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3d0362a-94de-43ad-b20b-2a7fb6af71c7.png" ContentType="image/.png"/>
  <Override PartName="/customUI/images/c3ec3155-d153-4853-ab7a-0719226d02a9.png" ContentType="image/.png"/>
  <Override PartName="/customUI/images/11828827-3721-483d-b576-133dbda34827.png" ContentType="image/.png"/>
  <Override PartName="/customUI/images/fdc5c148-0c94-4520-9666-3ab93a9e04f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ffab354d3d4f0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A1702175-55CB-48B6-B92D-09A161655BC9}" xr6:coauthVersionLast="45" xr6:coauthVersionMax="45" xr10:uidLastSave="{00000000-0000-0000-0000-000000000000}"/>
  <bookViews>
    <workbookView xWindow="-120" yWindow="-120" windowWidth="29040" windowHeight="15840" activeTab="1" xr2:uid="{9CBC9138-0676-4C6F-8A25-865B3689D4C0}"/>
  </bookViews>
  <sheets>
    <sheet name="Stamkaart Product" sheetId="1" r:id="rId1"/>
    <sheet name="Hout" sheetId="9" r:id="rId2"/>
    <sheet name="Staal" sheetId="10" r:id="rId3"/>
  </sheets>
  <externalReferences>
    <externalReference r:id="rId4"/>
  </externalReferences>
  <definedNames>
    <definedName name="_xlnm._FilterDatabase" localSheetId="1" hidden="1">Hout!$A$7:$APP$369</definedName>
    <definedName name="_xlnm._FilterDatabase" localSheetId="2" hidden="1">Staal!$A$3:$ED$3</definedName>
    <definedName name="_xlnm.Print_Area" localSheetId="0">'Stamkaart Product'!$B$1:$U$62</definedName>
    <definedName name="_xlnm.Print_Titles" localSheetId="1">Hout!$6:$6</definedName>
    <definedName name="btw">[1]Instellingen!$F$42:$F$45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Q51" i="1" a="1"/>
  <c r="Q51" i="1"/>
  <c r="O51" i="1" a="1"/>
  <c r="O51" i="1"/>
  <c r="Z49" i="1" a="1"/>
  <c r="Z49" i="1"/>
  <c r="Z50" i="1" a="1"/>
  <c r="Z50" i="1"/>
  <c r="Z47" i="1" a="1"/>
  <c r="Z47" i="1"/>
  <c r="Z48" i="1" a="1"/>
  <c r="Z48" i="1"/>
  <c r="E36" i="1" a="1"/>
  <c r="E36" i="1"/>
  <c r="E35" i="1" a="1"/>
  <c r="E35" i="1"/>
  <c r="E34" i="1" a="1"/>
  <c r="E34" i="1"/>
  <c r="E33" i="1" a="1"/>
  <c r="E33" i="1"/>
  <c r="E32" i="1" a="1"/>
  <c r="E32" i="1"/>
  <c r="O27" i="1"/>
  <c r="B27" i="1" a="1"/>
  <c r="B27" i="1"/>
  <c r="B5" i="1" a="1"/>
  <c r="B5" i="1"/>
  <c r="D1" i="1" a="1"/>
  <c r="D1" i="1"/>
  <c r="X47" i="1"/>
  <c r="W47" i="1"/>
  <c r="X48" i="1"/>
  <c r="W48" i="1"/>
  <c r="X49" i="1"/>
  <c r="W49" i="1"/>
  <c r="X50" i="1"/>
  <c r="W50" i="1"/>
  <c r="O48" i="1"/>
  <c r="Y48" i="1"/>
  <c r="P48" i="1"/>
  <c r="Q48" i="1"/>
  <c r="O49" i="1"/>
  <c r="P49" i="1"/>
  <c r="Q49" i="1"/>
  <c r="O50" i="1"/>
  <c r="P50" i="1"/>
  <c r="Q50" i="1"/>
  <c r="Q47" i="1"/>
  <c r="P47" i="1"/>
  <c r="O47" i="1"/>
  <c r="O54" i="1" a="1"/>
  <c r="O54" i="1"/>
  <c r="N54" i="1"/>
  <c r="M54" i="1"/>
  <c r="O55" i="1" a="1"/>
  <c r="O55" i="1"/>
  <c r="N55" i="1"/>
  <c r="M55" i="1"/>
  <c r="O56" i="1" a="1"/>
  <c r="O56" i="1"/>
  <c r="N56" i="1"/>
  <c r="M56" i="1"/>
  <c r="O57" i="1" a="1"/>
  <c r="O57" i="1"/>
  <c r="N57" i="1"/>
  <c r="M57" i="1"/>
  <c r="O58" i="1" a="1"/>
  <c r="O58" i="1"/>
  <c r="N58" i="1"/>
  <c r="M58" i="1"/>
  <c r="O46" i="1"/>
  <c r="O45" i="1"/>
  <c r="B54" i="1"/>
  <c r="D54" i="1"/>
  <c r="B55" i="1"/>
  <c r="D55" i="1"/>
  <c r="B56" i="1"/>
  <c r="D56" i="1"/>
  <c r="B57" i="1"/>
  <c r="D57" i="1"/>
  <c r="B58" i="1"/>
  <c r="D58" i="1"/>
  <c r="B53" i="1"/>
  <c r="D48" i="1" a="1"/>
  <c r="D48" i="1"/>
  <c r="D47" i="1" a="1"/>
  <c r="D47" i="1"/>
  <c r="T43" i="1" a="1"/>
  <c r="T43" i="1"/>
  <c r="R43" i="1" a="1"/>
  <c r="R43" i="1"/>
  <c r="L43" i="1" a="1"/>
  <c r="L43" i="1"/>
  <c r="J43" i="1" a="1"/>
  <c r="J43" i="1"/>
  <c r="H43" i="1" a="1"/>
  <c r="H43" i="1"/>
  <c r="F43" i="1" a="1"/>
  <c r="F43" i="1"/>
  <c r="D43" i="1" a="1"/>
  <c r="D43" i="1"/>
  <c r="B43" i="1" a="1"/>
  <c r="B43" i="1"/>
  <c r="B8" i="1" a="1"/>
  <c r="B8" i="1"/>
  <c r="B47" i="1"/>
  <c r="B48" i="1"/>
  <c r="B45" i="1"/>
  <c r="R42" i="1"/>
  <c r="T42" i="1"/>
  <c r="O42" i="1"/>
  <c r="S43" i="1"/>
  <c r="U43" i="1"/>
  <c r="O43" i="1"/>
  <c r="O40" i="1"/>
  <c r="B42" i="1"/>
  <c r="D42" i="1"/>
  <c r="F42" i="1"/>
  <c r="H42" i="1"/>
  <c r="J42" i="1"/>
  <c r="L42" i="1"/>
  <c r="C43" i="1"/>
  <c r="E43" i="1"/>
  <c r="G43" i="1"/>
  <c r="I43" i="1"/>
  <c r="K43" i="1"/>
  <c r="M43" i="1"/>
  <c r="B32" i="1"/>
  <c r="B33" i="1"/>
  <c r="B34" i="1"/>
  <c r="B35" i="1"/>
  <c r="B36" i="1"/>
  <c r="E37" i="1" a="1"/>
  <c r="E37" i="1"/>
  <c r="B37" i="1"/>
  <c r="F37" i="1"/>
  <c r="E38" i="1" a="1"/>
  <c r="E38" i="1"/>
  <c r="B38" i="1"/>
  <c r="F38" i="1"/>
  <c r="B31" i="1"/>
  <c r="B40" i="1"/>
  <c r="O25" i="1"/>
  <c r="O10" i="1"/>
  <c r="B10" i="1"/>
  <c r="B25" i="1"/>
  <c r="B29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<sst xmlns="http://schemas.openxmlformats.org/spreadsheetml/2006/main" count="32178" uniqueCount="2486">
  <si>
    <t>mm</t>
  </si>
  <si>
    <t>Productgroep</t>
  </si>
  <si>
    <t>Artikelnummer</t>
  </si>
  <si>
    <t xml:space="preserve">Technische gegevens </t>
  </si>
  <si>
    <t>Scharnier</t>
  </si>
  <si>
    <t>Toepassingsgebied</t>
  </si>
  <si>
    <t>Draagvermogen</t>
  </si>
  <si>
    <t>stuks</t>
  </si>
  <si>
    <t>SKH gecertificeeerd</t>
  </si>
  <si>
    <t>Producteigenschappen</t>
  </si>
  <si>
    <t>Montageplaats</t>
  </si>
  <si>
    <t xml:space="preserve">Deuren volgens BRL 0803  </t>
  </si>
  <si>
    <t>Onderdelen</t>
  </si>
  <si>
    <t>Pen</t>
  </si>
  <si>
    <t>s</t>
  </si>
  <si>
    <t>R</t>
  </si>
  <si>
    <t>d</t>
  </si>
  <si>
    <t>rd</t>
  </si>
  <si>
    <t>Gewicht</t>
  </si>
  <si>
    <t>Knop</t>
  </si>
  <si>
    <t>kg</t>
  </si>
  <si>
    <t>Omschrijving</t>
  </si>
  <si>
    <t>Foto</t>
  </si>
  <si>
    <t>info@citgeztrading.nl|085-060 20 01</t>
  </si>
  <si>
    <t>CE norm</t>
  </si>
  <si>
    <t>Lagers</t>
  </si>
  <si>
    <t>1067.20.089K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</si>
  <si>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</si>
  <si>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</si>
  <si>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</si>
  <si>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</si>
  <si>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</si>
  <si>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</si>
  <si>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</si>
  <si>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</si>
  <si>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</si>
  <si>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</si>
  <si>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</si>
  <si>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</si>
  <si>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</si>
  <si>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</si>
  <si>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</si>
  <si>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</si>
  <si>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</si>
  <si>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</si>
  <si>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</si>
  <si>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</si>
  <si>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</si>
  <si>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</si>
  <si>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</si>
  <si>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</si>
  <si>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</si>
  <si>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</si>
  <si>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</si>
  <si>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</si>
  <si>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</si>
  <si>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</si>
  <si>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</si>
  <si>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</si>
  <si>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</si>
  <si>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</si>
  <si>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</si>
  <si>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</si>
  <si>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</si>
  <si>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</si>
  <si>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</si>
  <si>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</si>
  <si>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</si>
  <si>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</si>
  <si>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</si>
  <si>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</si>
  <si>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</si>
  <si>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</si>
  <si>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</si>
  <si>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</si>
  <si>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</si>
  <si>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</si>
  <si>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</si>
  <si>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</si>
  <si>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</si>
  <si>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</si>
  <si>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</si>
  <si>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</si>
  <si>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</si>
  <si>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</si>
  <si>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</si>
  <si>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</si>
  <si>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</si>
  <si>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</si>
  <si>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</si>
  <si>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</si>
  <si>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</si>
  <si>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</si>
  <si>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</si>
  <si>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</si>
  <si>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</si>
  <si>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</si>
  <si>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</si>
  <si>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</si>
  <si>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</si>
  <si>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</si>
  <si>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</si>
  <si>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</si>
  <si>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</si>
  <si>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</si>
  <si>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</si>
  <si>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</si>
  <si>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</si>
  <si>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</si>
  <si>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</si>
  <si>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</si>
  <si>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</si>
  <si>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</si>
  <si>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</si>
  <si>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</si>
  <si>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</si>
  <si>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</si>
  <si>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</si>
  <si>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</si>
  <si>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</si>
  <si>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</si>
  <si>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</si>
  <si>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</si>
  <si>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</si>
  <si>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</si>
  <si>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</si>
  <si>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</si>
  <si>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</si>
  <si>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</si>
  <si>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</si>
  <si>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</si>
  <si>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</si>
  <si>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</si>
  <si>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</si>
  <si>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</si>
  <si>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</si>
  <si>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</si>
  <si>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</si>
  <si>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</si>
  <si>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</si>
  <si>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</si>
  <si>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</si>
  <si>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</si>
  <si>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</si>
  <si>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</si>
  <si>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</si>
  <si>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</si>
  <si>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</si>
  <si>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</si>
  <si>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</si>
  <si>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</si>
  <si>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</si>
  <si>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</si>
  <si>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</si>
  <si>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</si>
  <si>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</si>
  <si>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</si>
  <si>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</si>
  <si>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</si>
  <si>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</si>
  <si>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</si>
  <si>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</si>
  <si>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</si>
  <si>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</si>
  <si>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</si>
  <si>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</si>
  <si>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</si>
  <si>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</si>
  <si>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</si>
  <si>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</si>
  <si>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</si>
  <si>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</si>
  <si>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</si>
  <si>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</si>
  <si>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</si>
  <si>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</si>
  <si>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</si>
  <si>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</si>
  <si>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</si>
  <si>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</si>
  <si>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</si>
  <si>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</si>
  <si>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</si>
  <si>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</si>
  <si>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</si>
  <si>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</si>
  <si>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</si>
  <si>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</si>
  <si>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</si>
  <si>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</si>
  <si>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</si>
  <si>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</si>
  <si>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</si>
  <si>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</si>
  <si>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</si>
  <si>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</si>
  <si>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</si>
  <si>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</si>
  <si>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</si>
  <si>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</si>
  <si>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</si>
  <si>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</si>
  <si>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</si>
  <si>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</si>
  <si>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</si>
  <si>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</si>
  <si>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</si>
  <si>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</si>
  <si>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</si>
  <si>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</si>
  <si>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</si>
  <si>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</si>
  <si>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</si>
  <si>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</si>
  <si>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</si>
  <si>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</si>
  <si>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</si>
  <si>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</si>
  <si>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</si>
  <si>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</si>
  <si>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</si>
  <si>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</si>
  <si>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</si>
  <si>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</si>
  <si>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</si>
  <si>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</si>
  <si>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</si>
  <si>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</si>
  <si>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</si>
  <si>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</si>
  <si>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</si>
  <si>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</si>
  <si>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</si>
  <si>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</si>
  <si>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</si>
  <si>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</si>
  <si>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</si>
  <si>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</si>
  <si>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</si>
  <si>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</si>
  <si>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</si>
  <si>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</si>
  <si>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</si>
  <si>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</si>
  <si>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</si>
  <si>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</si>
  <si>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</si>
  <si>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</si>
  <si>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</si>
  <si>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</si>
  <si>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</si>
  <si>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</si>
  <si>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</si>
  <si>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</si>
  <si>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</si>
  <si>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</si>
  <si>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</si>
  <si>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</si>
  <si>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</si>
  <si>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</si>
  <si>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</si>
  <si>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</si>
  <si>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</si>
  <si>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</si>
  <si>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</si>
  <si>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</si>
  <si>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</si>
  <si>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</si>
  <si>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</si>
  <si>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</si>
  <si>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</si>
  <si>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</si>
  <si>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</si>
  <si>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</si>
  <si>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</si>
  <si>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</si>
  <si>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</si>
  <si>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</si>
  <si>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</si>
  <si>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</si>
  <si>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</si>
  <si>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</si>
  <si>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</si>
  <si>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</si>
  <si>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</si>
  <si>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</si>
  <si>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</si>
  <si>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</si>
  <si>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</si>
  <si>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</si>
  <si>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</si>
  <si>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</si>
  <si>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</si>
  <si>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</si>
  <si>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</si>
  <si>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</si>
  <si>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</si>
  <si>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</si>
  <si>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</si>
  <si>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</si>
  <si>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</si>
  <si>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</si>
  <si>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</si>
  <si>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</si>
  <si>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</si>
  <si>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</si>
  <si>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</si>
  <si>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</si>
  <si>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</si>
  <si>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</si>
  <si>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</si>
  <si>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</si>
  <si>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</si>
  <si>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</si>
  <si>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</si>
  <si>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</si>
  <si>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</si>
  <si>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</si>
  <si>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</si>
  <si>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</si>
  <si>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</si>
  <si>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</si>
  <si>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</si>
  <si>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</si>
  <si>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</si>
  <si>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</si>
  <si>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</si>
  <si>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</si>
  <si>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</si>
  <si>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</si>
  <si>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</si>
  <si>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</si>
  <si>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</si>
  <si>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</si>
  <si>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</si>
  <si>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</si>
  <si>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</si>
  <si>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</si>
  <si>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</si>
  <si>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</si>
  <si>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</si>
  <si>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</si>
  <si>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</si>
  <si>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</si>
  <si>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</si>
  <si>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</si>
  <si>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</si>
  <si>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</si>
  <si>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</si>
  <si>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</si>
  <si>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</si>
  <si>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</si>
  <si>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</si>
  <si>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</si>
  <si>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</si>
  <si>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</si>
  <si>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</si>
  <si>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</si>
  <si>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</si>
  <si>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</si>
  <si>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</si>
  <si>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</si>
  <si>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</si>
  <si>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</si>
  <si>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</si>
  <si>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</si>
  <si>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</si>
  <si>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</si>
  <si>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</si>
  <si>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</si>
  <si>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</si>
  <si>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</si>
  <si>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</si>
  <si>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</si>
  <si>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</si>
  <si>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</si>
  <si>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</si>
  <si>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</si>
  <si>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</si>
  <si>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</si>
  <si>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</si>
  <si>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</si>
  <si>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</si>
  <si>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</si>
  <si>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</si>
  <si>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</si>
  <si>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</si>
  <si>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</si>
  <si>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</si>
  <si>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</si>
  <si>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</si>
  <si>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</si>
  <si>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</si>
  <si>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</si>
  <si>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</si>
  <si>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</si>
  <si>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</si>
  <si>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</si>
  <si>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</si>
  <si>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</si>
  <si>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</si>
  <si>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</si>
  <si>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</si>
  <si>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</si>
  <si>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</si>
  <si>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</si>
  <si>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</si>
  <si>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</si>
  <si>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</si>
  <si>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</si>
  <si>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</si>
  <si>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</si>
  <si>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</si>
  <si>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</si>
  <si>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</si>
  <si>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</si>
  <si>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</si>
  <si>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</si>
  <si>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</si>
  <si>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</si>
  <si>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</si>
  <si>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</si>
  <si>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</si>
  <si>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</si>
  <si>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</si>
  <si>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</si>
  <si>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</si>
  <si>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</si>
  <si>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</si>
  <si>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</si>
  <si>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</si>
  <si>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</si>
  <si>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</si>
  <si>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</si>
  <si>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</si>
  <si>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</si>
  <si>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</si>
  <si>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</si>
  <si>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</si>
  <si>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</si>
  <si>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</si>
  <si>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</si>
  <si>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</si>
  <si>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</si>
  <si>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</si>
  <si>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</si>
  <si>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</si>
  <si>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</si>
  <si>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</si>
  <si>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</si>
  <si>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</si>
  <si>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</si>
  <si>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</si>
  <si>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</si>
  <si>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</si>
  <si>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</si>
  <si>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</si>
  <si>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</si>
  <si>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</si>
  <si>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</si>
  <si>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</si>
  <si>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</si>
  <si>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</si>
  <si>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</si>
  <si>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</si>
  <si>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</si>
  <si>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</si>
  <si>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</si>
  <si>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</si>
  <si>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</si>
  <si>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</si>
  <si>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</si>
  <si>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</si>
  <si>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</si>
  <si>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</si>
  <si>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</si>
  <si>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</si>
  <si>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</si>
  <si>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</si>
  <si>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</si>
  <si>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</si>
  <si>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</si>
  <si>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</si>
  <si>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</si>
  <si>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</si>
  <si>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</si>
  <si>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</si>
  <si>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</si>
  <si>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</si>
  <si>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</si>
  <si>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</si>
  <si>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</si>
  <si>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</si>
  <si>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</si>
  <si>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</si>
  <si>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</si>
  <si>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</si>
  <si>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</si>
  <si>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</si>
  <si>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</si>
  <si>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</si>
  <si>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</si>
  <si>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</si>
  <si>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</si>
  <si>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</si>
  <si>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</si>
  <si>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</si>
  <si>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</si>
  <si>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</si>
  <si>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</si>
  <si>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</si>
  <si>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</si>
  <si>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</si>
  <si>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</si>
  <si>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</si>
  <si>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</si>
  <si>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</si>
  <si>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</si>
  <si>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</si>
  <si>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</si>
  <si>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</si>
  <si>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</si>
  <si>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</si>
  <si>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</si>
  <si>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</si>
  <si>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</si>
  <si>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</si>
  <si>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</si>
  <si>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</si>
  <si>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</si>
  <si>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</si>
  <si>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</si>
  <si>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</si>
  <si>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</si>
  <si>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</si>
  <si>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</si>
  <si>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</si>
  <si>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</si>
  <si>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</si>
  <si>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</si>
  <si>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</si>
  <si>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</si>
  <si>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</si>
  <si>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</si>
  <si>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</si>
  <si>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</si>
  <si>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</si>
  <si>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</si>
  <si>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</si>
  <si>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</si>
  <si>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</si>
  <si>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</si>
  <si>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</si>
  <si>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</si>
  <si>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</si>
  <si>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</si>
  <si>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</si>
  <si>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</si>
  <si>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</si>
  <si>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</si>
  <si>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</si>
  <si>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</si>
  <si>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</si>
  <si>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</si>
  <si>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</si>
  <si>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</si>
  <si>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</si>
  <si>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</si>
  <si>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</si>
  <si>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</si>
  <si>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</si>
  <si>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</si>
  <si>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</si>
  <si>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</si>
  <si>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</si>
  <si>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</si>
  <si>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</si>
  <si>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</si>
  <si>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</si>
  <si>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</si>
  <si>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</si>
  <si>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</si>
  <si>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</si>
  <si>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</si>
  <si>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</si>
  <si>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</si>
  <si>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</si>
  <si>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</si>
  <si>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</si>
  <si>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</si>
  <si>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</si>
  <si>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</si>
  <si>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</si>
  <si>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</si>
  <si>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</si>
  <si>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</si>
  <si>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</si>
  <si>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</si>
  <si>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</si>
  <si>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</si>
  <si>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</si>
  <si>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</si>
  <si>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</si>
  <si>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</si>
  <si>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</si>
  <si>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</si>
  <si>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</si>
  <si>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</si>
  <si>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</si>
  <si>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</si>
  <si>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</si>
  <si>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</si>
  <si>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</si>
  <si>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</si>
  <si>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</si>
  <si>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</si>
  <si>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</si>
  <si>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</si>
  <si>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</si>
  <si>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</si>
  <si>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</si>
  <si>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</si>
  <si>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</si>
  <si>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</si>
  <si>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</si>
  <si>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</si>
  <si>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</si>
  <si>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</si>
  <si>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</si>
  <si>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</si>
  <si>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</si>
  <si>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</si>
  <si>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</si>
  <si>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</si>
  <si>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</si>
  <si>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</si>
  <si>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</si>
  <si>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</si>
  <si>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</si>
  <si>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</si>
  <si>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</si>
  <si>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</si>
  <si>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</si>
  <si>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</si>
  <si>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</si>
  <si>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</si>
  <si>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</si>
  <si>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</si>
  <si>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</si>
  <si>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</si>
  <si>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</si>
  <si>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</si>
  <si>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</si>
  <si>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</si>
  <si>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</si>
  <si>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</si>
  <si>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</si>
  <si>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</si>
  <si>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</si>
  <si>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</si>
  <si>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</si>
  <si>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</si>
  <si>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</si>
  <si>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</si>
  <si>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</si>
  <si>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</si>
  <si>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</si>
  <si>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</si>
  <si>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</si>
  <si>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</si>
  <si>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</si>
  <si>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</si>
  <si>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</si>
  <si>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</si>
  <si>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</si>
  <si>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</si>
  <si>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</si>
  <si>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</si>
  <si>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</si>
  <si>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</si>
  <si>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</si>
  <si>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</si>
  <si>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</si>
  <si>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</si>
  <si>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</si>
  <si>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</si>
  <si>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</si>
  <si>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</si>
  <si>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</si>
  <si>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</si>
  <si>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</si>
  <si>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</si>
  <si>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</si>
  <si>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</si>
  <si>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</si>
  <si>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</si>
  <si>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</si>
  <si>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</si>
  <si>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</si>
  <si>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</si>
  <si>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</si>
  <si>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</si>
  <si>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</si>
  <si>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</si>
  <si>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</si>
  <si>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</si>
  <si>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</si>
  <si>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</si>
  <si>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</si>
  <si>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</si>
  <si>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</si>
  <si>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</si>
  <si>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</si>
  <si>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</si>
  <si>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</si>
  <si>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</si>
  <si>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</si>
  <si>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</si>
  <si>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</si>
  <si>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</si>
  <si>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</si>
  <si>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</si>
  <si>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</si>
  <si>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</si>
  <si>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</si>
  <si>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</si>
  <si>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</si>
  <si>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</si>
  <si>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</si>
  <si>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</si>
  <si>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</si>
  <si>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</si>
  <si>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</si>
  <si>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</si>
  <si>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</si>
  <si>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</si>
  <si>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</si>
  <si>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</si>
  <si>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</si>
  <si>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</si>
  <si>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</si>
  <si>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</si>
  <si>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</si>
  <si>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</si>
  <si>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</si>
  <si>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</si>
  <si>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</si>
  <si>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</si>
  <si>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</si>
  <si>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</si>
  <si>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</si>
  <si>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</si>
  <si>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</si>
  <si>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</si>
  <si>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</si>
  <si>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</si>
  <si>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</si>
  <si>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</si>
  <si>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</si>
  <si>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</si>
  <si>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</si>
  <si>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</si>
  <si>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</si>
  <si>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</si>
  <si>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</si>
  <si>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</si>
  <si>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</si>
  <si>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</si>
  <si>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</si>
  <si>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</si>
  <si>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</si>
  <si>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</si>
  <si>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</si>
  <si>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</si>
  <si>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</si>
  <si>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</si>
  <si>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</si>
  <si>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</si>
  <si>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</si>
  <si>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</si>
  <si>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</si>
  <si>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</si>
  <si>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</si>
  <si>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</si>
  <si>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</si>
  <si>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</si>
  <si>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</si>
  <si>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</si>
  <si>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</si>
  <si>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</si>
  <si>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</si>
  <si>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</si>
  <si>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</si>
  <si>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</si>
  <si>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</si>
  <si>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</si>
  <si>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</si>
  <si>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</si>
  <si>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</si>
  <si>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</si>
  <si>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</si>
  <si>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</si>
  <si>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</si>
  <si>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</si>
  <si>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</si>
  <si>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</si>
  <si>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</si>
  <si>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</si>
  <si>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</si>
  <si>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</si>
  <si>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</si>
  <si>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</si>
  <si>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</si>
  <si>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</si>
  <si>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</si>
  <si>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</si>
  <si>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</si>
  <si>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</si>
  <si>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</si>
  <si>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</si>
  <si>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</si>
  <si>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</si>
  <si>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</si>
  <si>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</si>
  <si>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</si>
  <si>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</si>
  <si>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</si>
  <si>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</si>
  <si>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</si>
  <si>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</si>
  <si>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</si>
  <si>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</si>
  <si>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</si>
  <si>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</si>
  <si>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</si>
  <si>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</si>
  <si>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</si>
  <si>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</si>
  <si>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</si>
  <si>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</si>
  <si>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</si>
  <si>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</si>
  <si>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</si>
  <si>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</si>
  <si>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</si>
  <si>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</si>
  <si>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</si>
  <si>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</si>
  <si>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</si>
  <si>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</si>
  <si>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</si>
  <si>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</si>
  <si>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</si>
  <si>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</si>
  <si>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</si>
  <si>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</si>
  <si>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</si>
  <si>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</si>
  <si>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</si>
  <si>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</si>
  <si>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</si>
  <si>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</si>
  <si>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</si>
  <si>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</si>
  <si>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</si>
  <si>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</si>
  <si>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</si>
  <si>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</si>
  <si>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</si>
  <si>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</si>
  <si>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</si>
  <si>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</si>
  <si>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</si>
  <si>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</si>
  <si>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</si>
  <si>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</si>
  <si>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</si>
  <si>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</si>
  <si>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</si>
  <si>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</si>
  <si>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</si>
  <si>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</si>
  <si>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</si>
  <si>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</si>
  <si>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</si>
  <si>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</si>
  <si>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</si>
  <si>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</si>
  <si>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</si>
  <si>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</si>
  <si>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</si>
  <si>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</si>
  <si>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</si>
  <si>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</si>
  <si>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</si>
  <si>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</si>
  <si>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</si>
  <si>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</si>
  <si>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</si>
  <si>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</si>
  <si>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</si>
  <si>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</si>
  <si>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</si>
  <si>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</si>
  <si>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</si>
  <si>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</si>
  <si>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</si>
  <si>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</si>
  <si>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</si>
  <si>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</si>
  <si>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</si>
  <si>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</si>
  <si>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</si>
  <si>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</si>
  <si>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</si>
  <si>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</si>
  <si>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</si>
  <si>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</si>
  <si>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</si>
  <si>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</si>
  <si>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</si>
  <si>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</si>
  <si>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</si>
  <si>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</si>
  <si>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</si>
  <si>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</si>
  <si>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</si>
  <si>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</si>
  <si>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</si>
  <si>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</si>
  <si>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</si>
  <si>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</si>
  <si>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</si>
  <si>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</si>
  <si>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</si>
  <si>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</si>
  <si>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</si>
  <si>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</si>
  <si>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</si>
  <si>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</si>
  <si>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</si>
  <si>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</si>
  <si>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</si>
  <si>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</si>
  <si>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</si>
  <si>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</si>
  <si>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</si>
  <si>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</si>
  <si>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</si>
  <si>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</si>
  <si>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</si>
  <si>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</si>
  <si>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</si>
  <si>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</si>
  <si>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</si>
  <si>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</si>
  <si>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</si>
  <si>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</si>
  <si>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</si>
  <si>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</si>
  <si>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</si>
  <si>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</si>
  <si>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</si>
  <si>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</si>
  <si>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</si>
  <si>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</si>
  <si>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</si>
  <si>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</si>
  <si>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</si>
  <si>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</si>
  <si>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</si>
  <si>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</si>
  <si>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</si>
  <si>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</si>
  <si>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</si>
  <si>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</si>
  <si>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</si>
  <si>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</si>
  <si>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</si>
  <si>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</si>
  <si>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</si>
  <si>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</si>
  <si>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</si>
  <si>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</si>
  <si>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</si>
  <si>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</si>
  <si>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</si>
  <si>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</si>
  <si>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</si>
  <si>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</si>
  <si>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</si>
  <si>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</si>
  <si>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</si>
  <si>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</si>
  <si>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</si>
  <si>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</si>
  <si>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</si>
  <si>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</si>
  <si>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</si>
  <si>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</si>
  <si>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</si>
  <si>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</si>
  <si>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</si>
  <si>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</si>
  <si>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</si>
  <si>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</si>
  <si>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</si>
  <si>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</si>
  <si>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</si>
  <si>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</si>
  <si>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</si>
  <si>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</si>
  <si>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</si>
  <si>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</si>
  <si>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</si>
  <si>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</si>
  <si>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</si>
  <si>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</si>
  <si>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</si>
  <si>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</si>
  <si>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</si>
  <si>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</si>
  <si>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</si>
  <si>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</si>
  <si>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</si>
  <si>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</si>
  <si>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</si>
  <si>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</si>
  <si>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</si>
  <si>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</si>
  <si>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</si>
  <si>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</si>
  <si>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</si>
  <si>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</si>
  <si>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</si>
  <si>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</si>
  <si>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</si>
  <si>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</si>
  <si>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</si>
  <si>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</si>
  <si>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</si>
  <si>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</si>
  <si>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</si>
  <si>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</si>
  <si>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</si>
  <si>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</si>
  <si>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</si>
  <si>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</si>
  <si>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</si>
  <si>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</si>
  <si>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</si>
  <si>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</si>
  <si>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</si>
  <si>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</si>
  <si>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</si>
  <si>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</si>
  <si>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</si>
  <si>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</si>
  <si>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</si>
  <si>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</si>
  <si>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</si>
  <si>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</si>
  <si>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</si>
  <si>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</si>
  <si>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</si>
  <si>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</si>
  <si>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</si>
  <si>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</si>
  <si>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</si>
  <si>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</si>
  <si>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</si>
  <si>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</si>
  <si>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</si>
  <si>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</si>
  <si>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</si>
  <si>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</si>
  <si>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</si>
  <si>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</si>
  <si>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</si>
  <si>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</si>
  <si>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</si>
  <si>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</si>
  <si>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</si>
  <si>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</si>
  <si>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</si>
  <si>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</si>
  <si>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</si>
  <si>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</si>
  <si>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</si>
  <si>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</si>
  <si>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</si>
  <si>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</si>
  <si>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</si>
  <si>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</si>
  <si>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</si>
  <si>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</si>
  <si>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</si>
  <si>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</si>
  <si>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</si>
  <si>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</si>
  <si>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</si>
  <si>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</si>
  <si>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</si>
  <si>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</si>
  <si>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</si>
  <si>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</si>
  <si>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</si>
  <si>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</si>
  <si>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</si>
  <si>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</si>
  <si>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</si>
  <si>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</si>
  <si>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</si>
  <si>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</si>
  <si>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</si>
  <si>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</si>
  <si>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</si>
  <si>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</si>
  <si>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</si>
  <si>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</si>
  <si>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</si>
  <si>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</si>
  <si>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</si>
  <si>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</si>
  <si>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</si>
  <si>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</si>
  <si>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</si>
  <si>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</si>
  <si>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</si>
  <si>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</si>
  <si>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</si>
  <si>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</si>
  <si>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</si>
  <si>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</si>
  <si>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</si>
  <si>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</si>
  <si>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</si>
  <si>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</si>
  <si>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</si>
  <si>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</si>
  <si>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</si>
  <si>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</si>
  <si>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</si>
  <si>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</si>
  <si>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</si>
  <si>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</si>
  <si>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</si>
  <si>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</si>
  <si>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</si>
  <si>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</si>
  <si>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</si>
  <si>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</si>
  <si>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</si>
  <si>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</si>
  <si>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</si>
  <si>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</si>
  <si>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</si>
  <si>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</si>
  <si>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</si>
  <si>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</si>
  <si>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</si>
  <si>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</si>
  <si>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</si>
  <si>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</si>
  <si>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</si>
  <si>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</si>
  <si>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</si>
  <si>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</si>
  <si>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</si>
  <si>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</si>
  <si>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</si>
  <si>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</si>
  <si>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</si>
  <si>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</si>
  <si>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</si>
  <si>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</si>
  <si>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</si>
  <si>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</si>
  <si>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</si>
  <si>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</si>
  <si>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</si>
  <si>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</si>
  <si>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</si>
  <si>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</si>
  <si>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</si>
  <si>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</si>
  <si>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</si>
  <si>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</si>
  <si>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</si>
  <si>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</si>
  <si>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</si>
  <si>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</si>
  <si>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</si>
  <si>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</si>
  <si>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</si>
  <si>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</si>
  <si>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</si>
  <si>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</si>
  <si>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</si>
  <si>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</si>
  <si>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</si>
  <si>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</si>
  <si>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</si>
  <si>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</si>
  <si>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</si>
  <si>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</si>
  <si>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</si>
  <si>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</si>
  <si>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</si>
  <si>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</si>
  <si>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</si>
  <si>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</si>
  <si>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</si>
  <si>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</si>
  <si>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</si>
  <si>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</si>
  <si>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</si>
  <si>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</si>
  <si>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</si>
  <si>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</si>
  <si>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</si>
  <si>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</si>
  <si>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</si>
  <si>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</si>
  <si>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</si>
  <si>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</si>
  <si>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</si>
  <si>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</si>
  <si>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</si>
  <si>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</si>
  <si>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</si>
  <si>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</si>
  <si>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</si>
  <si>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</si>
  <si>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</si>
  <si>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</si>
  <si>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</si>
  <si>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</si>
  <si>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</si>
  <si>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</si>
  <si>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</si>
  <si>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</si>
  <si>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</si>
  <si>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</si>
  <si>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</si>
  <si>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</si>
  <si>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</si>
  <si>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</si>
  <si>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</si>
  <si>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</si>
  <si>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</si>
  <si>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</si>
  <si>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</si>
  <si>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</si>
  <si>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</si>
  <si>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</si>
  <si>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</si>
  <si>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</si>
  <si>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</si>
  <si>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</si>
  <si>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</si>
  <si>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</si>
  <si>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</si>
  <si>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</si>
  <si>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</si>
  <si>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</si>
  <si>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</si>
  <si>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</si>
  <si>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</si>
  <si>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</si>
  <si>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</si>
  <si>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</si>
  <si>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</si>
  <si>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</si>
  <si>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</si>
  <si>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</si>
  <si>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</si>
  <si>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</si>
  <si>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</si>
  <si>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</si>
  <si>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</si>
  <si>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</si>
  <si>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</si>
  <si>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</si>
  <si>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</si>
  <si>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</si>
  <si>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</si>
  <si>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</si>
  <si>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</si>
  <si>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</si>
  <si>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</si>
  <si>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</si>
  <si>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</si>
  <si>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</si>
  <si>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</si>
  <si>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</si>
  <si>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</si>
  <si>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</si>
  <si>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</si>
  <si>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</si>
  <si>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</si>
  <si>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</si>
  <si>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</si>
  <si>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</si>
  <si>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</si>
  <si>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</si>
  <si>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</si>
  <si>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</si>
  <si>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</si>
  <si>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</si>
  <si>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</si>
  <si>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</si>
  <si>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</si>
  <si>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</si>
  <si>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</si>
  <si>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</si>
  <si>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</si>
  <si>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</si>
  <si>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</si>
  <si>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</si>
  <si>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</si>
  <si>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</si>
  <si>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</si>
  <si>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</si>
  <si>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</si>
  <si>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</si>
  <si>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</si>
  <si>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</si>
  <si>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</si>
  <si>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</si>
  <si>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</si>
  <si>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</si>
  <si>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</si>
  <si>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</si>
  <si>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</si>
  <si>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</si>
  <si>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</si>
  <si>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</si>
  <si>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</si>
  <si>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</si>
  <si>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</si>
  <si>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</si>
  <si>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</si>
  <si>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</si>
  <si>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</si>
  <si>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</si>
  <si>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</si>
  <si>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</si>
  <si>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</si>
  <si>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</si>
  <si>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</si>
  <si>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</si>
  <si>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</si>
  <si>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</si>
  <si>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</si>
  <si>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</si>
  <si>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</si>
  <si>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</si>
  <si>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</si>
  <si>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</si>
  <si>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</si>
  <si>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</si>
  <si>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</si>
  <si>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</si>
  <si>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</si>
  <si>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</si>
  <si>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</si>
  <si>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</si>
  <si>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</si>
  <si>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</si>
  <si>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</si>
  <si>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</si>
  <si>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</si>
  <si>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</si>
  <si>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</si>
  <si>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</si>
  <si>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</si>
  <si>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</si>
  <si>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</si>
  <si>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</si>
  <si>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</si>
  <si>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</si>
  <si>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</si>
  <si>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</si>
  <si>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</si>
  <si>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</si>
  <si>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</si>
  <si>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</si>
  <si>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</si>
  <si>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</si>
  <si>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</si>
  <si>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</si>
  <si>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</si>
  <si>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</si>
  <si>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</si>
  <si>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</si>
  <si>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</si>
  <si>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</si>
  <si>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</si>
  <si>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</si>
  <si>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</si>
  <si>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</si>
  <si>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</si>
  <si>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</si>
  <si>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</si>
  <si>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</si>
  <si>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</si>
  <si>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</si>
  <si>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</si>
  <si>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</si>
  <si>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</si>
  <si>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</si>
  <si>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</si>
  <si>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</si>
  <si>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</si>
  <si>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</si>
  <si>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</si>
  <si>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</si>
  <si>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</si>
  <si>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</si>
  <si>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</si>
  <si>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</si>
  <si>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</si>
  <si>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</si>
  <si>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</si>
  <si>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</si>
  <si>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</si>
  <si>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</si>
  <si>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</si>
  <si>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</si>
  <si>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</si>
  <si>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</si>
  <si>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</si>
  <si>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</si>
  <si>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</si>
  <si>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</si>
  <si>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</si>
  <si>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</si>
  <si>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</si>
  <si>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</si>
  <si>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</si>
  <si>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</si>
  <si>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</si>
  <si>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</si>
  <si>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</si>
  <si>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</si>
  <si>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</si>
  <si>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</si>
  <si>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</si>
  <si>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</si>
  <si>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</si>
  <si>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</si>
  <si>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</si>
  <si>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</si>
  <si>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</si>
  <si>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</si>
  <si>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</si>
  <si>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</si>
  <si>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</si>
  <si>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</si>
  <si>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</si>
  <si>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</si>
  <si>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</si>
  <si>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</si>
  <si>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</si>
  <si>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</si>
  <si>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</si>
  <si>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</si>
  <si>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</si>
  <si>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</si>
  <si>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</si>
  <si>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</si>
  <si>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</si>
  <si>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</si>
  <si>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</si>
  <si>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</si>
  <si>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</si>
  <si>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</si>
  <si>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</si>
  <si>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</si>
  <si>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</si>
  <si>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</si>
  <si>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</si>
  <si>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</si>
  <si>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</si>
  <si>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</si>
  <si>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</si>
  <si>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</si>
  <si>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</si>
  <si>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</si>
  <si>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</si>
  <si>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</si>
  <si>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</si>
  <si>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</si>
  <si>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</si>
  <si>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</si>
  <si>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</si>
  <si>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</si>
  <si>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</si>
  <si>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</si>
  <si>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</si>
  <si>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</si>
  <si>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</si>
  <si>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</si>
  <si>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</si>
  <si>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</si>
  <si>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</si>
  <si>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</si>
  <si>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</si>
  <si>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</si>
  <si>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</si>
  <si>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</si>
  <si>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</si>
  <si>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</si>
  <si>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</si>
  <si>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</si>
  <si>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</si>
  <si>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</si>
  <si>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</si>
  <si>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</si>
  <si>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</si>
  <si>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</si>
  <si>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</si>
  <si>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</si>
  <si>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</si>
  <si>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</si>
  <si>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</si>
  <si>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</si>
  <si>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</si>
  <si>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</si>
  <si>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</si>
  <si>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</si>
  <si>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</si>
  <si>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</si>
  <si>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</si>
  <si>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</si>
  <si>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</si>
  <si>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</si>
  <si>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</si>
  <si>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</si>
  <si>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</si>
  <si>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</si>
  <si>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</si>
  <si>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</si>
  <si>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</si>
  <si>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</si>
  <si>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</si>
  <si>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</si>
  <si>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</si>
  <si>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</si>
  <si>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</si>
  <si>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</si>
  <si>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</si>
  <si>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</si>
  <si>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</si>
  <si>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</si>
  <si>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</si>
  <si>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</si>
  <si>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</si>
  <si>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</si>
  <si>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</si>
  <si>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</si>
  <si>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</si>
  <si>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</si>
  <si>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</si>
  <si>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</si>
  <si>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</si>
  <si>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</si>
  <si>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</si>
  <si>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</si>
  <si>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</si>
  <si>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</si>
  <si>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</si>
  <si>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</si>
  <si>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</si>
  <si>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</si>
  <si>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</si>
  <si>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</si>
  <si>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</si>
  <si>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</si>
  <si>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</si>
  <si>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</si>
  <si>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</si>
  <si>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</si>
  <si>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</si>
  <si>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</si>
  <si>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</si>
  <si>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</si>
  <si>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</si>
  <si>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</si>
  <si>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</si>
  <si>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</si>
  <si>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</si>
  <si>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</si>
  <si>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</si>
  <si>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</si>
  <si>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</si>
  <si>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</si>
  <si>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</si>
  <si>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</si>
  <si>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</si>
  <si>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</si>
  <si>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</si>
  <si>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</si>
  <si>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</si>
  <si>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</si>
  <si>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</si>
  <si>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</si>
  <si>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</si>
  <si>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</si>
  <si>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</si>
  <si>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</si>
  <si>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</si>
  <si>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</si>
  <si>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</si>
  <si>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</si>
  <si>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</si>
  <si>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</si>
  <si>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</si>
  <si>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</si>
  <si>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</si>
  <si>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</si>
  <si>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</si>
  <si>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</si>
  <si>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</si>
  <si>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</si>
  <si>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</si>
  <si>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</si>
  <si>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</si>
  <si>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</si>
  <si>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</si>
  <si>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</si>
  <si>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</si>
  <si>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</si>
  <si>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</si>
  <si>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</si>
  <si>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</si>
  <si>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</si>
  <si>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</si>
  <si>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</si>
  <si>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</si>
  <si>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</si>
  <si>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</si>
  <si>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</si>
  <si>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</si>
  <si>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</si>
  <si>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</si>
  <si>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</si>
  <si>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</si>
  <si>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</si>
  <si>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</si>
  <si>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</si>
  <si>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</si>
  <si>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</si>
  <si>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</si>
  <si>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</si>
  <si>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</si>
  <si>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</si>
  <si>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</si>
  <si>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</si>
  <si>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</si>
  <si>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</si>
  <si>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</si>
  <si>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</si>
  <si>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</si>
  <si>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</si>
  <si>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</si>
  <si>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</si>
  <si>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</si>
  <si>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</si>
  <si>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</si>
  <si>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</si>
  <si>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</si>
  <si>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</si>
  <si>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</si>
  <si>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</si>
  <si>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</si>
  <si>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</si>
  <si>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</si>
  <si>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</si>
  <si>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</si>
  <si>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</si>
  <si>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</si>
  <si>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</si>
  <si>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</si>
  <si>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</si>
  <si>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</si>
  <si>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</si>
  <si>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</si>
  <si>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</si>
  <si>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</si>
  <si>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</si>
  <si>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</si>
  <si>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</si>
  <si>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</si>
  <si>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</si>
  <si>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</si>
  <si>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</si>
  <si>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</si>
  <si>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</si>
  <si>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</si>
  <si>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</si>
  <si>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</si>
  <si>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</si>
  <si>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</si>
  <si>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</si>
  <si>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</si>
  <si>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</si>
  <si>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</si>
  <si>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</si>
  <si>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</si>
  <si>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</si>
  <si>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</si>
  <si>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</si>
  <si>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</si>
  <si>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</si>
  <si>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</si>
  <si>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</si>
  <si>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</si>
  <si>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</si>
  <si>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</si>
  <si>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</si>
  <si>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</si>
  <si>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</si>
  <si>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</si>
  <si>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</si>
  <si>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</si>
  <si>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</si>
  <si>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</si>
  <si>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</si>
  <si>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</si>
  <si>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</si>
  <si>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</si>
  <si>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</si>
  <si>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</si>
  <si>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</si>
  <si>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</si>
  <si>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</si>
  <si>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</si>
  <si>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</si>
  <si>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</si>
  <si>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</si>
  <si>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</si>
  <si>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</si>
  <si>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</si>
  <si>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</si>
  <si>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</si>
  <si>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</si>
  <si>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</si>
  <si>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</si>
  <si>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</si>
  <si>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</si>
  <si>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</si>
  <si>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</si>
  <si>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</si>
  <si>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</si>
  <si>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</si>
  <si>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</si>
  <si>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</si>
  <si>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</si>
  <si>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</si>
  <si>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</si>
  <si>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</si>
  <si>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</si>
  <si>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</si>
  <si>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</si>
  <si>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</si>
  <si>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</si>
  <si>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</si>
  <si>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</si>
  <si>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</si>
  <si>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</si>
  <si>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</si>
  <si>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</si>
  <si>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</si>
  <si>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</si>
  <si>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</si>
  <si>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</si>
  <si>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</si>
  <si>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</si>
  <si>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</si>
  <si>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</si>
  <si>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</si>
  <si>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</si>
  <si>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</si>
  <si>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</si>
  <si>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</si>
  <si>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</si>
  <si>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</si>
  <si>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</si>
  <si>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</si>
  <si>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</si>
  <si>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</si>
  <si>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</si>
  <si>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</si>
  <si>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</si>
  <si>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</si>
  <si>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</si>
  <si>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</si>
  <si>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</si>
  <si>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</si>
  <si>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</si>
  <si>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</si>
  <si>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</si>
  <si>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</si>
  <si>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</si>
  <si>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</si>
  <si>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</si>
  <si>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</si>
  <si>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</si>
  <si>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</si>
  <si>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</si>
  <si>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</si>
  <si>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</si>
  <si>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</si>
  <si>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</si>
  <si>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</si>
  <si>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</si>
  <si>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</si>
  <si>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</si>
  <si>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</si>
  <si>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</si>
  <si>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</si>
  <si>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</si>
  <si>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</si>
  <si>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</si>
  <si>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</si>
  <si>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</si>
  <si>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</si>
  <si>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</si>
  <si>
    <t>C:\Users\Filis\OneDrive\Citgez Trading\Leveranciers\Charmag\handleidingen\1076_80_HL.PNG</t>
  </si>
  <si>
    <t>C:\Users\Filis\OneDrive\Citgez Trading\Leveranciers\Charmag\handleidingen\1091_20_HL.PNG</t>
  </si>
  <si>
    <t>Item versions</t>
  </si>
  <si>
    <t>Model name</t>
  </si>
  <si>
    <t>Languages</t>
  </si>
  <si>
    <t>Products specifications</t>
  </si>
  <si>
    <t>Downloads</t>
  </si>
  <si>
    <t>Keurmerk</t>
  </si>
  <si>
    <t>Drawings</t>
  </si>
  <si>
    <t>Finishes</t>
  </si>
  <si>
    <t>Artikel nr</t>
  </si>
  <si>
    <t>L</t>
  </si>
  <si>
    <t>R1</t>
  </si>
  <si>
    <t>R2</t>
  </si>
  <si>
    <t>RD</t>
  </si>
  <si>
    <t>e</t>
  </si>
  <si>
    <t>Toepassing</t>
  </si>
  <si>
    <t>Artikelomschrijving</t>
  </si>
  <si>
    <t>model Kop</t>
  </si>
  <si>
    <t>Lagering</t>
  </si>
  <si>
    <t>instel bereik</t>
  </si>
  <si>
    <t>CE</t>
  </si>
  <si>
    <t>opmerkingen</t>
  </si>
  <si>
    <t>7004.00.080E</t>
  </si>
  <si>
    <t>Aanlaspaumelle</t>
  </si>
  <si>
    <t>Weld on hinge, steel, fixed steel pin, brass washer, galvanized nippel</t>
  </si>
  <si>
    <t>Aanlaspaumelles staal, met een messing loopring, vaste stalen pen en gegalvaniseerde smeernippel</t>
  </si>
  <si>
    <t>Paumelle à souder, acier, tige fixe en acier, rondelle laiton, graisseur zingué</t>
  </si>
  <si>
    <t>Anschweissbandrolle, Stahl, mit Schmiernippel, festem Stahldorn, Messinglaufring</t>
  </si>
  <si>
    <t>7004_00.jpg</t>
  </si>
  <si>
    <t>7004_00_2d.tif</t>
  </si>
  <si>
    <t>00_Staal</t>
  </si>
  <si>
    <t>Stuks</t>
  </si>
  <si>
    <t>KG</t>
  </si>
  <si>
    <t>Zie tabel( downloads</t>
  </si>
  <si>
    <t>Weld on hinge</t>
  </si>
  <si>
    <t>Anschweissbandrolle</t>
  </si>
  <si>
    <t xml:space="preserve">Paumelle à souder </t>
  </si>
  <si>
    <t>Smeernippel gegalvaniseerd</t>
  </si>
  <si>
    <t>Galvanized nippel</t>
  </si>
  <si>
    <t>Schmiernippel verzinkt</t>
  </si>
  <si>
    <t>Graisseur zingué</t>
  </si>
  <si>
    <t>Messing ring</t>
  </si>
  <si>
    <t>Brass washer</t>
  </si>
  <si>
    <t xml:space="preserve"> Messinglaufring</t>
  </si>
  <si>
    <t>Rondelle laiton</t>
  </si>
  <si>
    <t>Vaste stalen  pen</t>
  </si>
  <si>
    <t>Fixed  steel pin</t>
  </si>
  <si>
    <t>Festem Stahldorn</t>
  </si>
  <si>
    <t>Tige fixe acier</t>
  </si>
  <si>
    <t>7004_00</t>
  </si>
  <si>
    <t>7004_00_2d</t>
  </si>
  <si>
    <t>7004_00_PD</t>
  </si>
  <si>
    <t>Draagvermogenstabel</t>
  </si>
  <si>
    <t>7004.00.100E</t>
  </si>
  <si>
    <t>7004.00.120E</t>
  </si>
  <si>
    <t>7004.00.135E</t>
  </si>
  <si>
    <t>7004.00.150E</t>
  </si>
  <si>
    <t>7004.00.180E</t>
  </si>
  <si>
    <t>7004.00.200E</t>
  </si>
  <si>
    <t>7005.00.080E</t>
  </si>
  <si>
    <t>Weld on hinge, steel, fixed brass pin, brass washer, galvanized nippel</t>
  </si>
  <si>
    <t>Aanlaspaumelles staal, met een messing loopring, vaste messing pen en gegalvaniseerde smeernippel</t>
  </si>
  <si>
    <t>Paumelle à souder, acier, tige fixe en laiton, rondelle laiton, graisseur zingué</t>
  </si>
  <si>
    <t>Anschweissbandrolle, Stahl, mit Schmiernippel, festem Messingdorn, Messinglaufring</t>
  </si>
  <si>
    <t>7005_00.jpg</t>
  </si>
  <si>
    <t>7005_00_2d.tif</t>
  </si>
  <si>
    <t>Vaste messing pen</t>
  </si>
  <si>
    <t>Fixed brass pin</t>
  </si>
  <si>
    <t>Festem messingdorn</t>
  </si>
  <si>
    <t>Tige fixe laiton</t>
  </si>
  <si>
    <t>7005_00</t>
  </si>
  <si>
    <t>7005_00_2d</t>
  </si>
  <si>
    <t>7005_00_PD</t>
  </si>
  <si>
    <t>7005.00.100E</t>
  </si>
  <si>
    <t>7005.00.120E</t>
  </si>
  <si>
    <t>7005.00.135E</t>
  </si>
  <si>
    <t>7005.00.150E</t>
  </si>
  <si>
    <t>7005.00.180E</t>
  </si>
  <si>
    <t>7005.00.200E</t>
  </si>
  <si>
    <t>7010.00.040E</t>
  </si>
  <si>
    <t>Weld on hinge, steel, fixed steel pin, brass washer, round ends</t>
  </si>
  <si>
    <t>Aanlaspaumelles  staal, met een messing loopring, vaste stalen pen en bolle kop</t>
  </si>
  <si>
    <t>Paumelle à souder, acier, tige fixe en acier, rondelle laiton, têtes rondes</t>
  </si>
  <si>
    <t>Anschweissbandrolle, Stahl, Rundkopf, mit festem Stahldorn, Messinglaufring</t>
  </si>
  <si>
    <t>7010_00.jpg</t>
  </si>
  <si>
    <t>7010_00_2d.tif</t>
  </si>
  <si>
    <t>7010_00</t>
  </si>
  <si>
    <t>7010_00_2d</t>
  </si>
  <si>
    <t>7010_00_PD</t>
  </si>
  <si>
    <t>7010.00.045E</t>
  </si>
  <si>
    <t>7010.00.050E</t>
  </si>
  <si>
    <t>7010.00.060E</t>
  </si>
  <si>
    <t>7010.00.070E</t>
  </si>
  <si>
    <t>7010.00.080E</t>
  </si>
  <si>
    <t>7010.00.100E</t>
  </si>
  <si>
    <t>7010.00.120E</t>
  </si>
  <si>
    <t>7010.00.135E</t>
  </si>
  <si>
    <t>7010.00.140E</t>
  </si>
  <si>
    <t>7010.00.150E</t>
  </si>
  <si>
    <t>7010.00.160E</t>
  </si>
  <si>
    <t>7010.00.180E</t>
  </si>
  <si>
    <t>7010.00.200E</t>
  </si>
  <si>
    <t>7010.80.060E</t>
  </si>
  <si>
    <t>Weld on hinge, stainless steel, stainless steel fixed pin, stainless steel washer round ends</t>
  </si>
  <si>
    <t>Aanlaspaumelles rvs, met een rvs loopring, vaste stalen pen en bolle kop</t>
  </si>
  <si>
    <t>Paumelle à souder, inox, tige fixe en inox, rondelle inox, têtes rondes</t>
  </si>
  <si>
    <t>Anschweissbandrolle, Edelstahl A2,  Rundkopf mit festem Stift und Laufring aus Edelstahl</t>
  </si>
  <si>
    <t>7010_80.jpg</t>
  </si>
  <si>
    <t>RVS</t>
  </si>
  <si>
    <t>Rvs ring</t>
  </si>
  <si>
    <t>Stainless steel washer</t>
  </si>
  <si>
    <t>Laufring aus Edelstahl</t>
  </si>
  <si>
    <t>Rondelle inox</t>
  </si>
  <si>
    <t>7010.80.080E</t>
  </si>
  <si>
    <t>7010_80</t>
  </si>
  <si>
    <t>7010.80.100E</t>
  </si>
  <si>
    <t>7010.80.120E</t>
  </si>
  <si>
    <t>7010.80.150E</t>
  </si>
  <si>
    <t>7010.80.180E</t>
  </si>
  <si>
    <t>7010.80.200E</t>
  </si>
  <si>
    <t>7011.00.040E</t>
  </si>
  <si>
    <t>Weld on hinge, steel, fixed brass pin, brass washer, round ends</t>
  </si>
  <si>
    <t>Aanlaspaumelles  staal, met een messing loopring, vaste messing pen en bolle kop</t>
  </si>
  <si>
    <t>Paumelle à souder, acier, tige fixe en laiton, rondelle laiton, têtes rondes</t>
  </si>
  <si>
    <t>Anschweissbandrolle, Stahl, Rundkopf, mit festem Messingdorn, Messinglaufring</t>
  </si>
  <si>
    <t>7011_00.jpg</t>
  </si>
  <si>
    <t>7011_00_2d.tif</t>
  </si>
  <si>
    <t>7011_00</t>
  </si>
  <si>
    <t>7011_00_2d</t>
  </si>
  <si>
    <t>7011.00.045E</t>
  </si>
  <si>
    <t>7011.00.050E</t>
  </si>
  <si>
    <t>7011.00.060E</t>
  </si>
  <si>
    <t>7011.00.070E</t>
  </si>
  <si>
    <t>7011.00.080E</t>
  </si>
  <si>
    <t>7011.00.100E</t>
  </si>
  <si>
    <t>7011.00.120E</t>
  </si>
  <si>
    <t>7011.00.135E</t>
  </si>
  <si>
    <t>7011.00.140E</t>
  </si>
  <si>
    <t>7011.00.150E</t>
  </si>
  <si>
    <t>7011.00.160E</t>
  </si>
  <si>
    <t>7011.00.180E</t>
  </si>
  <si>
    <t>7011.00.200E</t>
  </si>
  <si>
    <t>7012.00.060E</t>
  </si>
  <si>
    <t>Weld on hinge, steel, loose steel pin, brass washer</t>
  </si>
  <si>
    <t>Aanlaspaumelles  staal, met een messing loopring, losse stalen pen en bolle kop</t>
  </si>
  <si>
    <t>Paumelle à souder, acier, tige mobile en acier, rondelle laiton</t>
  </si>
  <si>
    <t>Anschweissbandrolle, Stahl, Rundkopf, Ausziehstift aus Stahl, Messinglaufring</t>
  </si>
  <si>
    <t>7012_00.jpg</t>
  </si>
  <si>
    <t>7012_00_2d.tif</t>
  </si>
  <si>
    <t>Losse stalen pen</t>
  </si>
  <si>
    <t>Removable steel pin</t>
  </si>
  <si>
    <t>Ausziehstift aus Stahl</t>
  </si>
  <si>
    <t>Tige mobile acier</t>
  </si>
  <si>
    <t>7012_00</t>
  </si>
  <si>
    <t>7012_00_2d</t>
  </si>
  <si>
    <t>7012_00_PD</t>
  </si>
  <si>
    <t>7012.00.080E</t>
  </si>
  <si>
    <t>7012.00.100E</t>
  </si>
  <si>
    <t>7012.00.120E</t>
  </si>
  <si>
    <t>7012.00.150E</t>
  </si>
  <si>
    <t>7012.00.180E</t>
  </si>
  <si>
    <t>7012.00.200E</t>
  </si>
  <si>
    <t>7013.00.040E</t>
  </si>
  <si>
    <t>Weld on hinge, steel, loose brass pin, brass washer</t>
  </si>
  <si>
    <t>Aanlaspaumelles  staal, met een messing loopring, losse messing pen en bolle kop</t>
  </si>
  <si>
    <t>Paumelle à souder, acier, tige mobile en laiton, rondelle laiton</t>
  </si>
  <si>
    <t>Anschweissbandrolle, Stahl, Rundkopf, Ausziehstift aus Messing, Messinglaufring</t>
  </si>
  <si>
    <t>7013_00.jpg</t>
  </si>
  <si>
    <t>Losse messing  pen</t>
  </si>
  <si>
    <t>Removable brass pin</t>
  </si>
  <si>
    <t>Ausziehstift aus messing</t>
  </si>
  <si>
    <t>Tige mobile laiton</t>
  </si>
  <si>
    <t>7013_00</t>
  </si>
  <si>
    <t>7013.00.060E</t>
  </si>
  <si>
    <t>7013_00_2d</t>
  </si>
  <si>
    <t>7013_00_PD</t>
  </si>
  <si>
    <t>7013.00.080E</t>
  </si>
  <si>
    <t>7013.00.100E</t>
  </si>
  <si>
    <t>7013.00.120E</t>
  </si>
  <si>
    <t>7013.00.150E</t>
  </si>
  <si>
    <t>7013.00.180E</t>
  </si>
  <si>
    <t>7013.00.200E</t>
  </si>
  <si>
    <t>7014.00.000E</t>
  </si>
  <si>
    <t>Weld on hinge, steel, fixed steel pin with hardened ball, brass washer, round ends</t>
  </si>
  <si>
    <t>Aanlaspaumelles  staal, met een messing loopring, geharde  stalen kogel in vaste stalen pen en bolle kop</t>
  </si>
  <si>
    <t>Paumelle à souder, acier, tige fixe en acier avec bille durcie, rondelle laiton, têtes rondes</t>
  </si>
  <si>
    <t>Anschweissbandrolle, Stahl, Rundkopf ,gehärtete Stahlkugel im festen stahlstift, Messinglaufring</t>
  </si>
  <si>
    <t>7014_00.jpg</t>
  </si>
  <si>
    <t>7014_00_2d.tif</t>
  </si>
  <si>
    <t>Kogel</t>
  </si>
  <si>
    <t>ball</t>
  </si>
  <si>
    <t>kugel</t>
  </si>
  <si>
    <t>bille</t>
  </si>
  <si>
    <t>Vaste stalen pen met geperste geharde kogel in stift</t>
  </si>
  <si>
    <t xml:space="preserve">Fixed pin with hardened steel ball fixed in the pin </t>
  </si>
  <si>
    <t>Festem Stahldorn mit gehärtete kugel, eingeprest im stift</t>
  </si>
  <si>
    <t xml:space="preserve">Tige fixe avec un bille durcie, chassee dan la tige </t>
  </si>
  <si>
    <t>7014_00</t>
  </si>
  <si>
    <t>7014_00_2d</t>
  </si>
  <si>
    <t>7014_00_PD</t>
  </si>
  <si>
    <t>7014.00.100E</t>
  </si>
  <si>
    <t>7014.00.120E</t>
  </si>
  <si>
    <t>7014.00.150E</t>
  </si>
  <si>
    <t>7015.00.045E</t>
  </si>
  <si>
    <t>Weld on hinge, steel, fixed steel pin, brass washer, flat ends</t>
  </si>
  <si>
    <t>Aanlaspaumelles  staal, met een messing loopring, vaste stalen pen en vlakke kop</t>
  </si>
  <si>
    <t>Paumelle à souder, acier, tige fixe en acier, rondelle laiton, têtes plates</t>
  </si>
  <si>
    <t>Anschweissbandrolle, Stahl, Flachkopf, mit festem Stahldorn, Messinglaufring</t>
  </si>
  <si>
    <t>7015_00.jpg</t>
  </si>
  <si>
    <t>7015_00_2d.tif</t>
  </si>
  <si>
    <t>7015_00</t>
  </si>
  <si>
    <t>7015_00_2d</t>
  </si>
  <si>
    <t>7015_00_PD</t>
  </si>
  <si>
    <t>7015.00.060E</t>
  </si>
  <si>
    <t>7015.00.080E</t>
  </si>
  <si>
    <t>7015.00.100E</t>
  </si>
  <si>
    <t>7015.00.120E</t>
  </si>
  <si>
    <t>7015.00.140E</t>
  </si>
  <si>
    <t>7015.00.160E</t>
  </si>
  <si>
    <t>7015.00.180E</t>
  </si>
  <si>
    <t>7015.00.200E</t>
  </si>
  <si>
    <t>7015.85.080E</t>
  </si>
  <si>
    <t>Weld on hinge, stainless steel, stainless steel fixed pin, stainless steel washer, flat ends</t>
  </si>
  <si>
    <t>Aanlaspaumelles rvs, met een rvs loopring, vaste stalen pen en vlakke kop</t>
  </si>
  <si>
    <t>Paumelle à souder, inox, tige fixe en inox, rondelle inox, têtes plates</t>
  </si>
  <si>
    <t>Anschweissbandrolle, Edelstahl A4, Flachkopf, fester Stift und Ring aus A4</t>
  </si>
  <si>
    <t>7015_85.jpg</t>
  </si>
  <si>
    <t>7015_85_2d.tif</t>
  </si>
  <si>
    <t>RVS A4</t>
  </si>
  <si>
    <t>7015_85</t>
  </si>
  <si>
    <t>7015_85_2d</t>
  </si>
  <si>
    <t>7015_85_PD</t>
  </si>
  <si>
    <t>7015.85.100E</t>
  </si>
  <si>
    <t>Anschweissbandrolle, Edelstahl A4, Flachkopf, fester Stift und Ring aus A5</t>
  </si>
  <si>
    <t>7015.85.120E</t>
  </si>
  <si>
    <t>Anschweissbandrolle, Edelstahl A4, Flachkopf, fester Stift und Ring aus A6</t>
  </si>
  <si>
    <t>7016.00.060E</t>
  </si>
  <si>
    <t>Weld on hinge, steel, fixed brass pin, brass washer, flat ends</t>
  </si>
  <si>
    <t>Aanlaspaumelles  staal, met een messing loopring, vaste messing pen en vlakke kop</t>
  </si>
  <si>
    <t>Paumelle à souder, acier, tige fixe en laiton, rondelle laiton, têtes plates</t>
  </si>
  <si>
    <t>Anschweissbandrolle, Stahl, Flachkopf, mit festem Messingdorn, Messinglaufring</t>
  </si>
  <si>
    <t>7016_00.jpg</t>
  </si>
  <si>
    <t>7016_00_2d.tif</t>
  </si>
  <si>
    <t>7016_00</t>
  </si>
  <si>
    <t>7016_00_2d</t>
  </si>
  <si>
    <t>7016.00.080E</t>
  </si>
  <si>
    <t>7016.00.100E</t>
  </si>
  <si>
    <t>7016.00.120E</t>
  </si>
  <si>
    <t>7016.00.140E</t>
  </si>
  <si>
    <t>7016.00.160E</t>
  </si>
  <si>
    <t>7016.00.180E</t>
  </si>
  <si>
    <t>7007.00.180EX</t>
  </si>
  <si>
    <t>Aanlaspaumelle 2D</t>
  </si>
  <si>
    <t>Weld on hinge 2D, steel, vertical adjustable, with stainless steel pin and hardened ball, integrated galvanized nipple</t>
  </si>
  <si>
    <t>Aanlaspaumelles 2D, staal, vertikaal verstelbaar, geharde stalen kogel in vaste rvs pen en vlakke kop, verstelling +6/-4 mm</t>
  </si>
  <si>
    <t>Paumelle à souder, acier, réglable verticalement, tige inox avec bille durcie, graisseur zingué intégré</t>
  </si>
  <si>
    <t>Anschweissbandrolle 2D, aus Stahl, vertikal verstellbar -4mm/+6mm, mit einem Edelstahl Bolzen und integriertem Schmiernippel</t>
  </si>
  <si>
    <t>7007_80_180.jpg</t>
  </si>
  <si>
    <t>7007_00_180.tif</t>
  </si>
  <si>
    <t>Ball</t>
  </si>
  <si>
    <t>Kugel</t>
  </si>
  <si>
    <t>Bille</t>
  </si>
  <si>
    <t>Losse pen met geharde stalen kogel, 2D</t>
  </si>
  <si>
    <t>Removable pin with hardened ball bearing, 2D</t>
  </si>
  <si>
    <t>Loser Stift mit gehärtete Stahlkugel, 2D</t>
  </si>
  <si>
    <t>Tige amovible avec bille durcie, 2D</t>
  </si>
  <si>
    <t>Vertikaal, +6/-4 mm</t>
  </si>
  <si>
    <t>7007_80_180</t>
  </si>
  <si>
    <t>7007_00_180</t>
  </si>
  <si>
    <t>EN 1935: 477110114</t>
  </si>
  <si>
    <t>7007.80.180E</t>
  </si>
  <si>
    <t>Weld on hinge 2D, stainless steel, vertical adjustable, with stainless steel pin and hardened ball, integrate stainless steel nipple, brushed</t>
  </si>
  <si>
    <t>Aanlaspaumelles 2D, rvs , vertikaal verstelbaar, geharde stalen kogel in vaste rvs pen en vlakke kop, verstelling +6/-4 mm</t>
  </si>
  <si>
    <t>Paumelle à souder, inox, réglable verticalement, tige inox avec bille durcie, graisseur inox intégré</t>
  </si>
  <si>
    <t>Anschweissbandrolle 2D, aus Edelstahl, matt gebürstet, vertikal verstellbar -4/+6mm, mit einem Edelstahl Bolzen und integriertem Schmiernippel</t>
  </si>
  <si>
    <t>7007_80_180.tif</t>
  </si>
  <si>
    <t>EN 1935: 477114114</t>
  </si>
  <si>
    <t>7008.00.150EXX</t>
  </si>
  <si>
    <t>Aanlaspaumelle 3D</t>
  </si>
  <si>
    <t>Weld on hinge 3D, steel, adjustable, with stainless steel pin and hardened  balls, end caps galvanized steel</t>
  </si>
  <si>
    <t>Aanlaspaumelles 3D, staal , horizontaal en vertikaal verstelbaar, geharde stalen kogel in vaste rvs pen en vlakke kop</t>
  </si>
  <si>
    <t>Paumelle à souder, acier, réglable 3D, tige inox avec 2 billes durcies, capuchons zingué</t>
  </si>
  <si>
    <t>Anschweissbandrolle 3D, aus Stahl, vertikal verstellbar -2mm/+4mm, horizontal -/+1mm, mit einem Edelstahl Bolzen und verzinkte Abdeckkappen</t>
  </si>
  <si>
    <t>7008_80_150.jpg</t>
  </si>
  <si>
    <t>7008_00_150.tif</t>
  </si>
  <si>
    <t>Speciaal</t>
  </si>
  <si>
    <t>Special</t>
  </si>
  <si>
    <t>Spezial</t>
  </si>
  <si>
    <t>Spéciale</t>
  </si>
  <si>
    <t xml:space="preserve">Losse pen , 3D </t>
  </si>
  <si>
    <t>Removable pin ,3D</t>
  </si>
  <si>
    <t xml:space="preserve">Loser Stift , 3D </t>
  </si>
  <si>
    <t xml:space="preserve">Tige amovible, 3D  </t>
  </si>
  <si>
    <t>Vertikaal +4/-2 mm, Horizontaal +1/-1 mm</t>
  </si>
  <si>
    <t>7008.80.150</t>
  </si>
  <si>
    <t>7008_00_150</t>
  </si>
  <si>
    <t>7008.80.150EC</t>
  </si>
  <si>
    <t>Weld on hinge 3D, stainless steel, adjustable, with stainless steel pin and hardenede balls, end caps stainless steel, brushed</t>
  </si>
  <si>
    <t>Aanlaspaumelles 3D, rvs , horizontaal en vertikaal verstelbaar, geharde stalen kogel in vaste rvs pen en vlakke kop</t>
  </si>
  <si>
    <t>Paumelle à souder, inox, réglable 3D, tige inox avec 2 billes durcies, capuchons inox, brossée</t>
  </si>
  <si>
    <t>Anschweissbandrolle 3D, aus Edelstahl, vertikal verstellbar -2mm/+4mm, horizontal -/+1mm, mit einem Edelstahl Bolzen und Edelstahl Abdeckkappen, matt gebürstet</t>
  </si>
  <si>
    <t>EN 1935: 477113114</t>
  </si>
  <si>
    <t>7009.00.205.EX</t>
  </si>
  <si>
    <t>Aanlaspaumelle 2D 3 delig</t>
  </si>
  <si>
    <t>Weld on hinge 2D, steel, vertical adjustable, with stainless steel pin and hardened ball, 3 parts, for heawy doors</t>
  </si>
  <si>
    <t>Aanlaspaumelles 2D, staal , vertikaal verstelbaar, 3-delig en vlakke kop</t>
  </si>
  <si>
    <t>Paumelle à souder, acier, 3 parties, réglable verticalement, tige inox avec bille durcie</t>
  </si>
  <si>
    <t>Anschweissbandrolle 2D, 3 teilig, aus Stahl, vertikal verstellbar -2/+5mm</t>
  </si>
  <si>
    <t>7009_00_205.jpg</t>
  </si>
  <si>
    <t>7009_00_205.tif</t>
  </si>
  <si>
    <t>28.5</t>
  </si>
  <si>
    <t>-</t>
  </si>
  <si>
    <t>Vaste pen met geharde stalen kogel, 2D</t>
  </si>
  <si>
    <t>Fixed pin with hardened ball bearing, 2D</t>
  </si>
  <si>
    <t>Geharteter Stahlkugel im festen stift, 2D</t>
  </si>
  <si>
    <t>Tige fixe avec bille durcie, 2D</t>
  </si>
  <si>
    <t>vertikaal,+5/-2 mm</t>
  </si>
  <si>
    <t>7009_00_205</t>
  </si>
  <si>
    <t>7009.00.218E</t>
  </si>
  <si>
    <t>Aanlaspaumelle 3D 3 delig</t>
  </si>
  <si>
    <t>7009_00_218.tif</t>
  </si>
  <si>
    <t>Vertikaal +/-3, Horizontaal +/-1,5 mm, Diepte 1.3 mm</t>
  </si>
  <si>
    <t>7009_00_218</t>
  </si>
  <si>
    <t>7017.20.007V</t>
  </si>
  <si>
    <t>bearing galvanized for 7010.00.200E.B</t>
  </si>
  <si>
    <t>Kogellager, staal, t.b.v 7010.00.200E.B</t>
  </si>
  <si>
    <t>Roulement, zingué pour 7010.00.200E.B</t>
  </si>
  <si>
    <t>Kugellager verzinkt zu 7010.00.200E.B</t>
  </si>
  <si>
    <t>7017_00_.jpg</t>
  </si>
  <si>
    <t>7017_00_2d.tif</t>
  </si>
  <si>
    <t>7017_00_</t>
  </si>
  <si>
    <t>7017_00_2d</t>
  </si>
  <si>
    <t>7017_00_PD</t>
  </si>
  <si>
    <t xml:space="preserve">foto aangepast, </t>
  </si>
  <si>
    <t>7017.50.007V</t>
  </si>
  <si>
    <t>Bearing brass for 7010.00.200E.B</t>
  </si>
  <si>
    <t>Kogellager, messing, t.b.v 7010.00.200E.B</t>
  </si>
  <si>
    <t>Roulement, laiton pour 7010.00.200E.B</t>
  </si>
  <si>
    <t>Kugellager Messing zu 7010.00.200E.B</t>
  </si>
  <si>
    <t>7017_50_.jpg</t>
  </si>
  <si>
    <t>gepolijst</t>
  </si>
  <si>
    <t>polished</t>
  </si>
  <si>
    <t>poliert</t>
  </si>
  <si>
    <t>poli</t>
  </si>
  <si>
    <t>7017.80.002V</t>
  </si>
  <si>
    <t>Bearing stainless steel for 7010.80.100E.B</t>
  </si>
  <si>
    <t>Kogellager, RVS, t.b.v 7010.80.100E.B</t>
  </si>
  <si>
    <t>roulement, inox pour 7010.80.100E.B</t>
  </si>
  <si>
    <t>Kugellager Edelstahl zu 7010.80.100E.B</t>
  </si>
  <si>
    <t>7017_80_.jpg</t>
  </si>
  <si>
    <t>7017.80.007V</t>
  </si>
  <si>
    <t>Bearing stainless steel for 7010.00.200E.B</t>
  </si>
  <si>
    <t>Kogellager, RVS, t.b.v 7010.00.200E.B</t>
  </si>
  <si>
    <t>roulement, inox pour 7010.00.200E.B</t>
  </si>
  <si>
    <t>Kugellager Edelstahl zu 7010.00.200E.B</t>
  </si>
  <si>
    <t>7018.00.060V</t>
  </si>
  <si>
    <t>Steel pin for 7012.00.060E</t>
  </si>
  <si>
    <t>Scharnierpen, staal, t.b.v 7012.00.060E</t>
  </si>
  <si>
    <t>Tige acier pour 7012.00.060E</t>
  </si>
  <si>
    <t>Stahlstift zu 7012.00.060E</t>
  </si>
  <si>
    <t>7018_00_.jpg</t>
  </si>
  <si>
    <t>7018_00_2d.tif</t>
  </si>
  <si>
    <t>7018_00_</t>
  </si>
  <si>
    <t>7018_00_2d</t>
  </si>
  <si>
    <t>7018_00_PD</t>
  </si>
  <si>
    <t>7018.00.080V</t>
  </si>
  <si>
    <t>Steel pin for 7012.00.080E</t>
  </si>
  <si>
    <t>Scharnierpen, staal, t.b.v 7012.00.080E</t>
  </si>
  <si>
    <t>Tige acier pour 7012.00.080E</t>
  </si>
  <si>
    <t>Stahlstift zu 7012.00.080E</t>
  </si>
  <si>
    <t>7018.00.100V</t>
  </si>
  <si>
    <t>Steel pin for 7012.00.100E</t>
  </si>
  <si>
    <t>Scharnierpen, staal, t.b.v 7012.00.100E</t>
  </si>
  <si>
    <t>Tige acier pour 7012.00.100E</t>
  </si>
  <si>
    <t>Stahlstift zu 7012.00.100E</t>
  </si>
  <si>
    <t>7018.00.120V</t>
  </si>
  <si>
    <t>Steel pin for 7012.00.120E</t>
  </si>
  <si>
    <t>Scharnierpen, staal, t.b.v 7012.00.120E</t>
  </si>
  <si>
    <t>Tige acier pour 7012.00.120E</t>
  </si>
  <si>
    <t>Stahlstift zu 7012.00.120E</t>
  </si>
  <si>
    <t>7018.00.150V</t>
  </si>
  <si>
    <t>Steel pin for 7012.00.150E</t>
  </si>
  <si>
    <t>Scharnierpen, staal, t.b.v 7012.00.150E</t>
  </si>
  <si>
    <t>Tige acier pour 7012.00.150E</t>
  </si>
  <si>
    <t>Stahlstift zu 7012.00.150E</t>
  </si>
  <si>
    <t>7018.00.180V</t>
  </si>
  <si>
    <t>Steel pin for 7012.00.180E</t>
  </si>
  <si>
    <t>Scharnierpen, staal, t.b.v 7012.00.180E</t>
  </si>
  <si>
    <t>Tige acier pour 7012.00.180E</t>
  </si>
  <si>
    <t>Stahlstift zu 7012.00.180E</t>
  </si>
  <si>
    <t>7018.00.200V</t>
  </si>
  <si>
    <t>Steel pin for 7012.00.200E</t>
  </si>
  <si>
    <t>Scharnierpen, staal, t.b.v 7012.00.200E</t>
  </si>
  <si>
    <t>Tige acier pour 7012.00.200E</t>
  </si>
  <si>
    <t>Stahlstift zu 7012.00.200E</t>
  </si>
  <si>
    <t>7018.50.060V</t>
  </si>
  <si>
    <t>Brass pin for 7013.00.060E</t>
  </si>
  <si>
    <t>Scharnierpen, messing, t.b.v 7013.00.060E</t>
  </si>
  <si>
    <t>Tige laiton pour 7013.00.060E</t>
  </si>
  <si>
    <t>Messingstift zu 7013.00.060E</t>
  </si>
  <si>
    <t>7018_50_.jpg</t>
  </si>
  <si>
    <t>7018.50.080V</t>
  </si>
  <si>
    <t>Brass pin for 7013.00.080E</t>
  </si>
  <si>
    <t>Scharnierpen, messing, t.b.v 7013.00.080E</t>
  </si>
  <si>
    <t>Tige laiton pour 7013.00.080E</t>
  </si>
  <si>
    <t>Messingstift zu 7013.00.080E</t>
  </si>
  <si>
    <t>7018.50.100V</t>
  </si>
  <si>
    <t>Brass pin for 7013.00.100E</t>
  </si>
  <si>
    <t>Scharnierpen, messing, t.b.v 7013.00.100E</t>
  </si>
  <si>
    <t>Tige laiton pour 7013.00.100E</t>
  </si>
  <si>
    <t>Messingstift zu 7013.00.100E</t>
  </si>
  <si>
    <t>7018.50.120V</t>
  </si>
  <si>
    <t>Brass pin for 7013.00.120E</t>
  </si>
  <si>
    <t>Scharnierpen, messing, t.b.v 7013.00.120E</t>
  </si>
  <si>
    <t>Tige laiton pour 7013.00.120E</t>
  </si>
  <si>
    <t>Messingstift zu 7013.00.120E</t>
  </si>
  <si>
    <t>7018.50.150V</t>
  </si>
  <si>
    <t>Brass pin for 7013.00.150E</t>
  </si>
  <si>
    <t>Scharnierpen, messing, t.b.v 7013.00.150E</t>
  </si>
  <si>
    <t>Tige laiton pour 7013.00.150E</t>
  </si>
  <si>
    <t>Messingstift zu 7013.00.150E</t>
  </si>
  <si>
    <t>7018.50.180V</t>
  </si>
  <si>
    <t>Brass pin for 7013.00.180E</t>
  </si>
  <si>
    <t>Scharnierpen, messing, t.b.v 7013.00.180E</t>
  </si>
  <si>
    <t>Tige laiton pour 7013.00.180E</t>
  </si>
  <si>
    <t>Messingstift zu 7013.00.180E</t>
  </si>
  <si>
    <t>7018.50.200V</t>
  </si>
  <si>
    <t>Brass pin for 7013.00.200E</t>
  </si>
  <si>
    <t>Scharnierpen, messing, t.b.v 7013.00.200E</t>
  </si>
  <si>
    <t>Tige laiton pour 7013.00.200E</t>
  </si>
  <si>
    <t>Messingstift zu 7013.00.200E</t>
  </si>
  <si>
    <t>7019.50.001V</t>
  </si>
  <si>
    <t>Ring</t>
  </si>
  <si>
    <t>Brass washer for 7010/7011.00.040E/050E</t>
  </si>
  <si>
    <t>Ring, messing, t.b.v 7010/7011.00.040E/050E</t>
  </si>
  <si>
    <t>Rondelle laiton pour 7010/7011.00.040E/050E</t>
  </si>
  <si>
    <t>Messingring zu 7010/7011.00.040E/050E</t>
  </si>
  <si>
    <t>7019_50_.jpg</t>
  </si>
  <si>
    <t>7019_00_2d.tif</t>
  </si>
  <si>
    <t xml:space="preserve">Washer  </t>
  </si>
  <si>
    <t xml:space="preserve">Ring  </t>
  </si>
  <si>
    <t>7019_00_</t>
  </si>
  <si>
    <t>7019_00_2d</t>
  </si>
  <si>
    <t>7019_00_PD</t>
  </si>
  <si>
    <t>7019.50.002V</t>
  </si>
  <si>
    <t>Brass washer for 7015/7016.00.060E</t>
  </si>
  <si>
    <t>Ring, messing, t.b.v 7015/7016.00.060E</t>
  </si>
  <si>
    <t>Rondelle laiton pour 7015/7016.00.060E</t>
  </si>
  <si>
    <t>Messingring zu 7015/7016.00.060E</t>
  </si>
  <si>
    <t>7019.50.003V</t>
  </si>
  <si>
    <t>Brass washer for 7010/7011/7012/7013.00.060E</t>
  </si>
  <si>
    <t>Ring, messing, t.b.v 7010/7011/7012/7013.00.060E</t>
  </si>
  <si>
    <t>Rondelle laiton pour 7010/7011/7012/7013.00.060E</t>
  </si>
  <si>
    <t>Messingring zu 7010/7011/7012/7013.00.060E</t>
  </si>
  <si>
    <t>7019.50.005V</t>
  </si>
  <si>
    <t>Brass washer for 7015/7016/00.080E</t>
  </si>
  <si>
    <t>Ring, messing, t.b.v 7015/7016.00.080E</t>
  </si>
  <si>
    <t>Rondelle laiton pour 7015/7016.00.080E</t>
  </si>
  <si>
    <t>Messingring zu 7015/7016.00.080E</t>
  </si>
  <si>
    <t>7019.50.006V</t>
  </si>
  <si>
    <t>Brass washer for 7004/7005/7010/7005/7012/7013.00.080E</t>
  </si>
  <si>
    <t>Ring, messing, t.b.v 7004/7005/7010/7011/7012/7013.00.080E</t>
  </si>
  <si>
    <t>Rondelle laiton pour 7004/7005/7010/7011/7012/7013.00.080E</t>
  </si>
  <si>
    <t>Messingring zu 7004/7005/7011/7012/7013.00.080E</t>
  </si>
  <si>
    <t>7019.50.007V</t>
  </si>
  <si>
    <t>Brass washer for 7015/7016.00.100E</t>
  </si>
  <si>
    <t>Ring, messing, t.b.v 7015/7016.00.100E</t>
  </si>
  <si>
    <t>Rondelle laiton pour 7015/7016.00.100E</t>
  </si>
  <si>
    <t>Messingring zu 7015/7016.00.100E</t>
  </si>
  <si>
    <t>7019.50.008V</t>
  </si>
  <si>
    <t>Brass washer for 7004/7005/7010/7011/7012/7013.00.100E</t>
  </si>
  <si>
    <t>Ring, messing, t.b.v 7004/7005/7010/7011/7012/7013.00.100E</t>
  </si>
  <si>
    <t>Rondelle laiton pour 7004/7005/7010/7011/7012/7013.00.100E</t>
  </si>
  <si>
    <t>Messingring zu 7004/7005/7011/7012/7013.00.100E</t>
  </si>
  <si>
    <t>7019.50.009V</t>
  </si>
  <si>
    <t>Brass washer for 7004/7005/7010/7005/7012/7013.00.120E</t>
  </si>
  <si>
    <t>Ring, messing, t.b.v 7004/7005/7010/7011/7012/7013.00.120E</t>
  </si>
  <si>
    <t>Rondelle laiton pour 7004/7005/7010/7011/7012/7013.00.120E</t>
  </si>
  <si>
    <t>Messingring zu 7004/7005/7011/7012/7013.00.120E</t>
  </si>
  <si>
    <t>7012.00.120</t>
  </si>
  <si>
    <t>7013.00.120</t>
  </si>
  <si>
    <t>7019.50.010V</t>
  </si>
  <si>
    <t>Brass washer for 7015/7016.00.140E</t>
  </si>
  <si>
    <t>Ring, messing, t.b.v 7015/7016.00.140E</t>
  </si>
  <si>
    <t>Rondelle laiton pour 7015/7016.00.140E</t>
  </si>
  <si>
    <t>Messingring zu 7015/7016.00.140E</t>
  </si>
  <si>
    <t>7019.50.011V</t>
  </si>
  <si>
    <t>Brass washer for 7004/7005/7010/7011.00.135E</t>
  </si>
  <si>
    <t>Ring, messing, t.b.v 7004/7005/7010/7011.00.135E</t>
  </si>
  <si>
    <t>Rondelle laiton pour 7004/7005/7010/7011.00.135E</t>
  </si>
  <si>
    <t>Messingring zu 7004/7005/7010/7011.00.135E</t>
  </si>
  <si>
    <t>7019.50.012V</t>
  </si>
  <si>
    <t>Brass washer for 7004/7005/7010/7011/7015/7016.00.140/160E</t>
  </si>
  <si>
    <t>Ring, messing, t.b.v 7004/7005/7010/7011/7015/7016.00.140/160E</t>
  </si>
  <si>
    <t>Rondelle laiton  pour 7004/7005/7010/7011/7015/7016.00.140/160E</t>
  </si>
  <si>
    <t>Messingring zu 7004/7005/7010/7011/7015/7016.00.140E/160E</t>
  </si>
  <si>
    <t>7019.50.013V</t>
  </si>
  <si>
    <t>Brass washer for 7004/7005/7010/7011/7012/7013.00.150E</t>
  </si>
  <si>
    <t>Ring, messing, t.b.v 7004/7005/7010/7011/7012/7013.00.150E</t>
  </si>
  <si>
    <t>Rondelle laiton 7004/7005/7010/7011/7012/7013.00.150E</t>
  </si>
  <si>
    <t>Messingring zu 7004/7005/7010/7011/7012/7013.00.150E</t>
  </si>
  <si>
    <t>7019.50.014V</t>
  </si>
  <si>
    <t>Brass washer for 7004/7005/7010/7011/7012/7013.00.180E</t>
  </si>
  <si>
    <t>Ring, messing, t.b.v 7004/7005/7010/7011/7012/7013.00.180E</t>
  </si>
  <si>
    <t>Rondelle laiton  pour 7004/7005/7010/7011/7012/7013.00.180E</t>
  </si>
  <si>
    <t>Messingring zu 7004/7005/7010/7011/7012/7013.00.180E</t>
  </si>
  <si>
    <t>7019.50.015V</t>
  </si>
  <si>
    <t>Brass washer for 7015/7016.00.200E</t>
  </si>
  <si>
    <t>Ring, messing, t.b.v 7015/7016.00.200E</t>
  </si>
  <si>
    <t>Rondelle laiton pour 7015/7016.00.200E</t>
  </si>
  <si>
    <t>Messingring zu 7015/7016.00.200E</t>
  </si>
  <si>
    <t>7019.50.016V</t>
  </si>
  <si>
    <t>Brass washer for 7004/7005/7010/7011/7012.00.200E</t>
  </si>
  <si>
    <t>Ring, messing, t.b.v 7004/7005/7010/7011/7012.00.200E</t>
  </si>
  <si>
    <t>Rondelle laiton  pour 7004/7005/7010/7011/7012.00.200E</t>
  </si>
  <si>
    <t>Messingring zu 7004/7005/7010/7011/7012.00.200E</t>
  </si>
  <si>
    <t>7019.80.003V</t>
  </si>
  <si>
    <t>Stainless steel washer for 7010.80.060E</t>
  </si>
  <si>
    <t>Ring, RVS, t.b.v 7010.80.060E</t>
  </si>
  <si>
    <t>Rondelle inox pour 7010.80.060E</t>
  </si>
  <si>
    <t>Edelstahlring zu 7010.80.060E</t>
  </si>
  <si>
    <t>7019_80_.jpg</t>
  </si>
  <si>
    <t>7019.80.006V</t>
  </si>
  <si>
    <t>Stainless steel washer for 7010.80.080E</t>
  </si>
  <si>
    <t>Ring, RVS, t.b.v 7010.80.080E</t>
  </si>
  <si>
    <t>Rondelle inox pour 7010.80.080E</t>
  </si>
  <si>
    <t>Edelstahlring zu 7010.80.080E</t>
  </si>
  <si>
    <t>7019.80.008V</t>
  </si>
  <si>
    <t>Stainless steel washer for 7010.80.100E</t>
  </si>
  <si>
    <t>Ring, RVS, t.b.v 7010.80.100E</t>
  </si>
  <si>
    <t>Rondelle inox pour 7010.80.100E</t>
  </si>
  <si>
    <t>Edelstahlring zu 7010.80.100E</t>
  </si>
  <si>
    <t>7019.80.009V</t>
  </si>
  <si>
    <t>Stainless steel washer for 7010.80.120E</t>
  </si>
  <si>
    <t>Ring, RVS, t.b.v 7010.80.120E</t>
  </si>
  <si>
    <t>Rondelle inox pour 7010.80.120E</t>
  </si>
  <si>
    <t>Edelstahlring zu 7010.80.120E</t>
  </si>
  <si>
    <t>7019.80.013V</t>
  </si>
  <si>
    <t>Stainless steel washer for 7010.80.150E</t>
  </si>
  <si>
    <t>Ring, RVS, t.b.v 7010.80.150E</t>
  </si>
  <si>
    <t>Rondelle inox pour 7010.80.150E</t>
  </si>
  <si>
    <t>Edelstahlring zu 7010.80.150E</t>
  </si>
  <si>
    <t>7019.80.014V</t>
  </si>
  <si>
    <t>Stainless steel washer for 7010.80.180E</t>
  </si>
  <si>
    <t>Ring, RVS, t.b.v 7010.80.180E</t>
  </si>
  <si>
    <t>Rondelle inox pour 7010.80.180E</t>
  </si>
  <si>
    <t>Edelstahlring zu 7010.80.180E</t>
  </si>
  <si>
    <t>7019.85.008V</t>
  </si>
  <si>
    <t>Stainless steel washer for 7015.85.080/100/120</t>
  </si>
  <si>
    <t>Ring, RVS, t.b.v 7015.85.080/100/120E</t>
  </si>
  <si>
    <t>Rondelle inox pour 7015.85.080/100/120E</t>
  </si>
  <si>
    <t>Edelstahlring zu 7015.85.080E/100E/120E</t>
  </si>
  <si>
    <t>10.1</t>
  </si>
  <si>
    <t>7300.00.080V</t>
  </si>
  <si>
    <t>Aanlasscharnier, DIN 7954C</t>
  </si>
  <si>
    <t>Hinge to weld, stainless steel, with riveted pin, without holes, DIN 7954C</t>
  </si>
  <si>
    <r>
      <t xml:space="preserve">Aanlasscharnier, </t>
    </r>
    <r>
      <rPr>
        <sz val="10"/>
        <color rgb="FFC00000"/>
        <rFont val="Calibri"/>
        <family val="2"/>
      </rPr>
      <t>RVS</t>
    </r>
    <r>
      <rPr>
        <sz val="10"/>
        <rFont val="Calibri"/>
        <family val="2"/>
        <charset val="1"/>
      </rPr>
      <t>, met vaste pen, ongelagered,  DIN 7954A, zonder gaten</t>
    </r>
  </si>
  <si>
    <t>Charnière à souder, inox, tige inox rivée, sans trou, DIN 7954C</t>
  </si>
  <si>
    <t>Anschweissscharnier, Edelstahl, vernieteter Edelstahl Stift, ungelocht, DIN 7954C</t>
  </si>
  <si>
    <t>7300_00_.jpg</t>
  </si>
  <si>
    <t>7300_00_2d.tif</t>
  </si>
  <si>
    <t>1.5</t>
  </si>
  <si>
    <t>6.6</t>
  </si>
  <si>
    <t>3.5</t>
  </si>
  <si>
    <t>Hinge to weld, DIN 7954C</t>
  </si>
  <si>
    <t>Anschweissscharnier,  DIN 7954C</t>
  </si>
  <si>
    <t>Charnière à souder, DIN 7954C</t>
  </si>
  <si>
    <t>ongelagerd</t>
  </si>
  <si>
    <t xml:space="preserve">bearing-free </t>
  </si>
  <si>
    <t>lager frei</t>
  </si>
  <si>
    <t>sans lisse</t>
  </si>
  <si>
    <t>Vaste stift</t>
  </si>
  <si>
    <t xml:space="preserve">Geen gaten </t>
  </si>
  <si>
    <t>Without holes</t>
  </si>
  <si>
    <t>Ungelocht</t>
  </si>
  <si>
    <t>Sans trou</t>
  </si>
  <si>
    <t>geen</t>
  </si>
  <si>
    <t>7305.80.040E</t>
  </si>
  <si>
    <t>Aanlasscharnier, RVS, met vaste pen, ongelagered,  DIN 7954C, zonder gaten</t>
  </si>
  <si>
    <t>7305_00_.jpg</t>
  </si>
  <si>
    <t>7305_00_2d.tif</t>
  </si>
  <si>
    <t>7305.80.050E</t>
  </si>
  <si>
    <t>7305.80.060E</t>
  </si>
  <si>
    <t>7305.80.080E</t>
  </si>
  <si>
    <t>7320.80.060E</t>
  </si>
  <si>
    <t>Hinge to weld, stainless steel, with riveted pin, without holes</t>
  </si>
  <si>
    <t>Aanlasscharnier, RVS, met vaste pen, ongelagered, Zware uitvoering, zonder gaten</t>
  </si>
  <si>
    <t>Charnière à souder, inox, tige inox rivée, sans trous</t>
  </si>
  <si>
    <t>Anschweissscharnier, Edelstahl, vernieteter Edelstahl Stift, ungelocht</t>
  </si>
  <si>
    <t>7320_80_.jpg</t>
  </si>
  <si>
    <t>7320_80_2d.tif</t>
  </si>
  <si>
    <t>7320.80.075E</t>
  </si>
  <si>
    <t>7328.80.050E</t>
  </si>
  <si>
    <t>Hinge to weld, stainless steel, with riveted pin, without holes, DIN 7954D</t>
  </si>
  <si>
    <t>Aanlasscharnier, RVS, met vaste pen, ongelagered, DIN 7954D, zondergaten</t>
  </si>
  <si>
    <t>Charnière à souder, inox, tige inox rivée, sans trous DIN 7954D</t>
  </si>
  <si>
    <t>Anschweissscharnier, Edelstahl, vernieteter Edelstahl Stift, ungelocht, DIN 7954D</t>
  </si>
  <si>
    <t>7328_80_.jpg</t>
  </si>
  <si>
    <t>7328.80.060E</t>
  </si>
  <si>
    <t>7339.00.040E</t>
  </si>
  <si>
    <t>Hinge to weld, steel, heavy duty, steel pin, without holes</t>
  </si>
  <si>
    <t>Aanlasscharnier, staal, met staal pen, ongelagered, Zware uitvoering, zonder gaten</t>
  </si>
  <si>
    <t>Charnière à souder, acier, extra lourde, tige acier, sans trous</t>
  </si>
  <si>
    <t>Anschweissscharnier, Stahl, extra stark, mit Stahlstift, ungelocht</t>
  </si>
  <si>
    <t>7339_00_.jpg</t>
  </si>
  <si>
    <t>7339_00_2d.tif</t>
  </si>
  <si>
    <t>7339.00.050E</t>
  </si>
  <si>
    <t>7339.00.060E</t>
  </si>
  <si>
    <t>7343.80.025V</t>
  </si>
  <si>
    <t>Continuous hinge, stainless steel, with stainless steel pin, without holes</t>
  </si>
  <si>
    <t>Aanlasscharnier, RVS, met losse rvs pen, ongelagered zonder gaten</t>
  </si>
  <si>
    <t>Charnière longue, inox, avec tige inox, sans trous</t>
  </si>
  <si>
    <t>Stangenscharnier, Edelstahl A2, Dorn aus Edelstahl A2, ungelocht</t>
  </si>
  <si>
    <t>7343_00_.jpg</t>
  </si>
  <si>
    <t>7343_00_2d.tif</t>
  </si>
  <si>
    <t>7343.80.030V</t>
  </si>
  <si>
    <t>7343.80.040V</t>
  </si>
  <si>
    <t>7350.00.032V</t>
  </si>
  <si>
    <t>Continuous hinge, steel, with steel pin, without holes</t>
  </si>
  <si>
    <t>Aanlasscharnier, staal, met losse stalen pen, ongelagered zonder gaten</t>
  </si>
  <si>
    <t>Charnière longue, acier, avec tige acier, sans trous</t>
  </si>
  <si>
    <t>Stangenscharnier, Stahl, Dorn aus Stahl, ungelocht</t>
  </si>
  <si>
    <t>7350_00_.jpg</t>
  </si>
  <si>
    <t>7350_00_2d.tif</t>
  </si>
  <si>
    <t>7350.00.040V</t>
  </si>
  <si>
    <t>7350.00.050V</t>
  </si>
  <si>
    <t>7351.00.040V</t>
  </si>
  <si>
    <t>Continuous hinge, steel, with brass pin, without holes</t>
  </si>
  <si>
    <t>Aanlasscharnier, staal, met losse messing pen, ongelagered, zonder gaten</t>
  </si>
  <si>
    <t>Charnière longue, acier, avec tige laiton, sans trous</t>
  </si>
  <si>
    <t>Stangenscharnier, Stahl, Dorn aus Messing, ungelocht</t>
  </si>
  <si>
    <t>7351.00.050V</t>
  </si>
  <si>
    <t>7353.80.032V</t>
  </si>
  <si>
    <t>Aanlasscharnier, RVS, met losse rvs pen, ongelageredzonder gaten</t>
  </si>
  <si>
    <t>7353_80_2d.tif</t>
  </si>
  <si>
    <t>7353.80.040V</t>
  </si>
  <si>
    <t>7353.80.050V</t>
  </si>
  <si>
    <t>7360.00.032V</t>
  </si>
  <si>
    <t>Aanlasscharnier, staal, met losse pen, ongelagered, zonder gaten</t>
  </si>
  <si>
    <t>7360_80_2d.tif</t>
  </si>
  <si>
    <t>7360.00.040V</t>
  </si>
  <si>
    <t>7360.00.050V</t>
  </si>
  <si>
    <t>7360.00.060V</t>
  </si>
  <si>
    <t>7363.80.032V</t>
  </si>
  <si>
    <t>7363.80.040V</t>
  </si>
  <si>
    <t>7363.80.050V</t>
  </si>
  <si>
    <t>7363.80.060V</t>
  </si>
  <si>
    <t>7370.00.050V</t>
  </si>
  <si>
    <t>7370.00.060V</t>
  </si>
  <si>
    <t>7371.00.050V</t>
  </si>
  <si>
    <t>Stangenscharnier, Stahl, Dorn aus Messing, ungleocht</t>
  </si>
  <si>
    <t>7371.00.060V</t>
  </si>
  <si>
    <t>7373.80.040V</t>
  </si>
  <si>
    <t>7373.80.050V</t>
  </si>
  <si>
    <t>7373.80.060V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</si>
</sst>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56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  <font>
      <b/>
      <sz val="12"/>
      <color rgb="FFC00000"/>
      <name val="Calibri"/>
      <family val="2"/>
      <charset val="1"/>
    </font>
    <font>
      <b/>
      <sz val="12"/>
      <color rgb="FFFF0000"/>
      <name val="Calibri"/>
      <family val="2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b/>
      <sz val="12"/>
      <name val="Calibri"/>
      <family val="2"/>
    </font>
    <font>
      <b/>
      <sz val="12"/>
      <name val="Calibri"/>
      <family val="2"/>
      <charset val="1"/>
    </font>
    <font>
      <u/>
      <sz val="11"/>
      <color theme="10"/>
      <name val="Calibri"/>
      <family val="2"/>
      <charset val="134"/>
    </font>
    <font>
      <b/>
      <sz val="12"/>
      <color rgb="FF00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 style="thin">
        <color indexed="64"/>
      </bottom>
      <diagonal/>
    </border>
    <border>
      <left style="hair">
        <color theme="0" tint="-0.24994659260841701"/>
      </left>
      <right/>
      <top/>
      <bottom style="thin">
        <color theme="4" tint="-0.499984740745262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  <border>
      <left style="medium">
        <color rgb="FFA9D18E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FFFF00"/>
      </left>
      <right/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center"/>
    </xf>
  </cellStyleXfs>
  <cellXfs count="843">
    <xf numFmtId="0" fontId="0" fillId="0" borderId="0" xfId="0"/>
    <xf numFmtId="0" fontId="0" fillId="0" borderId="0" xfId="0" applyBorder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12" fillId="2" borderId="1" xfId="2" applyFill="1" applyBorder="1"/>
    <xf numFmtId="0" fontId="0" fillId="2" borderId="2" xfId="0" applyFill="1" applyBorder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8" fillId="0" borderId="0" xfId="1">
      <alignment vertical="center"/>
    </xf>
    <xf numFmtId="0" fontId="15" fillId="2" borderId="0" xfId="0" applyFont="1" applyFill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3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4" xfId="1" applyNumberFormat="1" applyFont="1" applyFill="1" applyBorder="1" applyAlignment="1">
      <alignment horizontal="left" vertical="top"/>
    </xf>
    <xf numFmtId="0" fontId="21" fillId="11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3" xfId="1" applyNumberFormat="1" applyFont="1" applyFill="1" applyBorder="1" applyAlignment="1">
      <alignment horizontal="center" vertical="top"/>
    </xf>
    <xf numFmtId="164" fontId="14" fillId="8" borderId="3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3" xfId="1" applyNumberFormat="1" applyFont="1" applyFill="1" applyBorder="1" applyAlignment="1"/>
    <xf numFmtId="49" fontId="14" fillId="12" borderId="3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3" xfId="1" applyFont="1" applyFill="1" applyBorder="1">
      <alignment vertical="center"/>
    </xf>
    <xf numFmtId="49" fontId="14" fillId="11" borderId="3" xfId="1" applyNumberFormat="1" applyFont="1" applyFill="1" applyBorder="1" applyAlignment="1"/>
    <xf numFmtId="0" fontId="14" fillId="11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4" borderId="5" xfId="1" applyFont="1" applyFill="1" applyBorder="1" applyAlignment="1">
      <alignment horizontal="left" vertical="top"/>
    </xf>
    <xf numFmtId="0" fontId="14" fillId="5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5" xfId="1" applyFont="1" applyFill="1" applyBorder="1" applyAlignment="1"/>
    <xf numFmtId="0" fontId="22" fillId="7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top"/>
    </xf>
    <xf numFmtId="164" fontId="14" fillId="9" borderId="5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49" fontId="14" fillId="9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8" borderId="5" xfId="1" applyNumberFormat="1" applyFont="1" applyFill="1" applyBorder="1" applyAlignment="1">
      <alignment horizontal="center"/>
    </xf>
    <xf numFmtId="49" fontId="14" fillId="10" borderId="5" xfId="1" applyNumberFormat="1" applyFont="1" applyFill="1" applyBorder="1" applyAlignment="1"/>
    <xf numFmtId="0" fontId="22" fillId="11" borderId="0" xfId="1" applyFont="1" applyFill="1" applyAlignment="1"/>
    <xf numFmtId="0" fontId="20" fillId="11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9" borderId="5" xfId="1" applyNumberFormat="1" applyFont="1" applyFill="1" applyBorder="1" applyAlignment="1"/>
    <xf numFmtId="49" fontId="14" fillId="9" borderId="5" xfId="1" applyNumberFormat="1" applyFont="1" applyFill="1" applyBorder="1" applyAlignment="1"/>
    <xf numFmtId="0" fontId="19" fillId="9" borderId="5" xfId="1" applyFont="1" applyFill="1" applyBorder="1">
      <alignment vertical="center"/>
    </xf>
    <xf numFmtId="0" fontId="14" fillId="9" borderId="5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5" xfId="1" applyFont="1" applyFill="1" applyBorder="1" applyAlignment="1">
      <alignment horizontal="left" vertical="top"/>
    </xf>
    <xf numFmtId="49" fontId="14" fillId="12" borderId="5" xfId="1" applyNumberFormat="1" applyFont="1" applyFill="1" applyBorder="1" applyAlignment="1">
      <alignment horizontal="left"/>
    </xf>
    <xf numFmtId="49" fontId="14" fillId="12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/>
    <xf numFmtId="0" fontId="14" fillId="14" borderId="5" xfId="1" applyFont="1" applyFill="1" applyBorder="1" applyAlignment="1">
      <alignment horizontal="right"/>
    </xf>
    <xf numFmtId="0" fontId="27" fillId="14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5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5" borderId="3" xfId="1" applyNumberFormat="1" applyFont="1" applyFill="1" applyBorder="1" applyAlignment="1">
      <alignment horizontal="center" vertical="top"/>
    </xf>
    <xf numFmtId="165" fontId="20" fillId="8" borderId="3" xfId="1" applyNumberFormat="1" applyFont="1" applyFill="1" applyBorder="1" applyAlignment="1">
      <alignment horizontal="center" vertical="top"/>
    </xf>
    <xf numFmtId="164" fontId="20" fillId="8" borderId="3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3" xfId="1" applyNumberFormat="1" applyFont="1" applyFill="1" applyBorder="1" applyAlignment="1">
      <alignment horizontal="center" vertical="top"/>
    </xf>
    <xf numFmtId="49" fontId="24" fillId="9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8" borderId="3" xfId="1" applyNumberFormat="1" applyFont="1" applyFill="1" applyBorder="1" applyAlignment="1">
      <alignment horizontal="center"/>
    </xf>
    <xf numFmtId="49" fontId="14" fillId="10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9" borderId="3" xfId="1" applyNumberFormat="1" applyFont="1" applyFill="1" applyBorder="1" applyAlignment="1"/>
    <xf numFmtId="49" fontId="24" fillId="9" borderId="3" xfId="1" applyNumberFormat="1" applyFont="1" applyFill="1" applyBorder="1" applyAlignment="1"/>
    <xf numFmtId="0" fontId="14" fillId="9" borderId="3" xfId="1" applyFont="1" applyFill="1" applyBorder="1" applyAlignment="1">
      <alignment horizontal="left" vertical="top"/>
    </xf>
    <xf numFmtId="0" fontId="20" fillId="9" borderId="3" xfId="1" applyFont="1" applyFill="1" applyBorder="1" applyAlignment="1">
      <alignment horizontal="left" vertical="top"/>
    </xf>
    <xf numFmtId="0" fontId="14" fillId="12" borderId="3" xfId="1" applyFont="1" applyFill="1" applyBorder="1" applyAlignment="1">
      <alignment horizontal="left" vertical="top"/>
    </xf>
    <xf numFmtId="49" fontId="20" fillId="12" borderId="3" xfId="1" applyNumberFormat="1" applyFont="1" applyFill="1" applyBorder="1" applyAlignment="1"/>
    <xf numFmtId="49" fontId="20" fillId="12" borderId="3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3" xfId="1" applyNumberFormat="1" applyFont="1" applyFill="1" applyBorder="1" applyAlignment="1">
      <alignment horizontal="left"/>
    </xf>
    <xf numFmtId="0" fontId="20" fillId="11" borderId="3" xfId="1" applyFont="1" applyFill="1" applyBorder="1">
      <alignment vertical="center"/>
    </xf>
    <xf numFmtId="49" fontId="20" fillId="11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3" borderId="3" xfId="1" applyFont="1" applyFill="1" applyBorder="1" applyAlignment="1">
      <alignment horizontal="left" vertical="top"/>
    </xf>
    <xf numFmtId="49" fontId="23" fillId="13" borderId="3" xfId="1" applyNumberFormat="1" applyFont="1" applyFill="1" applyBorder="1" applyAlignment="1"/>
    <xf numFmtId="49" fontId="24" fillId="13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5" borderId="3" xfId="1" applyFont="1" applyFill="1" applyBorder="1" applyAlignment="1">
      <alignment horizontal="right" vertical="center"/>
    </xf>
    <xf numFmtId="0" fontId="14" fillId="7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9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8" borderId="3" xfId="1" applyNumberFormat="1" applyFont="1" applyFill="1" applyBorder="1" applyAlignment="1">
      <alignment horizontal="center"/>
    </xf>
    <xf numFmtId="49" fontId="27" fillId="9" borderId="3" xfId="1" applyNumberFormat="1" applyFont="1" applyFill="1" applyBorder="1" applyAlignment="1"/>
    <xf numFmtId="49" fontId="27" fillId="12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3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7" borderId="3" xfId="1" applyFont="1" applyFill="1" applyBorder="1" applyAlignment="1">
      <alignment horizontal="right"/>
    </xf>
    <xf numFmtId="0" fontId="27" fillId="7" borderId="3" xfId="1" applyFont="1" applyFill="1" applyBorder="1" applyAlignment="1">
      <alignment horizontal="right"/>
    </xf>
    <xf numFmtId="0" fontId="27" fillId="9" borderId="3" xfId="1" applyFont="1" applyFill="1" applyBorder="1">
      <alignment vertical="center"/>
    </xf>
    <xf numFmtId="0" fontId="14" fillId="12" borderId="3" xfId="1" applyFont="1" applyFill="1" applyBorder="1">
      <alignment vertical="center"/>
    </xf>
    <xf numFmtId="0" fontId="14" fillId="12" borderId="3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3" xfId="1" applyFont="1" applyFill="1" applyBorder="1" applyAlignment="1">
      <alignment horizontal="left" vertical="center"/>
    </xf>
    <xf numFmtId="0" fontId="27" fillId="13" borderId="3" xfId="1" applyFont="1" applyFill="1" applyBorder="1">
      <alignment vertical="center"/>
    </xf>
    <xf numFmtId="3" fontId="14" fillId="7" borderId="3" xfId="1" applyNumberFormat="1" applyFont="1" applyFill="1" applyBorder="1" applyAlignment="1">
      <alignment horizontal="right" vertical="center"/>
    </xf>
    <xf numFmtId="0" fontId="27" fillId="7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1" borderId="3" xfId="1" applyFont="1" applyFill="1" applyBorder="1" applyAlignment="1">
      <alignment horizontal="left" vertical="top"/>
    </xf>
    <xf numFmtId="0" fontId="14" fillId="14" borderId="3" xfId="1" applyFont="1" applyFill="1" applyBorder="1" applyAlignment="1">
      <alignment horizontal="right"/>
    </xf>
    <xf numFmtId="0" fontId="27" fillId="14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9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8" borderId="3" xfId="1" applyNumberFormat="1" applyFont="1" applyFill="1" applyBorder="1" applyAlignment="1">
      <alignment horizontal="center"/>
    </xf>
    <xf numFmtId="49" fontId="20" fillId="9" borderId="5" xfId="1" applyNumberFormat="1" applyFont="1" applyFill="1" applyBorder="1" applyAlignment="1"/>
    <xf numFmtId="49" fontId="20" fillId="9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5" borderId="3" xfId="1" applyFont="1" applyFill="1" applyBorder="1" applyAlignment="1">
      <alignment horizontal="right"/>
    </xf>
    <xf numFmtId="0" fontId="37" fillId="15" borderId="3" xfId="1" applyFont="1" applyFill="1" applyBorder="1" applyAlignment="1">
      <alignment horizontal="right" vertical="top"/>
    </xf>
    <xf numFmtId="3" fontId="14" fillId="15" borderId="3" xfId="1" applyNumberFormat="1" applyFont="1" applyFill="1" applyBorder="1" applyAlignment="1">
      <alignment horizontal="right" vertical="center"/>
    </xf>
    <xf numFmtId="0" fontId="27" fillId="15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8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8" borderId="3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3" xfId="1" applyFont="1" applyFill="1" applyBorder="1" applyAlignment="1">
      <alignment vertical="top"/>
    </xf>
    <xf numFmtId="0" fontId="20" fillId="9" borderId="5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3" xfId="1" applyFont="1" applyFill="1" applyBorder="1" applyAlignment="1">
      <alignment horizontal="left" vertical="top"/>
    </xf>
    <xf numFmtId="0" fontId="20" fillId="13" borderId="3" xfId="1" applyFont="1" applyFill="1" applyBorder="1" applyAlignment="1">
      <alignment horizontal="right" vertical="center"/>
    </xf>
    <xf numFmtId="0" fontId="20" fillId="13" borderId="3" xfId="1" applyFont="1" applyFill="1" applyBorder="1" applyAlignment="1">
      <alignment horizontal="right" vertical="top"/>
    </xf>
    <xf numFmtId="49" fontId="20" fillId="13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3" xfId="1" applyNumberFormat="1" applyFont="1" applyFill="1" applyBorder="1" applyAlignment="1"/>
    <xf numFmtId="0" fontId="35" fillId="13" borderId="3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3" xfId="1" applyFont="1" applyFill="1" applyBorder="1" applyAlignment="1">
      <alignment horizontal="center" vertical="top"/>
    </xf>
    <xf numFmtId="167" fontId="14" fillId="9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8" borderId="3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3" xfId="1" applyFont="1" applyFill="1" applyBorder="1" applyAlignment="1"/>
    <xf numFmtId="0" fontId="19" fillId="12" borderId="3" xfId="1" applyFont="1" applyFill="1" applyBorder="1">
      <alignment vertical="center"/>
    </xf>
    <xf numFmtId="0" fontId="22" fillId="12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1" borderId="3" xfId="1" applyFont="1" applyFill="1" applyBorder="1" applyAlignment="1"/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14" fillId="16" borderId="3" xfId="1" applyFont="1" applyFill="1" applyBorder="1" applyAlignment="1">
      <alignment horizontal="right" vertical="center"/>
    </xf>
    <xf numFmtId="165" fontId="14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center"/>
    </xf>
    <xf numFmtId="164" fontId="14" fillId="16" borderId="3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3" xfId="1" applyFont="1" applyFill="1" applyBorder="1" applyAlignment="1">
      <alignment horizontal="center" vertical="top"/>
    </xf>
    <xf numFmtId="167" fontId="14" fillId="16" borderId="3" xfId="1" applyNumberFormat="1" applyFont="1" applyFill="1" applyBorder="1" applyAlignment="1">
      <alignment horizontal="center" vertical="top"/>
    </xf>
    <xf numFmtId="49" fontId="14" fillId="16" borderId="3" xfId="1" applyNumberFormat="1" applyFont="1" applyFill="1" applyBorder="1" applyAlignment="1">
      <alignment horizontal="center"/>
    </xf>
    <xf numFmtId="0" fontId="27" fillId="16" borderId="3" xfId="1" applyFont="1" applyFill="1" applyBorder="1" applyAlignment="1">
      <alignment horizontal="center"/>
    </xf>
    <xf numFmtId="49" fontId="27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0" fontId="14" fillId="16" borderId="3" xfId="1" applyFont="1" applyFill="1" applyBorder="1" applyAlignment="1"/>
    <xf numFmtId="0" fontId="20" fillId="16" borderId="3" xfId="1" applyFont="1" applyFill="1" applyBorder="1" applyAlignment="1">
      <alignment horizontal="left" vertical="top"/>
    </xf>
    <xf numFmtId="0" fontId="14" fillId="16" borderId="3" xfId="1" applyFont="1" applyFill="1" applyBorder="1" applyAlignment="1">
      <alignment horizontal="left" vertical="top"/>
    </xf>
    <xf numFmtId="49" fontId="27" fillId="16" borderId="3" xfId="1" applyNumberFormat="1" applyFont="1" applyFill="1" applyBorder="1" applyAlignment="1"/>
    <xf numFmtId="49" fontId="14" fillId="16" borderId="3" xfId="1" applyNumberFormat="1" applyFont="1" applyFill="1" applyBorder="1" applyAlignment="1">
      <alignment horizontal="left"/>
    </xf>
    <xf numFmtId="49" fontId="24" fillId="16" borderId="3" xfId="1" applyNumberFormat="1" applyFont="1" applyFill="1" applyBorder="1" applyAlignment="1"/>
    <xf numFmtId="0" fontId="14" fillId="16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8" borderId="3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14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3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8" borderId="3" xfId="1" applyFont="1" applyFill="1" applyBorder="1" applyAlignment="1">
      <alignment horizontal="center"/>
    </xf>
    <xf numFmtId="0" fontId="20" fillId="11" borderId="3" xfId="1" applyFont="1" applyFill="1" applyBorder="1" applyAlignment="1"/>
    <xf numFmtId="164" fontId="40" fillId="9" borderId="3" xfId="1" applyNumberFormat="1" applyFont="1" applyFill="1" applyBorder="1" applyAlignment="1">
      <alignment horizontal="center" vertical="top"/>
    </xf>
    <xf numFmtId="165" fontId="40" fillId="8" borderId="3" xfId="1" applyNumberFormat="1" applyFont="1" applyFill="1" applyBorder="1" applyAlignment="1">
      <alignment horizontal="center" vertical="top"/>
    </xf>
    <xf numFmtId="0" fontId="22" fillId="11" borderId="3" xfId="1" applyFont="1" applyFill="1" applyBorder="1" applyAlignment="1"/>
    <xf numFmtId="49" fontId="24" fillId="12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8" borderId="3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3" xfId="1" applyFont="1" applyFill="1" applyBorder="1" applyAlignment="1">
      <alignment horizontal="right" vertical="top"/>
    </xf>
    <xf numFmtId="0" fontId="14" fillId="17" borderId="3" xfId="1" applyFont="1" applyFill="1" applyBorder="1" applyAlignment="1"/>
    <xf numFmtId="0" fontId="22" fillId="17" borderId="0" xfId="1" applyFont="1" applyFill="1" applyAlignment="1"/>
    <xf numFmtId="49" fontId="27" fillId="12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3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3" xfId="1" applyFont="1" applyFill="1" applyBorder="1" applyAlignment="1"/>
    <xf numFmtId="49" fontId="24" fillId="16" borderId="3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1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1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5" borderId="3" xfId="1" applyNumberFormat="1" applyFont="1" applyFill="1" applyBorder="1" applyAlignment="1">
      <alignment horizontal="center" vertical="top"/>
    </xf>
    <xf numFmtId="0" fontId="14" fillId="10" borderId="3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3" xfId="1" applyFont="1" applyFill="1" applyBorder="1" applyAlignment="1"/>
    <xf numFmtId="0" fontId="14" fillId="12" borderId="0" xfId="1" applyFont="1" applyFill="1" applyAlignment="1"/>
    <xf numFmtId="0" fontId="37" fillId="4" borderId="5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5" borderId="3" xfId="1" applyFont="1" applyFill="1" applyBorder="1">
      <alignment vertical="center"/>
    </xf>
    <xf numFmtId="0" fontId="14" fillId="16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6" borderId="3" xfId="1" applyFont="1" applyFill="1" applyBorder="1">
      <alignment vertical="center"/>
    </xf>
    <xf numFmtId="164" fontId="14" fillId="5" borderId="3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5" borderId="3" xfId="1" applyFont="1" applyFill="1" applyBorder="1">
      <alignment vertical="center"/>
    </xf>
    <xf numFmtId="0" fontId="14" fillId="15" borderId="3" xfId="1" applyFont="1" applyFill="1" applyBorder="1">
      <alignment vertical="center"/>
    </xf>
    <xf numFmtId="0" fontId="20" fillId="15" borderId="3" xfId="1" applyFont="1" applyFill="1" applyBorder="1" applyAlignment="1">
      <alignment horizontal="right" vertical="center"/>
    </xf>
    <xf numFmtId="0" fontId="22" fillId="15" borderId="3" xfId="1" applyFont="1" applyFill="1" applyBorder="1" applyAlignment="1"/>
    <xf numFmtId="0" fontId="14" fillId="15" borderId="3" xfId="1" applyFont="1" applyFill="1" applyBorder="1" applyAlignment="1"/>
    <xf numFmtId="0" fontId="22" fillId="15" borderId="0" xfId="1" applyFont="1" applyFill="1" applyAlignment="1"/>
    <xf numFmtId="165" fontId="20" fillId="15" borderId="3" xfId="1" applyNumberFormat="1" applyFont="1" applyFill="1" applyBorder="1" applyAlignment="1">
      <alignment horizontal="center" vertical="top"/>
    </xf>
    <xf numFmtId="165" fontId="14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left" vertical="top"/>
    </xf>
    <xf numFmtId="164" fontId="14" fillId="15" borderId="3" xfId="1" applyNumberFormat="1" applyFont="1" applyFill="1" applyBorder="1" applyAlignment="1">
      <alignment horizontal="center" vertical="top"/>
    </xf>
    <xf numFmtId="49" fontId="2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3" xfId="1" applyFont="1" applyFill="1" applyBorder="1" applyAlignment="1">
      <alignment horizontal="left" vertical="top"/>
    </xf>
    <xf numFmtId="0" fontId="20" fillId="15" borderId="3" xfId="1" applyFont="1" applyFill="1" applyBorder="1">
      <alignment vertical="center"/>
    </xf>
    <xf numFmtId="49" fontId="20" fillId="15" borderId="3" xfId="1" applyNumberFormat="1" applyFont="1" applyFill="1" applyBorder="1" applyAlignment="1"/>
    <xf numFmtId="0" fontId="14" fillId="15" borderId="3" xfId="1" applyFont="1" applyFill="1" applyBorder="1" applyAlignment="1">
      <alignment horizontal="left" vertical="top"/>
    </xf>
    <xf numFmtId="49" fontId="24" fillId="15" borderId="3" xfId="1" applyNumberFormat="1" applyFont="1" applyFill="1" applyBorder="1" applyAlignment="1"/>
    <xf numFmtId="0" fontId="24" fillId="15" borderId="3" xfId="1" applyFont="1" applyFill="1" applyBorder="1">
      <alignment vertical="center"/>
    </xf>
    <xf numFmtId="0" fontId="25" fillId="15" borderId="3" xfId="1" applyFont="1" applyFill="1" applyBorder="1">
      <alignment vertical="center"/>
    </xf>
    <xf numFmtId="0" fontId="27" fillId="15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3" borderId="0" xfId="0" applyFill="1" applyBorder="1"/>
    <xf numFmtId="0" fontId="11" fillId="0" borderId="0" xfId="0" applyFont="1" applyBorder="1"/>
    <xf numFmtId="0" fontId="5" fillId="3" borderId="0" xfId="0" applyFont="1" applyFill="1" applyBorder="1"/>
    <xf numFmtId="0" fontId="6" fillId="3" borderId="0" xfId="0" applyFont="1" applyFill="1" applyBorder="1"/>
    <xf numFmtId="0" fontId="4" fillId="3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vertical="top"/>
    </xf>
    <xf numFmtId="0" fontId="16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0" fillId="3" borderId="15" xfId="0" applyFill="1" applyBorder="1"/>
    <xf numFmtId="0" fontId="0" fillId="3" borderId="16" xfId="0" applyFill="1" applyBorder="1"/>
    <xf numFmtId="0" fontId="7" fillId="2" borderId="16" xfId="0" applyFont="1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8" xfId="0" applyFill="1" applyBorder="1"/>
    <xf numFmtId="0" fontId="0" fillId="2" borderId="19" xfId="0" applyFill="1" applyBorder="1"/>
    <xf numFmtId="0" fontId="0" fillId="3" borderId="20" xfId="0" applyFill="1" applyBorder="1"/>
    <xf numFmtId="0" fontId="12" fillId="2" borderId="19" xfId="2" applyFill="1" applyBorder="1"/>
    <xf numFmtId="0" fontId="11" fillId="0" borderId="18" xfId="0" applyFont="1" applyBorder="1"/>
    <xf numFmtId="0" fontId="5" fillId="3" borderId="19" xfId="0" applyFont="1" applyFill="1" applyBorder="1" applyAlignment="1">
      <alignment horizontal="left" vertical="top" wrapText="1"/>
    </xf>
    <xf numFmtId="0" fontId="0" fillId="2" borderId="18" xfId="0" applyFill="1" applyBorder="1"/>
    <xf numFmtId="0" fontId="5" fillId="3" borderId="18" xfId="0" applyFont="1" applyFill="1" applyBorder="1"/>
    <xf numFmtId="0" fontId="4" fillId="3" borderId="19" xfId="0" applyFont="1" applyFill="1" applyBorder="1"/>
    <xf numFmtId="0" fontId="5" fillId="0" borderId="18" xfId="0" applyFont="1" applyFill="1" applyBorder="1"/>
    <xf numFmtId="0" fontId="5" fillId="0" borderId="19" xfId="0" applyFont="1" applyFill="1" applyBorder="1"/>
    <xf numFmtId="0" fontId="0" fillId="2" borderId="19" xfId="0" applyFill="1" applyBorder="1" applyAlignment="1">
      <alignment horizontal="center"/>
    </xf>
    <xf numFmtId="0" fontId="1" fillId="2" borderId="18" xfId="0" applyFont="1" applyFill="1" applyBorder="1"/>
    <xf numFmtId="0" fontId="0" fillId="2" borderId="19" xfId="0" applyFill="1" applyBorder="1" applyAlignment="1">
      <alignment horizontal="left"/>
    </xf>
    <xf numFmtId="0" fontId="0" fillId="2" borderId="19" xfId="0" applyFill="1" applyBorder="1" applyAlignment="1">
      <alignment vertical="top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8" fillId="2" borderId="23" xfId="0" applyFont="1" applyFill="1" applyBorder="1" applyAlignment="1">
      <alignment vertical="center"/>
    </xf>
    <xf numFmtId="0" fontId="0" fillId="2" borderId="24" xfId="0" applyFill="1" applyBorder="1"/>
    <xf numFmtId="0" fontId="0" fillId="2" borderId="0" xfId="0" applyFill="1" applyAlignment="1">
      <alignment wrapText="1"/>
    </xf>
    <xf numFmtId="0" fontId="0" fillId="2" borderId="0" xfId="0" applyFill="1" applyBorder="1" applyAlignment="1"/>
    <xf numFmtId="168" fontId="0" fillId="2" borderId="0" xfId="0" applyNumberFormat="1" applyFill="1"/>
    <xf numFmtId="168" fontId="0" fillId="2" borderId="0" xfId="0" applyNumberFormat="1" applyFill="1" applyBorder="1"/>
    <xf numFmtId="168" fontId="0" fillId="0" borderId="0" xfId="0" applyNumberFormat="1"/>
    <xf numFmtId="0" fontId="0" fillId="2" borderId="0" xfId="0" applyFill="1" applyBorder="1" applyAlignment="1">
      <alignment horizontal="center"/>
    </xf>
    <xf numFmtId="0" fontId="0" fillId="2" borderId="0" xfId="0" applyNumberFormat="1" applyFill="1"/>
    <xf numFmtId="0" fontId="48" fillId="7" borderId="0" xfId="1" applyFont="1" applyFill="1" applyAlignment="1">
      <alignment vertical="top"/>
    </xf>
    <xf numFmtId="0" fontId="48" fillId="7" borderId="0" xfId="1" applyFont="1" applyFill="1">
      <alignment vertical="center"/>
    </xf>
    <xf numFmtId="0" fontId="48" fillId="5" borderId="0" xfId="1" applyFont="1" applyFill="1">
      <alignment vertical="center"/>
    </xf>
    <xf numFmtId="0" fontId="48" fillId="8" borderId="0" xfId="1" applyFont="1" applyFill="1">
      <alignment vertical="center"/>
    </xf>
    <xf numFmtId="0" fontId="48" fillId="0" borderId="0" xfId="1" applyFont="1">
      <alignment vertical="center"/>
    </xf>
    <xf numFmtId="0" fontId="48" fillId="11" borderId="0" xfId="1" applyFont="1" applyFill="1">
      <alignment vertical="center"/>
    </xf>
    <xf numFmtId="0" fontId="48" fillId="9" borderId="0" xfId="1" applyFont="1" applyFill="1">
      <alignment vertical="center"/>
    </xf>
    <xf numFmtId="0" fontId="48" fillId="12" borderId="0" xfId="1" applyFont="1" applyFill="1">
      <alignment vertical="center"/>
    </xf>
    <xf numFmtId="0" fontId="48" fillId="0" borderId="0" xfId="1" applyFont="1" applyAlignment="1">
      <alignment horizontal="left" vertical="center"/>
    </xf>
    <xf numFmtId="0" fontId="49" fillId="0" borderId="0" xfId="1" applyFont="1">
      <alignment vertical="center"/>
    </xf>
    <xf numFmtId="0" fontId="20" fillId="7" borderId="0" xfId="1" applyFont="1" applyFill="1" applyAlignment="1">
      <alignment horizontal="left" vertical="top"/>
    </xf>
    <xf numFmtId="0" fontId="50" fillId="7" borderId="0" xfId="1" applyFont="1" applyFill="1" applyAlignment="1">
      <alignment horizontal="left" vertical="top"/>
    </xf>
    <xf numFmtId="0" fontId="51" fillId="7" borderId="0" xfId="1" applyFont="1" applyFill="1" applyAlignment="1">
      <alignment vertical="top"/>
    </xf>
    <xf numFmtId="0" fontId="21" fillId="7" borderId="0" xfId="1" applyFont="1" applyFill="1" applyAlignment="1">
      <alignment horizontal="left" vertical="top"/>
    </xf>
    <xf numFmtId="0" fontId="24" fillId="5" borderId="0" xfId="1" applyFont="1" applyFill="1" applyAlignment="1">
      <alignment horizontal="left" vertical="top"/>
    </xf>
    <xf numFmtId="0" fontId="20" fillId="5" borderId="0" xfId="1" applyFont="1" applyFill="1" applyAlignment="1">
      <alignment horizontal="left" vertical="top"/>
    </xf>
    <xf numFmtId="0" fontId="24" fillId="9" borderId="0" xfId="1" applyFont="1" applyFill="1" applyAlignment="1">
      <alignment horizontal="left" vertical="top"/>
    </xf>
    <xf numFmtId="0" fontId="24" fillId="8" borderId="0" xfId="1" applyFont="1" applyFill="1" applyAlignment="1">
      <alignment horizontal="left" vertical="top"/>
    </xf>
    <xf numFmtId="0" fontId="50" fillId="0" borderId="0" xfId="1" applyFont="1" applyAlignment="1">
      <alignment horizontal="left" vertical="top"/>
    </xf>
    <xf numFmtId="49" fontId="52" fillId="10" borderId="0" xfId="1" applyNumberFormat="1" applyFont="1" applyFill="1" applyAlignment="1">
      <alignment vertical="top"/>
    </xf>
    <xf numFmtId="0" fontId="50" fillId="11" borderId="0" xfId="1" applyFont="1" applyFill="1" applyAlignment="1">
      <alignment horizontal="left" vertical="top"/>
    </xf>
    <xf numFmtId="0" fontId="50" fillId="9" borderId="25" xfId="1" applyFont="1" applyFill="1" applyBorder="1" applyAlignment="1">
      <alignment horizontal="left" vertical="top"/>
    </xf>
    <xf numFmtId="0" fontId="50" fillId="9" borderId="0" xfId="1" applyFont="1" applyFill="1" applyAlignment="1">
      <alignment horizontal="left" vertical="top"/>
    </xf>
    <xf numFmtId="0" fontId="50" fillId="12" borderId="0" xfId="1" applyFont="1" applyFill="1" applyAlignment="1">
      <alignment horizontal="left" vertical="top"/>
    </xf>
    <xf numFmtId="0" fontId="53" fillId="0" borderId="0" xfId="1" applyFont="1">
      <alignment vertical="center"/>
    </xf>
    <xf numFmtId="0" fontId="44" fillId="0" borderId="0" xfId="1" applyFont="1" applyAlignment="1">
      <alignment vertical="top"/>
    </xf>
    <xf numFmtId="0" fontId="24" fillId="7" borderId="0" xfId="1" applyFont="1" applyFill="1" applyAlignment="1">
      <alignment horizontal="left" vertical="top"/>
    </xf>
    <xf numFmtId="0" fontId="24" fillId="7" borderId="26" xfId="1" applyFont="1" applyFill="1" applyBorder="1" applyAlignment="1">
      <alignment horizontal="left" vertical="top"/>
    </xf>
    <xf numFmtId="0" fontId="20" fillId="7" borderId="27" xfId="1" applyFont="1" applyFill="1" applyBorder="1" applyAlignment="1">
      <alignment vertical="top"/>
    </xf>
    <xf numFmtId="0" fontId="20" fillId="7" borderId="0" xfId="1" applyFont="1" applyFill="1">
      <alignment vertical="center"/>
    </xf>
    <xf numFmtId="0" fontId="20" fillId="7" borderId="26" xfId="1" applyFont="1" applyFill="1" applyBorder="1" applyAlignment="1">
      <alignment vertical="top"/>
    </xf>
    <xf numFmtId="0" fontId="28" fillId="7" borderId="0" xfId="1" applyFont="1" applyFill="1" applyAlignment="1">
      <alignment vertical="top"/>
    </xf>
    <xf numFmtId="0" fontId="8" fillId="7" borderId="0" xfId="1" applyFill="1">
      <alignment vertical="center"/>
    </xf>
    <xf numFmtId="164" fontId="24" fillId="7" borderId="0" xfId="1" applyNumberFormat="1" applyFont="1" applyFill="1" applyAlignment="1">
      <alignment horizontal="left" vertical="top"/>
    </xf>
    <xf numFmtId="164" fontId="24" fillId="5" borderId="0" xfId="1" applyNumberFormat="1" applyFont="1" applyFill="1" applyAlignment="1">
      <alignment horizontal="left" vertical="top"/>
    </xf>
    <xf numFmtId="165" fontId="24" fillId="5" borderId="0" xfId="1" applyNumberFormat="1" applyFont="1" applyFill="1" applyAlignment="1">
      <alignment horizontal="left" vertical="top"/>
    </xf>
    <xf numFmtId="164" fontId="24" fillId="9" borderId="0" xfId="1" applyNumberFormat="1" applyFont="1" applyFill="1" applyAlignment="1">
      <alignment horizontal="left" vertical="top"/>
    </xf>
    <xf numFmtId="167" fontId="24" fillId="9" borderId="0" xfId="1" applyNumberFormat="1" applyFont="1" applyFill="1" applyAlignment="1">
      <alignment horizontal="left" vertical="top"/>
    </xf>
    <xf numFmtId="0" fontId="28" fillId="8" borderId="0" xfId="1" applyFont="1" applyFill="1" applyAlignment="1">
      <alignment horizontal="left" vertical="center"/>
    </xf>
    <xf numFmtId="0" fontId="25" fillId="0" borderId="25" xfId="1" applyFont="1" applyBorder="1">
      <alignment vertical="center"/>
    </xf>
    <xf numFmtId="0" fontId="20" fillId="0" borderId="0" xfId="1" applyFont="1">
      <alignment vertical="center"/>
    </xf>
    <xf numFmtId="0" fontId="20" fillId="11" borderId="0" xfId="1" applyFont="1" applyFill="1">
      <alignment vertical="center"/>
    </xf>
    <xf numFmtId="0" fontId="20" fillId="11" borderId="0" xfId="1" applyFont="1" applyFill="1" applyAlignment="1">
      <alignment vertical="top"/>
    </xf>
    <xf numFmtId="49" fontId="24" fillId="9" borderId="28" xfId="1" applyNumberFormat="1" applyFont="1" applyFill="1" applyBorder="1" applyAlignment="1"/>
    <xf numFmtId="0" fontId="25" fillId="9" borderId="6" xfId="1" applyFont="1" applyFill="1" applyBorder="1">
      <alignment vertical="center"/>
    </xf>
    <xf numFmtId="0" fontId="25" fillId="9" borderId="26" xfId="1" applyFont="1" applyFill="1" applyBorder="1">
      <alignment vertical="center"/>
    </xf>
    <xf numFmtId="0" fontId="20" fillId="9" borderId="26" xfId="1" applyFont="1" applyFill="1" applyBorder="1">
      <alignment vertical="center"/>
    </xf>
    <xf numFmtId="0" fontId="20" fillId="9" borderId="0" xfId="1" applyFont="1" applyFill="1" applyAlignment="1">
      <alignment vertical="top"/>
    </xf>
    <xf numFmtId="0" fontId="28" fillId="9" borderId="26" xfId="1" applyFont="1" applyFill="1" applyBorder="1">
      <alignment vertical="center"/>
    </xf>
    <xf numFmtId="0" fontId="28" fillId="9" borderId="0" xfId="1" applyFont="1" applyFill="1" applyAlignment="1">
      <alignment vertical="top"/>
    </xf>
    <xf numFmtId="49" fontId="28" fillId="9" borderId="0" xfId="1" applyNumberFormat="1" applyFont="1" applyFill="1" applyAlignment="1"/>
    <xf numFmtId="0" fontId="28" fillId="9" borderId="0" xfId="1" applyFont="1" applyFill="1">
      <alignment vertical="center"/>
    </xf>
    <xf numFmtId="49" fontId="28" fillId="12" borderId="0" xfId="1" applyNumberFormat="1" applyFont="1" applyFill="1" applyAlignment="1"/>
    <xf numFmtId="0" fontId="20" fillId="7" borderId="0" xfId="1" applyFont="1" applyFill="1" applyAlignment="1">
      <alignment vertical="top"/>
    </xf>
    <xf numFmtId="0" fontId="20" fillId="9" borderId="0" xfId="1" applyFont="1" applyFill="1">
      <alignment vertical="center"/>
    </xf>
    <xf numFmtId="0" fontId="20" fillId="9" borderId="6" xfId="1" applyFont="1" applyFill="1" applyBorder="1">
      <alignment vertical="center"/>
    </xf>
    <xf numFmtId="49" fontId="28" fillId="8" borderId="0" xfId="1" applyNumberFormat="1" applyFont="1" applyFill="1" applyAlignment="1">
      <alignment horizontal="center" vertical="center"/>
    </xf>
    <xf numFmtId="49" fontId="20" fillId="0" borderId="0" xfId="1" applyNumberFormat="1" applyFont="1" applyAlignment="1"/>
    <xf numFmtId="49" fontId="14" fillId="18" borderId="3" xfId="1" applyNumberFormat="1" applyFont="1" applyFill="1" applyBorder="1" applyAlignment="1"/>
    <xf numFmtId="49" fontId="20" fillId="9" borderId="28" xfId="1" applyNumberFormat="1" applyFont="1" applyFill="1" applyBorder="1" applyAlignment="1"/>
    <xf numFmtId="0" fontId="20" fillId="9" borderId="6" xfId="1" applyFont="1" applyFill="1" applyBorder="1" applyAlignment="1">
      <alignment vertical="top"/>
    </xf>
    <xf numFmtId="49" fontId="20" fillId="9" borderId="6" xfId="1" applyNumberFormat="1" applyFont="1" applyFill="1" applyBorder="1" applyAlignment="1"/>
    <xf numFmtId="49" fontId="28" fillId="0" borderId="0" xfId="1" applyNumberFormat="1" applyFont="1" applyAlignment="1">
      <alignment horizontal="center" vertical="center"/>
    </xf>
    <xf numFmtId="0" fontId="37" fillId="0" borderId="0" xfId="1" applyFont="1" applyAlignment="1">
      <alignment horizontal="left" vertical="top"/>
    </xf>
    <xf numFmtId="0" fontId="24" fillId="7" borderId="1" xfId="1" applyFont="1" applyFill="1" applyBorder="1" applyAlignment="1">
      <alignment horizontal="left" vertical="top"/>
    </xf>
    <xf numFmtId="0" fontId="20" fillId="7" borderId="1" xfId="1" applyFont="1" applyFill="1" applyBorder="1">
      <alignment vertical="center"/>
    </xf>
    <xf numFmtId="49" fontId="14" fillId="10" borderId="1" xfId="1" applyNumberFormat="1" applyFont="1" applyFill="1" applyBorder="1" applyAlignment="1"/>
    <xf numFmtId="0" fontId="20" fillId="11" borderId="1" xfId="1" applyFont="1" applyFill="1" applyBorder="1">
      <alignment vertical="center"/>
    </xf>
    <xf numFmtId="0" fontId="20" fillId="9" borderId="1" xfId="1" applyFont="1" applyFill="1" applyBorder="1">
      <alignment vertical="center"/>
    </xf>
    <xf numFmtId="0" fontId="28" fillId="9" borderId="1" xfId="1" applyFont="1" applyFill="1" applyBorder="1">
      <alignment vertical="center"/>
    </xf>
    <xf numFmtId="49" fontId="14" fillId="10" borderId="29" xfId="1" applyNumberFormat="1" applyFont="1" applyFill="1" applyBorder="1" applyAlignment="1"/>
    <xf numFmtId="0" fontId="25" fillId="9" borderId="12" xfId="1" applyFont="1" applyFill="1" applyBorder="1">
      <alignment vertical="center"/>
    </xf>
    <xf numFmtId="0" fontId="20" fillId="8" borderId="0" xfId="1" applyFont="1" applyFill="1" applyAlignment="1">
      <alignment horizontal="center" vertical="center"/>
    </xf>
    <xf numFmtId="0" fontId="20" fillId="0" borderId="0" xfId="1" applyFont="1" applyAlignment="1">
      <alignment horizontal="left" vertical="top"/>
    </xf>
    <xf numFmtId="49" fontId="14" fillId="18" borderId="0" xfId="1" applyNumberFormat="1" applyFont="1" applyFill="1" applyAlignment="1"/>
    <xf numFmtId="0" fontId="20" fillId="11" borderId="0" xfId="1" applyFont="1" applyFill="1" applyAlignment="1">
      <alignment horizontal="left" vertical="top"/>
    </xf>
    <xf numFmtId="0" fontId="20" fillId="9" borderId="28" xfId="1" applyFont="1" applyFill="1" applyBorder="1" applyAlignment="1">
      <alignment horizontal="left" vertical="top"/>
    </xf>
    <xf numFmtId="0" fontId="20" fillId="9" borderId="6" xfId="1" applyFont="1" applyFill="1" applyBorder="1" applyAlignment="1">
      <alignment horizontal="left" vertical="top"/>
    </xf>
    <xf numFmtId="0" fontId="20" fillId="12" borderId="0" xfId="1" applyFont="1" applyFill="1" applyAlignment="1">
      <alignment horizontal="left" vertical="top"/>
    </xf>
    <xf numFmtId="0" fontId="20" fillId="0" borderId="0" xfId="1" applyFont="1" applyAlignment="1">
      <alignment horizontal="center" vertical="center"/>
    </xf>
    <xf numFmtId="0" fontId="20" fillId="7" borderId="1" xfId="1" applyFont="1" applyFill="1" applyBorder="1" applyAlignment="1">
      <alignment horizontal="left" vertical="top"/>
    </xf>
    <xf numFmtId="164" fontId="35" fillId="5" borderId="0" xfId="1" applyNumberFormat="1" applyFont="1" applyFill="1" applyAlignment="1">
      <alignment horizontal="left" vertical="top"/>
    </xf>
    <xf numFmtId="49" fontId="14" fillId="9" borderId="28" xfId="1" applyNumberFormat="1" applyFont="1" applyFill="1" applyBorder="1" applyAlignment="1"/>
    <xf numFmtId="49" fontId="24" fillId="9" borderId="6" xfId="1" applyNumberFormat="1" applyFont="1" applyFill="1" applyBorder="1" applyAlignment="1"/>
    <xf numFmtId="164" fontId="23" fillId="5" borderId="0" xfId="1" applyNumberFormat="1" applyFont="1" applyFill="1" applyAlignment="1">
      <alignment horizontal="left" vertical="top"/>
    </xf>
    <xf numFmtId="0" fontId="28" fillId="9" borderId="1" xfId="1" applyFont="1" applyFill="1" applyBorder="1" applyAlignment="1">
      <alignment vertical="top"/>
    </xf>
    <xf numFmtId="49" fontId="28" fillId="9" borderId="1" xfId="1" applyNumberFormat="1" applyFont="1" applyFill="1" applyBorder="1" applyAlignment="1"/>
    <xf numFmtId="0" fontId="54" fillId="0" borderId="0" xfId="3" applyFill="1" applyBorder="1" applyAlignment="1">
      <alignment vertical="center"/>
    </xf>
    <xf numFmtId="0" fontId="24" fillId="7" borderId="30" xfId="1" applyFont="1" applyFill="1" applyBorder="1" applyAlignment="1">
      <alignment horizontal="left" vertical="top"/>
    </xf>
    <xf numFmtId="0" fontId="54" fillId="0" borderId="0" xfId="3" applyFill="1" applyBorder="1" applyAlignment="1">
      <alignment vertical="top"/>
    </xf>
    <xf numFmtId="49" fontId="37" fillId="9" borderId="3" xfId="1" applyNumberFormat="1" applyFont="1" applyFill="1" applyBorder="1" applyAlignment="1"/>
    <xf numFmtId="0" fontId="45" fillId="0" borderId="0" xfId="1" applyFont="1">
      <alignment vertical="center"/>
    </xf>
    <xf numFmtId="0" fontId="8" fillId="9" borderId="0" xfId="1" applyFill="1">
      <alignment vertical="center"/>
    </xf>
    <xf numFmtId="49" fontId="8" fillId="9" borderId="0" xfId="1" applyNumberFormat="1" applyFill="1" applyAlignment="1"/>
    <xf numFmtId="0" fontId="28" fillId="8" borderId="0" xfId="1" applyFont="1" applyFill="1" applyAlignment="1">
      <alignment horizontal="center" vertical="center"/>
    </xf>
    <xf numFmtId="0" fontId="25" fillId="9" borderId="3" xfId="1" applyFont="1" applyFill="1" applyBorder="1">
      <alignment vertical="center"/>
    </xf>
    <xf numFmtId="0" fontId="28" fillId="11" borderId="0" xfId="1" applyFont="1" applyFill="1">
      <alignment vertical="center"/>
    </xf>
    <xf numFmtId="0" fontId="23" fillId="7" borderId="0" xfId="1" applyFont="1" applyFill="1">
      <alignment vertical="center"/>
    </xf>
    <xf numFmtId="0" fontId="23" fillId="0" borderId="0" xfId="1" applyFont="1">
      <alignment vertical="center"/>
    </xf>
    <xf numFmtId="0" fontId="23" fillId="11" borderId="0" xfId="1" applyFont="1" applyFill="1">
      <alignment vertical="center"/>
    </xf>
    <xf numFmtId="0" fontId="23" fillId="9" borderId="28" xfId="1" applyFont="1" applyFill="1" applyBorder="1">
      <alignment vertical="center"/>
    </xf>
    <xf numFmtId="0" fontId="23" fillId="9" borderId="3" xfId="1" applyFont="1" applyFill="1" applyBorder="1">
      <alignment vertical="center"/>
    </xf>
    <xf numFmtId="0" fontId="23" fillId="9" borderId="6" xfId="1" applyFont="1" applyFill="1" applyBorder="1">
      <alignment vertical="center"/>
    </xf>
    <xf numFmtId="0" fontId="23" fillId="9" borderId="0" xfId="1" applyFont="1" applyFill="1">
      <alignment vertical="center"/>
    </xf>
    <xf numFmtId="0" fontId="55" fillId="9" borderId="0" xfId="1" applyFont="1" applyFill="1">
      <alignment vertical="center"/>
    </xf>
    <xf numFmtId="0" fontId="55" fillId="9" borderId="1" xfId="1" applyFont="1" applyFill="1" applyBorder="1">
      <alignment vertical="center"/>
    </xf>
    <xf numFmtId="0" fontId="55" fillId="12" borderId="0" xfId="1" applyFont="1" applyFill="1">
      <alignment vertical="center"/>
    </xf>
    <xf numFmtId="0" fontId="36" fillId="0" borderId="0" xfId="1" applyFont="1" applyAlignment="1">
      <alignment horizontal="left" vertical="center"/>
    </xf>
    <xf numFmtId="49" fontId="8" fillId="9" borderId="1" xfId="1" applyNumberFormat="1" applyFill="1" applyBorder="1" applyAlignment="1"/>
    <xf numFmtId="49" fontId="25" fillId="12" borderId="0" xfId="1" applyNumberFormat="1" applyFont="1" applyFill="1" applyAlignment="1"/>
    <xf numFmtId="49" fontId="25" fillId="9" borderId="28" xfId="1" applyNumberFormat="1" applyFont="1" applyFill="1" applyBorder="1" applyAlignment="1"/>
    <xf numFmtId="0" fontId="8" fillId="12" borderId="0" xfId="1" applyFill="1">
      <alignment vertical="center"/>
    </xf>
    <xf numFmtId="49" fontId="25" fillId="0" borderId="0" xfId="1" applyNumberFormat="1" applyFont="1" applyAlignment="1"/>
    <xf numFmtId="49" fontId="25" fillId="9" borderId="3" xfId="1" applyNumberFormat="1" applyFont="1" applyFill="1" applyBorder="1" applyAlignment="1"/>
    <xf numFmtId="49" fontId="25" fillId="9" borderId="6" xfId="1" applyNumberFormat="1" applyFont="1" applyFill="1" applyBorder="1" applyAlignment="1"/>
    <xf numFmtId="49" fontId="25" fillId="9" borderId="0" xfId="1" applyNumberFormat="1" applyFont="1" applyFill="1" applyAlignment="1"/>
    <xf numFmtId="49" fontId="8" fillId="12" borderId="0" xfId="1" applyNumberFormat="1" applyFill="1" applyAlignment="1"/>
    <xf numFmtId="0" fontId="43" fillId="18" borderId="0" xfId="1" applyFont="1" applyFill="1">
      <alignment vertical="center"/>
    </xf>
    <xf numFmtId="0" fontId="14" fillId="9" borderId="0" xfId="1" applyFont="1" applyFill="1" applyAlignment="1">
      <alignment horizontal="left" vertical="top"/>
    </xf>
    <xf numFmtId="0" fontId="28" fillId="7" borderId="0" xfId="1" applyFont="1" applyFill="1" applyAlignment="1">
      <alignment horizontal="left" vertical="top"/>
    </xf>
    <xf numFmtId="49" fontId="14" fillId="9" borderId="6" xfId="1" applyNumberFormat="1" applyFont="1" applyFill="1" applyBorder="1" applyAlignment="1"/>
    <xf numFmtId="0" fontId="25" fillId="9" borderId="5" xfId="1" applyFont="1" applyFill="1" applyBorder="1">
      <alignment vertical="center"/>
    </xf>
    <xf numFmtId="0" fontId="33" fillId="7" borderId="0" xfId="1" applyFont="1" applyFill="1" applyAlignment="1">
      <alignment vertical="top"/>
    </xf>
    <xf numFmtId="0" fontId="14" fillId="7" borderId="0" xfId="1" applyFont="1" applyFill="1">
      <alignment vertical="center"/>
    </xf>
    <xf numFmtId="0" fontId="33" fillId="7" borderId="0" xfId="1" applyFont="1" applyFill="1" applyAlignment="1">
      <alignment horizontal="left" vertical="top"/>
    </xf>
    <xf numFmtId="0" fontId="14" fillId="5" borderId="0" xfId="1" applyFont="1" applyFill="1" applyAlignment="1">
      <alignment horizontal="left" vertical="top"/>
    </xf>
    <xf numFmtId="0" fontId="14" fillId="11" borderId="0" xfId="1" applyFont="1" applyFill="1">
      <alignment vertical="center"/>
    </xf>
    <xf numFmtId="0" fontId="33" fillId="9" borderId="0" xfId="1" applyFont="1" applyFill="1">
      <alignment vertical="center"/>
    </xf>
    <xf numFmtId="49" fontId="33" fillId="9" borderId="0" xfId="1" applyNumberFormat="1" applyFont="1" applyFill="1" applyAlignment="1"/>
    <xf numFmtId="49" fontId="33" fillId="12" borderId="0" xfId="1" applyNumberFormat="1" applyFont="1" applyFill="1" applyAlignment="1"/>
    <xf numFmtId="0" fontId="33" fillId="0" borderId="0" xfId="1" applyFont="1" applyAlignment="1">
      <alignment vertical="top"/>
    </xf>
    <xf numFmtId="0" fontId="24" fillId="0" borderId="0" xfId="1" applyFont="1" applyAlignment="1">
      <alignment horizontal="left" vertical="top"/>
    </xf>
    <xf numFmtId="0" fontId="23" fillId="7" borderId="0" xfId="1" applyFont="1" applyFill="1" applyAlignment="1">
      <alignment vertical="top"/>
    </xf>
    <xf numFmtId="49" fontId="23" fillId="7" borderId="0" xfId="1" applyNumberFormat="1" applyFont="1" applyFill="1" applyAlignment="1">
      <alignment vertical="top"/>
    </xf>
    <xf numFmtId="0" fontId="21" fillId="7" borderId="0" xfId="1" applyFont="1" applyFill="1" applyAlignment="1">
      <alignment horizontal="right" vertical="top"/>
    </xf>
    <xf numFmtId="0" fontId="51" fillId="7" borderId="0" xfId="1" applyFont="1" applyFill="1" applyAlignment="1"/>
    <xf numFmtId="165" fontId="51" fillId="5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vertical="top"/>
    </xf>
    <xf numFmtId="49" fontId="23" fillId="11" borderId="0" xfId="1" applyNumberFormat="1" applyFont="1" applyFill="1" applyAlignment="1">
      <alignment vertical="top"/>
    </xf>
    <xf numFmtId="0" fontId="21" fillId="9" borderId="28" xfId="1" applyFont="1" applyFill="1" applyBorder="1" applyAlignment="1"/>
    <xf numFmtId="0" fontId="21" fillId="9" borderId="3" xfId="1" applyFont="1" applyFill="1" applyBorder="1" applyAlignment="1"/>
    <xf numFmtId="0" fontId="21" fillId="9" borderId="6" xfId="1" applyFont="1" applyFill="1" applyBorder="1" applyAlignment="1"/>
    <xf numFmtId="0" fontId="21" fillId="9" borderId="0" xfId="1" applyFont="1" applyFill="1" applyAlignment="1"/>
    <xf numFmtId="0" fontId="51" fillId="9" borderId="0" xfId="1" applyFont="1" applyFill="1" applyAlignment="1"/>
    <xf numFmtId="49" fontId="50" fillId="9" borderId="0" xfId="1" applyNumberFormat="1" applyFont="1" applyFill="1" applyAlignment="1">
      <alignment vertical="top"/>
    </xf>
    <xf numFmtId="0" fontId="24" fillId="12" borderId="0" xfId="1" applyFont="1" applyFill="1" applyAlignment="1">
      <alignment horizontal="left" vertical="top"/>
    </xf>
    <xf numFmtId="0" fontId="21" fillId="12" borderId="0" xfId="1" applyFont="1" applyFill="1" applyAlignment="1"/>
    <xf numFmtId="0" fontId="51" fillId="12" borderId="0" xfId="1" applyFont="1" applyFill="1" applyAlignment="1"/>
    <xf numFmtId="0" fontId="51" fillId="0" borderId="0" xfId="1" applyFont="1" applyAlignment="1"/>
    <xf numFmtId="0" fontId="25" fillId="7" borderId="0" xfId="1" applyFont="1" applyFill="1" applyAlignment="1">
      <alignment horizontal="left" vertical="top"/>
    </xf>
    <xf numFmtId="0" fontId="8" fillId="5" borderId="0" xfId="1" applyFill="1" applyAlignment="1">
      <alignment horizontal="left" vertical="center"/>
    </xf>
    <xf numFmtId="164" fontId="20" fillId="5" borderId="0" xfId="1" applyNumberFormat="1" applyFont="1" applyFill="1" applyAlignment="1">
      <alignment horizontal="left" vertical="top"/>
    </xf>
    <xf numFmtId="165" fontId="20" fillId="5" borderId="0" xfId="1" applyNumberFormat="1" applyFont="1" applyFill="1" applyAlignment="1">
      <alignment horizontal="left" vertical="top"/>
    </xf>
    <xf numFmtId="164" fontId="20" fillId="9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center"/>
    </xf>
    <xf numFmtId="0" fontId="8" fillId="8" borderId="0" xfId="1" applyFill="1" applyAlignment="1">
      <alignment horizontal="center" vertical="center"/>
    </xf>
    <xf numFmtId="0" fontId="25" fillId="14" borderId="0" xfId="1" applyFont="1" applyFill="1">
      <alignment vertical="center"/>
    </xf>
    <xf numFmtId="0" fontId="20" fillId="14" borderId="0" xfId="1" applyFont="1" applyFill="1">
      <alignment vertical="center"/>
    </xf>
    <xf numFmtId="49" fontId="14" fillId="14" borderId="0" xfId="1" applyNumberFormat="1" applyFont="1" applyFill="1" applyAlignment="1"/>
    <xf numFmtId="0" fontId="25" fillId="11" borderId="0" xfId="1" applyFont="1" applyFill="1" applyAlignment="1">
      <alignment horizontal="left" vertical="top"/>
    </xf>
    <xf numFmtId="0" fontId="20" fillId="14" borderId="0" xfId="1" applyFont="1" applyFill="1" applyAlignment="1">
      <alignment horizontal="left" vertical="top"/>
    </xf>
    <xf numFmtId="49" fontId="33" fillId="9" borderId="3" xfId="1" applyNumberFormat="1" applyFont="1" applyFill="1" applyBorder="1" applyAlignment="1"/>
    <xf numFmtId="0" fontId="33" fillId="9" borderId="3" xfId="1" applyFont="1" applyFill="1" applyBorder="1" applyAlignment="1">
      <alignment horizontal="left" vertical="top"/>
    </xf>
    <xf numFmtId="49" fontId="25" fillId="12" borderId="0" xfId="1" applyNumberFormat="1" applyFont="1" applyFill="1" applyAlignment="1">
      <alignment horizontal="left" vertical="top"/>
    </xf>
    <xf numFmtId="0" fontId="8" fillId="12" borderId="0" xfId="1" applyFill="1" applyAlignment="1">
      <alignment horizontal="left" vertical="top"/>
    </xf>
    <xf numFmtId="0" fontId="28" fillId="14" borderId="0" xfId="1" applyFont="1" applyFill="1">
      <alignment vertical="center"/>
    </xf>
    <xf numFmtId="0" fontId="28" fillId="14" borderId="0" xfId="1" applyFont="1" applyFill="1" applyAlignment="1">
      <alignment horizontal="left" vertical="center"/>
    </xf>
    <xf numFmtId="0" fontId="44" fillId="14" borderId="0" xfId="1" applyFont="1" applyFill="1" applyAlignment="1">
      <alignment vertical="top"/>
    </xf>
    <xf numFmtId="0" fontId="36" fillId="14" borderId="0" xfId="1" applyFont="1" applyFill="1">
      <alignment vertical="center"/>
    </xf>
    <xf numFmtId="0" fontId="8" fillId="14" borderId="0" xfId="1" applyFill="1">
      <alignment vertical="center"/>
    </xf>
    <xf numFmtId="0" fontId="25" fillId="0" borderId="0" xfId="1" applyFont="1" applyAlignment="1">
      <alignment horizontal="left" vertical="top"/>
    </xf>
    <xf numFmtId="49" fontId="35" fillId="9" borderId="6" xfId="1" applyNumberFormat="1" applyFont="1" applyFill="1" applyBorder="1" applyAlignment="1"/>
    <xf numFmtId="49" fontId="35" fillId="9" borderId="0" xfId="1" applyNumberFormat="1" applyFont="1" applyFill="1" applyAlignment="1"/>
    <xf numFmtId="164" fontId="20" fillId="7" borderId="0" xfId="1" applyNumberFormat="1" applyFont="1" applyFill="1" applyAlignment="1">
      <alignment horizontal="left" vertical="top"/>
    </xf>
    <xf numFmtId="166" fontId="20" fillId="5" borderId="0" xfId="1" applyNumberFormat="1" applyFont="1" applyFill="1" applyAlignment="1">
      <alignment horizontal="left" vertical="top"/>
    </xf>
    <xf numFmtId="0" fontId="8" fillId="5" borderId="0" xfId="1" applyFill="1">
      <alignment vertical="center"/>
    </xf>
    <xf numFmtId="165" fontId="20" fillId="7" borderId="0" xfId="1" applyNumberFormat="1" applyFont="1" applyFill="1" applyAlignment="1">
      <alignment horizontal="left" vertical="top"/>
    </xf>
    <xf numFmtId="0" fontId="35" fillId="9" borderId="28" xfId="1" applyFont="1" applyFill="1" applyBorder="1" applyAlignment="1">
      <alignment horizontal="left" vertical="top"/>
    </xf>
    <xf numFmtId="0" fontId="35" fillId="9" borderId="3" xfId="1" applyFont="1" applyFill="1" applyBorder="1" applyAlignment="1">
      <alignment horizontal="left" vertical="top"/>
    </xf>
    <xf numFmtId="0" fontId="25" fillId="9" borderId="6" xfId="1" applyFont="1" applyFill="1" applyBorder="1" applyAlignment="1">
      <alignment horizontal="left" vertical="top"/>
    </xf>
    <xf numFmtId="0" fontId="25" fillId="9" borderId="0" xfId="1" applyFont="1" applyFill="1" applyAlignment="1">
      <alignment horizontal="left" vertical="top"/>
    </xf>
    <xf numFmtId="0" fontId="8" fillId="7" borderId="0" xfId="1" applyFill="1" applyAlignment="1">
      <alignment horizontal="left" vertical="center"/>
    </xf>
    <xf numFmtId="0" fontId="35" fillId="9" borderId="6" xfId="1" applyFont="1" applyFill="1" applyBorder="1" applyAlignment="1">
      <alignment horizontal="left" vertical="top"/>
    </xf>
    <xf numFmtId="0" fontId="35" fillId="9" borderId="0" xfId="1" applyFont="1" applyFill="1" applyAlignment="1">
      <alignment horizontal="left" vertical="top"/>
    </xf>
    <xf numFmtId="0" fontId="25" fillId="9" borderId="28" xfId="1" applyFont="1" applyFill="1" applyBorder="1" applyAlignment="1">
      <alignment horizontal="left" vertical="top"/>
    </xf>
    <xf numFmtId="0" fontId="25" fillId="9" borderId="3" xfId="1" applyFont="1" applyFill="1" applyBorder="1" applyAlignment="1">
      <alignment horizontal="left" vertical="top"/>
    </xf>
    <xf numFmtId="166" fontId="24" fillId="5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top"/>
    </xf>
    <xf numFmtId="49" fontId="44" fillId="9" borderId="0" xfId="1" applyNumberFormat="1" applyFont="1" applyFill="1" applyAlignment="1"/>
    <xf numFmtId="0" fontId="0" fillId="2" borderId="0" xfId="0" applyNumberFormat="1" applyFill="1" applyBorder="1" applyAlignment="1">
      <alignment horizontal="left" vertical="top"/>
    </xf>
    <xf numFmtId="0" fontId="5" fillId="3" borderId="18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 wrapText="1"/>
    </xf>
    <xf numFmtId="168" fontId="17" fillId="2" borderId="0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left"/>
    </xf>
    <xf numFmtId="168" fontId="17" fillId="2" borderId="18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top" wrapText="1"/>
    </xf>
    <xf numFmtId="0" fontId="0" fillId="2" borderId="19" xfId="0" applyFill="1" applyBorder="1" applyAlignment="1">
      <alignment horizontal="left" vertical="top" wrapText="1"/>
    </xf>
    <xf numFmtId="0" fontId="10" fillId="2" borderId="0" xfId="1" applyFont="1" applyFill="1" applyBorder="1" applyAlignment="1">
      <alignment horizontal="left"/>
    </xf>
    <xf numFmtId="0" fontId="10" fillId="2" borderId="19" xfId="1" applyFont="1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0" borderId="0" xfId="0" applyNumberFormat="1"/>
  </cellXfs>
  <cellStyles count="4">
    <cellStyle name="Hyperlink" xfId="2" builtinId="8"/>
    <cellStyle name="Hyperlink 2" xfId="3" xr:uid="{AB9E4909-A659-4FA8-A06F-F7ACC5FBFC55}"/>
    <cellStyle name="Standaard" xfId="0" builtinId="0"/>
    <cellStyle name="Standaard 2" xfId="1" xr:uid="{25F3DA0F-6FE9-426C-AF10-1896E8EAAC36}"/>
  </cellStyles>
  <dxfs count="82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7" Type="http://schemas.openxmlformats.org/officeDocument/2006/relationships/image" Target="../media/image7.t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18</xdr:col>
      <xdr:colOff>242014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215900</xdr:colOff>
      <xdr:row>10</xdr:row>
      <xdr:rowOff>25400</xdr:rowOff>
    </xdr:from>
    <xdr:to>
      <xdr:col>10</xdr:col>
      <xdr:colOff>269875</xdr:colOff>
      <xdr:row>22</xdr:row>
      <xdr:rowOff>165100</xdr:rowOff>
    </xdr:to>
    <xdr:pic>
      <xdr:nvPicPr>
        <xdr:cNvPr id="106" name="afbFoto">
          <a:extLst>
            <a:ext uri="{FF2B5EF4-FFF2-40B4-BE49-F238E27FC236}">
              <a16:creationId xmlns:a16="http://schemas.microsoft.com/office/drawing/2014/main" id="{96D73441-9FC1-40F7-B4BB-D994D7719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3340100"/>
          <a:ext cx="2425700" cy="24257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11</xdr:row>
      <xdr:rowOff>158366</xdr:rowOff>
    </xdr:from>
    <xdr:to>
      <xdr:col>19</xdr:col>
      <xdr:colOff>441325</xdr:colOff>
      <xdr:row>21</xdr:row>
      <xdr:rowOff>32135</xdr:rowOff>
    </xdr:to>
    <xdr:pic>
      <xdr:nvPicPr>
        <xdr:cNvPr id="108" name="afbTFoto">
          <a:extLst>
            <a:ext uri="{FF2B5EF4-FFF2-40B4-BE49-F238E27FC236}">
              <a16:creationId xmlns:a16="http://schemas.microsoft.com/office/drawing/2014/main" id="{7576CAED-6BEC-422B-969B-1F049F327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63566"/>
          <a:ext cx="3159125" cy="1778769"/>
        </a:xfrm>
        <a:prstGeom prst="rect">
          <a:avLst/>
        </a:prstGeom>
      </xdr:spPr>
    </xdr:pic>
    <xdr:clientData/>
  </xdr:twoCellAnchor>
  <xdr:twoCellAnchor editAs="oneCell">
    <xdr:from>
      <xdr:col>16</xdr:col>
      <xdr:colOff>39688</xdr:colOff>
      <xdr:row>50</xdr:row>
      <xdr:rowOff>25400</xdr:rowOff>
    </xdr:from>
    <xdr:to>
      <xdr:col>17</xdr:col>
      <xdr:colOff>569913</xdr:colOff>
      <xdr:row>54</xdr:row>
      <xdr:rowOff>165100</xdr:rowOff>
    </xdr:to>
    <xdr:pic>
      <xdr:nvPicPr>
        <xdr:cNvPr id="110" name="afbQRMan">
          <a:extLst>
            <a:ext uri="{FF2B5EF4-FFF2-40B4-BE49-F238E27FC236}">
              <a16:creationId xmlns:a16="http://schemas.microsoft.com/office/drawing/2014/main" id="{24C7AEF1-793A-4B96-86F6-B58985166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0938" y="11426825"/>
          <a:ext cx="1006475" cy="10064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as/OneDrive/Citgez%20Trading/Erp%20Citgez%20Trading/2018/Inkoop-charmag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Instellingen"/>
      <sheetName val="Klanten"/>
      <sheetName val="Producten en diensten"/>
      <sheetName val="Verkopen"/>
      <sheetName val="Rapporten"/>
      <sheetName val="Rapporten artikel"/>
      <sheetName val="Statistieken"/>
      <sheetName val="Historie"/>
      <sheetName val="Factuurbewaking"/>
    </sheetNames>
    <sheetDataSet>
      <sheetData sheetId="0"/>
      <sheetData sheetId="1">
        <row r="42">
          <cell r="F42">
            <v>0</v>
          </cell>
        </row>
        <row r="43">
          <cell r="F43">
            <v>0.06</v>
          </cell>
        </row>
        <row r="44">
          <cell r="F44">
            <v>0.19</v>
          </cell>
        </row>
        <row r="45">
          <cell r="F45">
            <v>0.21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AD80"/>
  <sheetViews>
    <sheetView showGridLines="0" showZeros="0" topLeftCell="A12" zoomScaleNormal="100" zoomScaleSheetLayoutView="100" workbookViewId="0">
      <selection activeCell="B32" sqref="B32"/>
    </sheetView>
  </sheetViews>
  <sheetFormatPr defaultRowHeight="15"/>
  <cols>
    <col min="1" max="1" width="9.140625" customWidth="1"/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5" max="15" width="14.140625" customWidth="1"/>
    <col min="16" max="16" width="6.140625" customWidth="1"/>
    <col min="17" max="17" width="7.140625" customWidth="1"/>
    <col min="19" max="19" width="4.5703125" customWidth="1"/>
    <col min="20" max="20" width="7" customWidth="1"/>
    <col min="21" max="21" width="3.140625" bestFit="1" customWidth="1"/>
    <col min="24" max="24" width="9.42578125" bestFit="1" customWidth="1"/>
  </cols>
  <sheetData>
    <row r="1" spans="1:25" ht="31.5">
      <c r="A1" s="636">
        <f ca="1">IFERROR(MATCH($O$8,INDIRECT("'"&amp;$A$2&amp;"'!" &amp; "$C:$C"),FALSE),"")</f>
        <v>79</v>
      </c>
      <c r="B1" s="607"/>
      <c r="C1" s="608"/>
      <c r="D1" s="609" t="str" cm="1">
        <f t="array" aca="1" ref="D1" ca="1">IFERROR(OFFSET(INDIRECT("'"&amp;$A$2&amp;"'!" &amp; "$BE"&amp;$A$1),0,$A$3),"")</f>
        <v>Charnière á roulements</v>
      </c>
      <c r="E1" s="609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  <c r="R1" s="610"/>
      <c r="S1" s="610"/>
      <c r="T1" s="610"/>
      <c r="U1" s="611"/>
      <c r="V1" s="2"/>
      <c r="W1" s="2"/>
    </row>
    <row r="2" spans="1:25">
      <c r="A2" s="636" t="s">
        <v>206</v>
      </c>
      <c r="B2" s="612"/>
      <c r="C2" s="592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13"/>
      <c r="V2" s="2"/>
      <c r="W2" s="2"/>
    </row>
    <row r="3" spans="1:25">
      <c r="A3">
        <v>3</v>
      </c>
      <c r="B3" s="614"/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5"/>
      <c r="Q3" s="5"/>
      <c r="R3" s="5"/>
      <c r="S3" s="5"/>
      <c r="T3" s="6"/>
      <c r="U3" s="615"/>
      <c r="V3" s="2"/>
      <c r="W3" s="2"/>
    </row>
    <row r="4" spans="1:25" ht="23.25">
      <c r="B4" s="616" t="s">
        <v>21</v>
      </c>
      <c r="C4" s="593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13"/>
      <c r="V4" s="2"/>
      <c r="W4" s="2"/>
    </row>
    <row r="5" spans="1:25" ht="77.25" customHeight="1">
      <c r="B5" s="829" t="str" cm="1">
        <f t="array" aca="1" ref="B5" ca="1">IFERROR(OFFSET(INDIRECT("'"&amp;$A$2&amp;"'!" &amp; "$F"&amp;$A$1),0,$A$3),"")</f>
        <v>Charnière de roulements, coins arrondis, inox brossé, avec tige dégondable</v>
      </c>
      <c r="C5" s="830"/>
      <c r="D5" s="830"/>
      <c r="E5" s="830"/>
      <c r="F5" s="830"/>
      <c r="G5" s="830"/>
      <c r="H5" s="830"/>
      <c r="I5" s="830"/>
      <c r="J5" s="830"/>
      <c r="K5" s="830"/>
      <c r="L5" s="830"/>
      <c r="M5" s="830"/>
      <c r="N5" s="830"/>
      <c r="O5" s="830"/>
      <c r="P5" s="830"/>
      <c r="Q5" s="830"/>
      <c r="R5" s="830"/>
      <c r="S5" s="830"/>
      <c r="T5" s="830"/>
      <c r="U5" s="617"/>
      <c r="V5" s="2"/>
      <c r="W5" s="2"/>
    </row>
    <row r="6" spans="1:25" s="2" customFormat="1">
      <c r="B6" s="618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13"/>
    </row>
    <row r="7" spans="1:25" ht="23.25">
      <c r="B7" s="619" t="s">
        <v>1</v>
      </c>
      <c r="C7" s="594"/>
      <c r="D7" s="595"/>
      <c r="E7" s="595"/>
      <c r="F7" s="595"/>
      <c r="G7" s="595"/>
      <c r="H7" s="596"/>
      <c r="I7" s="596"/>
      <c r="J7" s="596"/>
      <c r="K7" s="596"/>
      <c r="L7" s="596"/>
      <c r="M7" s="596"/>
      <c r="N7" s="1"/>
      <c r="O7" s="594" t="s">
        <v>2</v>
      </c>
      <c r="P7" s="595"/>
      <c r="Q7" s="596"/>
      <c r="R7" s="596"/>
      <c r="S7" s="596"/>
      <c r="T7" s="596"/>
      <c r="U7" s="620"/>
      <c r="V7" s="2"/>
      <c r="W7" s="2"/>
    </row>
    <row r="8" spans="1:25" s="2" customFormat="1" ht="18.75">
      <c r="B8" s="832" cm="1">
        <f t="array" aca="1" ref="B8" ca="1">IFERROR(INDIRECT("'"&amp;$A$2&amp;"'!" &amp; "$D"&amp;$A$1),"")</f>
        <v>1076</v>
      </c>
      <c r="C8" s="833"/>
      <c r="D8" s="833"/>
      <c r="E8" s="833"/>
      <c r="F8" s="597"/>
      <c r="G8" s="597"/>
      <c r="H8" s="5"/>
      <c r="I8" s="5"/>
      <c r="J8" s="5"/>
      <c r="K8" s="5"/>
      <c r="L8" s="5"/>
      <c r="M8" s="5"/>
      <c r="N8" s="5"/>
      <c r="O8" s="837" t="s">
        <v>677</v>
      </c>
      <c r="P8" s="837"/>
      <c r="Q8" s="837"/>
      <c r="R8" s="837"/>
      <c r="S8" s="837"/>
      <c r="T8" s="837"/>
      <c r="U8" s="838"/>
      <c r="W8"/>
      <c r="X8"/>
    </row>
    <row r="9" spans="1:25" s="5" customFormat="1" ht="18.75">
      <c r="B9" s="618"/>
      <c r="O9" s="598"/>
      <c r="U9" s="613"/>
      <c r="W9"/>
      <c r="X9"/>
    </row>
    <row r="10" spans="1:25" s="5" customFormat="1" ht="23.25">
      <c r="B10" s="621" t="str">
        <f>IF(B11,"Foto","")</f>
        <v>Foto</v>
      </c>
      <c r="C10" s="599"/>
      <c r="D10" s="600"/>
      <c r="E10" s="600"/>
      <c r="F10" s="600"/>
      <c r="G10" s="600"/>
      <c r="H10" s="601"/>
      <c r="I10" s="601"/>
      <c r="J10" s="601"/>
      <c r="K10" s="601"/>
      <c r="L10" s="601"/>
      <c r="M10" s="601"/>
      <c r="N10" s="1"/>
      <c r="O10" s="599" t="str">
        <f>IF(O11,"Technische tekening","")</f>
        <v>Technische tekening</v>
      </c>
      <c r="P10" s="599"/>
      <c r="Q10" s="599"/>
      <c r="R10" s="599"/>
      <c r="S10" s="599"/>
      <c r="T10" s="599"/>
      <c r="U10" s="622"/>
      <c r="W10"/>
      <c r="X10"/>
    </row>
    <row r="11" spans="1:25" s="5" customFormat="1">
      <c r="B11" s="834" t="b">
        <v>1</v>
      </c>
      <c r="C11" s="831"/>
      <c r="D11" s="831"/>
      <c r="E11" s="831"/>
      <c r="F11" s="831"/>
      <c r="G11" s="831"/>
      <c r="H11" s="831"/>
      <c r="I11" s="831"/>
      <c r="J11" s="831"/>
      <c r="K11" s="831"/>
      <c r="L11" s="831"/>
      <c r="M11" s="831"/>
      <c r="O11" s="831" t="b">
        <v>1</v>
      </c>
      <c r="P11" s="831"/>
      <c r="Q11" s="831"/>
      <c r="R11" s="831"/>
      <c r="S11" s="831"/>
      <c r="T11" s="831"/>
      <c r="U11" s="623"/>
      <c r="W11"/>
      <c r="X11"/>
      <c r="Y11"/>
    </row>
    <row r="12" spans="1:25" s="5" customFormat="1">
      <c r="B12" s="834"/>
      <c r="C12" s="831"/>
      <c r="D12" s="831"/>
      <c r="E12" s="831"/>
      <c r="F12" s="831"/>
      <c r="G12" s="831"/>
      <c r="H12" s="831"/>
      <c r="I12" s="831"/>
      <c r="J12" s="831"/>
      <c r="K12" s="831"/>
      <c r="L12" s="831"/>
      <c r="M12" s="831"/>
      <c r="O12" s="831"/>
      <c r="P12" s="831"/>
      <c r="Q12" s="831"/>
      <c r="R12" s="831"/>
      <c r="S12" s="831"/>
      <c r="T12" s="831"/>
      <c r="U12" s="623"/>
      <c r="W12"/>
      <c r="X12"/>
    </row>
    <row r="13" spans="1:25" s="5" customFormat="1">
      <c r="B13" s="834"/>
      <c r="C13" s="831"/>
      <c r="D13" s="831"/>
      <c r="E13" s="831"/>
      <c r="F13" s="831"/>
      <c r="G13" s="831"/>
      <c r="H13" s="831"/>
      <c r="I13" s="831"/>
      <c r="J13" s="831"/>
      <c r="K13" s="831"/>
      <c r="L13" s="831"/>
      <c r="M13" s="831"/>
      <c r="O13" s="831"/>
      <c r="P13" s="831"/>
      <c r="Q13" s="831"/>
      <c r="R13" s="831"/>
      <c r="S13" s="831"/>
      <c r="T13" s="831"/>
      <c r="U13" s="623"/>
      <c r="W13"/>
      <c r="X13"/>
    </row>
    <row r="14" spans="1:25" s="5" customFormat="1">
      <c r="B14" s="834"/>
      <c r="C14" s="831"/>
      <c r="D14" s="831"/>
      <c r="E14" s="831"/>
      <c r="F14" s="831"/>
      <c r="G14" s="831"/>
      <c r="H14" s="831"/>
      <c r="I14" s="831"/>
      <c r="J14" s="831"/>
      <c r="K14" s="831"/>
      <c r="L14" s="831"/>
      <c r="M14" s="831"/>
      <c r="O14" s="831"/>
      <c r="P14" s="831"/>
      <c r="Q14" s="831"/>
      <c r="R14" s="831"/>
      <c r="S14" s="831"/>
      <c r="T14" s="831"/>
      <c r="U14" s="623"/>
      <c r="W14"/>
      <c r="X14"/>
    </row>
    <row r="15" spans="1:25" s="5" customFormat="1">
      <c r="B15" s="834"/>
      <c r="C15" s="831"/>
      <c r="D15" s="831"/>
      <c r="E15" s="831"/>
      <c r="F15" s="831"/>
      <c r="G15" s="831"/>
      <c r="H15" s="831"/>
      <c r="I15" s="831"/>
      <c r="J15" s="831"/>
      <c r="K15" s="831"/>
      <c r="L15" s="831"/>
      <c r="M15" s="831"/>
      <c r="O15" s="831"/>
      <c r="P15" s="831"/>
      <c r="Q15" s="831"/>
      <c r="R15" s="831"/>
      <c r="S15" s="831"/>
      <c r="T15" s="831"/>
      <c r="U15" s="623"/>
    </row>
    <row r="16" spans="1:25" s="5" customFormat="1">
      <c r="B16" s="834"/>
      <c r="C16" s="831"/>
      <c r="D16" s="831"/>
      <c r="E16" s="831"/>
      <c r="F16" s="831"/>
      <c r="G16" s="831"/>
      <c r="H16" s="831"/>
      <c r="I16" s="831"/>
      <c r="J16" s="831"/>
      <c r="K16" s="831"/>
      <c r="L16" s="831"/>
      <c r="M16" s="831"/>
      <c r="O16" s="831"/>
      <c r="P16" s="831"/>
      <c r="Q16" s="831"/>
      <c r="R16" s="831"/>
      <c r="S16" s="831"/>
      <c r="T16" s="831"/>
      <c r="U16" s="623"/>
      <c r="W16" s="10"/>
    </row>
    <row r="17" spans="2:23" s="5" customFormat="1">
      <c r="B17" s="834"/>
      <c r="C17" s="831"/>
      <c r="D17" s="831"/>
      <c r="E17" s="831"/>
      <c r="F17" s="831"/>
      <c r="G17" s="831"/>
      <c r="H17" s="831"/>
      <c r="I17" s="831"/>
      <c r="J17" s="831"/>
      <c r="K17" s="831"/>
      <c r="L17" s="831"/>
      <c r="M17" s="831"/>
      <c r="O17" s="831"/>
      <c r="P17" s="831"/>
      <c r="Q17" s="831"/>
      <c r="R17" s="831"/>
      <c r="S17" s="831"/>
      <c r="T17" s="831"/>
      <c r="U17" s="623"/>
    </row>
    <row r="18" spans="2:23" s="5" customFormat="1">
      <c r="B18" s="834"/>
      <c r="C18" s="831"/>
      <c r="D18" s="831"/>
      <c r="E18" s="831"/>
      <c r="F18" s="831"/>
      <c r="G18" s="831"/>
      <c r="H18" s="831"/>
      <c r="I18" s="831"/>
      <c r="J18" s="831"/>
      <c r="K18" s="831"/>
      <c r="L18" s="831"/>
      <c r="M18" s="831"/>
      <c r="O18" s="831"/>
      <c r="P18" s="831"/>
      <c r="Q18" s="831"/>
      <c r="R18" s="831"/>
      <c r="S18" s="831"/>
      <c r="T18" s="831"/>
      <c r="U18" s="623"/>
    </row>
    <row r="19" spans="2:23" s="5" customFormat="1">
      <c r="B19" s="834"/>
      <c r="C19" s="831"/>
      <c r="D19" s="831"/>
      <c r="E19" s="831"/>
      <c r="F19" s="831"/>
      <c r="G19" s="831"/>
      <c r="H19" s="831"/>
      <c r="I19" s="831"/>
      <c r="J19" s="831"/>
      <c r="K19" s="831"/>
      <c r="L19" s="831"/>
      <c r="M19" s="831"/>
      <c r="O19" s="831"/>
      <c r="P19" s="831"/>
      <c r="Q19" s="831"/>
      <c r="R19" s="831"/>
      <c r="S19" s="831"/>
      <c r="T19" s="831"/>
      <c r="U19" s="623"/>
    </row>
    <row r="20" spans="2:23" s="5" customFormat="1">
      <c r="B20" s="834"/>
      <c r="C20" s="831"/>
      <c r="D20" s="831"/>
      <c r="E20" s="831"/>
      <c r="F20" s="831"/>
      <c r="G20" s="831"/>
      <c r="H20" s="831"/>
      <c r="I20" s="831"/>
      <c r="J20" s="831"/>
      <c r="K20" s="831"/>
      <c r="L20" s="831"/>
      <c r="M20" s="831"/>
      <c r="O20" s="831"/>
      <c r="P20" s="831"/>
      <c r="Q20" s="831"/>
      <c r="R20" s="831"/>
      <c r="S20" s="831"/>
      <c r="T20" s="831"/>
      <c r="U20" s="623"/>
    </row>
    <row r="21" spans="2:23" s="5" customFormat="1">
      <c r="B21" s="834"/>
      <c r="C21" s="831"/>
      <c r="D21" s="831"/>
      <c r="E21" s="831"/>
      <c r="F21" s="831"/>
      <c r="G21" s="831"/>
      <c r="H21" s="831"/>
      <c r="I21" s="831"/>
      <c r="J21" s="831"/>
      <c r="K21" s="831"/>
      <c r="L21" s="831"/>
      <c r="M21" s="831"/>
      <c r="O21" s="831"/>
      <c r="P21" s="831"/>
      <c r="Q21" s="831"/>
      <c r="R21" s="831"/>
      <c r="S21" s="831"/>
      <c r="T21" s="831"/>
      <c r="U21" s="623"/>
    </row>
    <row r="22" spans="2:23" s="5" customFormat="1">
      <c r="B22" s="834"/>
      <c r="C22" s="831"/>
      <c r="D22" s="831"/>
      <c r="E22" s="831"/>
      <c r="F22" s="831"/>
      <c r="G22" s="831"/>
      <c r="H22" s="831"/>
      <c r="I22" s="831"/>
      <c r="J22" s="831"/>
      <c r="K22" s="831"/>
      <c r="L22" s="831"/>
      <c r="M22" s="831"/>
      <c r="O22" s="831"/>
      <c r="P22" s="831"/>
      <c r="Q22" s="831"/>
      <c r="R22" s="831"/>
      <c r="S22" s="831"/>
      <c r="T22" s="831"/>
      <c r="U22" s="623"/>
    </row>
    <row r="23" spans="2:23" s="5" customFormat="1">
      <c r="B23" s="834"/>
      <c r="C23" s="831"/>
      <c r="D23" s="831"/>
      <c r="E23" s="831"/>
      <c r="F23" s="831"/>
      <c r="G23" s="831"/>
      <c r="H23" s="831"/>
      <c r="I23" s="831"/>
      <c r="J23" s="831"/>
      <c r="K23" s="831"/>
      <c r="L23" s="831"/>
      <c r="M23" s="831"/>
      <c r="O23" s="831"/>
      <c r="P23" s="831"/>
      <c r="Q23" s="831"/>
      <c r="R23" s="831"/>
      <c r="S23" s="831"/>
      <c r="T23" s="831"/>
      <c r="U23" s="623"/>
    </row>
    <row r="24" spans="2:23" s="5" customFormat="1">
      <c r="B24" s="618"/>
      <c r="U24" s="613"/>
    </row>
    <row r="25" spans="2:23" ht="23.25">
      <c r="B25" s="621" t="str">
        <f ca="1">IF(TRIM(_xlfn.CONCAT($B$27:$M$27))&lt;&gt;"","Toepassingsgebied","")</f>
        <v>Toepassingsgebied</v>
      </c>
      <c r="C25" s="599"/>
      <c r="D25" s="599"/>
      <c r="E25" s="599"/>
      <c r="F25" s="599"/>
      <c r="G25" s="599"/>
      <c r="H25" s="599"/>
      <c r="I25" s="599"/>
      <c r="J25" s="599"/>
      <c r="K25" s="599"/>
      <c r="L25" s="599"/>
      <c r="M25" s="599"/>
      <c r="N25" s="1"/>
      <c r="O25" s="599" t="str">
        <f ca="1">IF(TRIM(_xlfn.CONCAT($O$27:$T$35))&lt;&gt;"","Producteigenschappen","")</f>
        <v>Producteigenschappen</v>
      </c>
      <c r="P25" s="599"/>
      <c r="Q25" s="599"/>
      <c r="R25" s="599"/>
      <c r="S25" s="599"/>
      <c r="T25" s="599"/>
      <c r="U25" s="622"/>
      <c r="V25" s="2"/>
      <c r="W25" s="2"/>
    </row>
    <row r="26" spans="2:23" s="2" customFormat="1">
      <c r="B26" s="61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613"/>
      <c r="W26" s="11"/>
    </row>
    <row r="27" spans="2:23" s="2" customFormat="1">
      <c r="B27" s="618" t="str" cm="1">
        <f t="array" aca="1" ref="B27" ca="1">IFERROR(IF(OFFSET(INDIRECT("'"&amp;$A$2&amp;"'!" &amp; "$BA"&amp;$A$1),0,$A$3)="","",OFFSET(INDIRECT("'"&amp;$A$2&amp;"'!" &amp; "$BA"&amp;$A$1),0,$A$3)),"")</f>
        <v>Fenêtres et Portes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835" t="str">
        <f ca="1">IFERROR(_xlfn.TEXTJOIN(CHAR(10),TRUE,OFFSET(INDIRECT("'"&amp;$A$2&amp;"'!" &amp; "$CK"&amp;$A$1),0,$A$3),OFFSET(INDIRECT("'"&amp;$A$2&amp;"'!" &amp; "$CO"&amp;$A$1),0,$A$3),OFFSET(INDIRECT("'"&amp;$A$2&amp;"'!" &amp; "$CS"&amp;$A$1),0,$A$3),OFFSET(INDIRECT("'"&amp;$A$2&amp;"'!" &amp; "$CW"&amp;$A$1),0,$A$3),OFFSET(INDIRECT("'"&amp;$A$2&amp;"'!" &amp; "$DA"&amp;$A$1),0,$A$3),OFFSET(INDIRECT("'"&amp;$A$2&amp;"'!" &amp; "$DE"&amp;$A$1),0,$A$3),OFFSET(INDIRECT("'"&amp;$A$2&amp;"'!" &amp; "$DI"&amp;$A$1),0,$A$3),OFFSET(INDIRECT("'"&amp;$A$2&amp;"'!" &amp; "$DM"&amp;$A$1),0,$A$3),OFFSET(INDIRECT("'"&amp;$A$2&amp;"'!" &amp; "$DQ"&amp;$A$1),0,$A$3),OFFSET(INDIRECT("'"&amp;$A$2&amp;"'!" &amp; "$DU"&amp;$A$1),0,$A$3),OFFSET(INDIRECT("'"&amp;$A$2&amp;"'!" &amp; "$DY"&amp;$A$1),0,$A$3),OFFSET(INDIRECT("'"&amp;$A$2&amp;"'!" &amp; "$EC"&amp;$A$1),0,$A$3)),"")</f>
        <v>En forme d'étoile, pour réduire le risque de rupture des vis
Tige tête plate
Tige dégondable</v>
      </c>
      <c r="P27" s="835"/>
      <c r="Q27" s="835"/>
      <c r="R27" s="835"/>
      <c r="S27" s="835"/>
      <c r="T27" s="835"/>
      <c r="U27" s="836"/>
      <c r="W27" s="11"/>
    </row>
    <row r="28" spans="2:23" s="2" customFormat="1">
      <c r="B28" s="618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835"/>
      <c r="P28" s="835"/>
      <c r="Q28" s="835"/>
      <c r="R28" s="835"/>
      <c r="S28" s="835"/>
      <c r="T28" s="835"/>
      <c r="U28" s="836"/>
      <c r="W28" s="11"/>
    </row>
    <row r="29" spans="2:23" ht="23.25">
      <c r="B29" s="621" t="str">
        <f ca="1">IF(TRIM(_xlfn.CONCAT($B$31:$M$38 ))&lt;&gt;"","Technische gegevens","")</f>
        <v>Technische gegevens</v>
      </c>
      <c r="C29" s="599"/>
      <c r="D29" s="599"/>
      <c r="E29" s="599"/>
      <c r="F29" s="599"/>
      <c r="G29" s="599"/>
      <c r="H29" s="599"/>
      <c r="I29" s="599"/>
      <c r="J29" s="599"/>
      <c r="K29" s="599"/>
      <c r="L29" s="599"/>
      <c r="M29" s="599"/>
      <c r="N29" s="5"/>
      <c r="O29" s="835"/>
      <c r="P29" s="835"/>
      <c r="Q29" s="835"/>
      <c r="R29" s="835"/>
      <c r="S29" s="835"/>
      <c r="T29" s="835"/>
      <c r="U29" s="836"/>
      <c r="W29" s="11"/>
    </row>
    <row r="30" spans="2:23" s="2" customFormat="1" ht="15" customHeight="1">
      <c r="B30" s="618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835"/>
      <c r="P30" s="835"/>
      <c r="Q30" s="835"/>
      <c r="R30" s="835"/>
      <c r="S30" s="835"/>
      <c r="T30" s="835"/>
      <c r="U30" s="836"/>
    </row>
    <row r="31" spans="2:23" s="2" customFormat="1" ht="18.75">
      <c r="B31" s="624" t="str">
        <f ca="1">IF(TRIM(_xlfn.CONCAT($B$32:$M$38 ))&lt;&gt;"","Materiaal","")</f>
        <v>Materiaal</v>
      </c>
      <c r="C31" s="59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835"/>
      <c r="P31" s="835"/>
      <c r="Q31" s="835"/>
      <c r="R31" s="835"/>
      <c r="S31" s="835"/>
      <c r="T31" s="835"/>
      <c r="U31" s="836"/>
    </row>
    <row r="32" spans="2:23" s="2" customFormat="1">
      <c r="B32" s="618" t="str">
        <f ca="1">IF(E32&lt;&gt;"","Scharnier","")</f>
        <v>Scharnier</v>
      </c>
      <c r="C32" s="5"/>
      <c r="D32" s="5"/>
      <c r="E32" s="5" t="str" cm="1">
        <f t="array" aca="1" ref="E32" ca="1">IFERROR(IF(OFFSET(INDIRECT("Hout!$BM"&amp;$A$1),0,$A$3)="","",OFFSET(INDIRECT("Hout!$BM"&amp;$A$1),0,$A$3)),"")</f>
        <v>Inox</v>
      </c>
      <c r="F32" s="5"/>
      <c r="G32" s="5"/>
      <c r="H32" s="5"/>
      <c r="I32" s="5"/>
      <c r="J32" s="5"/>
      <c r="K32" s="5"/>
      <c r="L32" s="5"/>
      <c r="M32" s="5"/>
      <c r="N32" s="5"/>
      <c r="O32" s="835"/>
      <c r="P32" s="835"/>
      <c r="Q32" s="835"/>
      <c r="R32" s="835"/>
      <c r="S32" s="835"/>
      <c r="T32" s="835"/>
      <c r="U32" s="836"/>
    </row>
    <row r="33" spans="2:30" s="2" customFormat="1" ht="15" customHeight="1">
      <c r="B33" s="618" t="str">
        <f ca="1">IF(E33&lt;&gt;"","Oppervlakte","")</f>
        <v>Oppervlakte</v>
      </c>
      <c r="C33" s="5"/>
      <c r="D33" s="5"/>
      <c r="E33" s="5" t="str" cm="1">
        <f t="array" aca="1" ref="E33" ca="1">IFERROR(IF(OFFSET(INDIRECT("Hout!$BQ"&amp;$A$1),0,$A$3)="","",OFFSET(INDIRECT("Hout!$BQ"&amp;$A$1),0,$A$3)),"")</f>
        <v>Brossé</v>
      </c>
      <c r="F33" s="5"/>
      <c r="G33" s="5"/>
      <c r="H33" s="5"/>
      <c r="I33" s="5"/>
      <c r="J33" s="5"/>
      <c r="K33" s="5"/>
      <c r="L33" s="5"/>
      <c r="M33" s="5"/>
      <c r="N33" s="5"/>
      <c r="O33" s="835"/>
      <c r="P33" s="835"/>
      <c r="Q33" s="835"/>
      <c r="R33" s="835"/>
      <c r="S33" s="835"/>
      <c r="T33" s="835"/>
      <c r="U33" s="836"/>
    </row>
    <row r="34" spans="2:30" s="2" customFormat="1">
      <c r="B34" s="618" t="str">
        <f ca="1">IF(E34&lt;&gt;"","Lagering","")</f>
        <v>Lagering</v>
      </c>
      <c r="C34" s="5"/>
      <c r="D34" s="5"/>
      <c r="E34" s="5" t="str" cm="1">
        <f t="array" aca="1" ref="E34" ca="1">IFERROR(IF(OFFSET(INDIRECT("Hout!$CG"&amp;$A$1),0,$A$3)="","",OFFSET(INDIRECT("Hout!$CG"&amp;$A$1),0,$A$3)),"")</f>
        <v>Haute performance Charnière Roulements</v>
      </c>
      <c r="F34" s="5"/>
      <c r="G34" s="5"/>
      <c r="H34" s="5"/>
      <c r="I34" s="5"/>
      <c r="J34" s="5"/>
      <c r="K34" s="5"/>
      <c r="L34" s="5"/>
      <c r="M34" s="5"/>
      <c r="N34" s="5"/>
      <c r="O34" s="835"/>
      <c r="P34" s="835"/>
      <c r="Q34" s="835"/>
      <c r="R34" s="835"/>
      <c r="S34" s="835"/>
      <c r="T34" s="835"/>
      <c r="U34" s="836"/>
    </row>
    <row r="35" spans="2:30" s="2" customFormat="1">
      <c r="B35" s="618" t="str">
        <f ca="1">IF(E35&lt;&gt;"","Bladvorm","")</f>
        <v>Bladvorm</v>
      </c>
      <c r="C35" s="5"/>
      <c r="D35" s="5"/>
      <c r="E35" s="5" t="str" cm="1">
        <f t="array" aca="1" ref="E35" ca="1">IFERROR(IF(OFFSET(INDIRECT("Hout!$CC"&amp;$A$1),0,$A$3)="","",OFFSET(INDIRECT("Hout!$CC"&amp;$A$1),0,$A$3)),"")</f>
        <v>Coins arrondis</v>
      </c>
      <c r="F35" s="5"/>
      <c r="G35" s="5"/>
      <c r="H35" s="5"/>
      <c r="I35" s="5"/>
      <c r="J35" s="5"/>
      <c r="K35" s="5"/>
      <c r="L35" s="5"/>
      <c r="M35" s="5"/>
      <c r="N35" s="5"/>
      <c r="O35" s="835"/>
      <c r="P35" s="835"/>
      <c r="Q35" s="835"/>
      <c r="R35" s="835"/>
      <c r="S35" s="835"/>
      <c r="T35" s="835"/>
      <c r="U35" s="836"/>
    </row>
    <row r="36" spans="2:30" s="2" customFormat="1">
      <c r="B36" s="618" t="str">
        <f ca="1">IF(E36&lt;&gt;"","Pen","")</f>
        <v>Pen</v>
      </c>
      <c r="C36" s="5"/>
      <c r="D36" s="5"/>
      <c r="E36" s="5" t="str" cm="1">
        <f t="array" aca="1" ref="E36" ca="1">IFERROR(IF(OFFSET(INDIRECT("Hout!$BU"&amp;$A$1),0,$A$3)="","",OFFSET(INDIRECT("Hout!$BU"&amp;$A$1),0,$A$3)),"")</f>
        <v>Inox</v>
      </c>
      <c r="F36" s="5"/>
      <c r="G36" s="5"/>
      <c r="H36" s="5"/>
      <c r="I36" s="5"/>
      <c r="J36" s="5"/>
      <c r="K36" s="5"/>
      <c r="L36" s="5"/>
      <c r="M36" s="5"/>
      <c r="N36" s="5"/>
      <c r="O36" s="835"/>
      <c r="P36" s="835"/>
      <c r="Q36" s="835"/>
      <c r="R36" s="835"/>
      <c r="S36" s="835"/>
      <c r="T36" s="835"/>
      <c r="U36" s="836"/>
    </row>
    <row r="37" spans="2:30" s="2" customFormat="1">
      <c r="B37" s="618" t="str">
        <f ca="1">IF(E37&lt;&gt;"","Gewicht","")</f>
        <v>Gewicht</v>
      </c>
      <c r="C37" s="5"/>
      <c r="D37" s="5"/>
      <c r="E37" s="5" cm="1">
        <f t="array" aca="1" ref="E37" ca="1">IFERROR(IF(INDIRECT("Hout!$AR"&amp;$A$1)="","",INDIRECT("Hout!$AR"&amp;$A$1)),"")</f>
        <v>0.23</v>
      </c>
      <c r="F37" s="5" t="str">
        <f ca="1">IF($E$37&lt;&gt;"","kg","")</f>
        <v>kg</v>
      </c>
      <c r="G37" s="5"/>
      <c r="H37" s="5"/>
      <c r="I37" s="5"/>
      <c r="J37" s="5"/>
      <c r="K37" s="5"/>
      <c r="L37" s="5"/>
      <c r="M37" s="5"/>
      <c r="N37" s="5"/>
      <c r="O37" s="835"/>
      <c r="P37" s="835"/>
      <c r="Q37" s="835"/>
      <c r="R37" s="835"/>
      <c r="S37" s="835"/>
      <c r="T37" s="835"/>
      <c r="U37" s="836"/>
    </row>
    <row r="38" spans="2:30" s="2" customFormat="1">
      <c r="B38" s="618" t="str">
        <f ca="1">IF(E38&lt;&gt;"","VPE","")</f>
        <v>VPE</v>
      </c>
      <c r="C38" s="5"/>
      <c r="D38" s="5"/>
      <c r="E38" s="5" cm="1">
        <f t="array" aca="1" ref="E38" ca="1">IFERROR(IF(INDIRECT("Hout!$AP"&amp;$A$1)="","",INDIRECT("Hout!$AP"&amp;$A$1)),"")</f>
        <v>50</v>
      </c>
      <c r="F38" s="5" t="str">
        <f ca="1">IF($E$38&lt;&gt;"","stuks","")</f>
        <v>stuks</v>
      </c>
      <c r="G38" s="5"/>
      <c r="H38" s="5"/>
      <c r="I38" s="5"/>
      <c r="J38" s="5"/>
      <c r="K38" s="5"/>
      <c r="L38" s="5"/>
      <c r="M38" s="5"/>
      <c r="N38" s="5"/>
      <c r="O38" s="835"/>
      <c r="P38" s="835"/>
      <c r="Q38" s="835"/>
      <c r="R38" s="835"/>
      <c r="S38" s="835"/>
      <c r="T38" s="835"/>
      <c r="U38" s="836"/>
    </row>
    <row r="39" spans="2:30" s="2" customFormat="1">
      <c r="B39" s="618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613"/>
    </row>
    <row r="40" spans="2:30" ht="23.25">
      <c r="B40" s="621" t="str">
        <f ca="1">IF(TRIM(_xlfn.CONCAT($B$42:$M$43 ))&lt;&gt;"","Maatvoeringen","")</f>
        <v>Maatvoeringen</v>
      </c>
      <c r="C40" s="599"/>
      <c r="D40" s="599"/>
      <c r="E40" s="599"/>
      <c r="F40" s="599"/>
      <c r="G40" s="599"/>
      <c r="H40" s="599"/>
      <c r="I40" s="599"/>
      <c r="J40" s="599"/>
      <c r="K40" s="599"/>
      <c r="L40" s="599"/>
      <c r="M40" s="599"/>
      <c r="N40" s="1"/>
      <c r="O40" s="599" t="str">
        <f ca="1">IF(TRIM(_xlfn.CONCAT($O$42:$U$43 ))&lt;&gt;"","Draagvermogen","")</f>
        <v>Draagvermogen</v>
      </c>
      <c r="P40" s="599"/>
      <c r="Q40" s="599"/>
      <c r="R40" s="599"/>
      <c r="S40" s="599"/>
      <c r="T40" s="599"/>
      <c r="U40" s="599"/>
      <c r="V40" s="2"/>
      <c r="W40" s="2"/>
    </row>
    <row r="41" spans="2:30" s="2" customFormat="1">
      <c r="B41" s="618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613"/>
    </row>
    <row r="42" spans="2:30" s="2" customFormat="1">
      <c r="B42" s="840" t="str">
        <f ca="1">IF($B$43&lt;&gt;"","H","")</f>
        <v>H</v>
      </c>
      <c r="C42" s="839"/>
      <c r="D42" s="839" t="str">
        <f ca="1">IF($D$43&lt;&gt;"","B","")</f>
        <v>B</v>
      </c>
      <c r="E42" s="839"/>
      <c r="F42" s="839" t="str">
        <f ca="1">IF($F$43&lt;&gt;"","s","")</f>
        <v>s</v>
      </c>
      <c r="G42" s="839"/>
      <c r="H42" s="841" t="str">
        <f ca="1">IF($H$43&lt;&gt;"","R","")</f>
        <v>R</v>
      </c>
      <c r="I42" s="841"/>
      <c r="J42" s="839" t="str">
        <f ca="1">IF($J$43&lt;&gt;"","d","")</f>
        <v>d</v>
      </c>
      <c r="K42" s="839"/>
      <c r="L42" s="839" t="str">
        <f ca="1">IF($L$43&lt;&gt;"","rd","")</f>
        <v>rd</v>
      </c>
      <c r="M42" s="839"/>
      <c r="N42" s="5"/>
      <c r="O42" s="5" t="str">
        <f ca="1">IF(TRIM(_xlfn.CONCAT($R$42:$U$42 ))&lt;&gt;"","Aantal scharnieren per deur","")</f>
        <v>Aantal scharnieren per deur</v>
      </c>
      <c r="P42" s="5"/>
      <c r="Q42" s="5"/>
      <c r="R42" s="602" t="str">
        <f ca="1">IF(R43&lt;&gt;"","3","")</f>
        <v>3</v>
      </c>
      <c r="S42" s="603"/>
      <c r="T42" s="602" t="str">
        <f ca="1">IF(T43&lt;&gt;"","4","")</f>
        <v>4</v>
      </c>
      <c r="U42" s="625"/>
      <c r="W42" s="638"/>
      <c r="X42" s="638"/>
      <c r="Y42" s="638"/>
      <c r="Z42" s="638"/>
      <c r="AA42" s="638"/>
      <c r="AB42" s="638"/>
      <c r="AC42" s="638"/>
      <c r="AD42" s="638"/>
    </row>
    <row r="43" spans="2:30" s="2" customFormat="1">
      <c r="B43" s="618" cm="1">
        <f t="array" aca="1" ref="B43" ca="1">IFERROR(IF(INDIRECT("'"&amp;$A$2&amp;"'!" &amp; "$P"&amp;$A$1)="","",INDIRECT("'"&amp;$A$2&amp;"'!" &amp; "$P"&amp;$A$1)),"")</f>
        <v>89</v>
      </c>
      <c r="C43" s="603" t="str">
        <f ca="1">IF(B43&lt;&gt;"","mm","")</f>
        <v>mm</v>
      </c>
      <c r="D43" s="5" cm="1">
        <f t="array" aca="1" ref="D43" ca="1">IFERROR(IF(INDIRECT("'"&amp;$A$2&amp;"'!" &amp; "$R"&amp;$A$1)="","",INDIRECT("'"&amp;$A$2&amp;"'!" &amp; "$R"&amp;$A$1)),"")</f>
        <v>89</v>
      </c>
      <c r="E43" s="603" t="str">
        <f ca="1">IF(D43&lt;&gt;"","mm","")</f>
        <v>mm</v>
      </c>
      <c r="F43" s="5" cm="1">
        <f t="array" aca="1" ref="F43" ca="1">IFERROR(IF(INDIRECT("'"&amp;$A$2&amp;"'!" &amp; "$T"&amp;$A$1)="","",INDIRECT("'"&amp;$A$2&amp;"'!" &amp; "$T"&amp;$A$1)),"")</f>
        <v>2.5</v>
      </c>
      <c r="G43" s="603" t="str">
        <f ca="1">IF(F43&lt;&gt;"","mm","")</f>
        <v>mm</v>
      </c>
      <c r="H43" s="5" cm="1">
        <f t="array" aca="1" ref="H43" ca="1">IFERROR(IF(INDIRECT("'"&amp;$A$2&amp;"'!" &amp; "$V"&amp;$A$1)="","",INDIRECT("'"&amp;$A$2&amp;"'!" &amp; "$V"&amp;$A$1)),"")</f>
        <v>12</v>
      </c>
      <c r="I43" s="603" t="str">
        <f ca="1">IF(H43&lt;&gt;"","mm","")</f>
        <v>mm</v>
      </c>
      <c r="J43" s="5" cm="1">
        <f t="array" aca="1" ref="J43" ca="1">IFERROR(IF(INDIRECT("'"&amp;$A$2&amp;"'!" &amp; "$X"&amp;$A$1)="","",INDIRECT("'"&amp;$A$2&amp;"'!" &amp; "$X"&amp;$A$1)),"")</f>
        <v>7</v>
      </c>
      <c r="K43" s="603" t="str">
        <f ca="1">IF(J43&lt;&gt;"","mm","")</f>
        <v>mm</v>
      </c>
      <c r="L43" s="5" cm="1">
        <f t="array" aca="1" ref="L43" ca="1">IFERROR(IF(INDIRECT("'"&amp;$A$2&amp;"'!" &amp; "$Z"&amp;$A$1)="","",INDIRECT("'"&amp;$A$2&amp;"'!" &amp; "$Z"&amp;$A$1)),"")</f>
        <v>5</v>
      </c>
      <c r="M43" s="603" t="str">
        <f ca="1">IF(L43&lt;&gt;"","mm","")</f>
        <v>mm</v>
      </c>
      <c r="N43" s="5"/>
      <c r="O43" s="5" t="str">
        <f ca="1">IF(TRIM(_xlfn.CONCAT($R$43:$U$43 ))&lt;&gt;"","Deurgewicht","")</f>
        <v>Deurgewicht</v>
      </c>
      <c r="P43" s="5"/>
      <c r="Q43" s="5"/>
      <c r="R43" s="602" cm="1">
        <f t="array" aca="1" ref="R43" ca="1">IFERROR(IF(INDIRECT("'"&amp;$A$2&amp;"'!" &amp; "$AU"&amp;$A$1)="","",INDIRECT("'"&amp;$A$2&amp;"'!" &amp; "$AU"&amp;$A$1)),"")</f>
        <v>90</v>
      </c>
      <c r="S43" s="603" t="str">
        <f ca="1">IF(R43&lt;&gt;"","kg","")</f>
        <v>kg</v>
      </c>
      <c r="T43" s="602" cm="1">
        <f t="array" aca="1" ref="T43" ca="1">IFERROR(IF(INDIRECT("'"&amp;$A$2&amp;"'!" &amp; "$AV"&amp;$A$1)="","",INDIRECT("'"&amp;$A$2&amp;"'!" &amp; "$AV"&amp;$A$1)),"")</f>
        <v>100</v>
      </c>
      <c r="U43" s="625" t="str">
        <f ca="1">IF(T43&lt;&gt;"","kg","")</f>
        <v>kg</v>
      </c>
      <c r="W43" s="638"/>
      <c r="X43" s="638"/>
      <c r="Y43" s="638"/>
      <c r="Z43" s="638"/>
      <c r="AA43" s="638"/>
      <c r="AB43" s="638"/>
      <c r="AC43" s="638"/>
      <c r="AD43" s="638"/>
    </row>
    <row r="44" spans="2:30" s="2" customFormat="1">
      <c r="B44" s="618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613"/>
      <c r="W44" s="638"/>
      <c r="X44" s="638"/>
      <c r="Y44" s="638"/>
      <c r="Z44" s="638"/>
      <c r="AA44" s="638"/>
      <c r="AB44" s="638"/>
      <c r="AC44" s="638"/>
      <c r="AD44" s="638"/>
    </row>
    <row r="45" spans="2:30" ht="23.25">
      <c r="B45" s="621" t="str">
        <f ca="1">IF(TRIM(_xlfn.CONCAT($B$47:$M$48 ))&lt;&gt;"","Certificaten","")</f>
        <v>Certificaten</v>
      </c>
      <c r="C45" s="599"/>
      <c r="D45" s="599"/>
      <c r="E45" s="599"/>
      <c r="F45" s="599"/>
      <c r="G45" s="599"/>
      <c r="H45" s="599"/>
      <c r="I45" s="599"/>
      <c r="J45" s="599"/>
      <c r="K45" s="599"/>
      <c r="L45" s="599"/>
      <c r="M45" s="599"/>
      <c r="N45" s="1"/>
      <c r="O45" s="599" t="str">
        <f ca="1">IF(TRIM(_xlfn.CONCAT($O$46:$U$51 ))&lt;&gt;"","Montage voorschriften","")</f>
        <v>Montage voorschriften</v>
      </c>
      <c r="P45" s="599"/>
      <c r="Q45" s="599"/>
      <c r="R45" s="599"/>
      <c r="S45" s="599"/>
      <c r="T45" s="599"/>
      <c r="U45" s="599"/>
      <c r="V45" s="2"/>
      <c r="W45" s="638"/>
      <c r="X45" s="842"/>
      <c r="Y45" s="842"/>
      <c r="Z45" s="842"/>
      <c r="AA45" s="842"/>
      <c r="AB45" s="842"/>
      <c r="AC45" s="842"/>
      <c r="AD45" s="842"/>
    </row>
    <row r="46" spans="2:30" s="2" customFormat="1">
      <c r="B46" s="618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 t="str">
        <f ca="1">IF(TRIM(_xlfn.CONCAT($O$47:$T$51 ))&lt;&gt;"","Te gebruiken schroeven","")</f>
        <v>Te gebruiken schroeven</v>
      </c>
      <c r="P46" s="5"/>
      <c r="Q46" s="5"/>
      <c r="R46" s="5"/>
      <c r="S46" s="5"/>
      <c r="T46" s="5"/>
      <c r="U46" s="613"/>
      <c r="W46" s="638"/>
      <c r="X46" s="638"/>
      <c r="Y46" s="638"/>
      <c r="Z46" s="638"/>
      <c r="AA46" s="638"/>
      <c r="AB46" s="638"/>
      <c r="AC46" s="638"/>
      <c r="AD46" s="638"/>
    </row>
    <row r="47" spans="2:30" s="2" customFormat="1">
      <c r="B47" s="618" t="str">
        <f ca="1">IF(D47&lt;&gt;"","SKG","")</f>
        <v/>
      </c>
      <c r="C47" s="5"/>
      <c r="D47" s="5" t="str" cm="1">
        <f t="array" aca="1" ref="D47" ca="1">IFERROR(IF(INDIRECT("'"&amp;$A$2&amp;"'!" &amp; "$EN"&amp;$A$1)="","",INDIRECT("'"&amp;$A$2&amp;"'!" &amp; "$EN"&amp;$A$1)),"")</f>
        <v/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 t="str">
        <f ca="1">IFERROR(INDEX($W$47:$AA$50,MATCH(ROW()-ROW($W$46),$W$47:$W$50,FALSE),2),"")</f>
        <v>Aantal</v>
      </c>
      <c r="P47" s="637">
        <f ca="1">IFERROR(INDEX($W$47:$AA$50,MATCH(ROW()-ROW($W$46),$W$47:$W$50,FALSE),3),"")</f>
        <v>0</v>
      </c>
      <c r="Q47" s="5" t="str">
        <f ca="1">IFERROR(INDEX($W$47:$AA$50,MATCH(ROW()-ROW($W$46),$W$47:$W$50,FALSE),4),"")</f>
        <v>8 stuks</v>
      </c>
      <c r="R47" s="5"/>
      <c r="S47" s="5"/>
      <c r="T47" s="5"/>
      <c r="U47" s="613"/>
      <c r="W47" s="638">
        <f ca="1">IF(X47&lt;&gt;"",MAX($W46:$W$46)+1,"")</f>
        <v>1</v>
      </c>
      <c r="X47" s="638" t="str">
        <f ca="1">IF(Z47&lt;&gt;"","Aantal","")</f>
        <v>Aantal</v>
      </c>
      <c r="Y47" s="638"/>
      <c r="Z47" s="638" t="str" cm="1">
        <f t="array" aca="1" ref="Z47" ca="1">IFERROR(IF(INDIRECT("'"&amp;$A$2&amp;"'!" &amp; "$AG"&amp;$A$1)="","",INDIRECT("'"&amp;$A$2&amp;"'!" &amp; "$AG"&amp;$A$1)&amp;" stuks"),"")</f>
        <v>8 stuks</v>
      </c>
      <c r="AA47" s="638"/>
      <c r="AB47" s="638"/>
      <c r="AC47" s="638"/>
      <c r="AD47" s="638"/>
    </row>
    <row r="48" spans="2:30" s="2" customFormat="1">
      <c r="B48" s="618" t="str">
        <f ca="1">IF(D48&lt;&gt;"","CE norm","")</f>
        <v>CE norm</v>
      </c>
      <c r="C48" s="5"/>
      <c r="D48" s="5" t="str" cm="1">
        <f t="array" aca="1" ref="D48" ca="1">IFERROR(IF(INDIRECT("'"&amp;$A$2&amp;"'!" &amp; "$EP"&amp;$A$1)="","",INDIRECT("'"&amp;$A$2&amp;"'!" &amp; "$EP"&amp;$A$1)),"")</f>
        <v>EN 1935: 374013011</v>
      </c>
      <c r="E48" s="5"/>
      <c r="F48" s="5"/>
      <c r="G48" s="5"/>
      <c r="H48" s="8"/>
      <c r="I48" s="8"/>
      <c r="J48" s="5"/>
      <c r="K48" s="5"/>
      <c r="L48" s="5"/>
      <c r="M48" s="5"/>
      <c r="N48" s="5"/>
      <c r="O48" s="5" t="str">
        <f t="shared" ref="O48:O50" ca="1" si="0">IFERROR(INDEX($W$47:$AA$50,MATCH(ROW()-ROW($W$46),$W$47:$W$50,FALSE),2),"")</f>
        <v>Maat</v>
      </c>
      <c r="P48" s="637" t="str">
        <f t="shared" ref="P48:P50" ca="1" si="1">IFERROR(INDEX($W$47:$AA$50,MATCH(ROW()-ROW($W$46),$W$47:$W$50,FALSE),3),"")</f>
        <v>Ø</v>
      </c>
      <c r="Q48" s="5" t="str">
        <f t="shared" ref="Q48:Q50" ca="1" si="2">IFERROR(INDEX($W$47:$AA$50,MATCH(ROW()-ROW($W$46),$W$47:$W$50,FALSE),4),"")</f>
        <v>4.5*40 mm</v>
      </c>
      <c r="R48" s="5"/>
      <c r="S48" s="5"/>
      <c r="T48" s="5"/>
      <c r="U48" s="613"/>
      <c r="W48" s="638">
        <f ca="1">IF(X48&lt;&gt;"",MAX($W$46:$W47)+1,"")</f>
        <v>2</v>
      </c>
      <c r="X48" s="638" t="str">
        <f ca="1">IF(Z48&lt;&gt;"","Maat","")</f>
        <v>Maat</v>
      </c>
      <c r="Y48" s="638" t="str">
        <f ca="1">IF(Z48&lt;&gt;"","Ø","")</f>
        <v>Ø</v>
      </c>
      <c r="Z48" s="638" t="str" cm="1">
        <f t="array" aca="1" ref="Z48" ca="1">IFERROR(IF(INDIRECT("'"&amp;$A$2&amp;"'!" &amp; "$AH"&amp;$A$1)="","",INDIRECT("'"&amp;$A$2&amp;"'!" &amp; "$AH"&amp;$A$1)&amp;" mm"),"")</f>
        <v>4.5*40 mm</v>
      </c>
      <c r="AA48" s="638"/>
      <c r="AB48" s="638"/>
      <c r="AC48" s="638"/>
      <c r="AD48" s="638"/>
    </row>
    <row r="49" spans="1:30" s="2" customFormat="1">
      <c r="B49" s="618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 t="str">
        <f t="shared" ca="1" si="0"/>
        <v/>
      </c>
      <c r="P49" s="637" t="str">
        <f t="shared" ca="1" si="1"/>
        <v/>
      </c>
      <c r="Q49" s="5" t="str">
        <f t="shared" ca="1" si="2"/>
        <v/>
      </c>
      <c r="R49" s="5"/>
      <c r="S49" s="5"/>
      <c r="T49" s="5"/>
      <c r="U49" s="613"/>
      <c r="W49" s="638" t="str">
        <f ca="1">IF(X49&lt;&gt;"",MAX($W$46:$W48)+1,"")</f>
        <v/>
      </c>
      <c r="X49" s="638" t="str">
        <f ca="1">IF(Z49&lt;&gt;"","Kwaliteit","")</f>
        <v/>
      </c>
      <c r="Y49" s="638"/>
      <c r="Z49" s="638" t="str" cm="1">
        <f t="array" aca="1" ref="Z49" ca="1">IFERROR(IF(INDIRECT("'"&amp;$A$2&amp;"'!" &amp; "$AJ"&amp;$A$1)="","",INDIRECT("'"&amp;$A$2&amp;"'!" &amp; "$AJ"&amp;$A$1)),"")</f>
        <v/>
      </c>
      <c r="AA49" s="638"/>
      <c r="AB49" s="638"/>
      <c r="AC49" s="638"/>
      <c r="AD49" s="638"/>
    </row>
    <row r="50" spans="1:30" s="2" customFormat="1">
      <c r="B50" s="618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 t="str">
        <f t="shared" ca="1" si="0"/>
        <v/>
      </c>
      <c r="P50" s="633" t="str">
        <f t="shared" ca="1" si="1"/>
        <v/>
      </c>
      <c r="Q50" s="5" t="str">
        <f t="shared" ca="1" si="2"/>
        <v/>
      </c>
      <c r="R50" s="5"/>
      <c r="S50" s="5"/>
      <c r="T50" s="604"/>
      <c r="U50" s="626"/>
      <c r="W50" s="638" t="str">
        <f ca="1">IF(X50&lt;&gt;"",MAX($W$46:$W49)+1,"")</f>
        <v/>
      </c>
      <c r="X50" s="638" t="str">
        <f ca="1">IF(Z50&lt;&gt;"","Montageplaats","")</f>
        <v/>
      </c>
      <c r="Y50" s="638"/>
      <c r="Z50" s="638" t="str" cm="1">
        <f t="array" aca="1" ref="Z50" ca="1">IFERROR(IF(OFFSET(INDIRECT("'"&amp;$A$2&amp;"'!" &amp; "$AL"&amp;$A$1),0,$A$3)="","",OFFSET(INDIRECT("'"&amp;$A$2&amp;"'!" &amp; "$AL"&amp;$A$1),0,$A$3)),"")</f>
        <v/>
      </c>
      <c r="AA50" s="638"/>
      <c r="AB50" s="638"/>
      <c r="AC50" s="638"/>
      <c r="AD50" s="638"/>
    </row>
    <row r="51" spans="1:30" s="2" customFormat="1">
      <c r="B51" s="618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 t="str" cm="1">
        <f t="array" aca="1" ref="O51" ca="1">IF(Q51&lt;&gt;"",INDEX({"Montagehandleiding";"Mounting Manual";"Montageanleitung";"Manuel de montage"},$A$3+1),"")</f>
        <v>Manuel de montage</v>
      </c>
      <c r="P51" s="5"/>
      <c r="Q51" s="828" t="str" cm="1">
        <f t="array" aca="1" ref="Q51" ca="1">IFERROR(IF(INDIRECT("'"&amp;$A$2&amp;"'!" &amp; "$AK"&amp;$A$1)="","",INDIRECT("'"&amp;$A$2&amp;"'!" &amp; "$AK"&amp;$A$1)),"")</f>
        <v>C:\Users\Filis\OneDrive\Citgez Trading\Leveranciers\Charmag\handleidingen\1076_80_HL.PNG</v>
      </c>
      <c r="R51" s="828"/>
      <c r="S51" s="5"/>
      <c r="T51" s="5"/>
      <c r="U51" s="613"/>
      <c r="W51" s="638"/>
      <c r="X51" s="638"/>
      <c r="Y51" s="638"/>
      <c r="Z51" s="638"/>
      <c r="AA51" s="638"/>
      <c r="AB51" s="638"/>
      <c r="AC51" s="638"/>
      <c r="AD51" s="638"/>
    </row>
    <row r="52" spans="1:30" s="2" customFormat="1">
      <c r="B52" s="618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828"/>
      <c r="R52" s="828"/>
      <c r="S52" s="5"/>
      <c r="T52" s="5"/>
      <c r="U52" s="613"/>
      <c r="W52" s="638"/>
      <c r="X52" s="638"/>
      <c r="Y52" s="638"/>
      <c r="Z52" s="638"/>
      <c r="AA52" s="638"/>
      <c r="AB52" s="638"/>
      <c r="AC52" s="638"/>
      <c r="AD52" s="638"/>
    </row>
    <row r="53" spans="1:30" s="2" customFormat="1" ht="23.25">
      <c r="B53" s="621" t="str">
        <f ca="1">IF(TRIM(_xlfn.CONCAT($B$54:$L$58 ))&lt;&gt;"","Onderdelen","")</f>
        <v>Onderdelen</v>
      </c>
      <c r="C53" s="599"/>
      <c r="D53" s="599"/>
      <c r="E53" s="599"/>
      <c r="F53" s="599"/>
      <c r="G53" s="599"/>
      <c r="H53" s="599"/>
      <c r="I53" s="599"/>
      <c r="J53" s="599"/>
      <c r="K53" s="599"/>
      <c r="L53" s="599"/>
      <c r="M53" s="599"/>
      <c r="N53" s="5"/>
      <c r="O53" s="5"/>
      <c r="P53" s="5"/>
      <c r="Q53" s="828"/>
      <c r="R53" s="828"/>
      <c r="S53" s="5"/>
      <c r="T53" s="5"/>
      <c r="U53" s="613"/>
      <c r="W53" s="638"/>
      <c r="X53" s="638"/>
      <c r="Y53" s="638"/>
      <c r="Z53" s="638"/>
      <c r="AA53" s="638"/>
      <c r="AB53" s="638"/>
      <c r="AC53" s="638"/>
      <c r="AD53" s="638"/>
    </row>
    <row r="54" spans="1:30" s="2" customFormat="1">
      <c r="A54" s="632"/>
      <c r="B54" s="618" t="str">
        <f ca="1">IFERROR(INDEX($M$54:$O$58,MATCH(ROW()-ROW($M$53),$M$54:$M$58,FALSE),2),"")</f>
        <v>Pen</v>
      </c>
      <c r="C54" s="5"/>
      <c r="D54" s="633" t="str">
        <f ca="1">IFERROR(""&amp;INDEX($M$54:$O$58,MATCH(ROW()-ROW($M$53),$M$54:$M$58,FALSE),3),"")</f>
        <v>A221.80.002V</v>
      </c>
      <c r="E54" s="633"/>
      <c r="F54" s="633"/>
      <c r="G54" s="633"/>
      <c r="H54" s="633"/>
      <c r="I54" s="633"/>
      <c r="J54" s="633"/>
      <c r="K54" s="633"/>
      <c r="L54" s="633"/>
      <c r="M54" s="634">
        <f ca="1">IF(N54&lt;&gt;"",MAX($M$53:$M53)+1,"")</f>
        <v>1</v>
      </c>
      <c r="N54" s="635" t="str">
        <f ca="1">IF(O54&lt;&gt;"","Pen","")</f>
        <v>Pen</v>
      </c>
      <c r="O54" s="635" t="str" cm="1">
        <f t="array" aca="1" ref="O54" ca="1">IFERROR(IF(INDIRECT("'"&amp;$A$2&amp;"'!" &amp; "$EX"&amp;$A$1)="","",INDIRECT("'"&amp;$A$2&amp;"'!" &amp; "$EX"&amp;$A$1)),"")</f>
        <v>A221.80.002V</v>
      </c>
      <c r="Q54" s="828"/>
      <c r="R54" s="828"/>
      <c r="S54" s="5"/>
      <c r="T54" s="5"/>
      <c r="U54" s="613"/>
      <c r="W54" s="638"/>
      <c r="X54" s="638"/>
      <c r="Y54" s="638"/>
      <c r="Z54" s="638"/>
      <c r="AA54" s="638"/>
      <c r="AB54" s="638"/>
      <c r="AC54" s="638"/>
      <c r="AD54" s="638"/>
    </row>
    <row r="55" spans="1:30" s="2" customFormat="1">
      <c r="B55" s="618" t="str">
        <f ca="1">IFERROR(INDEX($M$54:$O$58,MATCH(ROW()-ROW($M$53),$M$54:$M$58,FALSE),2),"")</f>
        <v>Knop</v>
      </c>
      <c r="C55" s="5"/>
      <c r="D55" s="633" t="str">
        <f ca="1">IFERROR(""&amp;INDEX($M$54:$O$58,MATCH(ROW()-ROW($M$53),$M$54:$M$58,FALSE),3),"")</f>
        <v>A320.80.015V</v>
      </c>
      <c r="E55" s="633"/>
      <c r="F55" s="633"/>
      <c r="G55" s="633"/>
      <c r="H55" s="633"/>
      <c r="I55" s="633"/>
      <c r="J55" s="633"/>
      <c r="K55" s="633"/>
      <c r="L55" s="633"/>
      <c r="M55" s="634">
        <f ca="1">IF(N55&lt;&gt;"",MAX($M$53:$M54)+1,"")</f>
        <v>2</v>
      </c>
      <c r="N55" s="635" t="str">
        <f ca="1">IF(O55&lt;&gt;"","Knop","")</f>
        <v>Knop</v>
      </c>
      <c r="O55" s="635" t="str" cm="1">
        <f t="array" aca="1" ref="O55" ca="1">IFERROR(IF(INDIRECT("'"&amp;$A$2&amp;"'!" &amp; "$EZ"&amp;$A$1)="","",INDIRECT("'"&amp;$A$2&amp;"'!" &amp; "$EZ"&amp;$A$1)),"")</f>
        <v>A320.80.015V</v>
      </c>
      <c r="Q55" s="828"/>
      <c r="R55" s="828"/>
      <c r="S55" s="5"/>
      <c r="T55" s="5"/>
      <c r="U55" s="613"/>
      <c r="W55" s="638"/>
      <c r="X55" s="638"/>
      <c r="Y55" s="638"/>
      <c r="Z55" s="638"/>
      <c r="AA55" s="638"/>
      <c r="AB55" s="638"/>
      <c r="AC55" s="638"/>
      <c r="AD55" s="638"/>
    </row>
    <row r="56" spans="1:30" s="2" customFormat="1">
      <c r="B56" s="618" t="str">
        <f t="shared" ref="B56:B58" ca="1" si="3">IFERROR(INDEX($M$54:$O$58,MATCH(ROW()-ROW($M$53),$M$54:$M$58,FALSE),2),"")</f>
        <v>Lagers</v>
      </c>
      <c r="C56" s="5"/>
      <c r="D56" s="633" t="str">
        <f ca="1">IFERROR(""&amp;INDEX($M$54:$O$58,MATCH(ROW()-ROW($M$53),$M$54:$M$58,FALSE),3),"")</f>
        <v>A460.80.002V</v>
      </c>
      <c r="E56" s="633"/>
      <c r="F56" s="633"/>
      <c r="G56" s="633"/>
      <c r="H56" s="633"/>
      <c r="I56" s="633"/>
      <c r="J56" s="633"/>
      <c r="K56" s="633"/>
      <c r="L56" s="633"/>
      <c r="M56" s="634">
        <f ca="1">IF(N56&lt;&gt;"",MAX($M$53:$M55)+1,"")</f>
        <v>3</v>
      </c>
      <c r="N56" s="635" t="str">
        <f ca="1">IF(O56&lt;&gt;"","Lagers","")</f>
        <v>Lagers</v>
      </c>
      <c r="O56" s="635" t="str" cm="1">
        <f t="array" aca="1" ref="O56" ca="1">IFERROR(IF(INDIRECT("'"&amp;$A$2&amp;"'!" &amp; "$FA"&amp;$A$1)="","",INDIRECT("'"&amp;$A$2&amp;"'!" &amp; "$FA"&amp;$A$1)),"")</f>
        <v>A460.80.002V</v>
      </c>
      <c r="Q56" s="5"/>
      <c r="R56" s="5"/>
      <c r="S56" s="5"/>
      <c r="T56" s="5"/>
      <c r="U56" s="613"/>
    </row>
    <row r="57" spans="1:30" s="2" customFormat="1">
      <c r="B57" s="618" t="str">
        <f t="shared" ca="1" si="3"/>
        <v/>
      </c>
      <c r="C57" s="5"/>
      <c r="D57" s="633" t="str">
        <f ca="1">IFERROR(""&amp;INDEX($M$54:$O$58,MATCH(ROW()-ROW($M$53),$M$54:$M$58,FALSE),3),"")</f>
        <v/>
      </c>
      <c r="E57" s="633"/>
      <c r="F57" s="633"/>
      <c r="G57" s="633"/>
      <c r="H57" s="633"/>
      <c r="I57" s="633"/>
      <c r="J57" s="633"/>
      <c r="K57" s="633"/>
      <c r="L57" s="633"/>
      <c r="M57" s="634" t="str">
        <f ca="1">IF(N57&lt;&gt;"",MAX($M$53:$M56)+1,"")</f>
        <v/>
      </c>
      <c r="N57" s="635" t="str">
        <f ca="1">IF(O57&lt;&gt;"","Ring","")</f>
        <v/>
      </c>
      <c r="O57" s="635" t="str" cm="1">
        <f t="array" aca="1" ref="O57" ca="1">IFERROR(IF(INDIRECT("'"&amp;$A$2&amp;"'!" &amp; "$FD"&amp;$A$1)="","",INDIRECT("'"&amp;$A$2&amp;"'!" &amp; "$FD"&amp;$A$1)),"")</f>
        <v/>
      </c>
      <c r="Q57" s="5"/>
      <c r="R57" s="5"/>
      <c r="S57" s="5"/>
      <c r="T57" s="5"/>
      <c r="U57" s="613"/>
    </row>
    <row r="58" spans="1:30" s="2" customFormat="1">
      <c r="B58" s="618" t="str">
        <f t="shared" ca="1" si="3"/>
        <v/>
      </c>
      <c r="C58" s="5"/>
      <c r="D58" s="633" t="str">
        <f ca="1">IFERROR(""&amp;INDEX($M$54:$O$58,MATCH(ROW()-ROW($M$53),$M$54:$M$58,FALSE),3),"")</f>
        <v/>
      </c>
      <c r="E58" s="633"/>
      <c r="F58" s="633"/>
      <c r="G58" s="633"/>
      <c r="H58" s="633"/>
      <c r="I58" s="633"/>
      <c r="J58" s="633"/>
      <c r="K58" s="633"/>
      <c r="L58" s="633"/>
      <c r="M58" s="634" t="str">
        <f ca="1">IF(N58&lt;&gt;"",MAX($M$53:$M57)+1,"")</f>
        <v/>
      </c>
      <c r="N58" s="635" t="str">
        <f ca="1">IF(O58&lt;&gt;"","Imbus","")</f>
        <v/>
      </c>
      <c r="O58" s="635" t="str" cm="1">
        <f t="array" aca="1" ref="O58" ca="1">IFERROR(IF(INDIRECT("'"&amp;$A$2&amp;"'!" &amp; "$FE"&amp;$A$1)="","",INDIRECT("'"&amp;$A$2&amp;"'!" &amp; "$FE"&amp;$A$1)),"")</f>
        <v/>
      </c>
      <c r="Q58" s="5"/>
      <c r="R58" s="5"/>
      <c r="S58" s="5"/>
      <c r="T58" s="5"/>
      <c r="U58" s="613"/>
    </row>
    <row r="59" spans="1:30" s="2" customFormat="1">
      <c r="B59" s="62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613"/>
    </row>
    <row r="60" spans="1:30" s="2" customFormat="1">
      <c r="B60" s="618"/>
      <c r="C60" s="5"/>
      <c r="D60" s="5"/>
      <c r="E60" s="5"/>
      <c r="F60" s="5"/>
      <c r="G60" s="5"/>
      <c r="H60" s="9" t="s">
        <v>27</v>
      </c>
      <c r="I60" s="5"/>
      <c r="J60" s="5"/>
      <c r="K60" s="5"/>
      <c r="L60" s="5"/>
      <c r="M60" s="5"/>
      <c r="N60" s="5"/>
      <c r="O60" s="605"/>
      <c r="P60" s="605"/>
      <c r="Q60" s="5"/>
      <c r="R60" s="605" t="s">
        <v>28</v>
      </c>
      <c r="S60" s="5"/>
      <c r="T60" s="5"/>
      <c r="U60" s="613"/>
    </row>
    <row r="61" spans="1:30" s="2" customFormat="1">
      <c r="B61" s="618"/>
      <c r="C61" s="5"/>
      <c r="D61" s="5"/>
      <c r="E61" s="5"/>
      <c r="F61" s="5"/>
      <c r="G61" s="5"/>
      <c r="H61" s="9" t="s">
        <v>23</v>
      </c>
      <c r="I61" s="9"/>
      <c r="J61" s="5"/>
      <c r="K61" s="5"/>
      <c r="L61" s="5"/>
      <c r="M61" s="5"/>
      <c r="N61" s="5"/>
      <c r="O61" s="606"/>
      <c r="P61" s="606"/>
      <c r="Q61" s="5"/>
      <c r="R61" s="606" t="s">
        <v>29</v>
      </c>
      <c r="S61" s="5"/>
      <c r="T61" s="5"/>
      <c r="U61" s="613"/>
    </row>
    <row r="62" spans="1:30" s="2" customFormat="1">
      <c r="B62" s="628"/>
      <c r="C62" s="629"/>
      <c r="D62" s="629"/>
      <c r="E62" s="629"/>
      <c r="F62" s="629"/>
      <c r="G62" s="629"/>
      <c r="H62" s="629"/>
      <c r="I62" s="629"/>
      <c r="J62" s="629"/>
      <c r="K62" s="629"/>
      <c r="L62" s="629"/>
      <c r="M62" s="629"/>
      <c r="N62" s="629"/>
      <c r="O62" s="630"/>
      <c r="P62" s="630"/>
      <c r="Q62" s="629"/>
      <c r="R62" s="630" t="s">
        <v>30</v>
      </c>
      <c r="S62" s="629"/>
      <c r="T62" s="629"/>
      <c r="U62" s="631"/>
    </row>
    <row r="63" spans="1:30">
      <c r="V63" s="2"/>
      <c r="W63" s="2"/>
    </row>
    <row r="64" spans="1:30">
      <c r="Q64" s="12"/>
      <c r="V64" s="2"/>
      <c r="W64" s="2"/>
    </row>
    <row r="65" spans="17:23">
      <c r="Q65" s="13"/>
      <c r="V65" s="2"/>
      <c r="W65" s="2"/>
    </row>
    <row r="66" spans="17:23">
      <c r="Q66" s="14"/>
      <c r="V66" s="2"/>
      <c r="W66" s="2"/>
    </row>
    <row r="67" spans="17:23">
      <c r="Q67" s="14"/>
      <c r="V67" s="2"/>
      <c r="W67" s="2"/>
    </row>
    <row r="68" spans="17:23">
      <c r="Q68" s="14"/>
      <c r="V68" s="2"/>
      <c r="W68" s="2"/>
    </row>
    <row r="69" spans="17:23">
      <c r="Q69" s="14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mergeCells count="13">
    <mergeCell ref="Q51:R55"/>
    <mergeCell ref="B5:T5"/>
    <mergeCell ref="O11:T23"/>
    <mergeCell ref="B8:E8"/>
    <mergeCell ref="B11:M23"/>
    <mergeCell ref="O27:U38"/>
    <mergeCell ref="O8:U8"/>
    <mergeCell ref="L42:M42"/>
    <mergeCell ref="B42:C42"/>
    <mergeCell ref="D42:E42"/>
    <mergeCell ref="F42:G42"/>
    <mergeCell ref="H42:I42"/>
    <mergeCell ref="J42:K42"/>
  </mergeCells>
  <conditionalFormatting sqref="B10:M10">
    <cfRule type="expression" dxfId="81" priority="10">
      <formula>$B$10&lt;&gt;""</formula>
    </cfRule>
  </conditionalFormatting>
  <conditionalFormatting sqref="O10:U10">
    <cfRule type="expression" dxfId="80" priority="9">
      <formula>$O$10&lt;&gt;""</formula>
    </cfRule>
  </conditionalFormatting>
  <conditionalFormatting sqref="B25:M25">
    <cfRule type="expression" dxfId="79" priority="8">
      <formula>$B$25&lt;&gt;""</formula>
    </cfRule>
  </conditionalFormatting>
  <conditionalFormatting sqref="O25:U25">
    <cfRule type="expression" dxfId="78" priority="7">
      <formula>$O$25&lt;&gt;""</formula>
    </cfRule>
  </conditionalFormatting>
  <conditionalFormatting sqref="B29:M29">
    <cfRule type="expression" dxfId="77" priority="6">
      <formula>$B$29&lt;&gt;""</formula>
    </cfRule>
  </conditionalFormatting>
  <conditionalFormatting sqref="B40:M40">
    <cfRule type="expression" dxfId="76" priority="5">
      <formula>$B$40&lt;&gt;""</formula>
    </cfRule>
  </conditionalFormatting>
  <conditionalFormatting sqref="O40:U40">
    <cfRule type="expression" dxfId="75" priority="4">
      <formula>$O$40&lt;&gt;""</formula>
    </cfRule>
  </conditionalFormatting>
  <conditionalFormatting sqref="B45:M45">
    <cfRule type="expression" dxfId="74" priority="3">
      <formula>$B$45&lt;&gt;""</formula>
    </cfRule>
  </conditionalFormatting>
  <conditionalFormatting sqref="O45:U45">
    <cfRule type="expression" dxfId="73" priority="2">
      <formula>$O$45&lt;&gt;""</formula>
    </cfRule>
  </conditionalFormatting>
  <conditionalFormatting sqref="B53:M53">
    <cfRule type="expression" dxfId="72" priority="1">
      <formula>$B$53&lt;&gt;""</formula>
    </cfRule>
  </conditionalFormatting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tabSelected="1" zoomScale="90" zoomScaleNormal="90" workbookViewId="0">
      <pane ySplit="7" topLeftCell="A8" activePane="bottomLeft" state="frozen"/>
      <selection activeCell="CE1" sqref="CE1"/>
      <selection pane="bottomLeft" activeCell="AK3" sqref="AK3:AK6"/>
    </sheetView>
  </sheetViews>
  <sheetFormatPr defaultColWidth="9.140625" defaultRowHeight="15"/>
  <cols>
    <col min="1" max="2" width="9.140625" style="10" customWidth="1"/>
    <col min="3" max="3" width="14.28515625" style="514" customWidth="1"/>
    <col min="4" max="4" width="15.140625" style="10" customWidth="1"/>
    <col min="5" max="5" width="9.140625" style="570" customWidth="1"/>
    <col min="6" max="6" width="44.5703125" style="570" customWidth="1"/>
    <col min="7" max="7" width="51" style="10" customWidth="1"/>
    <col min="8" max="8" width="43.28515625" style="10" customWidth="1"/>
    <col min="9" max="9" width="31.42578125" style="10" customWidth="1"/>
    <col min="10" max="10" width="13.42578125" style="570" bestFit="1" customWidth="1"/>
    <col min="11" max="11" width="8.42578125" style="570" customWidth="1"/>
    <col min="12" max="13" width="15.5703125" style="570" customWidth="1"/>
    <col min="14" max="14" width="51.7109375" style="10" customWidth="1"/>
    <col min="15" max="15" width="11.28515625" style="10" customWidth="1"/>
    <col min="16" max="16" width="6" style="15" customWidth="1"/>
    <col min="17" max="17" width="4.42578125" style="15" customWidth="1"/>
    <col min="18" max="18" width="6" style="15" customWidth="1"/>
    <col min="19" max="19" width="4.42578125" style="15" customWidth="1"/>
    <col min="20" max="20" width="4" style="15" customWidth="1"/>
    <col min="21" max="21" width="4.42578125" style="15" customWidth="1"/>
    <col min="22" max="22" width="5" style="15" customWidth="1"/>
    <col min="23" max="23" width="4.42578125" style="15" customWidth="1"/>
    <col min="24" max="24" width="5" style="15" customWidth="1"/>
    <col min="25" max="25" width="4.42578125" style="15" customWidth="1"/>
    <col min="26" max="26" width="4" style="15" customWidth="1"/>
    <col min="27" max="27" width="4.42578125" style="15" customWidth="1"/>
    <col min="28" max="28" width="6" style="15" customWidth="1"/>
    <col min="29" max="29" width="4.42578125" style="15" customWidth="1"/>
    <col min="30" max="30" width="5" style="15" customWidth="1"/>
    <col min="31" max="31" width="4.42578125" style="15" customWidth="1"/>
    <col min="32" max="32" width="8.85546875" style="15" customWidth="1"/>
    <col min="33" max="33" width="20" style="15" customWidth="1"/>
    <col min="34" max="34" width="16" style="15" customWidth="1"/>
    <col min="35" max="35" width="4.42578125" style="15" customWidth="1"/>
    <col min="36" max="36" width="9.140625" style="15" customWidth="1"/>
    <col min="37" max="37" width="36" style="15" customWidth="1"/>
    <col min="38" max="38" width="24.140625" style="591" customWidth="1"/>
    <col min="39" max="41" width="9.140625" style="15" customWidth="1"/>
    <col min="42" max="42" width="4.85546875" style="571" customWidth="1"/>
    <col min="43" max="45" width="9.140625" style="15" customWidth="1"/>
    <col min="46" max="46" width="8.140625" style="10" customWidth="1"/>
    <col min="47" max="47" width="6.28515625" style="10" customWidth="1"/>
    <col min="48" max="49" width="9.140625" style="10" customWidth="1"/>
    <col min="50" max="50" width="5.7109375" style="10" customWidth="1"/>
    <col min="51" max="52" width="4.42578125" style="10" customWidth="1"/>
    <col min="53" max="53" width="17.5703125" style="10" customWidth="1"/>
    <col min="54" max="54" width="17.42578125" style="10" bestFit="1" customWidth="1"/>
    <col min="55" max="55" width="16.85546875" style="10" bestFit="1" customWidth="1"/>
    <col min="56" max="56" width="19.28515625" style="10" bestFit="1" customWidth="1"/>
    <col min="57" max="57" width="17.42578125" style="10" customWidth="1"/>
    <col min="58" max="58" width="18" style="10" customWidth="1"/>
    <col min="59" max="59" width="9.140625" style="10" customWidth="1"/>
    <col min="60" max="60" width="20" style="10" customWidth="1"/>
    <col min="61" max="61" width="22.28515625" style="10" customWidth="1"/>
    <col min="62" max="74" width="9.140625" style="10" customWidth="1"/>
    <col min="75" max="75" width="11.140625" style="10" customWidth="1"/>
    <col min="76" max="76" width="9.7109375" style="10" customWidth="1"/>
    <col min="77" max="77" width="15.85546875" style="10" customWidth="1"/>
    <col min="78" max="78" width="11.5703125" style="10" customWidth="1"/>
    <col min="79" max="80" width="9.140625" style="10" customWidth="1"/>
    <col min="81" max="81" width="13.42578125" style="10" customWidth="1"/>
    <col min="82" max="82" width="16.140625" style="10" customWidth="1"/>
    <col min="83" max="83" width="16" style="10" customWidth="1"/>
    <col min="84" max="84" width="14.85546875" style="10" customWidth="1"/>
    <col min="85" max="101" width="9.140625" style="10" customWidth="1"/>
    <col min="102" max="102" width="3" style="10" bestFit="1" customWidth="1"/>
    <col min="103" max="103" width="14.140625" style="10" bestFit="1" customWidth="1"/>
    <col min="104" max="104" width="5.5703125" style="10" customWidth="1"/>
    <col min="105" max="105" width="17.28515625" style="10" customWidth="1"/>
    <col min="106" max="110" width="5.42578125" style="10" customWidth="1"/>
    <col min="111" max="117" width="9.140625" style="10" customWidth="1"/>
    <col min="118" max="118" width="10.140625" style="570" customWidth="1"/>
    <col min="119" max="122" width="9.140625" style="570" customWidth="1"/>
    <col min="123" max="126" width="9.140625" style="10" customWidth="1"/>
    <col min="127" max="127" width="21.140625" style="10" customWidth="1"/>
    <col min="128" max="128" width="11" style="10" customWidth="1"/>
    <col min="129" max="130" width="9.140625" style="10" customWidth="1"/>
    <col min="131" max="131" width="21" style="10" customWidth="1"/>
    <col min="132" max="132" width="11.28515625" style="10" customWidth="1"/>
    <col min="133" max="133" width="7.140625" style="10" customWidth="1"/>
    <col min="134" max="134" width="3.85546875" style="10" customWidth="1"/>
    <col min="135" max="135" width="13.7109375" style="10" customWidth="1"/>
    <col min="136" max="136" width="13.42578125" style="10" customWidth="1"/>
    <col min="137" max="137" width="13.7109375" style="10" customWidth="1"/>
    <col min="138" max="138" width="14.140625" style="10" customWidth="1"/>
    <col min="139" max="140" width="12.7109375" style="10" customWidth="1"/>
    <col min="141" max="141" width="13.7109375" style="10" customWidth="1"/>
    <col min="142" max="142" width="14.140625" style="10" customWidth="1"/>
    <col min="143" max="143" width="14.5703125" style="10" customWidth="1"/>
    <col min="144" max="144" width="13.7109375" style="10" customWidth="1"/>
    <col min="145" max="145" width="14.140625" style="10" customWidth="1"/>
    <col min="146" max="146" width="13.7109375" style="10" customWidth="1"/>
    <col min="147" max="147" width="14.140625" style="10" customWidth="1"/>
    <col min="148" max="148" width="13.7109375" style="10" customWidth="1"/>
    <col min="149" max="149" width="14.140625" style="10" customWidth="1"/>
    <col min="150" max="151" width="9.140625" style="10" customWidth="1"/>
    <col min="152" max="153" width="9.140625" style="514" customWidth="1"/>
    <col min="154" max="154" width="9.140625" style="585" customWidth="1"/>
    <col min="155" max="155" width="9.140625" style="514" customWidth="1"/>
    <col min="156" max="159" width="15" style="514" customWidth="1"/>
    <col min="160" max="161" width="9.140625" style="10" customWidth="1"/>
    <col min="162" max="162" width="14.28515625" style="10" bestFit="1" customWidth="1"/>
    <col min="163" max="163" width="11.7109375" style="10" customWidth="1"/>
    <col min="164" max="16384" width="9.140625" style="10"/>
  </cols>
  <sheetData>
    <row r="1" spans="1:1108" s="15" customFormat="1">
      <c r="C1" s="16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  <c r="AH1" s="17">
        <v>32</v>
      </c>
      <c r="AI1" s="17">
        <v>33</v>
      </c>
      <c r="AJ1" s="17">
        <v>34</v>
      </c>
      <c r="AK1" s="17">
        <v>35</v>
      </c>
      <c r="AL1" s="17">
        <v>36</v>
      </c>
      <c r="AM1" s="17">
        <v>37</v>
      </c>
      <c r="AN1" s="17">
        <v>38</v>
      </c>
      <c r="AO1" s="17">
        <v>39</v>
      </c>
      <c r="AP1" s="17">
        <v>40</v>
      </c>
      <c r="AQ1" s="17">
        <v>41</v>
      </c>
      <c r="AR1" s="17">
        <v>42</v>
      </c>
      <c r="AS1" s="17">
        <v>43</v>
      </c>
      <c r="AT1" s="17">
        <v>44</v>
      </c>
      <c r="AU1" s="17">
        <v>45</v>
      </c>
      <c r="AV1" s="17">
        <v>46</v>
      </c>
      <c r="AW1" s="17">
        <v>47</v>
      </c>
      <c r="AX1" s="17">
        <v>48</v>
      </c>
      <c r="AY1" s="17">
        <v>49</v>
      </c>
      <c r="AZ1" s="17">
        <v>50</v>
      </c>
      <c r="BA1" s="17">
        <v>51</v>
      </c>
      <c r="BB1" s="17">
        <v>52</v>
      </c>
      <c r="BC1" s="17">
        <v>53</v>
      </c>
      <c r="BD1" s="17">
        <v>54</v>
      </c>
      <c r="BE1" s="17">
        <v>55</v>
      </c>
      <c r="BF1" s="17">
        <v>56</v>
      </c>
      <c r="BG1" s="17">
        <v>57</v>
      </c>
      <c r="BH1" s="17">
        <v>58</v>
      </c>
      <c r="BI1" s="17">
        <v>59</v>
      </c>
      <c r="BJ1" s="17">
        <v>60</v>
      </c>
      <c r="BK1" s="17">
        <v>61</v>
      </c>
      <c r="BL1" s="17">
        <v>62</v>
      </c>
      <c r="BM1" s="17">
        <v>63</v>
      </c>
      <c r="BN1" s="17">
        <v>64</v>
      </c>
      <c r="BO1" s="17">
        <v>65</v>
      </c>
      <c r="BP1" s="17">
        <v>66</v>
      </c>
      <c r="BQ1" s="17">
        <v>67</v>
      </c>
      <c r="BR1" s="17">
        <v>68</v>
      </c>
      <c r="BS1" s="17">
        <v>69</v>
      </c>
      <c r="BT1" s="17">
        <v>70</v>
      </c>
      <c r="BU1" s="17">
        <v>71</v>
      </c>
      <c r="BV1" s="17">
        <v>72</v>
      </c>
      <c r="BW1" s="17">
        <v>73</v>
      </c>
      <c r="BX1" s="17">
        <v>74</v>
      </c>
      <c r="BY1" s="17">
        <v>75</v>
      </c>
      <c r="BZ1" s="17">
        <v>76</v>
      </c>
      <c r="CA1" s="17">
        <v>77</v>
      </c>
      <c r="CB1" s="17">
        <v>78</v>
      </c>
      <c r="CC1" s="17">
        <v>79</v>
      </c>
      <c r="CD1" s="17">
        <v>80</v>
      </c>
      <c r="CE1" s="17">
        <v>81</v>
      </c>
      <c r="CF1" s="17">
        <v>82</v>
      </c>
      <c r="CG1" s="17">
        <v>83</v>
      </c>
      <c r="CH1" s="17">
        <v>84</v>
      </c>
      <c r="CI1" s="17">
        <v>85</v>
      </c>
      <c r="CJ1" s="17">
        <v>86</v>
      </c>
      <c r="CK1" s="18">
        <v>87</v>
      </c>
      <c r="CL1" s="17">
        <f>CK1+1</f>
        <v>88</v>
      </c>
      <c r="CM1" s="17">
        <f t="shared" ref="CM1:EX1" si="0">CL1+1</f>
        <v>89</v>
      </c>
      <c r="CN1" s="17">
        <f t="shared" si="0"/>
        <v>90</v>
      </c>
      <c r="CO1" s="17">
        <f t="shared" si="0"/>
        <v>91</v>
      </c>
      <c r="CP1" s="17">
        <f t="shared" si="0"/>
        <v>92</v>
      </c>
      <c r="CQ1" s="17">
        <f t="shared" si="0"/>
        <v>93</v>
      </c>
      <c r="CR1" s="17">
        <f t="shared" si="0"/>
        <v>94</v>
      </c>
      <c r="CS1" s="17">
        <f t="shared" si="0"/>
        <v>95</v>
      </c>
      <c r="CT1" s="17">
        <f t="shared" si="0"/>
        <v>96</v>
      </c>
      <c r="CU1" s="17">
        <f t="shared" si="0"/>
        <v>97</v>
      </c>
      <c r="CV1" s="17">
        <f t="shared" si="0"/>
        <v>98</v>
      </c>
      <c r="CW1" s="17">
        <f t="shared" si="0"/>
        <v>99</v>
      </c>
      <c r="CX1" s="17">
        <f t="shared" si="0"/>
        <v>100</v>
      </c>
      <c r="CY1" s="17">
        <f t="shared" si="0"/>
        <v>101</v>
      </c>
      <c r="CZ1" s="17">
        <f t="shared" si="0"/>
        <v>102</v>
      </c>
      <c r="DA1" s="17">
        <f t="shared" si="0"/>
        <v>103</v>
      </c>
      <c r="DB1" s="17">
        <f t="shared" si="0"/>
        <v>104</v>
      </c>
      <c r="DC1" s="17">
        <f t="shared" si="0"/>
        <v>105</v>
      </c>
      <c r="DD1" s="17">
        <f t="shared" si="0"/>
        <v>106</v>
      </c>
      <c r="DE1" s="17">
        <f t="shared" si="0"/>
        <v>107</v>
      </c>
      <c r="DF1" s="17">
        <f t="shared" si="0"/>
        <v>108</v>
      </c>
      <c r="DG1" s="17">
        <f t="shared" si="0"/>
        <v>109</v>
      </c>
      <c r="DH1" s="17">
        <f t="shared" si="0"/>
        <v>110</v>
      </c>
      <c r="DI1" s="17">
        <f t="shared" si="0"/>
        <v>111</v>
      </c>
      <c r="DJ1" s="17">
        <f t="shared" si="0"/>
        <v>112</v>
      </c>
      <c r="DK1" s="17">
        <f t="shared" si="0"/>
        <v>113</v>
      </c>
      <c r="DL1" s="17">
        <f t="shared" si="0"/>
        <v>114</v>
      </c>
      <c r="DM1" s="17">
        <f t="shared" si="0"/>
        <v>115</v>
      </c>
      <c r="DN1" s="17">
        <f t="shared" si="0"/>
        <v>116</v>
      </c>
      <c r="DO1" s="17">
        <f t="shared" si="0"/>
        <v>117</v>
      </c>
      <c r="DP1" s="17">
        <f t="shared" si="0"/>
        <v>118</v>
      </c>
      <c r="DQ1" s="17">
        <f t="shared" si="0"/>
        <v>119</v>
      </c>
      <c r="DR1" s="17">
        <f t="shared" si="0"/>
        <v>120</v>
      </c>
      <c r="DS1" s="17">
        <f t="shared" si="0"/>
        <v>121</v>
      </c>
      <c r="DT1" s="17">
        <f t="shared" si="0"/>
        <v>122</v>
      </c>
      <c r="DU1" s="17">
        <f t="shared" si="0"/>
        <v>123</v>
      </c>
      <c r="DV1" s="17">
        <f t="shared" si="0"/>
        <v>124</v>
      </c>
      <c r="DW1" s="17">
        <f t="shared" si="0"/>
        <v>125</v>
      </c>
      <c r="DX1" s="17">
        <f t="shared" si="0"/>
        <v>126</v>
      </c>
      <c r="DY1" s="17">
        <f t="shared" si="0"/>
        <v>127</v>
      </c>
      <c r="DZ1" s="17">
        <f t="shared" si="0"/>
        <v>128</v>
      </c>
      <c r="EA1" s="17">
        <f t="shared" si="0"/>
        <v>129</v>
      </c>
      <c r="EB1" s="17">
        <f t="shared" si="0"/>
        <v>130</v>
      </c>
      <c r="EC1" s="17">
        <f t="shared" si="0"/>
        <v>131</v>
      </c>
      <c r="ED1" s="17">
        <f t="shared" si="0"/>
        <v>132</v>
      </c>
      <c r="EE1" s="17">
        <f t="shared" si="0"/>
        <v>133</v>
      </c>
      <c r="EF1" s="17">
        <f t="shared" si="0"/>
        <v>134</v>
      </c>
      <c r="EG1" s="17">
        <f t="shared" si="0"/>
        <v>135</v>
      </c>
      <c r="EH1" s="17">
        <f t="shared" si="0"/>
        <v>136</v>
      </c>
      <c r="EI1" s="17">
        <f t="shared" si="0"/>
        <v>137</v>
      </c>
      <c r="EJ1" s="17">
        <f t="shared" si="0"/>
        <v>138</v>
      </c>
      <c r="EK1" s="17">
        <f t="shared" si="0"/>
        <v>139</v>
      </c>
      <c r="EL1" s="17">
        <f t="shared" si="0"/>
        <v>140</v>
      </c>
      <c r="EM1" s="17">
        <f t="shared" si="0"/>
        <v>141</v>
      </c>
      <c r="EN1" s="17">
        <f t="shared" si="0"/>
        <v>142</v>
      </c>
      <c r="EO1" s="17">
        <f t="shared" si="0"/>
        <v>143</v>
      </c>
      <c r="EP1" s="17">
        <f t="shared" si="0"/>
        <v>144</v>
      </c>
      <c r="EQ1" s="17">
        <f t="shared" si="0"/>
        <v>145</v>
      </c>
      <c r="ER1" s="17">
        <f t="shared" si="0"/>
        <v>146</v>
      </c>
      <c r="ES1" s="17">
        <f t="shared" si="0"/>
        <v>147</v>
      </c>
      <c r="ET1" s="17">
        <f t="shared" si="0"/>
        <v>148</v>
      </c>
      <c r="EU1" s="17">
        <f t="shared" si="0"/>
        <v>149</v>
      </c>
      <c r="EV1" s="17">
        <f t="shared" si="0"/>
        <v>150</v>
      </c>
      <c r="EW1" s="17">
        <f t="shared" si="0"/>
        <v>151</v>
      </c>
      <c r="EX1" s="17">
        <f t="shared" si="0"/>
        <v>152</v>
      </c>
      <c r="EY1" s="17">
        <f t="shared" ref="EY1:FL1" si="1">EX1+1</f>
        <v>153</v>
      </c>
      <c r="EZ1" s="17">
        <f t="shared" si="1"/>
        <v>154</v>
      </c>
      <c r="FA1" s="17">
        <f t="shared" si="1"/>
        <v>155</v>
      </c>
      <c r="FB1" s="17">
        <f t="shared" si="1"/>
        <v>156</v>
      </c>
      <c r="FC1" s="17">
        <f t="shared" si="1"/>
        <v>157</v>
      </c>
      <c r="FD1" s="17">
        <f t="shared" si="1"/>
        <v>158</v>
      </c>
      <c r="FE1" s="17">
        <f t="shared" si="1"/>
        <v>159</v>
      </c>
      <c r="FF1" s="17">
        <f t="shared" si="1"/>
        <v>160</v>
      </c>
      <c r="FG1" s="17">
        <f t="shared" si="1"/>
        <v>161</v>
      </c>
      <c r="FH1" s="17">
        <f t="shared" si="1"/>
        <v>162</v>
      </c>
      <c r="FI1" s="17">
        <f t="shared" si="1"/>
        <v>163</v>
      </c>
      <c r="FJ1" s="17">
        <f t="shared" si="1"/>
        <v>164</v>
      </c>
      <c r="FK1" s="17">
        <f t="shared" si="1"/>
        <v>165</v>
      </c>
      <c r="FL1" s="17">
        <f t="shared" si="1"/>
        <v>166</v>
      </c>
    </row>
    <row r="2" spans="1:1108" s="40" customFormat="1" ht="69.75" customHeight="1">
      <c r="A2" s="19"/>
      <c r="B2" s="19" t="s">
        <v>31</v>
      </c>
      <c r="C2" s="19"/>
      <c r="D2" s="20"/>
      <c r="E2" s="19"/>
      <c r="F2" s="21"/>
      <c r="G2" s="21"/>
      <c r="H2" s="21"/>
      <c r="I2" s="21"/>
      <c r="J2" s="22"/>
      <c r="K2" s="22"/>
      <c r="L2" s="22"/>
      <c r="M2" s="22"/>
      <c r="N2" s="19"/>
      <c r="O2" s="23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19"/>
      <c r="AG2" s="23"/>
      <c r="AH2" s="23"/>
      <c r="AI2" s="23"/>
      <c r="AJ2" s="19"/>
      <c r="AK2" s="25" t="s">
        <v>32</v>
      </c>
      <c r="AL2" s="25"/>
      <c r="AM2" s="26"/>
      <c r="AN2" s="26"/>
      <c r="AO2" s="26"/>
      <c r="AP2" s="27" t="s">
        <v>33</v>
      </c>
      <c r="AQ2" s="27"/>
      <c r="AR2" s="27" t="s">
        <v>18</v>
      </c>
      <c r="AS2" s="27"/>
      <c r="AT2" s="28" t="s">
        <v>6</v>
      </c>
      <c r="AU2" s="29"/>
      <c r="AV2" s="29"/>
      <c r="AW2" s="30" t="s">
        <v>34</v>
      </c>
      <c r="AX2" s="30"/>
      <c r="AY2" s="30"/>
      <c r="AZ2" s="30"/>
      <c r="BA2" s="31"/>
      <c r="BB2" s="31"/>
      <c r="BC2" s="31"/>
      <c r="BD2" s="31"/>
      <c r="BE2" s="32"/>
      <c r="BF2" s="32"/>
      <c r="BG2" s="32"/>
      <c r="BH2" s="32"/>
      <c r="BI2" s="30"/>
      <c r="BJ2" s="30"/>
      <c r="BK2" s="30"/>
      <c r="BL2" s="30"/>
      <c r="BM2" s="33" t="s">
        <v>3</v>
      </c>
      <c r="BN2" s="33"/>
      <c r="BO2" s="33"/>
      <c r="BP2" s="33" t="s">
        <v>35</v>
      </c>
      <c r="BQ2" s="33"/>
      <c r="BR2" s="33"/>
      <c r="BS2" s="33" t="s">
        <v>36</v>
      </c>
      <c r="BT2" s="33"/>
      <c r="BU2" s="33" t="s">
        <v>37</v>
      </c>
      <c r="BV2" s="33"/>
      <c r="BW2" s="33"/>
      <c r="BX2" s="33"/>
      <c r="BY2" s="33" t="s">
        <v>38</v>
      </c>
      <c r="BZ2" s="33"/>
      <c r="CA2" s="33"/>
      <c r="CB2" s="33"/>
      <c r="CC2" s="33" t="s">
        <v>39</v>
      </c>
      <c r="CD2" s="33"/>
      <c r="CE2" s="33"/>
      <c r="CF2" s="33"/>
      <c r="CG2" s="33" t="s">
        <v>40</v>
      </c>
      <c r="CH2" s="33"/>
      <c r="CI2" s="33"/>
      <c r="CJ2" s="33"/>
      <c r="CK2" s="34" t="s">
        <v>9</v>
      </c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 t="s">
        <v>41</v>
      </c>
      <c r="CZ2" s="34"/>
      <c r="DA2" s="34" t="s">
        <v>42</v>
      </c>
      <c r="DB2" s="34"/>
      <c r="DC2" s="34"/>
      <c r="DD2" s="34"/>
      <c r="DE2" s="34"/>
      <c r="DF2" s="34"/>
      <c r="DG2" s="34" t="s">
        <v>42</v>
      </c>
      <c r="DH2" s="34"/>
      <c r="DI2" s="34"/>
      <c r="DJ2" s="34"/>
      <c r="DK2" s="34" t="s">
        <v>42</v>
      </c>
      <c r="DL2" s="34" t="s">
        <v>43</v>
      </c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5" t="s">
        <v>44</v>
      </c>
      <c r="EH2" s="36"/>
      <c r="EI2" s="36"/>
      <c r="EJ2" s="36"/>
      <c r="EK2" s="36"/>
      <c r="EL2" s="35" t="s">
        <v>45</v>
      </c>
      <c r="EM2" s="35" t="s">
        <v>44</v>
      </c>
      <c r="EN2" s="28" t="s">
        <v>46</v>
      </c>
      <c r="EO2" s="35" t="s">
        <v>47</v>
      </c>
      <c r="EP2" s="35" t="s">
        <v>24</v>
      </c>
      <c r="EQ2" s="30" t="s">
        <v>48</v>
      </c>
      <c r="ER2" s="30" t="s">
        <v>49</v>
      </c>
      <c r="ES2" s="30" t="s">
        <v>50</v>
      </c>
      <c r="ET2" s="30" t="s">
        <v>51</v>
      </c>
      <c r="EU2" s="30" t="s">
        <v>52</v>
      </c>
      <c r="EV2" s="19" t="s">
        <v>53</v>
      </c>
      <c r="EW2" s="19"/>
      <c r="EX2" s="37" t="s">
        <v>13</v>
      </c>
      <c r="EY2" s="37" t="s">
        <v>54</v>
      </c>
      <c r="EZ2" s="37" t="s">
        <v>19</v>
      </c>
      <c r="FA2" s="37" t="s">
        <v>55</v>
      </c>
      <c r="FB2" s="37" t="s">
        <v>56</v>
      </c>
      <c r="FC2" s="37" t="s">
        <v>57</v>
      </c>
      <c r="FD2" s="37" t="s">
        <v>58</v>
      </c>
      <c r="FE2" s="37" t="s">
        <v>59</v>
      </c>
      <c r="FF2" s="38" t="s">
        <v>60</v>
      </c>
      <c r="FG2" s="38" t="s">
        <v>61</v>
      </c>
      <c r="FH2" s="38" t="s">
        <v>62</v>
      </c>
      <c r="FI2" s="38" t="s">
        <v>63</v>
      </c>
      <c r="FJ2" s="38" t="s">
        <v>64</v>
      </c>
      <c r="FK2" s="38" t="s">
        <v>65</v>
      </c>
      <c r="FL2" s="39"/>
      <c r="FM2" s="39"/>
    </row>
    <row r="3" spans="1:1108">
      <c r="A3" s="41"/>
      <c r="B3" s="41" t="s">
        <v>66</v>
      </c>
      <c r="C3" s="42" t="s">
        <v>67</v>
      </c>
      <c r="D3" s="20" t="s">
        <v>68</v>
      </c>
      <c r="E3" s="23"/>
      <c r="F3" s="44"/>
      <c r="G3" s="43"/>
      <c r="H3" s="43"/>
      <c r="I3" s="43"/>
      <c r="J3" s="22" t="s">
        <v>69</v>
      </c>
      <c r="K3" s="22"/>
      <c r="L3" s="22" t="s">
        <v>70</v>
      </c>
      <c r="M3" s="22"/>
      <c r="N3" s="45" t="s">
        <v>71</v>
      </c>
      <c r="O3" s="41"/>
      <c r="P3" s="24" t="s">
        <v>72</v>
      </c>
      <c r="Q3" s="24"/>
      <c r="R3" s="24" t="s">
        <v>73</v>
      </c>
      <c r="S3" s="24"/>
      <c r="T3" s="24" t="s">
        <v>14</v>
      </c>
      <c r="U3" s="24"/>
      <c r="V3" s="24" t="s">
        <v>15</v>
      </c>
      <c r="W3" s="24"/>
      <c r="X3" s="24" t="s">
        <v>16</v>
      </c>
      <c r="Y3" s="24"/>
      <c r="Z3" s="24" t="s">
        <v>17</v>
      </c>
      <c r="AA3" s="24"/>
      <c r="AB3" s="24" t="s">
        <v>74</v>
      </c>
      <c r="AC3" s="24"/>
      <c r="AD3" s="24" t="s">
        <v>75</v>
      </c>
      <c r="AE3" s="24"/>
      <c r="AF3" s="25" t="s">
        <v>76</v>
      </c>
      <c r="AG3" s="25" t="s">
        <v>77</v>
      </c>
      <c r="AH3" s="25" t="s">
        <v>78</v>
      </c>
      <c r="AI3" s="25"/>
      <c r="AJ3" s="25" t="s">
        <v>79</v>
      </c>
      <c r="AK3" s="25" t="s">
        <v>80</v>
      </c>
      <c r="AL3" s="25" t="s">
        <v>81</v>
      </c>
      <c r="AM3" s="26"/>
      <c r="AN3" s="26"/>
      <c r="AO3" s="26"/>
      <c r="AP3" s="27" t="s">
        <v>82</v>
      </c>
      <c r="AQ3" s="27"/>
      <c r="AR3" s="27" t="s">
        <v>83</v>
      </c>
      <c r="AS3" s="27"/>
      <c r="AT3" s="46" t="s">
        <v>84</v>
      </c>
      <c r="AU3" s="47" t="s">
        <v>85</v>
      </c>
      <c r="AV3" s="47" t="s">
        <v>86</v>
      </c>
      <c r="AW3" s="41"/>
      <c r="AX3" s="41"/>
      <c r="AY3" s="41"/>
      <c r="AZ3" s="41"/>
      <c r="BA3" s="48"/>
      <c r="BB3" s="48"/>
      <c r="BC3" s="48"/>
      <c r="BD3" s="48"/>
      <c r="BE3" s="32"/>
      <c r="BF3" s="32"/>
      <c r="BG3" s="32"/>
      <c r="BH3" s="32"/>
      <c r="BI3" s="41"/>
      <c r="BJ3" s="41"/>
      <c r="BK3" s="41"/>
      <c r="BL3" s="41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  <c r="CW3" s="50"/>
      <c r="CX3" s="50"/>
      <c r="CY3" s="50"/>
      <c r="CZ3" s="50"/>
      <c r="DA3" s="50"/>
      <c r="DB3" s="50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5" t="s">
        <v>44</v>
      </c>
      <c r="EH3" s="36"/>
      <c r="EI3" s="36"/>
      <c r="EJ3" s="36"/>
      <c r="EK3" s="36"/>
      <c r="EL3" s="41" t="s">
        <v>87</v>
      </c>
      <c r="EM3" s="35" t="s">
        <v>44</v>
      </c>
      <c r="EN3" s="41" t="s">
        <v>88</v>
      </c>
      <c r="EO3" s="41"/>
      <c r="EP3" s="41"/>
      <c r="EQ3" s="41"/>
      <c r="ER3" s="41"/>
      <c r="ES3" s="41"/>
      <c r="ET3" s="41"/>
      <c r="EU3" s="41"/>
      <c r="EV3" s="41"/>
      <c r="EW3" s="41"/>
      <c r="EX3" s="51" t="s">
        <v>89</v>
      </c>
      <c r="EY3" s="51"/>
      <c r="EZ3" s="51" t="s">
        <v>90</v>
      </c>
      <c r="FA3" s="51" t="s">
        <v>91</v>
      </c>
      <c r="FB3" s="51"/>
      <c r="FC3" s="51"/>
      <c r="FD3" s="51" t="s">
        <v>92</v>
      </c>
      <c r="FE3" s="51" t="s">
        <v>59</v>
      </c>
      <c r="FF3" s="52"/>
      <c r="FG3" s="52"/>
      <c r="FH3" s="52"/>
      <c r="FI3" s="52"/>
      <c r="FJ3" s="52"/>
      <c r="FK3" s="52"/>
    </row>
    <row r="4" spans="1:1108" ht="15.75" thickBot="1">
      <c r="A4" s="41"/>
      <c r="B4" s="41" t="s">
        <v>93</v>
      </c>
      <c r="C4" s="23" t="s">
        <v>94</v>
      </c>
      <c r="D4" s="20" t="s">
        <v>95</v>
      </c>
      <c r="E4" s="23"/>
      <c r="F4" s="44"/>
      <c r="G4" s="43"/>
      <c r="H4" s="43"/>
      <c r="I4" s="43"/>
      <c r="J4" s="22" t="s">
        <v>96</v>
      </c>
      <c r="K4" s="22"/>
      <c r="L4" s="22" t="s">
        <v>97</v>
      </c>
      <c r="M4" s="22"/>
      <c r="N4" s="23" t="s">
        <v>98</v>
      </c>
      <c r="O4" s="41"/>
      <c r="P4" s="24" t="s">
        <v>72</v>
      </c>
      <c r="Q4" s="24"/>
      <c r="R4" s="24" t="s">
        <v>73</v>
      </c>
      <c r="S4" s="24"/>
      <c r="T4" s="24" t="s">
        <v>14</v>
      </c>
      <c r="U4" s="24"/>
      <c r="V4" s="24" t="s">
        <v>15</v>
      </c>
      <c r="W4" s="24"/>
      <c r="X4" s="24" t="s">
        <v>16</v>
      </c>
      <c r="Y4" s="24"/>
      <c r="Z4" s="24" t="s">
        <v>17</v>
      </c>
      <c r="AA4" s="24"/>
      <c r="AB4" s="24" t="s">
        <v>74</v>
      </c>
      <c r="AC4" s="24"/>
      <c r="AD4" s="24" t="s">
        <v>75</v>
      </c>
      <c r="AE4" s="24"/>
      <c r="AF4" s="25" t="s">
        <v>99</v>
      </c>
      <c r="AG4" s="25" t="s">
        <v>100</v>
      </c>
      <c r="AH4" s="25" t="s">
        <v>101</v>
      </c>
      <c r="AI4" s="25"/>
      <c r="AJ4" s="25" t="s">
        <v>102</v>
      </c>
      <c r="AK4" s="25" t="s">
        <v>103</v>
      </c>
      <c r="AL4" s="25" t="s">
        <v>104</v>
      </c>
      <c r="AM4" s="26"/>
      <c r="AN4" s="26"/>
      <c r="AO4" s="26"/>
      <c r="AP4" s="27" t="s">
        <v>105</v>
      </c>
      <c r="AQ4" s="27"/>
      <c r="AR4" s="27" t="s">
        <v>83</v>
      </c>
      <c r="AS4" s="27"/>
      <c r="AT4" s="46" t="s">
        <v>106</v>
      </c>
      <c r="AU4" s="47" t="s">
        <v>107</v>
      </c>
      <c r="AV4" s="47" t="s">
        <v>108</v>
      </c>
      <c r="AW4" s="41"/>
      <c r="AX4" s="41"/>
      <c r="AY4" s="41"/>
      <c r="AZ4" s="41"/>
      <c r="BA4" s="48"/>
      <c r="BB4" s="48"/>
      <c r="BC4" s="48"/>
      <c r="BD4" s="48"/>
      <c r="BE4" s="53"/>
      <c r="BF4" s="32"/>
      <c r="BG4" s="32"/>
      <c r="BH4" s="53"/>
      <c r="BI4" s="41"/>
      <c r="BJ4" s="41"/>
      <c r="BK4" s="41"/>
      <c r="BL4" s="41"/>
      <c r="BM4" s="54" t="s">
        <v>109</v>
      </c>
      <c r="BN4" s="54" t="s">
        <v>110</v>
      </c>
      <c r="BO4" s="54" t="s">
        <v>110</v>
      </c>
      <c r="BP4" s="54" t="s">
        <v>111</v>
      </c>
      <c r="BQ4" s="49"/>
      <c r="BR4" s="49"/>
      <c r="BS4" s="49"/>
      <c r="BT4" s="49"/>
      <c r="BU4" s="49"/>
      <c r="BV4" s="49"/>
      <c r="BW4" s="49"/>
      <c r="BX4" s="49"/>
      <c r="BY4" s="49" t="s">
        <v>112</v>
      </c>
      <c r="BZ4" s="49"/>
      <c r="CA4" s="49"/>
      <c r="CB4" s="49"/>
      <c r="CC4" s="49"/>
      <c r="CD4" s="49"/>
      <c r="CE4" s="49"/>
      <c r="CF4" s="49"/>
      <c r="CG4" s="49"/>
      <c r="CH4" s="49"/>
      <c r="CI4" s="49"/>
      <c r="CJ4" s="49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5" t="s">
        <v>44</v>
      </c>
      <c r="EH4" s="36"/>
      <c r="EI4" s="36"/>
      <c r="EJ4" s="36"/>
      <c r="EK4" s="36"/>
      <c r="EL4" s="55" t="s">
        <v>113</v>
      </c>
      <c r="EM4" s="35" t="s">
        <v>44</v>
      </c>
      <c r="EN4" s="55" t="s">
        <v>114</v>
      </c>
      <c r="EO4" s="41"/>
      <c r="EP4" s="41"/>
      <c r="EQ4" s="41"/>
      <c r="ER4" s="41"/>
      <c r="ES4" s="41"/>
      <c r="ET4" s="41"/>
      <c r="EU4" s="41"/>
      <c r="EV4" s="41"/>
      <c r="EW4" s="41"/>
      <c r="EX4" s="51" t="s">
        <v>115</v>
      </c>
      <c r="EY4" s="51"/>
      <c r="EZ4" s="51" t="s">
        <v>116</v>
      </c>
      <c r="FA4" s="51" t="s">
        <v>117</v>
      </c>
      <c r="FB4" s="51"/>
      <c r="FC4" s="51"/>
      <c r="FD4" s="51" t="s">
        <v>118</v>
      </c>
      <c r="FE4" s="51" t="s">
        <v>59</v>
      </c>
      <c r="FF4" s="52"/>
      <c r="FG4" s="52"/>
      <c r="FH4" s="52"/>
      <c r="FI4" s="52"/>
      <c r="FJ4" s="52"/>
      <c r="FK4" s="52"/>
    </row>
    <row r="5" spans="1:1108" ht="15.75" thickBot="1">
      <c r="A5" s="41"/>
      <c r="B5" s="41" t="s">
        <v>119</v>
      </c>
      <c r="C5" s="56" t="s">
        <v>120</v>
      </c>
      <c r="D5" s="20" t="s">
        <v>121</v>
      </c>
      <c r="E5" s="19" t="s">
        <v>122</v>
      </c>
      <c r="F5" s="57" t="s">
        <v>124</v>
      </c>
      <c r="G5" s="43" t="s">
        <v>123</v>
      </c>
      <c r="H5" s="43" t="s">
        <v>125</v>
      </c>
      <c r="I5" s="43" t="s">
        <v>123</v>
      </c>
      <c r="J5" s="58" t="s">
        <v>69</v>
      </c>
      <c r="K5" s="58"/>
      <c r="L5" s="58" t="s">
        <v>126</v>
      </c>
      <c r="M5" s="58"/>
      <c r="N5" s="23" t="s">
        <v>127</v>
      </c>
      <c r="O5" s="41"/>
      <c r="P5" s="24" t="s">
        <v>72</v>
      </c>
      <c r="Q5" s="24"/>
      <c r="R5" s="24" t="s">
        <v>73</v>
      </c>
      <c r="S5" s="24"/>
      <c r="T5" s="24" t="s">
        <v>14</v>
      </c>
      <c r="U5" s="24"/>
      <c r="V5" s="24" t="s">
        <v>15</v>
      </c>
      <c r="W5" s="24"/>
      <c r="X5" s="24" t="s">
        <v>16</v>
      </c>
      <c r="Y5" s="24"/>
      <c r="Z5" s="24" t="s">
        <v>17</v>
      </c>
      <c r="AA5" s="24"/>
      <c r="AB5" s="24" t="s">
        <v>74</v>
      </c>
      <c r="AC5" s="24"/>
      <c r="AD5" s="24" t="s">
        <v>75</v>
      </c>
      <c r="AE5" s="24"/>
      <c r="AF5" s="25" t="s">
        <v>128</v>
      </c>
      <c r="AG5" s="25" t="s">
        <v>129</v>
      </c>
      <c r="AH5" s="25" t="s">
        <v>130</v>
      </c>
      <c r="AI5" s="25"/>
      <c r="AJ5" s="25" t="s">
        <v>131</v>
      </c>
      <c r="AK5" s="25" t="s">
        <v>132</v>
      </c>
      <c r="AL5" s="25" t="s">
        <v>133</v>
      </c>
      <c r="AM5" s="26"/>
      <c r="AN5" s="26"/>
      <c r="AO5" s="26"/>
      <c r="AP5" s="27" t="s">
        <v>134</v>
      </c>
      <c r="AQ5" s="27"/>
      <c r="AR5" s="27" t="s">
        <v>135</v>
      </c>
      <c r="AS5" s="27"/>
      <c r="AT5" s="46" t="s">
        <v>136</v>
      </c>
      <c r="AU5" s="47" t="s">
        <v>137</v>
      </c>
      <c r="AV5" s="47" t="s">
        <v>138</v>
      </c>
      <c r="AW5" s="41" t="s">
        <v>31</v>
      </c>
      <c r="AX5" s="41" t="s">
        <v>119</v>
      </c>
      <c r="AY5" s="41" t="s">
        <v>93</v>
      </c>
      <c r="AZ5" s="41" t="s">
        <v>66</v>
      </c>
      <c r="BA5" s="48" t="s">
        <v>31</v>
      </c>
      <c r="BB5" s="48" t="s">
        <v>119</v>
      </c>
      <c r="BC5" s="48" t="s">
        <v>93</v>
      </c>
      <c r="BD5" s="48" t="s">
        <v>66</v>
      </c>
      <c r="BE5" s="32" t="s">
        <v>31</v>
      </c>
      <c r="BF5" s="32" t="s">
        <v>119</v>
      </c>
      <c r="BG5" s="32" t="s">
        <v>93</v>
      </c>
      <c r="BH5" s="32" t="s">
        <v>66</v>
      </c>
      <c r="BI5" s="41"/>
      <c r="BJ5" s="41"/>
      <c r="BK5" s="41"/>
      <c r="BL5" s="41"/>
      <c r="BM5" s="49" t="s">
        <v>31</v>
      </c>
      <c r="BN5" s="49" t="s">
        <v>119</v>
      </c>
      <c r="BO5" s="49" t="s">
        <v>93</v>
      </c>
      <c r="BP5" s="49" t="s">
        <v>66</v>
      </c>
      <c r="BQ5" s="49" t="s">
        <v>31</v>
      </c>
      <c r="BR5" s="49" t="s">
        <v>119</v>
      </c>
      <c r="BS5" s="49" t="s">
        <v>93</v>
      </c>
      <c r="BT5" s="49" t="s">
        <v>66</v>
      </c>
      <c r="BU5" s="49" t="s">
        <v>31</v>
      </c>
      <c r="BV5" s="49" t="s">
        <v>119</v>
      </c>
      <c r="BW5" s="49" t="s">
        <v>93</v>
      </c>
      <c r="BX5" s="49" t="s">
        <v>66</v>
      </c>
      <c r="BY5" s="49" t="s">
        <v>31</v>
      </c>
      <c r="BZ5" s="49" t="s">
        <v>119</v>
      </c>
      <c r="CA5" s="49" t="s">
        <v>93</v>
      </c>
      <c r="CB5" s="49" t="s">
        <v>66</v>
      </c>
      <c r="CC5" s="49" t="s">
        <v>139</v>
      </c>
      <c r="CD5" s="49" t="s">
        <v>119</v>
      </c>
      <c r="CE5" s="49" t="s">
        <v>93</v>
      </c>
      <c r="CF5" s="49" t="s">
        <v>66</v>
      </c>
      <c r="CG5" s="49" t="s">
        <v>31</v>
      </c>
      <c r="CH5" s="49" t="s">
        <v>119</v>
      </c>
      <c r="CI5" s="49" t="s">
        <v>93</v>
      </c>
      <c r="CJ5" s="49" t="s">
        <v>66</v>
      </c>
      <c r="CK5" s="50" t="s">
        <v>31</v>
      </c>
      <c r="CL5" s="50" t="s">
        <v>119</v>
      </c>
      <c r="CM5" s="50" t="s">
        <v>93</v>
      </c>
      <c r="CN5" s="50" t="s">
        <v>66</v>
      </c>
      <c r="CO5" s="50" t="s">
        <v>31</v>
      </c>
      <c r="CP5" s="50" t="s">
        <v>119</v>
      </c>
      <c r="CQ5" s="50" t="s">
        <v>93</v>
      </c>
      <c r="CR5" s="50" t="s">
        <v>66</v>
      </c>
      <c r="CS5" s="50" t="s">
        <v>31</v>
      </c>
      <c r="CT5" s="50" t="s">
        <v>119</v>
      </c>
      <c r="CU5" s="50" t="s">
        <v>93</v>
      </c>
      <c r="CV5" s="50" t="s">
        <v>66</v>
      </c>
      <c r="CW5" s="50" t="s">
        <v>31</v>
      </c>
      <c r="CX5" s="50" t="s">
        <v>119</v>
      </c>
      <c r="CY5" s="50" t="s">
        <v>93</v>
      </c>
      <c r="CZ5" s="50" t="s">
        <v>66</v>
      </c>
      <c r="DA5" s="50" t="s">
        <v>31</v>
      </c>
      <c r="DB5" s="50" t="s">
        <v>119</v>
      </c>
      <c r="DC5" s="50" t="s">
        <v>93</v>
      </c>
      <c r="DD5" s="50" t="s">
        <v>66</v>
      </c>
      <c r="DE5" s="50" t="s">
        <v>31</v>
      </c>
      <c r="DF5" s="50" t="s">
        <v>119</v>
      </c>
      <c r="DG5" s="50" t="s">
        <v>93</v>
      </c>
      <c r="DH5" s="50" t="s">
        <v>66</v>
      </c>
      <c r="DI5" s="50" t="s">
        <v>31</v>
      </c>
      <c r="DJ5" s="50" t="s">
        <v>119</v>
      </c>
      <c r="DK5" s="50" t="s">
        <v>93</v>
      </c>
      <c r="DL5" s="50" t="s">
        <v>66</v>
      </c>
      <c r="DM5" s="34" t="s">
        <v>31</v>
      </c>
      <c r="DN5" s="34" t="s">
        <v>119</v>
      </c>
      <c r="DO5" s="34" t="s">
        <v>93</v>
      </c>
      <c r="DP5" s="34" t="s">
        <v>66</v>
      </c>
      <c r="DQ5" s="34" t="s">
        <v>31</v>
      </c>
      <c r="DR5" s="34" t="s">
        <v>119</v>
      </c>
      <c r="DS5" s="34" t="s">
        <v>93</v>
      </c>
      <c r="DT5" s="34" t="s">
        <v>66</v>
      </c>
      <c r="DU5" s="34" t="s">
        <v>31</v>
      </c>
      <c r="DV5" s="34" t="s">
        <v>119</v>
      </c>
      <c r="DW5" s="34" t="s">
        <v>93</v>
      </c>
      <c r="DX5" s="34" t="s">
        <v>66</v>
      </c>
      <c r="DY5" s="34" t="s">
        <v>31</v>
      </c>
      <c r="DZ5" s="34" t="s">
        <v>119</v>
      </c>
      <c r="EA5" s="34" t="s">
        <v>93</v>
      </c>
      <c r="EB5" s="34" t="s">
        <v>66</v>
      </c>
      <c r="EC5" s="34" t="s">
        <v>31</v>
      </c>
      <c r="ED5" s="34" t="s">
        <v>119</v>
      </c>
      <c r="EE5" s="34" t="s">
        <v>93</v>
      </c>
      <c r="EF5" s="34" t="s">
        <v>66</v>
      </c>
      <c r="EG5" s="35" t="s">
        <v>44</v>
      </c>
      <c r="EH5" s="59" t="s">
        <v>140</v>
      </c>
      <c r="EI5" s="60"/>
      <c r="EJ5" s="60"/>
      <c r="EK5" s="60"/>
      <c r="EL5" s="55" t="s">
        <v>141</v>
      </c>
      <c r="EM5" s="35" t="s">
        <v>44</v>
      </c>
      <c r="EN5" s="55" t="s">
        <v>142</v>
      </c>
      <c r="EO5" s="55" t="s">
        <v>143</v>
      </c>
      <c r="EP5" s="55" t="s">
        <v>143</v>
      </c>
      <c r="EQ5" s="41"/>
      <c r="ER5" s="41"/>
      <c r="ES5" s="41"/>
      <c r="ET5" s="41"/>
      <c r="EU5" s="41"/>
      <c r="EV5" s="41"/>
      <c r="EW5" s="41"/>
      <c r="EX5" s="51" t="s">
        <v>144</v>
      </c>
      <c r="EY5" s="51"/>
      <c r="EZ5" s="51" t="s">
        <v>145</v>
      </c>
      <c r="FA5" s="51" t="s">
        <v>146</v>
      </c>
      <c r="FB5" s="51"/>
      <c r="FC5" s="51"/>
      <c r="FD5" s="51" t="s">
        <v>147</v>
      </c>
      <c r="FE5" s="51" t="s">
        <v>59</v>
      </c>
      <c r="FF5" s="52"/>
      <c r="FG5" s="52"/>
      <c r="FH5" s="52"/>
      <c r="FI5" s="52"/>
      <c r="FJ5" s="52"/>
      <c r="FK5" s="52"/>
    </row>
    <row r="6" spans="1:1108" s="40" customFormat="1" ht="69.75" customHeight="1">
      <c r="A6" s="19"/>
      <c r="B6" s="19" t="s">
        <v>31</v>
      </c>
      <c r="C6" s="23" t="s">
        <v>94</v>
      </c>
      <c r="D6" s="20" t="s">
        <v>1</v>
      </c>
      <c r="E6" s="19" t="s">
        <v>122</v>
      </c>
      <c r="F6" s="21" t="s">
        <v>149</v>
      </c>
      <c r="G6" s="21" t="s">
        <v>148</v>
      </c>
      <c r="H6" s="21" t="s">
        <v>151</v>
      </c>
      <c r="I6" s="21" t="s">
        <v>150</v>
      </c>
      <c r="J6" s="58" t="s">
        <v>22</v>
      </c>
      <c r="K6" s="58" t="s">
        <v>53</v>
      </c>
      <c r="L6" s="58" t="s">
        <v>152</v>
      </c>
      <c r="M6" s="58" t="s">
        <v>53</v>
      </c>
      <c r="N6" s="23" t="s">
        <v>153</v>
      </c>
      <c r="O6" s="61" t="s">
        <v>154</v>
      </c>
      <c r="P6" s="24" t="s">
        <v>72</v>
      </c>
      <c r="Q6" s="24"/>
      <c r="R6" s="24" t="s">
        <v>73</v>
      </c>
      <c r="S6" s="24"/>
      <c r="T6" s="24" t="s">
        <v>14</v>
      </c>
      <c r="U6" s="24"/>
      <c r="V6" s="24" t="s">
        <v>15</v>
      </c>
      <c r="W6" s="24"/>
      <c r="X6" s="24" t="s">
        <v>16</v>
      </c>
      <c r="Y6" s="24"/>
      <c r="Z6" s="24" t="s">
        <v>17</v>
      </c>
      <c r="AA6" s="24"/>
      <c r="AB6" s="24" t="s">
        <v>74</v>
      </c>
      <c r="AC6" s="24"/>
      <c r="AD6" s="24" t="s">
        <v>75</v>
      </c>
      <c r="AE6" s="24"/>
      <c r="AF6" s="25" t="s">
        <v>155</v>
      </c>
      <c r="AG6" s="25" t="s">
        <v>156</v>
      </c>
      <c r="AH6" s="25" t="s">
        <v>157</v>
      </c>
      <c r="AI6" s="25"/>
      <c r="AJ6" s="25" t="s">
        <v>158</v>
      </c>
      <c r="AK6" s="25" t="s">
        <v>32</v>
      </c>
      <c r="AL6" s="25" t="s">
        <v>10</v>
      </c>
      <c r="AM6" s="26"/>
      <c r="AN6" s="26"/>
      <c r="AO6" s="26"/>
      <c r="AP6" s="27" t="s">
        <v>33</v>
      </c>
      <c r="AQ6" s="27"/>
      <c r="AR6" s="27" t="s">
        <v>18</v>
      </c>
      <c r="AS6" s="27"/>
      <c r="AT6" s="28" t="s">
        <v>159</v>
      </c>
      <c r="AU6" s="29" t="s">
        <v>160</v>
      </c>
      <c r="AV6" s="29" t="s">
        <v>161</v>
      </c>
      <c r="AW6" s="30"/>
      <c r="AX6" s="30"/>
      <c r="AY6" s="30"/>
      <c r="AZ6" s="30"/>
      <c r="BA6" s="31" t="s">
        <v>5</v>
      </c>
      <c r="BB6" s="31" t="s">
        <v>162</v>
      </c>
      <c r="BC6" s="31" t="s">
        <v>163</v>
      </c>
      <c r="BD6" s="62" t="s">
        <v>164</v>
      </c>
      <c r="BE6" s="63" t="s">
        <v>1</v>
      </c>
      <c r="BF6" s="63" t="s">
        <v>121</v>
      </c>
      <c r="BG6" s="63" t="s">
        <v>95</v>
      </c>
      <c r="BH6" s="63" t="s">
        <v>68</v>
      </c>
      <c r="BM6" s="64" t="s">
        <v>4</v>
      </c>
      <c r="BN6" s="65" t="s">
        <v>165</v>
      </c>
      <c r="BO6" s="65" t="s">
        <v>4</v>
      </c>
      <c r="BP6" s="65" t="s">
        <v>166</v>
      </c>
      <c r="BQ6" s="54" t="s">
        <v>153</v>
      </c>
      <c r="BR6" s="54" t="s">
        <v>167</v>
      </c>
      <c r="BS6" s="54" t="s">
        <v>168</v>
      </c>
      <c r="BT6" s="54" t="s">
        <v>71</v>
      </c>
      <c r="BU6" s="54" t="s">
        <v>169</v>
      </c>
      <c r="BV6" s="54" t="s">
        <v>170</v>
      </c>
      <c r="BW6" s="54" t="s">
        <v>115</v>
      </c>
      <c r="BX6" s="54" t="s">
        <v>89</v>
      </c>
      <c r="BY6" s="54" t="s">
        <v>38</v>
      </c>
      <c r="BZ6" s="54" t="s">
        <v>171</v>
      </c>
      <c r="CA6" s="54" t="s">
        <v>172</v>
      </c>
      <c r="CB6" s="54" t="s">
        <v>173</v>
      </c>
      <c r="CC6" s="54" t="s">
        <v>39</v>
      </c>
      <c r="CD6" s="54" t="s">
        <v>174</v>
      </c>
      <c r="CE6" s="54" t="s">
        <v>175</v>
      </c>
      <c r="CF6" s="54" t="s">
        <v>174</v>
      </c>
      <c r="CG6" s="54" t="s">
        <v>40</v>
      </c>
      <c r="CH6" s="54" t="s">
        <v>146</v>
      </c>
      <c r="CI6" s="54" t="s">
        <v>176</v>
      </c>
      <c r="CJ6" s="54" t="s">
        <v>177</v>
      </c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 t="s">
        <v>178</v>
      </c>
      <c r="DJ6" s="34" t="s">
        <v>179</v>
      </c>
      <c r="DK6" s="34" t="s">
        <v>180</v>
      </c>
      <c r="DL6" s="34" t="s">
        <v>181</v>
      </c>
      <c r="DM6" s="34"/>
      <c r="DN6" s="34"/>
      <c r="DO6" s="34"/>
      <c r="DP6" s="34"/>
      <c r="DQ6" s="34"/>
      <c r="DR6" s="34"/>
      <c r="DS6" s="34"/>
      <c r="DT6" s="34"/>
      <c r="DU6" s="34" t="s">
        <v>182</v>
      </c>
      <c r="DV6" s="34" t="s">
        <v>183</v>
      </c>
      <c r="DW6" s="34" t="s">
        <v>184</v>
      </c>
      <c r="DX6" s="34" t="s">
        <v>185</v>
      </c>
      <c r="DY6" s="34"/>
      <c r="DZ6" s="34"/>
      <c r="EA6" s="34"/>
      <c r="EB6" s="34"/>
      <c r="EC6" s="34"/>
      <c r="ED6" s="34"/>
      <c r="EE6" s="34"/>
      <c r="EF6" s="34"/>
      <c r="EG6" s="59" t="s">
        <v>186</v>
      </c>
      <c r="EH6" s="59" t="s">
        <v>187</v>
      </c>
      <c r="EI6" s="60" t="s">
        <v>188</v>
      </c>
      <c r="EJ6" s="60" t="s">
        <v>189</v>
      </c>
      <c r="EK6" s="60" t="s">
        <v>47</v>
      </c>
      <c r="EL6" s="35" t="s">
        <v>45</v>
      </c>
      <c r="EM6" s="35" t="s">
        <v>44</v>
      </c>
      <c r="EN6" s="28" t="s">
        <v>46</v>
      </c>
      <c r="EO6" s="35" t="s">
        <v>47</v>
      </c>
      <c r="EP6" s="35" t="s">
        <v>24</v>
      </c>
      <c r="EQ6" s="30" t="s">
        <v>48</v>
      </c>
      <c r="ER6" s="30" t="s">
        <v>49</v>
      </c>
      <c r="ES6" s="30" t="s">
        <v>50</v>
      </c>
      <c r="ET6" s="30" t="s">
        <v>51</v>
      </c>
      <c r="EU6" s="30" t="s">
        <v>52</v>
      </c>
      <c r="EV6" s="19" t="s">
        <v>53</v>
      </c>
      <c r="EW6" s="19"/>
      <c r="EX6" s="37" t="s">
        <v>13</v>
      </c>
      <c r="EY6" s="37" t="s">
        <v>54</v>
      </c>
      <c r="EZ6" s="37" t="s">
        <v>19</v>
      </c>
      <c r="FA6" s="37" t="s">
        <v>25</v>
      </c>
      <c r="FB6" s="37"/>
      <c r="FC6" s="37"/>
      <c r="FD6" s="51" t="s">
        <v>190</v>
      </c>
      <c r="FE6" s="51" t="s">
        <v>59</v>
      </c>
      <c r="FF6" s="66" t="s">
        <v>60</v>
      </c>
      <c r="FG6" s="66" t="s">
        <v>61</v>
      </c>
      <c r="FH6" s="66" t="s">
        <v>62</v>
      </c>
      <c r="FI6" s="66" t="s">
        <v>63</v>
      </c>
      <c r="FJ6" s="66" t="s">
        <v>64</v>
      </c>
      <c r="FK6" s="66" t="s">
        <v>65</v>
      </c>
    </row>
    <row r="7" spans="1:1108" s="88" customFormat="1">
      <c r="A7" s="67">
        <v>1</v>
      </c>
      <c r="B7" s="67"/>
      <c r="C7" s="68"/>
      <c r="D7" s="69"/>
      <c r="E7" s="70"/>
      <c r="F7" s="72"/>
      <c r="G7" s="71"/>
      <c r="H7" s="71"/>
      <c r="I7" s="71"/>
      <c r="J7" s="73"/>
      <c r="K7" s="73"/>
      <c r="L7" s="74"/>
      <c r="M7" s="74"/>
      <c r="N7" s="70"/>
      <c r="O7" s="7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7"/>
      <c r="AG7" s="78"/>
      <c r="AH7" s="78"/>
      <c r="AI7" s="79"/>
      <c r="AJ7" s="78"/>
      <c r="AK7" s="78"/>
      <c r="AL7" s="78"/>
      <c r="AM7" s="80"/>
      <c r="AN7" s="80"/>
      <c r="AO7" s="80"/>
      <c r="AP7" s="81"/>
      <c r="AQ7" s="81"/>
      <c r="AR7" s="82"/>
      <c r="AS7" s="83"/>
      <c r="AT7" s="84"/>
      <c r="AU7" s="85"/>
      <c r="AV7" s="85"/>
      <c r="AW7" s="70"/>
      <c r="AX7" s="70"/>
      <c r="AY7" s="70"/>
      <c r="AZ7" s="70"/>
      <c r="BA7" s="86"/>
      <c r="BB7" s="86"/>
      <c r="BC7" s="86"/>
      <c r="BD7" s="86"/>
      <c r="BE7" s="87"/>
      <c r="BF7" s="87"/>
      <c r="BG7" s="87"/>
      <c r="BH7" s="87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1"/>
      <c r="DA7" s="92"/>
      <c r="DB7" s="92"/>
      <c r="DC7" s="92"/>
      <c r="DD7" s="92"/>
      <c r="DE7" s="91"/>
      <c r="DF7" s="92"/>
      <c r="DG7" s="90"/>
      <c r="DH7" s="90"/>
      <c r="DI7" s="93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4"/>
      <c r="EH7" s="94"/>
      <c r="EI7" s="95"/>
      <c r="EJ7" s="95"/>
      <c r="EK7" s="96"/>
      <c r="EL7" s="70"/>
      <c r="EM7" s="70"/>
      <c r="EN7" s="67"/>
      <c r="EO7" s="97"/>
      <c r="EP7" s="97"/>
      <c r="EQ7" s="97"/>
      <c r="ER7" s="97"/>
      <c r="ES7" s="97"/>
      <c r="ET7" s="97"/>
      <c r="EU7" s="97"/>
      <c r="EV7" s="67"/>
      <c r="EW7" s="67"/>
      <c r="EX7" s="98"/>
      <c r="EY7" s="98"/>
      <c r="EZ7" s="98"/>
      <c r="FA7" s="98"/>
      <c r="FB7" s="98"/>
      <c r="FC7" s="98"/>
      <c r="FD7" s="98"/>
      <c r="FE7" s="98"/>
      <c r="FF7" s="99"/>
      <c r="FG7" s="99"/>
      <c r="FH7" s="99"/>
      <c r="FI7" s="99"/>
      <c r="FJ7" s="99"/>
      <c r="FK7" s="99"/>
    </row>
    <row r="8" spans="1:1108" s="118" customFormat="1">
      <c r="A8" s="100">
        <v>3</v>
      </c>
      <c r="B8" s="101">
        <v>1.2</v>
      </c>
      <c r="C8" s="102" t="s">
        <v>191</v>
      </c>
      <c r="D8" s="103">
        <v>1050</v>
      </c>
      <c r="E8" s="104" t="s">
        <v>192</v>
      </c>
      <c r="F8" s="106" t="s">
        <v>194</v>
      </c>
      <c r="G8" s="105" t="s">
        <v>193</v>
      </c>
      <c r="H8" s="105" t="s">
        <v>196</v>
      </c>
      <c r="I8" s="105" t="s">
        <v>195</v>
      </c>
      <c r="J8" s="73" t="s">
        <v>197</v>
      </c>
      <c r="K8" s="10" t="s">
        <v>198</v>
      </c>
      <c r="L8" s="74" t="s">
        <v>199</v>
      </c>
      <c r="M8" s="10" t="s">
        <v>200</v>
      </c>
      <c r="N8" s="107" t="s">
        <v>201</v>
      </c>
      <c r="O8" s="108">
        <v>101412</v>
      </c>
      <c r="P8" s="109">
        <v>63.5</v>
      </c>
      <c r="Q8" s="109" t="s">
        <v>0</v>
      </c>
      <c r="R8" s="109">
        <v>63.5</v>
      </c>
      <c r="S8" s="109" t="s">
        <v>0</v>
      </c>
      <c r="T8" s="109">
        <v>2</v>
      </c>
      <c r="U8" s="109" t="s">
        <v>0</v>
      </c>
      <c r="V8" s="109">
        <v>9.8000000000000007</v>
      </c>
      <c r="W8" s="109" t="s">
        <v>0</v>
      </c>
      <c r="X8" s="109">
        <v>5.5</v>
      </c>
      <c r="Y8" s="109" t="s">
        <v>0</v>
      </c>
      <c r="Z8" s="109">
        <v>5</v>
      </c>
      <c r="AA8" s="109" t="s">
        <v>0</v>
      </c>
      <c r="AB8" s="109"/>
      <c r="AC8" s="109" t="s">
        <v>0</v>
      </c>
      <c r="AD8" s="109"/>
      <c r="AE8" s="109" t="s">
        <v>0</v>
      </c>
      <c r="AF8" s="77">
        <v>4</v>
      </c>
      <c r="AG8" s="78">
        <v>6</v>
      </c>
      <c r="AH8" s="77" t="s">
        <v>202</v>
      </c>
      <c r="AI8" s="77" t="s">
        <v>0</v>
      </c>
      <c r="AJ8" s="80"/>
      <c r="AK8" s="80"/>
      <c r="AL8" s="26" t="s">
        <v>11</v>
      </c>
      <c r="AM8" s="26"/>
      <c r="AN8" s="26"/>
      <c r="AO8" s="26"/>
      <c r="AP8" s="110">
        <v>25</v>
      </c>
      <c r="AQ8" s="111" t="s">
        <v>7</v>
      </c>
      <c r="AR8" s="112">
        <v>0.09</v>
      </c>
      <c r="AS8" s="83" t="s">
        <v>20</v>
      </c>
      <c r="AT8" s="113" t="s">
        <v>203</v>
      </c>
      <c r="AU8" s="114" t="s">
        <v>204</v>
      </c>
      <c r="AV8" s="114" t="s">
        <v>205</v>
      </c>
      <c r="AW8" s="74" t="s">
        <v>206</v>
      </c>
      <c r="AX8" s="74" t="s">
        <v>207</v>
      </c>
      <c r="AY8" s="74" t="s">
        <v>208</v>
      </c>
      <c r="AZ8" s="74" t="s">
        <v>209</v>
      </c>
      <c r="BA8" s="115" t="s">
        <v>210</v>
      </c>
      <c r="BB8" s="115" t="s">
        <v>211</v>
      </c>
      <c r="BC8" s="115" t="s">
        <v>212</v>
      </c>
      <c r="BD8" s="115" t="s">
        <v>213</v>
      </c>
      <c r="BE8" s="116" t="s">
        <v>192</v>
      </c>
      <c r="BF8" s="117" t="s">
        <v>214</v>
      </c>
      <c r="BG8" s="117" t="s">
        <v>4</v>
      </c>
      <c r="BH8" s="117" t="s">
        <v>166</v>
      </c>
      <c r="BM8" s="119" t="s">
        <v>215</v>
      </c>
      <c r="BN8" s="120" t="s">
        <v>216</v>
      </c>
      <c r="BO8" s="120" t="s">
        <v>217</v>
      </c>
      <c r="BP8" s="120" t="s">
        <v>218</v>
      </c>
      <c r="BQ8" s="119" t="s">
        <v>219</v>
      </c>
      <c r="BR8" s="120" t="s">
        <v>220</v>
      </c>
      <c r="BS8" s="121" t="s">
        <v>221</v>
      </c>
      <c r="BT8" s="121" t="s">
        <v>222</v>
      </c>
      <c r="BU8" s="121" t="s">
        <v>215</v>
      </c>
      <c r="BV8" s="121" t="s">
        <v>216</v>
      </c>
      <c r="BW8" s="121" t="s">
        <v>217</v>
      </c>
      <c r="BX8" s="121" t="s">
        <v>218</v>
      </c>
      <c r="BY8" s="121" t="s">
        <v>223</v>
      </c>
      <c r="BZ8" s="120" t="s">
        <v>224</v>
      </c>
      <c r="CA8" s="120" t="s">
        <v>225</v>
      </c>
      <c r="CB8" s="120" t="s">
        <v>226</v>
      </c>
      <c r="CC8" s="120" t="s">
        <v>227</v>
      </c>
      <c r="CD8" s="122" t="s">
        <v>228</v>
      </c>
      <c r="CE8" s="123" t="s">
        <v>229</v>
      </c>
      <c r="CF8" s="123" t="s">
        <v>230</v>
      </c>
      <c r="CG8" s="124" t="s">
        <v>231</v>
      </c>
      <c r="CH8" s="120" t="s">
        <v>232</v>
      </c>
      <c r="CI8" s="122" t="s">
        <v>233</v>
      </c>
      <c r="CJ8" s="122" t="s">
        <v>234</v>
      </c>
      <c r="CK8" s="125"/>
      <c r="CL8" s="125"/>
      <c r="CM8" s="125"/>
      <c r="CN8" s="125"/>
      <c r="CO8" s="125"/>
      <c r="CP8" s="125"/>
      <c r="CQ8" s="125"/>
      <c r="CR8" s="125"/>
      <c r="CS8" s="125"/>
      <c r="CT8" s="125"/>
      <c r="CU8" s="125"/>
      <c r="CV8" s="125"/>
      <c r="CW8" s="125"/>
      <c r="CX8" s="125"/>
      <c r="CY8" s="125"/>
      <c r="CZ8" s="91"/>
      <c r="DA8" s="93"/>
      <c r="DB8" s="93"/>
      <c r="DC8" s="93"/>
      <c r="DD8" s="93"/>
      <c r="DE8" s="90" t="s">
        <v>235</v>
      </c>
      <c r="DF8" s="92"/>
      <c r="DG8" s="125"/>
      <c r="DH8" s="125"/>
      <c r="DI8" s="126" t="s">
        <v>236</v>
      </c>
      <c r="DJ8" s="127" t="s">
        <v>237</v>
      </c>
      <c r="DK8" s="127" t="s">
        <v>238</v>
      </c>
      <c r="DL8" s="127" t="s">
        <v>239</v>
      </c>
      <c r="DM8" s="127" t="s">
        <v>223</v>
      </c>
      <c r="DN8" s="127" t="s">
        <v>224</v>
      </c>
      <c r="DO8" s="127" t="s">
        <v>225</v>
      </c>
      <c r="DP8" s="127" t="s">
        <v>240</v>
      </c>
      <c r="DQ8" s="127"/>
      <c r="DR8" s="127"/>
      <c r="DS8" s="127"/>
      <c r="DT8" s="127"/>
      <c r="DU8" s="127" t="s">
        <v>241</v>
      </c>
      <c r="DV8" s="127" t="s">
        <v>242</v>
      </c>
      <c r="DW8" s="127" t="s">
        <v>243</v>
      </c>
      <c r="DX8" s="127" t="s">
        <v>244</v>
      </c>
      <c r="DY8" s="127"/>
      <c r="DZ8" s="127"/>
      <c r="EA8" s="127"/>
      <c r="EB8" s="127"/>
      <c r="EC8" s="127"/>
      <c r="ED8" s="127"/>
      <c r="EE8" s="127"/>
      <c r="EF8" s="127"/>
      <c r="EG8" s="94"/>
      <c r="EH8" s="94"/>
      <c r="EI8" s="95"/>
      <c r="EJ8" s="95"/>
      <c r="EK8" s="96"/>
      <c r="EL8" s="107"/>
      <c r="EM8" s="107"/>
      <c r="EN8" s="101"/>
      <c r="EO8" s="128"/>
      <c r="EP8" s="128"/>
      <c r="EQ8" s="129" t="s">
        <v>245</v>
      </c>
      <c r="ER8" s="128" t="s">
        <v>246</v>
      </c>
      <c r="ES8" s="128" t="s">
        <v>247</v>
      </c>
      <c r="ET8" s="128"/>
      <c r="EU8" s="128"/>
      <c r="EV8" s="101"/>
      <c r="EW8" s="101"/>
      <c r="EX8" s="130" t="s">
        <v>248</v>
      </c>
      <c r="EY8" s="130"/>
      <c r="EZ8" s="131"/>
      <c r="FA8" s="131"/>
      <c r="FB8" s="131"/>
      <c r="FC8" s="131"/>
      <c r="FD8" s="131"/>
      <c r="FE8" s="131"/>
      <c r="FF8" s="132">
        <v>14790</v>
      </c>
      <c r="FG8" s="132"/>
      <c r="FH8" s="132"/>
      <c r="FI8" s="133">
        <v>115806</v>
      </c>
      <c r="FJ8" s="134"/>
      <c r="FK8" s="134"/>
      <c r="FL8" s="135">
        <v>1</v>
      </c>
      <c r="FM8" s="136"/>
      <c r="FN8" s="136"/>
      <c r="FO8" s="136"/>
      <c r="FP8" s="136"/>
      <c r="FQ8" s="136"/>
      <c r="FR8" s="136"/>
      <c r="FS8" s="136"/>
      <c r="FT8" s="136"/>
      <c r="FU8" s="136"/>
      <c r="FV8" s="136"/>
      <c r="FW8" s="136"/>
      <c r="FX8" s="136"/>
      <c r="FY8" s="136"/>
      <c r="FZ8" s="136"/>
      <c r="GA8" s="136"/>
      <c r="GB8" s="136"/>
      <c r="GC8" s="136"/>
      <c r="GD8" s="136"/>
      <c r="GE8" s="136"/>
      <c r="GF8" s="136"/>
      <c r="GG8" s="136"/>
      <c r="GH8" s="136"/>
      <c r="GI8" s="136"/>
      <c r="GJ8" s="136"/>
      <c r="GK8" s="136"/>
      <c r="GL8" s="136"/>
      <c r="GM8" s="136"/>
      <c r="GN8" s="136"/>
      <c r="GO8" s="136"/>
      <c r="GP8" s="136"/>
      <c r="GQ8" s="136"/>
      <c r="GR8" s="136"/>
      <c r="GS8" s="136"/>
      <c r="GT8" s="136"/>
      <c r="GU8" s="136"/>
      <c r="GV8" s="136"/>
      <c r="GW8" s="136"/>
      <c r="GX8" s="136"/>
      <c r="GY8" s="136"/>
      <c r="GZ8" s="136"/>
      <c r="HA8" s="136"/>
      <c r="HB8" s="136"/>
      <c r="HC8" s="136"/>
      <c r="HD8" s="136"/>
      <c r="HE8" s="136"/>
      <c r="HF8" s="136"/>
      <c r="HG8" s="136"/>
      <c r="HH8" s="136"/>
      <c r="HI8" s="136"/>
      <c r="HJ8" s="136"/>
      <c r="HK8" s="136"/>
      <c r="HL8" s="136"/>
      <c r="HM8" s="136"/>
      <c r="HN8" s="136"/>
      <c r="HO8" s="136"/>
      <c r="HP8" s="136"/>
      <c r="HQ8" s="136"/>
      <c r="HR8" s="136"/>
      <c r="HS8" s="136"/>
      <c r="HT8" s="136"/>
      <c r="HU8" s="136"/>
      <c r="HV8" s="136"/>
      <c r="HW8" s="136"/>
      <c r="HX8" s="136"/>
      <c r="HY8" s="136"/>
      <c r="HZ8" s="136"/>
      <c r="IA8" s="136"/>
      <c r="IB8" s="136"/>
      <c r="IC8" s="136"/>
      <c r="ID8" s="136"/>
      <c r="IE8" s="136"/>
      <c r="IF8" s="136"/>
      <c r="IG8" s="136"/>
      <c r="IH8" s="136"/>
      <c r="II8" s="136"/>
      <c r="IJ8" s="136"/>
      <c r="IK8" s="136"/>
      <c r="IL8" s="136"/>
      <c r="IM8" s="136"/>
      <c r="IN8" s="136"/>
      <c r="IO8" s="136"/>
      <c r="IP8" s="136"/>
      <c r="IQ8" s="136"/>
      <c r="IR8" s="136"/>
      <c r="IS8" s="136"/>
      <c r="IT8" s="136"/>
      <c r="IU8" s="136"/>
      <c r="IV8" s="136"/>
      <c r="IW8" s="136"/>
      <c r="IX8" s="136"/>
      <c r="IY8" s="136"/>
      <c r="IZ8" s="136"/>
      <c r="JA8" s="136"/>
      <c r="JB8" s="136"/>
      <c r="JC8" s="136"/>
      <c r="JD8" s="136"/>
      <c r="JE8" s="136"/>
      <c r="JF8" s="136"/>
      <c r="JG8" s="136"/>
      <c r="JH8" s="136"/>
      <c r="JI8" s="136"/>
      <c r="JJ8" s="136"/>
      <c r="JK8" s="136"/>
      <c r="JL8" s="136"/>
      <c r="JM8" s="136"/>
      <c r="JN8" s="136"/>
      <c r="JO8" s="136"/>
      <c r="JP8" s="136"/>
      <c r="JQ8" s="136"/>
      <c r="JR8" s="136"/>
      <c r="JS8" s="136"/>
      <c r="JT8" s="136"/>
      <c r="JU8" s="136"/>
      <c r="JV8" s="136"/>
      <c r="JW8" s="136"/>
      <c r="JX8" s="136"/>
      <c r="JY8" s="136"/>
      <c r="JZ8" s="136"/>
      <c r="KA8" s="136"/>
      <c r="KB8" s="136"/>
      <c r="KC8" s="136"/>
      <c r="KD8" s="136"/>
      <c r="KE8" s="136"/>
      <c r="KF8" s="136"/>
      <c r="KG8" s="136"/>
      <c r="KH8" s="136"/>
      <c r="KI8" s="136"/>
      <c r="KJ8" s="136"/>
      <c r="KK8" s="136"/>
      <c r="KL8" s="136"/>
      <c r="KM8" s="136"/>
      <c r="KN8" s="136"/>
      <c r="KO8" s="136"/>
      <c r="KP8" s="136"/>
      <c r="KQ8" s="136"/>
      <c r="KR8" s="136"/>
      <c r="KS8" s="136"/>
      <c r="KT8" s="136"/>
      <c r="KU8" s="136"/>
      <c r="KV8" s="136"/>
      <c r="KW8" s="136"/>
      <c r="KX8" s="136"/>
      <c r="KY8" s="136"/>
      <c r="KZ8" s="136"/>
      <c r="LA8" s="136"/>
      <c r="LB8" s="136"/>
      <c r="LC8" s="136"/>
      <c r="LD8" s="136"/>
      <c r="LE8" s="136"/>
      <c r="LF8" s="136"/>
      <c r="LG8" s="136"/>
      <c r="LH8" s="136"/>
      <c r="LI8" s="136"/>
      <c r="LJ8" s="136"/>
      <c r="LK8" s="136"/>
      <c r="LL8" s="136"/>
      <c r="LM8" s="136"/>
      <c r="LN8" s="136"/>
      <c r="LO8" s="136"/>
      <c r="LP8" s="136"/>
      <c r="LQ8" s="136"/>
      <c r="LR8" s="136"/>
      <c r="LS8" s="136"/>
      <c r="LT8" s="136"/>
      <c r="LU8" s="136"/>
      <c r="LV8" s="136"/>
      <c r="LW8" s="136"/>
      <c r="LX8" s="136"/>
      <c r="LY8" s="136"/>
      <c r="LZ8" s="136"/>
      <c r="MA8" s="136"/>
      <c r="MB8" s="136"/>
      <c r="MC8" s="136"/>
      <c r="MD8" s="136"/>
      <c r="ME8" s="136"/>
      <c r="MF8" s="136"/>
      <c r="MG8" s="136"/>
      <c r="MH8" s="136"/>
      <c r="MI8" s="136"/>
      <c r="MJ8" s="136"/>
      <c r="MK8" s="136"/>
      <c r="ML8" s="136"/>
      <c r="MM8" s="136"/>
      <c r="MN8" s="136"/>
      <c r="MO8" s="136"/>
      <c r="MP8" s="136"/>
      <c r="MQ8" s="136"/>
      <c r="MR8" s="136"/>
      <c r="MS8" s="136"/>
      <c r="MT8" s="136"/>
      <c r="MU8" s="136"/>
      <c r="MV8" s="136"/>
      <c r="MW8" s="136"/>
      <c r="MX8" s="136"/>
      <c r="MY8" s="136"/>
      <c r="MZ8" s="136"/>
      <c r="NA8" s="136"/>
      <c r="NB8" s="136"/>
      <c r="NC8" s="136"/>
      <c r="ND8" s="136"/>
      <c r="NE8" s="136"/>
      <c r="NF8" s="136"/>
      <c r="NG8" s="136"/>
      <c r="NH8" s="136"/>
      <c r="NI8" s="136"/>
      <c r="NJ8" s="136"/>
      <c r="NK8" s="136"/>
      <c r="NL8" s="136"/>
      <c r="NM8" s="136"/>
      <c r="NN8" s="136"/>
      <c r="NO8" s="136"/>
      <c r="NP8" s="136"/>
      <c r="NQ8" s="136"/>
      <c r="NR8" s="136"/>
      <c r="NS8" s="136"/>
      <c r="NT8" s="136"/>
      <c r="NU8" s="136"/>
      <c r="NV8" s="136"/>
      <c r="NW8" s="136"/>
      <c r="NX8" s="136"/>
      <c r="NY8" s="136"/>
      <c r="NZ8" s="136"/>
      <c r="OA8" s="136"/>
      <c r="OB8" s="136"/>
      <c r="OC8" s="136"/>
      <c r="OD8" s="136"/>
      <c r="OE8" s="136"/>
      <c r="OF8" s="136"/>
      <c r="OG8" s="136"/>
      <c r="OH8" s="136"/>
      <c r="OI8" s="136"/>
      <c r="OJ8" s="136"/>
      <c r="OK8" s="136"/>
      <c r="OL8" s="136"/>
      <c r="OM8" s="136"/>
      <c r="ON8" s="136"/>
      <c r="OO8" s="136"/>
      <c r="OP8" s="136"/>
      <c r="OQ8" s="136"/>
      <c r="OR8" s="136"/>
      <c r="OS8" s="136"/>
      <c r="OT8" s="136"/>
      <c r="OU8" s="136"/>
      <c r="OV8" s="136"/>
      <c r="OW8" s="136"/>
      <c r="OX8" s="136"/>
      <c r="OY8" s="136"/>
      <c r="OZ8" s="136"/>
      <c r="PA8" s="136"/>
      <c r="PB8" s="136"/>
      <c r="PC8" s="136"/>
      <c r="PD8" s="136"/>
      <c r="PE8" s="136"/>
      <c r="PF8" s="136"/>
      <c r="PG8" s="136"/>
      <c r="PH8" s="136"/>
      <c r="PI8" s="136"/>
      <c r="PJ8" s="136"/>
      <c r="PK8" s="136"/>
      <c r="PL8" s="136"/>
      <c r="PM8" s="136"/>
      <c r="PN8" s="136"/>
      <c r="PO8" s="136"/>
      <c r="PP8" s="136"/>
      <c r="PQ8" s="136"/>
      <c r="PR8" s="136"/>
      <c r="PS8" s="136"/>
      <c r="PT8" s="136"/>
      <c r="PU8" s="136"/>
      <c r="PV8" s="136"/>
      <c r="PW8" s="136"/>
      <c r="PX8" s="136"/>
      <c r="PY8" s="136"/>
      <c r="PZ8" s="136"/>
      <c r="QA8" s="136"/>
      <c r="QB8" s="136"/>
      <c r="QC8" s="136"/>
      <c r="QD8" s="136"/>
      <c r="QE8" s="136"/>
      <c r="QF8" s="136"/>
      <c r="QG8" s="136"/>
      <c r="QH8" s="136"/>
      <c r="QI8" s="136"/>
      <c r="QJ8" s="136"/>
      <c r="QK8" s="136"/>
      <c r="QL8" s="136"/>
      <c r="QM8" s="136"/>
      <c r="QN8" s="136"/>
      <c r="QO8" s="136"/>
      <c r="QP8" s="136"/>
      <c r="QQ8" s="136"/>
      <c r="QR8" s="136"/>
      <c r="QS8" s="136"/>
      <c r="QT8" s="136"/>
      <c r="QU8" s="136"/>
      <c r="QV8" s="136"/>
      <c r="QW8" s="136"/>
      <c r="QX8" s="136"/>
      <c r="QY8" s="136"/>
      <c r="QZ8" s="136"/>
      <c r="RA8" s="136"/>
      <c r="RB8" s="136"/>
      <c r="RC8" s="136"/>
      <c r="RD8" s="136"/>
      <c r="RE8" s="136"/>
      <c r="RF8" s="136"/>
      <c r="RG8" s="136"/>
      <c r="RH8" s="136"/>
      <c r="RI8" s="136"/>
      <c r="RJ8" s="136"/>
      <c r="RK8" s="136"/>
      <c r="RL8" s="136"/>
      <c r="RM8" s="136"/>
      <c r="RN8" s="136"/>
      <c r="RO8" s="136"/>
      <c r="RP8" s="136"/>
      <c r="RQ8" s="136"/>
      <c r="RR8" s="136"/>
      <c r="RS8" s="136"/>
      <c r="RT8" s="136"/>
      <c r="RU8" s="136"/>
      <c r="RV8" s="136"/>
      <c r="RW8" s="136"/>
      <c r="RX8" s="136"/>
      <c r="RY8" s="136"/>
      <c r="RZ8" s="136"/>
      <c r="SA8" s="136"/>
      <c r="SB8" s="136"/>
      <c r="SC8" s="136"/>
      <c r="SD8" s="136"/>
      <c r="SE8" s="136"/>
      <c r="SF8" s="136"/>
      <c r="SG8" s="136"/>
      <c r="SH8" s="136"/>
      <c r="SI8" s="136"/>
      <c r="SJ8" s="136"/>
      <c r="SK8" s="136"/>
      <c r="SL8" s="136"/>
      <c r="SM8" s="136"/>
      <c r="SN8" s="136"/>
      <c r="SO8" s="136"/>
      <c r="SP8" s="136"/>
      <c r="SQ8" s="136"/>
      <c r="SR8" s="136"/>
      <c r="SS8" s="136"/>
      <c r="ST8" s="136"/>
      <c r="SU8" s="136"/>
      <c r="SV8" s="136"/>
      <c r="SW8" s="136"/>
      <c r="SX8" s="136"/>
      <c r="SY8" s="136"/>
      <c r="SZ8" s="136"/>
      <c r="TA8" s="136"/>
      <c r="TB8" s="136"/>
      <c r="TC8" s="136"/>
      <c r="TD8" s="136"/>
      <c r="TE8" s="136"/>
      <c r="TF8" s="136"/>
      <c r="TG8" s="136"/>
      <c r="TH8" s="136"/>
      <c r="TI8" s="136"/>
      <c r="TJ8" s="136"/>
      <c r="TK8" s="136"/>
      <c r="TL8" s="136"/>
      <c r="TM8" s="136"/>
      <c r="TN8" s="136"/>
      <c r="TO8" s="136"/>
      <c r="TP8" s="136"/>
      <c r="TQ8" s="136"/>
      <c r="TR8" s="136"/>
      <c r="TS8" s="136"/>
      <c r="TT8" s="136"/>
      <c r="TU8" s="136"/>
      <c r="TV8" s="136"/>
      <c r="TW8" s="136"/>
      <c r="TX8" s="136"/>
      <c r="TY8" s="136"/>
      <c r="TZ8" s="136"/>
      <c r="UA8" s="136"/>
      <c r="UB8" s="136"/>
      <c r="UC8" s="136"/>
      <c r="UD8" s="136"/>
      <c r="UE8" s="136"/>
      <c r="UF8" s="136"/>
      <c r="UG8" s="136"/>
      <c r="UH8" s="136"/>
      <c r="UI8" s="136"/>
      <c r="UJ8" s="136"/>
      <c r="UK8" s="136"/>
      <c r="UL8" s="136"/>
      <c r="UM8" s="136"/>
      <c r="UN8" s="136"/>
      <c r="UO8" s="136"/>
      <c r="UP8" s="136"/>
      <c r="UQ8" s="136"/>
      <c r="UR8" s="136"/>
      <c r="US8" s="136"/>
      <c r="UT8" s="136"/>
      <c r="UU8" s="136"/>
      <c r="UV8" s="136"/>
      <c r="UW8" s="136"/>
      <c r="UX8" s="136"/>
      <c r="UY8" s="136"/>
      <c r="UZ8" s="136"/>
      <c r="VA8" s="136"/>
      <c r="VB8" s="136"/>
      <c r="VC8" s="136"/>
      <c r="VD8" s="136"/>
      <c r="VE8" s="136"/>
      <c r="VF8" s="136"/>
      <c r="VG8" s="136"/>
      <c r="VH8" s="136"/>
      <c r="VI8" s="136"/>
      <c r="VJ8" s="136"/>
      <c r="VK8" s="136"/>
      <c r="VL8" s="136"/>
      <c r="VM8" s="136"/>
      <c r="VN8" s="136"/>
      <c r="VO8" s="136"/>
      <c r="VP8" s="136"/>
      <c r="VQ8" s="136"/>
      <c r="VR8" s="136"/>
      <c r="VS8" s="136"/>
      <c r="VT8" s="136"/>
      <c r="VU8" s="136"/>
      <c r="VV8" s="136"/>
      <c r="VW8" s="136"/>
      <c r="VX8" s="136"/>
      <c r="VY8" s="136"/>
      <c r="VZ8" s="136"/>
      <c r="WA8" s="136"/>
      <c r="WB8" s="136"/>
      <c r="WC8" s="136"/>
      <c r="WD8" s="136"/>
      <c r="WE8" s="136"/>
      <c r="WF8" s="136"/>
      <c r="WG8" s="136"/>
      <c r="WH8" s="136"/>
      <c r="WI8" s="136"/>
      <c r="WJ8" s="136"/>
      <c r="WK8" s="136"/>
      <c r="WL8" s="136"/>
      <c r="WM8" s="136"/>
      <c r="WN8" s="136"/>
      <c r="WO8" s="136"/>
      <c r="WP8" s="136"/>
      <c r="WQ8" s="136"/>
      <c r="WR8" s="136"/>
      <c r="WS8" s="136"/>
      <c r="WT8" s="136"/>
      <c r="WU8" s="136"/>
      <c r="WV8" s="136"/>
      <c r="WW8" s="136"/>
      <c r="WX8" s="136"/>
      <c r="WY8" s="136"/>
      <c r="WZ8" s="136"/>
      <c r="XA8" s="136"/>
      <c r="XB8" s="136"/>
      <c r="XC8" s="136"/>
      <c r="XD8" s="136"/>
      <c r="XE8" s="136"/>
      <c r="XF8" s="136"/>
      <c r="XG8" s="136"/>
      <c r="XH8" s="136"/>
      <c r="XI8" s="136"/>
      <c r="XJ8" s="136"/>
      <c r="XK8" s="136"/>
      <c r="XL8" s="136"/>
      <c r="XM8" s="136"/>
      <c r="XN8" s="136"/>
      <c r="XO8" s="136"/>
      <c r="XP8" s="136"/>
      <c r="XQ8" s="136"/>
      <c r="XR8" s="136"/>
      <c r="XS8" s="136"/>
      <c r="XT8" s="136"/>
      <c r="XU8" s="136"/>
      <c r="XV8" s="136"/>
      <c r="XW8" s="136"/>
      <c r="XX8" s="136"/>
      <c r="XY8" s="136"/>
      <c r="XZ8" s="136"/>
      <c r="YA8" s="136"/>
      <c r="YB8" s="136"/>
      <c r="YC8" s="136"/>
      <c r="YD8" s="136"/>
      <c r="YE8" s="136"/>
      <c r="YF8" s="136"/>
      <c r="YG8" s="136"/>
      <c r="YH8" s="136"/>
      <c r="YI8" s="136"/>
      <c r="YJ8" s="136"/>
      <c r="YK8" s="136"/>
      <c r="YL8" s="136"/>
      <c r="YM8" s="136"/>
      <c r="YN8" s="136"/>
      <c r="YO8" s="136"/>
      <c r="YP8" s="136"/>
      <c r="YQ8" s="136"/>
      <c r="YR8" s="136"/>
      <c r="YS8" s="136"/>
      <c r="YT8" s="136"/>
      <c r="YU8" s="136"/>
      <c r="YV8" s="136"/>
      <c r="YW8" s="136"/>
      <c r="YX8" s="136"/>
      <c r="YY8" s="136"/>
      <c r="YZ8" s="136"/>
      <c r="ZA8" s="136"/>
      <c r="ZB8" s="136"/>
      <c r="ZC8" s="136"/>
      <c r="ZD8" s="136"/>
      <c r="ZE8" s="136"/>
      <c r="ZF8" s="136"/>
      <c r="ZG8" s="136"/>
      <c r="ZH8" s="136"/>
      <c r="ZI8" s="136"/>
      <c r="ZJ8" s="136"/>
      <c r="ZK8" s="136"/>
      <c r="ZL8" s="136"/>
      <c r="ZM8" s="136"/>
      <c r="ZN8" s="136"/>
      <c r="ZO8" s="136"/>
      <c r="ZP8" s="136"/>
      <c r="ZQ8" s="136"/>
      <c r="ZR8" s="136"/>
      <c r="ZS8" s="136"/>
      <c r="ZT8" s="136"/>
      <c r="ZU8" s="136"/>
      <c r="ZV8" s="136"/>
      <c r="ZW8" s="136"/>
      <c r="ZX8" s="136"/>
      <c r="ZY8" s="136"/>
      <c r="ZZ8" s="136"/>
      <c r="AAA8" s="136"/>
      <c r="AAB8" s="136"/>
      <c r="AAC8" s="136"/>
      <c r="AAD8" s="136"/>
      <c r="AAE8" s="136"/>
      <c r="AAF8" s="136"/>
      <c r="AAG8" s="136"/>
      <c r="AAH8" s="136"/>
      <c r="AAI8" s="136"/>
      <c r="AAJ8" s="136"/>
      <c r="AAK8" s="136"/>
      <c r="AAL8" s="136"/>
      <c r="AAM8" s="136"/>
      <c r="AAN8" s="136"/>
      <c r="AAO8" s="136"/>
      <c r="AAP8" s="136"/>
      <c r="AAQ8" s="136"/>
      <c r="AAR8" s="136"/>
      <c r="AAS8" s="136"/>
      <c r="AAT8" s="136"/>
      <c r="AAU8" s="136"/>
      <c r="AAV8" s="136"/>
      <c r="AAW8" s="136"/>
      <c r="AAX8" s="136"/>
      <c r="AAY8" s="136"/>
      <c r="AAZ8" s="136"/>
      <c r="ABA8" s="136"/>
      <c r="ABB8" s="136"/>
      <c r="ABC8" s="136"/>
      <c r="ABD8" s="136"/>
      <c r="ABE8" s="136"/>
      <c r="ABF8" s="136"/>
      <c r="ABG8" s="136"/>
      <c r="ABH8" s="136"/>
      <c r="ABI8" s="136"/>
      <c r="ABJ8" s="136"/>
      <c r="ABK8" s="136"/>
      <c r="ABL8" s="136"/>
      <c r="ABM8" s="136"/>
      <c r="ABN8" s="136"/>
      <c r="ABO8" s="136"/>
      <c r="ABP8" s="136"/>
      <c r="ABQ8" s="136"/>
      <c r="ABR8" s="136"/>
      <c r="ABS8" s="136"/>
      <c r="ABT8" s="136"/>
      <c r="ABU8" s="136"/>
      <c r="ABV8" s="136"/>
      <c r="ABW8" s="136"/>
      <c r="ABX8" s="136"/>
      <c r="ABY8" s="136"/>
      <c r="ABZ8" s="136"/>
      <c r="ACA8" s="136"/>
      <c r="ACB8" s="136"/>
      <c r="ACC8" s="136"/>
      <c r="ACD8" s="136"/>
      <c r="ACE8" s="136"/>
      <c r="ACF8" s="136"/>
      <c r="ACG8" s="136"/>
      <c r="ACH8" s="136"/>
      <c r="ACI8" s="136"/>
      <c r="ACJ8" s="136"/>
      <c r="ACK8" s="136"/>
      <c r="ACL8" s="136"/>
      <c r="ACM8" s="136"/>
      <c r="ACN8" s="136"/>
      <c r="ACO8" s="136"/>
      <c r="ACP8" s="136"/>
      <c r="ACQ8" s="136"/>
      <c r="ACR8" s="136"/>
      <c r="ACS8" s="136"/>
      <c r="ACT8" s="136"/>
      <c r="ACU8" s="136"/>
      <c r="ACV8" s="136"/>
      <c r="ACW8" s="136"/>
      <c r="ACX8" s="136"/>
      <c r="ACY8" s="136"/>
      <c r="ACZ8" s="136"/>
      <c r="ADA8" s="136"/>
      <c r="ADB8" s="136"/>
      <c r="ADC8" s="136"/>
      <c r="ADD8" s="136"/>
      <c r="ADE8" s="136"/>
      <c r="ADF8" s="136"/>
      <c r="ADG8" s="136"/>
      <c r="ADH8" s="136"/>
      <c r="ADI8" s="136"/>
      <c r="ADJ8" s="136"/>
      <c r="ADK8" s="136"/>
      <c r="ADL8" s="136"/>
      <c r="ADM8" s="136"/>
      <c r="ADN8" s="136"/>
      <c r="ADO8" s="136"/>
      <c r="ADP8" s="136"/>
      <c r="ADQ8" s="136"/>
      <c r="ADR8" s="136"/>
      <c r="ADS8" s="136"/>
      <c r="ADT8" s="136"/>
      <c r="ADU8" s="136"/>
      <c r="ADV8" s="136"/>
      <c r="ADW8" s="136"/>
      <c r="ADX8" s="136"/>
      <c r="ADY8" s="136"/>
      <c r="ADZ8" s="136"/>
      <c r="AEA8" s="136"/>
      <c r="AEB8" s="136"/>
      <c r="AEC8" s="136"/>
      <c r="AED8" s="136"/>
      <c r="AEE8" s="136"/>
      <c r="AEF8" s="136"/>
      <c r="AEG8" s="136"/>
      <c r="AEH8" s="136"/>
      <c r="AEI8" s="136"/>
      <c r="AEJ8" s="136"/>
      <c r="AEK8" s="136"/>
      <c r="AEL8" s="136"/>
      <c r="AEM8" s="136"/>
      <c r="AEN8" s="136"/>
      <c r="AEO8" s="136"/>
      <c r="AEP8" s="136"/>
      <c r="AEQ8" s="136"/>
      <c r="AER8" s="136"/>
      <c r="AES8" s="136"/>
      <c r="AET8" s="136"/>
      <c r="AEU8" s="136"/>
      <c r="AEV8" s="136"/>
      <c r="AEW8" s="136"/>
      <c r="AEX8" s="136"/>
      <c r="AEY8" s="136"/>
      <c r="AEZ8" s="136"/>
      <c r="AFA8" s="136"/>
      <c r="AFB8" s="136"/>
      <c r="AFC8" s="136"/>
      <c r="AFD8" s="136"/>
      <c r="AFE8" s="136"/>
      <c r="AFF8" s="136"/>
      <c r="AFG8" s="136"/>
      <c r="AFH8" s="136"/>
      <c r="AFI8" s="136"/>
      <c r="AFJ8" s="136"/>
      <c r="AFK8" s="136"/>
      <c r="AFL8" s="136"/>
      <c r="AFM8" s="136"/>
      <c r="AFN8" s="136"/>
      <c r="AFO8" s="136"/>
      <c r="AFP8" s="136"/>
      <c r="AFQ8" s="136"/>
      <c r="AFR8" s="136"/>
      <c r="AFS8" s="136"/>
      <c r="AFT8" s="136"/>
      <c r="AFU8" s="136"/>
      <c r="AFV8" s="136"/>
      <c r="AFW8" s="136"/>
      <c r="AFX8" s="136"/>
      <c r="AFY8" s="136"/>
      <c r="AFZ8" s="136"/>
      <c r="AGA8" s="136"/>
      <c r="AGB8" s="136"/>
      <c r="AGC8" s="136"/>
      <c r="AGD8" s="136"/>
      <c r="AGE8" s="136"/>
      <c r="AGF8" s="136"/>
      <c r="AGG8" s="136"/>
      <c r="AGH8" s="136"/>
      <c r="AGI8" s="136"/>
      <c r="AGJ8" s="136"/>
      <c r="AGK8" s="136"/>
      <c r="AGL8" s="136"/>
      <c r="AGM8" s="136"/>
      <c r="AGN8" s="136"/>
      <c r="AGO8" s="136"/>
      <c r="AGP8" s="136"/>
      <c r="AGQ8" s="136"/>
      <c r="AGR8" s="136"/>
      <c r="AGS8" s="136"/>
      <c r="AGT8" s="136"/>
      <c r="AGU8" s="136"/>
      <c r="AGV8" s="136"/>
      <c r="AGW8" s="136"/>
      <c r="AGX8" s="136"/>
      <c r="AGY8" s="136"/>
      <c r="AGZ8" s="136"/>
      <c r="AHA8" s="136"/>
      <c r="AHB8" s="136"/>
      <c r="AHC8" s="136"/>
      <c r="AHD8" s="136"/>
      <c r="AHE8" s="136"/>
      <c r="AHF8" s="136"/>
      <c r="AHG8" s="136"/>
      <c r="AHH8" s="136"/>
      <c r="AHI8" s="136"/>
      <c r="AHJ8" s="136"/>
      <c r="AHK8" s="136"/>
      <c r="AHL8" s="136"/>
      <c r="AHM8" s="136"/>
      <c r="AHN8" s="136"/>
      <c r="AHO8" s="136"/>
      <c r="AHP8" s="136"/>
      <c r="AHQ8" s="136"/>
      <c r="AHR8" s="136"/>
      <c r="AHS8" s="136"/>
      <c r="AHT8" s="136"/>
      <c r="AHU8" s="136"/>
      <c r="AHV8" s="136"/>
      <c r="AHW8" s="136"/>
      <c r="AHX8" s="136"/>
      <c r="AHY8" s="136"/>
      <c r="AHZ8" s="136"/>
      <c r="AIA8" s="136"/>
      <c r="AIB8" s="136"/>
      <c r="AIC8" s="136"/>
      <c r="AID8" s="136"/>
      <c r="AIE8" s="136"/>
      <c r="AIF8" s="136"/>
      <c r="AIG8" s="136"/>
      <c r="AIH8" s="136"/>
      <c r="AII8" s="136"/>
      <c r="AIJ8" s="136"/>
      <c r="AIK8" s="136"/>
      <c r="AIL8" s="136"/>
      <c r="AIM8" s="136"/>
      <c r="AIN8" s="136"/>
      <c r="AIO8" s="136"/>
      <c r="AIP8" s="136"/>
      <c r="AIQ8" s="136"/>
      <c r="AIR8" s="136"/>
      <c r="AIS8" s="136"/>
      <c r="AIT8" s="136"/>
      <c r="AIU8" s="136"/>
      <c r="AIV8" s="136"/>
      <c r="AIW8" s="136"/>
      <c r="AIX8" s="136"/>
      <c r="AIY8" s="136"/>
      <c r="AIZ8" s="136"/>
      <c r="AJA8" s="136"/>
      <c r="AJB8" s="136"/>
      <c r="AJC8" s="136"/>
      <c r="AJD8" s="136"/>
      <c r="AJE8" s="136"/>
      <c r="AJF8" s="136"/>
      <c r="AJG8" s="136"/>
      <c r="AJH8" s="136"/>
      <c r="AJI8" s="136"/>
      <c r="AJJ8" s="136"/>
      <c r="AJK8" s="136"/>
      <c r="AJL8" s="136"/>
      <c r="AJM8" s="136"/>
      <c r="AJN8" s="136"/>
      <c r="AJO8" s="136"/>
      <c r="AJP8" s="136"/>
      <c r="AJQ8" s="136"/>
      <c r="AJR8" s="136"/>
      <c r="AJS8" s="136"/>
      <c r="AJT8" s="136"/>
      <c r="AJU8" s="136"/>
      <c r="AJV8" s="136"/>
      <c r="AJW8" s="136"/>
      <c r="AJX8" s="136"/>
      <c r="AJY8" s="136"/>
      <c r="AJZ8" s="136"/>
      <c r="AKA8" s="136"/>
      <c r="AKB8" s="136"/>
      <c r="AKC8" s="136"/>
      <c r="AKD8" s="136"/>
      <c r="AKE8" s="136"/>
      <c r="AKF8" s="136"/>
      <c r="AKG8" s="136"/>
      <c r="AKH8" s="136"/>
      <c r="AKI8" s="136"/>
      <c r="AKJ8" s="136"/>
      <c r="AKK8" s="136"/>
      <c r="AKL8" s="136"/>
      <c r="AKM8" s="136"/>
      <c r="AKN8" s="136"/>
      <c r="AKO8" s="136"/>
      <c r="AKP8" s="136"/>
      <c r="AKQ8" s="136"/>
      <c r="AKR8" s="136"/>
      <c r="AKS8" s="136"/>
      <c r="AKT8" s="136"/>
      <c r="AKU8" s="136"/>
      <c r="AKV8" s="136"/>
      <c r="AKW8" s="136"/>
      <c r="AKX8" s="136"/>
      <c r="AKY8" s="136"/>
      <c r="AKZ8" s="136"/>
      <c r="ALA8" s="136"/>
      <c r="ALB8" s="136"/>
      <c r="ALC8" s="136"/>
      <c r="ALD8" s="136"/>
      <c r="ALE8" s="136"/>
      <c r="ALF8" s="136"/>
      <c r="ALG8" s="136"/>
      <c r="ALH8" s="136"/>
      <c r="ALI8" s="136"/>
      <c r="ALJ8" s="136"/>
      <c r="ALK8" s="136"/>
      <c r="ALL8" s="136"/>
      <c r="ALM8" s="136"/>
      <c r="ALN8" s="136"/>
      <c r="ALO8" s="136"/>
      <c r="ALP8" s="136"/>
      <c r="ALQ8" s="136"/>
      <c r="ALR8" s="136"/>
      <c r="ALS8" s="136"/>
      <c r="ALT8" s="136"/>
      <c r="ALU8" s="136"/>
      <c r="ALV8" s="136"/>
      <c r="ALW8" s="136"/>
      <c r="ALX8" s="136"/>
      <c r="ALY8" s="136"/>
      <c r="ALZ8" s="136"/>
      <c r="AMA8" s="136"/>
      <c r="AMB8" s="136"/>
      <c r="AMC8" s="136"/>
      <c r="AMD8" s="136"/>
      <c r="AME8" s="136"/>
      <c r="AMF8" s="136"/>
      <c r="AMG8" s="136"/>
      <c r="AMH8" s="136"/>
      <c r="AMI8" s="136"/>
      <c r="AMJ8" s="136"/>
      <c r="AMK8" s="136"/>
      <c r="AML8" s="136"/>
      <c r="AMM8" s="136"/>
      <c r="AMN8" s="136"/>
      <c r="AMO8" s="136"/>
      <c r="AMP8" s="136"/>
      <c r="AMQ8" s="136"/>
      <c r="AMR8" s="136"/>
      <c r="AMS8" s="136"/>
      <c r="AMT8" s="136"/>
      <c r="AMU8" s="136"/>
      <c r="AMV8" s="136"/>
      <c r="AMW8" s="136"/>
      <c r="AMX8" s="136"/>
      <c r="AMY8" s="136"/>
      <c r="AMZ8" s="136"/>
      <c r="ANA8" s="136"/>
      <c r="ANB8" s="136"/>
      <c r="ANC8" s="136"/>
      <c r="AND8" s="136"/>
      <c r="ANE8" s="136"/>
      <c r="ANF8" s="136"/>
      <c r="ANG8" s="136"/>
      <c r="ANH8" s="136"/>
      <c r="ANI8" s="136"/>
      <c r="ANJ8" s="136"/>
      <c r="ANK8" s="136"/>
      <c r="ANL8" s="136"/>
      <c r="ANM8" s="136"/>
      <c r="ANN8" s="136"/>
      <c r="ANO8" s="136"/>
      <c r="ANP8" s="136"/>
      <c r="ANQ8" s="136"/>
      <c r="ANR8" s="136"/>
      <c r="ANS8" s="136"/>
      <c r="ANT8" s="136"/>
      <c r="ANU8" s="136"/>
      <c r="ANV8" s="136"/>
      <c r="ANW8" s="136"/>
      <c r="ANX8" s="136"/>
      <c r="ANY8" s="136"/>
      <c r="ANZ8" s="136"/>
      <c r="AOA8" s="136"/>
      <c r="AOB8" s="136"/>
      <c r="AOC8" s="136"/>
      <c r="AOD8" s="136"/>
      <c r="AOE8" s="136"/>
      <c r="AOF8" s="136"/>
      <c r="AOG8" s="136"/>
      <c r="AOH8" s="136"/>
      <c r="AOI8" s="136"/>
      <c r="AOJ8" s="136"/>
      <c r="AOK8" s="136"/>
      <c r="AOL8" s="136"/>
      <c r="AOM8" s="136"/>
      <c r="AON8" s="136"/>
      <c r="AOO8" s="136"/>
      <c r="AOP8" s="136"/>
      <c r="AOQ8" s="136"/>
      <c r="AOR8" s="136"/>
      <c r="AOS8" s="136"/>
      <c r="AOT8" s="136"/>
      <c r="AOU8" s="136"/>
      <c r="AOV8" s="136"/>
      <c r="AOW8" s="136"/>
      <c r="AOX8" s="136"/>
      <c r="AOY8" s="136"/>
      <c r="AOZ8" s="136"/>
      <c r="APA8" s="136"/>
      <c r="APB8" s="136"/>
      <c r="APC8" s="136"/>
      <c r="APD8" s="136"/>
      <c r="APE8" s="136"/>
      <c r="APF8" s="136"/>
      <c r="APG8" s="136"/>
      <c r="APH8" s="136"/>
      <c r="API8" s="136"/>
      <c r="APJ8" s="136"/>
      <c r="APK8" s="136"/>
      <c r="APL8" s="136"/>
      <c r="APM8" s="136"/>
      <c r="APN8" s="136"/>
      <c r="APO8" s="136"/>
      <c r="APP8" s="136"/>
    </row>
    <row r="9" spans="1:1108" s="153" customFormat="1">
      <c r="A9" s="42">
        <v>6</v>
      </c>
      <c r="B9" s="137">
        <v>2.2000000000000002</v>
      </c>
      <c r="C9" s="102" t="s">
        <v>249</v>
      </c>
      <c r="D9" s="138">
        <v>1050</v>
      </c>
      <c r="E9" s="104" t="s">
        <v>192</v>
      </c>
      <c r="F9" s="106" t="s">
        <v>194</v>
      </c>
      <c r="G9" s="105" t="s">
        <v>193</v>
      </c>
      <c r="H9" s="105" t="s">
        <v>196</v>
      </c>
      <c r="I9" s="105" t="s">
        <v>195</v>
      </c>
      <c r="J9" s="139" t="s">
        <v>197</v>
      </c>
      <c r="K9" s="10" t="s">
        <v>198</v>
      </c>
      <c r="L9" s="140" t="s">
        <v>199</v>
      </c>
      <c r="M9" s="10" t="s">
        <v>200</v>
      </c>
      <c r="N9" s="141" t="s">
        <v>201</v>
      </c>
      <c r="O9" s="142">
        <v>101413</v>
      </c>
      <c r="P9" s="143">
        <v>76</v>
      </c>
      <c r="Q9" s="109" t="s">
        <v>0</v>
      </c>
      <c r="R9" s="143">
        <v>76</v>
      </c>
      <c r="S9" s="109" t="s">
        <v>0</v>
      </c>
      <c r="T9" s="143">
        <v>2</v>
      </c>
      <c r="U9" s="109" t="s">
        <v>0</v>
      </c>
      <c r="V9" s="143">
        <v>10</v>
      </c>
      <c r="W9" s="109" t="s">
        <v>0</v>
      </c>
      <c r="X9" s="143">
        <v>6</v>
      </c>
      <c r="Y9" s="109" t="s">
        <v>0</v>
      </c>
      <c r="Z9" s="143">
        <v>5</v>
      </c>
      <c r="AA9" s="109" t="s">
        <v>0</v>
      </c>
      <c r="AB9" s="143"/>
      <c r="AC9" s="109" t="s">
        <v>0</v>
      </c>
      <c r="AD9" s="143"/>
      <c r="AE9" s="109" t="s">
        <v>0</v>
      </c>
      <c r="AF9" s="144">
        <v>4</v>
      </c>
      <c r="AG9" s="145">
        <v>8</v>
      </c>
      <c r="AH9" s="77" t="s">
        <v>202</v>
      </c>
      <c r="AI9" s="77" t="s">
        <v>0</v>
      </c>
      <c r="AJ9" s="146"/>
      <c r="AK9" s="146"/>
      <c r="AL9" s="147" t="s">
        <v>11</v>
      </c>
      <c r="AM9" s="147"/>
      <c r="AN9" s="147"/>
      <c r="AO9" s="147"/>
      <c r="AP9" s="148">
        <v>25</v>
      </c>
      <c r="AQ9" s="111" t="s">
        <v>7</v>
      </c>
      <c r="AR9" s="149">
        <v>0.13</v>
      </c>
      <c r="AS9" s="83" t="s">
        <v>20</v>
      </c>
      <c r="AT9" s="150" t="s">
        <v>250</v>
      </c>
      <c r="AU9" s="151" t="s">
        <v>251</v>
      </c>
      <c r="AV9" s="151" t="s">
        <v>252</v>
      </c>
      <c r="AW9" s="74" t="s">
        <v>206</v>
      </c>
      <c r="AX9" s="74" t="s">
        <v>207</v>
      </c>
      <c r="AY9" s="74" t="s">
        <v>208</v>
      </c>
      <c r="AZ9" s="74" t="s">
        <v>209</v>
      </c>
      <c r="BA9" s="152" t="s">
        <v>210</v>
      </c>
      <c r="BB9" s="115" t="s">
        <v>211</v>
      </c>
      <c r="BC9" s="152" t="s">
        <v>212</v>
      </c>
      <c r="BD9" s="152" t="s">
        <v>213</v>
      </c>
      <c r="BE9" s="116" t="s">
        <v>192</v>
      </c>
      <c r="BF9" s="117" t="s">
        <v>214</v>
      </c>
      <c r="BG9" s="117" t="s">
        <v>4</v>
      </c>
      <c r="BH9" s="117" t="s">
        <v>166</v>
      </c>
      <c r="BM9" s="119" t="s">
        <v>215</v>
      </c>
      <c r="BN9" s="154" t="s">
        <v>216</v>
      </c>
      <c r="BO9" s="154" t="s">
        <v>217</v>
      </c>
      <c r="BP9" s="154" t="s">
        <v>218</v>
      </c>
      <c r="BQ9" s="155" t="s">
        <v>219</v>
      </c>
      <c r="BR9" s="154" t="s">
        <v>220</v>
      </c>
      <c r="BS9" s="121" t="s">
        <v>221</v>
      </c>
      <c r="BT9" s="121" t="s">
        <v>222</v>
      </c>
      <c r="BU9" s="121" t="s">
        <v>215</v>
      </c>
      <c r="BV9" s="121" t="s">
        <v>216</v>
      </c>
      <c r="BW9" s="121" t="s">
        <v>217</v>
      </c>
      <c r="BX9" s="121" t="s">
        <v>218</v>
      </c>
      <c r="BY9" s="121" t="s">
        <v>223</v>
      </c>
      <c r="BZ9" s="154" t="s">
        <v>224</v>
      </c>
      <c r="CA9" s="154" t="s">
        <v>225</v>
      </c>
      <c r="CB9" s="120" t="s">
        <v>226</v>
      </c>
      <c r="CC9" s="155" t="s">
        <v>227</v>
      </c>
      <c r="CD9" s="156" t="s">
        <v>228</v>
      </c>
      <c r="CE9" s="157" t="s">
        <v>229</v>
      </c>
      <c r="CF9" s="157" t="s">
        <v>230</v>
      </c>
      <c r="CG9" s="124" t="s">
        <v>231</v>
      </c>
      <c r="CH9" s="154" t="s">
        <v>232</v>
      </c>
      <c r="CI9" s="156" t="s">
        <v>233</v>
      </c>
      <c r="CJ9" s="156" t="s">
        <v>234</v>
      </c>
      <c r="CK9" s="158"/>
      <c r="CL9" s="158"/>
      <c r="CM9" s="158"/>
      <c r="CN9" s="158"/>
      <c r="CO9" s="158"/>
      <c r="CP9" s="158"/>
      <c r="CQ9" s="158"/>
      <c r="CR9" s="158"/>
      <c r="CS9" s="158"/>
      <c r="CT9" s="125"/>
      <c r="CU9" s="125"/>
      <c r="CV9" s="125"/>
      <c r="CW9" s="158"/>
      <c r="CX9" s="158"/>
      <c r="CY9" s="158"/>
      <c r="CZ9" s="159"/>
      <c r="DA9" s="160"/>
      <c r="DB9" s="161"/>
      <c r="DC9" s="161"/>
      <c r="DD9" s="161"/>
      <c r="DE9" s="162" t="s">
        <v>235</v>
      </c>
      <c r="DF9" s="160"/>
      <c r="DG9" s="158"/>
      <c r="DH9" s="158"/>
      <c r="DI9" s="163" t="s">
        <v>236</v>
      </c>
      <c r="DJ9" s="91" t="s">
        <v>237</v>
      </c>
      <c r="DK9" s="91" t="s">
        <v>238</v>
      </c>
      <c r="DL9" s="91" t="s">
        <v>239</v>
      </c>
      <c r="DM9" s="127" t="s">
        <v>223</v>
      </c>
      <c r="DN9" s="127" t="s">
        <v>224</v>
      </c>
      <c r="DO9" s="127" t="s">
        <v>225</v>
      </c>
      <c r="DP9" s="127" t="s">
        <v>240</v>
      </c>
      <c r="DQ9" s="91"/>
      <c r="DR9" s="91"/>
      <c r="DS9" s="91"/>
      <c r="DT9" s="91"/>
      <c r="DU9" s="127" t="s">
        <v>241</v>
      </c>
      <c r="DV9" s="127" t="s">
        <v>242</v>
      </c>
      <c r="DW9" s="127" t="s">
        <v>243</v>
      </c>
      <c r="DX9" s="127" t="s">
        <v>244</v>
      </c>
      <c r="DY9" s="91"/>
      <c r="DZ9" s="91"/>
      <c r="EA9" s="91"/>
      <c r="EB9" s="91"/>
      <c r="EC9" s="91"/>
      <c r="ED9" s="91"/>
      <c r="EE9" s="91"/>
      <c r="EF9" s="91"/>
      <c r="EG9" s="164"/>
      <c r="EH9" s="164"/>
      <c r="EI9" s="165"/>
      <c r="EJ9" s="165"/>
      <c r="EK9" s="96" t="s">
        <v>253</v>
      </c>
      <c r="EL9" s="141"/>
      <c r="EM9" s="141"/>
      <c r="EN9" s="166"/>
      <c r="EO9" s="167" t="s">
        <v>254</v>
      </c>
      <c r="EP9" s="167" t="s">
        <v>255</v>
      </c>
      <c r="EQ9" s="167" t="s">
        <v>245</v>
      </c>
      <c r="ER9" s="167" t="s">
        <v>246</v>
      </c>
      <c r="ES9" s="167" t="s">
        <v>247</v>
      </c>
      <c r="ET9" s="167"/>
      <c r="EU9" s="167" t="s">
        <v>256</v>
      </c>
      <c r="EV9" s="168"/>
      <c r="EW9" s="168"/>
      <c r="EX9" s="169" t="s">
        <v>257</v>
      </c>
      <c r="EY9" s="169"/>
      <c r="EZ9" s="170"/>
      <c r="FA9" s="170"/>
      <c r="FB9" s="170"/>
      <c r="FC9" s="170"/>
      <c r="FD9" s="171"/>
      <c r="FE9" s="171"/>
      <c r="FF9" s="132">
        <v>39380</v>
      </c>
      <c r="FG9" s="132"/>
      <c r="FH9" s="132"/>
      <c r="FI9" s="133">
        <v>115807</v>
      </c>
      <c r="FJ9" s="172"/>
      <c r="FK9" s="172"/>
      <c r="FL9" s="135">
        <v>1</v>
      </c>
      <c r="FM9" s="136"/>
      <c r="FN9" s="136"/>
      <c r="FO9" s="136"/>
      <c r="FP9" s="136"/>
      <c r="FQ9" s="136"/>
      <c r="FR9" s="136"/>
      <c r="FS9" s="136"/>
      <c r="FT9" s="136"/>
      <c r="FU9" s="136"/>
      <c r="FV9" s="136"/>
      <c r="FW9" s="173"/>
      <c r="FX9" s="173"/>
      <c r="FY9" s="173"/>
      <c r="FZ9" s="173"/>
      <c r="GA9" s="173"/>
      <c r="GB9" s="173"/>
      <c r="GC9" s="173"/>
      <c r="GD9" s="173"/>
      <c r="GE9" s="173"/>
      <c r="GF9" s="173"/>
      <c r="GG9" s="173"/>
      <c r="GH9" s="173"/>
      <c r="GI9" s="173"/>
      <c r="GJ9" s="173"/>
      <c r="GK9" s="173"/>
      <c r="GL9" s="173"/>
      <c r="GM9" s="173"/>
      <c r="GN9" s="173"/>
      <c r="GO9" s="173"/>
      <c r="GP9" s="173"/>
      <c r="GQ9" s="173"/>
      <c r="GR9" s="173"/>
      <c r="GS9" s="173"/>
      <c r="GT9" s="173"/>
      <c r="GU9" s="173"/>
      <c r="GV9" s="173"/>
      <c r="GW9" s="173"/>
      <c r="GX9" s="173"/>
      <c r="GY9" s="173"/>
      <c r="GZ9" s="173"/>
      <c r="HA9" s="173"/>
      <c r="HB9" s="173"/>
      <c r="HC9" s="173"/>
      <c r="HD9" s="173"/>
      <c r="HE9" s="173"/>
      <c r="HF9" s="173"/>
      <c r="HG9" s="173"/>
      <c r="HH9" s="173"/>
      <c r="HI9" s="173"/>
      <c r="HJ9" s="173"/>
      <c r="HK9" s="173"/>
      <c r="HL9" s="173"/>
      <c r="HM9" s="173"/>
      <c r="HN9" s="173"/>
      <c r="HO9" s="173"/>
      <c r="HP9" s="173"/>
      <c r="HQ9" s="173"/>
      <c r="HR9" s="173"/>
      <c r="HS9" s="173"/>
      <c r="HT9" s="173"/>
      <c r="HU9" s="173"/>
      <c r="HV9" s="173"/>
      <c r="HW9" s="173"/>
      <c r="HX9" s="173"/>
      <c r="HY9" s="173"/>
      <c r="HZ9" s="173"/>
      <c r="IA9" s="173"/>
      <c r="IB9" s="173"/>
      <c r="IC9" s="173"/>
      <c r="ID9" s="173"/>
      <c r="IE9" s="173"/>
      <c r="IF9" s="173"/>
      <c r="IG9" s="173"/>
      <c r="IH9" s="173"/>
      <c r="II9" s="173"/>
      <c r="IJ9" s="173"/>
      <c r="IK9" s="173"/>
      <c r="IL9" s="173"/>
      <c r="IM9" s="173"/>
      <c r="IN9" s="173"/>
      <c r="IO9" s="173"/>
      <c r="IP9" s="173"/>
      <c r="IQ9" s="173"/>
      <c r="IR9" s="173"/>
      <c r="IS9" s="173"/>
      <c r="IT9" s="173"/>
      <c r="IU9" s="173"/>
      <c r="IV9" s="173"/>
      <c r="IW9" s="173"/>
      <c r="IX9" s="173"/>
      <c r="IY9" s="173"/>
      <c r="IZ9" s="173"/>
      <c r="JA9" s="173"/>
      <c r="JB9" s="173"/>
      <c r="JC9" s="173"/>
      <c r="JD9" s="173"/>
      <c r="JE9" s="173"/>
      <c r="JF9" s="173"/>
      <c r="JG9" s="173"/>
      <c r="JH9" s="173"/>
      <c r="JI9" s="173"/>
      <c r="JJ9" s="173"/>
      <c r="JK9" s="173"/>
      <c r="JL9" s="173"/>
      <c r="JM9" s="173"/>
      <c r="JN9" s="173"/>
      <c r="JO9" s="173"/>
      <c r="JP9" s="173"/>
      <c r="JQ9" s="173"/>
      <c r="JR9" s="173"/>
      <c r="JS9" s="173"/>
      <c r="JT9" s="173"/>
      <c r="JU9" s="173"/>
      <c r="JV9" s="173"/>
      <c r="JW9" s="173"/>
      <c r="JX9" s="173"/>
      <c r="JY9" s="173"/>
      <c r="JZ9" s="173"/>
      <c r="KA9" s="173"/>
      <c r="KB9" s="173"/>
      <c r="KC9" s="173"/>
      <c r="KD9" s="173"/>
      <c r="KE9" s="173"/>
      <c r="KF9" s="173"/>
      <c r="KG9" s="173"/>
      <c r="KH9" s="173"/>
      <c r="KI9" s="173"/>
      <c r="KJ9" s="173"/>
      <c r="KK9" s="173"/>
      <c r="KL9" s="173"/>
      <c r="KM9" s="173"/>
      <c r="KN9" s="173"/>
      <c r="KO9" s="173"/>
      <c r="KP9" s="173"/>
      <c r="KQ9" s="173"/>
      <c r="KR9" s="173"/>
      <c r="KS9" s="173"/>
      <c r="KT9" s="173"/>
      <c r="KU9" s="173"/>
      <c r="KV9" s="173"/>
      <c r="KW9" s="173"/>
      <c r="KX9" s="173"/>
      <c r="KY9" s="173"/>
      <c r="KZ9" s="173"/>
      <c r="LA9" s="173"/>
      <c r="LB9" s="173"/>
      <c r="LC9" s="173"/>
      <c r="LD9" s="173"/>
      <c r="LE9" s="173"/>
      <c r="LF9" s="173"/>
      <c r="LG9" s="173"/>
      <c r="LH9" s="173"/>
      <c r="LI9" s="173"/>
      <c r="LJ9" s="173"/>
      <c r="LK9" s="173"/>
      <c r="LL9" s="173"/>
      <c r="LM9" s="173"/>
      <c r="LN9" s="173"/>
      <c r="LO9" s="173"/>
      <c r="LP9" s="173"/>
      <c r="LQ9" s="173"/>
      <c r="LR9" s="173"/>
      <c r="LS9" s="173"/>
      <c r="LT9" s="173"/>
      <c r="LU9" s="173"/>
      <c r="LV9" s="173"/>
      <c r="LW9" s="173"/>
      <c r="LX9" s="173"/>
      <c r="LY9" s="173"/>
      <c r="LZ9" s="173"/>
      <c r="MA9" s="173"/>
      <c r="MB9" s="173"/>
      <c r="MC9" s="173"/>
      <c r="MD9" s="173"/>
      <c r="ME9" s="173"/>
      <c r="MF9" s="173"/>
      <c r="MG9" s="173"/>
      <c r="MH9" s="173"/>
      <c r="MI9" s="173"/>
      <c r="MJ9" s="173"/>
      <c r="MK9" s="173"/>
      <c r="ML9" s="173"/>
      <c r="MM9" s="173"/>
      <c r="MN9" s="173"/>
      <c r="MO9" s="173"/>
      <c r="MP9" s="173"/>
      <c r="MQ9" s="173"/>
      <c r="MR9" s="173"/>
      <c r="MS9" s="173"/>
      <c r="MT9" s="173"/>
      <c r="MU9" s="173"/>
      <c r="MV9" s="173"/>
      <c r="MW9" s="173"/>
      <c r="MX9" s="173"/>
      <c r="MY9" s="173"/>
      <c r="MZ9" s="173"/>
      <c r="NA9" s="173"/>
      <c r="NB9" s="173"/>
      <c r="NC9" s="173"/>
      <c r="ND9" s="173"/>
      <c r="NE9" s="173"/>
      <c r="NF9" s="173"/>
      <c r="NG9" s="173"/>
      <c r="NH9" s="173"/>
      <c r="NI9" s="173"/>
      <c r="NJ9" s="173"/>
      <c r="NK9" s="173"/>
      <c r="NL9" s="173"/>
      <c r="NM9" s="173"/>
      <c r="NN9" s="173"/>
      <c r="NO9" s="173"/>
      <c r="NP9" s="173"/>
      <c r="NQ9" s="173"/>
      <c r="NR9" s="173"/>
      <c r="NS9" s="173"/>
      <c r="NT9" s="173"/>
      <c r="NU9" s="173"/>
      <c r="NV9" s="173"/>
      <c r="NW9" s="173"/>
      <c r="NX9" s="173"/>
      <c r="NY9" s="173"/>
      <c r="NZ9" s="173"/>
      <c r="OA9" s="173"/>
      <c r="OB9" s="173"/>
      <c r="OC9" s="173"/>
      <c r="OD9" s="173"/>
      <c r="OE9" s="173"/>
      <c r="OF9" s="173"/>
      <c r="OG9" s="173"/>
      <c r="OH9" s="173"/>
      <c r="OI9" s="173"/>
      <c r="OJ9" s="173"/>
      <c r="OK9" s="173"/>
      <c r="OL9" s="173"/>
      <c r="OM9" s="173"/>
      <c r="ON9" s="173"/>
      <c r="OO9" s="173"/>
      <c r="OP9" s="173"/>
      <c r="OQ9" s="173"/>
      <c r="OR9" s="173"/>
      <c r="OS9" s="173"/>
      <c r="OT9" s="173"/>
      <c r="OU9" s="173"/>
      <c r="OV9" s="173"/>
      <c r="OW9" s="173"/>
      <c r="OX9" s="173"/>
      <c r="OY9" s="173"/>
      <c r="OZ9" s="173"/>
      <c r="PA9" s="173"/>
      <c r="PB9" s="173"/>
      <c r="PC9" s="173"/>
      <c r="PD9" s="173"/>
      <c r="PE9" s="173"/>
      <c r="PF9" s="173"/>
      <c r="PG9" s="173"/>
      <c r="PH9" s="173"/>
      <c r="PI9" s="173"/>
      <c r="PJ9" s="173"/>
      <c r="PK9" s="173"/>
      <c r="PL9" s="173"/>
      <c r="PM9" s="173"/>
      <c r="PN9" s="173"/>
      <c r="PO9" s="173"/>
      <c r="PP9" s="173"/>
      <c r="PQ9" s="173"/>
      <c r="PR9" s="173"/>
      <c r="PS9" s="173"/>
      <c r="PT9" s="173"/>
      <c r="PU9" s="173"/>
      <c r="PV9" s="173"/>
      <c r="PW9" s="173"/>
      <c r="PX9" s="173"/>
      <c r="PY9" s="173"/>
      <c r="PZ9" s="173"/>
      <c r="QA9" s="173"/>
      <c r="QB9" s="173"/>
      <c r="QC9" s="173"/>
      <c r="QD9" s="173"/>
      <c r="QE9" s="173"/>
      <c r="QF9" s="173"/>
      <c r="QG9" s="173"/>
      <c r="QH9" s="173"/>
      <c r="QI9" s="173"/>
      <c r="QJ9" s="173"/>
      <c r="QK9" s="173"/>
      <c r="QL9" s="173"/>
      <c r="QM9" s="173"/>
      <c r="QN9" s="173"/>
      <c r="QO9" s="173"/>
      <c r="QP9" s="173"/>
      <c r="QQ9" s="173"/>
      <c r="QR9" s="173"/>
      <c r="QS9" s="173"/>
      <c r="QT9" s="173"/>
      <c r="QU9" s="173"/>
      <c r="QV9" s="173"/>
      <c r="QW9" s="173"/>
      <c r="QX9" s="173"/>
      <c r="QY9" s="173"/>
      <c r="QZ9" s="173"/>
      <c r="RA9" s="173"/>
      <c r="RB9" s="173"/>
      <c r="RC9" s="173"/>
      <c r="RD9" s="173"/>
      <c r="RE9" s="173"/>
      <c r="RF9" s="173"/>
      <c r="RG9" s="173"/>
      <c r="RH9" s="173"/>
      <c r="RI9" s="173"/>
      <c r="RJ9" s="173"/>
      <c r="RK9" s="173"/>
      <c r="RL9" s="173"/>
      <c r="RM9" s="173"/>
      <c r="RN9" s="173"/>
      <c r="RO9" s="173"/>
      <c r="RP9" s="173"/>
      <c r="RQ9" s="173"/>
      <c r="RR9" s="173"/>
      <c r="RS9" s="173"/>
      <c r="RT9" s="173"/>
      <c r="RU9" s="173"/>
      <c r="RV9" s="173"/>
      <c r="RW9" s="173"/>
      <c r="RX9" s="173"/>
      <c r="RY9" s="173"/>
      <c r="RZ9" s="173"/>
      <c r="SA9" s="173"/>
      <c r="SB9" s="173"/>
      <c r="SC9" s="173"/>
      <c r="SD9" s="173"/>
      <c r="SE9" s="173"/>
      <c r="SF9" s="173"/>
      <c r="SG9" s="173"/>
      <c r="SH9" s="173"/>
      <c r="SI9" s="173"/>
      <c r="SJ9" s="173"/>
      <c r="SK9" s="173"/>
      <c r="SL9" s="173"/>
      <c r="SM9" s="173"/>
      <c r="SN9" s="173"/>
      <c r="SO9" s="173"/>
      <c r="SP9" s="173"/>
      <c r="SQ9" s="173"/>
      <c r="SR9" s="173"/>
      <c r="SS9" s="173"/>
      <c r="ST9" s="173"/>
      <c r="SU9" s="173"/>
      <c r="SV9" s="173"/>
      <c r="SW9" s="173"/>
      <c r="SX9" s="173"/>
      <c r="SY9" s="173"/>
      <c r="SZ9" s="173"/>
      <c r="TA9" s="173"/>
      <c r="TB9" s="173"/>
      <c r="TC9" s="173"/>
      <c r="TD9" s="173"/>
      <c r="TE9" s="173"/>
      <c r="TF9" s="173"/>
      <c r="TG9" s="173"/>
      <c r="TH9" s="173"/>
      <c r="TI9" s="173"/>
      <c r="TJ9" s="173"/>
      <c r="TK9" s="173"/>
      <c r="TL9" s="173"/>
      <c r="TM9" s="173"/>
      <c r="TN9" s="173"/>
      <c r="TO9" s="173"/>
      <c r="TP9" s="173"/>
      <c r="TQ9" s="173"/>
      <c r="TR9" s="173"/>
      <c r="TS9" s="173"/>
      <c r="TT9" s="173"/>
      <c r="TU9" s="173"/>
      <c r="TV9" s="173"/>
      <c r="TW9" s="173"/>
      <c r="TX9" s="173"/>
      <c r="TY9" s="173"/>
      <c r="TZ9" s="173"/>
      <c r="UA9" s="173"/>
      <c r="UB9" s="173"/>
      <c r="UC9" s="173"/>
      <c r="UD9" s="173"/>
      <c r="UE9" s="173"/>
      <c r="UF9" s="173"/>
      <c r="UG9" s="173"/>
      <c r="UH9" s="173"/>
      <c r="UI9" s="173"/>
      <c r="UJ9" s="173"/>
      <c r="UK9" s="173"/>
      <c r="UL9" s="173"/>
      <c r="UM9" s="173"/>
      <c r="UN9" s="173"/>
      <c r="UO9" s="173"/>
      <c r="UP9" s="173"/>
      <c r="UQ9" s="173"/>
      <c r="UR9" s="173"/>
      <c r="US9" s="173"/>
      <c r="UT9" s="173"/>
      <c r="UU9" s="173"/>
      <c r="UV9" s="173"/>
      <c r="UW9" s="173"/>
      <c r="UX9" s="173"/>
      <c r="UY9" s="173"/>
      <c r="UZ9" s="173"/>
      <c r="VA9" s="173"/>
      <c r="VB9" s="173"/>
      <c r="VC9" s="173"/>
      <c r="VD9" s="173"/>
      <c r="VE9" s="173"/>
      <c r="VF9" s="173"/>
      <c r="VG9" s="173"/>
      <c r="VH9" s="173"/>
      <c r="VI9" s="173"/>
      <c r="VJ9" s="173"/>
      <c r="VK9" s="173"/>
      <c r="VL9" s="173"/>
      <c r="VM9" s="173"/>
      <c r="VN9" s="173"/>
      <c r="VO9" s="173"/>
      <c r="VP9" s="173"/>
      <c r="VQ9" s="173"/>
      <c r="VR9" s="173"/>
      <c r="VS9" s="173"/>
      <c r="VT9" s="173"/>
      <c r="VU9" s="173"/>
      <c r="VV9" s="173"/>
      <c r="VW9" s="173"/>
      <c r="VX9" s="173"/>
      <c r="VY9" s="173"/>
      <c r="VZ9" s="173"/>
      <c r="WA9" s="173"/>
      <c r="WB9" s="173"/>
      <c r="WC9" s="173"/>
      <c r="WD9" s="173"/>
      <c r="WE9" s="173"/>
      <c r="WF9" s="173"/>
      <c r="WG9" s="173"/>
      <c r="WH9" s="173"/>
      <c r="WI9" s="173"/>
      <c r="WJ9" s="173"/>
      <c r="WK9" s="173"/>
      <c r="WL9" s="173"/>
      <c r="WM9" s="173"/>
      <c r="WN9" s="173"/>
      <c r="WO9" s="173"/>
      <c r="WP9" s="173"/>
      <c r="WQ9" s="173"/>
      <c r="WR9" s="173"/>
      <c r="WS9" s="173"/>
      <c r="WT9" s="173"/>
      <c r="WU9" s="173"/>
      <c r="WV9" s="173"/>
      <c r="WW9" s="173"/>
      <c r="WX9" s="173"/>
      <c r="WY9" s="173"/>
      <c r="WZ9" s="173"/>
      <c r="XA9" s="173"/>
      <c r="XB9" s="173"/>
      <c r="XC9" s="173"/>
      <c r="XD9" s="173"/>
      <c r="XE9" s="173"/>
      <c r="XF9" s="173"/>
      <c r="XG9" s="173"/>
      <c r="XH9" s="173"/>
      <c r="XI9" s="173"/>
      <c r="XJ9" s="173"/>
      <c r="XK9" s="173"/>
      <c r="XL9" s="173"/>
      <c r="XM9" s="173"/>
      <c r="XN9" s="173"/>
      <c r="XO9" s="173"/>
      <c r="XP9" s="173"/>
      <c r="XQ9" s="173"/>
      <c r="XR9" s="173"/>
      <c r="XS9" s="173"/>
      <c r="XT9" s="173"/>
      <c r="XU9" s="173"/>
      <c r="XV9" s="173"/>
      <c r="XW9" s="173"/>
      <c r="XX9" s="173"/>
      <c r="XY9" s="173"/>
      <c r="XZ9" s="173"/>
      <c r="YA9" s="173"/>
      <c r="YB9" s="173"/>
      <c r="YC9" s="173"/>
      <c r="YD9" s="173"/>
      <c r="YE9" s="173"/>
      <c r="YF9" s="173"/>
      <c r="YG9" s="173"/>
      <c r="YH9" s="173"/>
      <c r="YI9" s="173"/>
      <c r="YJ9" s="173"/>
      <c r="YK9" s="173"/>
      <c r="YL9" s="173"/>
      <c r="YM9" s="173"/>
      <c r="YN9" s="173"/>
      <c r="YO9" s="173"/>
      <c r="YP9" s="173"/>
      <c r="YQ9" s="173"/>
      <c r="YR9" s="173"/>
      <c r="YS9" s="173"/>
      <c r="YT9" s="173"/>
      <c r="YU9" s="173"/>
      <c r="YV9" s="173"/>
      <c r="YW9" s="173"/>
      <c r="YX9" s="173"/>
      <c r="YY9" s="173"/>
      <c r="YZ9" s="173"/>
      <c r="ZA9" s="173"/>
      <c r="ZB9" s="173"/>
      <c r="ZC9" s="173"/>
      <c r="ZD9" s="173"/>
      <c r="ZE9" s="173"/>
      <c r="ZF9" s="173"/>
      <c r="ZG9" s="173"/>
      <c r="ZH9" s="173"/>
      <c r="ZI9" s="173"/>
      <c r="ZJ9" s="173"/>
      <c r="ZK9" s="173"/>
      <c r="ZL9" s="173"/>
      <c r="ZM9" s="173"/>
      <c r="ZN9" s="173"/>
      <c r="ZO9" s="173"/>
      <c r="ZP9" s="173"/>
      <c r="ZQ9" s="173"/>
      <c r="ZR9" s="173"/>
      <c r="ZS9" s="173"/>
      <c r="ZT9" s="173"/>
      <c r="ZU9" s="173"/>
      <c r="ZV9" s="173"/>
      <c r="ZW9" s="173"/>
      <c r="ZX9" s="173"/>
      <c r="ZY9" s="173"/>
      <c r="ZZ9" s="173"/>
      <c r="AAA9" s="173"/>
      <c r="AAB9" s="173"/>
      <c r="AAC9" s="173"/>
      <c r="AAD9" s="173"/>
      <c r="AAE9" s="173"/>
      <c r="AAF9" s="173"/>
      <c r="AAG9" s="173"/>
      <c r="AAH9" s="173"/>
      <c r="AAI9" s="173"/>
      <c r="AAJ9" s="173"/>
      <c r="AAK9" s="173"/>
      <c r="AAL9" s="173"/>
      <c r="AAM9" s="173"/>
      <c r="AAN9" s="173"/>
      <c r="AAO9" s="173"/>
      <c r="AAP9" s="173"/>
      <c r="AAQ9" s="173"/>
      <c r="AAR9" s="173"/>
      <c r="AAS9" s="173"/>
      <c r="AAT9" s="173"/>
      <c r="AAU9" s="173"/>
      <c r="AAV9" s="173"/>
      <c r="AAW9" s="173"/>
      <c r="AAX9" s="173"/>
      <c r="AAY9" s="173"/>
      <c r="AAZ9" s="173"/>
      <c r="ABA9" s="173"/>
      <c r="ABB9" s="173"/>
      <c r="ABC9" s="173"/>
      <c r="ABD9" s="173"/>
      <c r="ABE9" s="173"/>
      <c r="ABF9" s="173"/>
      <c r="ABG9" s="173"/>
      <c r="ABH9" s="173"/>
      <c r="ABI9" s="173"/>
      <c r="ABJ9" s="173"/>
      <c r="ABK9" s="173"/>
      <c r="ABL9" s="173"/>
      <c r="ABM9" s="173"/>
      <c r="ABN9" s="173"/>
      <c r="ABO9" s="173"/>
      <c r="ABP9" s="173"/>
      <c r="ABQ9" s="173"/>
      <c r="ABR9" s="173"/>
      <c r="ABS9" s="173"/>
      <c r="ABT9" s="173"/>
      <c r="ABU9" s="173"/>
      <c r="ABV9" s="173"/>
      <c r="ABW9" s="173"/>
      <c r="ABX9" s="173"/>
      <c r="ABY9" s="173"/>
      <c r="ABZ9" s="173"/>
      <c r="ACA9" s="173"/>
      <c r="ACB9" s="173"/>
      <c r="ACC9" s="173"/>
      <c r="ACD9" s="173"/>
      <c r="ACE9" s="173"/>
      <c r="ACF9" s="173"/>
      <c r="ACG9" s="173"/>
      <c r="ACH9" s="173"/>
      <c r="ACI9" s="173"/>
      <c r="ACJ9" s="173"/>
      <c r="ACK9" s="173"/>
      <c r="ACL9" s="173"/>
      <c r="ACM9" s="173"/>
      <c r="ACN9" s="173"/>
      <c r="ACO9" s="173"/>
      <c r="ACP9" s="173"/>
      <c r="ACQ9" s="173"/>
      <c r="ACR9" s="173"/>
      <c r="ACS9" s="173"/>
      <c r="ACT9" s="173"/>
      <c r="ACU9" s="173"/>
      <c r="ACV9" s="173"/>
      <c r="ACW9" s="173"/>
      <c r="ACX9" s="173"/>
      <c r="ACY9" s="173"/>
      <c r="ACZ9" s="173"/>
      <c r="ADA9" s="173"/>
      <c r="ADB9" s="173"/>
      <c r="ADC9" s="173"/>
      <c r="ADD9" s="173"/>
      <c r="ADE9" s="173"/>
      <c r="ADF9" s="173"/>
      <c r="ADG9" s="173"/>
      <c r="ADH9" s="173"/>
      <c r="ADI9" s="173"/>
      <c r="ADJ9" s="173"/>
      <c r="ADK9" s="173"/>
      <c r="ADL9" s="173"/>
      <c r="ADM9" s="173"/>
      <c r="ADN9" s="173"/>
      <c r="ADO9" s="173"/>
      <c r="ADP9" s="173"/>
      <c r="ADQ9" s="173"/>
      <c r="ADR9" s="173"/>
      <c r="ADS9" s="173"/>
      <c r="ADT9" s="173"/>
      <c r="ADU9" s="173"/>
      <c r="ADV9" s="173"/>
      <c r="ADW9" s="173"/>
      <c r="ADX9" s="173"/>
      <c r="ADY9" s="173"/>
      <c r="ADZ9" s="173"/>
      <c r="AEA9" s="173"/>
      <c r="AEB9" s="173"/>
      <c r="AEC9" s="173"/>
      <c r="AED9" s="173"/>
      <c r="AEE9" s="173"/>
      <c r="AEF9" s="173"/>
      <c r="AEG9" s="173"/>
      <c r="AEH9" s="173"/>
      <c r="AEI9" s="173"/>
      <c r="AEJ9" s="173"/>
      <c r="AEK9" s="173"/>
      <c r="AEL9" s="173"/>
      <c r="AEM9" s="173"/>
      <c r="AEN9" s="173"/>
      <c r="AEO9" s="173"/>
      <c r="AEP9" s="173"/>
      <c r="AEQ9" s="173"/>
      <c r="AER9" s="173"/>
      <c r="AES9" s="173"/>
      <c r="AET9" s="173"/>
      <c r="AEU9" s="173"/>
      <c r="AEV9" s="173"/>
      <c r="AEW9" s="173"/>
      <c r="AEX9" s="173"/>
      <c r="AEY9" s="173"/>
      <c r="AEZ9" s="173"/>
      <c r="AFA9" s="173"/>
      <c r="AFB9" s="173"/>
      <c r="AFC9" s="173"/>
      <c r="AFD9" s="173"/>
      <c r="AFE9" s="173"/>
      <c r="AFF9" s="173"/>
      <c r="AFG9" s="173"/>
      <c r="AFH9" s="173"/>
      <c r="AFI9" s="173"/>
      <c r="AFJ9" s="173"/>
      <c r="AFK9" s="173"/>
      <c r="AFL9" s="173"/>
      <c r="AFM9" s="173"/>
      <c r="AFN9" s="173"/>
      <c r="AFO9" s="173"/>
      <c r="AFP9" s="173"/>
      <c r="AFQ9" s="173"/>
      <c r="AFR9" s="173"/>
      <c r="AFS9" s="173"/>
      <c r="AFT9" s="173"/>
      <c r="AFU9" s="173"/>
      <c r="AFV9" s="173"/>
      <c r="AFW9" s="173"/>
      <c r="AFX9" s="173"/>
      <c r="AFY9" s="173"/>
      <c r="AFZ9" s="173"/>
      <c r="AGA9" s="173"/>
      <c r="AGB9" s="173"/>
      <c r="AGC9" s="173"/>
      <c r="AGD9" s="173"/>
      <c r="AGE9" s="173"/>
      <c r="AGF9" s="173"/>
      <c r="AGG9" s="173"/>
      <c r="AGH9" s="173"/>
      <c r="AGI9" s="173"/>
      <c r="AGJ9" s="173"/>
      <c r="AGK9" s="173"/>
      <c r="AGL9" s="173"/>
      <c r="AGM9" s="173"/>
      <c r="AGN9" s="173"/>
      <c r="AGO9" s="173"/>
      <c r="AGP9" s="173"/>
      <c r="AGQ9" s="173"/>
      <c r="AGR9" s="173"/>
      <c r="AGS9" s="173"/>
      <c r="AGT9" s="173"/>
      <c r="AGU9" s="173"/>
      <c r="AGV9" s="173"/>
      <c r="AGW9" s="173"/>
      <c r="AGX9" s="173"/>
      <c r="AGY9" s="173"/>
      <c r="AGZ9" s="173"/>
      <c r="AHA9" s="173"/>
      <c r="AHB9" s="173"/>
      <c r="AHC9" s="173"/>
      <c r="AHD9" s="173"/>
      <c r="AHE9" s="173"/>
      <c r="AHF9" s="173"/>
      <c r="AHG9" s="173"/>
      <c r="AHH9" s="173"/>
      <c r="AHI9" s="173"/>
      <c r="AHJ9" s="173"/>
      <c r="AHK9" s="173"/>
      <c r="AHL9" s="173"/>
      <c r="AHM9" s="173"/>
      <c r="AHN9" s="173"/>
      <c r="AHO9" s="173"/>
      <c r="AHP9" s="173"/>
      <c r="AHQ9" s="173"/>
      <c r="AHR9" s="173"/>
      <c r="AHS9" s="173"/>
      <c r="AHT9" s="173"/>
      <c r="AHU9" s="173"/>
      <c r="AHV9" s="173"/>
      <c r="AHW9" s="173"/>
      <c r="AHX9" s="173"/>
      <c r="AHY9" s="173"/>
      <c r="AHZ9" s="173"/>
      <c r="AIA9" s="173"/>
      <c r="AIB9" s="173"/>
      <c r="AIC9" s="173"/>
      <c r="AID9" s="173"/>
      <c r="AIE9" s="173"/>
      <c r="AIF9" s="173"/>
      <c r="AIG9" s="173"/>
      <c r="AIH9" s="173"/>
      <c r="AII9" s="173"/>
      <c r="AIJ9" s="173"/>
      <c r="AIK9" s="173"/>
      <c r="AIL9" s="173"/>
      <c r="AIM9" s="173"/>
      <c r="AIN9" s="173"/>
      <c r="AIO9" s="173"/>
      <c r="AIP9" s="173"/>
      <c r="AIQ9" s="173"/>
      <c r="AIR9" s="173"/>
      <c r="AIS9" s="173"/>
      <c r="AIT9" s="173"/>
      <c r="AIU9" s="173"/>
      <c r="AIV9" s="173"/>
      <c r="AIW9" s="173"/>
      <c r="AIX9" s="173"/>
      <c r="AIY9" s="173"/>
      <c r="AIZ9" s="173"/>
      <c r="AJA9" s="173"/>
      <c r="AJB9" s="173"/>
      <c r="AJC9" s="173"/>
      <c r="AJD9" s="173"/>
      <c r="AJE9" s="173"/>
      <c r="AJF9" s="173"/>
      <c r="AJG9" s="173"/>
      <c r="AJH9" s="173"/>
      <c r="AJI9" s="173"/>
      <c r="AJJ9" s="173"/>
      <c r="AJK9" s="173"/>
      <c r="AJL9" s="173"/>
      <c r="AJM9" s="173"/>
      <c r="AJN9" s="173"/>
      <c r="AJO9" s="173"/>
      <c r="AJP9" s="173"/>
      <c r="AJQ9" s="173"/>
      <c r="AJR9" s="173"/>
      <c r="AJS9" s="173"/>
      <c r="AJT9" s="173"/>
      <c r="AJU9" s="173"/>
      <c r="AJV9" s="173"/>
      <c r="AJW9" s="173"/>
      <c r="AJX9" s="173"/>
      <c r="AJY9" s="173"/>
      <c r="AJZ9" s="173"/>
      <c r="AKA9" s="173"/>
      <c r="AKB9" s="173"/>
      <c r="AKC9" s="173"/>
      <c r="AKD9" s="173"/>
      <c r="AKE9" s="173"/>
      <c r="AKF9" s="173"/>
      <c r="AKG9" s="173"/>
      <c r="AKH9" s="173"/>
      <c r="AKI9" s="173"/>
      <c r="AKJ9" s="173"/>
      <c r="AKK9" s="173"/>
      <c r="AKL9" s="173"/>
      <c r="AKM9" s="173"/>
      <c r="AKN9" s="173"/>
      <c r="AKO9" s="173"/>
      <c r="AKP9" s="173"/>
      <c r="AKQ9" s="173"/>
      <c r="AKR9" s="173"/>
      <c r="AKS9" s="173"/>
      <c r="AKT9" s="173"/>
      <c r="AKU9" s="173"/>
      <c r="AKV9" s="173"/>
      <c r="AKW9" s="173"/>
      <c r="AKX9" s="173"/>
      <c r="AKY9" s="173"/>
      <c r="AKZ9" s="173"/>
      <c r="ALA9" s="173"/>
      <c r="ALB9" s="173"/>
      <c r="ALC9" s="173"/>
      <c r="ALD9" s="173"/>
      <c r="ALE9" s="173"/>
      <c r="ALF9" s="173"/>
      <c r="ALG9" s="173"/>
      <c r="ALH9" s="173"/>
      <c r="ALI9" s="173"/>
      <c r="ALJ9" s="173"/>
      <c r="ALK9" s="173"/>
      <c r="ALL9" s="173"/>
      <c r="ALM9" s="173"/>
      <c r="ALN9" s="173"/>
      <c r="ALO9" s="173"/>
      <c r="ALP9" s="173"/>
      <c r="ALQ9" s="173"/>
      <c r="ALR9" s="173"/>
      <c r="ALS9" s="173"/>
      <c r="ALT9" s="173"/>
      <c r="ALU9" s="173"/>
      <c r="ALV9" s="173"/>
      <c r="ALW9" s="173"/>
      <c r="ALX9" s="173"/>
      <c r="ALY9" s="173"/>
      <c r="ALZ9" s="173"/>
      <c r="AMA9" s="173"/>
      <c r="AMB9" s="173"/>
      <c r="AMC9" s="173"/>
      <c r="AMD9" s="173"/>
      <c r="AME9" s="173"/>
      <c r="AMF9" s="173"/>
      <c r="AMG9" s="173"/>
      <c r="AMH9" s="173"/>
      <c r="AMI9" s="173"/>
      <c r="AMJ9" s="173"/>
      <c r="AMK9" s="173"/>
      <c r="AML9" s="173"/>
      <c r="AMM9" s="173"/>
      <c r="AMN9" s="173"/>
      <c r="AMO9" s="173"/>
      <c r="AMP9" s="173"/>
      <c r="AMQ9" s="173"/>
      <c r="AMR9" s="173"/>
      <c r="AMS9" s="173"/>
      <c r="AMT9" s="173"/>
      <c r="AMU9" s="173"/>
      <c r="AMV9" s="173"/>
      <c r="AMW9" s="173"/>
      <c r="AMX9" s="173"/>
      <c r="AMY9" s="173"/>
      <c r="AMZ9" s="173"/>
      <c r="ANA9" s="173"/>
      <c r="ANB9" s="173"/>
      <c r="ANC9" s="173"/>
      <c r="AND9" s="173"/>
      <c r="ANE9" s="173"/>
      <c r="ANF9" s="173"/>
      <c r="ANG9" s="173"/>
      <c r="ANH9" s="173"/>
      <c r="ANI9" s="173"/>
      <c r="ANJ9" s="173"/>
      <c r="ANK9" s="173"/>
      <c r="ANL9" s="173"/>
      <c r="ANM9" s="173"/>
      <c r="ANN9" s="173"/>
      <c r="ANO9" s="173"/>
      <c r="ANP9" s="173"/>
      <c r="ANQ9" s="173"/>
      <c r="ANR9" s="173"/>
      <c r="ANS9" s="173"/>
      <c r="ANT9" s="173"/>
      <c r="ANU9" s="173"/>
      <c r="ANV9" s="173"/>
      <c r="ANW9" s="173"/>
      <c r="ANX9" s="173"/>
      <c r="ANY9" s="173"/>
      <c r="ANZ9" s="173"/>
      <c r="AOA9" s="173"/>
      <c r="AOB9" s="173"/>
      <c r="AOC9" s="173"/>
      <c r="AOD9" s="173"/>
      <c r="AOE9" s="173"/>
      <c r="AOF9" s="173"/>
      <c r="AOG9" s="173"/>
      <c r="AOH9" s="173"/>
      <c r="AOI9" s="173"/>
      <c r="AOJ9" s="173"/>
      <c r="AOK9" s="173"/>
      <c r="AOL9" s="173"/>
      <c r="AOM9" s="173"/>
      <c r="AON9" s="173"/>
      <c r="AOO9" s="173"/>
      <c r="AOP9" s="173"/>
      <c r="AOQ9" s="173"/>
      <c r="AOR9" s="173"/>
      <c r="AOS9" s="173"/>
      <c r="AOT9" s="173"/>
      <c r="AOU9" s="173"/>
      <c r="AOV9" s="173"/>
      <c r="AOW9" s="173"/>
      <c r="AOX9" s="173"/>
      <c r="AOY9" s="173"/>
      <c r="AOZ9" s="173"/>
      <c r="APA9" s="173"/>
      <c r="APB9" s="173"/>
      <c r="APC9" s="173"/>
      <c r="APD9" s="173"/>
      <c r="APE9" s="173"/>
      <c r="APF9" s="173"/>
      <c r="APG9" s="173"/>
      <c r="APH9" s="173"/>
      <c r="API9" s="173"/>
      <c r="APJ9" s="173"/>
      <c r="APK9" s="173"/>
      <c r="APL9" s="173"/>
      <c r="APM9" s="173"/>
      <c r="APN9" s="173"/>
      <c r="APO9" s="173"/>
      <c r="APP9" s="173"/>
    </row>
    <row r="10" spans="1:1108" s="173" customFormat="1">
      <c r="A10" s="42">
        <v>8</v>
      </c>
      <c r="B10" s="137">
        <v>3.1</v>
      </c>
      <c r="C10" s="102" t="s">
        <v>258</v>
      </c>
      <c r="D10" s="174">
        <v>1050</v>
      </c>
      <c r="E10" s="104" t="s">
        <v>192</v>
      </c>
      <c r="F10" s="106" t="s">
        <v>260</v>
      </c>
      <c r="G10" s="105" t="s">
        <v>259</v>
      </c>
      <c r="H10" s="175" t="s">
        <v>262</v>
      </c>
      <c r="I10" s="105" t="s">
        <v>261</v>
      </c>
      <c r="J10" s="176" t="s">
        <v>263</v>
      </c>
      <c r="K10" s="10" t="s">
        <v>264</v>
      </c>
      <c r="L10" s="73" t="s">
        <v>199</v>
      </c>
      <c r="M10" s="10" t="s">
        <v>200</v>
      </c>
      <c r="N10" s="74" t="s">
        <v>265</v>
      </c>
      <c r="O10" s="177"/>
      <c r="P10" s="109">
        <v>76</v>
      </c>
      <c r="Q10" s="109" t="s">
        <v>0</v>
      </c>
      <c r="R10" s="109">
        <v>76</v>
      </c>
      <c r="S10" s="109" t="s">
        <v>0</v>
      </c>
      <c r="T10" s="109">
        <v>2</v>
      </c>
      <c r="U10" s="109" t="s">
        <v>0</v>
      </c>
      <c r="V10" s="109">
        <v>10</v>
      </c>
      <c r="W10" s="109" t="s">
        <v>0</v>
      </c>
      <c r="X10" s="109">
        <v>6</v>
      </c>
      <c r="Y10" s="109" t="s">
        <v>0</v>
      </c>
      <c r="Z10" s="109">
        <v>5</v>
      </c>
      <c r="AA10" s="109" t="s">
        <v>0</v>
      </c>
      <c r="AB10" s="109"/>
      <c r="AC10" s="109" t="s">
        <v>0</v>
      </c>
      <c r="AD10" s="109"/>
      <c r="AE10" s="109" t="s">
        <v>0</v>
      </c>
      <c r="AF10" s="77">
        <v>4</v>
      </c>
      <c r="AG10" s="78">
        <v>8</v>
      </c>
      <c r="AH10" s="77" t="s">
        <v>202</v>
      </c>
      <c r="AI10" s="77" t="s">
        <v>0</v>
      </c>
      <c r="AJ10" s="80"/>
      <c r="AK10" s="80"/>
      <c r="AL10" s="26" t="s">
        <v>11</v>
      </c>
      <c r="AM10" s="26"/>
      <c r="AN10" s="26"/>
      <c r="AO10" s="26"/>
      <c r="AP10" s="111">
        <v>10</v>
      </c>
      <c r="AQ10" s="111" t="s">
        <v>7</v>
      </c>
      <c r="AR10" s="178">
        <v>0.13</v>
      </c>
      <c r="AS10" s="83" t="s">
        <v>20</v>
      </c>
      <c r="AT10" s="179" t="s">
        <v>250</v>
      </c>
      <c r="AU10" s="180" t="s">
        <v>251</v>
      </c>
      <c r="AV10" s="180" t="s">
        <v>252</v>
      </c>
      <c r="AW10" s="74" t="s">
        <v>206</v>
      </c>
      <c r="AX10" s="74" t="s">
        <v>207</v>
      </c>
      <c r="AY10" s="74" t="s">
        <v>208</v>
      </c>
      <c r="AZ10" s="74" t="s">
        <v>209</v>
      </c>
      <c r="BA10" s="152" t="s">
        <v>210</v>
      </c>
      <c r="BB10" s="115" t="s">
        <v>211</v>
      </c>
      <c r="BC10" s="152" t="s">
        <v>212</v>
      </c>
      <c r="BD10" s="152" t="s">
        <v>213</v>
      </c>
      <c r="BE10" s="116" t="s">
        <v>192</v>
      </c>
      <c r="BF10" s="117" t="s">
        <v>214</v>
      </c>
      <c r="BG10" s="117" t="s">
        <v>4</v>
      </c>
      <c r="BH10" s="117" t="s">
        <v>166</v>
      </c>
      <c r="BM10" s="119" t="s">
        <v>215</v>
      </c>
      <c r="BN10" s="154" t="s">
        <v>216</v>
      </c>
      <c r="BO10" s="154" t="s">
        <v>217</v>
      </c>
      <c r="BP10" s="154" t="s">
        <v>218</v>
      </c>
      <c r="BQ10" s="154" t="s">
        <v>266</v>
      </c>
      <c r="BR10" s="154" t="s">
        <v>267</v>
      </c>
      <c r="BS10" s="121" t="s">
        <v>268</v>
      </c>
      <c r="BT10" s="121" t="s">
        <v>269</v>
      </c>
      <c r="BU10" s="121" t="s">
        <v>215</v>
      </c>
      <c r="BV10" s="121" t="s">
        <v>216</v>
      </c>
      <c r="BW10" s="121" t="s">
        <v>217</v>
      </c>
      <c r="BX10" s="121" t="s">
        <v>218</v>
      </c>
      <c r="BY10" s="121" t="s">
        <v>223</v>
      </c>
      <c r="BZ10" s="154" t="s">
        <v>224</v>
      </c>
      <c r="CA10" s="154" t="s">
        <v>225</v>
      </c>
      <c r="CB10" s="120" t="s">
        <v>226</v>
      </c>
      <c r="CC10" s="181" t="s">
        <v>227</v>
      </c>
      <c r="CD10" s="156" t="s">
        <v>228</v>
      </c>
      <c r="CE10" s="157" t="s">
        <v>229</v>
      </c>
      <c r="CF10" s="157" t="s">
        <v>230</v>
      </c>
      <c r="CG10" s="124" t="s">
        <v>231</v>
      </c>
      <c r="CH10" s="154" t="s">
        <v>232</v>
      </c>
      <c r="CI10" s="156" t="s">
        <v>233</v>
      </c>
      <c r="CJ10" s="156" t="s">
        <v>234</v>
      </c>
      <c r="CK10" s="158"/>
      <c r="CL10" s="158"/>
      <c r="CM10" s="158"/>
      <c r="CN10" s="158"/>
      <c r="CO10" s="158"/>
      <c r="CP10" s="158"/>
      <c r="CQ10" s="158"/>
      <c r="CR10" s="158"/>
      <c r="CS10" s="158"/>
      <c r="CT10" s="125"/>
      <c r="CU10" s="125"/>
      <c r="CV10" s="125"/>
      <c r="CW10" s="158"/>
      <c r="CX10" s="158"/>
      <c r="CY10" s="158"/>
      <c r="CZ10" s="91"/>
      <c r="DA10" s="92"/>
      <c r="DB10" s="93"/>
      <c r="DC10" s="93"/>
      <c r="DD10" s="93"/>
      <c r="DE10" s="90" t="s">
        <v>235</v>
      </c>
      <c r="DF10" s="92"/>
      <c r="DG10" s="158"/>
      <c r="DH10" s="158"/>
      <c r="DI10" s="182" t="s">
        <v>236</v>
      </c>
      <c r="DJ10" s="91" t="s">
        <v>237</v>
      </c>
      <c r="DK10" s="91" t="s">
        <v>238</v>
      </c>
      <c r="DL10" s="91" t="s">
        <v>239</v>
      </c>
      <c r="DM10" s="127" t="s">
        <v>223</v>
      </c>
      <c r="DN10" s="127" t="s">
        <v>224</v>
      </c>
      <c r="DO10" s="127" t="s">
        <v>225</v>
      </c>
      <c r="DP10" s="127" t="s">
        <v>240</v>
      </c>
      <c r="DQ10" s="91"/>
      <c r="DR10" s="91"/>
      <c r="DS10" s="91"/>
      <c r="DT10" s="91"/>
      <c r="DU10" s="127" t="s">
        <v>241</v>
      </c>
      <c r="DV10" s="127" t="s">
        <v>242</v>
      </c>
      <c r="DW10" s="127" t="s">
        <v>243</v>
      </c>
      <c r="DX10" s="127" t="s">
        <v>244</v>
      </c>
      <c r="DY10" s="91"/>
      <c r="DZ10" s="91"/>
      <c r="EA10" s="91"/>
      <c r="EB10" s="91"/>
      <c r="EC10" s="91"/>
      <c r="ED10" s="91"/>
      <c r="EE10" s="91"/>
      <c r="EF10" s="91"/>
      <c r="EG10" s="94"/>
      <c r="EH10" s="94"/>
      <c r="EI10" s="95"/>
      <c r="EJ10" s="95"/>
      <c r="EK10" s="96" t="s">
        <v>253</v>
      </c>
      <c r="EL10" s="183"/>
      <c r="EM10" s="183"/>
      <c r="EN10" s="184"/>
      <c r="EO10" s="167" t="s">
        <v>254</v>
      </c>
      <c r="EP10" s="167" t="s">
        <v>255</v>
      </c>
      <c r="EQ10" s="185" t="s">
        <v>270</v>
      </c>
      <c r="ER10" s="185" t="s">
        <v>246</v>
      </c>
      <c r="ES10" s="185" t="s">
        <v>247</v>
      </c>
      <c r="ET10" s="185"/>
      <c r="EU10" s="185" t="s">
        <v>256</v>
      </c>
      <c r="EV10" s="183"/>
      <c r="EW10" s="183"/>
      <c r="EX10" s="169" t="s">
        <v>271</v>
      </c>
      <c r="EY10" s="186"/>
      <c r="EZ10" s="186"/>
      <c r="FA10" s="186"/>
      <c r="FB10" s="186"/>
      <c r="FC10" s="186"/>
      <c r="FD10" s="186"/>
      <c r="FE10" s="186"/>
      <c r="FF10" s="187" t="s">
        <v>272</v>
      </c>
      <c r="FG10" s="172"/>
      <c r="FH10" s="172"/>
      <c r="FI10" s="172"/>
      <c r="FJ10" s="172"/>
      <c r="FK10" s="172"/>
      <c r="FL10" s="135">
        <v>1</v>
      </c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</row>
    <row r="11" spans="1:1108" s="153" customFormat="1">
      <c r="A11" s="42">
        <v>11</v>
      </c>
      <c r="B11" s="137">
        <v>4.0999999999999996</v>
      </c>
      <c r="C11" s="102" t="s">
        <v>273</v>
      </c>
      <c r="D11" s="138">
        <v>1050</v>
      </c>
      <c r="E11" s="104" t="s">
        <v>192</v>
      </c>
      <c r="F11" s="106" t="s">
        <v>194</v>
      </c>
      <c r="G11" s="105" t="s">
        <v>193</v>
      </c>
      <c r="H11" s="175" t="s">
        <v>196</v>
      </c>
      <c r="I11" s="105" t="s">
        <v>195</v>
      </c>
      <c r="J11" s="139" t="s">
        <v>197</v>
      </c>
      <c r="K11" s="10" t="s">
        <v>198</v>
      </c>
      <c r="L11" s="140" t="s">
        <v>199</v>
      </c>
      <c r="M11" s="10" t="s">
        <v>200</v>
      </c>
      <c r="N11" s="141" t="s">
        <v>201</v>
      </c>
      <c r="O11" s="142">
        <v>101415</v>
      </c>
      <c r="P11" s="143">
        <v>89</v>
      </c>
      <c r="Q11" s="109" t="s">
        <v>0</v>
      </c>
      <c r="R11" s="143">
        <v>89</v>
      </c>
      <c r="S11" s="109" t="s">
        <v>0</v>
      </c>
      <c r="T11" s="143">
        <v>2.5</v>
      </c>
      <c r="U11" s="109" t="s">
        <v>0</v>
      </c>
      <c r="V11" s="143">
        <v>12</v>
      </c>
      <c r="W11" s="109" t="s">
        <v>0</v>
      </c>
      <c r="X11" s="143">
        <v>7</v>
      </c>
      <c r="Y11" s="109" t="s">
        <v>0</v>
      </c>
      <c r="Z11" s="143">
        <v>5</v>
      </c>
      <c r="AA11" s="109" t="s">
        <v>0</v>
      </c>
      <c r="AB11" s="143"/>
      <c r="AC11" s="109" t="s">
        <v>0</v>
      </c>
      <c r="AD11" s="143"/>
      <c r="AE11" s="109" t="s">
        <v>0</v>
      </c>
      <c r="AF11" s="144">
        <v>4.5</v>
      </c>
      <c r="AG11" s="145">
        <v>8</v>
      </c>
      <c r="AH11" s="145" t="s">
        <v>274</v>
      </c>
      <c r="AI11" s="77" t="s">
        <v>0</v>
      </c>
      <c r="AJ11" s="146"/>
      <c r="AK11" s="146"/>
      <c r="AL11" s="147" t="s">
        <v>11</v>
      </c>
      <c r="AM11" s="147"/>
      <c r="AN11" s="147"/>
      <c r="AO11" s="147"/>
      <c r="AP11" s="148">
        <v>10</v>
      </c>
      <c r="AQ11" s="111" t="s">
        <v>7</v>
      </c>
      <c r="AR11" s="149">
        <v>0.22</v>
      </c>
      <c r="AS11" s="83" t="s">
        <v>20</v>
      </c>
      <c r="AT11" s="150" t="s">
        <v>252</v>
      </c>
      <c r="AU11" s="151" t="s">
        <v>275</v>
      </c>
      <c r="AV11" s="151" t="s">
        <v>276</v>
      </c>
      <c r="AW11" s="74" t="s">
        <v>206</v>
      </c>
      <c r="AX11" s="74" t="s">
        <v>207</v>
      </c>
      <c r="AY11" s="74" t="s">
        <v>208</v>
      </c>
      <c r="AZ11" s="74" t="s">
        <v>209</v>
      </c>
      <c r="BA11" s="152" t="s">
        <v>210</v>
      </c>
      <c r="BB11" s="115" t="s">
        <v>211</v>
      </c>
      <c r="BC11" s="152" t="s">
        <v>212</v>
      </c>
      <c r="BD11" s="152" t="s">
        <v>213</v>
      </c>
      <c r="BE11" s="116" t="s">
        <v>192</v>
      </c>
      <c r="BF11" s="117" t="s">
        <v>214</v>
      </c>
      <c r="BG11" s="117" t="s">
        <v>4</v>
      </c>
      <c r="BH11" s="117" t="s">
        <v>166</v>
      </c>
      <c r="BM11" s="119" t="s">
        <v>215</v>
      </c>
      <c r="BN11" s="154" t="s">
        <v>216</v>
      </c>
      <c r="BO11" s="154" t="s">
        <v>217</v>
      </c>
      <c r="BP11" s="154" t="s">
        <v>218</v>
      </c>
      <c r="BQ11" s="155" t="s">
        <v>219</v>
      </c>
      <c r="BR11" s="154" t="s">
        <v>220</v>
      </c>
      <c r="BS11" s="121" t="s">
        <v>221</v>
      </c>
      <c r="BT11" s="121" t="s">
        <v>222</v>
      </c>
      <c r="BU11" s="121" t="s">
        <v>215</v>
      </c>
      <c r="BV11" s="121" t="s">
        <v>216</v>
      </c>
      <c r="BW11" s="121" t="s">
        <v>217</v>
      </c>
      <c r="BX11" s="121" t="s">
        <v>218</v>
      </c>
      <c r="BY11" s="121" t="s">
        <v>223</v>
      </c>
      <c r="BZ11" s="154" t="s">
        <v>224</v>
      </c>
      <c r="CA11" s="154" t="s">
        <v>225</v>
      </c>
      <c r="CB11" s="120" t="s">
        <v>226</v>
      </c>
      <c r="CC11" s="155" t="s">
        <v>227</v>
      </c>
      <c r="CD11" s="156" t="s">
        <v>228</v>
      </c>
      <c r="CE11" s="157" t="s">
        <v>229</v>
      </c>
      <c r="CF11" s="157" t="s">
        <v>230</v>
      </c>
      <c r="CG11" s="124" t="s">
        <v>231</v>
      </c>
      <c r="CH11" s="154" t="s">
        <v>232</v>
      </c>
      <c r="CI11" s="156" t="s">
        <v>233</v>
      </c>
      <c r="CJ11" s="156" t="s">
        <v>234</v>
      </c>
      <c r="CK11" s="158"/>
      <c r="CL11" s="158"/>
      <c r="CM11" s="158"/>
      <c r="CN11" s="158"/>
      <c r="CO11" s="158"/>
      <c r="CP11" s="158"/>
      <c r="CQ11" s="158"/>
      <c r="CR11" s="158"/>
      <c r="CS11" s="158"/>
      <c r="CT11" s="125"/>
      <c r="CU11" s="125"/>
      <c r="CV11" s="125"/>
      <c r="CW11" s="158"/>
      <c r="CX11" s="158"/>
      <c r="CY11" s="158"/>
      <c r="CZ11" s="159"/>
      <c r="DA11" s="160"/>
      <c r="DB11" s="161"/>
      <c r="DC11" s="161"/>
      <c r="DD11" s="161"/>
      <c r="DE11" s="162" t="s">
        <v>235</v>
      </c>
      <c r="DF11" s="160"/>
      <c r="DG11" s="158"/>
      <c r="DH11" s="158"/>
      <c r="DI11" s="163" t="s">
        <v>236</v>
      </c>
      <c r="DJ11" s="91" t="s">
        <v>237</v>
      </c>
      <c r="DK11" s="91" t="s">
        <v>238</v>
      </c>
      <c r="DL11" s="91" t="s">
        <v>239</v>
      </c>
      <c r="DM11" s="127" t="s">
        <v>223</v>
      </c>
      <c r="DN11" s="127" t="s">
        <v>224</v>
      </c>
      <c r="DO11" s="127" t="s">
        <v>225</v>
      </c>
      <c r="DP11" s="127" t="s">
        <v>240</v>
      </c>
      <c r="DQ11" s="91"/>
      <c r="DR11" s="91"/>
      <c r="DS11" s="91"/>
      <c r="DT11" s="91"/>
      <c r="DU11" s="127" t="s">
        <v>241</v>
      </c>
      <c r="DV11" s="127" t="s">
        <v>242</v>
      </c>
      <c r="DW11" s="127" t="s">
        <v>243</v>
      </c>
      <c r="DX11" s="127" t="s">
        <v>244</v>
      </c>
      <c r="DY11" s="91"/>
      <c r="DZ11" s="91"/>
      <c r="EA11" s="91"/>
      <c r="EB11" s="91"/>
      <c r="EC11" s="91"/>
      <c r="ED11" s="91"/>
      <c r="EE11" s="91"/>
      <c r="EF11" s="91"/>
      <c r="EG11" s="164"/>
      <c r="EH11" s="94"/>
      <c r="EI11" s="165"/>
      <c r="EJ11" s="165"/>
      <c r="EK11" s="96" t="s">
        <v>253</v>
      </c>
      <c r="EL11" s="141"/>
      <c r="EM11" s="141"/>
      <c r="EN11" s="166"/>
      <c r="EO11" s="167" t="s">
        <v>254</v>
      </c>
      <c r="EP11" s="167" t="s">
        <v>277</v>
      </c>
      <c r="EQ11" s="167" t="s">
        <v>245</v>
      </c>
      <c r="ER11" s="167" t="s">
        <v>246</v>
      </c>
      <c r="ES11" s="167" t="s">
        <v>247</v>
      </c>
      <c r="ET11" s="167"/>
      <c r="EU11" s="167" t="s">
        <v>278</v>
      </c>
      <c r="EV11" s="168"/>
      <c r="EW11" s="168"/>
      <c r="EX11" s="169" t="s">
        <v>279</v>
      </c>
      <c r="EY11" s="169"/>
      <c r="EZ11" s="169"/>
      <c r="FA11" s="169"/>
      <c r="FB11" s="169"/>
      <c r="FC11" s="169"/>
      <c r="FD11" s="171"/>
      <c r="FE11" s="171"/>
      <c r="FF11" s="188">
        <v>39381</v>
      </c>
      <c r="FG11" s="188"/>
      <c r="FH11" s="188"/>
      <c r="FI11" s="189">
        <v>115809</v>
      </c>
      <c r="FJ11" s="172"/>
      <c r="FK11" s="172"/>
      <c r="FL11" s="135">
        <v>1</v>
      </c>
      <c r="FM11" s="136"/>
      <c r="FN11" s="136"/>
      <c r="FO11" s="136"/>
      <c r="FP11" s="136"/>
      <c r="FQ11" s="136"/>
      <c r="FR11" s="136"/>
      <c r="FS11" s="136"/>
      <c r="FT11" s="136"/>
      <c r="FU11" s="136"/>
      <c r="FV11" s="136"/>
      <c r="FW11" s="173"/>
      <c r="FX11" s="173"/>
      <c r="FY11" s="173"/>
      <c r="FZ11" s="173"/>
      <c r="GA11" s="173"/>
      <c r="GB11" s="173"/>
      <c r="GC11" s="173"/>
      <c r="GD11" s="173"/>
      <c r="GE11" s="173"/>
      <c r="GF11" s="173"/>
      <c r="GG11" s="173"/>
      <c r="GH11" s="173"/>
      <c r="GI11" s="173"/>
      <c r="GJ11" s="173"/>
      <c r="GK11" s="173"/>
      <c r="GL11" s="173"/>
      <c r="GM11" s="173"/>
      <c r="GN11" s="173"/>
      <c r="GO11" s="173"/>
      <c r="GP11" s="173"/>
      <c r="GQ11" s="173"/>
      <c r="GR11" s="173"/>
      <c r="GS11" s="173"/>
      <c r="GT11" s="173"/>
      <c r="GU11" s="173"/>
      <c r="GV11" s="173"/>
      <c r="GW11" s="173"/>
      <c r="GX11" s="173"/>
      <c r="GY11" s="173"/>
      <c r="GZ11" s="173"/>
      <c r="HA11" s="173"/>
      <c r="HB11" s="173"/>
      <c r="HC11" s="173"/>
      <c r="HD11" s="173"/>
      <c r="HE11" s="173"/>
      <c r="HF11" s="173"/>
      <c r="HG11" s="173"/>
      <c r="HH11" s="173"/>
      <c r="HI11" s="173"/>
      <c r="HJ11" s="173"/>
      <c r="HK11" s="173"/>
      <c r="HL11" s="173"/>
      <c r="HM11" s="173"/>
      <c r="HN11" s="173"/>
      <c r="HO11" s="173"/>
      <c r="HP11" s="173"/>
      <c r="HQ11" s="173"/>
      <c r="HR11" s="173"/>
      <c r="HS11" s="173"/>
      <c r="HT11" s="173"/>
      <c r="HU11" s="173"/>
      <c r="HV11" s="173"/>
      <c r="HW11" s="173"/>
      <c r="HX11" s="173"/>
      <c r="HY11" s="173"/>
      <c r="HZ11" s="173"/>
      <c r="IA11" s="173"/>
      <c r="IB11" s="173"/>
      <c r="IC11" s="173"/>
      <c r="ID11" s="173"/>
      <c r="IE11" s="173"/>
      <c r="IF11" s="173"/>
      <c r="IG11" s="173"/>
      <c r="IH11" s="173"/>
      <c r="II11" s="173"/>
      <c r="IJ11" s="173"/>
      <c r="IK11" s="173"/>
      <c r="IL11" s="173"/>
      <c r="IM11" s="173"/>
      <c r="IN11" s="173"/>
      <c r="IO11" s="173"/>
      <c r="IP11" s="173"/>
      <c r="IQ11" s="173"/>
      <c r="IR11" s="173"/>
      <c r="IS11" s="173"/>
      <c r="IT11" s="173"/>
      <c r="IU11" s="173"/>
      <c r="IV11" s="173"/>
      <c r="IW11" s="173"/>
      <c r="IX11" s="173"/>
      <c r="IY11" s="173"/>
      <c r="IZ11" s="173"/>
      <c r="JA11" s="173"/>
      <c r="JB11" s="173"/>
      <c r="JC11" s="173"/>
      <c r="JD11" s="173"/>
      <c r="JE11" s="173"/>
      <c r="JF11" s="173"/>
      <c r="JG11" s="173"/>
      <c r="JH11" s="173"/>
      <c r="JI11" s="173"/>
      <c r="JJ11" s="173"/>
      <c r="JK11" s="173"/>
      <c r="JL11" s="173"/>
      <c r="JM11" s="173"/>
      <c r="JN11" s="173"/>
      <c r="JO11" s="173"/>
      <c r="JP11" s="173"/>
      <c r="JQ11" s="173"/>
      <c r="JR11" s="173"/>
      <c r="JS11" s="173"/>
      <c r="JT11" s="173"/>
      <c r="JU11" s="173"/>
      <c r="JV11" s="173"/>
      <c r="JW11" s="173"/>
      <c r="JX11" s="173"/>
      <c r="JY11" s="173"/>
      <c r="JZ11" s="173"/>
      <c r="KA11" s="173"/>
      <c r="KB11" s="173"/>
      <c r="KC11" s="173"/>
      <c r="KD11" s="173"/>
      <c r="KE11" s="173"/>
      <c r="KF11" s="173"/>
      <c r="KG11" s="173"/>
      <c r="KH11" s="173"/>
      <c r="KI11" s="173"/>
      <c r="KJ11" s="173"/>
      <c r="KK11" s="173"/>
      <c r="KL11" s="173"/>
      <c r="KM11" s="173"/>
      <c r="KN11" s="173"/>
      <c r="KO11" s="173"/>
      <c r="KP11" s="173"/>
      <c r="KQ11" s="173"/>
      <c r="KR11" s="173"/>
      <c r="KS11" s="173"/>
      <c r="KT11" s="173"/>
      <c r="KU11" s="173"/>
      <c r="KV11" s="173"/>
      <c r="KW11" s="173"/>
      <c r="KX11" s="173"/>
      <c r="KY11" s="173"/>
      <c r="KZ11" s="173"/>
      <c r="LA11" s="173"/>
      <c r="LB11" s="173"/>
      <c r="LC11" s="173"/>
      <c r="LD11" s="173"/>
      <c r="LE11" s="173"/>
      <c r="LF11" s="173"/>
      <c r="LG11" s="173"/>
      <c r="LH11" s="173"/>
      <c r="LI11" s="173"/>
      <c r="LJ11" s="173"/>
      <c r="LK11" s="173"/>
      <c r="LL11" s="173"/>
      <c r="LM11" s="173"/>
      <c r="LN11" s="173"/>
      <c r="LO11" s="173"/>
      <c r="LP11" s="173"/>
      <c r="LQ11" s="173"/>
      <c r="LR11" s="173"/>
      <c r="LS11" s="173"/>
      <c r="LT11" s="173"/>
      <c r="LU11" s="173"/>
      <c r="LV11" s="173"/>
      <c r="LW11" s="173"/>
      <c r="LX11" s="173"/>
      <c r="LY11" s="173"/>
      <c r="LZ11" s="173"/>
      <c r="MA11" s="173"/>
      <c r="MB11" s="173"/>
      <c r="MC11" s="173"/>
      <c r="MD11" s="173"/>
      <c r="ME11" s="173"/>
      <c r="MF11" s="173"/>
      <c r="MG11" s="173"/>
      <c r="MH11" s="173"/>
      <c r="MI11" s="173"/>
      <c r="MJ11" s="173"/>
      <c r="MK11" s="173"/>
      <c r="ML11" s="173"/>
      <c r="MM11" s="173"/>
      <c r="MN11" s="173"/>
      <c r="MO11" s="173"/>
      <c r="MP11" s="173"/>
      <c r="MQ11" s="173"/>
      <c r="MR11" s="173"/>
      <c r="MS11" s="173"/>
      <c r="MT11" s="173"/>
      <c r="MU11" s="173"/>
      <c r="MV11" s="173"/>
      <c r="MW11" s="173"/>
      <c r="MX11" s="173"/>
      <c r="MY11" s="173"/>
      <c r="MZ11" s="173"/>
      <c r="NA11" s="173"/>
      <c r="NB11" s="173"/>
      <c r="NC11" s="173"/>
      <c r="ND11" s="173"/>
      <c r="NE11" s="173"/>
      <c r="NF11" s="173"/>
      <c r="NG11" s="173"/>
      <c r="NH11" s="173"/>
      <c r="NI11" s="173"/>
      <c r="NJ11" s="173"/>
      <c r="NK11" s="173"/>
      <c r="NL11" s="173"/>
      <c r="NM11" s="173"/>
      <c r="NN11" s="173"/>
      <c r="NO11" s="173"/>
      <c r="NP11" s="173"/>
      <c r="NQ11" s="173"/>
      <c r="NR11" s="173"/>
      <c r="NS11" s="173"/>
      <c r="NT11" s="173"/>
      <c r="NU11" s="173"/>
      <c r="NV11" s="173"/>
      <c r="NW11" s="173"/>
      <c r="NX11" s="173"/>
      <c r="NY11" s="173"/>
      <c r="NZ11" s="173"/>
      <c r="OA11" s="173"/>
      <c r="OB11" s="173"/>
      <c r="OC11" s="173"/>
      <c r="OD11" s="173"/>
      <c r="OE11" s="173"/>
      <c r="OF11" s="173"/>
      <c r="OG11" s="173"/>
      <c r="OH11" s="173"/>
      <c r="OI11" s="173"/>
      <c r="OJ11" s="173"/>
      <c r="OK11" s="173"/>
      <c r="OL11" s="173"/>
      <c r="OM11" s="173"/>
      <c r="ON11" s="173"/>
      <c r="OO11" s="173"/>
      <c r="OP11" s="173"/>
      <c r="OQ11" s="173"/>
      <c r="OR11" s="173"/>
      <c r="OS11" s="173"/>
      <c r="OT11" s="173"/>
      <c r="OU11" s="173"/>
      <c r="OV11" s="173"/>
      <c r="OW11" s="173"/>
      <c r="OX11" s="173"/>
      <c r="OY11" s="173"/>
      <c r="OZ11" s="173"/>
      <c r="PA11" s="173"/>
      <c r="PB11" s="173"/>
      <c r="PC11" s="173"/>
      <c r="PD11" s="173"/>
      <c r="PE11" s="173"/>
      <c r="PF11" s="173"/>
      <c r="PG11" s="173"/>
      <c r="PH11" s="173"/>
      <c r="PI11" s="173"/>
      <c r="PJ11" s="173"/>
      <c r="PK11" s="173"/>
      <c r="PL11" s="173"/>
      <c r="PM11" s="173"/>
      <c r="PN11" s="173"/>
      <c r="PO11" s="173"/>
      <c r="PP11" s="173"/>
      <c r="PQ11" s="173"/>
      <c r="PR11" s="173"/>
      <c r="PS11" s="173"/>
      <c r="PT11" s="173"/>
      <c r="PU11" s="173"/>
      <c r="PV11" s="173"/>
      <c r="PW11" s="173"/>
      <c r="PX11" s="173"/>
      <c r="PY11" s="173"/>
      <c r="PZ11" s="173"/>
      <c r="QA11" s="173"/>
      <c r="QB11" s="173"/>
      <c r="QC11" s="173"/>
      <c r="QD11" s="173"/>
      <c r="QE11" s="173"/>
      <c r="QF11" s="173"/>
      <c r="QG11" s="173"/>
      <c r="QH11" s="173"/>
      <c r="QI11" s="173"/>
      <c r="QJ11" s="173"/>
      <c r="QK11" s="173"/>
      <c r="QL11" s="173"/>
      <c r="QM11" s="173"/>
      <c r="QN11" s="173"/>
      <c r="QO11" s="173"/>
      <c r="QP11" s="173"/>
      <c r="QQ11" s="173"/>
      <c r="QR11" s="173"/>
      <c r="QS11" s="173"/>
      <c r="QT11" s="173"/>
      <c r="QU11" s="173"/>
      <c r="QV11" s="173"/>
      <c r="QW11" s="173"/>
      <c r="QX11" s="173"/>
      <c r="QY11" s="173"/>
      <c r="QZ11" s="173"/>
      <c r="RA11" s="173"/>
      <c r="RB11" s="173"/>
      <c r="RC11" s="173"/>
      <c r="RD11" s="173"/>
      <c r="RE11" s="173"/>
      <c r="RF11" s="173"/>
      <c r="RG11" s="173"/>
      <c r="RH11" s="173"/>
      <c r="RI11" s="173"/>
      <c r="RJ11" s="173"/>
      <c r="RK11" s="173"/>
      <c r="RL11" s="173"/>
      <c r="RM11" s="173"/>
      <c r="RN11" s="173"/>
      <c r="RO11" s="173"/>
      <c r="RP11" s="173"/>
      <c r="RQ11" s="173"/>
      <c r="RR11" s="173"/>
      <c r="RS11" s="173"/>
      <c r="RT11" s="173"/>
      <c r="RU11" s="173"/>
      <c r="RV11" s="173"/>
      <c r="RW11" s="173"/>
      <c r="RX11" s="173"/>
      <c r="RY11" s="173"/>
      <c r="RZ11" s="173"/>
      <c r="SA11" s="173"/>
      <c r="SB11" s="173"/>
      <c r="SC11" s="173"/>
      <c r="SD11" s="173"/>
      <c r="SE11" s="173"/>
      <c r="SF11" s="173"/>
      <c r="SG11" s="173"/>
      <c r="SH11" s="173"/>
      <c r="SI11" s="173"/>
      <c r="SJ11" s="173"/>
      <c r="SK11" s="173"/>
      <c r="SL11" s="173"/>
      <c r="SM11" s="173"/>
      <c r="SN11" s="173"/>
      <c r="SO11" s="173"/>
      <c r="SP11" s="173"/>
      <c r="SQ11" s="173"/>
      <c r="SR11" s="173"/>
      <c r="SS11" s="173"/>
      <c r="ST11" s="173"/>
      <c r="SU11" s="173"/>
      <c r="SV11" s="173"/>
      <c r="SW11" s="173"/>
      <c r="SX11" s="173"/>
      <c r="SY11" s="173"/>
      <c r="SZ11" s="173"/>
      <c r="TA11" s="173"/>
      <c r="TB11" s="173"/>
      <c r="TC11" s="173"/>
      <c r="TD11" s="173"/>
      <c r="TE11" s="173"/>
      <c r="TF11" s="173"/>
      <c r="TG11" s="173"/>
      <c r="TH11" s="173"/>
      <c r="TI11" s="173"/>
      <c r="TJ11" s="173"/>
      <c r="TK11" s="173"/>
      <c r="TL11" s="173"/>
      <c r="TM11" s="173"/>
      <c r="TN11" s="173"/>
      <c r="TO11" s="173"/>
      <c r="TP11" s="173"/>
      <c r="TQ11" s="173"/>
      <c r="TR11" s="173"/>
      <c r="TS11" s="173"/>
      <c r="TT11" s="173"/>
      <c r="TU11" s="173"/>
      <c r="TV11" s="173"/>
      <c r="TW11" s="173"/>
      <c r="TX11" s="173"/>
      <c r="TY11" s="173"/>
      <c r="TZ11" s="173"/>
      <c r="UA11" s="173"/>
      <c r="UB11" s="173"/>
      <c r="UC11" s="173"/>
      <c r="UD11" s="173"/>
      <c r="UE11" s="173"/>
      <c r="UF11" s="173"/>
      <c r="UG11" s="173"/>
      <c r="UH11" s="173"/>
      <c r="UI11" s="173"/>
      <c r="UJ11" s="173"/>
      <c r="UK11" s="173"/>
      <c r="UL11" s="173"/>
      <c r="UM11" s="173"/>
      <c r="UN11" s="173"/>
      <c r="UO11" s="173"/>
      <c r="UP11" s="173"/>
      <c r="UQ11" s="173"/>
      <c r="UR11" s="173"/>
      <c r="US11" s="173"/>
      <c r="UT11" s="173"/>
      <c r="UU11" s="173"/>
      <c r="UV11" s="173"/>
      <c r="UW11" s="173"/>
      <c r="UX11" s="173"/>
      <c r="UY11" s="173"/>
      <c r="UZ11" s="173"/>
      <c r="VA11" s="173"/>
      <c r="VB11" s="173"/>
      <c r="VC11" s="173"/>
      <c r="VD11" s="173"/>
      <c r="VE11" s="173"/>
      <c r="VF11" s="173"/>
      <c r="VG11" s="173"/>
      <c r="VH11" s="173"/>
      <c r="VI11" s="173"/>
      <c r="VJ11" s="173"/>
      <c r="VK11" s="173"/>
      <c r="VL11" s="173"/>
      <c r="VM11" s="173"/>
      <c r="VN11" s="173"/>
      <c r="VO11" s="173"/>
      <c r="VP11" s="173"/>
      <c r="VQ11" s="173"/>
      <c r="VR11" s="173"/>
      <c r="VS11" s="173"/>
      <c r="VT11" s="173"/>
      <c r="VU11" s="173"/>
      <c r="VV11" s="173"/>
      <c r="VW11" s="173"/>
      <c r="VX11" s="173"/>
      <c r="VY11" s="173"/>
      <c r="VZ11" s="173"/>
      <c r="WA11" s="173"/>
      <c r="WB11" s="173"/>
      <c r="WC11" s="173"/>
      <c r="WD11" s="173"/>
      <c r="WE11" s="173"/>
      <c r="WF11" s="173"/>
      <c r="WG11" s="173"/>
      <c r="WH11" s="173"/>
      <c r="WI11" s="173"/>
      <c r="WJ11" s="173"/>
      <c r="WK11" s="173"/>
      <c r="WL11" s="173"/>
      <c r="WM11" s="173"/>
      <c r="WN11" s="173"/>
      <c r="WO11" s="173"/>
      <c r="WP11" s="173"/>
      <c r="WQ11" s="173"/>
      <c r="WR11" s="173"/>
      <c r="WS11" s="173"/>
      <c r="WT11" s="173"/>
      <c r="WU11" s="173"/>
      <c r="WV11" s="173"/>
      <c r="WW11" s="173"/>
      <c r="WX11" s="173"/>
      <c r="WY11" s="173"/>
      <c r="WZ11" s="173"/>
      <c r="XA11" s="173"/>
      <c r="XB11" s="173"/>
      <c r="XC11" s="173"/>
      <c r="XD11" s="173"/>
      <c r="XE11" s="173"/>
      <c r="XF11" s="173"/>
      <c r="XG11" s="173"/>
      <c r="XH11" s="173"/>
      <c r="XI11" s="173"/>
      <c r="XJ11" s="173"/>
      <c r="XK11" s="173"/>
      <c r="XL11" s="173"/>
      <c r="XM11" s="173"/>
      <c r="XN11" s="173"/>
      <c r="XO11" s="173"/>
      <c r="XP11" s="173"/>
      <c r="XQ11" s="173"/>
      <c r="XR11" s="173"/>
      <c r="XS11" s="173"/>
      <c r="XT11" s="173"/>
      <c r="XU11" s="173"/>
      <c r="XV11" s="173"/>
      <c r="XW11" s="173"/>
      <c r="XX11" s="173"/>
      <c r="XY11" s="173"/>
      <c r="XZ11" s="173"/>
      <c r="YA11" s="173"/>
      <c r="YB11" s="173"/>
      <c r="YC11" s="173"/>
      <c r="YD11" s="173"/>
      <c r="YE11" s="173"/>
      <c r="YF11" s="173"/>
      <c r="YG11" s="173"/>
      <c r="YH11" s="173"/>
      <c r="YI11" s="173"/>
      <c r="YJ11" s="173"/>
      <c r="YK11" s="173"/>
      <c r="YL11" s="173"/>
      <c r="YM11" s="173"/>
      <c r="YN11" s="173"/>
      <c r="YO11" s="173"/>
      <c r="YP11" s="173"/>
      <c r="YQ11" s="173"/>
      <c r="YR11" s="173"/>
      <c r="YS11" s="173"/>
      <c r="YT11" s="173"/>
      <c r="YU11" s="173"/>
      <c r="YV11" s="173"/>
      <c r="YW11" s="173"/>
      <c r="YX11" s="173"/>
      <c r="YY11" s="173"/>
      <c r="YZ11" s="173"/>
      <c r="ZA11" s="173"/>
      <c r="ZB11" s="173"/>
      <c r="ZC11" s="173"/>
      <c r="ZD11" s="173"/>
      <c r="ZE11" s="173"/>
      <c r="ZF11" s="173"/>
      <c r="ZG11" s="173"/>
      <c r="ZH11" s="173"/>
      <c r="ZI11" s="173"/>
      <c r="ZJ11" s="173"/>
      <c r="ZK11" s="173"/>
      <c r="ZL11" s="173"/>
      <c r="ZM11" s="173"/>
      <c r="ZN11" s="173"/>
      <c r="ZO11" s="173"/>
      <c r="ZP11" s="173"/>
      <c r="ZQ11" s="173"/>
      <c r="ZR11" s="173"/>
      <c r="ZS11" s="173"/>
      <c r="ZT11" s="173"/>
      <c r="ZU11" s="173"/>
      <c r="ZV11" s="173"/>
      <c r="ZW11" s="173"/>
      <c r="ZX11" s="173"/>
      <c r="ZY11" s="173"/>
      <c r="ZZ11" s="173"/>
      <c r="AAA11" s="173"/>
      <c r="AAB11" s="173"/>
      <c r="AAC11" s="173"/>
      <c r="AAD11" s="173"/>
      <c r="AAE11" s="173"/>
      <c r="AAF11" s="173"/>
      <c r="AAG11" s="173"/>
      <c r="AAH11" s="173"/>
      <c r="AAI11" s="173"/>
      <c r="AAJ11" s="173"/>
      <c r="AAK11" s="173"/>
      <c r="AAL11" s="173"/>
      <c r="AAM11" s="173"/>
      <c r="AAN11" s="173"/>
      <c r="AAO11" s="173"/>
      <c r="AAP11" s="173"/>
      <c r="AAQ11" s="173"/>
      <c r="AAR11" s="173"/>
      <c r="AAS11" s="173"/>
      <c r="AAT11" s="173"/>
      <c r="AAU11" s="173"/>
      <c r="AAV11" s="173"/>
      <c r="AAW11" s="173"/>
      <c r="AAX11" s="173"/>
      <c r="AAY11" s="173"/>
      <c r="AAZ11" s="173"/>
      <c r="ABA11" s="173"/>
      <c r="ABB11" s="173"/>
      <c r="ABC11" s="173"/>
      <c r="ABD11" s="173"/>
      <c r="ABE11" s="173"/>
      <c r="ABF11" s="173"/>
      <c r="ABG11" s="173"/>
      <c r="ABH11" s="173"/>
      <c r="ABI11" s="173"/>
      <c r="ABJ11" s="173"/>
      <c r="ABK11" s="173"/>
      <c r="ABL11" s="173"/>
      <c r="ABM11" s="173"/>
      <c r="ABN11" s="173"/>
      <c r="ABO11" s="173"/>
      <c r="ABP11" s="173"/>
      <c r="ABQ11" s="173"/>
      <c r="ABR11" s="173"/>
      <c r="ABS11" s="173"/>
      <c r="ABT11" s="173"/>
      <c r="ABU11" s="173"/>
      <c r="ABV11" s="173"/>
      <c r="ABW11" s="173"/>
      <c r="ABX11" s="173"/>
      <c r="ABY11" s="173"/>
      <c r="ABZ11" s="173"/>
      <c r="ACA11" s="173"/>
      <c r="ACB11" s="173"/>
      <c r="ACC11" s="173"/>
      <c r="ACD11" s="173"/>
      <c r="ACE11" s="173"/>
      <c r="ACF11" s="173"/>
      <c r="ACG11" s="173"/>
      <c r="ACH11" s="173"/>
      <c r="ACI11" s="173"/>
      <c r="ACJ11" s="173"/>
      <c r="ACK11" s="173"/>
      <c r="ACL11" s="173"/>
      <c r="ACM11" s="173"/>
      <c r="ACN11" s="173"/>
      <c r="ACO11" s="173"/>
      <c r="ACP11" s="173"/>
      <c r="ACQ11" s="173"/>
      <c r="ACR11" s="173"/>
      <c r="ACS11" s="173"/>
      <c r="ACT11" s="173"/>
      <c r="ACU11" s="173"/>
      <c r="ACV11" s="173"/>
      <c r="ACW11" s="173"/>
      <c r="ACX11" s="173"/>
      <c r="ACY11" s="173"/>
      <c r="ACZ11" s="173"/>
      <c r="ADA11" s="173"/>
      <c r="ADB11" s="173"/>
      <c r="ADC11" s="173"/>
      <c r="ADD11" s="173"/>
      <c r="ADE11" s="173"/>
      <c r="ADF11" s="173"/>
      <c r="ADG11" s="173"/>
      <c r="ADH11" s="173"/>
      <c r="ADI11" s="173"/>
      <c r="ADJ11" s="173"/>
      <c r="ADK11" s="173"/>
      <c r="ADL11" s="173"/>
      <c r="ADM11" s="173"/>
      <c r="ADN11" s="173"/>
      <c r="ADO11" s="173"/>
      <c r="ADP11" s="173"/>
      <c r="ADQ11" s="173"/>
      <c r="ADR11" s="173"/>
      <c r="ADS11" s="173"/>
      <c r="ADT11" s="173"/>
      <c r="ADU11" s="173"/>
      <c r="ADV11" s="173"/>
      <c r="ADW11" s="173"/>
      <c r="ADX11" s="173"/>
      <c r="ADY11" s="173"/>
      <c r="ADZ11" s="173"/>
      <c r="AEA11" s="173"/>
      <c r="AEB11" s="173"/>
      <c r="AEC11" s="173"/>
      <c r="AED11" s="173"/>
      <c r="AEE11" s="173"/>
      <c r="AEF11" s="173"/>
      <c r="AEG11" s="173"/>
      <c r="AEH11" s="173"/>
      <c r="AEI11" s="173"/>
      <c r="AEJ11" s="173"/>
      <c r="AEK11" s="173"/>
      <c r="AEL11" s="173"/>
      <c r="AEM11" s="173"/>
      <c r="AEN11" s="173"/>
      <c r="AEO11" s="173"/>
      <c r="AEP11" s="173"/>
      <c r="AEQ11" s="173"/>
      <c r="AER11" s="173"/>
      <c r="AES11" s="173"/>
      <c r="AET11" s="173"/>
      <c r="AEU11" s="173"/>
      <c r="AEV11" s="173"/>
      <c r="AEW11" s="173"/>
      <c r="AEX11" s="173"/>
      <c r="AEY11" s="173"/>
      <c r="AEZ11" s="173"/>
      <c r="AFA11" s="173"/>
      <c r="AFB11" s="173"/>
      <c r="AFC11" s="173"/>
      <c r="AFD11" s="173"/>
      <c r="AFE11" s="173"/>
      <c r="AFF11" s="173"/>
      <c r="AFG11" s="173"/>
      <c r="AFH11" s="173"/>
      <c r="AFI11" s="173"/>
      <c r="AFJ11" s="173"/>
      <c r="AFK11" s="173"/>
      <c r="AFL11" s="173"/>
      <c r="AFM11" s="173"/>
      <c r="AFN11" s="173"/>
      <c r="AFO11" s="173"/>
      <c r="AFP11" s="173"/>
      <c r="AFQ11" s="173"/>
      <c r="AFR11" s="173"/>
      <c r="AFS11" s="173"/>
      <c r="AFT11" s="173"/>
      <c r="AFU11" s="173"/>
      <c r="AFV11" s="173"/>
      <c r="AFW11" s="173"/>
      <c r="AFX11" s="173"/>
      <c r="AFY11" s="173"/>
      <c r="AFZ11" s="173"/>
      <c r="AGA11" s="173"/>
      <c r="AGB11" s="173"/>
      <c r="AGC11" s="173"/>
      <c r="AGD11" s="173"/>
      <c r="AGE11" s="173"/>
      <c r="AGF11" s="173"/>
      <c r="AGG11" s="173"/>
      <c r="AGH11" s="173"/>
      <c r="AGI11" s="173"/>
      <c r="AGJ11" s="173"/>
      <c r="AGK11" s="173"/>
      <c r="AGL11" s="173"/>
      <c r="AGM11" s="173"/>
      <c r="AGN11" s="173"/>
      <c r="AGO11" s="173"/>
      <c r="AGP11" s="173"/>
      <c r="AGQ11" s="173"/>
      <c r="AGR11" s="173"/>
      <c r="AGS11" s="173"/>
      <c r="AGT11" s="173"/>
      <c r="AGU11" s="173"/>
      <c r="AGV11" s="173"/>
      <c r="AGW11" s="173"/>
      <c r="AGX11" s="173"/>
      <c r="AGY11" s="173"/>
      <c r="AGZ11" s="173"/>
      <c r="AHA11" s="173"/>
      <c r="AHB11" s="173"/>
      <c r="AHC11" s="173"/>
      <c r="AHD11" s="173"/>
      <c r="AHE11" s="173"/>
      <c r="AHF11" s="173"/>
      <c r="AHG11" s="173"/>
      <c r="AHH11" s="173"/>
      <c r="AHI11" s="173"/>
      <c r="AHJ11" s="173"/>
      <c r="AHK11" s="173"/>
      <c r="AHL11" s="173"/>
      <c r="AHM11" s="173"/>
      <c r="AHN11" s="173"/>
      <c r="AHO11" s="173"/>
      <c r="AHP11" s="173"/>
      <c r="AHQ11" s="173"/>
      <c r="AHR11" s="173"/>
      <c r="AHS11" s="173"/>
      <c r="AHT11" s="173"/>
      <c r="AHU11" s="173"/>
      <c r="AHV11" s="173"/>
      <c r="AHW11" s="173"/>
      <c r="AHX11" s="173"/>
      <c r="AHY11" s="173"/>
      <c r="AHZ11" s="173"/>
      <c r="AIA11" s="173"/>
      <c r="AIB11" s="173"/>
      <c r="AIC11" s="173"/>
      <c r="AID11" s="173"/>
      <c r="AIE11" s="173"/>
      <c r="AIF11" s="173"/>
      <c r="AIG11" s="173"/>
      <c r="AIH11" s="173"/>
      <c r="AII11" s="173"/>
      <c r="AIJ11" s="173"/>
      <c r="AIK11" s="173"/>
      <c r="AIL11" s="173"/>
      <c r="AIM11" s="173"/>
      <c r="AIN11" s="173"/>
      <c r="AIO11" s="173"/>
      <c r="AIP11" s="173"/>
      <c r="AIQ11" s="173"/>
      <c r="AIR11" s="173"/>
      <c r="AIS11" s="173"/>
      <c r="AIT11" s="173"/>
      <c r="AIU11" s="173"/>
      <c r="AIV11" s="173"/>
      <c r="AIW11" s="173"/>
      <c r="AIX11" s="173"/>
      <c r="AIY11" s="173"/>
      <c r="AIZ11" s="173"/>
      <c r="AJA11" s="173"/>
      <c r="AJB11" s="173"/>
      <c r="AJC11" s="173"/>
      <c r="AJD11" s="173"/>
      <c r="AJE11" s="173"/>
      <c r="AJF11" s="173"/>
      <c r="AJG11" s="173"/>
      <c r="AJH11" s="173"/>
      <c r="AJI11" s="173"/>
      <c r="AJJ11" s="173"/>
      <c r="AJK11" s="173"/>
      <c r="AJL11" s="173"/>
      <c r="AJM11" s="173"/>
      <c r="AJN11" s="173"/>
      <c r="AJO11" s="173"/>
      <c r="AJP11" s="173"/>
      <c r="AJQ11" s="173"/>
      <c r="AJR11" s="173"/>
      <c r="AJS11" s="173"/>
      <c r="AJT11" s="173"/>
      <c r="AJU11" s="173"/>
      <c r="AJV11" s="173"/>
      <c r="AJW11" s="173"/>
      <c r="AJX11" s="173"/>
      <c r="AJY11" s="173"/>
      <c r="AJZ11" s="173"/>
      <c r="AKA11" s="173"/>
      <c r="AKB11" s="173"/>
      <c r="AKC11" s="173"/>
      <c r="AKD11" s="173"/>
      <c r="AKE11" s="173"/>
      <c r="AKF11" s="173"/>
      <c r="AKG11" s="173"/>
      <c r="AKH11" s="173"/>
      <c r="AKI11" s="173"/>
      <c r="AKJ11" s="173"/>
      <c r="AKK11" s="173"/>
      <c r="AKL11" s="173"/>
      <c r="AKM11" s="173"/>
      <c r="AKN11" s="173"/>
      <c r="AKO11" s="173"/>
      <c r="AKP11" s="173"/>
      <c r="AKQ11" s="173"/>
      <c r="AKR11" s="173"/>
      <c r="AKS11" s="173"/>
      <c r="AKT11" s="173"/>
      <c r="AKU11" s="173"/>
      <c r="AKV11" s="173"/>
      <c r="AKW11" s="173"/>
      <c r="AKX11" s="173"/>
      <c r="AKY11" s="173"/>
      <c r="AKZ11" s="173"/>
      <c r="ALA11" s="173"/>
      <c r="ALB11" s="173"/>
      <c r="ALC11" s="173"/>
      <c r="ALD11" s="173"/>
      <c r="ALE11" s="173"/>
      <c r="ALF11" s="173"/>
      <c r="ALG11" s="173"/>
      <c r="ALH11" s="173"/>
      <c r="ALI11" s="173"/>
      <c r="ALJ11" s="173"/>
      <c r="ALK11" s="173"/>
      <c r="ALL11" s="173"/>
      <c r="ALM11" s="173"/>
      <c r="ALN11" s="173"/>
      <c r="ALO11" s="173"/>
      <c r="ALP11" s="173"/>
      <c r="ALQ11" s="173"/>
      <c r="ALR11" s="173"/>
      <c r="ALS11" s="173"/>
      <c r="ALT11" s="173"/>
      <c r="ALU11" s="173"/>
      <c r="ALV11" s="173"/>
      <c r="ALW11" s="173"/>
      <c r="ALX11" s="173"/>
      <c r="ALY11" s="173"/>
      <c r="ALZ11" s="173"/>
      <c r="AMA11" s="173"/>
      <c r="AMB11" s="173"/>
      <c r="AMC11" s="173"/>
      <c r="AMD11" s="173"/>
      <c r="AME11" s="173"/>
      <c r="AMF11" s="173"/>
      <c r="AMG11" s="173"/>
      <c r="AMH11" s="173"/>
      <c r="AMI11" s="173"/>
      <c r="AMJ11" s="173"/>
      <c r="AMK11" s="173"/>
      <c r="AML11" s="173"/>
      <c r="AMM11" s="173"/>
      <c r="AMN11" s="173"/>
      <c r="AMO11" s="173"/>
      <c r="AMP11" s="173"/>
      <c r="AMQ11" s="173"/>
      <c r="AMR11" s="173"/>
      <c r="AMS11" s="173"/>
      <c r="AMT11" s="173"/>
      <c r="AMU11" s="173"/>
      <c r="AMV11" s="173"/>
      <c r="AMW11" s="173"/>
      <c r="AMX11" s="173"/>
      <c r="AMY11" s="173"/>
      <c r="AMZ11" s="173"/>
      <c r="ANA11" s="173"/>
      <c r="ANB11" s="173"/>
      <c r="ANC11" s="173"/>
      <c r="AND11" s="173"/>
      <c r="ANE11" s="173"/>
      <c r="ANF11" s="173"/>
      <c r="ANG11" s="173"/>
      <c r="ANH11" s="173"/>
      <c r="ANI11" s="173"/>
      <c r="ANJ11" s="173"/>
      <c r="ANK11" s="173"/>
      <c r="ANL11" s="173"/>
      <c r="ANM11" s="173"/>
      <c r="ANN11" s="173"/>
      <c r="ANO11" s="173"/>
      <c r="ANP11" s="173"/>
      <c r="ANQ11" s="173"/>
      <c r="ANR11" s="173"/>
      <c r="ANS11" s="173"/>
      <c r="ANT11" s="173"/>
      <c r="ANU11" s="173"/>
      <c r="ANV11" s="173"/>
      <c r="ANW11" s="173"/>
      <c r="ANX11" s="173"/>
      <c r="ANY11" s="173"/>
      <c r="ANZ11" s="173"/>
      <c r="AOA11" s="173"/>
      <c r="AOB11" s="173"/>
      <c r="AOC11" s="173"/>
      <c r="AOD11" s="173"/>
      <c r="AOE11" s="173"/>
      <c r="AOF11" s="173"/>
      <c r="AOG11" s="173"/>
      <c r="AOH11" s="173"/>
      <c r="AOI11" s="173"/>
      <c r="AOJ11" s="173"/>
      <c r="AOK11" s="173"/>
      <c r="AOL11" s="173"/>
      <c r="AOM11" s="173"/>
      <c r="AON11" s="173"/>
      <c r="AOO11" s="173"/>
      <c r="AOP11" s="173"/>
      <c r="AOQ11" s="173"/>
      <c r="AOR11" s="173"/>
      <c r="AOS11" s="173"/>
      <c r="AOT11" s="173"/>
      <c r="AOU11" s="173"/>
      <c r="AOV11" s="173"/>
      <c r="AOW11" s="173"/>
      <c r="AOX11" s="173"/>
      <c r="AOY11" s="173"/>
      <c r="AOZ11" s="173"/>
      <c r="APA11" s="173"/>
      <c r="APB11" s="173"/>
      <c r="APC11" s="173"/>
      <c r="APD11" s="173"/>
      <c r="APE11" s="173"/>
      <c r="APF11" s="173"/>
      <c r="APG11" s="173"/>
      <c r="APH11" s="173"/>
      <c r="API11" s="173"/>
      <c r="APJ11" s="173"/>
      <c r="APK11" s="173"/>
      <c r="APL11" s="173"/>
      <c r="APM11" s="173"/>
      <c r="APN11" s="173"/>
      <c r="APO11" s="173"/>
      <c r="APP11" s="173"/>
    </row>
    <row r="12" spans="1:1108" s="173" customFormat="1">
      <c r="A12" s="42">
        <v>14</v>
      </c>
      <c r="B12" s="137">
        <v>5.0999999999999996</v>
      </c>
      <c r="C12" s="102" t="s">
        <v>280</v>
      </c>
      <c r="D12" s="174">
        <v>1050</v>
      </c>
      <c r="E12" s="104" t="s">
        <v>192</v>
      </c>
      <c r="F12" s="106" t="s">
        <v>260</v>
      </c>
      <c r="G12" s="105" t="s">
        <v>259</v>
      </c>
      <c r="H12" s="175" t="s">
        <v>262</v>
      </c>
      <c r="I12" s="105" t="s">
        <v>261</v>
      </c>
      <c r="J12" s="176" t="s">
        <v>263</v>
      </c>
      <c r="K12" s="10" t="s">
        <v>264</v>
      </c>
      <c r="L12" s="73" t="s">
        <v>199</v>
      </c>
      <c r="M12" s="10" t="s">
        <v>200</v>
      </c>
      <c r="N12" s="74" t="s">
        <v>265</v>
      </c>
      <c r="O12" s="177">
        <v>112995</v>
      </c>
      <c r="P12" s="109">
        <v>89</v>
      </c>
      <c r="Q12" s="109" t="s">
        <v>0</v>
      </c>
      <c r="R12" s="109">
        <v>89</v>
      </c>
      <c r="S12" s="109" t="s">
        <v>0</v>
      </c>
      <c r="T12" s="109">
        <v>2.5</v>
      </c>
      <c r="U12" s="109" t="s">
        <v>0</v>
      </c>
      <c r="V12" s="109">
        <v>12</v>
      </c>
      <c r="W12" s="109" t="s">
        <v>0</v>
      </c>
      <c r="X12" s="109">
        <v>7</v>
      </c>
      <c r="Y12" s="109" t="s">
        <v>0</v>
      </c>
      <c r="Z12" s="109">
        <v>5</v>
      </c>
      <c r="AA12" s="109" t="s">
        <v>0</v>
      </c>
      <c r="AB12" s="109"/>
      <c r="AC12" s="109" t="s">
        <v>0</v>
      </c>
      <c r="AD12" s="109"/>
      <c r="AE12" s="109" t="s">
        <v>0</v>
      </c>
      <c r="AF12" s="77">
        <v>4.5</v>
      </c>
      <c r="AG12" s="78">
        <v>8</v>
      </c>
      <c r="AH12" s="145" t="s">
        <v>274</v>
      </c>
      <c r="AI12" s="77" t="s">
        <v>0</v>
      </c>
      <c r="AJ12" s="80"/>
      <c r="AK12" s="80"/>
      <c r="AL12" s="26" t="s">
        <v>11</v>
      </c>
      <c r="AM12" s="26"/>
      <c r="AN12" s="26"/>
      <c r="AO12" s="26"/>
      <c r="AP12" s="111">
        <v>10</v>
      </c>
      <c r="AQ12" s="111" t="s">
        <v>7</v>
      </c>
      <c r="AR12" s="178">
        <v>0.22</v>
      </c>
      <c r="AS12" s="83" t="s">
        <v>20</v>
      </c>
      <c r="AT12" s="150" t="s">
        <v>252</v>
      </c>
      <c r="AU12" s="151" t="s">
        <v>275</v>
      </c>
      <c r="AV12" s="151" t="s">
        <v>276</v>
      </c>
      <c r="AW12" s="74" t="s">
        <v>206</v>
      </c>
      <c r="AX12" s="74" t="s">
        <v>207</v>
      </c>
      <c r="AY12" s="74" t="s">
        <v>208</v>
      </c>
      <c r="AZ12" s="74" t="s">
        <v>209</v>
      </c>
      <c r="BA12" s="152" t="s">
        <v>210</v>
      </c>
      <c r="BB12" s="115" t="s">
        <v>211</v>
      </c>
      <c r="BC12" s="152" t="s">
        <v>212</v>
      </c>
      <c r="BD12" s="152" t="s">
        <v>213</v>
      </c>
      <c r="BE12" s="116" t="s">
        <v>192</v>
      </c>
      <c r="BF12" s="117" t="s">
        <v>214</v>
      </c>
      <c r="BG12" s="117" t="s">
        <v>4</v>
      </c>
      <c r="BH12" s="117" t="s">
        <v>166</v>
      </c>
      <c r="BM12" s="119" t="s">
        <v>215</v>
      </c>
      <c r="BN12" s="154" t="s">
        <v>216</v>
      </c>
      <c r="BO12" s="154" t="s">
        <v>217</v>
      </c>
      <c r="BP12" s="154" t="s">
        <v>218</v>
      </c>
      <c r="BQ12" s="154" t="s">
        <v>266</v>
      </c>
      <c r="BR12" s="154" t="s">
        <v>267</v>
      </c>
      <c r="BS12" s="121" t="s">
        <v>268</v>
      </c>
      <c r="BT12" s="121" t="s">
        <v>269</v>
      </c>
      <c r="BU12" s="121" t="s">
        <v>215</v>
      </c>
      <c r="BV12" s="121" t="s">
        <v>216</v>
      </c>
      <c r="BW12" s="121" t="s">
        <v>217</v>
      </c>
      <c r="BX12" s="121" t="s">
        <v>218</v>
      </c>
      <c r="BY12" s="121" t="s">
        <v>223</v>
      </c>
      <c r="BZ12" s="154" t="s">
        <v>224</v>
      </c>
      <c r="CA12" s="154" t="s">
        <v>225</v>
      </c>
      <c r="CB12" s="120" t="s">
        <v>226</v>
      </c>
      <c r="CC12" s="190" t="s">
        <v>227</v>
      </c>
      <c r="CD12" s="156" t="s">
        <v>228</v>
      </c>
      <c r="CE12" s="157" t="s">
        <v>229</v>
      </c>
      <c r="CF12" s="157" t="s">
        <v>230</v>
      </c>
      <c r="CG12" s="124" t="s">
        <v>231</v>
      </c>
      <c r="CH12" s="154" t="s">
        <v>232</v>
      </c>
      <c r="CI12" s="156" t="s">
        <v>233</v>
      </c>
      <c r="CJ12" s="156" t="s">
        <v>234</v>
      </c>
      <c r="CK12" s="158"/>
      <c r="CL12" s="158"/>
      <c r="CM12" s="158"/>
      <c r="CN12" s="158"/>
      <c r="CO12" s="158"/>
      <c r="CP12" s="158"/>
      <c r="CQ12" s="158"/>
      <c r="CR12" s="158"/>
      <c r="CS12" s="158"/>
      <c r="CT12" s="125"/>
      <c r="CU12" s="125"/>
      <c r="CV12" s="125"/>
      <c r="CW12" s="158"/>
      <c r="CX12" s="158"/>
      <c r="CY12" s="158"/>
      <c r="CZ12" s="191"/>
      <c r="DA12" s="192"/>
      <c r="DB12" s="193"/>
      <c r="DC12" s="193"/>
      <c r="DD12" s="193"/>
      <c r="DE12" s="194" t="s">
        <v>235</v>
      </c>
      <c r="DF12" s="192"/>
      <c r="DG12" s="158"/>
      <c r="DH12" s="158"/>
      <c r="DI12" s="195" t="s">
        <v>236</v>
      </c>
      <c r="DJ12" s="91" t="s">
        <v>237</v>
      </c>
      <c r="DK12" s="91" t="s">
        <v>238</v>
      </c>
      <c r="DL12" s="91" t="s">
        <v>239</v>
      </c>
      <c r="DM12" s="127" t="s">
        <v>223</v>
      </c>
      <c r="DN12" s="127" t="s">
        <v>224</v>
      </c>
      <c r="DO12" s="127" t="s">
        <v>225</v>
      </c>
      <c r="DP12" s="127" t="s">
        <v>240</v>
      </c>
      <c r="DQ12" s="91"/>
      <c r="DR12" s="91"/>
      <c r="DS12" s="91"/>
      <c r="DT12" s="91"/>
      <c r="DU12" s="127" t="s">
        <v>241</v>
      </c>
      <c r="DV12" s="127" t="s">
        <v>242</v>
      </c>
      <c r="DW12" s="127" t="s">
        <v>243</v>
      </c>
      <c r="DX12" s="127" t="s">
        <v>244</v>
      </c>
      <c r="DY12" s="91"/>
      <c r="DZ12" s="91"/>
      <c r="EA12" s="91"/>
      <c r="EB12" s="91"/>
      <c r="EC12" s="91"/>
      <c r="ED12" s="91"/>
      <c r="EE12" s="91"/>
      <c r="EF12" s="91"/>
      <c r="EG12" s="94"/>
      <c r="EH12" s="94"/>
      <c r="EI12" s="94"/>
      <c r="EJ12" s="94"/>
      <c r="EK12" s="96" t="s">
        <v>253</v>
      </c>
      <c r="EL12" s="184"/>
      <c r="EM12" s="184"/>
      <c r="EN12" s="184"/>
      <c r="EO12" s="167" t="s">
        <v>254</v>
      </c>
      <c r="EP12" s="167" t="s">
        <v>277</v>
      </c>
      <c r="EQ12" s="185" t="s">
        <v>270</v>
      </c>
      <c r="ER12" s="185" t="s">
        <v>246</v>
      </c>
      <c r="ES12" s="185" t="s">
        <v>247</v>
      </c>
      <c r="ET12" s="185"/>
      <c r="EU12" s="185" t="s">
        <v>278</v>
      </c>
      <c r="EV12" s="184"/>
      <c r="EW12" s="184"/>
      <c r="EX12" s="169" t="s">
        <v>281</v>
      </c>
      <c r="EY12" s="196"/>
      <c r="EZ12" s="196"/>
      <c r="FA12" s="196"/>
      <c r="FB12" s="196"/>
      <c r="FC12" s="196"/>
      <c r="FD12" s="196"/>
      <c r="FE12" s="196"/>
      <c r="FF12" s="197" t="s">
        <v>282</v>
      </c>
      <c r="FG12" s="198"/>
      <c r="FH12" s="198"/>
      <c r="FI12" s="198"/>
      <c r="FJ12" s="172"/>
      <c r="FK12" s="172"/>
      <c r="FL12" s="135">
        <v>1</v>
      </c>
      <c r="FM12" s="136"/>
      <c r="FN12" s="136"/>
      <c r="FO12" s="136"/>
      <c r="FP12" s="136"/>
      <c r="FQ12" s="136"/>
      <c r="FR12" s="136"/>
      <c r="FS12" s="136"/>
      <c r="FT12" s="136"/>
      <c r="FU12" s="136"/>
      <c r="FV12" s="136"/>
    </row>
    <row r="13" spans="1:1108" s="173" customFormat="1">
      <c r="A13" s="199">
        <v>17</v>
      </c>
      <c r="B13" s="200">
        <v>6.1</v>
      </c>
      <c r="C13" s="201"/>
      <c r="D13" s="202"/>
      <c r="E13" s="203"/>
      <c r="F13" s="205"/>
      <c r="G13" s="204"/>
      <c r="H13" s="206"/>
      <c r="I13" s="204"/>
      <c r="J13" s="207"/>
      <c r="K13" s="208"/>
      <c r="L13" s="209"/>
      <c r="M13" s="208"/>
      <c r="N13" s="210"/>
      <c r="O13" s="211"/>
      <c r="P13" s="212"/>
      <c r="Q13" s="213"/>
      <c r="R13" s="212"/>
      <c r="S13" s="213"/>
      <c r="T13" s="212"/>
      <c r="U13" s="213"/>
      <c r="V13" s="212"/>
      <c r="W13" s="213"/>
      <c r="X13" s="212"/>
      <c r="Y13" s="213"/>
      <c r="Z13" s="212"/>
      <c r="AA13" s="213"/>
      <c r="AB13" s="212"/>
      <c r="AC13" s="213"/>
      <c r="AD13" s="212"/>
      <c r="AE13" s="213"/>
      <c r="AF13" s="212"/>
      <c r="AG13" s="214"/>
      <c r="AH13" s="214"/>
      <c r="AI13" s="213"/>
      <c r="AJ13" s="215"/>
      <c r="AK13" s="215"/>
      <c r="AL13" s="216"/>
      <c r="AM13" s="216"/>
      <c r="AN13" s="216"/>
      <c r="AO13" s="216"/>
      <c r="AP13" s="214"/>
      <c r="AQ13" s="217"/>
      <c r="AR13" s="218"/>
      <c r="AS13" s="219"/>
      <c r="AT13" s="218"/>
      <c r="AU13" s="218"/>
      <c r="AV13" s="218"/>
      <c r="AW13" s="210"/>
      <c r="AX13" s="210"/>
      <c r="AY13" s="210"/>
      <c r="AZ13" s="210"/>
      <c r="BA13" s="210"/>
      <c r="BB13" s="220"/>
      <c r="BC13" s="210"/>
      <c r="BD13" s="210"/>
      <c r="BE13" s="203"/>
      <c r="BF13" s="220"/>
      <c r="BG13" s="220"/>
      <c r="BH13" s="220"/>
      <c r="BI13" s="221"/>
      <c r="BJ13" s="221"/>
      <c r="BK13" s="221"/>
      <c r="BL13" s="221"/>
      <c r="BM13" s="220"/>
      <c r="BN13" s="210"/>
      <c r="BO13" s="210"/>
      <c r="BP13" s="210"/>
      <c r="BQ13" s="210"/>
      <c r="BR13" s="210"/>
      <c r="BS13" s="222" t="s">
        <v>283</v>
      </c>
      <c r="BT13" s="222" t="s">
        <v>283</v>
      </c>
      <c r="BU13" s="222" t="s">
        <v>283</v>
      </c>
      <c r="BV13" s="222" t="s">
        <v>283</v>
      </c>
      <c r="BW13" s="222" t="s">
        <v>283</v>
      </c>
      <c r="BX13" s="222" t="s">
        <v>283</v>
      </c>
      <c r="BY13" s="222" t="s">
        <v>283</v>
      </c>
      <c r="BZ13" s="210"/>
      <c r="CA13" s="210"/>
      <c r="CB13" s="220"/>
      <c r="CC13" s="210"/>
      <c r="CD13" s="210"/>
      <c r="CE13" s="210"/>
      <c r="CF13" s="210"/>
      <c r="CG13" s="223"/>
      <c r="CH13" s="210"/>
      <c r="CI13" s="210"/>
      <c r="CJ13" s="210"/>
      <c r="CK13" s="210"/>
      <c r="CL13" s="210"/>
      <c r="CM13" s="210"/>
      <c r="CN13" s="210"/>
      <c r="CO13" s="210"/>
      <c r="CP13" s="210"/>
      <c r="CQ13" s="210"/>
      <c r="CR13" s="210"/>
      <c r="CS13" s="210"/>
      <c r="CT13" s="220"/>
      <c r="CU13" s="220"/>
      <c r="CV13" s="220"/>
      <c r="CW13" s="210"/>
      <c r="CX13" s="210"/>
      <c r="CY13" s="210"/>
      <c r="CZ13" s="209"/>
      <c r="DA13" s="224"/>
      <c r="DB13" s="225"/>
      <c r="DC13" s="225"/>
      <c r="DD13" s="225"/>
      <c r="DE13" s="226"/>
      <c r="DF13" s="224"/>
      <c r="DG13" s="210"/>
      <c r="DH13" s="210"/>
      <c r="DI13" s="227"/>
      <c r="DJ13" s="210"/>
      <c r="DK13" s="210"/>
      <c r="DL13" s="210"/>
      <c r="DM13" s="228" t="s">
        <v>283</v>
      </c>
      <c r="DN13" s="228" t="s">
        <v>283</v>
      </c>
      <c r="DO13" s="228" t="s">
        <v>283</v>
      </c>
      <c r="DP13" s="228"/>
      <c r="DQ13" s="210"/>
      <c r="DR13" s="210"/>
      <c r="DS13" s="210"/>
      <c r="DT13" s="210"/>
      <c r="DU13" s="210"/>
      <c r="DV13" s="210"/>
      <c r="DW13" s="210"/>
      <c r="DX13" s="220"/>
      <c r="DY13" s="210"/>
      <c r="DZ13" s="210"/>
      <c r="EA13" s="210"/>
      <c r="EB13" s="210"/>
      <c r="EC13" s="210"/>
      <c r="ED13" s="210"/>
      <c r="EE13" s="210"/>
      <c r="EF13" s="210"/>
      <c r="EG13" s="229"/>
      <c r="EH13" s="229"/>
      <c r="EI13" s="209"/>
      <c r="EJ13" s="209"/>
      <c r="EK13" s="230"/>
      <c r="EL13" s="210"/>
      <c r="EM13" s="210"/>
      <c r="EN13" s="231"/>
      <c r="EO13" s="230"/>
      <c r="EP13" s="230"/>
      <c r="EQ13" s="230"/>
      <c r="ER13" s="230"/>
      <c r="ES13" s="230"/>
      <c r="ET13" s="230"/>
      <c r="EU13" s="230"/>
      <c r="EV13" s="232"/>
      <c r="EW13" s="232"/>
      <c r="EX13" s="210"/>
      <c r="EY13" s="210"/>
      <c r="EZ13" s="210"/>
      <c r="FA13" s="210"/>
      <c r="FB13" s="210"/>
      <c r="FC13" s="210"/>
      <c r="FD13" s="210"/>
      <c r="FE13" s="210"/>
      <c r="FF13" s="233"/>
      <c r="FG13" s="233"/>
      <c r="FH13" s="233"/>
      <c r="FI13" s="233"/>
      <c r="FJ13" s="233"/>
      <c r="FK13" s="233"/>
      <c r="FL13" s="234">
        <v>1</v>
      </c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35"/>
      <c r="FX13" s="235"/>
      <c r="FY13" s="235"/>
      <c r="FZ13" s="235"/>
      <c r="GA13" s="235"/>
      <c r="GB13" s="235"/>
      <c r="GC13" s="235"/>
      <c r="GD13" s="235"/>
      <c r="GE13" s="235"/>
      <c r="GF13" s="235"/>
      <c r="GG13" s="235"/>
      <c r="GH13" s="235"/>
      <c r="GI13" s="235"/>
      <c r="GJ13" s="235"/>
      <c r="GK13" s="235"/>
      <c r="GL13" s="235"/>
      <c r="GM13" s="235"/>
      <c r="GN13" s="235"/>
      <c r="GO13" s="235"/>
      <c r="GP13" s="235"/>
      <c r="GQ13" s="235"/>
      <c r="GR13" s="235"/>
      <c r="GS13" s="235"/>
      <c r="GT13" s="235"/>
      <c r="GU13" s="235"/>
      <c r="GV13" s="235"/>
      <c r="GW13" s="235"/>
      <c r="GX13" s="235"/>
      <c r="GY13" s="235"/>
      <c r="GZ13" s="235"/>
      <c r="HA13" s="235"/>
      <c r="HB13" s="235"/>
      <c r="HC13" s="235"/>
      <c r="HD13" s="235"/>
      <c r="HE13" s="235"/>
      <c r="HF13" s="235"/>
      <c r="HG13" s="235"/>
      <c r="HH13" s="235"/>
      <c r="HI13" s="235"/>
      <c r="HJ13" s="235"/>
      <c r="HK13" s="235"/>
      <c r="HL13" s="235"/>
      <c r="HM13" s="235"/>
      <c r="HN13" s="235"/>
      <c r="HO13" s="235"/>
      <c r="HP13" s="235"/>
      <c r="HQ13" s="235"/>
      <c r="HR13" s="235"/>
      <c r="HS13" s="235"/>
      <c r="HT13" s="235"/>
      <c r="HU13" s="235"/>
      <c r="HV13" s="235"/>
      <c r="HW13" s="235"/>
      <c r="HX13" s="235"/>
      <c r="HY13" s="235"/>
      <c r="HZ13" s="235"/>
      <c r="IA13" s="235"/>
      <c r="IB13" s="235"/>
      <c r="IC13" s="235"/>
      <c r="ID13" s="235"/>
      <c r="IE13" s="235"/>
      <c r="IF13" s="235"/>
      <c r="IG13" s="235"/>
      <c r="IH13" s="235"/>
      <c r="II13" s="235"/>
      <c r="IJ13" s="235"/>
      <c r="IK13" s="235"/>
      <c r="IL13" s="235"/>
      <c r="IM13" s="235"/>
      <c r="IN13" s="235"/>
      <c r="IO13" s="235"/>
      <c r="IP13" s="235"/>
      <c r="IQ13" s="235"/>
      <c r="IR13" s="235"/>
      <c r="IS13" s="235"/>
      <c r="IT13" s="235"/>
      <c r="IU13" s="235"/>
      <c r="IV13" s="235"/>
      <c r="IW13" s="235"/>
      <c r="IX13" s="235"/>
      <c r="IY13" s="235"/>
      <c r="IZ13" s="235"/>
      <c r="JA13" s="235"/>
      <c r="JB13" s="235"/>
      <c r="JC13" s="235"/>
      <c r="JD13" s="235"/>
      <c r="JE13" s="235"/>
      <c r="JF13" s="235"/>
      <c r="JG13" s="235"/>
      <c r="JH13" s="235"/>
      <c r="JI13" s="235"/>
      <c r="JJ13" s="235"/>
      <c r="JK13" s="235"/>
      <c r="JL13" s="235"/>
      <c r="JM13" s="235"/>
      <c r="JN13" s="235"/>
      <c r="JO13" s="235"/>
      <c r="JP13" s="235"/>
      <c r="JQ13" s="235"/>
      <c r="JR13" s="235"/>
      <c r="JS13" s="235"/>
      <c r="JT13" s="235"/>
      <c r="JU13" s="235"/>
      <c r="JV13" s="235"/>
      <c r="JW13" s="235"/>
      <c r="JX13" s="235"/>
      <c r="JY13" s="235"/>
      <c r="JZ13" s="235"/>
      <c r="KA13" s="235"/>
      <c r="KB13" s="235"/>
      <c r="KC13" s="235"/>
      <c r="KD13" s="235"/>
      <c r="KE13" s="235"/>
      <c r="KF13" s="235"/>
      <c r="KG13" s="235"/>
      <c r="KH13" s="235"/>
      <c r="KI13" s="235"/>
      <c r="KJ13" s="235"/>
      <c r="KK13" s="235"/>
      <c r="KL13" s="235"/>
      <c r="KM13" s="235"/>
      <c r="KN13" s="235"/>
      <c r="KO13" s="235"/>
      <c r="KP13" s="235"/>
      <c r="KQ13" s="235"/>
      <c r="KR13" s="235"/>
      <c r="KS13" s="235"/>
      <c r="KT13" s="235"/>
      <c r="KU13" s="235"/>
      <c r="KV13" s="235"/>
      <c r="KW13" s="235"/>
      <c r="KX13" s="235"/>
      <c r="KY13" s="235"/>
      <c r="KZ13" s="235"/>
      <c r="LA13" s="235"/>
      <c r="LB13" s="235"/>
      <c r="LC13" s="235"/>
      <c r="LD13" s="235"/>
      <c r="LE13" s="235"/>
      <c r="LF13" s="235"/>
      <c r="LG13" s="235"/>
      <c r="LH13" s="235"/>
      <c r="LI13" s="235"/>
      <c r="LJ13" s="235"/>
      <c r="LK13" s="235"/>
      <c r="LL13" s="235"/>
      <c r="LM13" s="235"/>
      <c r="LN13" s="235"/>
      <c r="LO13" s="235"/>
      <c r="LP13" s="235"/>
      <c r="LQ13" s="235"/>
      <c r="LR13" s="235"/>
      <c r="LS13" s="235"/>
      <c r="LT13" s="235"/>
      <c r="LU13" s="235"/>
      <c r="LV13" s="235"/>
      <c r="LW13" s="235"/>
      <c r="LX13" s="235"/>
      <c r="LY13" s="235"/>
      <c r="LZ13" s="235"/>
      <c r="MA13" s="235"/>
      <c r="MB13" s="235"/>
      <c r="MC13" s="235"/>
      <c r="MD13" s="235"/>
      <c r="ME13" s="235"/>
      <c r="MF13" s="235"/>
      <c r="MG13" s="235"/>
      <c r="MH13" s="235"/>
      <c r="MI13" s="235"/>
      <c r="MJ13" s="235"/>
      <c r="MK13" s="235"/>
      <c r="ML13" s="235"/>
      <c r="MM13" s="235"/>
      <c r="MN13" s="235"/>
      <c r="MO13" s="235"/>
      <c r="MP13" s="235"/>
      <c r="MQ13" s="235"/>
      <c r="MR13" s="235"/>
      <c r="MS13" s="235"/>
      <c r="MT13" s="235"/>
      <c r="MU13" s="235"/>
      <c r="MV13" s="235"/>
      <c r="MW13" s="235"/>
      <c r="MX13" s="235"/>
      <c r="MY13" s="235"/>
      <c r="MZ13" s="235"/>
      <c r="NA13" s="235"/>
      <c r="NB13" s="235"/>
      <c r="NC13" s="235"/>
      <c r="ND13" s="235"/>
      <c r="NE13" s="235"/>
      <c r="NF13" s="235"/>
      <c r="NG13" s="235"/>
      <c r="NH13" s="235"/>
      <c r="NI13" s="235"/>
      <c r="NJ13" s="235"/>
      <c r="NK13" s="235"/>
      <c r="NL13" s="235"/>
      <c r="NM13" s="235"/>
      <c r="NN13" s="235"/>
      <c r="NO13" s="235"/>
      <c r="NP13" s="235"/>
      <c r="NQ13" s="235"/>
      <c r="NR13" s="235"/>
      <c r="NS13" s="235"/>
      <c r="NT13" s="235"/>
      <c r="NU13" s="235"/>
      <c r="NV13" s="235"/>
      <c r="NW13" s="235"/>
      <c r="NX13" s="235"/>
      <c r="NY13" s="235"/>
      <c r="NZ13" s="235"/>
      <c r="OA13" s="235"/>
      <c r="OB13" s="235"/>
      <c r="OC13" s="235"/>
      <c r="OD13" s="235"/>
      <c r="OE13" s="235"/>
      <c r="OF13" s="235"/>
      <c r="OG13" s="235"/>
      <c r="OH13" s="235"/>
      <c r="OI13" s="235"/>
      <c r="OJ13" s="235"/>
      <c r="OK13" s="235"/>
      <c r="OL13" s="235"/>
      <c r="OM13" s="235"/>
      <c r="ON13" s="235"/>
      <c r="OO13" s="235"/>
      <c r="OP13" s="235"/>
      <c r="OQ13" s="235"/>
      <c r="OR13" s="235"/>
      <c r="OS13" s="235"/>
      <c r="OT13" s="235"/>
      <c r="OU13" s="235"/>
      <c r="OV13" s="235"/>
      <c r="OW13" s="235"/>
      <c r="OX13" s="235"/>
      <c r="OY13" s="235"/>
      <c r="OZ13" s="235"/>
      <c r="PA13" s="235"/>
      <c r="PB13" s="235"/>
      <c r="PC13" s="235"/>
      <c r="PD13" s="235"/>
      <c r="PE13" s="235"/>
      <c r="PF13" s="235"/>
      <c r="PG13" s="235"/>
      <c r="PH13" s="235"/>
      <c r="PI13" s="235"/>
      <c r="PJ13" s="235"/>
      <c r="PK13" s="235"/>
      <c r="PL13" s="235"/>
      <c r="PM13" s="235"/>
      <c r="PN13" s="235"/>
      <c r="PO13" s="235"/>
      <c r="PP13" s="235"/>
      <c r="PQ13" s="235"/>
      <c r="PR13" s="235"/>
      <c r="PS13" s="235"/>
      <c r="PT13" s="235"/>
      <c r="PU13" s="235"/>
      <c r="PV13" s="235"/>
      <c r="PW13" s="235"/>
      <c r="PX13" s="235"/>
      <c r="PY13" s="235"/>
      <c r="PZ13" s="235"/>
      <c r="QA13" s="235"/>
      <c r="QB13" s="235"/>
      <c r="QC13" s="235"/>
      <c r="QD13" s="235"/>
      <c r="QE13" s="235"/>
      <c r="QF13" s="235"/>
      <c r="QG13" s="235"/>
      <c r="QH13" s="235"/>
      <c r="QI13" s="235"/>
      <c r="QJ13" s="235"/>
      <c r="QK13" s="235"/>
      <c r="QL13" s="235"/>
      <c r="QM13" s="235"/>
      <c r="QN13" s="235"/>
      <c r="QO13" s="235"/>
      <c r="QP13" s="235"/>
      <c r="QQ13" s="235"/>
      <c r="QR13" s="235"/>
      <c r="QS13" s="235"/>
      <c r="QT13" s="235"/>
      <c r="QU13" s="235"/>
      <c r="QV13" s="235"/>
      <c r="QW13" s="235"/>
      <c r="QX13" s="235"/>
      <c r="QY13" s="235"/>
      <c r="QZ13" s="235"/>
      <c r="RA13" s="235"/>
      <c r="RB13" s="235"/>
      <c r="RC13" s="235"/>
      <c r="RD13" s="235"/>
      <c r="RE13" s="235"/>
      <c r="RF13" s="235"/>
      <c r="RG13" s="235"/>
      <c r="RH13" s="235"/>
      <c r="RI13" s="235"/>
      <c r="RJ13" s="235"/>
      <c r="RK13" s="235"/>
      <c r="RL13" s="235"/>
      <c r="RM13" s="235"/>
      <c r="RN13" s="235"/>
      <c r="RO13" s="235"/>
      <c r="RP13" s="235"/>
      <c r="RQ13" s="235"/>
      <c r="RR13" s="235"/>
      <c r="RS13" s="235"/>
      <c r="RT13" s="235"/>
      <c r="RU13" s="235"/>
      <c r="RV13" s="235"/>
      <c r="RW13" s="235"/>
      <c r="RX13" s="235"/>
      <c r="RY13" s="235"/>
      <c r="RZ13" s="235"/>
      <c r="SA13" s="235"/>
      <c r="SB13" s="235"/>
      <c r="SC13" s="235"/>
      <c r="SD13" s="235"/>
      <c r="SE13" s="235"/>
      <c r="SF13" s="235"/>
      <c r="SG13" s="235"/>
      <c r="SH13" s="235"/>
      <c r="SI13" s="235"/>
      <c r="SJ13" s="235"/>
      <c r="SK13" s="235"/>
      <c r="SL13" s="235"/>
      <c r="SM13" s="235"/>
      <c r="SN13" s="235"/>
      <c r="SO13" s="235"/>
      <c r="SP13" s="235"/>
      <c r="SQ13" s="235"/>
      <c r="SR13" s="235"/>
      <c r="SS13" s="235"/>
      <c r="ST13" s="235"/>
      <c r="SU13" s="235"/>
      <c r="SV13" s="235"/>
      <c r="SW13" s="235"/>
      <c r="SX13" s="235"/>
      <c r="SY13" s="235"/>
      <c r="SZ13" s="235"/>
      <c r="TA13" s="235"/>
      <c r="TB13" s="235"/>
      <c r="TC13" s="235"/>
      <c r="TD13" s="235"/>
      <c r="TE13" s="235"/>
      <c r="TF13" s="235"/>
      <c r="TG13" s="235"/>
      <c r="TH13" s="235"/>
      <c r="TI13" s="235"/>
      <c r="TJ13" s="235"/>
      <c r="TK13" s="235"/>
      <c r="TL13" s="235"/>
      <c r="TM13" s="235"/>
      <c r="TN13" s="235"/>
      <c r="TO13" s="235"/>
      <c r="TP13" s="235"/>
      <c r="TQ13" s="235"/>
      <c r="TR13" s="235"/>
      <c r="TS13" s="235"/>
      <c r="TT13" s="235"/>
      <c r="TU13" s="235"/>
      <c r="TV13" s="235"/>
      <c r="TW13" s="235"/>
      <c r="TX13" s="235"/>
      <c r="TY13" s="235"/>
      <c r="TZ13" s="235"/>
      <c r="UA13" s="235"/>
      <c r="UB13" s="235"/>
      <c r="UC13" s="235"/>
      <c r="UD13" s="235"/>
      <c r="UE13" s="235"/>
      <c r="UF13" s="235"/>
      <c r="UG13" s="235"/>
      <c r="UH13" s="235"/>
      <c r="UI13" s="235"/>
      <c r="UJ13" s="235"/>
      <c r="UK13" s="235"/>
      <c r="UL13" s="235"/>
      <c r="UM13" s="235"/>
      <c r="UN13" s="235"/>
      <c r="UO13" s="235"/>
      <c r="UP13" s="235"/>
      <c r="UQ13" s="235"/>
      <c r="UR13" s="235"/>
      <c r="US13" s="235"/>
      <c r="UT13" s="235"/>
      <c r="UU13" s="235"/>
      <c r="UV13" s="235"/>
      <c r="UW13" s="235"/>
      <c r="UX13" s="235"/>
      <c r="UY13" s="235"/>
      <c r="UZ13" s="235"/>
      <c r="VA13" s="235"/>
      <c r="VB13" s="235"/>
      <c r="VC13" s="235"/>
      <c r="VD13" s="235"/>
      <c r="VE13" s="235"/>
      <c r="VF13" s="235"/>
      <c r="VG13" s="235"/>
      <c r="VH13" s="235"/>
      <c r="VI13" s="235"/>
      <c r="VJ13" s="235"/>
      <c r="VK13" s="235"/>
      <c r="VL13" s="235"/>
      <c r="VM13" s="235"/>
      <c r="VN13" s="235"/>
      <c r="VO13" s="235"/>
      <c r="VP13" s="235"/>
      <c r="VQ13" s="235"/>
      <c r="VR13" s="235"/>
      <c r="VS13" s="235"/>
      <c r="VT13" s="235"/>
      <c r="VU13" s="235"/>
      <c r="VV13" s="235"/>
      <c r="VW13" s="235"/>
      <c r="VX13" s="235"/>
      <c r="VY13" s="235"/>
      <c r="VZ13" s="235"/>
      <c r="WA13" s="235"/>
      <c r="WB13" s="235"/>
      <c r="WC13" s="235"/>
      <c r="WD13" s="235"/>
      <c r="WE13" s="235"/>
      <c r="WF13" s="235"/>
      <c r="WG13" s="235"/>
      <c r="WH13" s="235"/>
      <c r="WI13" s="235"/>
      <c r="WJ13" s="235"/>
      <c r="WK13" s="235"/>
      <c r="WL13" s="235"/>
      <c r="WM13" s="235"/>
      <c r="WN13" s="235"/>
      <c r="WO13" s="235"/>
      <c r="WP13" s="235"/>
      <c r="WQ13" s="235"/>
      <c r="WR13" s="235"/>
      <c r="WS13" s="235"/>
      <c r="WT13" s="235"/>
      <c r="WU13" s="235"/>
      <c r="WV13" s="235"/>
      <c r="WW13" s="235"/>
      <c r="WX13" s="235"/>
      <c r="WY13" s="235"/>
      <c r="WZ13" s="235"/>
      <c r="XA13" s="235"/>
      <c r="XB13" s="235"/>
      <c r="XC13" s="235"/>
      <c r="XD13" s="235"/>
      <c r="XE13" s="235"/>
      <c r="XF13" s="235"/>
      <c r="XG13" s="235"/>
      <c r="XH13" s="235"/>
      <c r="XI13" s="235"/>
      <c r="XJ13" s="235"/>
      <c r="XK13" s="235"/>
      <c r="XL13" s="235"/>
      <c r="XM13" s="235"/>
      <c r="XN13" s="235"/>
      <c r="XO13" s="235"/>
      <c r="XP13" s="235"/>
      <c r="XQ13" s="235"/>
      <c r="XR13" s="235"/>
      <c r="XS13" s="235"/>
      <c r="XT13" s="235"/>
      <c r="XU13" s="235"/>
      <c r="XV13" s="235"/>
      <c r="XW13" s="235"/>
      <c r="XX13" s="235"/>
      <c r="XY13" s="235"/>
      <c r="XZ13" s="235"/>
      <c r="YA13" s="235"/>
      <c r="YB13" s="235"/>
      <c r="YC13" s="235"/>
      <c r="YD13" s="235"/>
      <c r="YE13" s="235"/>
      <c r="YF13" s="235"/>
      <c r="YG13" s="235"/>
      <c r="YH13" s="235"/>
      <c r="YI13" s="235"/>
      <c r="YJ13" s="235"/>
      <c r="YK13" s="235"/>
      <c r="YL13" s="235"/>
      <c r="YM13" s="235"/>
      <c r="YN13" s="235"/>
      <c r="YO13" s="235"/>
      <c r="YP13" s="235"/>
      <c r="YQ13" s="235"/>
      <c r="YR13" s="235"/>
      <c r="YS13" s="235"/>
      <c r="YT13" s="235"/>
      <c r="YU13" s="235"/>
      <c r="YV13" s="235"/>
      <c r="YW13" s="235"/>
      <c r="YX13" s="235"/>
      <c r="YY13" s="235"/>
      <c r="YZ13" s="235"/>
      <c r="ZA13" s="235"/>
      <c r="ZB13" s="235"/>
      <c r="ZC13" s="235"/>
      <c r="ZD13" s="235"/>
      <c r="ZE13" s="235"/>
      <c r="ZF13" s="235"/>
      <c r="ZG13" s="235"/>
      <c r="ZH13" s="235"/>
      <c r="ZI13" s="235"/>
      <c r="ZJ13" s="235"/>
      <c r="ZK13" s="235"/>
      <c r="ZL13" s="235"/>
      <c r="ZM13" s="235"/>
      <c r="ZN13" s="235"/>
      <c r="ZO13" s="235"/>
      <c r="ZP13" s="235"/>
      <c r="ZQ13" s="235"/>
      <c r="ZR13" s="235"/>
      <c r="ZS13" s="235"/>
      <c r="ZT13" s="235"/>
      <c r="ZU13" s="235"/>
      <c r="ZV13" s="235"/>
      <c r="ZW13" s="235"/>
      <c r="ZX13" s="235"/>
      <c r="ZY13" s="235"/>
      <c r="ZZ13" s="235"/>
      <c r="AAA13" s="235"/>
      <c r="AAB13" s="235"/>
      <c r="AAC13" s="235"/>
      <c r="AAD13" s="235"/>
      <c r="AAE13" s="235"/>
      <c r="AAF13" s="235"/>
      <c r="AAG13" s="235"/>
      <c r="AAH13" s="235"/>
      <c r="AAI13" s="235"/>
      <c r="AAJ13" s="235"/>
      <c r="AAK13" s="235"/>
      <c r="AAL13" s="235"/>
      <c r="AAM13" s="235"/>
      <c r="AAN13" s="235"/>
      <c r="AAO13" s="235"/>
      <c r="AAP13" s="235"/>
      <c r="AAQ13" s="235"/>
      <c r="AAR13" s="235"/>
      <c r="AAS13" s="235"/>
      <c r="AAT13" s="235"/>
      <c r="AAU13" s="235"/>
      <c r="AAV13" s="235"/>
      <c r="AAW13" s="235"/>
      <c r="AAX13" s="235"/>
      <c r="AAY13" s="235"/>
      <c r="AAZ13" s="235"/>
      <c r="ABA13" s="235"/>
      <c r="ABB13" s="235"/>
      <c r="ABC13" s="235"/>
      <c r="ABD13" s="235"/>
      <c r="ABE13" s="235"/>
      <c r="ABF13" s="235"/>
      <c r="ABG13" s="235"/>
      <c r="ABH13" s="235"/>
      <c r="ABI13" s="235"/>
      <c r="ABJ13" s="235"/>
      <c r="ABK13" s="235"/>
      <c r="ABL13" s="235"/>
      <c r="ABM13" s="235"/>
      <c r="ABN13" s="235"/>
      <c r="ABO13" s="235"/>
      <c r="ABP13" s="235"/>
      <c r="ABQ13" s="235"/>
      <c r="ABR13" s="235"/>
      <c r="ABS13" s="235"/>
      <c r="ABT13" s="235"/>
      <c r="ABU13" s="235"/>
      <c r="ABV13" s="235"/>
      <c r="ABW13" s="235"/>
      <c r="ABX13" s="235"/>
      <c r="ABY13" s="235"/>
      <c r="ABZ13" s="235"/>
      <c r="ACA13" s="235"/>
      <c r="ACB13" s="235"/>
      <c r="ACC13" s="235"/>
      <c r="ACD13" s="235"/>
      <c r="ACE13" s="235"/>
      <c r="ACF13" s="235"/>
      <c r="ACG13" s="235"/>
      <c r="ACH13" s="235"/>
      <c r="ACI13" s="235"/>
      <c r="ACJ13" s="235"/>
      <c r="ACK13" s="235"/>
      <c r="ACL13" s="235"/>
      <c r="ACM13" s="235"/>
      <c r="ACN13" s="235"/>
      <c r="ACO13" s="235"/>
      <c r="ACP13" s="235"/>
      <c r="ACQ13" s="235"/>
      <c r="ACR13" s="235"/>
      <c r="ACS13" s="235"/>
      <c r="ACT13" s="235"/>
      <c r="ACU13" s="235"/>
      <c r="ACV13" s="235"/>
      <c r="ACW13" s="235"/>
      <c r="ACX13" s="235"/>
      <c r="ACY13" s="235"/>
      <c r="ACZ13" s="235"/>
      <c r="ADA13" s="235"/>
      <c r="ADB13" s="235"/>
      <c r="ADC13" s="235"/>
      <c r="ADD13" s="235"/>
      <c r="ADE13" s="235"/>
      <c r="ADF13" s="235"/>
      <c r="ADG13" s="235"/>
      <c r="ADH13" s="235"/>
      <c r="ADI13" s="235"/>
      <c r="ADJ13" s="235"/>
      <c r="ADK13" s="235"/>
      <c r="ADL13" s="235"/>
      <c r="ADM13" s="235"/>
      <c r="ADN13" s="235"/>
      <c r="ADO13" s="235"/>
      <c r="ADP13" s="235"/>
      <c r="ADQ13" s="235"/>
      <c r="ADR13" s="235"/>
      <c r="ADS13" s="235"/>
      <c r="ADT13" s="235"/>
      <c r="ADU13" s="235"/>
      <c r="ADV13" s="235"/>
      <c r="ADW13" s="235"/>
      <c r="ADX13" s="235"/>
      <c r="ADY13" s="235"/>
      <c r="ADZ13" s="235"/>
      <c r="AEA13" s="235"/>
      <c r="AEB13" s="235"/>
      <c r="AEC13" s="235"/>
      <c r="AED13" s="235"/>
      <c r="AEE13" s="235"/>
      <c r="AEF13" s="235"/>
      <c r="AEG13" s="235"/>
      <c r="AEH13" s="235"/>
      <c r="AEI13" s="235"/>
      <c r="AEJ13" s="235"/>
      <c r="AEK13" s="235"/>
      <c r="AEL13" s="235"/>
      <c r="AEM13" s="235"/>
      <c r="AEN13" s="235"/>
      <c r="AEO13" s="235"/>
      <c r="AEP13" s="235"/>
      <c r="AEQ13" s="235"/>
      <c r="AER13" s="235"/>
      <c r="AES13" s="235"/>
      <c r="AET13" s="235"/>
      <c r="AEU13" s="235"/>
      <c r="AEV13" s="235"/>
      <c r="AEW13" s="235"/>
      <c r="AEX13" s="235"/>
      <c r="AEY13" s="235"/>
      <c r="AEZ13" s="235"/>
      <c r="AFA13" s="235"/>
      <c r="AFB13" s="235"/>
      <c r="AFC13" s="235"/>
      <c r="AFD13" s="235"/>
      <c r="AFE13" s="235"/>
      <c r="AFF13" s="235"/>
      <c r="AFG13" s="235"/>
      <c r="AFH13" s="235"/>
      <c r="AFI13" s="235"/>
      <c r="AFJ13" s="235"/>
      <c r="AFK13" s="235"/>
      <c r="AFL13" s="235"/>
      <c r="AFM13" s="235"/>
      <c r="AFN13" s="235"/>
      <c r="AFO13" s="235"/>
      <c r="AFP13" s="235"/>
      <c r="AFQ13" s="235"/>
      <c r="AFR13" s="235"/>
      <c r="AFS13" s="235"/>
      <c r="AFT13" s="235"/>
      <c r="AFU13" s="235"/>
      <c r="AFV13" s="235"/>
      <c r="AFW13" s="235"/>
      <c r="AFX13" s="235"/>
      <c r="AFY13" s="235"/>
      <c r="AFZ13" s="235"/>
      <c r="AGA13" s="235"/>
      <c r="AGB13" s="235"/>
      <c r="AGC13" s="235"/>
      <c r="AGD13" s="235"/>
      <c r="AGE13" s="235"/>
      <c r="AGF13" s="235"/>
      <c r="AGG13" s="235"/>
      <c r="AGH13" s="235"/>
      <c r="AGI13" s="235"/>
      <c r="AGJ13" s="235"/>
      <c r="AGK13" s="235"/>
      <c r="AGL13" s="235"/>
      <c r="AGM13" s="235"/>
      <c r="AGN13" s="235"/>
      <c r="AGO13" s="235"/>
      <c r="AGP13" s="235"/>
      <c r="AGQ13" s="235"/>
      <c r="AGR13" s="235"/>
      <c r="AGS13" s="235"/>
      <c r="AGT13" s="235"/>
      <c r="AGU13" s="235"/>
      <c r="AGV13" s="235"/>
      <c r="AGW13" s="235"/>
      <c r="AGX13" s="235"/>
      <c r="AGY13" s="235"/>
      <c r="AGZ13" s="235"/>
      <c r="AHA13" s="235"/>
      <c r="AHB13" s="235"/>
      <c r="AHC13" s="235"/>
      <c r="AHD13" s="235"/>
      <c r="AHE13" s="235"/>
      <c r="AHF13" s="235"/>
      <c r="AHG13" s="235"/>
      <c r="AHH13" s="235"/>
      <c r="AHI13" s="235"/>
      <c r="AHJ13" s="235"/>
      <c r="AHK13" s="235"/>
      <c r="AHL13" s="235"/>
      <c r="AHM13" s="235"/>
      <c r="AHN13" s="235"/>
      <c r="AHO13" s="235"/>
      <c r="AHP13" s="235"/>
      <c r="AHQ13" s="235"/>
      <c r="AHR13" s="235"/>
      <c r="AHS13" s="235"/>
      <c r="AHT13" s="235"/>
      <c r="AHU13" s="235"/>
      <c r="AHV13" s="235"/>
      <c r="AHW13" s="235"/>
      <c r="AHX13" s="235"/>
      <c r="AHY13" s="235"/>
      <c r="AHZ13" s="235"/>
      <c r="AIA13" s="235"/>
      <c r="AIB13" s="235"/>
      <c r="AIC13" s="235"/>
      <c r="AID13" s="235"/>
      <c r="AIE13" s="235"/>
      <c r="AIF13" s="235"/>
      <c r="AIG13" s="235"/>
      <c r="AIH13" s="235"/>
      <c r="AII13" s="235"/>
      <c r="AIJ13" s="235"/>
      <c r="AIK13" s="235"/>
      <c r="AIL13" s="235"/>
      <c r="AIM13" s="235"/>
      <c r="AIN13" s="235"/>
      <c r="AIO13" s="235"/>
      <c r="AIP13" s="235"/>
      <c r="AIQ13" s="235"/>
      <c r="AIR13" s="235"/>
      <c r="AIS13" s="235"/>
      <c r="AIT13" s="235"/>
      <c r="AIU13" s="235"/>
      <c r="AIV13" s="235"/>
      <c r="AIW13" s="235"/>
      <c r="AIX13" s="235"/>
      <c r="AIY13" s="235"/>
      <c r="AIZ13" s="235"/>
      <c r="AJA13" s="235"/>
      <c r="AJB13" s="235"/>
      <c r="AJC13" s="235"/>
      <c r="AJD13" s="235"/>
      <c r="AJE13" s="235"/>
      <c r="AJF13" s="235"/>
      <c r="AJG13" s="235"/>
      <c r="AJH13" s="235"/>
      <c r="AJI13" s="235"/>
      <c r="AJJ13" s="235"/>
      <c r="AJK13" s="235"/>
      <c r="AJL13" s="235"/>
      <c r="AJM13" s="235"/>
      <c r="AJN13" s="235"/>
      <c r="AJO13" s="235"/>
      <c r="AJP13" s="235"/>
      <c r="AJQ13" s="235"/>
      <c r="AJR13" s="235"/>
      <c r="AJS13" s="235"/>
      <c r="AJT13" s="235"/>
      <c r="AJU13" s="235"/>
      <c r="AJV13" s="235"/>
      <c r="AJW13" s="235"/>
      <c r="AJX13" s="235"/>
      <c r="AJY13" s="235"/>
      <c r="AJZ13" s="235"/>
      <c r="AKA13" s="235"/>
      <c r="AKB13" s="235"/>
      <c r="AKC13" s="235"/>
      <c r="AKD13" s="235"/>
      <c r="AKE13" s="235"/>
      <c r="AKF13" s="235"/>
      <c r="AKG13" s="235"/>
      <c r="AKH13" s="235"/>
      <c r="AKI13" s="235"/>
      <c r="AKJ13" s="235"/>
      <c r="AKK13" s="235"/>
      <c r="AKL13" s="235"/>
      <c r="AKM13" s="235"/>
      <c r="AKN13" s="235"/>
      <c r="AKO13" s="235"/>
      <c r="AKP13" s="235"/>
      <c r="AKQ13" s="235"/>
      <c r="AKR13" s="235"/>
      <c r="AKS13" s="235"/>
      <c r="AKT13" s="235"/>
      <c r="AKU13" s="235"/>
      <c r="AKV13" s="235"/>
      <c r="AKW13" s="235"/>
      <c r="AKX13" s="235"/>
      <c r="AKY13" s="235"/>
      <c r="AKZ13" s="235"/>
      <c r="ALA13" s="235"/>
      <c r="ALB13" s="235"/>
      <c r="ALC13" s="235"/>
      <c r="ALD13" s="235"/>
      <c r="ALE13" s="235"/>
      <c r="ALF13" s="235"/>
      <c r="ALG13" s="235"/>
      <c r="ALH13" s="235"/>
      <c r="ALI13" s="235"/>
      <c r="ALJ13" s="235"/>
      <c r="ALK13" s="235"/>
      <c r="ALL13" s="235"/>
      <c r="ALM13" s="235"/>
      <c r="ALN13" s="235"/>
      <c r="ALO13" s="235"/>
      <c r="ALP13" s="235"/>
      <c r="ALQ13" s="235"/>
      <c r="ALR13" s="235"/>
      <c r="ALS13" s="235"/>
      <c r="ALT13" s="235"/>
      <c r="ALU13" s="235"/>
      <c r="ALV13" s="235"/>
      <c r="ALW13" s="235"/>
      <c r="ALX13" s="235"/>
      <c r="ALY13" s="235"/>
      <c r="ALZ13" s="235"/>
      <c r="AMA13" s="235"/>
      <c r="AMB13" s="235"/>
      <c r="AMC13" s="235"/>
      <c r="AMD13" s="235"/>
      <c r="AME13" s="235"/>
      <c r="AMF13" s="235"/>
      <c r="AMG13" s="235"/>
      <c r="AMH13" s="235"/>
      <c r="AMI13" s="235"/>
      <c r="AMJ13" s="235"/>
      <c r="AMK13" s="235"/>
      <c r="AML13" s="235"/>
      <c r="AMM13" s="235"/>
      <c r="AMN13" s="235"/>
      <c r="AMO13" s="235"/>
      <c r="AMP13" s="235"/>
      <c r="AMQ13" s="235"/>
      <c r="AMR13" s="235"/>
      <c r="AMS13" s="235"/>
      <c r="AMT13" s="235"/>
      <c r="AMU13" s="235"/>
      <c r="AMV13" s="235"/>
      <c r="AMW13" s="235"/>
      <c r="AMX13" s="235"/>
      <c r="AMY13" s="235"/>
      <c r="AMZ13" s="235"/>
      <c r="ANA13" s="235"/>
      <c r="ANB13" s="235"/>
      <c r="ANC13" s="235"/>
      <c r="AND13" s="235"/>
      <c r="ANE13" s="235"/>
      <c r="ANF13" s="235"/>
      <c r="ANG13" s="235"/>
      <c r="ANH13" s="235"/>
      <c r="ANI13" s="235"/>
      <c r="ANJ13" s="235"/>
      <c r="ANK13" s="235"/>
      <c r="ANL13" s="235"/>
      <c r="ANM13" s="235"/>
      <c r="ANN13" s="235"/>
      <c r="ANO13" s="235"/>
      <c r="ANP13" s="235"/>
      <c r="ANQ13" s="235"/>
      <c r="ANR13" s="235"/>
      <c r="ANS13" s="235"/>
      <c r="ANT13" s="235"/>
      <c r="ANU13" s="235"/>
      <c r="ANV13" s="235"/>
      <c r="ANW13" s="235"/>
      <c r="ANX13" s="235"/>
      <c r="ANY13" s="235"/>
      <c r="ANZ13" s="235"/>
      <c r="AOA13" s="235"/>
      <c r="AOB13" s="235"/>
      <c r="AOC13" s="235"/>
      <c r="AOD13" s="235"/>
      <c r="AOE13" s="235"/>
      <c r="AOF13" s="235"/>
      <c r="AOG13" s="235"/>
      <c r="AOH13" s="235"/>
      <c r="AOI13" s="235"/>
      <c r="AOJ13" s="235"/>
      <c r="AOK13" s="235"/>
      <c r="AOL13" s="235"/>
      <c r="AOM13" s="235"/>
      <c r="AON13" s="235"/>
      <c r="AOO13" s="235"/>
      <c r="AOP13" s="235"/>
      <c r="AOQ13" s="235"/>
      <c r="AOR13" s="235"/>
      <c r="AOS13" s="235"/>
      <c r="AOT13" s="235"/>
      <c r="AOU13" s="235"/>
      <c r="AOV13" s="235"/>
      <c r="AOW13" s="235"/>
      <c r="AOX13" s="235"/>
      <c r="AOY13" s="235"/>
      <c r="AOZ13" s="235"/>
      <c r="APA13" s="235"/>
      <c r="APB13" s="235"/>
      <c r="APC13" s="235"/>
      <c r="APD13" s="235"/>
      <c r="APE13" s="235"/>
      <c r="APF13" s="235"/>
      <c r="APG13" s="235"/>
      <c r="APH13" s="235"/>
      <c r="API13" s="235"/>
      <c r="APJ13" s="235"/>
      <c r="APK13" s="235"/>
      <c r="APL13" s="235"/>
      <c r="APM13" s="235"/>
      <c r="APN13" s="235"/>
      <c r="APO13" s="235"/>
      <c r="APP13" s="235"/>
    </row>
    <row r="14" spans="1:1108" s="173" customFormat="1">
      <c r="A14" s="42">
        <v>21</v>
      </c>
      <c r="B14" s="137">
        <v>7.2</v>
      </c>
      <c r="C14" s="102" t="s">
        <v>284</v>
      </c>
      <c r="D14" s="138">
        <v>1050</v>
      </c>
      <c r="E14" s="104" t="s">
        <v>192</v>
      </c>
      <c r="F14" s="106" t="s">
        <v>286</v>
      </c>
      <c r="G14" s="175" t="s">
        <v>285</v>
      </c>
      <c r="H14" s="175" t="s">
        <v>288</v>
      </c>
      <c r="I14" s="175" t="s">
        <v>287</v>
      </c>
      <c r="J14" s="173" t="s">
        <v>289</v>
      </c>
      <c r="K14" s="10" t="s">
        <v>290</v>
      </c>
      <c r="L14" s="140" t="s">
        <v>291</v>
      </c>
      <c r="M14" s="10" t="s">
        <v>292</v>
      </c>
      <c r="N14" s="141" t="s">
        <v>293</v>
      </c>
      <c r="O14" s="142">
        <v>112737</v>
      </c>
      <c r="P14" s="143">
        <v>63.5</v>
      </c>
      <c r="Q14" s="109" t="s">
        <v>0</v>
      </c>
      <c r="R14" s="143">
        <v>63.5</v>
      </c>
      <c r="S14" s="109" t="s">
        <v>0</v>
      </c>
      <c r="T14" s="143">
        <v>2</v>
      </c>
      <c r="U14" s="109" t="s">
        <v>0</v>
      </c>
      <c r="V14" s="143">
        <v>9.8000000000000007</v>
      </c>
      <c r="W14" s="109" t="s">
        <v>0</v>
      </c>
      <c r="X14" s="143">
        <v>5.5</v>
      </c>
      <c r="Y14" s="109" t="s">
        <v>0</v>
      </c>
      <c r="Z14" s="143">
        <v>5</v>
      </c>
      <c r="AA14" s="109" t="s">
        <v>0</v>
      </c>
      <c r="AB14" s="143"/>
      <c r="AC14" s="109" t="s">
        <v>0</v>
      </c>
      <c r="AD14" s="143"/>
      <c r="AE14" s="109" t="s">
        <v>0</v>
      </c>
      <c r="AF14" s="144">
        <v>4</v>
      </c>
      <c r="AG14" s="145">
        <v>6</v>
      </c>
      <c r="AH14" s="77" t="s">
        <v>202</v>
      </c>
      <c r="AI14" s="77" t="s">
        <v>0</v>
      </c>
      <c r="AJ14" s="146"/>
      <c r="AK14" s="146"/>
      <c r="AL14" s="147" t="s">
        <v>11</v>
      </c>
      <c r="AM14" s="147"/>
      <c r="AN14" s="147"/>
      <c r="AO14" s="147"/>
      <c r="AP14" s="148">
        <v>25</v>
      </c>
      <c r="AQ14" s="111" t="s">
        <v>7</v>
      </c>
      <c r="AR14" s="149">
        <v>0.09</v>
      </c>
      <c r="AS14" s="83" t="s">
        <v>20</v>
      </c>
      <c r="AT14" s="150" t="s">
        <v>203</v>
      </c>
      <c r="AU14" s="151" t="s">
        <v>204</v>
      </c>
      <c r="AV14" s="151" t="s">
        <v>205</v>
      </c>
      <c r="AW14" s="74" t="s">
        <v>206</v>
      </c>
      <c r="AX14" s="74" t="s">
        <v>207</v>
      </c>
      <c r="AY14" s="74" t="s">
        <v>208</v>
      </c>
      <c r="AZ14" s="74" t="s">
        <v>209</v>
      </c>
      <c r="BA14" s="152" t="s">
        <v>210</v>
      </c>
      <c r="BB14" s="115" t="s">
        <v>211</v>
      </c>
      <c r="BC14" s="152" t="s">
        <v>212</v>
      </c>
      <c r="BD14" s="152" t="s">
        <v>213</v>
      </c>
      <c r="BE14" s="116" t="s">
        <v>192</v>
      </c>
      <c r="BF14" s="117" t="s">
        <v>214</v>
      </c>
      <c r="BG14" s="117" t="s">
        <v>4</v>
      </c>
      <c r="BH14" s="117" t="s">
        <v>166</v>
      </c>
      <c r="BM14" s="119" t="s">
        <v>294</v>
      </c>
      <c r="BN14" s="157" t="s">
        <v>295</v>
      </c>
      <c r="BO14" s="157" t="s">
        <v>296</v>
      </c>
      <c r="BP14" s="156" t="s">
        <v>297</v>
      </c>
      <c r="BQ14" s="155" t="s">
        <v>298</v>
      </c>
      <c r="BR14" s="155" t="s">
        <v>299</v>
      </c>
      <c r="BS14" s="121" t="s">
        <v>300</v>
      </c>
      <c r="BT14" s="121" t="s">
        <v>301</v>
      </c>
      <c r="BU14" s="121" t="s">
        <v>294</v>
      </c>
      <c r="BV14" s="121" t="s">
        <v>302</v>
      </c>
      <c r="BW14" s="121" t="s">
        <v>296</v>
      </c>
      <c r="BX14" s="121" t="s">
        <v>297</v>
      </c>
      <c r="BY14" s="121" t="s">
        <v>223</v>
      </c>
      <c r="BZ14" s="154" t="s">
        <v>224</v>
      </c>
      <c r="CA14" s="154" t="s">
        <v>225</v>
      </c>
      <c r="CB14" s="120" t="s">
        <v>226</v>
      </c>
      <c r="CC14" s="155" t="s">
        <v>227</v>
      </c>
      <c r="CD14" s="156" t="s">
        <v>228</v>
      </c>
      <c r="CE14" s="157" t="s">
        <v>229</v>
      </c>
      <c r="CF14" s="157" t="s">
        <v>230</v>
      </c>
      <c r="CG14" s="124" t="s">
        <v>231</v>
      </c>
      <c r="CH14" s="154" t="s">
        <v>232</v>
      </c>
      <c r="CI14" s="156" t="s">
        <v>233</v>
      </c>
      <c r="CJ14" s="156" t="s">
        <v>234</v>
      </c>
      <c r="CK14" s="158"/>
      <c r="CL14" s="158"/>
      <c r="CM14" s="158"/>
      <c r="CN14" s="158"/>
      <c r="CO14" s="158"/>
      <c r="CP14" s="158"/>
      <c r="CQ14" s="158"/>
      <c r="CR14" s="158"/>
      <c r="CS14" s="158"/>
      <c r="CT14" s="125"/>
      <c r="CU14" s="125"/>
      <c r="CV14" s="125"/>
      <c r="CW14" s="158"/>
      <c r="CX14" s="158"/>
      <c r="CY14" s="158"/>
      <c r="CZ14" s="159"/>
      <c r="DA14" s="160"/>
      <c r="DB14" s="161"/>
      <c r="DC14" s="161"/>
      <c r="DD14" s="161"/>
      <c r="DE14" s="162" t="s">
        <v>235</v>
      </c>
      <c r="DF14" s="160"/>
      <c r="DG14" s="158"/>
      <c r="DH14" s="158"/>
      <c r="DI14" s="163" t="s">
        <v>236</v>
      </c>
      <c r="DJ14" s="91" t="s">
        <v>237</v>
      </c>
      <c r="DK14" s="91" t="s">
        <v>238</v>
      </c>
      <c r="DL14" s="91" t="s">
        <v>239</v>
      </c>
      <c r="DM14" s="127" t="s">
        <v>223</v>
      </c>
      <c r="DN14" s="127" t="s">
        <v>224</v>
      </c>
      <c r="DO14" s="127" t="s">
        <v>225</v>
      </c>
      <c r="DP14" s="127" t="s">
        <v>240</v>
      </c>
      <c r="DQ14" s="91"/>
      <c r="DR14" s="91"/>
      <c r="DS14" s="91"/>
      <c r="DT14" s="91"/>
      <c r="DU14" s="91" t="s">
        <v>241</v>
      </c>
      <c r="DV14" s="91" t="s">
        <v>242</v>
      </c>
      <c r="DW14" s="91" t="s">
        <v>243</v>
      </c>
      <c r="DX14" s="127" t="s">
        <v>244</v>
      </c>
      <c r="DY14" s="91"/>
      <c r="DZ14" s="91"/>
      <c r="EA14" s="91"/>
      <c r="EB14" s="91"/>
      <c r="EC14" s="91"/>
      <c r="ED14" s="91"/>
      <c r="EE14" s="91"/>
      <c r="EF14" s="91"/>
      <c r="EG14" s="164"/>
      <c r="EH14" s="164"/>
      <c r="EI14" s="165"/>
      <c r="EJ14" s="165"/>
      <c r="EK14" s="236"/>
      <c r="EL14" s="141"/>
      <c r="EM14" s="141"/>
      <c r="EN14" s="166"/>
      <c r="EO14" s="167"/>
      <c r="EP14" s="167"/>
      <c r="EQ14" s="167" t="s">
        <v>303</v>
      </c>
      <c r="ER14" s="167" t="s">
        <v>304</v>
      </c>
      <c r="ES14" s="167" t="s">
        <v>305</v>
      </c>
      <c r="ET14" s="167"/>
      <c r="EU14" s="167"/>
      <c r="EV14" s="168"/>
      <c r="EW14" s="168"/>
      <c r="EX14" s="169" t="s">
        <v>306</v>
      </c>
      <c r="EY14" s="169"/>
      <c r="EZ14" s="171"/>
      <c r="FA14" s="171"/>
      <c r="FB14" s="171"/>
      <c r="FC14" s="171"/>
      <c r="FD14" s="171"/>
      <c r="FE14" s="171"/>
      <c r="FF14" s="188">
        <v>16204</v>
      </c>
      <c r="FG14" s="188"/>
      <c r="FH14" s="188"/>
      <c r="FI14" s="189">
        <v>115820</v>
      </c>
      <c r="FJ14" s="172"/>
      <c r="FK14" s="172"/>
      <c r="FL14" s="135">
        <v>1</v>
      </c>
      <c r="FM14" s="136"/>
      <c r="FN14" s="136"/>
      <c r="FO14" s="136"/>
      <c r="FP14" s="136"/>
      <c r="FQ14" s="136"/>
      <c r="FR14" s="136"/>
      <c r="FS14" s="136"/>
      <c r="FT14" s="136"/>
      <c r="FU14" s="136"/>
      <c r="FV14" s="136"/>
    </row>
    <row r="15" spans="1:1108" s="173" customFormat="1">
      <c r="A15" s="42">
        <v>24</v>
      </c>
      <c r="B15" s="137">
        <v>8.1999999999999993</v>
      </c>
      <c r="C15" s="102" t="s">
        <v>307</v>
      </c>
      <c r="D15" s="138">
        <v>1050</v>
      </c>
      <c r="E15" s="104" t="s">
        <v>192</v>
      </c>
      <c r="F15" s="106" t="s">
        <v>286</v>
      </c>
      <c r="G15" s="175" t="s">
        <v>285</v>
      </c>
      <c r="H15" s="175" t="s">
        <v>288</v>
      </c>
      <c r="I15" s="175" t="s">
        <v>287</v>
      </c>
      <c r="J15" s="10" t="s">
        <v>289</v>
      </c>
      <c r="K15" s="10" t="s">
        <v>290</v>
      </c>
      <c r="L15" s="140" t="s">
        <v>291</v>
      </c>
      <c r="M15" s="10" t="s">
        <v>292</v>
      </c>
      <c r="N15" s="141" t="s">
        <v>293</v>
      </c>
      <c r="O15" s="142">
        <v>101424</v>
      </c>
      <c r="P15" s="143">
        <v>76</v>
      </c>
      <c r="Q15" s="109" t="s">
        <v>0</v>
      </c>
      <c r="R15" s="143">
        <v>76</v>
      </c>
      <c r="S15" s="109" t="s">
        <v>0</v>
      </c>
      <c r="T15" s="143">
        <v>2</v>
      </c>
      <c r="U15" s="109" t="s">
        <v>0</v>
      </c>
      <c r="V15" s="143">
        <v>10</v>
      </c>
      <c r="W15" s="109" t="s">
        <v>0</v>
      </c>
      <c r="X15" s="143">
        <v>6</v>
      </c>
      <c r="Y15" s="109" t="s">
        <v>0</v>
      </c>
      <c r="Z15" s="143">
        <v>5</v>
      </c>
      <c r="AA15" s="109" t="s">
        <v>0</v>
      </c>
      <c r="AB15" s="143"/>
      <c r="AC15" s="109" t="s">
        <v>0</v>
      </c>
      <c r="AD15" s="143"/>
      <c r="AE15" s="109" t="s">
        <v>0</v>
      </c>
      <c r="AF15" s="144">
        <v>4</v>
      </c>
      <c r="AG15" s="145">
        <v>8</v>
      </c>
      <c r="AH15" s="77" t="s">
        <v>202</v>
      </c>
      <c r="AI15" s="77" t="s">
        <v>0</v>
      </c>
      <c r="AJ15" s="146"/>
      <c r="AK15" s="146"/>
      <c r="AL15" s="147" t="s">
        <v>11</v>
      </c>
      <c r="AM15" s="147"/>
      <c r="AN15" s="147"/>
      <c r="AO15" s="147"/>
      <c r="AP15" s="148">
        <v>25</v>
      </c>
      <c r="AQ15" s="111" t="s">
        <v>7</v>
      </c>
      <c r="AR15" s="149">
        <v>0.13</v>
      </c>
      <c r="AS15" s="83" t="s">
        <v>20</v>
      </c>
      <c r="AT15" s="150" t="s">
        <v>250</v>
      </c>
      <c r="AU15" s="151" t="s">
        <v>251</v>
      </c>
      <c r="AV15" s="151" t="s">
        <v>252</v>
      </c>
      <c r="AW15" s="74" t="s">
        <v>206</v>
      </c>
      <c r="AX15" s="74" t="s">
        <v>207</v>
      </c>
      <c r="AY15" s="74" t="s">
        <v>208</v>
      </c>
      <c r="AZ15" s="74" t="s">
        <v>209</v>
      </c>
      <c r="BA15" s="152" t="s">
        <v>210</v>
      </c>
      <c r="BB15" s="115" t="s">
        <v>211</v>
      </c>
      <c r="BC15" s="152" t="s">
        <v>212</v>
      </c>
      <c r="BD15" s="152" t="s">
        <v>213</v>
      </c>
      <c r="BE15" s="116" t="s">
        <v>192</v>
      </c>
      <c r="BF15" s="117" t="s">
        <v>214</v>
      </c>
      <c r="BG15" s="117" t="s">
        <v>4</v>
      </c>
      <c r="BH15" s="117" t="s">
        <v>166</v>
      </c>
      <c r="BM15" s="119" t="s">
        <v>294</v>
      </c>
      <c r="BN15" s="157" t="s">
        <v>295</v>
      </c>
      <c r="BO15" s="157" t="s">
        <v>296</v>
      </c>
      <c r="BP15" s="156" t="s">
        <v>297</v>
      </c>
      <c r="BQ15" s="155" t="s">
        <v>298</v>
      </c>
      <c r="BR15" s="155" t="s">
        <v>299</v>
      </c>
      <c r="BS15" s="121" t="s">
        <v>300</v>
      </c>
      <c r="BT15" s="121" t="s">
        <v>301</v>
      </c>
      <c r="BU15" s="121" t="s">
        <v>294</v>
      </c>
      <c r="BV15" s="121" t="s">
        <v>302</v>
      </c>
      <c r="BW15" s="121" t="s">
        <v>296</v>
      </c>
      <c r="BX15" s="121" t="s">
        <v>297</v>
      </c>
      <c r="BY15" s="121" t="s">
        <v>223</v>
      </c>
      <c r="BZ15" s="154" t="s">
        <v>224</v>
      </c>
      <c r="CA15" s="154" t="s">
        <v>225</v>
      </c>
      <c r="CB15" s="120" t="s">
        <v>226</v>
      </c>
      <c r="CC15" s="155" t="s">
        <v>227</v>
      </c>
      <c r="CD15" s="156" t="s">
        <v>228</v>
      </c>
      <c r="CE15" s="157" t="s">
        <v>229</v>
      </c>
      <c r="CF15" s="157" t="s">
        <v>230</v>
      </c>
      <c r="CG15" s="124" t="s">
        <v>231</v>
      </c>
      <c r="CH15" s="154" t="s">
        <v>232</v>
      </c>
      <c r="CI15" s="156" t="s">
        <v>233</v>
      </c>
      <c r="CJ15" s="156" t="s">
        <v>234</v>
      </c>
      <c r="CK15" s="158"/>
      <c r="CL15" s="158"/>
      <c r="CM15" s="158"/>
      <c r="CN15" s="158"/>
      <c r="CO15" s="158"/>
      <c r="CP15" s="158"/>
      <c r="CQ15" s="158"/>
      <c r="CR15" s="158"/>
      <c r="CS15" s="158"/>
      <c r="CT15" s="125"/>
      <c r="CU15" s="125"/>
      <c r="CV15" s="125"/>
      <c r="CW15" s="158"/>
      <c r="CX15" s="158"/>
      <c r="CY15" s="158"/>
      <c r="CZ15" s="159"/>
      <c r="DA15" s="160"/>
      <c r="DB15" s="161"/>
      <c r="DC15" s="161"/>
      <c r="DD15" s="161"/>
      <c r="DE15" s="162" t="s">
        <v>235</v>
      </c>
      <c r="DF15" s="160"/>
      <c r="DG15" s="158"/>
      <c r="DH15" s="158"/>
      <c r="DI15" s="163" t="s">
        <v>236</v>
      </c>
      <c r="DJ15" s="91" t="s">
        <v>237</v>
      </c>
      <c r="DK15" s="91" t="s">
        <v>238</v>
      </c>
      <c r="DL15" s="91" t="s">
        <v>239</v>
      </c>
      <c r="DM15" s="127" t="s">
        <v>223</v>
      </c>
      <c r="DN15" s="127" t="s">
        <v>224</v>
      </c>
      <c r="DO15" s="127" t="s">
        <v>225</v>
      </c>
      <c r="DP15" s="127" t="s">
        <v>240</v>
      </c>
      <c r="DQ15" s="91"/>
      <c r="DR15" s="91"/>
      <c r="DS15" s="91"/>
      <c r="DT15" s="91"/>
      <c r="DU15" s="91" t="s">
        <v>241</v>
      </c>
      <c r="DV15" s="91" t="s">
        <v>242</v>
      </c>
      <c r="DW15" s="91" t="s">
        <v>243</v>
      </c>
      <c r="DX15" s="127" t="s">
        <v>244</v>
      </c>
      <c r="DY15" s="91"/>
      <c r="DZ15" s="91"/>
      <c r="EA15" s="91"/>
      <c r="EB15" s="91"/>
      <c r="EC15" s="91"/>
      <c r="ED15" s="91"/>
      <c r="EE15" s="91"/>
      <c r="EF15" s="91"/>
      <c r="EG15" s="164"/>
      <c r="EH15" s="164"/>
      <c r="EI15" s="165"/>
      <c r="EJ15" s="165"/>
      <c r="EK15" s="96" t="s">
        <v>253</v>
      </c>
      <c r="EL15" s="141"/>
      <c r="EM15" s="141"/>
      <c r="EN15" s="166"/>
      <c r="EO15" s="167" t="s">
        <v>254</v>
      </c>
      <c r="EP15" s="167" t="s">
        <v>308</v>
      </c>
      <c r="EQ15" s="167" t="s">
        <v>303</v>
      </c>
      <c r="ER15" s="167" t="s">
        <v>304</v>
      </c>
      <c r="ES15" s="167" t="s">
        <v>305</v>
      </c>
      <c r="ET15" s="167"/>
      <c r="EU15" s="167" t="s">
        <v>309</v>
      </c>
      <c r="EV15" s="168"/>
      <c r="EW15" s="168"/>
      <c r="EX15" s="169" t="s">
        <v>310</v>
      </c>
      <c r="EY15" s="169"/>
      <c r="EZ15" s="171"/>
      <c r="FA15" s="171"/>
      <c r="FB15" s="171"/>
      <c r="FC15" s="171"/>
      <c r="FD15" s="171"/>
      <c r="FE15" s="171"/>
      <c r="FF15" s="237">
        <v>40319</v>
      </c>
      <c r="FG15" s="237"/>
      <c r="FH15" s="237"/>
      <c r="FI15" s="238">
        <v>115821</v>
      </c>
      <c r="FJ15" s="172"/>
      <c r="FK15" s="172"/>
      <c r="FL15" s="135">
        <v>1</v>
      </c>
      <c r="FM15" s="136"/>
      <c r="FN15" s="136"/>
      <c r="FO15" s="136"/>
      <c r="FP15" s="136"/>
      <c r="FQ15" s="136"/>
      <c r="FR15" s="136"/>
      <c r="FS15" s="136"/>
      <c r="FT15" s="136"/>
      <c r="FU15" s="136"/>
      <c r="FV15" s="136"/>
    </row>
    <row r="16" spans="1:1108" s="135" customFormat="1">
      <c r="A16" s="42">
        <v>26</v>
      </c>
      <c r="B16" s="137">
        <v>9.1</v>
      </c>
      <c r="C16" s="102" t="s">
        <v>311</v>
      </c>
      <c r="D16" s="138">
        <v>1050</v>
      </c>
      <c r="E16" s="104" t="s">
        <v>192</v>
      </c>
      <c r="F16" s="106" t="s">
        <v>286</v>
      </c>
      <c r="G16" s="175" t="s">
        <v>285</v>
      </c>
      <c r="H16" s="175" t="s">
        <v>288</v>
      </c>
      <c r="I16" s="175" t="s">
        <v>287</v>
      </c>
      <c r="J16" s="10" t="s">
        <v>289</v>
      </c>
      <c r="K16" s="10" t="s">
        <v>290</v>
      </c>
      <c r="L16" s="140" t="s">
        <v>291</v>
      </c>
      <c r="M16" s="10" t="s">
        <v>292</v>
      </c>
      <c r="N16" s="141" t="s">
        <v>293</v>
      </c>
      <c r="O16" s="142">
        <v>101426</v>
      </c>
      <c r="P16" s="143">
        <v>89</v>
      </c>
      <c r="Q16" s="109" t="s">
        <v>0</v>
      </c>
      <c r="R16" s="143">
        <v>89</v>
      </c>
      <c r="S16" s="109" t="s">
        <v>0</v>
      </c>
      <c r="T16" s="143">
        <v>2.5</v>
      </c>
      <c r="U16" s="109" t="s">
        <v>0</v>
      </c>
      <c r="V16" s="143">
        <v>12</v>
      </c>
      <c r="W16" s="109" t="s">
        <v>0</v>
      </c>
      <c r="X16" s="143">
        <v>7</v>
      </c>
      <c r="Y16" s="109" t="s">
        <v>0</v>
      </c>
      <c r="Z16" s="143">
        <v>5</v>
      </c>
      <c r="AA16" s="109" t="s">
        <v>0</v>
      </c>
      <c r="AB16" s="143"/>
      <c r="AC16" s="109" t="s">
        <v>0</v>
      </c>
      <c r="AD16" s="143"/>
      <c r="AE16" s="109" t="s">
        <v>0</v>
      </c>
      <c r="AF16" s="144">
        <v>4.5</v>
      </c>
      <c r="AG16" s="145">
        <v>8</v>
      </c>
      <c r="AH16" s="145" t="s">
        <v>274</v>
      </c>
      <c r="AI16" s="77" t="s">
        <v>0</v>
      </c>
      <c r="AJ16" s="146"/>
      <c r="AK16" s="146"/>
      <c r="AL16" s="147" t="s">
        <v>11</v>
      </c>
      <c r="AM16" s="147"/>
      <c r="AN16" s="147"/>
      <c r="AO16" s="147"/>
      <c r="AP16" s="148">
        <v>10</v>
      </c>
      <c r="AQ16" s="111" t="s">
        <v>7</v>
      </c>
      <c r="AR16" s="149">
        <v>0.22</v>
      </c>
      <c r="AS16" s="83" t="s">
        <v>20</v>
      </c>
      <c r="AT16" s="150" t="s">
        <v>252</v>
      </c>
      <c r="AU16" s="151" t="s">
        <v>275</v>
      </c>
      <c r="AV16" s="151" t="s">
        <v>276</v>
      </c>
      <c r="AW16" s="74" t="s">
        <v>206</v>
      </c>
      <c r="AX16" s="74" t="s">
        <v>207</v>
      </c>
      <c r="AY16" s="74" t="s">
        <v>208</v>
      </c>
      <c r="AZ16" s="74" t="s">
        <v>209</v>
      </c>
      <c r="BA16" s="152" t="s">
        <v>210</v>
      </c>
      <c r="BB16" s="115" t="s">
        <v>211</v>
      </c>
      <c r="BC16" s="152" t="s">
        <v>212</v>
      </c>
      <c r="BD16" s="152" t="s">
        <v>213</v>
      </c>
      <c r="BE16" s="116" t="s">
        <v>192</v>
      </c>
      <c r="BF16" s="117" t="s">
        <v>214</v>
      </c>
      <c r="BG16" s="117" t="s">
        <v>4</v>
      </c>
      <c r="BH16" s="117" t="s">
        <v>166</v>
      </c>
      <c r="BM16" s="119" t="s">
        <v>294</v>
      </c>
      <c r="BN16" s="157" t="s">
        <v>295</v>
      </c>
      <c r="BO16" s="157" t="s">
        <v>296</v>
      </c>
      <c r="BP16" s="156" t="s">
        <v>297</v>
      </c>
      <c r="BQ16" s="155" t="s">
        <v>298</v>
      </c>
      <c r="BR16" s="155" t="s">
        <v>299</v>
      </c>
      <c r="BS16" s="121" t="s">
        <v>300</v>
      </c>
      <c r="BT16" s="121" t="s">
        <v>301</v>
      </c>
      <c r="BU16" s="121" t="s">
        <v>294</v>
      </c>
      <c r="BV16" s="121" t="s">
        <v>302</v>
      </c>
      <c r="BW16" s="121" t="s">
        <v>296</v>
      </c>
      <c r="BX16" s="121" t="s">
        <v>297</v>
      </c>
      <c r="BY16" s="121" t="s">
        <v>223</v>
      </c>
      <c r="BZ16" s="154" t="s">
        <v>224</v>
      </c>
      <c r="CA16" s="154" t="s">
        <v>225</v>
      </c>
      <c r="CB16" s="120" t="s">
        <v>226</v>
      </c>
      <c r="CC16" s="155" t="s">
        <v>227</v>
      </c>
      <c r="CD16" s="156" t="s">
        <v>228</v>
      </c>
      <c r="CE16" s="157" t="s">
        <v>229</v>
      </c>
      <c r="CF16" s="157" t="s">
        <v>230</v>
      </c>
      <c r="CG16" s="124" t="s">
        <v>231</v>
      </c>
      <c r="CH16" s="154" t="s">
        <v>232</v>
      </c>
      <c r="CI16" s="156" t="s">
        <v>233</v>
      </c>
      <c r="CJ16" s="156" t="s">
        <v>234</v>
      </c>
      <c r="CK16" s="158"/>
      <c r="CL16" s="158"/>
      <c r="CM16" s="158"/>
      <c r="CN16" s="158"/>
      <c r="CO16" s="158"/>
      <c r="CP16" s="158"/>
      <c r="CQ16" s="158"/>
      <c r="CR16" s="158"/>
      <c r="CS16" s="158"/>
      <c r="CT16" s="125"/>
      <c r="CU16" s="125"/>
      <c r="CV16" s="125"/>
      <c r="CW16" s="158"/>
      <c r="CX16" s="158"/>
      <c r="CY16" s="158"/>
      <c r="CZ16" s="159"/>
      <c r="DA16" s="160"/>
      <c r="DB16" s="161"/>
      <c r="DC16" s="161"/>
      <c r="DD16" s="161"/>
      <c r="DE16" s="162" t="s">
        <v>235</v>
      </c>
      <c r="DF16" s="160"/>
      <c r="DG16" s="158"/>
      <c r="DH16" s="158"/>
      <c r="DI16" s="163" t="s">
        <v>236</v>
      </c>
      <c r="DJ16" s="91" t="s">
        <v>237</v>
      </c>
      <c r="DK16" s="91" t="s">
        <v>238</v>
      </c>
      <c r="DL16" s="91" t="s">
        <v>239</v>
      </c>
      <c r="DM16" s="127" t="s">
        <v>223</v>
      </c>
      <c r="DN16" s="127" t="s">
        <v>224</v>
      </c>
      <c r="DO16" s="127" t="s">
        <v>225</v>
      </c>
      <c r="DP16" s="127" t="s">
        <v>240</v>
      </c>
      <c r="DQ16" s="91"/>
      <c r="DR16" s="91"/>
      <c r="DS16" s="91"/>
      <c r="DT16" s="91"/>
      <c r="DU16" s="91" t="s">
        <v>241</v>
      </c>
      <c r="DV16" s="91" t="s">
        <v>242</v>
      </c>
      <c r="DW16" s="91" t="s">
        <v>243</v>
      </c>
      <c r="DX16" s="127" t="s">
        <v>244</v>
      </c>
      <c r="DY16" s="91"/>
      <c r="DZ16" s="91"/>
      <c r="EA16" s="91"/>
      <c r="EB16" s="91"/>
      <c r="EC16" s="91"/>
      <c r="ED16" s="91"/>
      <c r="EE16" s="91"/>
      <c r="EF16" s="91"/>
      <c r="EG16" s="164"/>
      <c r="EH16" s="164"/>
      <c r="EI16" s="165"/>
      <c r="EJ16" s="165"/>
      <c r="EK16" s="96" t="s">
        <v>253</v>
      </c>
      <c r="EL16" s="141"/>
      <c r="EM16" s="141"/>
      <c r="EN16" s="166"/>
      <c r="EO16" s="167" t="s">
        <v>254</v>
      </c>
      <c r="EP16" s="167" t="s">
        <v>312</v>
      </c>
      <c r="EQ16" s="167" t="s">
        <v>303</v>
      </c>
      <c r="ER16" s="167" t="s">
        <v>304</v>
      </c>
      <c r="ES16" s="167" t="s">
        <v>305</v>
      </c>
      <c r="ET16" s="167"/>
      <c r="EU16" s="167" t="s">
        <v>313</v>
      </c>
      <c r="EV16" s="168"/>
      <c r="EW16" s="168"/>
      <c r="EX16" s="169" t="s">
        <v>314</v>
      </c>
      <c r="EY16" s="169"/>
      <c r="EZ16" s="171"/>
      <c r="FA16" s="171"/>
      <c r="FB16" s="171"/>
      <c r="FC16" s="171"/>
      <c r="FD16" s="171"/>
      <c r="FE16" s="171"/>
      <c r="FF16" s="239">
        <v>33450</v>
      </c>
      <c r="FG16" s="239"/>
      <c r="FH16" s="239"/>
      <c r="FI16" s="240">
        <v>115823</v>
      </c>
      <c r="FJ16" s="172"/>
      <c r="FK16" s="172"/>
      <c r="FL16" s="135">
        <v>1</v>
      </c>
      <c r="FM16" s="136"/>
      <c r="FN16" s="136"/>
      <c r="FO16" s="136"/>
      <c r="FP16" s="136"/>
      <c r="FQ16" s="136"/>
      <c r="FR16" s="136"/>
      <c r="FS16" s="136"/>
      <c r="FT16" s="136"/>
      <c r="FU16" s="136"/>
      <c r="FV16" s="136"/>
      <c r="FW16" s="173"/>
      <c r="FX16" s="173"/>
      <c r="FY16" s="173"/>
      <c r="FZ16" s="173"/>
      <c r="GA16" s="173"/>
      <c r="GB16" s="173"/>
      <c r="GC16" s="173"/>
      <c r="GD16" s="173"/>
      <c r="GE16" s="173"/>
      <c r="GF16" s="173"/>
      <c r="GG16" s="173"/>
      <c r="GH16" s="173"/>
      <c r="GI16" s="173"/>
      <c r="GJ16" s="173"/>
      <c r="GK16" s="173"/>
      <c r="GL16" s="173"/>
      <c r="GM16" s="173"/>
      <c r="GN16" s="173"/>
      <c r="GO16" s="173"/>
      <c r="GP16" s="173"/>
      <c r="GQ16" s="173"/>
      <c r="GR16" s="173"/>
      <c r="GS16" s="173"/>
      <c r="GT16" s="173"/>
      <c r="GU16" s="173"/>
      <c r="GV16" s="173"/>
      <c r="GW16" s="173"/>
      <c r="GX16" s="173"/>
      <c r="GY16" s="173"/>
      <c r="GZ16" s="173"/>
      <c r="HA16" s="173"/>
      <c r="HB16" s="173"/>
      <c r="HC16" s="173"/>
      <c r="HD16" s="173"/>
      <c r="HE16" s="173"/>
      <c r="HF16" s="173"/>
      <c r="HG16" s="173"/>
      <c r="HH16" s="173"/>
      <c r="HI16" s="173"/>
      <c r="HJ16" s="173"/>
      <c r="HK16" s="173"/>
      <c r="HL16" s="173"/>
      <c r="HM16" s="173"/>
      <c r="HN16" s="173"/>
      <c r="HO16" s="173"/>
      <c r="HP16" s="173"/>
      <c r="HQ16" s="173"/>
      <c r="HR16" s="173"/>
      <c r="HS16" s="173"/>
      <c r="HT16" s="173"/>
      <c r="HU16" s="173"/>
      <c r="HV16" s="173"/>
      <c r="HW16" s="173"/>
      <c r="HX16" s="173"/>
      <c r="HY16" s="173"/>
      <c r="HZ16" s="173"/>
      <c r="IA16" s="173"/>
      <c r="IB16" s="173"/>
      <c r="IC16" s="173"/>
      <c r="ID16" s="173"/>
      <c r="IE16" s="173"/>
      <c r="IF16" s="173"/>
      <c r="IG16" s="173"/>
      <c r="IH16" s="173"/>
      <c r="II16" s="173"/>
      <c r="IJ16" s="173"/>
      <c r="IK16" s="173"/>
      <c r="IL16" s="173"/>
      <c r="IM16" s="173"/>
      <c r="IN16" s="173"/>
      <c r="IO16" s="173"/>
      <c r="IP16" s="173"/>
      <c r="IQ16" s="173"/>
      <c r="IR16" s="173"/>
      <c r="IS16" s="173"/>
      <c r="IT16" s="173"/>
      <c r="IU16" s="173"/>
      <c r="IV16" s="173"/>
      <c r="IW16" s="173"/>
      <c r="IX16" s="173"/>
      <c r="IY16" s="173"/>
      <c r="IZ16" s="173"/>
      <c r="JA16" s="173"/>
      <c r="JB16" s="173"/>
      <c r="JC16" s="173"/>
      <c r="JD16" s="173"/>
      <c r="JE16" s="173"/>
      <c r="JF16" s="173"/>
      <c r="JG16" s="173"/>
      <c r="JH16" s="173"/>
      <c r="JI16" s="173"/>
      <c r="JJ16" s="173"/>
      <c r="JK16" s="173"/>
      <c r="JL16" s="173"/>
      <c r="JM16" s="173"/>
      <c r="JN16" s="173"/>
      <c r="JO16" s="173"/>
      <c r="JP16" s="173"/>
      <c r="JQ16" s="173"/>
      <c r="JR16" s="173"/>
      <c r="JS16" s="173"/>
      <c r="JT16" s="173"/>
      <c r="JU16" s="173"/>
      <c r="JV16" s="173"/>
      <c r="JW16" s="173"/>
      <c r="JX16" s="173"/>
      <c r="JY16" s="173"/>
      <c r="JZ16" s="173"/>
      <c r="KA16" s="173"/>
      <c r="KB16" s="173"/>
      <c r="KC16" s="173"/>
      <c r="KD16" s="173"/>
      <c r="KE16" s="173"/>
      <c r="KF16" s="173"/>
      <c r="KG16" s="173"/>
      <c r="KH16" s="173"/>
      <c r="KI16" s="173"/>
      <c r="KJ16" s="173"/>
      <c r="KK16" s="173"/>
      <c r="KL16" s="173"/>
      <c r="KM16" s="173"/>
      <c r="KN16" s="173"/>
      <c r="KO16" s="173"/>
      <c r="KP16" s="173"/>
      <c r="KQ16" s="173"/>
      <c r="KR16" s="173"/>
      <c r="KS16" s="173"/>
      <c r="KT16" s="173"/>
      <c r="KU16" s="173"/>
      <c r="KV16" s="173"/>
      <c r="KW16" s="173"/>
      <c r="KX16" s="173"/>
      <c r="KY16" s="173"/>
      <c r="KZ16" s="173"/>
      <c r="LA16" s="173"/>
      <c r="LB16" s="173"/>
      <c r="LC16" s="173"/>
      <c r="LD16" s="173"/>
      <c r="LE16" s="173"/>
      <c r="LF16" s="173"/>
      <c r="LG16" s="173"/>
      <c r="LH16" s="173"/>
      <c r="LI16" s="173"/>
      <c r="LJ16" s="173"/>
      <c r="LK16" s="173"/>
      <c r="LL16" s="173"/>
      <c r="LM16" s="173"/>
      <c r="LN16" s="173"/>
      <c r="LO16" s="173"/>
      <c r="LP16" s="173"/>
      <c r="LQ16" s="173"/>
      <c r="LR16" s="173"/>
      <c r="LS16" s="173"/>
      <c r="LT16" s="173"/>
      <c r="LU16" s="173"/>
      <c r="LV16" s="173"/>
      <c r="LW16" s="173"/>
      <c r="LX16" s="173"/>
      <c r="LY16" s="173"/>
      <c r="LZ16" s="173"/>
      <c r="MA16" s="173"/>
      <c r="MB16" s="173"/>
      <c r="MC16" s="173"/>
      <c r="MD16" s="173"/>
      <c r="ME16" s="173"/>
      <c r="MF16" s="173"/>
      <c r="MG16" s="173"/>
      <c r="MH16" s="173"/>
      <c r="MI16" s="173"/>
      <c r="MJ16" s="173"/>
      <c r="MK16" s="173"/>
      <c r="ML16" s="173"/>
      <c r="MM16" s="173"/>
      <c r="MN16" s="173"/>
      <c r="MO16" s="173"/>
      <c r="MP16" s="173"/>
      <c r="MQ16" s="173"/>
      <c r="MR16" s="173"/>
      <c r="MS16" s="173"/>
      <c r="MT16" s="173"/>
      <c r="MU16" s="173"/>
      <c r="MV16" s="173"/>
      <c r="MW16" s="173"/>
      <c r="MX16" s="173"/>
      <c r="MY16" s="173"/>
      <c r="MZ16" s="173"/>
      <c r="NA16" s="173"/>
      <c r="NB16" s="173"/>
      <c r="NC16" s="173"/>
      <c r="ND16" s="173"/>
      <c r="NE16" s="173"/>
      <c r="NF16" s="173"/>
      <c r="NG16" s="173"/>
      <c r="NH16" s="173"/>
      <c r="NI16" s="173"/>
      <c r="NJ16" s="173"/>
      <c r="NK16" s="173"/>
      <c r="NL16" s="173"/>
      <c r="NM16" s="173"/>
      <c r="NN16" s="173"/>
      <c r="NO16" s="173"/>
      <c r="NP16" s="173"/>
      <c r="NQ16" s="173"/>
      <c r="NR16" s="173"/>
      <c r="NS16" s="173"/>
      <c r="NT16" s="173"/>
      <c r="NU16" s="173"/>
      <c r="NV16" s="173"/>
      <c r="NW16" s="173"/>
      <c r="NX16" s="173"/>
      <c r="NY16" s="173"/>
      <c r="NZ16" s="173"/>
      <c r="OA16" s="173"/>
      <c r="OB16" s="173"/>
      <c r="OC16" s="173"/>
      <c r="OD16" s="173"/>
      <c r="OE16" s="173"/>
      <c r="OF16" s="173"/>
      <c r="OG16" s="173"/>
      <c r="OH16" s="173"/>
      <c r="OI16" s="173"/>
      <c r="OJ16" s="173"/>
      <c r="OK16" s="173"/>
      <c r="OL16" s="173"/>
      <c r="OM16" s="173"/>
      <c r="ON16" s="173"/>
      <c r="OO16" s="173"/>
      <c r="OP16" s="173"/>
      <c r="OQ16" s="173"/>
      <c r="OR16" s="173"/>
      <c r="OS16" s="173"/>
      <c r="OT16" s="173"/>
      <c r="OU16" s="173"/>
      <c r="OV16" s="173"/>
      <c r="OW16" s="173"/>
      <c r="OX16" s="173"/>
      <c r="OY16" s="173"/>
      <c r="OZ16" s="173"/>
      <c r="PA16" s="173"/>
      <c r="PB16" s="173"/>
      <c r="PC16" s="173"/>
      <c r="PD16" s="173"/>
      <c r="PE16" s="173"/>
      <c r="PF16" s="173"/>
      <c r="PG16" s="173"/>
      <c r="PH16" s="173"/>
      <c r="PI16" s="173"/>
      <c r="PJ16" s="173"/>
      <c r="PK16" s="173"/>
      <c r="PL16" s="173"/>
      <c r="PM16" s="173"/>
      <c r="PN16" s="173"/>
      <c r="PO16" s="173"/>
      <c r="PP16" s="173"/>
      <c r="PQ16" s="173"/>
      <c r="PR16" s="173"/>
      <c r="PS16" s="173"/>
      <c r="PT16" s="173"/>
      <c r="PU16" s="173"/>
      <c r="PV16" s="173"/>
      <c r="PW16" s="173"/>
      <c r="PX16" s="173"/>
      <c r="PY16" s="173"/>
      <c r="PZ16" s="173"/>
      <c r="QA16" s="173"/>
      <c r="QB16" s="173"/>
      <c r="QC16" s="173"/>
      <c r="QD16" s="173"/>
      <c r="QE16" s="173"/>
      <c r="QF16" s="173"/>
      <c r="QG16" s="173"/>
      <c r="QH16" s="173"/>
      <c r="QI16" s="173"/>
      <c r="QJ16" s="173"/>
      <c r="QK16" s="173"/>
      <c r="QL16" s="173"/>
      <c r="QM16" s="173"/>
      <c r="QN16" s="173"/>
      <c r="QO16" s="173"/>
      <c r="QP16" s="173"/>
      <c r="QQ16" s="173"/>
      <c r="QR16" s="173"/>
      <c r="QS16" s="173"/>
      <c r="QT16" s="173"/>
      <c r="QU16" s="173"/>
      <c r="QV16" s="173"/>
      <c r="QW16" s="173"/>
      <c r="QX16" s="173"/>
      <c r="QY16" s="173"/>
      <c r="QZ16" s="173"/>
      <c r="RA16" s="173"/>
      <c r="RB16" s="173"/>
      <c r="RC16" s="173"/>
      <c r="RD16" s="173"/>
      <c r="RE16" s="173"/>
      <c r="RF16" s="173"/>
      <c r="RG16" s="173"/>
      <c r="RH16" s="173"/>
      <c r="RI16" s="173"/>
      <c r="RJ16" s="173"/>
      <c r="RK16" s="173"/>
      <c r="RL16" s="173"/>
      <c r="RM16" s="173"/>
      <c r="RN16" s="173"/>
      <c r="RO16" s="173"/>
      <c r="RP16" s="173"/>
      <c r="RQ16" s="173"/>
      <c r="RR16" s="173"/>
      <c r="RS16" s="173"/>
      <c r="RT16" s="173"/>
      <c r="RU16" s="173"/>
      <c r="RV16" s="173"/>
      <c r="RW16" s="173"/>
      <c r="RX16" s="173"/>
      <c r="RY16" s="173"/>
      <c r="RZ16" s="173"/>
      <c r="SA16" s="173"/>
      <c r="SB16" s="173"/>
      <c r="SC16" s="173"/>
      <c r="SD16" s="173"/>
      <c r="SE16" s="173"/>
      <c r="SF16" s="173"/>
      <c r="SG16" s="173"/>
      <c r="SH16" s="173"/>
      <c r="SI16" s="173"/>
      <c r="SJ16" s="173"/>
      <c r="SK16" s="173"/>
      <c r="SL16" s="173"/>
      <c r="SM16" s="173"/>
      <c r="SN16" s="173"/>
      <c r="SO16" s="173"/>
      <c r="SP16" s="173"/>
      <c r="SQ16" s="173"/>
      <c r="SR16" s="173"/>
      <c r="SS16" s="173"/>
      <c r="ST16" s="173"/>
      <c r="SU16" s="173"/>
      <c r="SV16" s="173"/>
      <c r="SW16" s="173"/>
      <c r="SX16" s="173"/>
      <c r="SY16" s="173"/>
      <c r="SZ16" s="173"/>
      <c r="TA16" s="173"/>
      <c r="TB16" s="173"/>
      <c r="TC16" s="173"/>
      <c r="TD16" s="173"/>
      <c r="TE16" s="173"/>
      <c r="TF16" s="173"/>
      <c r="TG16" s="173"/>
      <c r="TH16" s="173"/>
      <c r="TI16" s="173"/>
      <c r="TJ16" s="173"/>
      <c r="TK16" s="173"/>
      <c r="TL16" s="173"/>
      <c r="TM16" s="173"/>
      <c r="TN16" s="173"/>
      <c r="TO16" s="173"/>
      <c r="TP16" s="173"/>
      <c r="TQ16" s="173"/>
      <c r="TR16" s="173"/>
      <c r="TS16" s="173"/>
      <c r="TT16" s="173"/>
      <c r="TU16" s="173"/>
      <c r="TV16" s="173"/>
      <c r="TW16" s="173"/>
      <c r="TX16" s="173"/>
      <c r="TY16" s="173"/>
      <c r="TZ16" s="173"/>
      <c r="UA16" s="173"/>
      <c r="UB16" s="173"/>
      <c r="UC16" s="173"/>
      <c r="UD16" s="173"/>
      <c r="UE16" s="173"/>
      <c r="UF16" s="173"/>
      <c r="UG16" s="173"/>
      <c r="UH16" s="173"/>
      <c r="UI16" s="173"/>
      <c r="UJ16" s="173"/>
      <c r="UK16" s="173"/>
      <c r="UL16" s="173"/>
      <c r="UM16" s="173"/>
      <c r="UN16" s="173"/>
      <c r="UO16" s="173"/>
      <c r="UP16" s="173"/>
      <c r="UQ16" s="173"/>
      <c r="UR16" s="173"/>
      <c r="US16" s="173"/>
      <c r="UT16" s="173"/>
      <c r="UU16" s="173"/>
      <c r="UV16" s="173"/>
      <c r="UW16" s="173"/>
      <c r="UX16" s="173"/>
      <c r="UY16" s="173"/>
      <c r="UZ16" s="173"/>
      <c r="VA16" s="173"/>
      <c r="VB16" s="173"/>
      <c r="VC16" s="173"/>
      <c r="VD16" s="173"/>
      <c r="VE16" s="173"/>
      <c r="VF16" s="173"/>
      <c r="VG16" s="173"/>
      <c r="VH16" s="173"/>
      <c r="VI16" s="173"/>
      <c r="VJ16" s="173"/>
      <c r="VK16" s="173"/>
      <c r="VL16" s="173"/>
      <c r="VM16" s="173"/>
      <c r="VN16" s="173"/>
      <c r="VO16" s="173"/>
      <c r="VP16" s="173"/>
      <c r="VQ16" s="173"/>
      <c r="VR16" s="173"/>
      <c r="VS16" s="173"/>
      <c r="VT16" s="173"/>
      <c r="VU16" s="173"/>
      <c r="VV16" s="173"/>
      <c r="VW16" s="173"/>
      <c r="VX16" s="173"/>
      <c r="VY16" s="173"/>
      <c r="VZ16" s="173"/>
      <c r="WA16" s="173"/>
      <c r="WB16" s="173"/>
      <c r="WC16" s="173"/>
      <c r="WD16" s="173"/>
      <c r="WE16" s="173"/>
      <c r="WF16" s="173"/>
      <c r="WG16" s="173"/>
      <c r="WH16" s="173"/>
      <c r="WI16" s="173"/>
      <c r="WJ16" s="173"/>
      <c r="WK16" s="173"/>
      <c r="WL16" s="173"/>
      <c r="WM16" s="173"/>
      <c r="WN16" s="173"/>
      <c r="WO16" s="173"/>
      <c r="WP16" s="173"/>
      <c r="WQ16" s="173"/>
      <c r="WR16" s="173"/>
      <c r="WS16" s="173"/>
      <c r="WT16" s="173"/>
      <c r="WU16" s="173"/>
      <c r="WV16" s="173"/>
      <c r="WW16" s="173"/>
      <c r="WX16" s="173"/>
      <c r="WY16" s="173"/>
      <c r="WZ16" s="173"/>
      <c r="XA16" s="173"/>
      <c r="XB16" s="173"/>
      <c r="XC16" s="173"/>
      <c r="XD16" s="173"/>
      <c r="XE16" s="173"/>
      <c r="XF16" s="173"/>
      <c r="XG16" s="173"/>
      <c r="XH16" s="173"/>
      <c r="XI16" s="173"/>
      <c r="XJ16" s="173"/>
      <c r="XK16" s="173"/>
      <c r="XL16" s="173"/>
      <c r="XM16" s="173"/>
      <c r="XN16" s="173"/>
      <c r="XO16" s="173"/>
      <c r="XP16" s="173"/>
      <c r="XQ16" s="173"/>
      <c r="XR16" s="173"/>
      <c r="XS16" s="173"/>
      <c r="XT16" s="173"/>
      <c r="XU16" s="173"/>
      <c r="XV16" s="173"/>
      <c r="XW16" s="173"/>
      <c r="XX16" s="173"/>
      <c r="XY16" s="173"/>
      <c r="XZ16" s="173"/>
      <c r="YA16" s="173"/>
      <c r="YB16" s="173"/>
      <c r="YC16" s="173"/>
      <c r="YD16" s="173"/>
      <c r="YE16" s="173"/>
      <c r="YF16" s="173"/>
      <c r="YG16" s="173"/>
      <c r="YH16" s="173"/>
      <c r="YI16" s="173"/>
      <c r="YJ16" s="173"/>
      <c r="YK16" s="173"/>
      <c r="YL16" s="173"/>
      <c r="YM16" s="173"/>
      <c r="YN16" s="173"/>
      <c r="YO16" s="173"/>
      <c r="YP16" s="173"/>
      <c r="YQ16" s="173"/>
      <c r="YR16" s="173"/>
      <c r="YS16" s="173"/>
      <c r="YT16" s="173"/>
      <c r="YU16" s="173"/>
      <c r="YV16" s="173"/>
      <c r="YW16" s="173"/>
      <c r="YX16" s="173"/>
      <c r="YY16" s="173"/>
      <c r="YZ16" s="173"/>
      <c r="ZA16" s="173"/>
      <c r="ZB16" s="173"/>
      <c r="ZC16" s="173"/>
      <c r="ZD16" s="173"/>
      <c r="ZE16" s="173"/>
      <c r="ZF16" s="173"/>
      <c r="ZG16" s="173"/>
      <c r="ZH16" s="173"/>
      <c r="ZI16" s="173"/>
      <c r="ZJ16" s="173"/>
      <c r="ZK16" s="173"/>
      <c r="ZL16" s="173"/>
      <c r="ZM16" s="173"/>
      <c r="ZN16" s="173"/>
      <c r="ZO16" s="173"/>
      <c r="ZP16" s="173"/>
      <c r="ZQ16" s="173"/>
      <c r="ZR16" s="173"/>
      <c r="ZS16" s="173"/>
      <c r="ZT16" s="173"/>
      <c r="ZU16" s="173"/>
      <c r="ZV16" s="173"/>
      <c r="ZW16" s="173"/>
      <c r="ZX16" s="173"/>
      <c r="ZY16" s="173"/>
      <c r="ZZ16" s="173"/>
      <c r="AAA16" s="173"/>
      <c r="AAB16" s="173"/>
      <c r="AAC16" s="173"/>
      <c r="AAD16" s="173"/>
      <c r="AAE16" s="173"/>
      <c r="AAF16" s="173"/>
      <c r="AAG16" s="173"/>
      <c r="AAH16" s="173"/>
      <c r="AAI16" s="173"/>
      <c r="AAJ16" s="173"/>
      <c r="AAK16" s="173"/>
      <c r="AAL16" s="173"/>
      <c r="AAM16" s="173"/>
      <c r="AAN16" s="173"/>
      <c r="AAO16" s="173"/>
      <c r="AAP16" s="173"/>
      <c r="AAQ16" s="173"/>
      <c r="AAR16" s="173"/>
      <c r="AAS16" s="173"/>
      <c r="AAT16" s="173"/>
      <c r="AAU16" s="173"/>
      <c r="AAV16" s="173"/>
      <c r="AAW16" s="173"/>
      <c r="AAX16" s="173"/>
      <c r="AAY16" s="173"/>
      <c r="AAZ16" s="173"/>
      <c r="ABA16" s="173"/>
      <c r="ABB16" s="173"/>
      <c r="ABC16" s="173"/>
      <c r="ABD16" s="173"/>
      <c r="ABE16" s="173"/>
      <c r="ABF16" s="173"/>
      <c r="ABG16" s="173"/>
      <c r="ABH16" s="173"/>
      <c r="ABI16" s="173"/>
      <c r="ABJ16" s="173"/>
      <c r="ABK16" s="173"/>
      <c r="ABL16" s="173"/>
      <c r="ABM16" s="173"/>
      <c r="ABN16" s="173"/>
      <c r="ABO16" s="173"/>
      <c r="ABP16" s="173"/>
      <c r="ABQ16" s="173"/>
      <c r="ABR16" s="173"/>
      <c r="ABS16" s="173"/>
      <c r="ABT16" s="173"/>
      <c r="ABU16" s="173"/>
      <c r="ABV16" s="173"/>
      <c r="ABW16" s="173"/>
      <c r="ABX16" s="173"/>
      <c r="ABY16" s="173"/>
      <c r="ABZ16" s="173"/>
      <c r="ACA16" s="173"/>
      <c r="ACB16" s="173"/>
      <c r="ACC16" s="173"/>
      <c r="ACD16" s="173"/>
      <c r="ACE16" s="173"/>
      <c r="ACF16" s="173"/>
      <c r="ACG16" s="173"/>
      <c r="ACH16" s="173"/>
      <c r="ACI16" s="173"/>
      <c r="ACJ16" s="173"/>
      <c r="ACK16" s="173"/>
      <c r="ACL16" s="173"/>
      <c r="ACM16" s="173"/>
      <c r="ACN16" s="173"/>
      <c r="ACO16" s="173"/>
      <c r="ACP16" s="173"/>
      <c r="ACQ16" s="173"/>
      <c r="ACR16" s="173"/>
      <c r="ACS16" s="173"/>
      <c r="ACT16" s="173"/>
      <c r="ACU16" s="173"/>
      <c r="ACV16" s="173"/>
      <c r="ACW16" s="173"/>
      <c r="ACX16" s="173"/>
      <c r="ACY16" s="173"/>
      <c r="ACZ16" s="173"/>
      <c r="ADA16" s="173"/>
      <c r="ADB16" s="173"/>
      <c r="ADC16" s="173"/>
      <c r="ADD16" s="173"/>
      <c r="ADE16" s="173"/>
      <c r="ADF16" s="173"/>
      <c r="ADG16" s="173"/>
      <c r="ADH16" s="173"/>
      <c r="ADI16" s="173"/>
      <c r="ADJ16" s="173"/>
      <c r="ADK16" s="173"/>
      <c r="ADL16" s="173"/>
      <c r="ADM16" s="173"/>
      <c r="ADN16" s="173"/>
      <c r="ADO16" s="173"/>
      <c r="ADP16" s="173"/>
      <c r="ADQ16" s="173"/>
      <c r="ADR16" s="173"/>
      <c r="ADS16" s="173"/>
      <c r="ADT16" s="173"/>
      <c r="ADU16" s="173"/>
      <c r="ADV16" s="173"/>
      <c r="ADW16" s="173"/>
      <c r="ADX16" s="173"/>
      <c r="ADY16" s="173"/>
      <c r="ADZ16" s="173"/>
      <c r="AEA16" s="173"/>
      <c r="AEB16" s="173"/>
      <c r="AEC16" s="173"/>
      <c r="AED16" s="173"/>
      <c r="AEE16" s="173"/>
      <c r="AEF16" s="173"/>
      <c r="AEG16" s="173"/>
      <c r="AEH16" s="173"/>
      <c r="AEI16" s="173"/>
      <c r="AEJ16" s="173"/>
      <c r="AEK16" s="173"/>
      <c r="AEL16" s="173"/>
      <c r="AEM16" s="173"/>
      <c r="AEN16" s="173"/>
      <c r="AEO16" s="173"/>
      <c r="AEP16" s="173"/>
      <c r="AEQ16" s="173"/>
      <c r="AER16" s="173"/>
      <c r="AES16" s="173"/>
      <c r="AET16" s="173"/>
      <c r="AEU16" s="173"/>
      <c r="AEV16" s="173"/>
      <c r="AEW16" s="173"/>
      <c r="AEX16" s="173"/>
      <c r="AEY16" s="173"/>
      <c r="AEZ16" s="173"/>
      <c r="AFA16" s="173"/>
      <c r="AFB16" s="173"/>
      <c r="AFC16" s="173"/>
      <c r="AFD16" s="173"/>
      <c r="AFE16" s="173"/>
      <c r="AFF16" s="173"/>
      <c r="AFG16" s="173"/>
      <c r="AFH16" s="173"/>
      <c r="AFI16" s="173"/>
      <c r="AFJ16" s="173"/>
      <c r="AFK16" s="173"/>
      <c r="AFL16" s="173"/>
      <c r="AFM16" s="173"/>
      <c r="AFN16" s="173"/>
      <c r="AFO16" s="173"/>
      <c r="AFP16" s="173"/>
      <c r="AFQ16" s="173"/>
      <c r="AFR16" s="173"/>
      <c r="AFS16" s="173"/>
      <c r="AFT16" s="173"/>
      <c r="AFU16" s="173"/>
      <c r="AFV16" s="173"/>
      <c r="AFW16" s="173"/>
      <c r="AFX16" s="173"/>
      <c r="AFY16" s="173"/>
      <c r="AFZ16" s="173"/>
      <c r="AGA16" s="173"/>
      <c r="AGB16" s="173"/>
      <c r="AGC16" s="173"/>
      <c r="AGD16" s="173"/>
      <c r="AGE16" s="173"/>
      <c r="AGF16" s="173"/>
      <c r="AGG16" s="173"/>
      <c r="AGH16" s="173"/>
      <c r="AGI16" s="173"/>
      <c r="AGJ16" s="173"/>
      <c r="AGK16" s="173"/>
      <c r="AGL16" s="173"/>
      <c r="AGM16" s="173"/>
      <c r="AGN16" s="173"/>
      <c r="AGO16" s="173"/>
      <c r="AGP16" s="173"/>
      <c r="AGQ16" s="173"/>
      <c r="AGR16" s="173"/>
      <c r="AGS16" s="173"/>
      <c r="AGT16" s="173"/>
      <c r="AGU16" s="173"/>
      <c r="AGV16" s="173"/>
      <c r="AGW16" s="173"/>
      <c r="AGX16" s="173"/>
      <c r="AGY16" s="173"/>
      <c r="AGZ16" s="173"/>
      <c r="AHA16" s="173"/>
      <c r="AHB16" s="173"/>
      <c r="AHC16" s="173"/>
      <c r="AHD16" s="173"/>
      <c r="AHE16" s="173"/>
      <c r="AHF16" s="173"/>
      <c r="AHG16" s="173"/>
      <c r="AHH16" s="173"/>
      <c r="AHI16" s="173"/>
      <c r="AHJ16" s="173"/>
      <c r="AHK16" s="173"/>
      <c r="AHL16" s="173"/>
      <c r="AHM16" s="173"/>
      <c r="AHN16" s="173"/>
      <c r="AHO16" s="173"/>
      <c r="AHP16" s="173"/>
      <c r="AHQ16" s="173"/>
      <c r="AHR16" s="173"/>
      <c r="AHS16" s="173"/>
      <c r="AHT16" s="173"/>
      <c r="AHU16" s="173"/>
      <c r="AHV16" s="173"/>
      <c r="AHW16" s="173"/>
      <c r="AHX16" s="173"/>
      <c r="AHY16" s="173"/>
      <c r="AHZ16" s="173"/>
      <c r="AIA16" s="173"/>
      <c r="AIB16" s="173"/>
      <c r="AIC16" s="173"/>
      <c r="AID16" s="173"/>
      <c r="AIE16" s="173"/>
      <c r="AIF16" s="173"/>
      <c r="AIG16" s="173"/>
      <c r="AIH16" s="173"/>
      <c r="AII16" s="173"/>
      <c r="AIJ16" s="173"/>
      <c r="AIK16" s="173"/>
      <c r="AIL16" s="173"/>
      <c r="AIM16" s="173"/>
      <c r="AIN16" s="173"/>
      <c r="AIO16" s="173"/>
      <c r="AIP16" s="173"/>
      <c r="AIQ16" s="173"/>
      <c r="AIR16" s="173"/>
      <c r="AIS16" s="173"/>
      <c r="AIT16" s="173"/>
      <c r="AIU16" s="173"/>
      <c r="AIV16" s="173"/>
      <c r="AIW16" s="173"/>
      <c r="AIX16" s="173"/>
      <c r="AIY16" s="173"/>
      <c r="AIZ16" s="173"/>
      <c r="AJA16" s="173"/>
      <c r="AJB16" s="173"/>
      <c r="AJC16" s="173"/>
      <c r="AJD16" s="173"/>
      <c r="AJE16" s="173"/>
      <c r="AJF16" s="173"/>
      <c r="AJG16" s="173"/>
      <c r="AJH16" s="173"/>
      <c r="AJI16" s="173"/>
      <c r="AJJ16" s="173"/>
      <c r="AJK16" s="173"/>
      <c r="AJL16" s="173"/>
      <c r="AJM16" s="173"/>
      <c r="AJN16" s="173"/>
      <c r="AJO16" s="173"/>
      <c r="AJP16" s="173"/>
      <c r="AJQ16" s="173"/>
      <c r="AJR16" s="173"/>
      <c r="AJS16" s="173"/>
      <c r="AJT16" s="173"/>
      <c r="AJU16" s="173"/>
      <c r="AJV16" s="173"/>
      <c r="AJW16" s="173"/>
      <c r="AJX16" s="173"/>
      <c r="AJY16" s="173"/>
      <c r="AJZ16" s="173"/>
      <c r="AKA16" s="173"/>
      <c r="AKB16" s="173"/>
      <c r="AKC16" s="173"/>
      <c r="AKD16" s="173"/>
      <c r="AKE16" s="173"/>
      <c r="AKF16" s="173"/>
      <c r="AKG16" s="173"/>
      <c r="AKH16" s="173"/>
      <c r="AKI16" s="173"/>
      <c r="AKJ16" s="173"/>
      <c r="AKK16" s="173"/>
      <c r="AKL16" s="173"/>
      <c r="AKM16" s="173"/>
      <c r="AKN16" s="173"/>
      <c r="AKO16" s="173"/>
      <c r="AKP16" s="173"/>
      <c r="AKQ16" s="173"/>
      <c r="AKR16" s="173"/>
      <c r="AKS16" s="173"/>
      <c r="AKT16" s="173"/>
      <c r="AKU16" s="173"/>
      <c r="AKV16" s="173"/>
      <c r="AKW16" s="173"/>
      <c r="AKX16" s="173"/>
      <c r="AKY16" s="173"/>
      <c r="AKZ16" s="173"/>
      <c r="ALA16" s="173"/>
      <c r="ALB16" s="173"/>
      <c r="ALC16" s="173"/>
      <c r="ALD16" s="173"/>
      <c r="ALE16" s="173"/>
      <c r="ALF16" s="173"/>
      <c r="ALG16" s="173"/>
      <c r="ALH16" s="173"/>
      <c r="ALI16" s="173"/>
      <c r="ALJ16" s="173"/>
      <c r="ALK16" s="173"/>
      <c r="ALL16" s="173"/>
      <c r="ALM16" s="173"/>
      <c r="ALN16" s="173"/>
      <c r="ALO16" s="173"/>
      <c r="ALP16" s="173"/>
      <c r="ALQ16" s="173"/>
      <c r="ALR16" s="173"/>
      <c r="ALS16" s="173"/>
      <c r="ALT16" s="173"/>
      <c r="ALU16" s="173"/>
      <c r="ALV16" s="173"/>
      <c r="ALW16" s="173"/>
      <c r="ALX16" s="173"/>
      <c r="ALY16" s="173"/>
      <c r="ALZ16" s="173"/>
      <c r="AMA16" s="173"/>
      <c r="AMB16" s="173"/>
      <c r="AMC16" s="173"/>
      <c r="AMD16" s="173"/>
      <c r="AME16" s="173"/>
      <c r="AMF16" s="173"/>
      <c r="AMG16" s="173"/>
      <c r="AMH16" s="173"/>
      <c r="AMI16" s="173"/>
      <c r="AMJ16" s="173"/>
      <c r="AMK16" s="173"/>
      <c r="AML16" s="173"/>
      <c r="AMM16" s="173"/>
      <c r="AMN16" s="173"/>
      <c r="AMO16" s="173"/>
      <c r="AMP16" s="173"/>
      <c r="AMQ16" s="173"/>
      <c r="AMR16" s="173"/>
      <c r="AMS16" s="173"/>
      <c r="AMT16" s="173"/>
      <c r="AMU16" s="173"/>
      <c r="AMV16" s="173"/>
      <c r="AMW16" s="173"/>
      <c r="AMX16" s="173"/>
      <c r="AMY16" s="173"/>
      <c r="AMZ16" s="173"/>
      <c r="ANA16" s="173"/>
      <c r="ANB16" s="173"/>
      <c r="ANC16" s="173"/>
      <c r="AND16" s="173"/>
      <c r="ANE16" s="173"/>
      <c r="ANF16" s="173"/>
      <c r="ANG16" s="173"/>
      <c r="ANH16" s="173"/>
      <c r="ANI16" s="173"/>
      <c r="ANJ16" s="173"/>
      <c r="ANK16" s="173"/>
      <c r="ANL16" s="173"/>
      <c r="ANM16" s="173"/>
      <c r="ANN16" s="173"/>
      <c r="ANO16" s="173"/>
      <c r="ANP16" s="173"/>
      <c r="ANQ16" s="173"/>
      <c r="ANR16" s="173"/>
      <c r="ANS16" s="173"/>
      <c r="ANT16" s="173"/>
      <c r="ANU16" s="173"/>
      <c r="ANV16" s="173"/>
      <c r="ANW16" s="173"/>
      <c r="ANX16" s="173"/>
      <c r="ANY16" s="173"/>
      <c r="ANZ16" s="173"/>
      <c r="AOA16" s="173"/>
      <c r="AOB16" s="173"/>
      <c r="AOC16" s="173"/>
      <c r="AOD16" s="173"/>
      <c r="AOE16" s="173"/>
      <c r="AOF16" s="173"/>
      <c r="AOG16" s="173"/>
      <c r="AOH16" s="173"/>
      <c r="AOI16" s="173"/>
      <c r="AOJ16" s="173"/>
      <c r="AOK16" s="173"/>
      <c r="AOL16" s="173"/>
      <c r="AOM16" s="173"/>
      <c r="AON16" s="173"/>
      <c r="AOO16" s="173"/>
      <c r="AOP16" s="173"/>
      <c r="AOQ16" s="173"/>
      <c r="AOR16" s="173"/>
      <c r="AOS16" s="173"/>
      <c r="AOT16" s="173"/>
      <c r="AOU16" s="173"/>
      <c r="AOV16" s="173"/>
      <c r="AOW16" s="173"/>
      <c r="AOX16" s="173"/>
      <c r="AOY16" s="173"/>
      <c r="AOZ16" s="173"/>
      <c r="APA16" s="173"/>
      <c r="APB16" s="173"/>
      <c r="APC16" s="173"/>
      <c r="APD16" s="173"/>
      <c r="APE16" s="173"/>
      <c r="APF16" s="173"/>
      <c r="APG16" s="173"/>
      <c r="APH16" s="173"/>
      <c r="API16" s="173"/>
      <c r="APJ16" s="173"/>
      <c r="APK16" s="173"/>
      <c r="APL16" s="173"/>
      <c r="APM16" s="173"/>
      <c r="APN16" s="173"/>
      <c r="APO16" s="173"/>
      <c r="APP16" s="173"/>
    </row>
    <row r="17" spans="1:1108" s="173" customFormat="1">
      <c r="A17" s="42">
        <v>30</v>
      </c>
      <c r="B17" s="137">
        <v>10.199999999999999</v>
      </c>
      <c r="C17" s="102" t="s">
        <v>315</v>
      </c>
      <c r="D17" s="138">
        <v>1050</v>
      </c>
      <c r="E17" s="104" t="s">
        <v>192</v>
      </c>
      <c r="F17" s="106" t="s">
        <v>317</v>
      </c>
      <c r="G17" s="175" t="s">
        <v>316</v>
      </c>
      <c r="H17" s="175" t="s">
        <v>319</v>
      </c>
      <c r="I17" s="175" t="s">
        <v>318</v>
      </c>
      <c r="J17" s="10" t="s">
        <v>320</v>
      </c>
      <c r="K17" s="10" t="s">
        <v>321</v>
      </c>
      <c r="L17" s="140" t="s">
        <v>291</v>
      </c>
      <c r="M17" s="10" t="s">
        <v>292</v>
      </c>
      <c r="N17" s="140" t="s">
        <v>322</v>
      </c>
      <c r="O17" s="142">
        <v>101419</v>
      </c>
      <c r="P17" s="143">
        <v>50</v>
      </c>
      <c r="Q17" s="109" t="s">
        <v>0</v>
      </c>
      <c r="R17" s="143">
        <v>50</v>
      </c>
      <c r="S17" s="109" t="s">
        <v>0</v>
      </c>
      <c r="T17" s="143">
        <v>2</v>
      </c>
      <c r="U17" s="109" t="s">
        <v>0</v>
      </c>
      <c r="V17" s="143">
        <v>9.8000000000000007</v>
      </c>
      <c r="W17" s="109" t="s">
        <v>0</v>
      </c>
      <c r="X17" s="143">
        <v>5.5</v>
      </c>
      <c r="Y17" s="109" t="s">
        <v>0</v>
      </c>
      <c r="Z17" s="143">
        <v>5</v>
      </c>
      <c r="AA17" s="109" t="s">
        <v>0</v>
      </c>
      <c r="AB17" s="143"/>
      <c r="AC17" s="109" t="s">
        <v>0</v>
      </c>
      <c r="AD17" s="143"/>
      <c r="AE17" s="109" t="s">
        <v>0</v>
      </c>
      <c r="AF17" s="144">
        <v>4</v>
      </c>
      <c r="AG17" s="145">
        <v>6</v>
      </c>
      <c r="AH17" s="77" t="s">
        <v>202</v>
      </c>
      <c r="AI17" s="77" t="s">
        <v>0</v>
      </c>
      <c r="AJ17" s="146"/>
      <c r="AK17" s="146"/>
      <c r="AL17" s="147" t="s">
        <v>11</v>
      </c>
      <c r="AM17" s="147"/>
      <c r="AN17" s="147"/>
      <c r="AO17" s="147"/>
      <c r="AP17" s="148">
        <v>25</v>
      </c>
      <c r="AQ17" s="111" t="s">
        <v>7</v>
      </c>
      <c r="AR17" s="241">
        <v>0.09</v>
      </c>
      <c r="AS17" s="83" t="s">
        <v>20</v>
      </c>
      <c r="AT17" s="242" t="s">
        <v>203</v>
      </c>
      <c r="AU17" s="243" t="s">
        <v>204</v>
      </c>
      <c r="AV17" s="243" t="s">
        <v>205</v>
      </c>
      <c r="AW17" s="74" t="s">
        <v>206</v>
      </c>
      <c r="AX17" s="74" t="s">
        <v>207</v>
      </c>
      <c r="AY17" s="74" t="s">
        <v>208</v>
      </c>
      <c r="AZ17" s="74" t="s">
        <v>209</v>
      </c>
      <c r="BA17" s="152" t="s">
        <v>210</v>
      </c>
      <c r="BB17" s="115" t="s">
        <v>211</v>
      </c>
      <c r="BC17" s="152" t="s">
        <v>212</v>
      </c>
      <c r="BD17" s="152" t="s">
        <v>213</v>
      </c>
      <c r="BE17" s="116" t="s">
        <v>192</v>
      </c>
      <c r="BF17" s="117" t="s">
        <v>214</v>
      </c>
      <c r="BG17" s="117" t="s">
        <v>4</v>
      </c>
      <c r="BH17" s="117" t="s">
        <v>166</v>
      </c>
      <c r="BM17" s="244" t="s">
        <v>323</v>
      </c>
      <c r="BN17" s="157" t="s">
        <v>324</v>
      </c>
      <c r="BO17" s="157" t="s">
        <v>323</v>
      </c>
      <c r="BP17" s="157" t="s">
        <v>325</v>
      </c>
      <c r="BQ17" s="245" t="s">
        <v>326</v>
      </c>
      <c r="BR17" s="245" t="s">
        <v>327</v>
      </c>
      <c r="BS17" s="121" t="s">
        <v>328</v>
      </c>
      <c r="BT17" s="121" t="s">
        <v>329</v>
      </c>
      <c r="BU17" s="121" t="s">
        <v>323</v>
      </c>
      <c r="BV17" s="121" t="s">
        <v>324</v>
      </c>
      <c r="BW17" s="121" t="s">
        <v>323</v>
      </c>
      <c r="BX17" s="121" t="s">
        <v>325</v>
      </c>
      <c r="BY17" s="121" t="s">
        <v>223</v>
      </c>
      <c r="BZ17" s="154" t="s">
        <v>224</v>
      </c>
      <c r="CA17" s="154" t="s">
        <v>225</v>
      </c>
      <c r="CB17" s="120" t="s">
        <v>226</v>
      </c>
      <c r="CC17" s="245" t="s">
        <v>227</v>
      </c>
      <c r="CD17" s="156" t="s">
        <v>228</v>
      </c>
      <c r="CE17" s="157" t="s">
        <v>229</v>
      </c>
      <c r="CF17" s="157" t="s">
        <v>230</v>
      </c>
      <c r="CG17" s="124" t="s">
        <v>231</v>
      </c>
      <c r="CH17" s="154" t="s">
        <v>232</v>
      </c>
      <c r="CI17" s="156" t="s">
        <v>233</v>
      </c>
      <c r="CJ17" s="156" t="s">
        <v>234</v>
      </c>
      <c r="CK17" s="158"/>
      <c r="CL17" s="158"/>
      <c r="CM17" s="158"/>
      <c r="CN17" s="158"/>
      <c r="CO17" s="158"/>
      <c r="CP17" s="158"/>
      <c r="CQ17" s="158"/>
      <c r="CR17" s="158"/>
      <c r="CS17" s="158"/>
      <c r="CT17" s="125"/>
      <c r="CU17" s="125"/>
      <c r="CV17" s="125"/>
      <c r="CW17" s="158"/>
      <c r="CX17" s="158"/>
      <c r="CY17" s="158"/>
      <c r="CZ17" s="159"/>
      <c r="DA17" s="160"/>
      <c r="DB17" s="161"/>
      <c r="DC17" s="161"/>
      <c r="DD17" s="161"/>
      <c r="DE17" s="162" t="s">
        <v>235</v>
      </c>
      <c r="DF17" s="160"/>
      <c r="DG17" s="158"/>
      <c r="DH17" s="158"/>
      <c r="DI17" s="160" t="s">
        <v>236</v>
      </c>
      <c r="DJ17" s="91" t="s">
        <v>237</v>
      </c>
      <c r="DK17" s="91" t="s">
        <v>238</v>
      </c>
      <c r="DL17" s="91" t="s">
        <v>239</v>
      </c>
      <c r="DM17" s="127" t="s">
        <v>223</v>
      </c>
      <c r="DN17" s="127" t="s">
        <v>224</v>
      </c>
      <c r="DO17" s="127" t="s">
        <v>225</v>
      </c>
      <c r="DP17" s="127" t="s">
        <v>240</v>
      </c>
      <c r="DQ17" s="91"/>
      <c r="DR17" s="91"/>
      <c r="DS17" s="91"/>
      <c r="DT17" s="91"/>
      <c r="DU17" s="91" t="s">
        <v>241</v>
      </c>
      <c r="DV17" s="91" t="s">
        <v>242</v>
      </c>
      <c r="DW17" s="91" t="s">
        <v>243</v>
      </c>
      <c r="DX17" s="127" t="s">
        <v>244</v>
      </c>
      <c r="DY17" s="91"/>
      <c r="DZ17" s="91"/>
      <c r="EA17" s="91"/>
      <c r="EB17" s="91"/>
      <c r="EC17" s="91"/>
      <c r="ED17" s="91"/>
      <c r="EE17" s="91"/>
      <c r="EF17" s="91"/>
      <c r="EG17" s="164"/>
      <c r="EH17" s="164"/>
      <c r="EI17" s="165"/>
      <c r="EJ17" s="165"/>
      <c r="EK17" s="236"/>
      <c r="EL17" s="140"/>
      <c r="EM17" s="140"/>
      <c r="EN17" s="246"/>
      <c r="EO17" s="167"/>
      <c r="EP17" s="167"/>
      <c r="EQ17" s="167" t="s">
        <v>330</v>
      </c>
      <c r="ER17" s="167" t="s">
        <v>304</v>
      </c>
      <c r="ES17" s="167" t="s">
        <v>305</v>
      </c>
      <c r="ET17" s="167"/>
      <c r="EU17" s="167"/>
      <c r="EV17" s="42"/>
      <c r="EW17" s="42"/>
      <c r="EX17" s="169" t="s">
        <v>331</v>
      </c>
      <c r="EY17" s="169"/>
      <c r="EZ17" s="247"/>
      <c r="FA17" s="247"/>
      <c r="FB17" s="247"/>
      <c r="FC17" s="247"/>
      <c r="FD17" s="247"/>
      <c r="FE17" s="247"/>
      <c r="FF17" s="237">
        <v>14794</v>
      </c>
      <c r="FG17" s="237"/>
      <c r="FH17" s="237"/>
      <c r="FI17" s="237">
        <v>115817</v>
      </c>
      <c r="FJ17" s="248"/>
      <c r="FK17" s="248"/>
      <c r="FL17" s="135">
        <v>1</v>
      </c>
      <c r="FM17" s="136"/>
      <c r="FN17" s="136"/>
      <c r="FO17" s="136"/>
      <c r="FP17" s="136"/>
      <c r="FQ17" s="136"/>
      <c r="FR17" s="136"/>
      <c r="FS17" s="136"/>
      <c r="FT17" s="136"/>
      <c r="FU17" s="136"/>
      <c r="FV17" s="136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  <c r="IW17" s="249"/>
      <c r="IX17" s="249"/>
      <c r="IY17" s="249"/>
      <c r="IZ17" s="249"/>
      <c r="JA17" s="249"/>
      <c r="JB17" s="249"/>
      <c r="JC17" s="249"/>
      <c r="JD17" s="249"/>
      <c r="JE17" s="249"/>
      <c r="JF17" s="249"/>
      <c r="JG17" s="249"/>
      <c r="JH17" s="249"/>
      <c r="JI17" s="249"/>
      <c r="JJ17" s="249"/>
      <c r="JK17" s="249"/>
      <c r="JL17" s="249"/>
      <c r="JM17" s="249"/>
      <c r="JN17" s="249"/>
      <c r="JO17" s="249"/>
      <c r="JP17" s="249"/>
      <c r="JQ17" s="249"/>
      <c r="JR17" s="249"/>
      <c r="JS17" s="249"/>
      <c r="JT17" s="249"/>
      <c r="JU17" s="249"/>
      <c r="JV17" s="249"/>
      <c r="JW17" s="249"/>
      <c r="JX17" s="249"/>
      <c r="JY17" s="249"/>
      <c r="JZ17" s="249"/>
      <c r="KA17" s="249"/>
      <c r="KB17" s="249"/>
      <c r="KC17" s="249"/>
      <c r="KD17" s="249"/>
      <c r="KE17" s="249"/>
      <c r="KF17" s="249"/>
      <c r="KG17" s="249"/>
      <c r="KH17" s="249"/>
      <c r="KI17" s="249"/>
      <c r="KJ17" s="249"/>
      <c r="KK17" s="249"/>
      <c r="KL17" s="249"/>
      <c r="KM17" s="249"/>
      <c r="KN17" s="249"/>
      <c r="KO17" s="249"/>
      <c r="KP17" s="249"/>
      <c r="KQ17" s="249"/>
      <c r="KR17" s="249"/>
      <c r="KS17" s="249"/>
      <c r="KT17" s="249"/>
      <c r="KU17" s="249"/>
      <c r="KV17" s="249"/>
      <c r="KW17" s="249"/>
      <c r="KX17" s="249"/>
      <c r="KY17" s="249"/>
      <c r="KZ17" s="249"/>
      <c r="LA17" s="249"/>
      <c r="LB17" s="249"/>
      <c r="LC17" s="249"/>
      <c r="LD17" s="249"/>
      <c r="LE17" s="249"/>
      <c r="LF17" s="249"/>
      <c r="LG17" s="249"/>
      <c r="LH17" s="249"/>
      <c r="LI17" s="249"/>
      <c r="LJ17" s="249"/>
      <c r="LK17" s="249"/>
      <c r="LL17" s="249"/>
      <c r="LM17" s="249"/>
      <c r="LN17" s="249"/>
      <c r="LO17" s="249"/>
      <c r="LP17" s="249"/>
      <c r="LQ17" s="249"/>
      <c r="LR17" s="249"/>
      <c r="LS17" s="249"/>
      <c r="LT17" s="249"/>
      <c r="LU17" s="249"/>
      <c r="LV17" s="249"/>
      <c r="LW17" s="249"/>
      <c r="LX17" s="249"/>
      <c r="LY17" s="249"/>
      <c r="LZ17" s="249"/>
      <c r="MA17" s="249"/>
      <c r="MB17" s="249"/>
      <c r="MC17" s="249"/>
      <c r="MD17" s="249"/>
      <c r="ME17" s="249"/>
      <c r="MF17" s="249"/>
      <c r="MG17" s="249"/>
      <c r="MH17" s="249"/>
      <c r="MI17" s="249"/>
      <c r="MJ17" s="249"/>
      <c r="MK17" s="249"/>
      <c r="ML17" s="249"/>
      <c r="MM17" s="249"/>
      <c r="MN17" s="249"/>
      <c r="MO17" s="249"/>
      <c r="MP17" s="249"/>
      <c r="MQ17" s="249"/>
      <c r="MR17" s="249"/>
      <c r="MS17" s="249"/>
      <c r="MT17" s="249"/>
      <c r="MU17" s="249"/>
      <c r="MV17" s="249"/>
      <c r="MW17" s="249"/>
      <c r="MX17" s="249"/>
      <c r="MY17" s="249"/>
      <c r="MZ17" s="249"/>
      <c r="NA17" s="249"/>
      <c r="NB17" s="249"/>
      <c r="NC17" s="249"/>
      <c r="ND17" s="249"/>
      <c r="NE17" s="249"/>
      <c r="NF17" s="249"/>
      <c r="NG17" s="249"/>
      <c r="NH17" s="249"/>
      <c r="NI17" s="249"/>
      <c r="NJ17" s="249"/>
      <c r="NK17" s="249"/>
      <c r="NL17" s="249"/>
      <c r="NM17" s="249"/>
      <c r="NN17" s="249"/>
      <c r="NO17" s="249"/>
      <c r="NP17" s="249"/>
      <c r="NQ17" s="249"/>
      <c r="NR17" s="249"/>
      <c r="NS17" s="249"/>
      <c r="NT17" s="249"/>
      <c r="NU17" s="249"/>
      <c r="NV17" s="249"/>
      <c r="NW17" s="249"/>
      <c r="NX17" s="249"/>
      <c r="NY17" s="249"/>
      <c r="NZ17" s="249"/>
      <c r="OA17" s="249"/>
      <c r="OB17" s="249"/>
      <c r="OC17" s="249"/>
      <c r="OD17" s="249"/>
      <c r="OE17" s="249"/>
      <c r="OF17" s="249"/>
      <c r="OG17" s="249"/>
      <c r="OH17" s="249"/>
      <c r="OI17" s="249"/>
      <c r="OJ17" s="249"/>
      <c r="OK17" s="249"/>
      <c r="OL17" s="249"/>
      <c r="OM17" s="249"/>
      <c r="ON17" s="249"/>
      <c r="OO17" s="249"/>
      <c r="OP17" s="249"/>
      <c r="OQ17" s="249"/>
      <c r="OR17" s="249"/>
      <c r="OS17" s="249"/>
      <c r="OT17" s="249"/>
      <c r="OU17" s="249"/>
      <c r="OV17" s="249"/>
      <c r="OW17" s="249"/>
      <c r="OX17" s="249"/>
      <c r="OY17" s="249"/>
      <c r="OZ17" s="249"/>
      <c r="PA17" s="249"/>
      <c r="PB17" s="249"/>
      <c r="PC17" s="249"/>
      <c r="PD17" s="249"/>
      <c r="PE17" s="249"/>
      <c r="PF17" s="249"/>
      <c r="PG17" s="249"/>
      <c r="PH17" s="249"/>
      <c r="PI17" s="249"/>
      <c r="PJ17" s="249"/>
      <c r="PK17" s="249"/>
      <c r="PL17" s="249"/>
      <c r="PM17" s="249"/>
      <c r="PN17" s="249"/>
      <c r="PO17" s="249"/>
      <c r="PP17" s="249"/>
      <c r="PQ17" s="249"/>
      <c r="PR17" s="249"/>
      <c r="PS17" s="249"/>
      <c r="PT17" s="249"/>
      <c r="PU17" s="249"/>
      <c r="PV17" s="249"/>
      <c r="PW17" s="249"/>
      <c r="PX17" s="249"/>
      <c r="PY17" s="249"/>
      <c r="PZ17" s="249"/>
      <c r="QA17" s="249"/>
      <c r="QB17" s="249"/>
      <c r="QC17" s="249"/>
      <c r="QD17" s="249"/>
      <c r="QE17" s="249"/>
      <c r="QF17" s="249"/>
      <c r="QG17" s="249"/>
      <c r="QH17" s="249"/>
      <c r="QI17" s="249"/>
      <c r="QJ17" s="249"/>
      <c r="QK17" s="249"/>
      <c r="QL17" s="249"/>
      <c r="QM17" s="249"/>
      <c r="QN17" s="249"/>
      <c r="QO17" s="249"/>
      <c r="QP17" s="249"/>
      <c r="QQ17" s="249"/>
      <c r="QR17" s="249"/>
      <c r="QS17" s="249"/>
      <c r="QT17" s="249"/>
      <c r="QU17" s="249"/>
      <c r="QV17" s="249"/>
      <c r="QW17" s="249"/>
      <c r="QX17" s="249"/>
      <c r="QY17" s="249"/>
      <c r="QZ17" s="249"/>
      <c r="RA17" s="249"/>
      <c r="RB17" s="249"/>
      <c r="RC17" s="249"/>
      <c r="RD17" s="249"/>
      <c r="RE17" s="249"/>
      <c r="RF17" s="249"/>
      <c r="RG17" s="249"/>
      <c r="RH17" s="249"/>
      <c r="RI17" s="249"/>
      <c r="RJ17" s="249"/>
      <c r="RK17" s="249"/>
      <c r="RL17" s="249"/>
      <c r="RM17" s="249"/>
      <c r="RN17" s="249"/>
      <c r="RO17" s="249"/>
      <c r="RP17" s="249"/>
      <c r="RQ17" s="249"/>
      <c r="RR17" s="249"/>
      <c r="RS17" s="249"/>
      <c r="RT17" s="249"/>
      <c r="RU17" s="249"/>
      <c r="RV17" s="249"/>
      <c r="RW17" s="249"/>
      <c r="RX17" s="249"/>
      <c r="RY17" s="249"/>
      <c r="RZ17" s="249"/>
      <c r="SA17" s="249"/>
      <c r="SB17" s="249"/>
      <c r="SC17" s="249"/>
      <c r="SD17" s="249"/>
      <c r="SE17" s="249"/>
      <c r="SF17" s="249"/>
      <c r="SG17" s="249"/>
      <c r="SH17" s="249"/>
      <c r="SI17" s="249"/>
      <c r="SJ17" s="249"/>
      <c r="SK17" s="249"/>
      <c r="SL17" s="249"/>
      <c r="SM17" s="249"/>
      <c r="SN17" s="249"/>
      <c r="SO17" s="249"/>
      <c r="SP17" s="249"/>
      <c r="SQ17" s="249"/>
      <c r="SR17" s="249"/>
      <c r="SS17" s="249"/>
      <c r="ST17" s="249"/>
      <c r="SU17" s="249"/>
      <c r="SV17" s="249"/>
      <c r="SW17" s="249"/>
      <c r="SX17" s="249"/>
      <c r="SY17" s="249"/>
      <c r="SZ17" s="249"/>
      <c r="TA17" s="249"/>
      <c r="TB17" s="249"/>
      <c r="TC17" s="249"/>
      <c r="TD17" s="249"/>
      <c r="TE17" s="249"/>
      <c r="TF17" s="249"/>
      <c r="TG17" s="249"/>
      <c r="TH17" s="249"/>
      <c r="TI17" s="249"/>
      <c r="TJ17" s="249"/>
      <c r="TK17" s="249"/>
      <c r="TL17" s="249"/>
      <c r="TM17" s="249"/>
      <c r="TN17" s="249"/>
      <c r="TO17" s="249"/>
      <c r="TP17" s="249"/>
      <c r="TQ17" s="249"/>
      <c r="TR17" s="249"/>
      <c r="TS17" s="249"/>
      <c r="TT17" s="249"/>
      <c r="TU17" s="249"/>
      <c r="TV17" s="249"/>
      <c r="TW17" s="249"/>
      <c r="TX17" s="249"/>
      <c r="TY17" s="249"/>
      <c r="TZ17" s="249"/>
      <c r="UA17" s="249"/>
      <c r="UB17" s="249"/>
      <c r="UC17" s="249"/>
      <c r="UD17" s="249"/>
      <c r="UE17" s="249"/>
      <c r="UF17" s="249"/>
      <c r="UG17" s="249"/>
      <c r="UH17" s="249"/>
      <c r="UI17" s="249"/>
      <c r="UJ17" s="249"/>
      <c r="UK17" s="249"/>
      <c r="UL17" s="249"/>
      <c r="UM17" s="249"/>
      <c r="UN17" s="249"/>
      <c r="UO17" s="249"/>
      <c r="UP17" s="249"/>
      <c r="UQ17" s="249"/>
      <c r="UR17" s="249"/>
      <c r="US17" s="249"/>
      <c r="UT17" s="249"/>
      <c r="UU17" s="249"/>
      <c r="UV17" s="249"/>
      <c r="UW17" s="249"/>
      <c r="UX17" s="249"/>
      <c r="UY17" s="249"/>
      <c r="UZ17" s="249"/>
      <c r="VA17" s="249"/>
      <c r="VB17" s="249"/>
      <c r="VC17" s="249"/>
      <c r="VD17" s="249"/>
      <c r="VE17" s="249"/>
      <c r="VF17" s="249"/>
      <c r="VG17" s="249"/>
      <c r="VH17" s="249"/>
      <c r="VI17" s="249"/>
      <c r="VJ17" s="249"/>
      <c r="VK17" s="249"/>
      <c r="VL17" s="249"/>
      <c r="VM17" s="249"/>
      <c r="VN17" s="249"/>
      <c r="VO17" s="249"/>
      <c r="VP17" s="249"/>
      <c r="VQ17" s="249"/>
      <c r="VR17" s="249"/>
      <c r="VS17" s="249"/>
      <c r="VT17" s="249"/>
      <c r="VU17" s="249"/>
      <c r="VV17" s="249"/>
      <c r="VW17" s="249"/>
      <c r="VX17" s="249"/>
      <c r="VY17" s="249"/>
      <c r="VZ17" s="249"/>
      <c r="WA17" s="249"/>
      <c r="WB17" s="249"/>
      <c r="WC17" s="249"/>
      <c r="WD17" s="249"/>
      <c r="WE17" s="249"/>
      <c r="WF17" s="249"/>
      <c r="WG17" s="249"/>
      <c r="WH17" s="249"/>
      <c r="WI17" s="249"/>
      <c r="WJ17" s="249"/>
      <c r="WK17" s="249"/>
      <c r="WL17" s="249"/>
      <c r="WM17" s="249"/>
      <c r="WN17" s="249"/>
      <c r="WO17" s="249"/>
      <c r="WP17" s="249"/>
      <c r="WQ17" s="249"/>
      <c r="WR17" s="249"/>
      <c r="WS17" s="249"/>
      <c r="WT17" s="249"/>
      <c r="WU17" s="249"/>
      <c r="WV17" s="249"/>
      <c r="WW17" s="249"/>
      <c r="WX17" s="249"/>
      <c r="WY17" s="249"/>
      <c r="WZ17" s="249"/>
      <c r="XA17" s="249"/>
      <c r="XB17" s="249"/>
      <c r="XC17" s="249"/>
      <c r="XD17" s="249"/>
      <c r="XE17" s="249"/>
      <c r="XF17" s="249"/>
      <c r="XG17" s="249"/>
      <c r="XH17" s="249"/>
      <c r="XI17" s="249"/>
      <c r="XJ17" s="249"/>
      <c r="XK17" s="249"/>
      <c r="XL17" s="249"/>
      <c r="XM17" s="249"/>
      <c r="XN17" s="249"/>
      <c r="XO17" s="249"/>
      <c r="XP17" s="249"/>
      <c r="XQ17" s="249"/>
      <c r="XR17" s="249"/>
      <c r="XS17" s="249"/>
      <c r="XT17" s="249"/>
      <c r="XU17" s="249"/>
      <c r="XV17" s="249"/>
      <c r="XW17" s="249"/>
      <c r="XX17" s="249"/>
      <c r="XY17" s="249"/>
      <c r="XZ17" s="249"/>
      <c r="YA17" s="249"/>
      <c r="YB17" s="249"/>
      <c r="YC17" s="249"/>
      <c r="YD17" s="249"/>
      <c r="YE17" s="249"/>
      <c r="YF17" s="249"/>
      <c r="YG17" s="249"/>
      <c r="YH17" s="249"/>
      <c r="YI17" s="249"/>
      <c r="YJ17" s="249"/>
      <c r="YK17" s="249"/>
      <c r="YL17" s="249"/>
      <c r="YM17" s="249"/>
      <c r="YN17" s="249"/>
      <c r="YO17" s="249"/>
      <c r="YP17" s="249"/>
      <c r="YQ17" s="249"/>
      <c r="YR17" s="249"/>
      <c r="YS17" s="249"/>
      <c r="YT17" s="249"/>
      <c r="YU17" s="249"/>
      <c r="YV17" s="249"/>
      <c r="YW17" s="249"/>
      <c r="YX17" s="249"/>
      <c r="YY17" s="249"/>
      <c r="YZ17" s="249"/>
      <c r="ZA17" s="249"/>
      <c r="ZB17" s="249"/>
      <c r="ZC17" s="249"/>
      <c r="ZD17" s="249"/>
      <c r="ZE17" s="249"/>
      <c r="ZF17" s="249"/>
      <c r="ZG17" s="249"/>
      <c r="ZH17" s="249"/>
      <c r="ZI17" s="249"/>
      <c r="ZJ17" s="249"/>
      <c r="ZK17" s="249"/>
      <c r="ZL17" s="249"/>
      <c r="ZM17" s="249"/>
      <c r="ZN17" s="249"/>
      <c r="ZO17" s="249"/>
      <c r="ZP17" s="249"/>
      <c r="ZQ17" s="249"/>
      <c r="ZR17" s="249"/>
      <c r="ZS17" s="249"/>
      <c r="ZT17" s="249"/>
      <c r="ZU17" s="249"/>
      <c r="ZV17" s="249"/>
      <c r="ZW17" s="249"/>
      <c r="ZX17" s="249"/>
      <c r="ZY17" s="249"/>
      <c r="ZZ17" s="249"/>
      <c r="AAA17" s="249"/>
      <c r="AAB17" s="249"/>
      <c r="AAC17" s="249"/>
      <c r="AAD17" s="249"/>
      <c r="AAE17" s="249"/>
      <c r="AAF17" s="249"/>
      <c r="AAG17" s="249"/>
      <c r="AAH17" s="249"/>
      <c r="AAI17" s="249"/>
      <c r="AAJ17" s="249"/>
      <c r="AAK17" s="249"/>
      <c r="AAL17" s="249"/>
      <c r="AAM17" s="249"/>
      <c r="AAN17" s="249"/>
      <c r="AAO17" s="249"/>
      <c r="AAP17" s="249"/>
      <c r="AAQ17" s="249"/>
      <c r="AAR17" s="249"/>
      <c r="AAS17" s="249"/>
      <c r="AAT17" s="249"/>
      <c r="AAU17" s="249"/>
      <c r="AAV17" s="249"/>
      <c r="AAW17" s="249"/>
      <c r="AAX17" s="249"/>
      <c r="AAY17" s="249"/>
      <c r="AAZ17" s="249"/>
      <c r="ABA17" s="249"/>
      <c r="ABB17" s="249"/>
      <c r="ABC17" s="249"/>
      <c r="ABD17" s="249"/>
      <c r="ABE17" s="249"/>
      <c r="ABF17" s="249"/>
      <c r="ABG17" s="249"/>
      <c r="ABH17" s="249"/>
      <c r="ABI17" s="249"/>
      <c r="ABJ17" s="249"/>
      <c r="ABK17" s="249"/>
      <c r="ABL17" s="249"/>
      <c r="ABM17" s="249"/>
      <c r="ABN17" s="249"/>
      <c r="ABO17" s="249"/>
      <c r="ABP17" s="249"/>
      <c r="ABQ17" s="249"/>
      <c r="ABR17" s="249"/>
      <c r="ABS17" s="249"/>
      <c r="ABT17" s="249"/>
      <c r="ABU17" s="249"/>
      <c r="ABV17" s="249"/>
      <c r="ABW17" s="249"/>
      <c r="ABX17" s="249"/>
      <c r="ABY17" s="249"/>
      <c r="ABZ17" s="249"/>
      <c r="ACA17" s="249"/>
      <c r="ACB17" s="249"/>
      <c r="ACC17" s="249"/>
      <c r="ACD17" s="249"/>
      <c r="ACE17" s="249"/>
      <c r="ACF17" s="249"/>
      <c r="ACG17" s="249"/>
      <c r="ACH17" s="249"/>
      <c r="ACI17" s="249"/>
      <c r="ACJ17" s="249"/>
      <c r="ACK17" s="249"/>
      <c r="ACL17" s="249"/>
      <c r="ACM17" s="249"/>
      <c r="ACN17" s="249"/>
      <c r="ACO17" s="249"/>
      <c r="ACP17" s="249"/>
      <c r="ACQ17" s="249"/>
      <c r="ACR17" s="249"/>
      <c r="ACS17" s="249"/>
      <c r="ACT17" s="249"/>
      <c r="ACU17" s="249"/>
      <c r="ACV17" s="249"/>
      <c r="ACW17" s="249"/>
      <c r="ACX17" s="249"/>
      <c r="ACY17" s="249"/>
      <c r="ACZ17" s="249"/>
      <c r="ADA17" s="249"/>
      <c r="ADB17" s="249"/>
      <c r="ADC17" s="249"/>
      <c r="ADD17" s="249"/>
      <c r="ADE17" s="249"/>
      <c r="ADF17" s="249"/>
      <c r="ADG17" s="249"/>
      <c r="ADH17" s="249"/>
      <c r="ADI17" s="249"/>
      <c r="ADJ17" s="249"/>
      <c r="ADK17" s="249"/>
      <c r="ADL17" s="249"/>
      <c r="ADM17" s="249"/>
      <c r="ADN17" s="249"/>
      <c r="ADO17" s="249"/>
      <c r="ADP17" s="249"/>
      <c r="ADQ17" s="249"/>
      <c r="ADR17" s="249"/>
      <c r="ADS17" s="249"/>
      <c r="ADT17" s="249"/>
      <c r="ADU17" s="249"/>
      <c r="ADV17" s="249"/>
      <c r="ADW17" s="249"/>
      <c r="ADX17" s="249"/>
      <c r="ADY17" s="249"/>
      <c r="ADZ17" s="249"/>
      <c r="AEA17" s="249"/>
      <c r="AEB17" s="249"/>
      <c r="AEC17" s="249"/>
      <c r="AED17" s="249"/>
      <c r="AEE17" s="249"/>
      <c r="AEF17" s="249"/>
      <c r="AEG17" s="249"/>
      <c r="AEH17" s="249"/>
      <c r="AEI17" s="249"/>
      <c r="AEJ17" s="249"/>
      <c r="AEK17" s="249"/>
      <c r="AEL17" s="249"/>
      <c r="AEM17" s="249"/>
      <c r="AEN17" s="249"/>
      <c r="AEO17" s="249"/>
      <c r="AEP17" s="249"/>
      <c r="AEQ17" s="249"/>
      <c r="AER17" s="249"/>
      <c r="AES17" s="249"/>
      <c r="AET17" s="249"/>
      <c r="AEU17" s="249"/>
      <c r="AEV17" s="249"/>
      <c r="AEW17" s="249"/>
      <c r="AEX17" s="249"/>
      <c r="AEY17" s="249"/>
      <c r="AEZ17" s="249"/>
      <c r="AFA17" s="249"/>
      <c r="AFB17" s="249"/>
      <c r="AFC17" s="249"/>
      <c r="AFD17" s="249"/>
      <c r="AFE17" s="249"/>
      <c r="AFF17" s="249"/>
      <c r="AFG17" s="249"/>
      <c r="AFH17" s="249"/>
      <c r="AFI17" s="249"/>
      <c r="AFJ17" s="249"/>
      <c r="AFK17" s="249"/>
      <c r="AFL17" s="249"/>
      <c r="AFM17" s="249"/>
      <c r="AFN17" s="249"/>
      <c r="AFO17" s="249"/>
      <c r="AFP17" s="249"/>
      <c r="AFQ17" s="249"/>
      <c r="AFR17" s="249"/>
      <c r="AFS17" s="249"/>
      <c r="AFT17" s="249"/>
      <c r="AFU17" s="249"/>
      <c r="AFV17" s="249"/>
      <c r="AFW17" s="249"/>
      <c r="AFX17" s="249"/>
      <c r="AFY17" s="249"/>
      <c r="AFZ17" s="249"/>
      <c r="AGA17" s="249"/>
      <c r="AGB17" s="249"/>
      <c r="AGC17" s="249"/>
      <c r="AGD17" s="249"/>
      <c r="AGE17" s="249"/>
      <c r="AGF17" s="249"/>
      <c r="AGG17" s="249"/>
      <c r="AGH17" s="249"/>
      <c r="AGI17" s="249"/>
      <c r="AGJ17" s="249"/>
      <c r="AGK17" s="249"/>
      <c r="AGL17" s="249"/>
      <c r="AGM17" s="249"/>
      <c r="AGN17" s="249"/>
      <c r="AGO17" s="249"/>
      <c r="AGP17" s="249"/>
      <c r="AGQ17" s="249"/>
      <c r="AGR17" s="249"/>
      <c r="AGS17" s="249"/>
      <c r="AGT17" s="249"/>
      <c r="AGU17" s="249"/>
      <c r="AGV17" s="249"/>
      <c r="AGW17" s="249"/>
      <c r="AGX17" s="249"/>
      <c r="AGY17" s="249"/>
      <c r="AGZ17" s="249"/>
      <c r="AHA17" s="249"/>
      <c r="AHB17" s="249"/>
      <c r="AHC17" s="249"/>
      <c r="AHD17" s="249"/>
      <c r="AHE17" s="249"/>
      <c r="AHF17" s="249"/>
      <c r="AHG17" s="249"/>
      <c r="AHH17" s="249"/>
      <c r="AHI17" s="249"/>
      <c r="AHJ17" s="249"/>
      <c r="AHK17" s="249"/>
      <c r="AHL17" s="249"/>
      <c r="AHM17" s="249"/>
      <c r="AHN17" s="249"/>
      <c r="AHO17" s="249"/>
      <c r="AHP17" s="249"/>
      <c r="AHQ17" s="249"/>
      <c r="AHR17" s="249"/>
      <c r="AHS17" s="249"/>
      <c r="AHT17" s="249"/>
      <c r="AHU17" s="249"/>
      <c r="AHV17" s="249"/>
      <c r="AHW17" s="249"/>
      <c r="AHX17" s="249"/>
      <c r="AHY17" s="249"/>
      <c r="AHZ17" s="249"/>
      <c r="AIA17" s="249"/>
      <c r="AIB17" s="249"/>
      <c r="AIC17" s="249"/>
      <c r="AID17" s="249"/>
      <c r="AIE17" s="249"/>
      <c r="AIF17" s="249"/>
      <c r="AIG17" s="249"/>
      <c r="AIH17" s="249"/>
      <c r="AII17" s="249"/>
      <c r="AIJ17" s="249"/>
      <c r="AIK17" s="249"/>
      <c r="AIL17" s="249"/>
      <c r="AIM17" s="249"/>
      <c r="AIN17" s="249"/>
      <c r="AIO17" s="249"/>
      <c r="AIP17" s="249"/>
      <c r="AIQ17" s="249"/>
      <c r="AIR17" s="249"/>
      <c r="AIS17" s="249"/>
      <c r="AIT17" s="249"/>
      <c r="AIU17" s="249"/>
      <c r="AIV17" s="249"/>
      <c r="AIW17" s="249"/>
      <c r="AIX17" s="249"/>
      <c r="AIY17" s="249"/>
      <c r="AIZ17" s="249"/>
      <c r="AJA17" s="249"/>
      <c r="AJB17" s="249"/>
      <c r="AJC17" s="249"/>
      <c r="AJD17" s="249"/>
      <c r="AJE17" s="249"/>
      <c r="AJF17" s="249"/>
      <c r="AJG17" s="249"/>
      <c r="AJH17" s="249"/>
      <c r="AJI17" s="249"/>
      <c r="AJJ17" s="249"/>
      <c r="AJK17" s="249"/>
      <c r="AJL17" s="249"/>
      <c r="AJM17" s="249"/>
      <c r="AJN17" s="249"/>
      <c r="AJO17" s="249"/>
      <c r="AJP17" s="249"/>
      <c r="AJQ17" s="249"/>
      <c r="AJR17" s="249"/>
      <c r="AJS17" s="249"/>
      <c r="AJT17" s="249"/>
      <c r="AJU17" s="249"/>
      <c r="AJV17" s="249"/>
      <c r="AJW17" s="249"/>
      <c r="AJX17" s="249"/>
      <c r="AJY17" s="249"/>
      <c r="AJZ17" s="249"/>
      <c r="AKA17" s="249"/>
      <c r="AKB17" s="249"/>
      <c r="AKC17" s="249"/>
      <c r="AKD17" s="249"/>
      <c r="AKE17" s="249"/>
      <c r="AKF17" s="249"/>
      <c r="AKG17" s="249"/>
      <c r="AKH17" s="249"/>
      <c r="AKI17" s="249"/>
      <c r="AKJ17" s="249"/>
      <c r="AKK17" s="249"/>
      <c r="AKL17" s="249"/>
      <c r="AKM17" s="249"/>
      <c r="AKN17" s="249"/>
      <c r="AKO17" s="249"/>
      <c r="AKP17" s="249"/>
      <c r="AKQ17" s="249"/>
      <c r="AKR17" s="249"/>
      <c r="AKS17" s="249"/>
      <c r="AKT17" s="249"/>
      <c r="AKU17" s="249"/>
      <c r="AKV17" s="249"/>
      <c r="AKW17" s="249"/>
      <c r="AKX17" s="249"/>
      <c r="AKY17" s="249"/>
      <c r="AKZ17" s="249"/>
      <c r="ALA17" s="249"/>
      <c r="ALB17" s="249"/>
      <c r="ALC17" s="249"/>
      <c r="ALD17" s="249"/>
      <c r="ALE17" s="249"/>
      <c r="ALF17" s="249"/>
      <c r="ALG17" s="249"/>
      <c r="ALH17" s="249"/>
      <c r="ALI17" s="249"/>
      <c r="ALJ17" s="249"/>
      <c r="ALK17" s="249"/>
      <c r="ALL17" s="249"/>
      <c r="ALM17" s="249"/>
      <c r="ALN17" s="249"/>
      <c r="ALO17" s="249"/>
      <c r="ALP17" s="249"/>
      <c r="ALQ17" s="249"/>
      <c r="ALR17" s="249"/>
      <c r="ALS17" s="249"/>
      <c r="ALT17" s="249"/>
      <c r="ALU17" s="249"/>
      <c r="ALV17" s="249"/>
      <c r="ALW17" s="249"/>
      <c r="ALX17" s="249"/>
      <c r="ALY17" s="249"/>
      <c r="ALZ17" s="249"/>
      <c r="AMA17" s="249"/>
      <c r="AMB17" s="249"/>
      <c r="AMC17" s="249"/>
      <c r="AMD17" s="249"/>
      <c r="AME17" s="249"/>
      <c r="AMF17" s="249"/>
      <c r="AMG17" s="249"/>
      <c r="AMH17" s="249"/>
      <c r="AMI17" s="249"/>
      <c r="AMJ17" s="249"/>
      <c r="AMK17" s="249"/>
      <c r="AML17" s="249"/>
      <c r="AMM17" s="249"/>
      <c r="AMN17" s="249"/>
      <c r="AMO17" s="249"/>
      <c r="AMP17" s="249"/>
      <c r="AMQ17" s="249"/>
      <c r="AMR17" s="249"/>
      <c r="AMS17" s="249"/>
      <c r="AMT17" s="249"/>
      <c r="AMU17" s="249"/>
      <c r="AMV17" s="249"/>
      <c r="AMW17" s="249"/>
      <c r="AMX17" s="249"/>
      <c r="AMY17" s="249"/>
      <c r="AMZ17" s="249"/>
      <c r="ANA17" s="249"/>
      <c r="ANB17" s="249"/>
      <c r="ANC17" s="249"/>
      <c r="AND17" s="249"/>
      <c r="ANE17" s="249"/>
      <c r="ANF17" s="249"/>
      <c r="ANG17" s="249"/>
      <c r="ANH17" s="249"/>
      <c r="ANI17" s="249"/>
      <c r="ANJ17" s="249"/>
      <c r="ANK17" s="249"/>
      <c r="ANL17" s="249"/>
      <c r="ANM17" s="249"/>
      <c r="ANN17" s="249"/>
      <c r="ANO17" s="249"/>
      <c r="ANP17" s="249"/>
      <c r="ANQ17" s="249"/>
      <c r="ANR17" s="249"/>
      <c r="ANS17" s="249"/>
      <c r="ANT17" s="249"/>
      <c r="ANU17" s="249"/>
      <c r="ANV17" s="249"/>
      <c r="ANW17" s="249"/>
      <c r="ANX17" s="249"/>
      <c r="ANY17" s="249"/>
      <c r="ANZ17" s="249"/>
      <c r="AOA17" s="249"/>
      <c r="AOB17" s="249"/>
      <c r="AOC17" s="249"/>
      <c r="AOD17" s="249"/>
      <c r="AOE17" s="249"/>
      <c r="AOF17" s="249"/>
      <c r="AOG17" s="249"/>
      <c r="AOH17" s="249"/>
      <c r="AOI17" s="249"/>
      <c r="AOJ17" s="249"/>
      <c r="AOK17" s="249"/>
      <c r="AOL17" s="249"/>
      <c r="AOM17" s="249"/>
      <c r="AON17" s="249"/>
      <c r="AOO17" s="249"/>
      <c r="AOP17" s="249"/>
      <c r="AOQ17" s="249"/>
      <c r="AOR17" s="249"/>
      <c r="AOS17" s="249"/>
      <c r="AOT17" s="249"/>
      <c r="AOU17" s="249"/>
      <c r="AOV17" s="249"/>
      <c r="AOW17" s="249"/>
      <c r="AOX17" s="249"/>
      <c r="AOY17" s="249"/>
      <c r="AOZ17" s="249"/>
      <c r="APA17" s="249"/>
      <c r="APB17" s="249"/>
      <c r="APC17" s="249"/>
      <c r="APD17" s="249"/>
      <c r="APE17" s="249"/>
      <c r="APF17" s="249"/>
      <c r="APG17" s="249"/>
      <c r="APH17" s="249"/>
      <c r="API17" s="249"/>
      <c r="APJ17" s="249"/>
      <c r="APK17" s="249"/>
      <c r="APL17" s="249"/>
      <c r="APM17" s="249"/>
      <c r="APN17" s="249"/>
      <c r="APO17" s="249"/>
      <c r="APP17" s="249"/>
    </row>
    <row r="18" spans="1:1108" s="173" customFormat="1">
      <c r="A18" s="42">
        <v>33</v>
      </c>
      <c r="B18" s="137">
        <v>11.2</v>
      </c>
      <c r="C18" s="102" t="s">
        <v>332</v>
      </c>
      <c r="D18" s="138">
        <v>1050</v>
      </c>
      <c r="E18" s="104" t="s">
        <v>192</v>
      </c>
      <c r="F18" s="106" t="s">
        <v>317</v>
      </c>
      <c r="G18" s="175" t="s">
        <v>316</v>
      </c>
      <c r="H18" s="175" t="s">
        <v>319</v>
      </c>
      <c r="I18" s="175" t="s">
        <v>318</v>
      </c>
      <c r="J18" s="10" t="s">
        <v>320</v>
      </c>
      <c r="K18" s="10" t="s">
        <v>321</v>
      </c>
      <c r="L18" s="140" t="s">
        <v>291</v>
      </c>
      <c r="M18" s="10" t="s">
        <v>292</v>
      </c>
      <c r="N18" s="141" t="s">
        <v>322</v>
      </c>
      <c r="O18" s="142">
        <v>101420</v>
      </c>
      <c r="P18" s="143">
        <v>63.5</v>
      </c>
      <c r="Q18" s="109" t="s">
        <v>0</v>
      </c>
      <c r="R18" s="143">
        <v>63.5</v>
      </c>
      <c r="S18" s="109" t="s">
        <v>0</v>
      </c>
      <c r="T18" s="143">
        <v>2</v>
      </c>
      <c r="U18" s="109" t="s">
        <v>0</v>
      </c>
      <c r="V18" s="143">
        <v>9.8000000000000007</v>
      </c>
      <c r="W18" s="109" t="s">
        <v>0</v>
      </c>
      <c r="X18" s="143">
        <v>5.5</v>
      </c>
      <c r="Y18" s="109" t="s">
        <v>0</v>
      </c>
      <c r="Z18" s="143">
        <v>5</v>
      </c>
      <c r="AA18" s="109" t="s">
        <v>0</v>
      </c>
      <c r="AB18" s="143"/>
      <c r="AC18" s="109" t="s">
        <v>0</v>
      </c>
      <c r="AD18" s="143"/>
      <c r="AE18" s="109" t="s">
        <v>0</v>
      </c>
      <c r="AF18" s="144">
        <v>4</v>
      </c>
      <c r="AG18" s="145">
        <v>6</v>
      </c>
      <c r="AH18" s="77" t="s">
        <v>202</v>
      </c>
      <c r="AI18" s="77" t="s">
        <v>0</v>
      </c>
      <c r="AJ18" s="146"/>
      <c r="AK18" s="146"/>
      <c r="AL18" s="147" t="s">
        <v>11</v>
      </c>
      <c r="AM18" s="147"/>
      <c r="AN18" s="147"/>
      <c r="AO18" s="147"/>
      <c r="AP18" s="148">
        <v>25</v>
      </c>
      <c r="AQ18" s="111" t="s">
        <v>7</v>
      </c>
      <c r="AR18" s="149">
        <v>0.09</v>
      </c>
      <c r="AS18" s="83" t="s">
        <v>20</v>
      </c>
      <c r="AT18" s="150" t="s">
        <v>203</v>
      </c>
      <c r="AU18" s="151" t="s">
        <v>204</v>
      </c>
      <c r="AV18" s="151" t="s">
        <v>205</v>
      </c>
      <c r="AW18" s="74" t="s">
        <v>206</v>
      </c>
      <c r="AX18" s="74" t="s">
        <v>207</v>
      </c>
      <c r="AY18" s="74" t="s">
        <v>208</v>
      </c>
      <c r="AZ18" s="74" t="s">
        <v>209</v>
      </c>
      <c r="BA18" s="152" t="s">
        <v>210</v>
      </c>
      <c r="BB18" s="115" t="s">
        <v>211</v>
      </c>
      <c r="BC18" s="152" t="s">
        <v>212</v>
      </c>
      <c r="BD18" s="152" t="s">
        <v>213</v>
      </c>
      <c r="BE18" s="116" t="s">
        <v>192</v>
      </c>
      <c r="BF18" s="117" t="s">
        <v>214</v>
      </c>
      <c r="BG18" s="117" t="s">
        <v>4</v>
      </c>
      <c r="BH18" s="117" t="s">
        <v>166</v>
      </c>
      <c r="BM18" s="244" t="s">
        <v>323</v>
      </c>
      <c r="BN18" s="157" t="s">
        <v>324</v>
      </c>
      <c r="BO18" s="157" t="s">
        <v>323</v>
      </c>
      <c r="BP18" s="157" t="s">
        <v>325</v>
      </c>
      <c r="BQ18" s="155" t="s">
        <v>326</v>
      </c>
      <c r="BR18" s="245" t="s">
        <v>327</v>
      </c>
      <c r="BS18" s="121" t="s">
        <v>328</v>
      </c>
      <c r="BT18" s="121" t="s">
        <v>329</v>
      </c>
      <c r="BU18" s="121" t="s">
        <v>323</v>
      </c>
      <c r="BV18" s="121" t="s">
        <v>324</v>
      </c>
      <c r="BW18" s="121" t="s">
        <v>323</v>
      </c>
      <c r="BX18" s="121" t="s">
        <v>325</v>
      </c>
      <c r="BY18" s="121" t="s">
        <v>223</v>
      </c>
      <c r="BZ18" s="154" t="s">
        <v>224</v>
      </c>
      <c r="CA18" s="154" t="s">
        <v>225</v>
      </c>
      <c r="CB18" s="120" t="s">
        <v>226</v>
      </c>
      <c r="CC18" s="155" t="s">
        <v>227</v>
      </c>
      <c r="CD18" s="156" t="s">
        <v>228</v>
      </c>
      <c r="CE18" s="157" t="s">
        <v>229</v>
      </c>
      <c r="CF18" s="157" t="s">
        <v>230</v>
      </c>
      <c r="CG18" s="124" t="s">
        <v>231</v>
      </c>
      <c r="CH18" s="154" t="s">
        <v>232</v>
      </c>
      <c r="CI18" s="156" t="s">
        <v>233</v>
      </c>
      <c r="CJ18" s="156" t="s">
        <v>234</v>
      </c>
      <c r="CK18" s="158"/>
      <c r="CL18" s="158"/>
      <c r="CM18" s="158"/>
      <c r="CN18" s="158"/>
      <c r="CO18" s="158"/>
      <c r="CP18" s="158"/>
      <c r="CQ18" s="158"/>
      <c r="CR18" s="158"/>
      <c r="CS18" s="158"/>
      <c r="CT18" s="125"/>
      <c r="CU18" s="125"/>
      <c r="CV18" s="125"/>
      <c r="CW18" s="158"/>
      <c r="CX18" s="158"/>
      <c r="CY18" s="158"/>
      <c r="CZ18" s="159"/>
      <c r="DA18" s="160"/>
      <c r="DB18" s="161"/>
      <c r="DC18" s="161"/>
      <c r="DD18" s="161"/>
      <c r="DE18" s="162" t="s">
        <v>235</v>
      </c>
      <c r="DF18" s="160"/>
      <c r="DG18" s="158"/>
      <c r="DH18" s="158"/>
      <c r="DI18" s="163" t="s">
        <v>236</v>
      </c>
      <c r="DJ18" s="91" t="s">
        <v>237</v>
      </c>
      <c r="DK18" s="91" t="s">
        <v>238</v>
      </c>
      <c r="DL18" s="91" t="s">
        <v>239</v>
      </c>
      <c r="DM18" s="127" t="s">
        <v>223</v>
      </c>
      <c r="DN18" s="127" t="s">
        <v>224</v>
      </c>
      <c r="DO18" s="127" t="s">
        <v>225</v>
      </c>
      <c r="DP18" s="127" t="s">
        <v>240</v>
      </c>
      <c r="DQ18" s="91"/>
      <c r="DR18" s="91"/>
      <c r="DS18" s="91"/>
      <c r="DT18" s="91"/>
      <c r="DU18" s="91" t="s">
        <v>241</v>
      </c>
      <c r="DV18" s="91" t="s">
        <v>242</v>
      </c>
      <c r="DW18" s="91" t="s">
        <v>243</v>
      </c>
      <c r="DX18" s="127" t="s">
        <v>244</v>
      </c>
      <c r="DY18" s="91"/>
      <c r="DZ18" s="91"/>
      <c r="EA18" s="91"/>
      <c r="EB18" s="91"/>
      <c r="EC18" s="91"/>
      <c r="ED18" s="91"/>
      <c r="EE18" s="91"/>
      <c r="EF18" s="91"/>
      <c r="EG18" s="164"/>
      <c r="EH18" s="164"/>
      <c r="EI18" s="165"/>
      <c r="EJ18" s="165"/>
      <c r="EK18" s="236"/>
      <c r="EL18" s="141"/>
      <c r="EM18" s="141"/>
      <c r="EN18" s="166"/>
      <c r="EO18" s="167"/>
      <c r="EP18" s="167"/>
      <c r="EQ18" s="250" t="s">
        <v>330</v>
      </c>
      <c r="ER18" s="167" t="s">
        <v>304</v>
      </c>
      <c r="ES18" s="167" t="s">
        <v>305</v>
      </c>
      <c r="ET18" s="167"/>
      <c r="EU18" s="167"/>
      <c r="EV18" s="168"/>
      <c r="EW18" s="168"/>
      <c r="EX18" s="169" t="s">
        <v>331</v>
      </c>
      <c r="EY18" s="169"/>
      <c r="EZ18" s="171"/>
      <c r="FA18" s="171"/>
      <c r="FB18" s="171"/>
      <c r="FC18" s="171"/>
      <c r="FD18" s="171"/>
      <c r="FE18" s="171"/>
      <c r="FF18" s="237">
        <v>14795</v>
      </c>
      <c r="FG18" s="237"/>
      <c r="FH18" s="237"/>
      <c r="FI18" s="238">
        <v>115818</v>
      </c>
      <c r="FJ18" s="172"/>
      <c r="FK18" s="172"/>
      <c r="FL18" s="135">
        <v>1</v>
      </c>
      <c r="FM18" s="136"/>
      <c r="FN18" s="136"/>
      <c r="FO18" s="136"/>
      <c r="FP18" s="136"/>
      <c r="FQ18" s="136"/>
      <c r="FR18" s="136"/>
      <c r="FS18" s="136"/>
      <c r="FT18" s="136"/>
      <c r="FU18" s="136"/>
      <c r="FV18" s="136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  <c r="IW18" s="249"/>
      <c r="IX18" s="249"/>
      <c r="IY18" s="249"/>
      <c r="IZ18" s="249"/>
      <c r="JA18" s="249"/>
      <c r="JB18" s="249"/>
      <c r="JC18" s="249"/>
      <c r="JD18" s="249"/>
      <c r="JE18" s="249"/>
      <c r="JF18" s="249"/>
      <c r="JG18" s="249"/>
      <c r="JH18" s="249"/>
      <c r="JI18" s="249"/>
      <c r="JJ18" s="249"/>
      <c r="JK18" s="249"/>
      <c r="JL18" s="249"/>
      <c r="JM18" s="249"/>
      <c r="JN18" s="249"/>
      <c r="JO18" s="249"/>
      <c r="JP18" s="249"/>
      <c r="JQ18" s="249"/>
      <c r="JR18" s="249"/>
      <c r="JS18" s="249"/>
      <c r="JT18" s="249"/>
      <c r="JU18" s="249"/>
      <c r="JV18" s="249"/>
      <c r="JW18" s="249"/>
      <c r="JX18" s="249"/>
      <c r="JY18" s="249"/>
      <c r="JZ18" s="249"/>
      <c r="KA18" s="249"/>
      <c r="KB18" s="249"/>
      <c r="KC18" s="249"/>
      <c r="KD18" s="249"/>
      <c r="KE18" s="249"/>
      <c r="KF18" s="249"/>
      <c r="KG18" s="249"/>
      <c r="KH18" s="249"/>
      <c r="KI18" s="249"/>
      <c r="KJ18" s="249"/>
      <c r="KK18" s="249"/>
      <c r="KL18" s="249"/>
      <c r="KM18" s="249"/>
      <c r="KN18" s="249"/>
      <c r="KO18" s="249"/>
      <c r="KP18" s="249"/>
      <c r="KQ18" s="249"/>
      <c r="KR18" s="249"/>
      <c r="KS18" s="249"/>
      <c r="KT18" s="249"/>
      <c r="KU18" s="249"/>
      <c r="KV18" s="249"/>
      <c r="KW18" s="249"/>
      <c r="KX18" s="249"/>
      <c r="KY18" s="249"/>
      <c r="KZ18" s="249"/>
      <c r="LA18" s="249"/>
      <c r="LB18" s="249"/>
      <c r="LC18" s="249"/>
      <c r="LD18" s="249"/>
      <c r="LE18" s="249"/>
      <c r="LF18" s="249"/>
      <c r="LG18" s="249"/>
      <c r="LH18" s="249"/>
      <c r="LI18" s="249"/>
      <c r="LJ18" s="249"/>
      <c r="LK18" s="249"/>
      <c r="LL18" s="249"/>
      <c r="LM18" s="249"/>
      <c r="LN18" s="249"/>
      <c r="LO18" s="249"/>
      <c r="LP18" s="249"/>
      <c r="LQ18" s="249"/>
      <c r="LR18" s="249"/>
      <c r="LS18" s="249"/>
      <c r="LT18" s="249"/>
      <c r="LU18" s="249"/>
      <c r="LV18" s="249"/>
      <c r="LW18" s="249"/>
      <c r="LX18" s="249"/>
      <c r="LY18" s="249"/>
      <c r="LZ18" s="249"/>
      <c r="MA18" s="249"/>
      <c r="MB18" s="249"/>
      <c r="MC18" s="249"/>
      <c r="MD18" s="249"/>
      <c r="ME18" s="249"/>
      <c r="MF18" s="249"/>
      <c r="MG18" s="249"/>
      <c r="MH18" s="249"/>
      <c r="MI18" s="249"/>
      <c r="MJ18" s="249"/>
      <c r="MK18" s="249"/>
      <c r="ML18" s="249"/>
      <c r="MM18" s="249"/>
      <c r="MN18" s="249"/>
      <c r="MO18" s="249"/>
      <c r="MP18" s="249"/>
      <c r="MQ18" s="249"/>
      <c r="MR18" s="249"/>
      <c r="MS18" s="249"/>
      <c r="MT18" s="249"/>
      <c r="MU18" s="249"/>
      <c r="MV18" s="249"/>
      <c r="MW18" s="249"/>
      <c r="MX18" s="249"/>
      <c r="MY18" s="249"/>
      <c r="MZ18" s="249"/>
      <c r="NA18" s="249"/>
      <c r="NB18" s="249"/>
      <c r="NC18" s="249"/>
      <c r="ND18" s="249"/>
      <c r="NE18" s="249"/>
      <c r="NF18" s="249"/>
      <c r="NG18" s="249"/>
      <c r="NH18" s="249"/>
      <c r="NI18" s="249"/>
      <c r="NJ18" s="249"/>
      <c r="NK18" s="249"/>
      <c r="NL18" s="249"/>
      <c r="NM18" s="249"/>
      <c r="NN18" s="249"/>
      <c r="NO18" s="249"/>
      <c r="NP18" s="249"/>
      <c r="NQ18" s="249"/>
      <c r="NR18" s="249"/>
      <c r="NS18" s="249"/>
      <c r="NT18" s="249"/>
      <c r="NU18" s="249"/>
      <c r="NV18" s="249"/>
      <c r="NW18" s="249"/>
      <c r="NX18" s="249"/>
      <c r="NY18" s="249"/>
      <c r="NZ18" s="249"/>
      <c r="OA18" s="249"/>
      <c r="OB18" s="249"/>
      <c r="OC18" s="249"/>
      <c r="OD18" s="249"/>
      <c r="OE18" s="249"/>
      <c r="OF18" s="249"/>
      <c r="OG18" s="249"/>
      <c r="OH18" s="249"/>
      <c r="OI18" s="249"/>
      <c r="OJ18" s="249"/>
      <c r="OK18" s="249"/>
      <c r="OL18" s="249"/>
      <c r="OM18" s="249"/>
      <c r="ON18" s="249"/>
      <c r="OO18" s="249"/>
      <c r="OP18" s="249"/>
      <c r="OQ18" s="249"/>
      <c r="OR18" s="249"/>
      <c r="OS18" s="249"/>
      <c r="OT18" s="249"/>
      <c r="OU18" s="249"/>
      <c r="OV18" s="249"/>
      <c r="OW18" s="249"/>
      <c r="OX18" s="249"/>
      <c r="OY18" s="249"/>
      <c r="OZ18" s="249"/>
      <c r="PA18" s="249"/>
      <c r="PB18" s="249"/>
      <c r="PC18" s="249"/>
      <c r="PD18" s="249"/>
      <c r="PE18" s="249"/>
      <c r="PF18" s="249"/>
      <c r="PG18" s="249"/>
      <c r="PH18" s="249"/>
      <c r="PI18" s="249"/>
      <c r="PJ18" s="249"/>
      <c r="PK18" s="249"/>
      <c r="PL18" s="249"/>
      <c r="PM18" s="249"/>
      <c r="PN18" s="249"/>
      <c r="PO18" s="249"/>
      <c r="PP18" s="249"/>
      <c r="PQ18" s="249"/>
      <c r="PR18" s="249"/>
      <c r="PS18" s="249"/>
      <c r="PT18" s="249"/>
      <c r="PU18" s="249"/>
      <c r="PV18" s="249"/>
      <c r="PW18" s="249"/>
      <c r="PX18" s="249"/>
      <c r="PY18" s="249"/>
      <c r="PZ18" s="249"/>
      <c r="QA18" s="249"/>
      <c r="QB18" s="249"/>
      <c r="QC18" s="249"/>
      <c r="QD18" s="249"/>
      <c r="QE18" s="249"/>
      <c r="QF18" s="249"/>
      <c r="QG18" s="249"/>
      <c r="QH18" s="249"/>
      <c r="QI18" s="249"/>
      <c r="QJ18" s="249"/>
      <c r="QK18" s="249"/>
      <c r="QL18" s="249"/>
      <c r="QM18" s="249"/>
      <c r="QN18" s="249"/>
      <c r="QO18" s="249"/>
      <c r="QP18" s="249"/>
      <c r="QQ18" s="249"/>
      <c r="QR18" s="249"/>
      <c r="QS18" s="249"/>
      <c r="QT18" s="249"/>
      <c r="QU18" s="249"/>
      <c r="QV18" s="249"/>
      <c r="QW18" s="249"/>
      <c r="QX18" s="249"/>
      <c r="QY18" s="249"/>
      <c r="QZ18" s="249"/>
      <c r="RA18" s="249"/>
      <c r="RB18" s="249"/>
      <c r="RC18" s="249"/>
      <c r="RD18" s="249"/>
      <c r="RE18" s="249"/>
      <c r="RF18" s="249"/>
      <c r="RG18" s="249"/>
      <c r="RH18" s="249"/>
      <c r="RI18" s="249"/>
      <c r="RJ18" s="249"/>
      <c r="RK18" s="249"/>
      <c r="RL18" s="249"/>
      <c r="RM18" s="249"/>
      <c r="RN18" s="249"/>
      <c r="RO18" s="249"/>
      <c r="RP18" s="249"/>
      <c r="RQ18" s="249"/>
      <c r="RR18" s="249"/>
      <c r="RS18" s="249"/>
      <c r="RT18" s="249"/>
      <c r="RU18" s="249"/>
      <c r="RV18" s="249"/>
      <c r="RW18" s="249"/>
      <c r="RX18" s="249"/>
      <c r="RY18" s="249"/>
      <c r="RZ18" s="249"/>
      <c r="SA18" s="249"/>
      <c r="SB18" s="249"/>
      <c r="SC18" s="249"/>
      <c r="SD18" s="249"/>
      <c r="SE18" s="249"/>
      <c r="SF18" s="249"/>
      <c r="SG18" s="249"/>
      <c r="SH18" s="249"/>
      <c r="SI18" s="249"/>
      <c r="SJ18" s="249"/>
      <c r="SK18" s="249"/>
      <c r="SL18" s="249"/>
      <c r="SM18" s="249"/>
      <c r="SN18" s="249"/>
      <c r="SO18" s="249"/>
      <c r="SP18" s="249"/>
      <c r="SQ18" s="249"/>
      <c r="SR18" s="249"/>
      <c r="SS18" s="249"/>
      <c r="ST18" s="249"/>
      <c r="SU18" s="249"/>
      <c r="SV18" s="249"/>
      <c r="SW18" s="249"/>
      <c r="SX18" s="249"/>
      <c r="SY18" s="249"/>
      <c r="SZ18" s="249"/>
      <c r="TA18" s="249"/>
      <c r="TB18" s="249"/>
      <c r="TC18" s="249"/>
      <c r="TD18" s="249"/>
      <c r="TE18" s="249"/>
      <c r="TF18" s="249"/>
      <c r="TG18" s="249"/>
      <c r="TH18" s="249"/>
      <c r="TI18" s="249"/>
      <c r="TJ18" s="249"/>
      <c r="TK18" s="249"/>
      <c r="TL18" s="249"/>
      <c r="TM18" s="249"/>
      <c r="TN18" s="249"/>
      <c r="TO18" s="249"/>
      <c r="TP18" s="249"/>
      <c r="TQ18" s="249"/>
      <c r="TR18" s="249"/>
      <c r="TS18" s="249"/>
      <c r="TT18" s="249"/>
      <c r="TU18" s="249"/>
      <c r="TV18" s="249"/>
      <c r="TW18" s="249"/>
      <c r="TX18" s="249"/>
      <c r="TY18" s="249"/>
      <c r="TZ18" s="249"/>
      <c r="UA18" s="249"/>
      <c r="UB18" s="249"/>
      <c r="UC18" s="249"/>
      <c r="UD18" s="249"/>
      <c r="UE18" s="249"/>
      <c r="UF18" s="249"/>
      <c r="UG18" s="249"/>
      <c r="UH18" s="249"/>
      <c r="UI18" s="249"/>
      <c r="UJ18" s="249"/>
      <c r="UK18" s="249"/>
      <c r="UL18" s="249"/>
      <c r="UM18" s="249"/>
      <c r="UN18" s="249"/>
      <c r="UO18" s="249"/>
      <c r="UP18" s="249"/>
      <c r="UQ18" s="249"/>
      <c r="UR18" s="249"/>
      <c r="US18" s="249"/>
      <c r="UT18" s="249"/>
      <c r="UU18" s="249"/>
      <c r="UV18" s="249"/>
      <c r="UW18" s="249"/>
      <c r="UX18" s="249"/>
      <c r="UY18" s="249"/>
      <c r="UZ18" s="249"/>
      <c r="VA18" s="249"/>
      <c r="VB18" s="249"/>
      <c r="VC18" s="249"/>
      <c r="VD18" s="249"/>
      <c r="VE18" s="249"/>
      <c r="VF18" s="249"/>
      <c r="VG18" s="249"/>
      <c r="VH18" s="249"/>
      <c r="VI18" s="249"/>
      <c r="VJ18" s="249"/>
      <c r="VK18" s="249"/>
      <c r="VL18" s="249"/>
      <c r="VM18" s="249"/>
      <c r="VN18" s="249"/>
      <c r="VO18" s="249"/>
      <c r="VP18" s="249"/>
      <c r="VQ18" s="249"/>
      <c r="VR18" s="249"/>
      <c r="VS18" s="249"/>
      <c r="VT18" s="249"/>
      <c r="VU18" s="249"/>
      <c r="VV18" s="249"/>
      <c r="VW18" s="249"/>
      <c r="VX18" s="249"/>
      <c r="VY18" s="249"/>
      <c r="VZ18" s="249"/>
      <c r="WA18" s="249"/>
      <c r="WB18" s="249"/>
      <c r="WC18" s="249"/>
      <c r="WD18" s="249"/>
      <c r="WE18" s="249"/>
      <c r="WF18" s="249"/>
      <c r="WG18" s="249"/>
      <c r="WH18" s="249"/>
      <c r="WI18" s="249"/>
      <c r="WJ18" s="249"/>
      <c r="WK18" s="249"/>
      <c r="WL18" s="249"/>
      <c r="WM18" s="249"/>
      <c r="WN18" s="249"/>
      <c r="WO18" s="249"/>
      <c r="WP18" s="249"/>
      <c r="WQ18" s="249"/>
      <c r="WR18" s="249"/>
      <c r="WS18" s="249"/>
      <c r="WT18" s="249"/>
      <c r="WU18" s="249"/>
      <c r="WV18" s="249"/>
      <c r="WW18" s="249"/>
      <c r="WX18" s="249"/>
      <c r="WY18" s="249"/>
      <c r="WZ18" s="249"/>
      <c r="XA18" s="249"/>
      <c r="XB18" s="249"/>
      <c r="XC18" s="249"/>
      <c r="XD18" s="249"/>
      <c r="XE18" s="249"/>
      <c r="XF18" s="249"/>
      <c r="XG18" s="249"/>
      <c r="XH18" s="249"/>
      <c r="XI18" s="249"/>
      <c r="XJ18" s="249"/>
      <c r="XK18" s="249"/>
      <c r="XL18" s="249"/>
      <c r="XM18" s="249"/>
      <c r="XN18" s="249"/>
      <c r="XO18" s="249"/>
      <c r="XP18" s="249"/>
      <c r="XQ18" s="249"/>
      <c r="XR18" s="249"/>
      <c r="XS18" s="249"/>
      <c r="XT18" s="249"/>
      <c r="XU18" s="249"/>
      <c r="XV18" s="249"/>
      <c r="XW18" s="249"/>
      <c r="XX18" s="249"/>
      <c r="XY18" s="249"/>
      <c r="XZ18" s="249"/>
      <c r="YA18" s="249"/>
      <c r="YB18" s="249"/>
      <c r="YC18" s="249"/>
      <c r="YD18" s="249"/>
      <c r="YE18" s="249"/>
      <c r="YF18" s="249"/>
      <c r="YG18" s="249"/>
      <c r="YH18" s="249"/>
      <c r="YI18" s="249"/>
      <c r="YJ18" s="249"/>
      <c r="YK18" s="249"/>
      <c r="YL18" s="249"/>
      <c r="YM18" s="249"/>
      <c r="YN18" s="249"/>
      <c r="YO18" s="249"/>
      <c r="YP18" s="249"/>
      <c r="YQ18" s="249"/>
      <c r="YR18" s="249"/>
      <c r="YS18" s="249"/>
      <c r="YT18" s="249"/>
      <c r="YU18" s="249"/>
      <c r="YV18" s="249"/>
      <c r="YW18" s="249"/>
      <c r="YX18" s="249"/>
      <c r="YY18" s="249"/>
      <c r="YZ18" s="249"/>
      <c r="ZA18" s="249"/>
      <c r="ZB18" s="249"/>
      <c r="ZC18" s="249"/>
      <c r="ZD18" s="249"/>
      <c r="ZE18" s="249"/>
      <c r="ZF18" s="249"/>
      <c r="ZG18" s="249"/>
      <c r="ZH18" s="249"/>
      <c r="ZI18" s="249"/>
      <c r="ZJ18" s="249"/>
      <c r="ZK18" s="249"/>
      <c r="ZL18" s="249"/>
      <c r="ZM18" s="249"/>
      <c r="ZN18" s="249"/>
      <c r="ZO18" s="249"/>
      <c r="ZP18" s="249"/>
      <c r="ZQ18" s="249"/>
      <c r="ZR18" s="249"/>
      <c r="ZS18" s="249"/>
      <c r="ZT18" s="249"/>
      <c r="ZU18" s="249"/>
      <c r="ZV18" s="249"/>
      <c r="ZW18" s="249"/>
      <c r="ZX18" s="249"/>
      <c r="ZY18" s="249"/>
      <c r="ZZ18" s="249"/>
      <c r="AAA18" s="249"/>
      <c r="AAB18" s="249"/>
      <c r="AAC18" s="249"/>
      <c r="AAD18" s="249"/>
      <c r="AAE18" s="249"/>
      <c r="AAF18" s="249"/>
      <c r="AAG18" s="249"/>
      <c r="AAH18" s="249"/>
      <c r="AAI18" s="249"/>
      <c r="AAJ18" s="249"/>
      <c r="AAK18" s="249"/>
      <c r="AAL18" s="249"/>
      <c r="AAM18" s="249"/>
      <c r="AAN18" s="249"/>
      <c r="AAO18" s="249"/>
      <c r="AAP18" s="249"/>
      <c r="AAQ18" s="249"/>
      <c r="AAR18" s="249"/>
      <c r="AAS18" s="249"/>
      <c r="AAT18" s="249"/>
      <c r="AAU18" s="249"/>
      <c r="AAV18" s="249"/>
      <c r="AAW18" s="249"/>
      <c r="AAX18" s="249"/>
      <c r="AAY18" s="249"/>
      <c r="AAZ18" s="249"/>
      <c r="ABA18" s="249"/>
      <c r="ABB18" s="249"/>
      <c r="ABC18" s="249"/>
      <c r="ABD18" s="249"/>
      <c r="ABE18" s="249"/>
      <c r="ABF18" s="249"/>
      <c r="ABG18" s="249"/>
      <c r="ABH18" s="249"/>
      <c r="ABI18" s="249"/>
      <c r="ABJ18" s="249"/>
      <c r="ABK18" s="249"/>
      <c r="ABL18" s="249"/>
      <c r="ABM18" s="249"/>
      <c r="ABN18" s="249"/>
      <c r="ABO18" s="249"/>
      <c r="ABP18" s="249"/>
      <c r="ABQ18" s="249"/>
      <c r="ABR18" s="249"/>
      <c r="ABS18" s="249"/>
      <c r="ABT18" s="249"/>
      <c r="ABU18" s="249"/>
      <c r="ABV18" s="249"/>
      <c r="ABW18" s="249"/>
      <c r="ABX18" s="249"/>
      <c r="ABY18" s="249"/>
      <c r="ABZ18" s="249"/>
      <c r="ACA18" s="249"/>
      <c r="ACB18" s="249"/>
      <c r="ACC18" s="249"/>
      <c r="ACD18" s="249"/>
      <c r="ACE18" s="249"/>
      <c r="ACF18" s="249"/>
      <c r="ACG18" s="249"/>
      <c r="ACH18" s="249"/>
      <c r="ACI18" s="249"/>
      <c r="ACJ18" s="249"/>
      <c r="ACK18" s="249"/>
      <c r="ACL18" s="249"/>
      <c r="ACM18" s="249"/>
      <c r="ACN18" s="249"/>
      <c r="ACO18" s="249"/>
      <c r="ACP18" s="249"/>
      <c r="ACQ18" s="249"/>
      <c r="ACR18" s="249"/>
      <c r="ACS18" s="249"/>
      <c r="ACT18" s="249"/>
      <c r="ACU18" s="249"/>
      <c r="ACV18" s="249"/>
      <c r="ACW18" s="249"/>
      <c r="ACX18" s="249"/>
      <c r="ACY18" s="249"/>
      <c r="ACZ18" s="249"/>
      <c r="ADA18" s="249"/>
      <c r="ADB18" s="249"/>
      <c r="ADC18" s="249"/>
      <c r="ADD18" s="249"/>
      <c r="ADE18" s="249"/>
      <c r="ADF18" s="249"/>
      <c r="ADG18" s="249"/>
      <c r="ADH18" s="249"/>
      <c r="ADI18" s="249"/>
      <c r="ADJ18" s="249"/>
      <c r="ADK18" s="249"/>
      <c r="ADL18" s="249"/>
      <c r="ADM18" s="249"/>
      <c r="ADN18" s="249"/>
      <c r="ADO18" s="249"/>
      <c r="ADP18" s="249"/>
      <c r="ADQ18" s="249"/>
      <c r="ADR18" s="249"/>
      <c r="ADS18" s="249"/>
      <c r="ADT18" s="249"/>
      <c r="ADU18" s="249"/>
      <c r="ADV18" s="249"/>
      <c r="ADW18" s="249"/>
      <c r="ADX18" s="249"/>
      <c r="ADY18" s="249"/>
      <c r="ADZ18" s="249"/>
      <c r="AEA18" s="249"/>
      <c r="AEB18" s="249"/>
      <c r="AEC18" s="249"/>
      <c r="AED18" s="249"/>
      <c r="AEE18" s="249"/>
      <c r="AEF18" s="249"/>
      <c r="AEG18" s="249"/>
      <c r="AEH18" s="249"/>
      <c r="AEI18" s="249"/>
      <c r="AEJ18" s="249"/>
      <c r="AEK18" s="249"/>
      <c r="AEL18" s="249"/>
      <c r="AEM18" s="249"/>
      <c r="AEN18" s="249"/>
      <c r="AEO18" s="249"/>
      <c r="AEP18" s="249"/>
      <c r="AEQ18" s="249"/>
      <c r="AER18" s="249"/>
      <c r="AES18" s="249"/>
      <c r="AET18" s="249"/>
      <c r="AEU18" s="249"/>
      <c r="AEV18" s="249"/>
      <c r="AEW18" s="249"/>
      <c r="AEX18" s="249"/>
      <c r="AEY18" s="249"/>
      <c r="AEZ18" s="249"/>
      <c r="AFA18" s="249"/>
      <c r="AFB18" s="249"/>
      <c r="AFC18" s="249"/>
      <c r="AFD18" s="249"/>
      <c r="AFE18" s="249"/>
      <c r="AFF18" s="249"/>
      <c r="AFG18" s="249"/>
      <c r="AFH18" s="249"/>
      <c r="AFI18" s="249"/>
      <c r="AFJ18" s="249"/>
      <c r="AFK18" s="249"/>
      <c r="AFL18" s="249"/>
      <c r="AFM18" s="249"/>
      <c r="AFN18" s="249"/>
      <c r="AFO18" s="249"/>
      <c r="AFP18" s="249"/>
      <c r="AFQ18" s="249"/>
      <c r="AFR18" s="249"/>
      <c r="AFS18" s="249"/>
      <c r="AFT18" s="249"/>
      <c r="AFU18" s="249"/>
      <c r="AFV18" s="249"/>
      <c r="AFW18" s="249"/>
      <c r="AFX18" s="249"/>
      <c r="AFY18" s="249"/>
      <c r="AFZ18" s="249"/>
      <c r="AGA18" s="249"/>
      <c r="AGB18" s="249"/>
      <c r="AGC18" s="249"/>
      <c r="AGD18" s="249"/>
      <c r="AGE18" s="249"/>
      <c r="AGF18" s="249"/>
      <c r="AGG18" s="249"/>
      <c r="AGH18" s="249"/>
      <c r="AGI18" s="249"/>
      <c r="AGJ18" s="249"/>
      <c r="AGK18" s="249"/>
      <c r="AGL18" s="249"/>
      <c r="AGM18" s="249"/>
      <c r="AGN18" s="249"/>
      <c r="AGO18" s="249"/>
      <c r="AGP18" s="249"/>
      <c r="AGQ18" s="249"/>
      <c r="AGR18" s="249"/>
      <c r="AGS18" s="249"/>
      <c r="AGT18" s="249"/>
      <c r="AGU18" s="249"/>
      <c r="AGV18" s="249"/>
      <c r="AGW18" s="249"/>
      <c r="AGX18" s="249"/>
      <c r="AGY18" s="249"/>
      <c r="AGZ18" s="249"/>
      <c r="AHA18" s="249"/>
      <c r="AHB18" s="249"/>
      <c r="AHC18" s="249"/>
      <c r="AHD18" s="249"/>
      <c r="AHE18" s="249"/>
      <c r="AHF18" s="249"/>
      <c r="AHG18" s="249"/>
      <c r="AHH18" s="249"/>
      <c r="AHI18" s="249"/>
      <c r="AHJ18" s="249"/>
      <c r="AHK18" s="249"/>
      <c r="AHL18" s="249"/>
      <c r="AHM18" s="249"/>
      <c r="AHN18" s="249"/>
      <c r="AHO18" s="249"/>
      <c r="AHP18" s="249"/>
      <c r="AHQ18" s="249"/>
      <c r="AHR18" s="249"/>
      <c r="AHS18" s="249"/>
      <c r="AHT18" s="249"/>
      <c r="AHU18" s="249"/>
      <c r="AHV18" s="249"/>
      <c r="AHW18" s="249"/>
      <c r="AHX18" s="249"/>
      <c r="AHY18" s="249"/>
      <c r="AHZ18" s="249"/>
      <c r="AIA18" s="249"/>
      <c r="AIB18" s="249"/>
      <c r="AIC18" s="249"/>
      <c r="AID18" s="249"/>
      <c r="AIE18" s="249"/>
      <c r="AIF18" s="249"/>
      <c r="AIG18" s="249"/>
      <c r="AIH18" s="249"/>
      <c r="AII18" s="249"/>
      <c r="AIJ18" s="249"/>
      <c r="AIK18" s="249"/>
      <c r="AIL18" s="249"/>
      <c r="AIM18" s="249"/>
      <c r="AIN18" s="249"/>
      <c r="AIO18" s="249"/>
      <c r="AIP18" s="249"/>
      <c r="AIQ18" s="249"/>
      <c r="AIR18" s="249"/>
      <c r="AIS18" s="249"/>
      <c r="AIT18" s="249"/>
      <c r="AIU18" s="249"/>
      <c r="AIV18" s="249"/>
      <c r="AIW18" s="249"/>
      <c r="AIX18" s="249"/>
      <c r="AIY18" s="249"/>
      <c r="AIZ18" s="249"/>
      <c r="AJA18" s="249"/>
      <c r="AJB18" s="249"/>
      <c r="AJC18" s="249"/>
      <c r="AJD18" s="249"/>
      <c r="AJE18" s="249"/>
      <c r="AJF18" s="249"/>
      <c r="AJG18" s="249"/>
      <c r="AJH18" s="249"/>
      <c r="AJI18" s="249"/>
      <c r="AJJ18" s="249"/>
      <c r="AJK18" s="249"/>
      <c r="AJL18" s="249"/>
      <c r="AJM18" s="249"/>
      <c r="AJN18" s="249"/>
      <c r="AJO18" s="249"/>
      <c r="AJP18" s="249"/>
      <c r="AJQ18" s="249"/>
      <c r="AJR18" s="249"/>
      <c r="AJS18" s="249"/>
      <c r="AJT18" s="249"/>
      <c r="AJU18" s="249"/>
      <c r="AJV18" s="249"/>
      <c r="AJW18" s="249"/>
      <c r="AJX18" s="249"/>
      <c r="AJY18" s="249"/>
      <c r="AJZ18" s="249"/>
      <c r="AKA18" s="249"/>
      <c r="AKB18" s="249"/>
      <c r="AKC18" s="249"/>
      <c r="AKD18" s="249"/>
      <c r="AKE18" s="249"/>
      <c r="AKF18" s="249"/>
      <c r="AKG18" s="249"/>
      <c r="AKH18" s="249"/>
      <c r="AKI18" s="249"/>
      <c r="AKJ18" s="249"/>
      <c r="AKK18" s="249"/>
      <c r="AKL18" s="249"/>
      <c r="AKM18" s="249"/>
      <c r="AKN18" s="249"/>
      <c r="AKO18" s="249"/>
      <c r="AKP18" s="249"/>
      <c r="AKQ18" s="249"/>
      <c r="AKR18" s="249"/>
      <c r="AKS18" s="249"/>
      <c r="AKT18" s="249"/>
      <c r="AKU18" s="249"/>
      <c r="AKV18" s="249"/>
      <c r="AKW18" s="249"/>
      <c r="AKX18" s="249"/>
      <c r="AKY18" s="249"/>
      <c r="AKZ18" s="249"/>
      <c r="ALA18" s="249"/>
      <c r="ALB18" s="249"/>
      <c r="ALC18" s="249"/>
      <c r="ALD18" s="249"/>
      <c r="ALE18" s="249"/>
      <c r="ALF18" s="249"/>
      <c r="ALG18" s="249"/>
      <c r="ALH18" s="249"/>
      <c r="ALI18" s="249"/>
      <c r="ALJ18" s="249"/>
      <c r="ALK18" s="249"/>
      <c r="ALL18" s="249"/>
      <c r="ALM18" s="249"/>
      <c r="ALN18" s="249"/>
      <c r="ALO18" s="249"/>
      <c r="ALP18" s="249"/>
      <c r="ALQ18" s="249"/>
      <c r="ALR18" s="249"/>
      <c r="ALS18" s="249"/>
      <c r="ALT18" s="249"/>
      <c r="ALU18" s="249"/>
      <c r="ALV18" s="249"/>
      <c r="ALW18" s="249"/>
      <c r="ALX18" s="249"/>
      <c r="ALY18" s="249"/>
      <c r="ALZ18" s="249"/>
      <c r="AMA18" s="249"/>
      <c r="AMB18" s="249"/>
      <c r="AMC18" s="249"/>
      <c r="AMD18" s="249"/>
      <c r="AME18" s="249"/>
      <c r="AMF18" s="249"/>
      <c r="AMG18" s="249"/>
      <c r="AMH18" s="249"/>
      <c r="AMI18" s="249"/>
      <c r="AMJ18" s="249"/>
      <c r="AMK18" s="249"/>
      <c r="AML18" s="249"/>
      <c r="AMM18" s="249"/>
      <c r="AMN18" s="249"/>
      <c r="AMO18" s="249"/>
      <c r="AMP18" s="249"/>
      <c r="AMQ18" s="249"/>
      <c r="AMR18" s="249"/>
      <c r="AMS18" s="249"/>
      <c r="AMT18" s="249"/>
      <c r="AMU18" s="249"/>
      <c r="AMV18" s="249"/>
      <c r="AMW18" s="249"/>
      <c r="AMX18" s="249"/>
      <c r="AMY18" s="249"/>
      <c r="AMZ18" s="249"/>
      <c r="ANA18" s="249"/>
      <c r="ANB18" s="249"/>
      <c r="ANC18" s="249"/>
      <c r="AND18" s="249"/>
      <c r="ANE18" s="249"/>
      <c r="ANF18" s="249"/>
      <c r="ANG18" s="249"/>
      <c r="ANH18" s="249"/>
      <c r="ANI18" s="249"/>
      <c r="ANJ18" s="249"/>
      <c r="ANK18" s="249"/>
      <c r="ANL18" s="249"/>
      <c r="ANM18" s="249"/>
      <c r="ANN18" s="249"/>
      <c r="ANO18" s="249"/>
      <c r="ANP18" s="249"/>
      <c r="ANQ18" s="249"/>
      <c r="ANR18" s="249"/>
      <c r="ANS18" s="249"/>
      <c r="ANT18" s="249"/>
      <c r="ANU18" s="249"/>
      <c r="ANV18" s="249"/>
      <c r="ANW18" s="249"/>
      <c r="ANX18" s="249"/>
      <c r="ANY18" s="249"/>
      <c r="ANZ18" s="249"/>
      <c r="AOA18" s="249"/>
      <c r="AOB18" s="249"/>
      <c r="AOC18" s="249"/>
      <c r="AOD18" s="249"/>
      <c r="AOE18" s="249"/>
      <c r="AOF18" s="249"/>
      <c r="AOG18" s="249"/>
      <c r="AOH18" s="249"/>
      <c r="AOI18" s="249"/>
      <c r="AOJ18" s="249"/>
      <c r="AOK18" s="249"/>
      <c r="AOL18" s="249"/>
      <c r="AOM18" s="249"/>
      <c r="AON18" s="249"/>
      <c r="AOO18" s="249"/>
      <c r="AOP18" s="249"/>
      <c r="AOQ18" s="249"/>
      <c r="AOR18" s="249"/>
      <c r="AOS18" s="249"/>
      <c r="AOT18" s="249"/>
      <c r="AOU18" s="249"/>
      <c r="AOV18" s="249"/>
      <c r="AOW18" s="249"/>
      <c r="AOX18" s="249"/>
      <c r="AOY18" s="249"/>
      <c r="AOZ18" s="249"/>
      <c r="APA18" s="249"/>
      <c r="APB18" s="249"/>
      <c r="APC18" s="249"/>
      <c r="APD18" s="249"/>
      <c r="APE18" s="249"/>
      <c r="APF18" s="249"/>
      <c r="APG18" s="249"/>
      <c r="APH18" s="249"/>
      <c r="API18" s="249"/>
      <c r="APJ18" s="249"/>
      <c r="APK18" s="249"/>
      <c r="APL18" s="249"/>
      <c r="APM18" s="249"/>
      <c r="APN18" s="249"/>
      <c r="APO18" s="249"/>
      <c r="APP18" s="249"/>
    </row>
    <row r="19" spans="1:1108" s="173" customFormat="1">
      <c r="A19" s="42">
        <v>36</v>
      </c>
      <c r="B19" s="137">
        <v>12.2</v>
      </c>
      <c r="C19" s="102" t="s">
        <v>333</v>
      </c>
      <c r="D19" s="138">
        <v>1050</v>
      </c>
      <c r="E19" s="104" t="s">
        <v>192</v>
      </c>
      <c r="F19" s="106" t="s">
        <v>317</v>
      </c>
      <c r="G19" s="175" t="s">
        <v>316</v>
      </c>
      <c r="H19" s="175" t="s">
        <v>319</v>
      </c>
      <c r="I19" s="175" t="s">
        <v>318</v>
      </c>
      <c r="J19" s="10" t="s">
        <v>320</v>
      </c>
      <c r="K19" s="10" t="s">
        <v>321</v>
      </c>
      <c r="L19" s="140" t="s">
        <v>291</v>
      </c>
      <c r="M19" s="10" t="s">
        <v>292</v>
      </c>
      <c r="N19" s="141" t="s">
        <v>322</v>
      </c>
      <c r="O19" s="142">
        <v>110903</v>
      </c>
      <c r="P19" s="143">
        <v>76</v>
      </c>
      <c r="Q19" s="109" t="s">
        <v>0</v>
      </c>
      <c r="R19" s="143">
        <v>76</v>
      </c>
      <c r="S19" s="109" t="s">
        <v>0</v>
      </c>
      <c r="T19" s="143">
        <v>2</v>
      </c>
      <c r="U19" s="109" t="s">
        <v>0</v>
      </c>
      <c r="V19" s="143">
        <v>10</v>
      </c>
      <c r="W19" s="109" t="s">
        <v>0</v>
      </c>
      <c r="X19" s="143">
        <v>6</v>
      </c>
      <c r="Y19" s="109" t="s">
        <v>0</v>
      </c>
      <c r="Z19" s="143">
        <v>5</v>
      </c>
      <c r="AA19" s="109" t="s">
        <v>0</v>
      </c>
      <c r="AB19" s="143"/>
      <c r="AC19" s="109" t="s">
        <v>0</v>
      </c>
      <c r="AD19" s="143"/>
      <c r="AE19" s="109" t="s">
        <v>0</v>
      </c>
      <c r="AF19" s="144">
        <v>4</v>
      </c>
      <c r="AG19" s="145">
        <v>8</v>
      </c>
      <c r="AH19" s="77" t="s">
        <v>202</v>
      </c>
      <c r="AI19" s="77" t="s">
        <v>0</v>
      </c>
      <c r="AJ19" s="146"/>
      <c r="AK19" s="146"/>
      <c r="AL19" s="147" t="s">
        <v>11</v>
      </c>
      <c r="AM19" s="147"/>
      <c r="AN19" s="147"/>
      <c r="AO19" s="147"/>
      <c r="AP19" s="148">
        <v>25</v>
      </c>
      <c r="AQ19" s="111" t="s">
        <v>7</v>
      </c>
      <c r="AR19" s="149">
        <v>0.13</v>
      </c>
      <c r="AS19" s="83" t="s">
        <v>20</v>
      </c>
      <c r="AT19" s="150" t="s">
        <v>250</v>
      </c>
      <c r="AU19" s="151" t="s">
        <v>251</v>
      </c>
      <c r="AV19" s="151" t="s">
        <v>252</v>
      </c>
      <c r="AW19" s="74" t="s">
        <v>206</v>
      </c>
      <c r="AX19" s="74" t="s">
        <v>207</v>
      </c>
      <c r="AY19" s="74" t="s">
        <v>208</v>
      </c>
      <c r="AZ19" s="74" t="s">
        <v>209</v>
      </c>
      <c r="BA19" s="152" t="s">
        <v>210</v>
      </c>
      <c r="BB19" s="115" t="s">
        <v>211</v>
      </c>
      <c r="BC19" s="152" t="s">
        <v>212</v>
      </c>
      <c r="BD19" s="152" t="s">
        <v>213</v>
      </c>
      <c r="BE19" s="116" t="s">
        <v>192</v>
      </c>
      <c r="BF19" s="117" t="s">
        <v>214</v>
      </c>
      <c r="BG19" s="117" t="s">
        <v>4</v>
      </c>
      <c r="BH19" s="117" t="s">
        <v>166</v>
      </c>
      <c r="BM19" s="244" t="s">
        <v>323</v>
      </c>
      <c r="BN19" s="157" t="s">
        <v>324</v>
      </c>
      <c r="BO19" s="157" t="s">
        <v>323</v>
      </c>
      <c r="BP19" s="157" t="s">
        <v>325</v>
      </c>
      <c r="BQ19" s="155" t="s">
        <v>326</v>
      </c>
      <c r="BR19" s="245" t="s">
        <v>327</v>
      </c>
      <c r="BS19" s="121" t="s">
        <v>328</v>
      </c>
      <c r="BT19" s="121" t="s">
        <v>329</v>
      </c>
      <c r="BU19" s="121" t="s">
        <v>323</v>
      </c>
      <c r="BV19" s="121" t="s">
        <v>324</v>
      </c>
      <c r="BW19" s="121" t="s">
        <v>323</v>
      </c>
      <c r="BX19" s="121" t="s">
        <v>325</v>
      </c>
      <c r="BY19" s="121" t="s">
        <v>223</v>
      </c>
      <c r="BZ19" s="154" t="s">
        <v>224</v>
      </c>
      <c r="CA19" s="154" t="s">
        <v>225</v>
      </c>
      <c r="CB19" s="120" t="s">
        <v>226</v>
      </c>
      <c r="CC19" s="155" t="s">
        <v>227</v>
      </c>
      <c r="CD19" s="156" t="s">
        <v>228</v>
      </c>
      <c r="CE19" s="157" t="s">
        <v>229</v>
      </c>
      <c r="CF19" s="157" t="s">
        <v>230</v>
      </c>
      <c r="CG19" s="124" t="s">
        <v>231</v>
      </c>
      <c r="CH19" s="154" t="s">
        <v>232</v>
      </c>
      <c r="CI19" s="156" t="s">
        <v>233</v>
      </c>
      <c r="CJ19" s="156" t="s">
        <v>234</v>
      </c>
      <c r="CK19" s="158"/>
      <c r="CL19" s="158"/>
      <c r="CM19" s="158"/>
      <c r="CN19" s="158"/>
      <c r="CO19" s="158"/>
      <c r="CP19" s="158"/>
      <c r="CQ19" s="158"/>
      <c r="CR19" s="158"/>
      <c r="CS19" s="158"/>
      <c r="CT19" s="125"/>
      <c r="CU19" s="125"/>
      <c r="CV19" s="125"/>
      <c r="CW19" s="158"/>
      <c r="CX19" s="158"/>
      <c r="CY19" s="158"/>
      <c r="CZ19" s="159"/>
      <c r="DA19" s="160"/>
      <c r="DB19" s="161"/>
      <c r="DC19" s="161"/>
      <c r="DD19" s="161"/>
      <c r="DE19" s="162" t="s">
        <v>235</v>
      </c>
      <c r="DF19" s="160"/>
      <c r="DG19" s="158"/>
      <c r="DH19" s="158"/>
      <c r="DI19" s="163" t="s">
        <v>236</v>
      </c>
      <c r="DJ19" s="91" t="s">
        <v>237</v>
      </c>
      <c r="DK19" s="91" t="s">
        <v>238</v>
      </c>
      <c r="DL19" s="91" t="s">
        <v>239</v>
      </c>
      <c r="DM19" s="127" t="s">
        <v>223</v>
      </c>
      <c r="DN19" s="127" t="s">
        <v>224</v>
      </c>
      <c r="DO19" s="127" t="s">
        <v>225</v>
      </c>
      <c r="DP19" s="127" t="s">
        <v>240</v>
      </c>
      <c r="DQ19" s="91"/>
      <c r="DR19" s="91"/>
      <c r="DS19" s="91"/>
      <c r="DT19" s="91"/>
      <c r="DU19" s="91" t="s">
        <v>241</v>
      </c>
      <c r="DV19" s="91" t="s">
        <v>242</v>
      </c>
      <c r="DW19" s="91" t="s">
        <v>243</v>
      </c>
      <c r="DX19" s="127" t="s">
        <v>244</v>
      </c>
      <c r="DY19" s="91"/>
      <c r="DZ19" s="91"/>
      <c r="EA19" s="91"/>
      <c r="EB19" s="91"/>
      <c r="EC19" s="91"/>
      <c r="ED19" s="91"/>
      <c r="EE19" s="91"/>
      <c r="EF19" s="91"/>
      <c r="EG19" s="164"/>
      <c r="EH19" s="164"/>
      <c r="EI19" s="165"/>
      <c r="EJ19" s="165"/>
      <c r="EK19" s="96" t="s">
        <v>253</v>
      </c>
      <c r="EL19" s="141"/>
      <c r="EM19" s="141"/>
      <c r="EN19" s="166"/>
      <c r="EO19" s="167" t="s">
        <v>254</v>
      </c>
      <c r="EP19" s="167" t="s">
        <v>308</v>
      </c>
      <c r="EQ19" s="250" t="s">
        <v>330</v>
      </c>
      <c r="ER19" s="167" t="s">
        <v>304</v>
      </c>
      <c r="ES19" s="167" t="s">
        <v>305</v>
      </c>
      <c r="ET19" s="167"/>
      <c r="EU19" s="167"/>
      <c r="EV19" s="168"/>
      <c r="EW19" s="168"/>
      <c r="EX19" s="169" t="s">
        <v>334</v>
      </c>
      <c r="EY19" s="169"/>
      <c r="EZ19" s="171"/>
      <c r="FA19" s="171"/>
      <c r="FB19" s="171"/>
      <c r="FC19" s="171"/>
      <c r="FD19" s="171"/>
      <c r="FE19" s="171"/>
      <c r="FF19" s="237">
        <v>14796</v>
      </c>
      <c r="FG19" s="237"/>
      <c r="FH19" s="237"/>
      <c r="FI19" s="238">
        <v>115819</v>
      </c>
      <c r="FJ19" s="172"/>
      <c r="FK19" s="172"/>
      <c r="FL19" s="135">
        <v>1</v>
      </c>
      <c r="FM19" s="136"/>
      <c r="FN19" s="136"/>
      <c r="FO19" s="136"/>
      <c r="FP19" s="136"/>
      <c r="FQ19" s="136"/>
      <c r="FR19" s="136"/>
      <c r="FS19" s="136"/>
      <c r="FT19" s="136"/>
      <c r="FU19" s="136"/>
      <c r="FV19" s="136"/>
      <c r="FW19" s="153"/>
      <c r="FX19" s="153"/>
      <c r="FY19" s="153"/>
      <c r="FZ19" s="153"/>
      <c r="GA19" s="153"/>
      <c r="GB19" s="153"/>
      <c r="GC19" s="153"/>
      <c r="GD19" s="153"/>
      <c r="GE19" s="153"/>
      <c r="GF19" s="153"/>
      <c r="GG19" s="153"/>
      <c r="GH19" s="153"/>
      <c r="GI19" s="153"/>
      <c r="GJ19" s="153"/>
      <c r="GK19" s="153"/>
      <c r="GL19" s="153"/>
      <c r="GM19" s="153"/>
      <c r="GN19" s="153"/>
      <c r="GO19" s="153"/>
      <c r="GP19" s="153"/>
      <c r="GQ19" s="153"/>
      <c r="GR19" s="153"/>
      <c r="GS19" s="153"/>
      <c r="GT19" s="153"/>
      <c r="GU19" s="153"/>
      <c r="GV19" s="153"/>
      <c r="GW19" s="153"/>
      <c r="GX19" s="153"/>
      <c r="GY19" s="153"/>
      <c r="GZ19" s="153"/>
      <c r="HA19" s="153"/>
      <c r="HB19" s="153"/>
      <c r="HC19" s="153"/>
      <c r="HD19" s="153"/>
      <c r="HE19" s="153"/>
      <c r="HF19" s="153"/>
      <c r="HG19" s="153"/>
      <c r="HH19" s="153"/>
      <c r="HI19" s="153"/>
      <c r="HJ19" s="153"/>
      <c r="HK19" s="153"/>
      <c r="HL19" s="153"/>
      <c r="HM19" s="153"/>
      <c r="HN19" s="153"/>
      <c r="HO19" s="153"/>
      <c r="HP19" s="153"/>
      <c r="HQ19" s="153"/>
      <c r="HR19" s="153"/>
      <c r="HS19" s="153"/>
      <c r="HT19" s="153"/>
      <c r="HU19" s="153"/>
      <c r="HV19" s="153"/>
      <c r="HW19" s="153"/>
      <c r="HX19" s="153"/>
      <c r="HY19" s="153"/>
      <c r="HZ19" s="153"/>
      <c r="IA19" s="153"/>
      <c r="IB19" s="153"/>
      <c r="IC19" s="153"/>
      <c r="ID19" s="153"/>
      <c r="IE19" s="153"/>
      <c r="IF19" s="153"/>
      <c r="IG19" s="153"/>
      <c r="IH19" s="153"/>
      <c r="II19" s="153"/>
      <c r="IJ19" s="153"/>
      <c r="IK19" s="153"/>
      <c r="IL19" s="153"/>
      <c r="IM19" s="153"/>
      <c r="IN19" s="153"/>
      <c r="IO19" s="153"/>
      <c r="IP19" s="153"/>
      <c r="IQ19" s="153"/>
      <c r="IR19" s="153"/>
      <c r="IS19" s="153"/>
      <c r="IT19" s="153"/>
      <c r="IU19" s="153"/>
      <c r="IV19" s="153"/>
      <c r="IW19" s="153"/>
      <c r="IX19" s="153"/>
      <c r="IY19" s="153"/>
      <c r="IZ19" s="153"/>
      <c r="JA19" s="153"/>
      <c r="JB19" s="153"/>
      <c r="JC19" s="153"/>
      <c r="JD19" s="153"/>
      <c r="JE19" s="153"/>
      <c r="JF19" s="153"/>
      <c r="JG19" s="153"/>
      <c r="JH19" s="153"/>
      <c r="JI19" s="153"/>
      <c r="JJ19" s="153"/>
      <c r="JK19" s="153"/>
      <c r="JL19" s="153"/>
      <c r="JM19" s="153"/>
      <c r="JN19" s="153"/>
      <c r="JO19" s="153"/>
      <c r="JP19" s="153"/>
      <c r="JQ19" s="153"/>
      <c r="JR19" s="153"/>
      <c r="JS19" s="153"/>
      <c r="JT19" s="153"/>
      <c r="JU19" s="153"/>
      <c r="JV19" s="153"/>
      <c r="JW19" s="153"/>
      <c r="JX19" s="153"/>
      <c r="JY19" s="153"/>
      <c r="JZ19" s="153"/>
      <c r="KA19" s="153"/>
      <c r="KB19" s="153"/>
      <c r="KC19" s="153"/>
      <c r="KD19" s="153"/>
      <c r="KE19" s="153"/>
      <c r="KF19" s="153"/>
      <c r="KG19" s="153"/>
      <c r="KH19" s="153"/>
      <c r="KI19" s="153"/>
      <c r="KJ19" s="153"/>
      <c r="KK19" s="153"/>
      <c r="KL19" s="153"/>
      <c r="KM19" s="153"/>
      <c r="KN19" s="153"/>
      <c r="KO19" s="153"/>
      <c r="KP19" s="153"/>
      <c r="KQ19" s="153"/>
      <c r="KR19" s="153"/>
      <c r="KS19" s="153"/>
      <c r="KT19" s="153"/>
      <c r="KU19" s="153"/>
      <c r="KV19" s="153"/>
      <c r="KW19" s="153"/>
      <c r="KX19" s="153"/>
      <c r="KY19" s="153"/>
      <c r="KZ19" s="153"/>
      <c r="LA19" s="153"/>
      <c r="LB19" s="153"/>
      <c r="LC19" s="153"/>
      <c r="LD19" s="153"/>
      <c r="LE19" s="153"/>
      <c r="LF19" s="153"/>
      <c r="LG19" s="153"/>
      <c r="LH19" s="153"/>
      <c r="LI19" s="153"/>
      <c r="LJ19" s="153"/>
      <c r="LK19" s="153"/>
      <c r="LL19" s="153"/>
      <c r="LM19" s="153"/>
      <c r="LN19" s="153"/>
      <c r="LO19" s="153"/>
      <c r="LP19" s="153"/>
      <c r="LQ19" s="153"/>
      <c r="LR19" s="153"/>
      <c r="LS19" s="153"/>
      <c r="LT19" s="153"/>
      <c r="LU19" s="153"/>
      <c r="LV19" s="153"/>
      <c r="LW19" s="153"/>
      <c r="LX19" s="153"/>
      <c r="LY19" s="153"/>
      <c r="LZ19" s="153"/>
      <c r="MA19" s="153"/>
      <c r="MB19" s="153"/>
      <c r="MC19" s="153"/>
      <c r="MD19" s="153"/>
      <c r="ME19" s="153"/>
      <c r="MF19" s="153"/>
      <c r="MG19" s="153"/>
      <c r="MH19" s="153"/>
      <c r="MI19" s="153"/>
      <c r="MJ19" s="153"/>
      <c r="MK19" s="153"/>
      <c r="ML19" s="153"/>
      <c r="MM19" s="153"/>
      <c r="MN19" s="153"/>
      <c r="MO19" s="153"/>
      <c r="MP19" s="153"/>
      <c r="MQ19" s="153"/>
      <c r="MR19" s="153"/>
      <c r="MS19" s="153"/>
      <c r="MT19" s="153"/>
      <c r="MU19" s="153"/>
      <c r="MV19" s="153"/>
      <c r="MW19" s="153"/>
      <c r="MX19" s="153"/>
      <c r="MY19" s="153"/>
      <c r="MZ19" s="153"/>
      <c r="NA19" s="153"/>
      <c r="NB19" s="153"/>
      <c r="NC19" s="153"/>
      <c r="ND19" s="153"/>
      <c r="NE19" s="153"/>
      <c r="NF19" s="153"/>
      <c r="NG19" s="153"/>
      <c r="NH19" s="153"/>
      <c r="NI19" s="153"/>
      <c r="NJ19" s="153"/>
      <c r="NK19" s="153"/>
      <c r="NL19" s="153"/>
      <c r="NM19" s="153"/>
      <c r="NN19" s="153"/>
      <c r="NO19" s="153"/>
      <c r="NP19" s="153"/>
      <c r="NQ19" s="153"/>
      <c r="NR19" s="153"/>
      <c r="NS19" s="153"/>
      <c r="NT19" s="153"/>
      <c r="NU19" s="153"/>
      <c r="NV19" s="153"/>
      <c r="NW19" s="153"/>
      <c r="NX19" s="153"/>
      <c r="NY19" s="153"/>
      <c r="NZ19" s="153"/>
      <c r="OA19" s="153"/>
      <c r="OB19" s="153"/>
      <c r="OC19" s="153"/>
      <c r="OD19" s="153"/>
      <c r="OE19" s="153"/>
      <c r="OF19" s="153"/>
      <c r="OG19" s="153"/>
      <c r="OH19" s="153"/>
      <c r="OI19" s="153"/>
      <c r="OJ19" s="153"/>
      <c r="OK19" s="153"/>
      <c r="OL19" s="153"/>
      <c r="OM19" s="153"/>
      <c r="ON19" s="153"/>
      <c r="OO19" s="153"/>
      <c r="OP19" s="153"/>
      <c r="OQ19" s="153"/>
      <c r="OR19" s="153"/>
      <c r="OS19" s="153"/>
      <c r="OT19" s="153"/>
      <c r="OU19" s="153"/>
      <c r="OV19" s="153"/>
      <c r="OW19" s="153"/>
      <c r="OX19" s="153"/>
      <c r="OY19" s="153"/>
      <c r="OZ19" s="153"/>
      <c r="PA19" s="153"/>
      <c r="PB19" s="153"/>
      <c r="PC19" s="153"/>
      <c r="PD19" s="153"/>
      <c r="PE19" s="153"/>
      <c r="PF19" s="153"/>
      <c r="PG19" s="153"/>
      <c r="PH19" s="153"/>
      <c r="PI19" s="153"/>
      <c r="PJ19" s="153"/>
      <c r="PK19" s="153"/>
      <c r="PL19" s="153"/>
      <c r="PM19" s="153"/>
      <c r="PN19" s="153"/>
      <c r="PO19" s="153"/>
      <c r="PP19" s="153"/>
      <c r="PQ19" s="153"/>
      <c r="PR19" s="153"/>
      <c r="PS19" s="153"/>
      <c r="PT19" s="153"/>
      <c r="PU19" s="153"/>
      <c r="PV19" s="153"/>
      <c r="PW19" s="153"/>
      <c r="PX19" s="153"/>
      <c r="PY19" s="153"/>
      <c r="PZ19" s="153"/>
      <c r="QA19" s="153"/>
      <c r="QB19" s="153"/>
      <c r="QC19" s="153"/>
      <c r="QD19" s="153"/>
      <c r="QE19" s="153"/>
      <c r="QF19" s="153"/>
      <c r="QG19" s="153"/>
      <c r="QH19" s="153"/>
      <c r="QI19" s="153"/>
      <c r="QJ19" s="153"/>
      <c r="QK19" s="153"/>
      <c r="QL19" s="153"/>
      <c r="QM19" s="153"/>
      <c r="QN19" s="153"/>
      <c r="QO19" s="153"/>
      <c r="QP19" s="153"/>
      <c r="QQ19" s="153"/>
      <c r="QR19" s="153"/>
      <c r="QS19" s="153"/>
      <c r="QT19" s="153"/>
      <c r="QU19" s="153"/>
      <c r="QV19" s="153"/>
      <c r="QW19" s="153"/>
      <c r="QX19" s="153"/>
      <c r="QY19" s="153"/>
      <c r="QZ19" s="153"/>
      <c r="RA19" s="153"/>
      <c r="RB19" s="153"/>
      <c r="RC19" s="153"/>
      <c r="RD19" s="153"/>
      <c r="RE19" s="153"/>
      <c r="RF19" s="153"/>
      <c r="RG19" s="153"/>
      <c r="RH19" s="153"/>
      <c r="RI19" s="153"/>
      <c r="RJ19" s="153"/>
      <c r="RK19" s="153"/>
      <c r="RL19" s="153"/>
      <c r="RM19" s="153"/>
      <c r="RN19" s="153"/>
      <c r="RO19" s="153"/>
      <c r="RP19" s="153"/>
      <c r="RQ19" s="153"/>
      <c r="RR19" s="153"/>
      <c r="RS19" s="153"/>
      <c r="RT19" s="153"/>
      <c r="RU19" s="153"/>
      <c r="RV19" s="153"/>
      <c r="RW19" s="153"/>
      <c r="RX19" s="153"/>
      <c r="RY19" s="153"/>
      <c r="RZ19" s="153"/>
      <c r="SA19" s="153"/>
      <c r="SB19" s="153"/>
      <c r="SC19" s="153"/>
      <c r="SD19" s="153"/>
      <c r="SE19" s="153"/>
      <c r="SF19" s="153"/>
      <c r="SG19" s="153"/>
      <c r="SH19" s="153"/>
      <c r="SI19" s="153"/>
      <c r="SJ19" s="153"/>
      <c r="SK19" s="153"/>
      <c r="SL19" s="153"/>
      <c r="SM19" s="153"/>
      <c r="SN19" s="153"/>
      <c r="SO19" s="153"/>
      <c r="SP19" s="153"/>
      <c r="SQ19" s="153"/>
      <c r="SR19" s="153"/>
      <c r="SS19" s="153"/>
      <c r="ST19" s="153"/>
      <c r="SU19" s="153"/>
      <c r="SV19" s="153"/>
      <c r="SW19" s="153"/>
      <c r="SX19" s="153"/>
      <c r="SY19" s="153"/>
      <c r="SZ19" s="153"/>
      <c r="TA19" s="153"/>
      <c r="TB19" s="153"/>
      <c r="TC19" s="153"/>
      <c r="TD19" s="153"/>
      <c r="TE19" s="153"/>
      <c r="TF19" s="153"/>
      <c r="TG19" s="153"/>
      <c r="TH19" s="153"/>
      <c r="TI19" s="153"/>
      <c r="TJ19" s="153"/>
      <c r="TK19" s="153"/>
      <c r="TL19" s="153"/>
      <c r="TM19" s="153"/>
      <c r="TN19" s="153"/>
      <c r="TO19" s="153"/>
      <c r="TP19" s="153"/>
      <c r="TQ19" s="153"/>
      <c r="TR19" s="153"/>
      <c r="TS19" s="153"/>
      <c r="TT19" s="153"/>
      <c r="TU19" s="153"/>
      <c r="TV19" s="153"/>
      <c r="TW19" s="153"/>
      <c r="TX19" s="153"/>
      <c r="TY19" s="153"/>
      <c r="TZ19" s="153"/>
      <c r="UA19" s="153"/>
      <c r="UB19" s="153"/>
      <c r="UC19" s="153"/>
      <c r="UD19" s="153"/>
      <c r="UE19" s="153"/>
      <c r="UF19" s="153"/>
      <c r="UG19" s="153"/>
      <c r="UH19" s="153"/>
      <c r="UI19" s="153"/>
      <c r="UJ19" s="153"/>
      <c r="UK19" s="153"/>
      <c r="UL19" s="153"/>
      <c r="UM19" s="153"/>
      <c r="UN19" s="153"/>
      <c r="UO19" s="153"/>
      <c r="UP19" s="153"/>
      <c r="UQ19" s="153"/>
      <c r="UR19" s="153"/>
      <c r="US19" s="153"/>
      <c r="UT19" s="153"/>
      <c r="UU19" s="153"/>
      <c r="UV19" s="153"/>
      <c r="UW19" s="153"/>
      <c r="UX19" s="153"/>
      <c r="UY19" s="153"/>
      <c r="UZ19" s="153"/>
      <c r="VA19" s="153"/>
      <c r="VB19" s="153"/>
      <c r="VC19" s="153"/>
      <c r="VD19" s="153"/>
      <c r="VE19" s="153"/>
      <c r="VF19" s="153"/>
      <c r="VG19" s="153"/>
      <c r="VH19" s="153"/>
      <c r="VI19" s="153"/>
      <c r="VJ19" s="153"/>
      <c r="VK19" s="153"/>
      <c r="VL19" s="153"/>
      <c r="VM19" s="153"/>
      <c r="VN19" s="153"/>
      <c r="VO19" s="153"/>
      <c r="VP19" s="153"/>
      <c r="VQ19" s="153"/>
      <c r="VR19" s="153"/>
      <c r="VS19" s="153"/>
      <c r="VT19" s="153"/>
      <c r="VU19" s="153"/>
      <c r="VV19" s="153"/>
      <c r="VW19" s="153"/>
      <c r="VX19" s="153"/>
      <c r="VY19" s="153"/>
      <c r="VZ19" s="153"/>
      <c r="WA19" s="153"/>
      <c r="WB19" s="153"/>
      <c r="WC19" s="153"/>
      <c r="WD19" s="153"/>
      <c r="WE19" s="153"/>
      <c r="WF19" s="153"/>
      <c r="WG19" s="153"/>
      <c r="WH19" s="153"/>
      <c r="WI19" s="153"/>
      <c r="WJ19" s="153"/>
      <c r="WK19" s="153"/>
      <c r="WL19" s="153"/>
      <c r="WM19" s="153"/>
      <c r="WN19" s="153"/>
      <c r="WO19" s="153"/>
      <c r="WP19" s="153"/>
      <c r="WQ19" s="153"/>
      <c r="WR19" s="153"/>
      <c r="WS19" s="153"/>
      <c r="WT19" s="153"/>
      <c r="WU19" s="153"/>
      <c r="WV19" s="153"/>
      <c r="WW19" s="153"/>
      <c r="WX19" s="153"/>
      <c r="WY19" s="153"/>
      <c r="WZ19" s="153"/>
      <c r="XA19" s="153"/>
      <c r="XB19" s="153"/>
      <c r="XC19" s="153"/>
      <c r="XD19" s="153"/>
      <c r="XE19" s="153"/>
      <c r="XF19" s="153"/>
      <c r="XG19" s="153"/>
      <c r="XH19" s="153"/>
      <c r="XI19" s="153"/>
      <c r="XJ19" s="153"/>
      <c r="XK19" s="153"/>
      <c r="XL19" s="153"/>
      <c r="XM19" s="153"/>
      <c r="XN19" s="153"/>
      <c r="XO19" s="153"/>
      <c r="XP19" s="153"/>
      <c r="XQ19" s="153"/>
      <c r="XR19" s="153"/>
      <c r="XS19" s="153"/>
      <c r="XT19" s="153"/>
      <c r="XU19" s="153"/>
      <c r="XV19" s="153"/>
      <c r="XW19" s="153"/>
      <c r="XX19" s="153"/>
      <c r="XY19" s="153"/>
      <c r="XZ19" s="153"/>
      <c r="YA19" s="153"/>
      <c r="YB19" s="153"/>
      <c r="YC19" s="153"/>
      <c r="YD19" s="153"/>
      <c r="YE19" s="153"/>
      <c r="YF19" s="153"/>
      <c r="YG19" s="153"/>
      <c r="YH19" s="153"/>
      <c r="YI19" s="153"/>
      <c r="YJ19" s="153"/>
      <c r="YK19" s="153"/>
      <c r="YL19" s="153"/>
      <c r="YM19" s="153"/>
      <c r="YN19" s="153"/>
      <c r="YO19" s="153"/>
      <c r="YP19" s="153"/>
      <c r="YQ19" s="153"/>
      <c r="YR19" s="153"/>
      <c r="YS19" s="153"/>
      <c r="YT19" s="153"/>
      <c r="YU19" s="153"/>
      <c r="YV19" s="153"/>
      <c r="YW19" s="153"/>
      <c r="YX19" s="153"/>
      <c r="YY19" s="153"/>
      <c r="YZ19" s="153"/>
      <c r="ZA19" s="153"/>
      <c r="ZB19" s="153"/>
      <c r="ZC19" s="153"/>
      <c r="ZD19" s="153"/>
      <c r="ZE19" s="153"/>
      <c r="ZF19" s="153"/>
      <c r="ZG19" s="153"/>
      <c r="ZH19" s="153"/>
      <c r="ZI19" s="153"/>
      <c r="ZJ19" s="153"/>
      <c r="ZK19" s="153"/>
      <c r="ZL19" s="153"/>
      <c r="ZM19" s="153"/>
      <c r="ZN19" s="153"/>
      <c r="ZO19" s="153"/>
      <c r="ZP19" s="153"/>
      <c r="ZQ19" s="153"/>
      <c r="ZR19" s="153"/>
      <c r="ZS19" s="153"/>
      <c r="ZT19" s="153"/>
      <c r="ZU19" s="153"/>
      <c r="ZV19" s="153"/>
      <c r="ZW19" s="153"/>
      <c r="ZX19" s="153"/>
      <c r="ZY19" s="153"/>
      <c r="ZZ19" s="153"/>
      <c r="AAA19" s="153"/>
      <c r="AAB19" s="153"/>
      <c r="AAC19" s="153"/>
      <c r="AAD19" s="153"/>
      <c r="AAE19" s="153"/>
      <c r="AAF19" s="153"/>
      <c r="AAG19" s="153"/>
      <c r="AAH19" s="153"/>
      <c r="AAI19" s="153"/>
      <c r="AAJ19" s="153"/>
      <c r="AAK19" s="153"/>
      <c r="AAL19" s="153"/>
      <c r="AAM19" s="153"/>
      <c r="AAN19" s="153"/>
      <c r="AAO19" s="153"/>
      <c r="AAP19" s="153"/>
      <c r="AAQ19" s="153"/>
      <c r="AAR19" s="153"/>
      <c r="AAS19" s="153"/>
      <c r="AAT19" s="153"/>
      <c r="AAU19" s="153"/>
      <c r="AAV19" s="153"/>
      <c r="AAW19" s="153"/>
      <c r="AAX19" s="153"/>
      <c r="AAY19" s="153"/>
      <c r="AAZ19" s="153"/>
      <c r="ABA19" s="153"/>
      <c r="ABB19" s="153"/>
      <c r="ABC19" s="153"/>
      <c r="ABD19" s="153"/>
      <c r="ABE19" s="153"/>
      <c r="ABF19" s="153"/>
      <c r="ABG19" s="153"/>
      <c r="ABH19" s="153"/>
      <c r="ABI19" s="153"/>
      <c r="ABJ19" s="153"/>
      <c r="ABK19" s="153"/>
      <c r="ABL19" s="153"/>
      <c r="ABM19" s="153"/>
      <c r="ABN19" s="153"/>
      <c r="ABO19" s="153"/>
      <c r="ABP19" s="153"/>
      <c r="ABQ19" s="153"/>
      <c r="ABR19" s="153"/>
      <c r="ABS19" s="153"/>
      <c r="ABT19" s="153"/>
      <c r="ABU19" s="153"/>
      <c r="ABV19" s="153"/>
      <c r="ABW19" s="153"/>
      <c r="ABX19" s="153"/>
      <c r="ABY19" s="153"/>
      <c r="ABZ19" s="153"/>
      <c r="ACA19" s="153"/>
      <c r="ACB19" s="153"/>
      <c r="ACC19" s="153"/>
      <c r="ACD19" s="153"/>
      <c r="ACE19" s="153"/>
      <c r="ACF19" s="153"/>
      <c r="ACG19" s="153"/>
      <c r="ACH19" s="153"/>
      <c r="ACI19" s="153"/>
      <c r="ACJ19" s="153"/>
      <c r="ACK19" s="153"/>
      <c r="ACL19" s="153"/>
      <c r="ACM19" s="153"/>
      <c r="ACN19" s="153"/>
      <c r="ACO19" s="153"/>
      <c r="ACP19" s="153"/>
      <c r="ACQ19" s="153"/>
      <c r="ACR19" s="153"/>
      <c r="ACS19" s="153"/>
      <c r="ACT19" s="153"/>
      <c r="ACU19" s="153"/>
      <c r="ACV19" s="153"/>
      <c r="ACW19" s="153"/>
      <c r="ACX19" s="153"/>
      <c r="ACY19" s="153"/>
      <c r="ACZ19" s="153"/>
      <c r="ADA19" s="153"/>
      <c r="ADB19" s="153"/>
      <c r="ADC19" s="153"/>
      <c r="ADD19" s="153"/>
      <c r="ADE19" s="153"/>
      <c r="ADF19" s="153"/>
      <c r="ADG19" s="153"/>
      <c r="ADH19" s="153"/>
      <c r="ADI19" s="153"/>
      <c r="ADJ19" s="153"/>
      <c r="ADK19" s="153"/>
      <c r="ADL19" s="153"/>
      <c r="ADM19" s="153"/>
      <c r="ADN19" s="153"/>
      <c r="ADO19" s="153"/>
      <c r="ADP19" s="153"/>
      <c r="ADQ19" s="153"/>
      <c r="ADR19" s="153"/>
      <c r="ADS19" s="153"/>
      <c r="ADT19" s="153"/>
      <c r="ADU19" s="153"/>
      <c r="ADV19" s="153"/>
      <c r="ADW19" s="153"/>
      <c r="ADX19" s="153"/>
      <c r="ADY19" s="153"/>
      <c r="ADZ19" s="153"/>
      <c r="AEA19" s="153"/>
      <c r="AEB19" s="153"/>
      <c r="AEC19" s="153"/>
      <c r="AED19" s="153"/>
      <c r="AEE19" s="153"/>
      <c r="AEF19" s="153"/>
      <c r="AEG19" s="153"/>
      <c r="AEH19" s="153"/>
      <c r="AEI19" s="153"/>
      <c r="AEJ19" s="153"/>
      <c r="AEK19" s="153"/>
      <c r="AEL19" s="153"/>
      <c r="AEM19" s="153"/>
      <c r="AEN19" s="153"/>
      <c r="AEO19" s="153"/>
      <c r="AEP19" s="153"/>
      <c r="AEQ19" s="153"/>
      <c r="AER19" s="153"/>
      <c r="AES19" s="153"/>
      <c r="AET19" s="153"/>
      <c r="AEU19" s="153"/>
      <c r="AEV19" s="153"/>
      <c r="AEW19" s="153"/>
      <c r="AEX19" s="153"/>
      <c r="AEY19" s="153"/>
      <c r="AEZ19" s="153"/>
      <c r="AFA19" s="153"/>
      <c r="AFB19" s="153"/>
      <c r="AFC19" s="153"/>
      <c r="AFD19" s="153"/>
      <c r="AFE19" s="153"/>
      <c r="AFF19" s="153"/>
      <c r="AFG19" s="153"/>
      <c r="AFH19" s="153"/>
      <c r="AFI19" s="153"/>
      <c r="AFJ19" s="153"/>
      <c r="AFK19" s="153"/>
      <c r="AFL19" s="153"/>
      <c r="AFM19" s="153"/>
      <c r="AFN19" s="153"/>
      <c r="AFO19" s="153"/>
      <c r="AFP19" s="153"/>
      <c r="AFQ19" s="153"/>
      <c r="AFR19" s="153"/>
      <c r="AFS19" s="153"/>
      <c r="AFT19" s="153"/>
      <c r="AFU19" s="153"/>
      <c r="AFV19" s="153"/>
      <c r="AFW19" s="153"/>
      <c r="AFX19" s="153"/>
      <c r="AFY19" s="153"/>
      <c r="AFZ19" s="153"/>
      <c r="AGA19" s="153"/>
      <c r="AGB19" s="153"/>
      <c r="AGC19" s="153"/>
      <c r="AGD19" s="153"/>
      <c r="AGE19" s="153"/>
      <c r="AGF19" s="153"/>
      <c r="AGG19" s="153"/>
      <c r="AGH19" s="153"/>
      <c r="AGI19" s="153"/>
      <c r="AGJ19" s="153"/>
      <c r="AGK19" s="153"/>
      <c r="AGL19" s="153"/>
      <c r="AGM19" s="153"/>
      <c r="AGN19" s="153"/>
      <c r="AGO19" s="153"/>
      <c r="AGP19" s="153"/>
      <c r="AGQ19" s="153"/>
      <c r="AGR19" s="153"/>
      <c r="AGS19" s="153"/>
      <c r="AGT19" s="153"/>
      <c r="AGU19" s="153"/>
      <c r="AGV19" s="153"/>
      <c r="AGW19" s="153"/>
      <c r="AGX19" s="153"/>
      <c r="AGY19" s="153"/>
      <c r="AGZ19" s="153"/>
      <c r="AHA19" s="153"/>
      <c r="AHB19" s="153"/>
      <c r="AHC19" s="153"/>
      <c r="AHD19" s="153"/>
      <c r="AHE19" s="153"/>
      <c r="AHF19" s="153"/>
      <c r="AHG19" s="153"/>
      <c r="AHH19" s="153"/>
      <c r="AHI19" s="153"/>
      <c r="AHJ19" s="153"/>
      <c r="AHK19" s="153"/>
      <c r="AHL19" s="153"/>
      <c r="AHM19" s="153"/>
      <c r="AHN19" s="153"/>
      <c r="AHO19" s="153"/>
      <c r="AHP19" s="153"/>
      <c r="AHQ19" s="153"/>
      <c r="AHR19" s="153"/>
      <c r="AHS19" s="153"/>
      <c r="AHT19" s="153"/>
      <c r="AHU19" s="153"/>
      <c r="AHV19" s="153"/>
      <c r="AHW19" s="153"/>
      <c r="AHX19" s="153"/>
      <c r="AHY19" s="153"/>
      <c r="AHZ19" s="153"/>
      <c r="AIA19" s="153"/>
      <c r="AIB19" s="153"/>
      <c r="AIC19" s="153"/>
      <c r="AID19" s="153"/>
      <c r="AIE19" s="153"/>
      <c r="AIF19" s="153"/>
      <c r="AIG19" s="153"/>
      <c r="AIH19" s="153"/>
      <c r="AII19" s="153"/>
      <c r="AIJ19" s="153"/>
      <c r="AIK19" s="153"/>
      <c r="AIL19" s="153"/>
      <c r="AIM19" s="153"/>
      <c r="AIN19" s="153"/>
      <c r="AIO19" s="153"/>
      <c r="AIP19" s="153"/>
      <c r="AIQ19" s="153"/>
      <c r="AIR19" s="153"/>
      <c r="AIS19" s="153"/>
      <c r="AIT19" s="153"/>
      <c r="AIU19" s="153"/>
      <c r="AIV19" s="153"/>
      <c r="AIW19" s="153"/>
      <c r="AIX19" s="153"/>
      <c r="AIY19" s="153"/>
      <c r="AIZ19" s="153"/>
      <c r="AJA19" s="153"/>
      <c r="AJB19" s="153"/>
      <c r="AJC19" s="153"/>
      <c r="AJD19" s="153"/>
      <c r="AJE19" s="153"/>
      <c r="AJF19" s="153"/>
      <c r="AJG19" s="153"/>
      <c r="AJH19" s="153"/>
      <c r="AJI19" s="153"/>
      <c r="AJJ19" s="153"/>
      <c r="AJK19" s="153"/>
      <c r="AJL19" s="153"/>
      <c r="AJM19" s="153"/>
      <c r="AJN19" s="153"/>
      <c r="AJO19" s="153"/>
      <c r="AJP19" s="153"/>
      <c r="AJQ19" s="153"/>
      <c r="AJR19" s="153"/>
      <c r="AJS19" s="153"/>
      <c r="AJT19" s="153"/>
      <c r="AJU19" s="153"/>
      <c r="AJV19" s="153"/>
      <c r="AJW19" s="153"/>
      <c r="AJX19" s="153"/>
      <c r="AJY19" s="153"/>
      <c r="AJZ19" s="153"/>
      <c r="AKA19" s="153"/>
      <c r="AKB19" s="153"/>
      <c r="AKC19" s="153"/>
      <c r="AKD19" s="153"/>
      <c r="AKE19" s="153"/>
      <c r="AKF19" s="153"/>
      <c r="AKG19" s="153"/>
      <c r="AKH19" s="153"/>
      <c r="AKI19" s="153"/>
      <c r="AKJ19" s="153"/>
      <c r="AKK19" s="153"/>
      <c r="AKL19" s="153"/>
      <c r="AKM19" s="153"/>
      <c r="AKN19" s="153"/>
      <c r="AKO19" s="153"/>
      <c r="AKP19" s="153"/>
      <c r="AKQ19" s="153"/>
      <c r="AKR19" s="153"/>
      <c r="AKS19" s="153"/>
      <c r="AKT19" s="153"/>
      <c r="AKU19" s="153"/>
      <c r="AKV19" s="153"/>
      <c r="AKW19" s="153"/>
      <c r="AKX19" s="153"/>
      <c r="AKY19" s="153"/>
      <c r="AKZ19" s="153"/>
      <c r="ALA19" s="153"/>
      <c r="ALB19" s="153"/>
      <c r="ALC19" s="153"/>
      <c r="ALD19" s="153"/>
      <c r="ALE19" s="153"/>
      <c r="ALF19" s="153"/>
      <c r="ALG19" s="153"/>
      <c r="ALH19" s="153"/>
      <c r="ALI19" s="153"/>
      <c r="ALJ19" s="153"/>
      <c r="ALK19" s="153"/>
      <c r="ALL19" s="153"/>
      <c r="ALM19" s="153"/>
      <c r="ALN19" s="153"/>
      <c r="ALO19" s="153"/>
      <c r="ALP19" s="153"/>
      <c r="ALQ19" s="153"/>
      <c r="ALR19" s="153"/>
      <c r="ALS19" s="153"/>
      <c r="ALT19" s="153"/>
      <c r="ALU19" s="153"/>
      <c r="ALV19" s="153"/>
      <c r="ALW19" s="153"/>
      <c r="ALX19" s="153"/>
      <c r="ALY19" s="153"/>
      <c r="ALZ19" s="153"/>
      <c r="AMA19" s="153"/>
      <c r="AMB19" s="153"/>
      <c r="AMC19" s="153"/>
      <c r="AMD19" s="153"/>
      <c r="AME19" s="153"/>
      <c r="AMF19" s="153"/>
      <c r="AMG19" s="153"/>
      <c r="AMH19" s="153"/>
      <c r="AMI19" s="153"/>
      <c r="AMJ19" s="153"/>
      <c r="AMK19" s="153"/>
      <c r="AML19" s="153"/>
      <c r="AMM19" s="153"/>
      <c r="AMN19" s="153"/>
      <c r="AMO19" s="153"/>
      <c r="AMP19" s="153"/>
      <c r="AMQ19" s="153"/>
      <c r="AMR19" s="153"/>
      <c r="AMS19" s="153"/>
      <c r="AMT19" s="153"/>
      <c r="AMU19" s="153"/>
      <c r="AMV19" s="153"/>
      <c r="AMW19" s="153"/>
      <c r="AMX19" s="153"/>
      <c r="AMY19" s="153"/>
      <c r="AMZ19" s="153"/>
      <c r="ANA19" s="153"/>
      <c r="ANB19" s="153"/>
      <c r="ANC19" s="153"/>
      <c r="AND19" s="153"/>
      <c r="ANE19" s="153"/>
      <c r="ANF19" s="153"/>
      <c r="ANG19" s="153"/>
      <c r="ANH19" s="153"/>
      <c r="ANI19" s="153"/>
      <c r="ANJ19" s="153"/>
      <c r="ANK19" s="153"/>
      <c r="ANL19" s="153"/>
      <c r="ANM19" s="153"/>
      <c r="ANN19" s="153"/>
      <c r="ANO19" s="153"/>
      <c r="ANP19" s="153"/>
      <c r="ANQ19" s="153"/>
      <c r="ANR19" s="153"/>
      <c r="ANS19" s="153"/>
      <c r="ANT19" s="153"/>
      <c r="ANU19" s="153"/>
      <c r="ANV19" s="153"/>
      <c r="ANW19" s="153"/>
      <c r="ANX19" s="153"/>
      <c r="ANY19" s="153"/>
      <c r="ANZ19" s="153"/>
      <c r="AOA19" s="153"/>
      <c r="AOB19" s="153"/>
      <c r="AOC19" s="153"/>
      <c r="AOD19" s="153"/>
      <c r="AOE19" s="153"/>
      <c r="AOF19" s="153"/>
      <c r="AOG19" s="153"/>
      <c r="AOH19" s="153"/>
      <c r="AOI19" s="153"/>
      <c r="AOJ19" s="153"/>
      <c r="AOK19" s="153"/>
      <c r="AOL19" s="153"/>
      <c r="AOM19" s="153"/>
      <c r="AON19" s="153"/>
      <c r="AOO19" s="153"/>
      <c r="AOP19" s="153"/>
      <c r="AOQ19" s="153"/>
      <c r="AOR19" s="153"/>
      <c r="AOS19" s="153"/>
      <c r="AOT19" s="153"/>
      <c r="AOU19" s="153"/>
      <c r="AOV19" s="153"/>
      <c r="AOW19" s="153"/>
      <c r="AOX19" s="153"/>
      <c r="AOY19" s="153"/>
      <c r="AOZ19" s="153"/>
      <c r="APA19" s="153"/>
      <c r="APB19" s="153"/>
      <c r="APC19" s="153"/>
      <c r="APD19" s="153"/>
      <c r="APE19" s="153"/>
      <c r="APF19" s="153"/>
      <c r="APG19" s="153"/>
      <c r="APH19" s="153"/>
      <c r="API19" s="153"/>
      <c r="APJ19" s="153"/>
      <c r="APK19" s="153"/>
      <c r="APL19" s="153"/>
      <c r="APM19" s="153"/>
      <c r="APN19" s="153"/>
      <c r="APO19" s="153"/>
      <c r="APP19" s="153"/>
    </row>
    <row r="20" spans="1:1108" s="173" customFormat="1">
      <c r="A20" s="199">
        <v>38</v>
      </c>
      <c r="B20" s="200">
        <v>13.1</v>
      </c>
      <c r="C20" s="201"/>
      <c r="D20" s="202"/>
      <c r="E20" s="203"/>
      <c r="F20" s="205"/>
      <c r="G20" s="206"/>
      <c r="H20" s="206"/>
      <c r="I20" s="206"/>
      <c r="J20" s="251"/>
      <c r="K20" s="208"/>
      <c r="L20" s="209"/>
      <c r="M20" s="208"/>
      <c r="N20" s="210"/>
      <c r="O20" s="211"/>
      <c r="P20" s="212"/>
      <c r="Q20" s="213"/>
      <c r="R20" s="212"/>
      <c r="S20" s="213"/>
      <c r="T20" s="212"/>
      <c r="U20" s="213"/>
      <c r="V20" s="212"/>
      <c r="W20" s="213"/>
      <c r="X20" s="212"/>
      <c r="Y20" s="213"/>
      <c r="Z20" s="212"/>
      <c r="AA20" s="213"/>
      <c r="AB20" s="212"/>
      <c r="AC20" s="213"/>
      <c r="AD20" s="212"/>
      <c r="AE20" s="213"/>
      <c r="AF20" s="212"/>
      <c r="AG20" s="214"/>
      <c r="AH20" s="212"/>
      <c r="AI20" s="213"/>
      <c r="AJ20" s="215"/>
      <c r="AK20" s="215"/>
      <c r="AL20" s="216"/>
      <c r="AM20" s="216"/>
      <c r="AN20" s="216"/>
      <c r="AO20" s="216"/>
      <c r="AP20" s="214"/>
      <c r="AQ20" s="217"/>
      <c r="AR20" s="218"/>
      <c r="AS20" s="219"/>
      <c r="AT20" s="218"/>
      <c r="AU20" s="218"/>
      <c r="AV20" s="218"/>
      <c r="AW20" s="210"/>
      <c r="AX20" s="210"/>
      <c r="AY20" s="210"/>
      <c r="AZ20" s="210"/>
      <c r="BA20" s="210"/>
      <c r="BB20" s="220"/>
      <c r="BC20" s="210"/>
      <c r="BD20" s="210"/>
      <c r="BE20" s="203"/>
      <c r="BF20" s="220"/>
      <c r="BG20" s="220"/>
      <c r="BH20" s="220"/>
      <c r="BI20" s="221"/>
      <c r="BJ20" s="221"/>
      <c r="BK20" s="221"/>
      <c r="BL20" s="221"/>
      <c r="BM20" s="220"/>
      <c r="BN20" s="210"/>
      <c r="BO20" s="210"/>
      <c r="BP20" s="210"/>
      <c r="BQ20" s="210"/>
      <c r="BR20" s="210"/>
      <c r="BS20" s="222" t="s">
        <v>283</v>
      </c>
      <c r="BT20" s="222" t="s">
        <v>283</v>
      </c>
      <c r="BU20" s="222" t="s">
        <v>283</v>
      </c>
      <c r="BV20" s="222" t="s">
        <v>283</v>
      </c>
      <c r="BW20" s="222" t="s">
        <v>283</v>
      </c>
      <c r="BX20" s="222" t="s">
        <v>283</v>
      </c>
      <c r="BY20" s="222" t="s">
        <v>283</v>
      </c>
      <c r="BZ20" s="210"/>
      <c r="CA20" s="210"/>
      <c r="CB20" s="220"/>
      <c r="CC20" s="210"/>
      <c r="CD20" s="210"/>
      <c r="CE20" s="210"/>
      <c r="CF20" s="210"/>
      <c r="CG20" s="223"/>
      <c r="CH20" s="210"/>
      <c r="CI20" s="210"/>
      <c r="CJ20" s="210"/>
      <c r="CK20" s="210"/>
      <c r="CL20" s="210"/>
      <c r="CM20" s="210"/>
      <c r="CN20" s="210"/>
      <c r="CO20" s="210"/>
      <c r="CP20" s="210"/>
      <c r="CQ20" s="210"/>
      <c r="CR20" s="210"/>
      <c r="CS20" s="210"/>
      <c r="CT20" s="220"/>
      <c r="CU20" s="220"/>
      <c r="CV20" s="220"/>
      <c r="CW20" s="210"/>
      <c r="CX20" s="210"/>
      <c r="CY20" s="210"/>
      <c r="CZ20" s="209"/>
      <c r="DA20" s="224"/>
      <c r="DB20" s="225"/>
      <c r="DC20" s="225"/>
      <c r="DD20" s="225"/>
      <c r="DE20" s="226"/>
      <c r="DF20" s="224"/>
      <c r="DG20" s="210"/>
      <c r="DH20" s="210"/>
      <c r="DI20" s="227"/>
      <c r="DJ20" s="210"/>
      <c r="DK20" s="210"/>
      <c r="DL20" s="210"/>
      <c r="DM20" s="228" t="s">
        <v>283</v>
      </c>
      <c r="DN20" s="228" t="s">
        <v>283</v>
      </c>
      <c r="DO20" s="228" t="s">
        <v>283</v>
      </c>
      <c r="DP20" s="228"/>
      <c r="DQ20" s="210"/>
      <c r="DR20" s="210"/>
      <c r="DS20" s="210"/>
      <c r="DT20" s="210"/>
      <c r="DU20" s="210"/>
      <c r="DV20" s="210"/>
      <c r="DW20" s="210"/>
      <c r="DX20" s="220"/>
      <c r="DY20" s="210"/>
      <c r="DZ20" s="210"/>
      <c r="EA20" s="210"/>
      <c r="EB20" s="210"/>
      <c r="EC20" s="210"/>
      <c r="ED20" s="210"/>
      <c r="EE20" s="210"/>
      <c r="EF20" s="210"/>
      <c r="EG20" s="229"/>
      <c r="EH20" s="229"/>
      <c r="EI20" s="209"/>
      <c r="EJ20" s="209"/>
      <c r="EK20" s="230"/>
      <c r="EL20" s="210"/>
      <c r="EM20" s="210"/>
      <c r="EN20" s="231"/>
      <c r="EO20" s="230"/>
      <c r="EP20" s="230"/>
      <c r="EQ20" s="230"/>
      <c r="ER20" s="230"/>
      <c r="ES20" s="230"/>
      <c r="ET20" s="230"/>
      <c r="EU20" s="230"/>
      <c r="EV20" s="232"/>
      <c r="EW20" s="232"/>
      <c r="EX20" s="210"/>
      <c r="EY20" s="210"/>
      <c r="EZ20" s="210"/>
      <c r="FA20" s="210"/>
      <c r="FB20" s="210"/>
      <c r="FC20" s="210"/>
      <c r="FD20" s="210"/>
      <c r="FE20" s="210"/>
      <c r="FF20" s="233"/>
      <c r="FG20" s="233"/>
      <c r="FH20" s="233"/>
      <c r="FI20" s="233"/>
      <c r="FJ20" s="233"/>
      <c r="FK20" s="233"/>
      <c r="FL20" s="234">
        <v>1</v>
      </c>
      <c r="FM20" s="222"/>
      <c r="FN20" s="222"/>
      <c r="FO20" s="222"/>
      <c r="FP20" s="222"/>
      <c r="FQ20" s="222"/>
      <c r="FR20" s="222"/>
      <c r="FS20" s="222"/>
      <c r="FT20" s="222"/>
      <c r="FU20" s="222"/>
      <c r="FV20" s="222"/>
      <c r="FW20" s="252"/>
      <c r="FX20" s="252"/>
      <c r="FY20" s="252"/>
      <c r="FZ20" s="252"/>
      <c r="GA20" s="252"/>
      <c r="GB20" s="252"/>
      <c r="GC20" s="252"/>
      <c r="GD20" s="252"/>
      <c r="GE20" s="252"/>
      <c r="GF20" s="252"/>
      <c r="GG20" s="252"/>
      <c r="GH20" s="252"/>
      <c r="GI20" s="252"/>
      <c r="GJ20" s="252"/>
      <c r="GK20" s="252"/>
      <c r="GL20" s="252"/>
      <c r="GM20" s="252"/>
      <c r="GN20" s="252"/>
      <c r="GO20" s="252"/>
      <c r="GP20" s="252"/>
      <c r="GQ20" s="252"/>
      <c r="GR20" s="252"/>
      <c r="GS20" s="252"/>
      <c r="GT20" s="252"/>
      <c r="GU20" s="252"/>
      <c r="GV20" s="252"/>
      <c r="GW20" s="252"/>
      <c r="GX20" s="252"/>
      <c r="GY20" s="252"/>
      <c r="GZ20" s="252"/>
      <c r="HA20" s="252"/>
      <c r="HB20" s="252"/>
      <c r="HC20" s="252"/>
      <c r="HD20" s="252"/>
      <c r="HE20" s="252"/>
      <c r="HF20" s="252"/>
      <c r="HG20" s="252"/>
      <c r="HH20" s="252"/>
      <c r="HI20" s="252"/>
      <c r="HJ20" s="252"/>
      <c r="HK20" s="252"/>
      <c r="HL20" s="252"/>
      <c r="HM20" s="252"/>
      <c r="HN20" s="252"/>
      <c r="HO20" s="252"/>
      <c r="HP20" s="252"/>
      <c r="HQ20" s="252"/>
      <c r="HR20" s="252"/>
      <c r="HS20" s="252"/>
      <c r="HT20" s="252"/>
      <c r="HU20" s="252"/>
      <c r="HV20" s="252"/>
      <c r="HW20" s="252"/>
      <c r="HX20" s="252"/>
      <c r="HY20" s="252"/>
      <c r="HZ20" s="252"/>
      <c r="IA20" s="252"/>
      <c r="IB20" s="252"/>
      <c r="IC20" s="252"/>
      <c r="ID20" s="252"/>
      <c r="IE20" s="252"/>
      <c r="IF20" s="252"/>
      <c r="IG20" s="252"/>
      <c r="IH20" s="252"/>
      <c r="II20" s="252"/>
      <c r="IJ20" s="252"/>
      <c r="IK20" s="252"/>
      <c r="IL20" s="252"/>
      <c r="IM20" s="252"/>
      <c r="IN20" s="252"/>
      <c r="IO20" s="252"/>
      <c r="IP20" s="252"/>
      <c r="IQ20" s="252"/>
      <c r="IR20" s="252"/>
      <c r="IS20" s="252"/>
      <c r="IT20" s="252"/>
      <c r="IU20" s="252"/>
      <c r="IV20" s="252"/>
      <c r="IW20" s="252"/>
      <c r="IX20" s="252"/>
      <c r="IY20" s="252"/>
      <c r="IZ20" s="252"/>
      <c r="JA20" s="252"/>
      <c r="JB20" s="252"/>
      <c r="JC20" s="252"/>
      <c r="JD20" s="252"/>
      <c r="JE20" s="252"/>
      <c r="JF20" s="252"/>
      <c r="JG20" s="252"/>
      <c r="JH20" s="252"/>
      <c r="JI20" s="252"/>
      <c r="JJ20" s="252"/>
      <c r="JK20" s="252"/>
      <c r="JL20" s="252"/>
      <c r="JM20" s="252"/>
      <c r="JN20" s="252"/>
      <c r="JO20" s="252"/>
      <c r="JP20" s="252"/>
      <c r="JQ20" s="252"/>
      <c r="JR20" s="252"/>
      <c r="JS20" s="252"/>
      <c r="JT20" s="252"/>
      <c r="JU20" s="252"/>
      <c r="JV20" s="252"/>
      <c r="JW20" s="252"/>
      <c r="JX20" s="252"/>
      <c r="JY20" s="252"/>
      <c r="JZ20" s="252"/>
      <c r="KA20" s="252"/>
      <c r="KB20" s="252"/>
      <c r="KC20" s="252"/>
      <c r="KD20" s="252"/>
      <c r="KE20" s="252"/>
      <c r="KF20" s="252"/>
      <c r="KG20" s="252"/>
      <c r="KH20" s="252"/>
      <c r="KI20" s="252"/>
      <c r="KJ20" s="252"/>
      <c r="KK20" s="252"/>
      <c r="KL20" s="252"/>
      <c r="KM20" s="252"/>
      <c r="KN20" s="252"/>
      <c r="KO20" s="252"/>
      <c r="KP20" s="252"/>
      <c r="KQ20" s="252"/>
      <c r="KR20" s="252"/>
      <c r="KS20" s="252"/>
      <c r="KT20" s="252"/>
      <c r="KU20" s="252"/>
      <c r="KV20" s="252"/>
      <c r="KW20" s="252"/>
      <c r="KX20" s="252"/>
      <c r="KY20" s="252"/>
      <c r="KZ20" s="252"/>
      <c r="LA20" s="252"/>
      <c r="LB20" s="252"/>
      <c r="LC20" s="252"/>
      <c r="LD20" s="252"/>
      <c r="LE20" s="252"/>
      <c r="LF20" s="252"/>
      <c r="LG20" s="252"/>
      <c r="LH20" s="252"/>
      <c r="LI20" s="252"/>
      <c r="LJ20" s="252"/>
      <c r="LK20" s="252"/>
      <c r="LL20" s="252"/>
      <c r="LM20" s="252"/>
      <c r="LN20" s="252"/>
      <c r="LO20" s="252"/>
      <c r="LP20" s="252"/>
      <c r="LQ20" s="252"/>
      <c r="LR20" s="252"/>
      <c r="LS20" s="252"/>
      <c r="LT20" s="252"/>
      <c r="LU20" s="252"/>
      <c r="LV20" s="252"/>
      <c r="LW20" s="252"/>
      <c r="LX20" s="252"/>
      <c r="LY20" s="252"/>
      <c r="LZ20" s="252"/>
      <c r="MA20" s="252"/>
      <c r="MB20" s="252"/>
      <c r="MC20" s="252"/>
      <c r="MD20" s="252"/>
      <c r="ME20" s="252"/>
      <c r="MF20" s="252"/>
      <c r="MG20" s="252"/>
      <c r="MH20" s="252"/>
      <c r="MI20" s="252"/>
      <c r="MJ20" s="252"/>
      <c r="MK20" s="252"/>
      <c r="ML20" s="252"/>
      <c r="MM20" s="252"/>
      <c r="MN20" s="252"/>
      <c r="MO20" s="252"/>
      <c r="MP20" s="252"/>
      <c r="MQ20" s="252"/>
      <c r="MR20" s="252"/>
      <c r="MS20" s="252"/>
      <c r="MT20" s="252"/>
      <c r="MU20" s="252"/>
      <c r="MV20" s="252"/>
      <c r="MW20" s="252"/>
      <c r="MX20" s="252"/>
      <c r="MY20" s="252"/>
      <c r="MZ20" s="252"/>
      <c r="NA20" s="252"/>
      <c r="NB20" s="252"/>
      <c r="NC20" s="252"/>
      <c r="ND20" s="252"/>
      <c r="NE20" s="252"/>
      <c r="NF20" s="252"/>
      <c r="NG20" s="252"/>
      <c r="NH20" s="252"/>
      <c r="NI20" s="252"/>
      <c r="NJ20" s="252"/>
      <c r="NK20" s="252"/>
      <c r="NL20" s="252"/>
      <c r="NM20" s="252"/>
      <c r="NN20" s="252"/>
      <c r="NO20" s="252"/>
      <c r="NP20" s="252"/>
      <c r="NQ20" s="252"/>
      <c r="NR20" s="252"/>
      <c r="NS20" s="252"/>
      <c r="NT20" s="252"/>
      <c r="NU20" s="252"/>
      <c r="NV20" s="252"/>
      <c r="NW20" s="252"/>
      <c r="NX20" s="252"/>
      <c r="NY20" s="252"/>
      <c r="NZ20" s="252"/>
      <c r="OA20" s="252"/>
      <c r="OB20" s="252"/>
      <c r="OC20" s="252"/>
      <c r="OD20" s="252"/>
      <c r="OE20" s="252"/>
      <c r="OF20" s="252"/>
      <c r="OG20" s="252"/>
      <c r="OH20" s="252"/>
      <c r="OI20" s="252"/>
      <c r="OJ20" s="252"/>
      <c r="OK20" s="252"/>
      <c r="OL20" s="252"/>
      <c r="OM20" s="252"/>
      <c r="ON20" s="252"/>
      <c r="OO20" s="252"/>
      <c r="OP20" s="252"/>
      <c r="OQ20" s="252"/>
      <c r="OR20" s="252"/>
      <c r="OS20" s="252"/>
      <c r="OT20" s="252"/>
      <c r="OU20" s="252"/>
      <c r="OV20" s="252"/>
      <c r="OW20" s="252"/>
      <c r="OX20" s="252"/>
      <c r="OY20" s="252"/>
      <c r="OZ20" s="252"/>
      <c r="PA20" s="252"/>
      <c r="PB20" s="252"/>
      <c r="PC20" s="252"/>
      <c r="PD20" s="252"/>
      <c r="PE20" s="252"/>
      <c r="PF20" s="252"/>
      <c r="PG20" s="252"/>
      <c r="PH20" s="252"/>
      <c r="PI20" s="252"/>
      <c r="PJ20" s="252"/>
      <c r="PK20" s="252"/>
      <c r="PL20" s="252"/>
      <c r="PM20" s="252"/>
      <c r="PN20" s="252"/>
      <c r="PO20" s="252"/>
      <c r="PP20" s="252"/>
      <c r="PQ20" s="252"/>
      <c r="PR20" s="252"/>
      <c r="PS20" s="252"/>
      <c r="PT20" s="252"/>
      <c r="PU20" s="252"/>
      <c r="PV20" s="252"/>
      <c r="PW20" s="252"/>
      <c r="PX20" s="252"/>
      <c r="PY20" s="252"/>
      <c r="PZ20" s="252"/>
      <c r="QA20" s="252"/>
      <c r="QB20" s="252"/>
      <c r="QC20" s="252"/>
      <c r="QD20" s="252"/>
      <c r="QE20" s="252"/>
      <c r="QF20" s="252"/>
      <c r="QG20" s="252"/>
      <c r="QH20" s="252"/>
      <c r="QI20" s="252"/>
      <c r="QJ20" s="252"/>
      <c r="QK20" s="252"/>
      <c r="QL20" s="252"/>
      <c r="QM20" s="252"/>
      <c r="QN20" s="252"/>
      <c r="QO20" s="252"/>
      <c r="QP20" s="252"/>
      <c r="QQ20" s="252"/>
      <c r="QR20" s="252"/>
      <c r="QS20" s="252"/>
      <c r="QT20" s="252"/>
      <c r="QU20" s="252"/>
      <c r="QV20" s="252"/>
      <c r="QW20" s="252"/>
      <c r="QX20" s="252"/>
      <c r="QY20" s="252"/>
      <c r="QZ20" s="252"/>
      <c r="RA20" s="252"/>
      <c r="RB20" s="252"/>
      <c r="RC20" s="252"/>
      <c r="RD20" s="252"/>
      <c r="RE20" s="252"/>
      <c r="RF20" s="252"/>
      <c r="RG20" s="252"/>
      <c r="RH20" s="252"/>
      <c r="RI20" s="252"/>
      <c r="RJ20" s="252"/>
      <c r="RK20" s="252"/>
      <c r="RL20" s="252"/>
      <c r="RM20" s="252"/>
      <c r="RN20" s="252"/>
      <c r="RO20" s="252"/>
      <c r="RP20" s="252"/>
      <c r="RQ20" s="252"/>
      <c r="RR20" s="252"/>
      <c r="RS20" s="252"/>
      <c r="RT20" s="252"/>
      <c r="RU20" s="252"/>
      <c r="RV20" s="252"/>
      <c r="RW20" s="252"/>
      <c r="RX20" s="252"/>
      <c r="RY20" s="252"/>
      <c r="RZ20" s="252"/>
      <c r="SA20" s="252"/>
      <c r="SB20" s="252"/>
      <c r="SC20" s="252"/>
      <c r="SD20" s="252"/>
      <c r="SE20" s="252"/>
      <c r="SF20" s="252"/>
      <c r="SG20" s="252"/>
      <c r="SH20" s="252"/>
      <c r="SI20" s="252"/>
      <c r="SJ20" s="252"/>
      <c r="SK20" s="252"/>
      <c r="SL20" s="252"/>
      <c r="SM20" s="252"/>
      <c r="SN20" s="252"/>
      <c r="SO20" s="252"/>
      <c r="SP20" s="252"/>
      <c r="SQ20" s="252"/>
      <c r="SR20" s="252"/>
      <c r="SS20" s="252"/>
      <c r="ST20" s="252"/>
      <c r="SU20" s="252"/>
      <c r="SV20" s="252"/>
      <c r="SW20" s="252"/>
      <c r="SX20" s="252"/>
      <c r="SY20" s="252"/>
      <c r="SZ20" s="252"/>
      <c r="TA20" s="252"/>
      <c r="TB20" s="252"/>
      <c r="TC20" s="252"/>
      <c r="TD20" s="252"/>
      <c r="TE20" s="252"/>
      <c r="TF20" s="252"/>
      <c r="TG20" s="252"/>
      <c r="TH20" s="252"/>
      <c r="TI20" s="252"/>
      <c r="TJ20" s="252"/>
      <c r="TK20" s="252"/>
      <c r="TL20" s="252"/>
      <c r="TM20" s="252"/>
      <c r="TN20" s="252"/>
      <c r="TO20" s="252"/>
      <c r="TP20" s="252"/>
      <c r="TQ20" s="252"/>
      <c r="TR20" s="252"/>
      <c r="TS20" s="252"/>
      <c r="TT20" s="252"/>
      <c r="TU20" s="252"/>
      <c r="TV20" s="252"/>
      <c r="TW20" s="252"/>
      <c r="TX20" s="252"/>
      <c r="TY20" s="252"/>
      <c r="TZ20" s="252"/>
      <c r="UA20" s="252"/>
      <c r="UB20" s="252"/>
      <c r="UC20" s="252"/>
      <c r="UD20" s="252"/>
      <c r="UE20" s="252"/>
      <c r="UF20" s="252"/>
      <c r="UG20" s="252"/>
      <c r="UH20" s="252"/>
      <c r="UI20" s="252"/>
      <c r="UJ20" s="252"/>
      <c r="UK20" s="252"/>
      <c r="UL20" s="252"/>
      <c r="UM20" s="252"/>
      <c r="UN20" s="252"/>
      <c r="UO20" s="252"/>
      <c r="UP20" s="252"/>
      <c r="UQ20" s="252"/>
      <c r="UR20" s="252"/>
      <c r="US20" s="252"/>
      <c r="UT20" s="252"/>
      <c r="UU20" s="252"/>
      <c r="UV20" s="252"/>
      <c r="UW20" s="252"/>
      <c r="UX20" s="252"/>
      <c r="UY20" s="252"/>
      <c r="UZ20" s="252"/>
      <c r="VA20" s="252"/>
      <c r="VB20" s="252"/>
      <c r="VC20" s="252"/>
      <c r="VD20" s="252"/>
      <c r="VE20" s="252"/>
      <c r="VF20" s="252"/>
      <c r="VG20" s="252"/>
      <c r="VH20" s="252"/>
      <c r="VI20" s="252"/>
      <c r="VJ20" s="252"/>
      <c r="VK20" s="252"/>
      <c r="VL20" s="252"/>
      <c r="VM20" s="252"/>
      <c r="VN20" s="252"/>
      <c r="VO20" s="252"/>
      <c r="VP20" s="252"/>
      <c r="VQ20" s="252"/>
      <c r="VR20" s="252"/>
      <c r="VS20" s="252"/>
      <c r="VT20" s="252"/>
      <c r="VU20" s="252"/>
      <c r="VV20" s="252"/>
      <c r="VW20" s="252"/>
      <c r="VX20" s="252"/>
      <c r="VY20" s="252"/>
      <c r="VZ20" s="252"/>
      <c r="WA20" s="252"/>
      <c r="WB20" s="252"/>
      <c r="WC20" s="252"/>
      <c r="WD20" s="252"/>
      <c r="WE20" s="252"/>
      <c r="WF20" s="252"/>
      <c r="WG20" s="252"/>
      <c r="WH20" s="252"/>
      <c r="WI20" s="252"/>
      <c r="WJ20" s="252"/>
      <c r="WK20" s="252"/>
      <c r="WL20" s="252"/>
      <c r="WM20" s="252"/>
      <c r="WN20" s="252"/>
      <c r="WO20" s="252"/>
      <c r="WP20" s="252"/>
      <c r="WQ20" s="252"/>
      <c r="WR20" s="252"/>
      <c r="WS20" s="252"/>
      <c r="WT20" s="252"/>
      <c r="WU20" s="252"/>
      <c r="WV20" s="252"/>
      <c r="WW20" s="252"/>
      <c r="WX20" s="252"/>
      <c r="WY20" s="252"/>
      <c r="WZ20" s="252"/>
      <c r="XA20" s="252"/>
      <c r="XB20" s="252"/>
      <c r="XC20" s="252"/>
      <c r="XD20" s="252"/>
      <c r="XE20" s="252"/>
      <c r="XF20" s="252"/>
      <c r="XG20" s="252"/>
      <c r="XH20" s="252"/>
      <c r="XI20" s="252"/>
      <c r="XJ20" s="252"/>
      <c r="XK20" s="252"/>
      <c r="XL20" s="252"/>
      <c r="XM20" s="252"/>
      <c r="XN20" s="252"/>
      <c r="XO20" s="252"/>
      <c r="XP20" s="252"/>
      <c r="XQ20" s="252"/>
      <c r="XR20" s="252"/>
      <c r="XS20" s="252"/>
      <c r="XT20" s="252"/>
      <c r="XU20" s="252"/>
      <c r="XV20" s="252"/>
      <c r="XW20" s="252"/>
      <c r="XX20" s="252"/>
      <c r="XY20" s="252"/>
      <c r="XZ20" s="252"/>
      <c r="YA20" s="252"/>
      <c r="YB20" s="252"/>
      <c r="YC20" s="252"/>
      <c r="YD20" s="252"/>
      <c r="YE20" s="252"/>
      <c r="YF20" s="252"/>
      <c r="YG20" s="252"/>
      <c r="YH20" s="252"/>
      <c r="YI20" s="252"/>
      <c r="YJ20" s="252"/>
      <c r="YK20" s="252"/>
      <c r="YL20" s="252"/>
      <c r="YM20" s="252"/>
      <c r="YN20" s="252"/>
      <c r="YO20" s="252"/>
      <c r="YP20" s="252"/>
      <c r="YQ20" s="252"/>
      <c r="YR20" s="252"/>
      <c r="YS20" s="252"/>
      <c r="YT20" s="252"/>
      <c r="YU20" s="252"/>
      <c r="YV20" s="252"/>
      <c r="YW20" s="252"/>
      <c r="YX20" s="252"/>
      <c r="YY20" s="252"/>
      <c r="YZ20" s="252"/>
      <c r="ZA20" s="252"/>
      <c r="ZB20" s="252"/>
      <c r="ZC20" s="252"/>
      <c r="ZD20" s="252"/>
      <c r="ZE20" s="252"/>
      <c r="ZF20" s="252"/>
      <c r="ZG20" s="252"/>
      <c r="ZH20" s="252"/>
      <c r="ZI20" s="252"/>
      <c r="ZJ20" s="252"/>
      <c r="ZK20" s="252"/>
      <c r="ZL20" s="252"/>
      <c r="ZM20" s="252"/>
      <c r="ZN20" s="252"/>
      <c r="ZO20" s="252"/>
      <c r="ZP20" s="252"/>
      <c r="ZQ20" s="252"/>
      <c r="ZR20" s="252"/>
      <c r="ZS20" s="252"/>
      <c r="ZT20" s="252"/>
      <c r="ZU20" s="252"/>
      <c r="ZV20" s="252"/>
      <c r="ZW20" s="252"/>
      <c r="ZX20" s="252"/>
      <c r="ZY20" s="252"/>
      <c r="ZZ20" s="252"/>
      <c r="AAA20" s="252"/>
      <c r="AAB20" s="252"/>
      <c r="AAC20" s="252"/>
      <c r="AAD20" s="252"/>
      <c r="AAE20" s="252"/>
      <c r="AAF20" s="252"/>
      <c r="AAG20" s="252"/>
      <c r="AAH20" s="252"/>
      <c r="AAI20" s="252"/>
      <c r="AAJ20" s="252"/>
      <c r="AAK20" s="252"/>
      <c r="AAL20" s="252"/>
      <c r="AAM20" s="252"/>
      <c r="AAN20" s="252"/>
      <c r="AAO20" s="252"/>
      <c r="AAP20" s="252"/>
      <c r="AAQ20" s="252"/>
      <c r="AAR20" s="252"/>
      <c r="AAS20" s="252"/>
      <c r="AAT20" s="252"/>
      <c r="AAU20" s="252"/>
      <c r="AAV20" s="252"/>
      <c r="AAW20" s="252"/>
      <c r="AAX20" s="252"/>
      <c r="AAY20" s="252"/>
      <c r="AAZ20" s="252"/>
      <c r="ABA20" s="252"/>
      <c r="ABB20" s="252"/>
      <c r="ABC20" s="252"/>
      <c r="ABD20" s="252"/>
      <c r="ABE20" s="252"/>
      <c r="ABF20" s="252"/>
      <c r="ABG20" s="252"/>
      <c r="ABH20" s="252"/>
      <c r="ABI20" s="252"/>
      <c r="ABJ20" s="252"/>
      <c r="ABK20" s="252"/>
      <c r="ABL20" s="252"/>
      <c r="ABM20" s="252"/>
      <c r="ABN20" s="252"/>
      <c r="ABO20" s="252"/>
      <c r="ABP20" s="252"/>
      <c r="ABQ20" s="252"/>
      <c r="ABR20" s="252"/>
      <c r="ABS20" s="252"/>
      <c r="ABT20" s="252"/>
      <c r="ABU20" s="252"/>
      <c r="ABV20" s="252"/>
      <c r="ABW20" s="252"/>
      <c r="ABX20" s="252"/>
      <c r="ABY20" s="252"/>
      <c r="ABZ20" s="252"/>
      <c r="ACA20" s="252"/>
      <c r="ACB20" s="252"/>
      <c r="ACC20" s="252"/>
      <c r="ACD20" s="252"/>
      <c r="ACE20" s="252"/>
      <c r="ACF20" s="252"/>
      <c r="ACG20" s="252"/>
      <c r="ACH20" s="252"/>
      <c r="ACI20" s="252"/>
      <c r="ACJ20" s="252"/>
      <c r="ACK20" s="252"/>
      <c r="ACL20" s="252"/>
      <c r="ACM20" s="252"/>
      <c r="ACN20" s="252"/>
      <c r="ACO20" s="252"/>
      <c r="ACP20" s="252"/>
      <c r="ACQ20" s="252"/>
      <c r="ACR20" s="252"/>
      <c r="ACS20" s="252"/>
      <c r="ACT20" s="252"/>
      <c r="ACU20" s="252"/>
      <c r="ACV20" s="252"/>
      <c r="ACW20" s="252"/>
      <c r="ACX20" s="252"/>
      <c r="ACY20" s="252"/>
      <c r="ACZ20" s="252"/>
      <c r="ADA20" s="252"/>
      <c r="ADB20" s="252"/>
      <c r="ADC20" s="252"/>
      <c r="ADD20" s="252"/>
      <c r="ADE20" s="252"/>
      <c r="ADF20" s="252"/>
      <c r="ADG20" s="252"/>
      <c r="ADH20" s="252"/>
      <c r="ADI20" s="252"/>
      <c r="ADJ20" s="252"/>
      <c r="ADK20" s="252"/>
      <c r="ADL20" s="252"/>
      <c r="ADM20" s="252"/>
      <c r="ADN20" s="252"/>
      <c r="ADO20" s="252"/>
      <c r="ADP20" s="252"/>
      <c r="ADQ20" s="252"/>
      <c r="ADR20" s="252"/>
      <c r="ADS20" s="252"/>
      <c r="ADT20" s="252"/>
      <c r="ADU20" s="252"/>
      <c r="ADV20" s="252"/>
      <c r="ADW20" s="252"/>
      <c r="ADX20" s="252"/>
      <c r="ADY20" s="252"/>
      <c r="ADZ20" s="252"/>
      <c r="AEA20" s="252"/>
      <c r="AEB20" s="252"/>
      <c r="AEC20" s="252"/>
      <c r="AED20" s="252"/>
      <c r="AEE20" s="252"/>
      <c r="AEF20" s="252"/>
      <c r="AEG20" s="252"/>
      <c r="AEH20" s="252"/>
      <c r="AEI20" s="252"/>
      <c r="AEJ20" s="252"/>
      <c r="AEK20" s="252"/>
      <c r="AEL20" s="252"/>
      <c r="AEM20" s="252"/>
      <c r="AEN20" s="252"/>
      <c r="AEO20" s="252"/>
      <c r="AEP20" s="252"/>
      <c r="AEQ20" s="252"/>
      <c r="AER20" s="252"/>
      <c r="AES20" s="252"/>
      <c r="AET20" s="252"/>
      <c r="AEU20" s="252"/>
      <c r="AEV20" s="252"/>
      <c r="AEW20" s="252"/>
      <c r="AEX20" s="252"/>
      <c r="AEY20" s="252"/>
      <c r="AEZ20" s="252"/>
      <c r="AFA20" s="252"/>
      <c r="AFB20" s="252"/>
      <c r="AFC20" s="252"/>
      <c r="AFD20" s="252"/>
      <c r="AFE20" s="252"/>
      <c r="AFF20" s="252"/>
      <c r="AFG20" s="252"/>
      <c r="AFH20" s="252"/>
      <c r="AFI20" s="252"/>
      <c r="AFJ20" s="252"/>
      <c r="AFK20" s="252"/>
      <c r="AFL20" s="252"/>
      <c r="AFM20" s="252"/>
      <c r="AFN20" s="252"/>
      <c r="AFO20" s="252"/>
      <c r="AFP20" s="252"/>
      <c r="AFQ20" s="252"/>
      <c r="AFR20" s="252"/>
      <c r="AFS20" s="252"/>
      <c r="AFT20" s="252"/>
      <c r="AFU20" s="252"/>
      <c r="AFV20" s="252"/>
      <c r="AFW20" s="252"/>
      <c r="AFX20" s="252"/>
      <c r="AFY20" s="252"/>
      <c r="AFZ20" s="252"/>
      <c r="AGA20" s="252"/>
      <c r="AGB20" s="252"/>
      <c r="AGC20" s="252"/>
      <c r="AGD20" s="252"/>
      <c r="AGE20" s="252"/>
      <c r="AGF20" s="252"/>
      <c r="AGG20" s="252"/>
      <c r="AGH20" s="252"/>
      <c r="AGI20" s="252"/>
      <c r="AGJ20" s="252"/>
      <c r="AGK20" s="252"/>
      <c r="AGL20" s="252"/>
      <c r="AGM20" s="252"/>
      <c r="AGN20" s="252"/>
      <c r="AGO20" s="252"/>
      <c r="AGP20" s="252"/>
      <c r="AGQ20" s="252"/>
      <c r="AGR20" s="252"/>
      <c r="AGS20" s="252"/>
      <c r="AGT20" s="252"/>
      <c r="AGU20" s="252"/>
      <c r="AGV20" s="252"/>
      <c r="AGW20" s="252"/>
      <c r="AGX20" s="252"/>
      <c r="AGY20" s="252"/>
      <c r="AGZ20" s="252"/>
      <c r="AHA20" s="252"/>
      <c r="AHB20" s="252"/>
      <c r="AHC20" s="252"/>
      <c r="AHD20" s="252"/>
      <c r="AHE20" s="252"/>
      <c r="AHF20" s="252"/>
      <c r="AHG20" s="252"/>
      <c r="AHH20" s="252"/>
      <c r="AHI20" s="252"/>
      <c r="AHJ20" s="252"/>
      <c r="AHK20" s="252"/>
      <c r="AHL20" s="252"/>
      <c r="AHM20" s="252"/>
      <c r="AHN20" s="252"/>
      <c r="AHO20" s="252"/>
      <c r="AHP20" s="252"/>
      <c r="AHQ20" s="252"/>
      <c r="AHR20" s="252"/>
      <c r="AHS20" s="252"/>
      <c r="AHT20" s="252"/>
      <c r="AHU20" s="252"/>
      <c r="AHV20" s="252"/>
      <c r="AHW20" s="252"/>
      <c r="AHX20" s="252"/>
      <c r="AHY20" s="252"/>
      <c r="AHZ20" s="252"/>
      <c r="AIA20" s="252"/>
      <c r="AIB20" s="252"/>
      <c r="AIC20" s="252"/>
      <c r="AID20" s="252"/>
      <c r="AIE20" s="252"/>
      <c r="AIF20" s="252"/>
      <c r="AIG20" s="252"/>
      <c r="AIH20" s="252"/>
      <c r="AII20" s="252"/>
      <c r="AIJ20" s="252"/>
      <c r="AIK20" s="252"/>
      <c r="AIL20" s="252"/>
      <c r="AIM20" s="252"/>
      <c r="AIN20" s="252"/>
      <c r="AIO20" s="252"/>
      <c r="AIP20" s="252"/>
      <c r="AIQ20" s="252"/>
      <c r="AIR20" s="252"/>
      <c r="AIS20" s="252"/>
      <c r="AIT20" s="252"/>
      <c r="AIU20" s="252"/>
      <c r="AIV20" s="252"/>
      <c r="AIW20" s="252"/>
      <c r="AIX20" s="252"/>
      <c r="AIY20" s="252"/>
      <c r="AIZ20" s="252"/>
      <c r="AJA20" s="252"/>
      <c r="AJB20" s="252"/>
      <c r="AJC20" s="252"/>
      <c r="AJD20" s="252"/>
      <c r="AJE20" s="252"/>
      <c r="AJF20" s="252"/>
      <c r="AJG20" s="252"/>
      <c r="AJH20" s="252"/>
      <c r="AJI20" s="252"/>
      <c r="AJJ20" s="252"/>
      <c r="AJK20" s="252"/>
      <c r="AJL20" s="252"/>
      <c r="AJM20" s="252"/>
      <c r="AJN20" s="252"/>
      <c r="AJO20" s="252"/>
      <c r="AJP20" s="252"/>
      <c r="AJQ20" s="252"/>
      <c r="AJR20" s="252"/>
      <c r="AJS20" s="252"/>
      <c r="AJT20" s="252"/>
      <c r="AJU20" s="252"/>
      <c r="AJV20" s="252"/>
      <c r="AJW20" s="252"/>
      <c r="AJX20" s="252"/>
      <c r="AJY20" s="252"/>
      <c r="AJZ20" s="252"/>
      <c r="AKA20" s="252"/>
      <c r="AKB20" s="252"/>
      <c r="AKC20" s="252"/>
      <c r="AKD20" s="252"/>
      <c r="AKE20" s="252"/>
      <c r="AKF20" s="252"/>
      <c r="AKG20" s="252"/>
      <c r="AKH20" s="252"/>
      <c r="AKI20" s="252"/>
      <c r="AKJ20" s="252"/>
      <c r="AKK20" s="252"/>
      <c r="AKL20" s="252"/>
      <c r="AKM20" s="252"/>
      <c r="AKN20" s="252"/>
      <c r="AKO20" s="252"/>
      <c r="AKP20" s="252"/>
      <c r="AKQ20" s="252"/>
      <c r="AKR20" s="252"/>
      <c r="AKS20" s="252"/>
      <c r="AKT20" s="252"/>
      <c r="AKU20" s="252"/>
      <c r="AKV20" s="252"/>
      <c r="AKW20" s="252"/>
      <c r="AKX20" s="252"/>
      <c r="AKY20" s="252"/>
      <c r="AKZ20" s="252"/>
      <c r="ALA20" s="252"/>
      <c r="ALB20" s="252"/>
      <c r="ALC20" s="252"/>
      <c r="ALD20" s="252"/>
      <c r="ALE20" s="252"/>
      <c r="ALF20" s="252"/>
      <c r="ALG20" s="252"/>
      <c r="ALH20" s="252"/>
      <c r="ALI20" s="252"/>
      <c r="ALJ20" s="252"/>
      <c r="ALK20" s="252"/>
      <c r="ALL20" s="252"/>
      <c r="ALM20" s="252"/>
      <c r="ALN20" s="252"/>
      <c r="ALO20" s="252"/>
      <c r="ALP20" s="252"/>
      <c r="ALQ20" s="252"/>
      <c r="ALR20" s="252"/>
      <c r="ALS20" s="252"/>
      <c r="ALT20" s="252"/>
      <c r="ALU20" s="252"/>
      <c r="ALV20" s="252"/>
      <c r="ALW20" s="252"/>
      <c r="ALX20" s="252"/>
      <c r="ALY20" s="252"/>
      <c r="ALZ20" s="252"/>
      <c r="AMA20" s="252"/>
      <c r="AMB20" s="252"/>
      <c r="AMC20" s="252"/>
      <c r="AMD20" s="252"/>
      <c r="AME20" s="252"/>
      <c r="AMF20" s="252"/>
      <c r="AMG20" s="252"/>
      <c r="AMH20" s="252"/>
      <c r="AMI20" s="252"/>
      <c r="AMJ20" s="252"/>
      <c r="AMK20" s="252"/>
      <c r="AML20" s="252"/>
      <c r="AMM20" s="252"/>
      <c r="AMN20" s="252"/>
      <c r="AMO20" s="252"/>
      <c r="AMP20" s="252"/>
      <c r="AMQ20" s="252"/>
      <c r="AMR20" s="252"/>
      <c r="AMS20" s="252"/>
      <c r="AMT20" s="252"/>
      <c r="AMU20" s="252"/>
      <c r="AMV20" s="252"/>
      <c r="AMW20" s="252"/>
      <c r="AMX20" s="252"/>
      <c r="AMY20" s="252"/>
      <c r="AMZ20" s="252"/>
      <c r="ANA20" s="252"/>
      <c r="ANB20" s="252"/>
      <c r="ANC20" s="252"/>
      <c r="AND20" s="252"/>
      <c r="ANE20" s="252"/>
      <c r="ANF20" s="252"/>
      <c r="ANG20" s="252"/>
      <c r="ANH20" s="252"/>
      <c r="ANI20" s="252"/>
      <c r="ANJ20" s="252"/>
      <c r="ANK20" s="252"/>
      <c r="ANL20" s="252"/>
      <c r="ANM20" s="252"/>
      <c r="ANN20" s="252"/>
      <c r="ANO20" s="252"/>
      <c r="ANP20" s="252"/>
      <c r="ANQ20" s="252"/>
      <c r="ANR20" s="252"/>
      <c r="ANS20" s="252"/>
      <c r="ANT20" s="252"/>
      <c r="ANU20" s="252"/>
      <c r="ANV20" s="252"/>
      <c r="ANW20" s="252"/>
      <c r="ANX20" s="252"/>
      <c r="ANY20" s="252"/>
      <c r="ANZ20" s="252"/>
      <c r="AOA20" s="252"/>
      <c r="AOB20" s="252"/>
      <c r="AOC20" s="252"/>
      <c r="AOD20" s="252"/>
      <c r="AOE20" s="252"/>
      <c r="AOF20" s="252"/>
      <c r="AOG20" s="252"/>
      <c r="AOH20" s="252"/>
      <c r="AOI20" s="252"/>
      <c r="AOJ20" s="252"/>
      <c r="AOK20" s="252"/>
      <c r="AOL20" s="252"/>
      <c r="AOM20" s="252"/>
      <c r="AON20" s="252"/>
      <c r="AOO20" s="252"/>
      <c r="AOP20" s="252"/>
      <c r="AOQ20" s="252"/>
      <c r="AOR20" s="252"/>
      <c r="AOS20" s="252"/>
      <c r="AOT20" s="252"/>
      <c r="AOU20" s="252"/>
      <c r="AOV20" s="252"/>
      <c r="AOW20" s="252"/>
      <c r="AOX20" s="252"/>
      <c r="AOY20" s="252"/>
      <c r="AOZ20" s="252"/>
      <c r="APA20" s="252"/>
      <c r="APB20" s="252"/>
      <c r="APC20" s="252"/>
      <c r="APD20" s="252"/>
      <c r="APE20" s="252"/>
      <c r="APF20" s="252"/>
      <c r="APG20" s="252"/>
      <c r="APH20" s="252"/>
      <c r="API20" s="252"/>
      <c r="APJ20" s="252"/>
      <c r="APK20" s="252"/>
      <c r="APL20" s="252"/>
      <c r="APM20" s="252"/>
      <c r="APN20" s="252"/>
      <c r="APO20" s="252"/>
      <c r="APP20" s="252"/>
    </row>
    <row r="21" spans="1:1108" s="153" customFormat="1">
      <c r="A21" s="42">
        <v>42</v>
      </c>
      <c r="B21" s="137">
        <v>14.2</v>
      </c>
      <c r="C21" s="102" t="s">
        <v>335</v>
      </c>
      <c r="D21" s="138">
        <v>1052</v>
      </c>
      <c r="E21" s="104" t="s">
        <v>192</v>
      </c>
      <c r="F21" s="106" t="s">
        <v>337</v>
      </c>
      <c r="G21" s="175" t="s">
        <v>336</v>
      </c>
      <c r="H21" s="175" t="s">
        <v>339</v>
      </c>
      <c r="I21" s="175" t="s">
        <v>338</v>
      </c>
      <c r="J21" s="10" t="s">
        <v>340</v>
      </c>
      <c r="K21" s="10" t="s">
        <v>341</v>
      </c>
      <c r="L21" s="140" t="s">
        <v>342</v>
      </c>
      <c r="M21" s="10" t="s">
        <v>343</v>
      </c>
      <c r="N21" s="141" t="s">
        <v>201</v>
      </c>
      <c r="O21" s="142">
        <v>101428</v>
      </c>
      <c r="P21" s="143">
        <v>76</v>
      </c>
      <c r="Q21" s="109" t="s">
        <v>0</v>
      </c>
      <c r="R21" s="143">
        <v>76</v>
      </c>
      <c r="S21" s="109" t="s">
        <v>0</v>
      </c>
      <c r="T21" s="143">
        <v>2</v>
      </c>
      <c r="U21" s="109" t="s">
        <v>0</v>
      </c>
      <c r="V21" s="143">
        <v>10</v>
      </c>
      <c r="W21" s="109" t="s">
        <v>0</v>
      </c>
      <c r="X21" s="143">
        <v>6</v>
      </c>
      <c r="Y21" s="109" t="s">
        <v>0</v>
      </c>
      <c r="Z21" s="143">
        <v>5</v>
      </c>
      <c r="AA21" s="109" t="s">
        <v>0</v>
      </c>
      <c r="AB21" s="143"/>
      <c r="AC21" s="109" t="s">
        <v>0</v>
      </c>
      <c r="AD21" s="143"/>
      <c r="AE21" s="109" t="s">
        <v>0</v>
      </c>
      <c r="AF21" s="144">
        <v>4</v>
      </c>
      <c r="AG21" s="145">
        <v>8</v>
      </c>
      <c r="AH21" s="77" t="s">
        <v>202</v>
      </c>
      <c r="AI21" s="77" t="s">
        <v>0</v>
      </c>
      <c r="AJ21" s="146"/>
      <c r="AK21" s="146"/>
      <c r="AL21" s="147" t="s">
        <v>11</v>
      </c>
      <c r="AM21" s="147"/>
      <c r="AN21" s="147"/>
      <c r="AO21" s="147"/>
      <c r="AP21" s="148">
        <v>25</v>
      </c>
      <c r="AQ21" s="111" t="s">
        <v>7</v>
      </c>
      <c r="AR21" s="149">
        <v>0.13</v>
      </c>
      <c r="AS21" s="83" t="s">
        <v>20</v>
      </c>
      <c r="AT21" s="150" t="s">
        <v>250</v>
      </c>
      <c r="AU21" s="151" t="s">
        <v>251</v>
      </c>
      <c r="AV21" s="151" t="s">
        <v>252</v>
      </c>
      <c r="AW21" s="74" t="s">
        <v>206</v>
      </c>
      <c r="AX21" s="74" t="s">
        <v>207</v>
      </c>
      <c r="AY21" s="74" t="s">
        <v>208</v>
      </c>
      <c r="AZ21" s="74" t="s">
        <v>209</v>
      </c>
      <c r="BA21" s="152" t="s">
        <v>210</v>
      </c>
      <c r="BB21" s="115" t="s">
        <v>211</v>
      </c>
      <c r="BC21" s="152" t="s">
        <v>212</v>
      </c>
      <c r="BD21" s="152" t="s">
        <v>213</v>
      </c>
      <c r="BE21" s="116" t="s">
        <v>192</v>
      </c>
      <c r="BF21" s="117" t="s">
        <v>214</v>
      </c>
      <c r="BG21" s="117" t="s">
        <v>4</v>
      </c>
      <c r="BH21" s="117" t="s">
        <v>166</v>
      </c>
      <c r="BM21" s="119" t="s">
        <v>215</v>
      </c>
      <c r="BN21" s="154" t="s">
        <v>216</v>
      </c>
      <c r="BO21" s="154" t="s">
        <v>217</v>
      </c>
      <c r="BP21" s="154" t="s">
        <v>218</v>
      </c>
      <c r="BQ21" s="155" t="s">
        <v>219</v>
      </c>
      <c r="BR21" s="154" t="s">
        <v>220</v>
      </c>
      <c r="BS21" s="121" t="s">
        <v>221</v>
      </c>
      <c r="BT21" s="121" t="s">
        <v>222</v>
      </c>
      <c r="BU21" s="121" t="s">
        <v>215</v>
      </c>
      <c r="BV21" s="121" t="s">
        <v>216</v>
      </c>
      <c r="BW21" s="121" t="s">
        <v>217</v>
      </c>
      <c r="BX21" s="121" t="s">
        <v>218</v>
      </c>
      <c r="BY21" s="121" t="s">
        <v>223</v>
      </c>
      <c r="BZ21" s="154" t="s">
        <v>224</v>
      </c>
      <c r="CA21" s="154" t="s">
        <v>225</v>
      </c>
      <c r="CB21" s="120" t="s">
        <v>226</v>
      </c>
      <c r="CC21" s="155" t="s">
        <v>344</v>
      </c>
      <c r="CD21" s="155" t="s">
        <v>345</v>
      </c>
      <c r="CE21" s="155" t="s">
        <v>346</v>
      </c>
      <c r="CF21" s="155" t="s">
        <v>347</v>
      </c>
      <c r="CG21" s="124" t="s">
        <v>231</v>
      </c>
      <c r="CH21" s="154" t="s">
        <v>232</v>
      </c>
      <c r="CI21" s="156" t="s">
        <v>233</v>
      </c>
      <c r="CJ21" s="156" t="s">
        <v>234</v>
      </c>
      <c r="CK21" s="158"/>
      <c r="CL21" s="158"/>
      <c r="CM21" s="158"/>
      <c r="CN21" s="158"/>
      <c r="CO21" s="158"/>
      <c r="CP21" s="158"/>
      <c r="CQ21" s="158"/>
      <c r="CR21" s="158"/>
      <c r="CS21" s="158"/>
      <c r="CT21" s="125"/>
      <c r="CU21" s="125"/>
      <c r="CV21" s="125"/>
      <c r="CW21" s="158"/>
      <c r="CX21" s="158"/>
      <c r="CY21" s="158"/>
      <c r="CZ21" s="159"/>
      <c r="DA21" s="160"/>
      <c r="DB21" s="161"/>
      <c r="DC21" s="161"/>
      <c r="DD21" s="161"/>
      <c r="DE21" s="162" t="s">
        <v>235</v>
      </c>
      <c r="DF21" s="160"/>
      <c r="DG21" s="158"/>
      <c r="DH21" s="158"/>
      <c r="DI21" s="163" t="s">
        <v>236</v>
      </c>
      <c r="DJ21" s="91" t="s">
        <v>237</v>
      </c>
      <c r="DK21" s="91" t="s">
        <v>238</v>
      </c>
      <c r="DL21" s="91" t="s">
        <v>239</v>
      </c>
      <c r="DM21" s="127" t="s">
        <v>223</v>
      </c>
      <c r="DN21" s="127" t="s">
        <v>224</v>
      </c>
      <c r="DO21" s="127" t="s">
        <v>225</v>
      </c>
      <c r="DP21" s="127" t="s">
        <v>240</v>
      </c>
      <c r="DQ21" s="91"/>
      <c r="DR21" s="91"/>
      <c r="DS21" s="91"/>
      <c r="DT21" s="91"/>
      <c r="DU21" s="91" t="s">
        <v>241</v>
      </c>
      <c r="DV21" s="91" t="s">
        <v>242</v>
      </c>
      <c r="DW21" s="91" t="s">
        <v>243</v>
      </c>
      <c r="DX21" s="127" t="s">
        <v>244</v>
      </c>
      <c r="DY21" s="91"/>
      <c r="DZ21" s="91"/>
      <c r="EA21" s="91"/>
      <c r="EB21" s="91"/>
      <c r="EC21" s="91"/>
      <c r="ED21" s="91"/>
      <c r="EE21" s="91"/>
      <c r="EF21" s="91"/>
      <c r="EG21" s="164"/>
      <c r="EH21" s="94"/>
      <c r="EI21" s="165"/>
      <c r="EJ21" s="165"/>
      <c r="EK21" s="96" t="s">
        <v>253</v>
      </c>
      <c r="EL21" s="141"/>
      <c r="EM21" s="141"/>
      <c r="EN21" s="166"/>
      <c r="EO21" s="167" t="s">
        <v>254</v>
      </c>
      <c r="EP21" s="167" t="s">
        <v>308</v>
      </c>
      <c r="EQ21" s="167" t="s">
        <v>348</v>
      </c>
      <c r="ER21" s="167" t="s">
        <v>349</v>
      </c>
      <c r="ES21" s="167" t="s">
        <v>350</v>
      </c>
      <c r="ET21" s="167"/>
      <c r="EU21" s="167" t="s">
        <v>351</v>
      </c>
      <c r="EV21" s="168"/>
      <c r="EW21" s="168"/>
      <c r="EX21" s="169" t="s">
        <v>257</v>
      </c>
      <c r="EY21" s="169"/>
      <c r="EZ21" s="171"/>
      <c r="FA21" s="171"/>
      <c r="FB21" s="171"/>
      <c r="FC21" s="171"/>
      <c r="FD21" s="171"/>
      <c r="FE21" s="171"/>
      <c r="FF21" s="239"/>
      <c r="FG21" s="239">
        <v>39382</v>
      </c>
      <c r="FH21" s="239"/>
      <c r="FI21" s="240"/>
      <c r="FJ21" s="240">
        <v>115808</v>
      </c>
      <c r="FK21" s="240"/>
      <c r="FL21" s="135">
        <v>1</v>
      </c>
      <c r="FM21" s="136"/>
      <c r="FN21" s="136"/>
      <c r="FO21" s="136"/>
      <c r="FP21" s="136"/>
      <c r="FQ21" s="136"/>
      <c r="FR21" s="136"/>
      <c r="FS21" s="136"/>
      <c r="FT21" s="136"/>
      <c r="FU21" s="136"/>
      <c r="FV21" s="136"/>
      <c r="FW21" s="253"/>
      <c r="FX21" s="253"/>
      <c r="FY21" s="253"/>
      <c r="FZ21" s="253"/>
      <c r="GA21" s="253"/>
      <c r="GB21" s="253"/>
      <c r="GC21" s="253"/>
      <c r="GD21" s="253"/>
      <c r="GE21" s="253"/>
      <c r="GF21" s="253"/>
      <c r="GG21" s="253"/>
      <c r="GH21" s="253"/>
      <c r="GI21" s="253"/>
      <c r="GJ21" s="253"/>
      <c r="GK21" s="253"/>
      <c r="GL21" s="253"/>
      <c r="GM21" s="253"/>
      <c r="GN21" s="253"/>
      <c r="GO21" s="253"/>
      <c r="GP21" s="253"/>
      <c r="GQ21" s="253"/>
      <c r="GR21" s="253"/>
      <c r="GS21" s="253"/>
      <c r="GT21" s="253"/>
      <c r="GU21" s="253"/>
      <c r="GV21" s="253"/>
      <c r="GW21" s="253"/>
      <c r="GX21" s="253"/>
      <c r="GY21" s="253"/>
      <c r="GZ21" s="253"/>
      <c r="HA21" s="253"/>
      <c r="HB21" s="253"/>
      <c r="HC21" s="253"/>
      <c r="HD21" s="253"/>
      <c r="HE21" s="253"/>
      <c r="HF21" s="253"/>
      <c r="HG21" s="253"/>
      <c r="HH21" s="253"/>
      <c r="HI21" s="253"/>
      <c r="HJ21" s="253"/>
      <c r="HK21" s="253"/>
      <c r="HL21" s="253"/>
      <c r="HM21" s="253"/>
      <c r="HN21" s="253"/>
      <c r="HO21" s="253"/>
      <c r="HP21" s="253"/>
      <c r="HQ21" s="253"/>
      <c r="HR21" s="253"/>
      <c r="HS21" s="253"/>
      <c r="HT21" s="253"/>
      <c r="HU21" s="253"/>
      <c r="HV21" s="253"/>
      <c r="HW21" s="253"/>
      <c r="HX21" s="253"/>
      <c r="HY21" s="253"/>
      <c r="HZ21" s="253"/>
      <c r="IA21" s="253"/>
      <c r="IB21" s="253"/>
      <c r="IC21" s="253"/>
      <c r="ID21" s="253"/>
      <c r="IE21" s="253"/>
      <c r="IF21" s="253"/>
      <c r="IG21" s="253"/>
      <c r="IH21" s="253"/>
      <c r="II21" s="253"/>
      <c r="IJ21" s="253"/>
      <c r="IK21" s="253"/>
      <c r="IL21" s="253"/>
      <c r="IM21" s="253"/>
      <c r="IN21" s="253"/>
      <c r="IO21" s="253"/>
      <c r="IP21" s="253"/>
      <c r="IQ21" s="253"/>
      <c r="IR21" s="253"/>
      <c r="IS21" s="253"/>
      <c r="IT21" s="253"/>
      <c r="IU21" s="253"/>
      <c r="IV21" s="253"/>
      <c r="IW21" s="253"/>
      <c r="IX21" s="253"/>
      <c r="IY21" s="253"/>
      <c r="IZ21" s="253"/>
      <c r="JA21" s="253"/>
      <c r="JB21" s="253"/>
      <c r="JC21" s="253"/>
      <c r="JD21" s="253"/>
      <c r="JE21" s="253"/>
      <c r="JF21" s="253"/>
      <c r="JG21" s="253"/>
      <c r="JH21" s="253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3"/>
      <c r="LK21" s="253"/>
      <c r="LL21" s="253"/>
      <c r="LM21" s="253"/>
      <c r="LN21" s="253"/>
      <c r="LO21" s="253"/>
      <c r="LP21" s="253"/>
      <c r="LQ21" s="253"/>
      <c r="LR21" s="253"/>
      <c r="LS21" s="253"/>
      <c r="LT21" s="253"/>
      <c r="LU21" s="253"/>
      <c r="LV21" s="253"/>
      <c r="LW21" s="253"/>
      <c r="LX21" s="253"/>
      <c r="LY21" s="253"/>
      <c r="LZ21" s="253"/>
      <c r="MA21" s="253"/>
      <c r="MB21" s="253"/>
      <c r="MC21" s="253"/>
      <c r="MD21" s="253"/>
      <c r="ME21" s="253"/>
      <c r="MF21" s="253"/>
      <c r="MG21" s="253"/>
      <c r="MH21" s="253"/>
      <c r="MI21" s="253"/>
      <c r="MJ21" s="253"/>
      <c r="MK21" s="253"/>
      <c r="ML21" s="253"/>
      <c r="MM21" s="253"/>
      <c r="MN21" s="253"/>
      <c r="MO21" s="253"/>
      <c r="MP21" s="253"/>
      <c r="MQ21" s="253"/>
      <c r="MR21" s="253"/>
      <c r="MS21" s="253"/>
      <c r="MT21" s="253"/>
      <c r="MU21" s="253"/>
      <c r="MV21" s="253"/>
      <c r="MW21" s="253"/>
      <c r="MX21" s="253"/>
      <c r="MY21" s="253"/>
      <c r="MZ21" s="253"/>
      <c r="NA21" s="253"/>
      <c r="NB21" s="253"/>
      <c r="NC21" s="253"/>
      <c r="ND21" s="253"/>
      <c r="NE21" s="253"/>
      <c r="NF21" s="253"/>
      <c r="NG21" s="253"/>
      <c r="NH21" s="253"/>
      <c r="NI21" s="253"/>
      <c r="NJ21" s="253"/>
      <c r="NK21" s="253"/>
      <c r="NL21" s="253"/>
      <c r="NM21" s="253"/>
      <c r="NN21" s="253"/>
      <c r="NO21" s="253"/>
      <c r="NP21" s="253"/>
      <c r="NQ21" s="253"/>
      <c r="NR21" s="253"/>
      <c r="NS21" s="253"/>
      <c r="NT21" s="253"/>
      <c r="NU21" s="253"/>
      <c r="NV21" s="253"/>
      <c r="NW21" s="253"/>
      <c r="NX21" s="253"/>
      <c r="NY21" s="253"/>
      <c r="NZ21" s="253"/>
      <c r="OA21" s="253"/>
      <c r="OB21" s="253"/>
      <c r="OC21" s="253"/>
      <c r="OD21" s="253"/>
      <c r="OE21" s="253"/>
      <c r="OF21" s="253"/>
      <c r="OG21" s="253"/>
      <c r="OH21" s="253"/>
      <c r="OI21" s="253"/>
      <c r="OJ21" s="253"/>
      <c r="OK21" s="253"/>
      <c r="OL21" s="253"/>
      <c r="OM21" s="253"/>
      <c r="ON21" s="253"/>
      <c r="OO21" s="253"/>
      <c r="OP21" s="253"/>
      <c r="OQ21" s="253"/>
      <c r="OR21" s="253"/>
      <c r="OS21" s="253"/>
      <c r="OT21" s="253"/>
      <c r="OU21" s="253"/>
      <c r="OV21" s="253"/>
      <c r="OW21" s="253"/>
      <c r="OX21" s="253"/>
      <c r="OY21" s="253"/>
      <c r="OZ21" s="253"/>
      <c r="PA21" s="253"/>
      <c r="PB21" s="253"/>
      <c r="PC21" s="253"/>
      <c r="PD21" s="253"/>
      <c r="PE21" s="253"/>
      <c r="PF21" s="253"/>
      <c r="PG21" s="253"/>
      <c r="PH21" s="253"/>
      <c r="PI21" s="253"/>
      <c r="PJ21" s="253"/>
      <c r="PK21" s="253"/>
      <c r="PL21" s="253"/>
      <c r="PM21" s="253"/>
      <c r="PN21" s="253"/>
      <c r="PO21" s="253"/>
      <c r="PP21" s="253"/>
      <c r="PQ21" s="253"/>
      <c r="PR21" s="253"/>
      <c r="PS21" s="253"/>
      <c r="PT21" s="253"/>
      <c r="PU21" s="253"/>
      <c r="PV21" s="253"/>
      <c r="PW21" s="253"/>
      <c r="PX21" s="253"/>
      <c r="PY21" s="253"/>
      <c r="PZ21" s="253"/>
      <c r="QA21" s="253"/>
      <c r="QB21" s="253"/>
      <c r="QC21" s="253"/>
      <c r="QD21" s="253"/>
      <c r="QE21" s="253"/>
      <c r="QF21" s="253"/>
      <c r="QG21" s="253"/>
      <c r="QH21" s="253"/>
      <c r="QI21" s="253"/>
      <c r="QJ21" s="253"/>
      <c r="QK21" s="253"/>
      <c r="QL21" s="253"/>
      <c r="QM21" s="253"/>
      <c r="QN21" s="253"/>
      <c r="QO21" s="253"/>
      <c r="QP21" s="253"/>
      <c r="QQ21" s="253"/>
      <c r="QR21" s="253"/>
      <c r="QS21" s="253"/>
      <c r="QT21" s="253"/>
      <c r="QU21" s="253"/>
      <c r="QV21" s="253"/>
      <c r="QW21" s="253"/>
      <c r="QX21" s="253"/>
      <c r="QY21" s="253"/>
      <c r="QZ21" s="253"/>
      <c r="RA21" s="253"/>
      <c r="RB21" s="253"/>
      <c r="RC21" s="253"/>
      <c r="RD21" s="253"/>
      <c r="RE21" s="253"/>
      <c r="RF21" s="253"/>
      <c r="RG21" s="253"/>
      <c r="RH21" s="253"/>
      <c r="RI21" s="253"/>
      <c r="RJ21" s="253"/>
      <c r="RK21" s="253"/>
      <c r="RL21" s="253"/>
      <c r="RM21" s="253"/>
      <c r="RN21" s="253"/>
      <c r="RO21" s="253"/>
      <c r="RP21" s="253"/>
      <c r="RQ21" s="253"/>
      <c r="RR21" s="253"/>
      <c r="RS21" s="253"/>
      <c r="RT21" s="253"/>
      <c r="RU21" s="253"/>
      <c r="RV21" s="253"/>
      <c r="RW21" s="253"/>
      <c r="RX21" s="253"/>
      <c r="RY21" s="253"/>
      <c r="RZ21" s="253"/>
      <c r="SA21" s="253"/>
      <c r="SB21" s="253"/>
      <c r="SC21" s="253"/>
      <c r="SD21" s="253"/>
      <c r="SE21" s="253"/>
      <c r="SF21" s="253"/>
      <c r="SG21" s="253"/>
      <c r="SH21" s="253"/>
      <c r="SI21" s="253"/>
      <c r="SJ21" s="253"/>
      <c r="SK21" s="253"/>
      <c r="SL21" s="253"/>
      <c r="SM21" s="253"/>
      <c r="SN21" s="253"/>
      <c r="SO21" s="253"/>
      <c r="SP21" s="253"/>
      <c r="SQ21" s="253"/>
      <c r="SR21" s="253"/>
      <c r="SS21" s="253"/>
      <c r="ST21" s="253"/>
      <c r="SU21" s="253"/>
      <c r="SV21" s="253"/>
      <c r="SW21" s="253"/>
      <c r="SX21" s="253"/>
      <c r="SY21" s="253"/>
      <c r="SZ21" s="253"/>
      <c r="TA21" s="253"/>
      <c r="TB21" s="253"/>
      <c r="TC21" s="253"/>
      <c r="TD21" s="253"/>
      <c r="TE21" s="253"/>
      <c r="TF21" s="253"/>
      <c r="TG21" s="253"/>
      <c r="TH21" s="253"/>
      <c r="TI21" s="253"/>
      <c r="TJ21" s="253"/>
      <c r="TK21" s="253"/>
      <c r="TL21" s="253"/>
      <c r="TM21" s="253"/>
      <c r="TN21" s="253"/>
      <c r="TO21" s="253"/>
      <c r="TP21" s="253"/>
      <c r="TQ21" s="253"/>
      <c r="TR21" s="253"/>
      <c r="TS21" s="253"/>
      <c r="TT21" s="253"/>
      <c r="TU21" s="253"/>
      <c r="TV21" s="253"/>
      <c r="TW21" s="253"/>
      <c r="TX21" s="253"/>
      <c r="TY21" s="253"/>
      <c r="TZ21" s="253"/>
      <c r="UA21" s="253"/>
      <c r="UB21" s="253"/>
      <c r="UC21" s="253"/>
      <c r="UD21" s="253"/>
      <c r="UE21" s="253"/>
      <c r="UF21" s="253"/>
      <c r="UG21" s="253"/>
      <c r="UH21" s="253"/>
      <c r="UI21" s="253"/>
      <c r="UJ21" s="253"/>
      <c r="UK21" s="253"/>
      <c r="UL21" s="253"/>
      <c r="UM21" s="253"/>
      <c r="UN21" s="253"/>
      <c r="UO21" s="253"/>
      <c r="UP21" s="253"/>
      <c r="UQ21" s="253"/>
      <c r="UR21" s="253"/>
      <c r="US21" s="253"/>
      <c r="UT21" s="253"/>
      <c r="UU21" s="253"/>
      <c r="UV21" s="253"/>
      <c r="UW21" s="253"/>
      <c r="UX21" s="253"/>
      <c r="UY21" s="253"/>
      <c r="UZ21" s="253"/>
      <c r="VA21" s="253"/>
      <c r="VB21" s="253"/>
      <c r="VC21" s="253"/>
      <c r="VD21" s="253"/>
      <c r="VE21" s="253"/>
      <c r="VF21" s="253"/>
      <c r="VG21" s="253"/>
      <c r="VH21" s="253"/>
      <c r="VI21" s="253"/>
      <c r="VJ21" s="253"/>
      <c r="VK21" s="253"/>
      <c r="VL21" s="253"/>
      <c r="VM21" s="253"/>
      <c r="VN21" s="253"/>
      <c r="VO21" s="253"/>
      <c r="VP21" s="253"/>
      <c r="VQ21" s="253"/>
      <c r="VR21" s="253"/>
      <c r="VS21" s="253"/>
      <c r="VT21" s="253"/>
      <c r="VU21" s="253"/>
      <c r="VV21" s="253"/>
      <c r="VW21" s="253"/>
      <c r="VX21" s="253"/>
      <c r="VY21" s="253"/>
      <c r="VZ21" s="253"/>
      <c r="WA21" s="253"/>
      <c r="WB21" s="253"/>
      <c r="WC21" s="253"/>
      <c r="WD21" s="253"/>
      <c r="WE21" s="253"/>
      <c r="WF21" s="253"/>
      <c r="WG21" s="253"/>
      <c r="WH21" s="253"/>
      <c r="WI21" s="253"/>
      <c r="WJ21" s="253"/>
      <c r="WK21" s="253"/>
      <c r="WL21" s="253"/>
      <c r="WM21" s="253"/>
      <c r="WN21" s="253"/>
      <c r="WO21" s="253"/>
      <c r="WP21" s="253"/>
      <c r="WQ21" s="253"/>
      <c r="WR21" s="253"/>
      <c r="WS21" s="253"/>
      <c r="WT21" s="253"/>
      <c r="WU21" s="253"/>
      <c r="WV21" s="253"/>
      <c r="WW21" s="253"/>
      <c r="WX21" s="253"/>
      <c r="WY21" s="253"/>
      <c r="WZ21" s="253"/>
      <c r="XA21" s="253"/>
      <c r="XB21" s="253"/>
      <c r="XC21" s="253"/>
      <c r="XD21" s="253"/>
      <c r="XE21" s="253"/>
      <c r="XF21" s="253"/>
      <c r="XG21" s="253"/>
      <c r="XH21" s="253"/>
      <c r="XI21" s="253"/>
      <c r="XJ21" s="253"/>
      <c r="XK21" s="253"/>
      <c r="XL21" s="253"/>
      <c r="XM21" s="253"/>
      <c r="XN21" s="253"/>
      <c r="XO21" s="253"/>
      <c r="XP21" s="253"/>
      <c r="XQ21" s="253"/>
      <c r="XR21" s="253"/>
      <c r="XS21" s="253"/>
      <c r="XT21" s="253"/>
      <c r="XU21" s="253"/>
      <c r="XV21" s="253"/>
      <c r="XW21" s="253"/>
      <c r="XX21" s="253"/>
      <c r="XY21" s="253"/>
      <c r="XZ21" s="253"/>
      <c r="YA21" s="253"/>
      <c r="YB21" s="253"/>
      <c r="YC21" s="253"/>
      <c r="YD21" s="253"/>
      <c r="YE21" s="253"/>
      <c r="YF21" s="253"/>
      <c r="YG21" s="253"/>
      <c r="YH21" s="253"/>
      <c r="YI21" s="253"/>
      <c r="YJ21" s="253"/>
      <c r="YK21" s="253"/>
      <c r="YL21" s="253"/>
      <c r="YM21" s="253"/>
      <c r="YN21" s="253"/>
      <c r="YO21" s="253"/>
      <c r="YP21" s="253"/>
      <c r="YQ21" s="253"/>
      <c r="YR21" s="253"/>
      <c r="YS21" s="253"/>
      <c r="YT21" s="253"/>
      <c r="YU21" s="253"/>
      <c r="YV21" s="253"/>
      <c r="YW21" s="253"/>
      <c r="YX21" s="253"/>
      <c r="YY21" s="253"/>
      <c r="YZ21" s="253"/>
      <c r="ZA21" s="253"/>
      <c r="ZB21" s="253"/>
      <c r="ZC21" s="253"/>
      <c r="ZD21" s="253"/>
      <c r="ZE21" s="253"/>
      <c r="ZF21" s="253"/>
      <c r="ZG21" s="253"/>
      <c r="ZH21" s="253"/>
      <c r="ZI21" s="253"/>
      <c r="ZJ21" s="253"/>
      <c r="ZK21" s="253"/>
      <c r="ZL21" s="253"/>
      <c r="ZM21" s="253"/>
      <c r="ZN21" s="253"/>
      <c r="ZO21" s="253"/>
      <c r="ZP21" s="253"/>
      <c r="ZQ21" s="253"/>
      <c r="ZR21" s="253"/>
      <c r="ZS21" s="253"/>
      <c r="ZT21" s="253"/>
      <c r="ZU21" s="253"/>
      <c r="ZV21" s="253"/>
      <c r="ZW21" s="253"/>
      <c r="ZX21" s="253"/>
      <c r="ZY21" s="253"/>
      <c r="ZZ21" s="253"/>
      <c r="AAA21" s="253"/>
      <c r="AAB21" s="253"/>
      <c r="AAC21" s="253"/>
      <c r="AAD21" s="253"/>
      <c r="AAE21" s="253"/>
      <c r="AAF21" s="253"/>
      <c r="AAG21" s="253"/>
      <c r="AAH21" s="253"/>
      <c r="AAI21" s="253"/>
      <c r="AAJ21" s="253"/>
      <c r="AAK21" s="253"/>
      <c r="AAL21" s="253"/>
      <c r="AAM21" s="253"/>
      <c r="AAN21" s="253"/>
      <c r="AAO21" s="253"/>
      <c r="AAP21" s="253"/>
      <c r="AAQ21" s="253"/>
      <c r="AAR21" s="253"/>
      <c r="AAS21" s="253"/>
      <c r="AAT21" s="253"/>
      <c r="AAU21" s="253"/>
      <c r="AAV21" s="253"/>
      <c r="AAW21" s="253"/>
      <c r="AAX21" s="253"/>
      <c r="AAY21" s="253"/>
      <c r="AAZ21" s="253"/>
      <c r="ABA21" s="253"/>
      <c r="ABB21" s="253"/>
      <c r="ABC21" s="253"/>
      <c r="ABD21" s="253"/>
      <c r="ABE21" s="253"/>
      <c r="ABF21" s="253"/>
      <c r="ABG21" s="253"/>
      <c r="ABH21" s="253"/>
      <c r="ABI21" s="253"/>
      <c r="ABJ21" s="253"/>
      <c r="ABK21" s="253"/>
      <c r="ABL21" s="253"/>
      <c r="ABM21" s="253"/>
      <c r="ABN21" s="253"/>
      <c r="ABO21" s="253"/>
      <c r="ABP21" s="253"/>
      <c r="ABQ21" s="253"/>
      <c r="ABR21" s="253"/>
      <c r="ABS21" s="253"/>
      <c r="ABT21" s="253"/>
      <c r="ABU21" s="253"/>
      <c r="ABV21" s="253"/>
      <c r="ABW21" s="253"/>
      <c r="ABX21" s="253"/>
      <c r="ABY21" s="253"/>
      <c r="ABZ21" s="253"/>
      <c r="ACA21" s="253"/>
      <c r="ACB21" s="253"/>
      <c r="ACC21" s="253"/>
      <c r="ACD21" s="253"/>
      <c r="ACE21" s="253"/>
      <c r="ACF21" s="253"/>
      <c r="ACG21" s="253"/>
      <c r="ACH21" s="253"/>
      <c r="ACI21" s="253"/>
      <c r="ACJ21" s="253"/>
      <c r="ACK21" s="253"/>
      <c r="ACL21" s="253"/>
      <c r="ACM21" s="253"/>
      <c r="ACN21" s="253"/>
      <c r="ACO21" s="253"/>
      <c r="ACP21" s="253"/>
      <c r="ACQ21" s="253"/>
      <c r="ACR21" s="253"/>
      <c r="ACS21" s="253"/>
      <c r="ACT21" s="253"/>
      <c r="ACU21" s="253"/>
      <c r="ACV21" s="253"/>
      <c r="ACW21" s="253"/>
      <c r="ACX21" s="253"/>
      <c r="ACY21" s="253"/>
      <c r="ACZ21" s="253"/>
      <c r="ADA21" s="253"/>
      <c r="ADB21" s="253"/>
      <c r="ADC21" s="253"/>
      <c r="ADD21" s="253"/>
      <c r="ADE21" s="253"/>
      <c r="ADF21" s="253"/>
      <c r="ADG21" s="253"/>
      <c r="ADH21" s="253"/>
      <c r="ADI21" s="253"/>
      <c r="ADJ21" s="253"/>
      <c r="ADK21" s="253"/>
      <c r="ADL21" s="253"/>
      <c r="ADM21" s="253"/>
      <c r="ADN21" s="253"/>
      <c r="ADO21" s="253"/>
      <c r="ADP21" s="253"/>
      <c r="ADQ21" s="253"/>
      <c r="ADR21" s="253"/>
      <c r="ADS21" s="253"/>
      <c r="ADT21" s="253"/>
      <c r="ADU21" s="253"/>
      <c r="ADV21" s="253"/>
      <c r="ADW21" s="253"/>
      <c r="ADX21" s="253"/>
      <c r="ADY21" s="253"/>
      <c r="ADZ21" s="253"/>
      <c r="AEA21" s="253"/>
      <c r="AEB21" s="253"/>
      <c r="AEC21" s="253"/>
      <c r="AED21" s="253"/>
      <c r="AEE21" s="253"/>
      <c r="AEF21" s="253"/>
      <c r="AEG21" s="253"/>
      <c r="AEH21" s="253"/>
      <c r="AEI21" s="253"/>
      <c r="AEJ21" s="253"/>
      <c r="AEK21" s="253"/>
      <c r="AEL21" s="253"/>
      <c r="AEM21" s="253"/>
      <c r="AEN21" s="253"/>
      <c r="AEO21" s="253"/>
      <c r="AEP21" s="253"/>
      <c r="AEQ21" s="253"/>
      <c r="AER21" s="253"/>
      <c r="AES21" s="253"/>
      <c r="AET21" s="253"/>
      <c r="AEU21" s="253"/>
      <c r="AEV21" s="253"/>
      <c r="AEW21" s="253"/>
      <c r="AEX21" s="253"/>
      <c r="AEY21" s="253"/>
      <c r="AEZ21" s="253"/>
      <c r="AFA21" s="253"/>
      <c r="AFB21" s="253"/>
      <c r="AFC21" s="253"/>
      <c r="AFD21" s="253"/>
      <c r="AFE21" s="253"/>
      <c r="AFF21" s="253"/>
      <c r="AFG21" s="253"/>
      <c r="AFH21" s="253"/>
      <c r="AFI21" s="253"/>
      <c r="AFJ21" s="253"/>
      <c r="AFK21" s="253"/>
      <c r="AFL21" s="253"/>
      <c r="AFM21" s="253"/>
      <c r="AFN21" s="253"/>
      <c r="AFO21" s="253"/>
      <c r="AFP21" s="253"/>
      <c r="AFQ21" s="253"/>
      <c r="AFR21" s="253"/>
      <c r="AFS21" s="253"/>
      <c r="AFT21" s="253"/>
      <c r="AFU21" s="253"/>
      <c r="AFV21" s="253"/>
      <c r="AFW21" s="253"/>
      <c r="AFX21" s="253"/>
      <c r="AFY21" s="253"/>
      <c r="AFZ21" s="253"/>
      <c r="AGA21" s="253"/>
      <c r="AGB21" s="253"/>
      <c r="AGC21" s="253"/>
      <c r="AGD21" s="253"/>
      <c r="AGE21" s="253"/>
      <c r="AGF21" s="253"/>
      <c r="AGG21" s="253"/>
      <c r="AGH21" s="253"/>
      <c r="AGI21" s="253"/>
      <c r="AGJ21" s="253"/>
      <c r="AGK21" s="253"/>
      <c r="AGL21" s="253"/>
      <c r="AGM21" s="253"/>
      <c r="AGN21" s="253"/>
      <c r="AGO21" s="253"/>
      <c r="AGP21" s="253"/>
      <c r="AGQ21" s="253"/>
      <c r="AGR21" s="253"/>
      <c r="AGS21" s="253"/>
      <c r="AGT21" s="253"/>
      <c r="AGU21" s="253"/>
      <c r="AGV21" s="253"/>
      <c r="AGW21" s="253"/>
      <c r="AGX21" s="253"/>
      <c r="AGY21" s="253"/>
      <c r="AGZ21" s="253"/>
      <c r="AHA21" s="253"/>
      <c r="AHB21" s="253"/>
      <c r="AHC21" s="253"/>
      <c r="AHD21" s="253"/>
      <c r="AHE21" s="253"/>
      <c r="AHF21" s="253"/>
      <c r="AHG21" s="253"/>
      <c r="AHH21" s="253"/>
      <c r="AHI21" s="253"/>
      <c r="AHJ21" s="253"/>
      <c r="AHK21" s="253"/>
      <c r="AHL21" s="253"/>
      <c r="AHM21" s="253"/>
      <c r="AHN21" s="253"/>
      <c r="AHO21" s="253"/>
      <c r="AHP21" s="253"/>
      <c r="AHQ21" s="253"/>
      <c r="AHR21" s="253"/>
      <c r="AHS21" s="253"/>
      <c r="AHT21" s="253"/>
      <c r="AHU21" s="253"/>
      <c r="AHV21" s="253"/>
      <c r="AHW21" s="253"/>
      <c r="AHX21" s="253"/>
      <c r="AHY21" s="253"/>
      <c r="AHZ21" s="253"/>
      <c r="AIA21" s="253"/>
      <c r="AIB21" s="253"/>
      <c r="AIC21" s="253"/>
      <c r="AID21" s="253"/>
      <c r="AIE21" s="253"/>
      <c r="AIF21" s="253"/>
      <c r="AIG21" s="253"/>
      <c r="AIH21" s="253"/>
      <c r="AII21" s="253"/>
      <c r="AIJ21" s="253"/>
      <c r="AIK21" s="253"/>
      <c r="AIL21" s="253"/>
      <c r="AIM21" s="253"/>
      <c r="AIN21" s="253"/>
      <c r="AIO21" s="253"/>
      <c r="AIP21" s="253"/>
      <c r="AIQ21" s="253"/>
      <c r="AIR21" s="253"/>
      <c r="AIS21" s="253"/>
      <c r="AIT21" s="253"/>
      <c r="AIU21" s="253"/>
      <c r="AIV21" s="253"/>
      <c r="AIW21" s="253"/>
      <c r="AIX21" s="253"/>
      <c r="AIY21" s="253"/>
      <c r="AIZ21" s="253"/>
      <c r="AJA21" s="253"/>
      <c r="AJB21" s="253"/>
      <c r="AJC21" s="253"/>
      <c r="AJD21" s="253"/>
      <c r="AJE21" s="253"/>
      <c r="AJF21" s="253"/>
      <c r="AJG21" s="253"/>
      <c r="AJH21" s="253"/>
      <c r="AJI21" s="253"/>
      <c r="AJJ21" s="253"/>
      <c r="AJK21" s="253"/>
      <c r="AJL21" s="253"/>
      <c r="AJM21" s="253"/>
      <c r="AJN21" s="253"/>
      <c r="AJO21" s="253"/>
      <c r="AJP21" s="253"/>
      <c r="AJQ21" s="253"/>
      <c r="AJR21" s="253"/>
      <c r="AJS21" s="253"/>
      <c r="AJT21" s="253"/>
      <c r="AJU21" s="253"/>
      <c r="AJV21" s="253"/>
      <c r="AJW21" s="253"/>
      <c r="AJX21" s="253"/>
      <c r="AJY21" s="253"/>
      <c r="AJZ21" s="253"/>
      <c r="AKA21" s="253"/>
      <c r="AKB21" s="253"/>
      <c r="AKC21" s="253"/>
      <c r="AKD21" s="253"/>
      <c r="AKE21" s="253"/>
      <c r="AKF21" s="253"/>
      <c r="AKG21" s="253"/>
      <c r="AKH21" s="253"/>
      <c r="AKI21" s="253"/>
      <c r="AKJ21" s="253"/>
      <c r="AKK21" s="253"/>
      <c r="AKL21" s="253"/>
      <c r="AKM21" s="253"/>
      <c r="AKN21" s="253"/>
      <c r="AKO21" s="253"/>
      <c r="AKP21" s="253"/>
      <c r="AKQ21" s="253"/>
      <c r="AKR21" s="253"/>
      <c r="AKS21" s="253"/>
      <c r="AKT21" s="253"/>
      <c r="AKU21" s="253"/>
      <c r="AKV21" s="253"/>
      <c r="AKW21" s="253"/>
      <c r="AKX21" s="253"/>
      <c r="AKY21" s="253"/>
      <c r="AKZ21" s="253"/>
      <c r="ALA21" s="253"/>
      <c r="ALB21" s="253"/>
      <c r="ALC21" s="253"/>
      <c r="ALD21" s="253"/>
      <c r="ALE21" s="253"/>
      <c r="ALF21" s="253"/>
      <c r="ALG21" s="253"/>
      <c r="ALH21" s="253"/>
      <c r="ALI21" s="253"/>
      <c r="ALJ21" s="253"/>
      <c r="ALK21" s="253"/>
      <c r="ALL21" s="253"/>
      <c r="ALM21" s="253"/>
      <c r="ALN21" s="253"/>
      <c r="ALO21" s="253"/>
      <c r="ALP21" s="253"/>
      <c r="ALQ21" s="253"/>
      <c r="ALR21" s="253"/>
      <c r="ALS21" s="253"/>
      <c r="ALT21" s="253"/>
      <c r="ALU21" s="253"/>
      <c r="ALV21" s="253"/>
      <c r="ALW21" s="253"/>
      <c r="ALX21" s="253"/>
      <c r="ALY21" s="253"/>
      <c r="ALZ21" s="253"/>
      <c r="AMA21" s="253"/>
      <c r="AMB21" s="253"/>
      <c r="AMC21" s="253"/>
      <c r="AMD21" s="253"/>
      <c r="AME21" s="253"/>
      <c r="AMF21" s="253"/>
      <c r="AMG21" s="253"/>
      <c r="AMH21" s="253"/>
      <c r="AMI21" s="253"/>
      <c r="AMJ21" s="253"/>
      <c r="AMK21" s="253"/>
      <c r="AML21" s="253"/>
      <c r="AMM21" s="253"/>
      <c r="AMN21" s="253"/>
      <c r="AMO21" s="253"/>
      <c r="AMP21" s="253"/>
      <c r="AMQ21" s="253"/>
      <c r="AMR21" s="253"/>
      <c r="AMS21" s="253"/>
      <c r="AMT21" s="253"/>
      <c r="AMU21" s="253"/>
      <c r="AMV21" s="253"/>
      <c r="AMW21" s="253"/>
      <c r="AMX21" s="253"/>
      <c r="AMY21" s="253"/>
      <c r="AMZ21" s="253"/>
      <c r="ANA21" s="253"/>
      <c r="ANB21" s="253"/>
      <c r="ANC21" s="253"/>
      <c r="AND21" s="253"/>
      <c r="ANE21" s="253"/>
      <c r="ANF21" s="253"/>
      <c r="ANG21" s="253"/>
      <c r="ANH21" s="253"/>
      <c r="ANI21" s="253"/>
      <c r="ANJ21" s="253"/>
      <c r="ANK21" s="253"/>
      <c r="ANL21" s="253"/>
      <c r="ANM21" s="253"/>
      <c r="ANN21" s="253"/>
      <c r="ANO21" s="253"/>
      <c r="ANP21" s="253"/>
      <c r="ANQ21" s="253"/>
      <c r="ANR21" s="253"/>
      <c r="ANS21" s="253"/>
      <c r="ANT21" s="253"/>
      <c r="ANU21" s="253"/>
      <c r="ANV21" s="253"/>
      <c r="ANW21" s="253"/>
      <c r="ANX21" s="253"/>
      <c r="ANY21" s="253"/>
      <c r="ANZ21" s="253"/>
      <c r="AOA21" s="253"/>
      <c r="AOB21" s="253"/>
      <c r="AOC21" s="253"/>
      <c r="AOD21" s="253"/>
      <c r="AOE21" s="253"/>
      <c r="AOF21" s="253"/>
      <c r="AOG21" s="253"/>
      <c r="AOH21" s="253"/>
      <c r="AOI21" s="253"/>
      <c r="AOJ21" s="253"/>
      <c r="AOK21" s="253"/>
      <c r="AOL21" s="253"/>
      <c r="AOM21" s="253"/>
      <c r="AON21" s="253"/>
      <c r="AOO21" s="253"/>
      <c r="AOP21" s="253"/>
      <c r="AOQ21" s="253"/>
      <c r="AOR21" s="253"/>
      <c r="AOS21" s="253"/>
      <c r="AOT21" s="253"/>
      <c r="AOU21" s="253"/>
      <c r="AOV21" s="253"/>
      <c r="AOW21" s="253"/>
      <c r="AOX21" s="253"/>
      <c r="AOY21" s="253"/>
      <c r="AOZ21" s="253"/>
      <c r="APA21" s="253"/>
      <c r="APB21" s="253"/>
      <c r="APC21" s="253"/>
      <c r="APD21" s="253"/>
      <c r="APE21" s="253"/>
      <c r="APF21" s="253"/>
      <c r="APG21" s="253"/>
      <c r="APH21" s="253"/>
      <c r="API21" s="253"/>
      <c r="APJ21" s="253"/>
      <c r="APK21" s="253"/>
      <c r="APL21" s="253"/>
      <c r="APM21" s="253"/>
      <c r="APN21" s="253"/>
      <c r="APO21" s="253"/>
      <c r="APP21" s="253"/>
    </row>
    <row r="22" spans="1:1108" s="173" customFormat="1">
      <c r="A22" s="42">
        <v>43</v>
      </c>
      <c r="B22" s="137">
        <v>14.3</v>
      </c>
      <c r="C22" s="102" t="s">
        <v>352</v>
      </c>
      <c r="D22" s="138">
        <v>1052</v>
      </c>
      <c r="E22" s="104" t="s">
        <v>192</v>
      </c>
      <c r="F22" s="106" t="s">
        <v>337</v>
      </c>
      <c r="G22" s="175" t="s">
        <v>336</v>
      </c>
      <c r="H22" s="175" t="s">
        <v>339</v>
      </c>
      <c r="I22" s="175" t="s">
        <v>338</v>
      </c>
      <c r="J22" s="10" t="s">
        <v>340</v>
      </c>
      <c r="K22" s="10" t="s">
        <v>341</v>
      </c>
      <c r="L22" s="140" t="s">
        <v>342</v>
      </c>
      <c r="M22" s="10" t="s">
        <v>343</v>
      </c>
      <c r="N22" s="141" t="s">
        <v>201</v>
      </c>
      <c r="O22" s="142">
        <v>113053</v>
      </c>
      <c r="P22" s="143">
        <v>76</v>
      </c>
      <c r="Q22" s="109" t="s">
        <v>0</v>
      </c>
      <c r="R22" s="143">
        <v>76</v>
      </c>
      <c r="S22" s="109" t="s">
        <v>0</v>
      </c>
      <c r="T22" s="143">
        <v>2</v>
      </c>
      <c r="U22" s="109" t="s">
        <v>0</v>
      </c>
      <c r="V22" s="143">
        <v>10</v>
      </c>
      <c r="W22" s="109" t="s">
        <v>0</v>
      </c>
      <c r="X22" s="143">
        <v>6</v>
      </c>
      <c r="Y22" s="109" t="s">
        <v>0</v>
      </c>
      <c r="Z22" s="143">
        <v>5</v>
      </c>
      <c r="AA22" s="109" t="s">
        <v>0</v>
      </c>
      <c r="AB22" s="143"/>
      <c r="AC22" s="109" t="s">
        <v>0</v>
      </c>
      <c r="AD22" s="143"/>
      <c r="AE22" s="109" t="s">
        <v>0</v>
      </c>
      <c r="AF22" s="144">
        <v>4</v>
      </c>
      <c r="AG22" s="145">
        <v>8</v>
      </c>
      <c r="AH22" s="77" t="s">
        <v>202</v>
      </c>
      <c r="AI22" s="77" t="s">
        <v>0</v>
      </c>
      <c r="AJ22" s="146"/>
      <c r="AK22" s="146"/>
      <c r="AL22" s="147" t="s">
        <v>11</v>
      </c>
      <c r="AM22" s="147"/>
      <c r="AN22" s="147"/>
      <c r="AO22" s="147"/>
      <c r="AP22" s="148">
        <v>50</v>
      </c>
      <c r="AQ22" s="111" t="s">
        <v>7</v>
      </c>
      <c r="AR22" s="149">
        <v>0.13</v>
      </c>
      <c r="AS22" s="83" t="s">
        <v>20</v>
      </c>
      <c r="AT22" s="150" t="s">
        <v>250</v>
      </c>
      <c r="AU22" s="151" t="s">
        <v>251</v>
      </c>
      <c r="AV22" s="151" t="s">
        <v>252</v>
      </c>
      <c r="AW22" s="74" t="s">
        <v>206</v>
      </c>
      <c r="AX22" s="74" t="s">
        <v>207</v>
      </c>
      <c r="AY22" s="74" t="s">
        <v>208</v>
      </c>
      <c r="AZ22" s="74" t="s">
        <v>209</v>
      </c>
      <c r="BA22" s="152" t="s">
        <v>210</v>
      </c>
      <c r="BB22" s="115" t="s">
        <v>211</v>
      </c>
      <c r="BC22" s="152" t="s">
        <v>212</v>
      </c>
      <c r="BD22" s="152" t="s">
        <v>213</v>
      </c>
      <c r="BE22" s="116" t="s">
        <v>192</v>
      </c>
      <c r="BF22" s="117" t="s">
        <v>214</v>
      </c>
      <c r="BG22" s="117" t="s">
        <v>4</v>
      </c>
      <c r="BH22" s="117" t="s">
        <v>166</v>
      </c>
      <c r="BM22" s="119" t="s">
        <v>215</v>
      </c>
      <c r="BN22" s="154" t="s">
        <v>216</v>
      </c>
      <c r="BO22" s="154" t="s">
        <v>217</v>
      </c>
      <c r="BP22" s="154" t="s">
        <v>218</v>
      </c>
      <c r="BQ22" s="155" t="s">
        <v>219</v>
      </c>
      <c r="BR22" s="154" t="s">
        <v>220</v>
      </c>
      <c r="BS22" s="121" t="s">
        <v>221</v>
      </c>
      <c r="BT22" s="121" t="s">
        <v>222</v>
      </c>
      <c r="BU22" s="121" t="s">
        <v>215</v>
      </c>
      <c r="BV22" s="121" t="s">
        <v>216</v>
      </c>
      <c r="BW22" s="121" t="s">
        <v>217</v>
      </c>
      <c r="BX22" s="121" t="s">
        <v>218</v>
      </c>
      <c r="BY22" s="121" t="s">
        <v>223</v>
      </c>
      <c r="BZ22" s="154" t="s">
        <v>224</v>
      </c>
      <c r="CA22" s="154" t="s">
        <v>225</v>
      </c>
      <c r="CB22" s="120" t="s">
        <v>226</v>
      </c>
      <c r="CC22" s="155" t="s">
        <v>344</v>
      </c>
      <c r="CD22" s="155" t="s">
        <v>345</v>
      </c>
      <c r="CE22" s="155" t="s">
        <v>346</v>
      </c>
      <c r="CF22" s="155" t="s">
        <v>347</v>
      </c>
      <c r="CG22" s="124" t="s">
        <v>231</v>
      </c>
      <c r="CH22" s="154" t="s">
        <v>232</v>
      </c>
      <c r="CI22" s="156" t="s">
        <v>233</v>
      </c>
      <c r="CJ22" s="156" t="s">
        <v>234</v>
      </c>
      <c r="CK22" s="158"/>
      <c r="CL22" s="158"/>
      <c r="CM22" s="158"/>
      <c r="CN22" s="158"/>
      <c r="CO22" s="158"/>
      <c r="CP22" s="158"/>
      <c r="CQ22" s="158"/>
      <c r="CR22" s="158"/>
      <c r="CS22" s="158"/>
      <c r="CT22" s="125"/>
      <c r="CU22" s="125"/>
      <c r="CV22" s="125"/>
      <c r="CW22" s="158"/>
      <c r="CX22" s="158"/>
      <c r="CY22" s="158"/>
      <c r="CZ22" s="159"/>
      <c r="DA22" s="160"/>
      <c r="DB22" s="161"/>
      <c r="DC22" s="161"/>
      <c r="DD22" s="161"/>
      <c r="DE22" s="162" t="s">
        <v>235</v>
      </c>
      <c r="DF22" s="160"/>
      <c r="DG22" s="158"/>
      <c r="DH22" s="158"/>
      <c r="DI22" s="163" t="s">
        <v>236</v>
      </c>
      <c r="DJ22" s="91" t="s">
        <v>237</v>
      </c>
      <c r="DK22" s="91" t="s">
        <v>238</v>
      </c>
      <c r="DL22" s="91" t="s">
        <v>239</v>
      </c>
      <c r="DM22" s="127" t="s">
        <v>223</v>
      </c>
      <c r="DN22" s="127" t="s">
        <v>224</v>
      </c>
      <c r="DO22" s="127" t="s">
        <v>225</v>
      </c>
      <c r="DP22" s="127" t="s">
        <v>240</v>
      </c>
      <c r="DQ22" s="91"/>
      <c r="DR22" s="91"/>
      <c r="DS22" s="91"/>
      <c r="DT22" s="91"/>
      <c r="DU22" s="91" t="s">
        <v>241</v>
      </c>
      <c r="DV22" s="91" t="s">
        <v>242</v>
      </c>
      <c r="DW22" s="91" t="s">
        <v>243</v>
      </c>
      <c r="DX22" s="127" t="s">
        <v>244</v>
      </c>
      <c r="DY22" s="91"/>
      <c r="DZ22" s="91"/>
      <c r="EA22" s="91"/>
      <c r="EB22" s="91"/>
      <c r="EC22" s="91"/>
      <c r="ED22" s="91"/>
      <c r="EE22" s="91"/>
      <c r="EF22" s="91"/>
      <c r="EG22" s="164"/>
      <c r="EH22" s="94"/>
      <c r="EI22" s="165"/>
      <c r="EJ22" s="165"/>
      <c r="EK22" s="96" t="s">
        <v>253</v>
      </c>
      <c r="EL22" s="141"/>
      <c r="EM22" s="141"/>
      <c r="EN22" s="166"/>
      <c r="EO22" s="167" t="s">
        <v>254</v>
      </c>
      <c r="EP22" s="167" t="s">
        <v>308</v>
      </c>
      <c r="EQ22" s="167" t="s">
        <v>348</v>
      </c>
      <c r="ER22" s="167" t="s">
        <v>349</v>
      </c>
      <c r="ES22" s="167" t="s">
        <v>350</v>
      </c>
      <c r="ET22" s="167"/>
      <c r="EU22" s="167" t="s">
        <v>351</v>
      </c>
      <c r="EV22" s="168"/>
      <c r="EW22" s="168"/>
      <c r="EX22" s="169" t="s">
        <v>257</v>
      </c>
      <c r="EY22" s="169"/>
      <c r="EZ22" s="171"/>
      <c r="FA22" s="171"/>
      <c r="FB22" s="171"/>
      <c r="FC22" s="171"/>
      <c r="FD22" s="171"/>
      <c r="FE22" s="171"/>
      <c r="FF22" s="239"/>
      <c r="FG22" s="239"/>
      <c r="FH22" s="239">
        <v>39383</v>
      </c>
      <c r="FI22" s="240"/>
      <c r="FJ22" s="240"/>
      <c r="FK22" s="240">
        <v>233213</v>
      </c>
      <c r="FL22" s="135">
        <v>1</v>
      </c>
      <c r="FM22" s="136"/>
      <c r="FN22" s="136"/>
      <c r="FO22" s="136"/>
      <c r="FP22" s="136"/>
      <c r="FQ22" s="136"/>
      <c r="FR22" s="136"/>
      <c r="FS22" s="136"/>
      <c r="FT22" s="136"/>
      <c r="FU22" s="136"/>
      <c r="FV22" s="136"/>
    </row>
    <row r="23" spans="1:1108" s="153" customFormat="1">
      <c r="A23" s="42">
        <v>44</v>
      </c>
      <c r="B23" s="137">
        <v>15.1</v>
      </c>
      <c r="C23" s="102" t="s">
        <v>353</v>
      </c>
      <c r="D23" s="174">
        <v>1052</v>
      </c>
      <c r="E23" s="254" t="s">
        <v>192</v>
      </c>
      <c r="F23" s="106" t="s">
        <v>355</v>
      </c>
      <c r="G23" s="175" t="s">
        <v>354</v>
      </c>
      <c r="H23" s="175" t="s">
        <v>357</v>
      </c>
      <c r="I23" s="175" t="s">
        <v>356</v>
      </c>
      <c r="J23" s="10" t="s">
        <v>358</v>
      </c>
      <c r="K23" s="10" t="s">
        <v>359</v>
      </c>
      <c r="L23" s="74" t="s">
        <v>342</v>
      </c>
      <c r="M23" s="10" t="s">
        <v>343</v>
      </c>
      <c r="N23" s="74" t="s">
        <v>265</v>
      </c>
      <c r="O23" s="177"/>
      <c r="P23" s="109">
        <v>76</v>
      </c>
      <c r="Q23" s="109" t="s">
        <v>0</v>
      </c>
      <c r="R23" s="109">
        <v>76</v>
      </c>
      <c r="S23" s="109" t="s">
        <v>0</v>
      </c>
      <c r="T23" s="109">
        <v>2</v>
      </c>
      <c r="U23" s="109" t="s">
        <v>0</v>
      </c>
      <c r="V23" s="109">
        <v>10</v>
      </c>
      <c r="W23" s="109" t="s">
        <v>0</v>
      </c>
      <c r="X23" s="109">
        <v>6</v>
      </c>
      <c r="Y23" s="109" t="s">
        <v>0</v>
      </c>
      <c r="Z23" s="109">
        <v>5</v>
      </c>
      <c r="AA23" s="109" t="s">
        <v>0</v>
      </c>
      <c r="AB23" s="109"/>
      <c r="AC23" s="109" t="s">
        <v>0</v>
      </c>
      <c r="AD23" s="109"/>
      <c r="AE23" s="109" t="s">
        <v>0</v>
      </c>
      <c r="AF23" s="77">
        <v>4</v>
      </c>
      <c r="AG23" s="78">
        <v>8</v>
      </c>
      <c r="AH23" s="77" t="s">
        <v>202</v>
      </c>
      <c r="AI23" s="77" t="s">
        <v>0</v>
      </c>
      <c r="AJ23" s="80"/>
      <c r="AK23" s="80"/>
      <c r="AL23" s="26" t="s">
        <v>11</v>
      </c>
      <c r="AM23" s="26"/>
      <c r="AN23" s="26"/>
      <c r="AO23" s="26"/>
      <c r="AP23" s="111">
        <v>10</v>
      </c>
      <c r="AQ23" s="111" t="s">
        <v>7</v>
      </c>
      <c r="AR23" s="178">
        <v>0.13</v>
      </c>
      <c r="AS23" s="83" t="s">
        <v>20</v>
      </c>
      <c r="AT23" s="179" t="s">
        <v>250</v>
      </c>
      <c r="AU23" s="180" t="s">
        <v>251</v>
      </c>
      <c r="AV23" s="180" t="s">
        <v>252</v>
      </c>
      <c r="AW23" s="74" t="s">
        <v>206</v>
      </c>
      <c r="AX23" s="74" t="s">
        <v>207</v>
      </c>
      <c r="AY23" s="74" t="s">
        <v>208</v>
      </c>
      <c r="AZ23" s="74" t="s">
        <v>209</v>
      </c>
      <c r="BA23" s="152" t="s">
        <v>210</v>
      </c>
      <c r="BB23" s="115" t="s">
        <v>211</v>
      </c>
      <c r="BC23" s="152" t="s">
        <v>212</v>
      </c>
      <c r="BD23" s="152" t="s">
        <v>213</v>
      </c>
      <c r="BE23" s="116" t="s">
        <v>192</v>
      </c>
      <c r="BF23" s="117" t="s">
        <v>214</v>
      </c>
      <c r="BG23" s="117" t="s">
        <v>4</v>
      </c>
      <c r="BH23" s="117" t="s">
        <v>166</v>
      </c>
      <c r="BM23" s="119" t="s">
        <v>215</v>
      </c>
      <c r="BN23" s="154" t="s">
        <v>216</v>
      </c>
      <c r="BO23" s="154" t="s">
        <v>217</v>
      </c>
      <c r="BP23" s="154" t="s">
        <v>218</v>
      </c>
      <c r="BQ23" s="154" t="s">
        <v>266</v>
      </c>
      <c r="BR23" s="154" t="s">
        <v>267</v>
      </c>
      <c r="BS23" s="121" t="s">
        <v>268</v>
      </c>
      <c r="BT23" s="121" t="s">
        <v>269</v>
      </c>
      <c r="BU23" s="121" t="s">
        <v>215</v>
      </c>
      <c r="BV23" s="121" t="s">
        <v>216</v>
      </c>
      <c r="BW23" s="121" t="s">
        <v>217</v>
      </c>
      <c r="BX23" s="121" t="s">
        <v>218</v>
      </c>
      <c r="BY23" s="121" t="s">
        <v>223</v>
      </c>
      <c r="BZ23" s="154" t="s">
        <v>224</v>
      </c>
      <c r="CA23" s="154" t="s">
        <v>225</v>
      </c>
      <c r="CB23" s="120" t="s">
        <v>226</v>
      </c>
      <c r="CC23" s="155" t="s">
        <v>344</v>
      </c>
      <c r="CD23" s="155" t="s">
        <v>345</v>
      </c>
      <c r="CE23" s="155" t="s">
        <v>346</v>
      </c>
      <c r="CF23" s="155" t="s">
        <v>347</v>
      </c>
      <c r="CG23" s="124" t="s">
        <v>231</v>
      </c>
      <c r="CH23" s="154" t="s">
        <v>232</v>
      </c>
      <c r="CI23" s="156" t="s">
        <v>233</v>
      </c>
      <c r="CJ23" s="156" t="s">
        <v>234</v>
      </c>
      <c r="CK23" s="158"/>
      <c r="CL23" s="158"/>
      <c r="CM23" s="158"/>
      <c r="CN23" s="158"/>
      <c r="CO23" s="158"/>
      <c r="CP23" s="158"/>
      <c r="CQ23" s="158"/>
      <c r="CR23" s="158"/>
      <c r="CS23" s="158"/>
      <c r="CT23" s="125"/>
      <c r="CU23" s="125"/>
      <c r="CV23" s="125"/>
      <c r="CW23" s="158"/>
      <c r="CX23" s="158"/>
      <c r="CY23" s="158"/>
      <c r="CZ23" s="91"/>
      <c r="DA23" s="92"/>
      <c r="DB23" s="93"/>
      <c r="DC23" s="93"/>
      <c r="DD23" s="93"/>
      <c r="DE23" s="90" t="s">
        <v>235</v>
      </c>
      <c r="DF23" s="92"/>
      <c r="DG23" s="158"/>
      <c r="DH23" s="158"/>
      <c r="DI23" s="182" t="s">
        <v>236</v>
      </c>
      <c r="DJ23" s="91" t="s">
        <v>237</v>
      </c>
      <c r="DK23" s="91" t="s">
        <v>238</v>
      </c>
      <c r="DL23" s="91" t="s">
        <v>239</v>
      </c>
      <c r="DM23" s="127" t="s">
        <v>223</v>
      </c>
      <c r="DN23" s="127" t="s">
        <v>224</v>
      </c>
      <c r="DO23" s="127" t="s">
        <v>225</v>
      </c>
      <c r="DP23" s="127" t="s">
        <v>240</v>
      </c>
      <c r="DQ23" s="91"/>
      <c r="DR23" s="91"/>
      <c r="DS23" s="91"/>
      <c r="DT23" s="91"/>
      <c r="DU23" s="91" t="s">
        <v>241</v>
      </c>
      <c r="DV23" s="91" t="s">
        <v>242</v>
      </c>
      <c r="DW23" s="91" t="s">
        <v>243</v>
      </c>
      <c r="DX23" s="91" t="s">
        <v>244</v>
      </c>
      <c r="DY23" s="91"/>
      <c r="DZ23" s="91"/>
      <c r="EA23" s="91"/>
      <c r="EB23" s="91"/>
      <c r="EC23" s="91"/>
      <c r="ED23" s="91"/>
      <c r="EE23" s="91"/>
      <c r="EF23" s="91"/>
      <c r="EG23" s="94"/>
      <c r="EH23" s="94"/>
      <c r="EI23" s="95"/>
      <c r="EJ23" s="95"/>
      <c r="EK23" s="96" t="s">
        <v>253</v>
      </c>
      <c r="EL23" s="183"/>
      <c r="EM23" s="183"/>
      <c r="EN23" s="184"/>
      <c r="EO23" s="167" t="s">
        <v>254</v>
      </c>
      <c r="EP23" s="167" t="s">
        <v>308</v>
      </c>
      <c r="EQ23" s="185" t="s">
        <v>360</v>
      </c>
      <c r="ER23" s="185" t="s">
        <v>349</v>
      </c>
      <c r="ES23" s="185" t="s">
        <v>350</v>
      </c>
      <c r="ET23" s="185"/>
      <c r="EU23" s="185" t="s">
        <v>351</v>
      </c>
      <c r="EV23" s="183"/>
      <c r="EW23" s="183"/>
      <c r="EX23" s="169" t="s">
        <v>271</v>
      </c>
      <c r="EY23" s="186"/>
      <c r="EZ23" s="186"/>
      <c r="FA23" s="186"/>
      <c r="FB23" s="186"/>
      <c r="FC23" s="186"/>
      <c r="FD23" s="186"/>
      <c r="FE23" s="186"/>
      <c r="FF23" s="187" t="s">
        <v>361</v>
      </c>
      <c r="FG23" s="172"/>
      <c r="FH23" s="172"/>
      <c r="FI23" s="172"/>
      <c r="FJ23" s="172"/>
      <c r="FK23" s="172"/>
      <c r="FL23" s="135">
        <v>1</v>
      </c>
      <c r="FM23" s="136"/>
      <c r="FN23" s="136"/>
      <c r="FO23" s="136"/>
      <c r="FP23" s="136"/>
      <c r="FQ23" s="136"/>
      <c r="FR23" s="136"/>
      <c r="FS23" s="136"/>
      <c r="FT23" s="136"/>
      <c r="FU23" s="136"/>
      <c r="FV23" s="136"/>
      <c r="FW23" s="173"/>
      <c r="FX23" s="173"/>
      <c r="FY23" s="173"/>
      <c r="FZ23" s="173"/>
      <c r="GA23" s="173"/>
      <c r="GB23" s="173"/>
      <c r="GC23" s="173"/>
      <c r="GD23" s="173"/>
      <c r="GE23" s="173"/>
      <c r="GF23" s="173"/>
      <c r="GG23" s="173"/>
      <c r="GH23" s="173"/>
      <c r="GI23" s="173"/>
      <c r="GJ23" s="173"/>
      <c r="GK23" s="173"/>
      <c r="GL23" s="173"/>
      <c r="GM23" s="173"/>
      <c r="GN23" s="173"/>
      <c r="GO23" s="173"/>
      <c r="GP23" s="173"/>
      <c r="GQ23" s="173"/>
      <c r="GR23" s="173"/>
      <c r="GS23" s="173"/>
      <c r="GT23" s="173"/>
      <c r="GU23" s="173"/>
      <c r="GV23" s="173"/>
      <c r="GW23" s="173"/>
      <c r="GX23" s="173"/>
      <c r="GY23" s="173"/>
      <c r="GZ23" s="173"/>
      <c r="HA23" s="173"/>
      <c r="HB23" s="173"/>
      <c r="HC23" s="173"/>
      <c r="HD23" s="173"/>
      <c r="HE23" s="173"/>
      <c r="HF23" s="173"/>
      <c r="HG23" s="173"/>
      <c r="HH23" s="173"/>
      <c r="HI23" s="173"/>
      <c r="HJ23" s="173"/>
      <c r="HK23" s="173"/>
      <c r="HL23" s="173"/>
      <c r="HM23" s="173"/>
      <c r="HN23" s="173"/>
      <c r="HO23" s="173"/>
      <c r="HP23" s="173"/>
      <c r="HQ23" s="173"/>
      <c r="HR23" s="173"/>
      <c r="HS23" s="173"/>
      <c r="HT23" s="173"/>
      <c r="HU23" s="173"/>
      <c r="HV23" s="173"/>
      <c r="HW23" s="173"/>
      <c r="HX23" s="173"/>
      <c r="HY23" s="173"/>
      <c r="HZ23" s="173"/>
      <c r="IA23" s="173"/>
      <c r="IB23" s="173"/>
      <c r="IC23" s="173"/>
      <c r="ID23" s="173"/>
      <c r="IE23" s="173"/>
      <c r="IF23" s="173"/>
      <c r="IG23" s="173"/>
      <c r="IH23" s="173"/>
      <c r="II23" s="173"/>
      <c r="IJ23" s="173"/>
      <c r="IK23" s="173"/>
      <c r="IL23" s="173"/>
      <c r="IM23" s="173"/>
      <c r="IN23" s="173"/>
      <c r="IO23" s="173"/>
      <c r="IP23" s="173"/>
      <c r="IQ23" s="173"/>
      <c r="IR23" s="173"/>
      <c r="IS23" s="173"/>
      <c r="IT23" s="173"/>
      <c r="IU23" s="173"/>
      <c r="IV23" s="173"/>
      <c r="IW23" s="173"/>
      <c r="IX23" s="173"/>
      <c r="IY23" s="173"/>
      <c r="IZ23" s="173"/>
      <c r="JA23" s="173"/>
      <c r="JB23" s="173"/>
      <c r="JC23" s="173"/>
      <c r="JD23" s="173"/>
      <c r="JE23" s="173"/>
      <c r="JF23" s="173"/>
      <c r="JG23" s="173"/>
      <c r="JH23" s="173"/>
      <c r="JI23" s="173"/>
      <c r="JJ23" s="173"/>
      <c r="JK23" s="173"/>
      <c r="JL23" s="173"/>
      <c r="JM23" s="173"/>
      <c r="JN23" s="173"/>
      <c r="JO23" s="173"/>
      <c r="JP23" s="173"/>
      <c r="JQ23" s="173"/>
      <c r="JR23" s="173"/>
      <c r="JS23" s="173"/>
      <c r="JT23" s="173"/>
      <c r="JU23" s="173"/>
      <c r="JV23" s="173"/>
      <c r="JW23" s="173"/>
      <c r="JX23" s="173"/>
      <c r="JY23" s="173"/>
      <c r="JZ23" s="173"/>
      <c r="KA23" s="173"/>
      <c r="KB23" s="173"/>
      <c r="KC23" s="173"/>
      <c r="KD23" s="173"/>
      <c r="KE23" s="173"/>
      <c r="KF23" s="173"/>
      <c r="KG23" s="173"/>
      <c r="KH23" s="173"/>
      <c r="KI23" s="173"/>
      <c r="KJ23" s="173"/>
      <c r="KK23" s="173"/>
      <c r="KL23" s="173"/>
      <c r="KM23" s="173"/>
      <c r="KN23" s="173"/>
      <c r="KO23" s="173"/>
      <c r="KP23" s="173"/>
      <c r="KQ23" s="173"/>
      <c r="KR23" s="173"/>
      <c r="KS23" s="173"/>
      <c r="KT23" s="173"/>
      <c r="KU23" s="173"/>
      <c r="KV23" s="173"/>
      <c r="KW23" s="173"/>
      <c r="KX23" s="173"/>
      <c r="KY23" s="173"/>
      <c r="KZ23" s="173"/>
      <c r="LA23" s="173"/>
      <c r="LB23" s="173"/>
      <c r="LC23" s="173"/>
      <c r="LD23" s="173"/>
      <c r="LE23" s="173"/>
      <c r="LF23" s="173"/>
      <c r="LG23" s="173"/>
      <c r="LH23" s="173"/>
      <c r="LI23" s="173"/>
      <c r="LJ23" s="173"/>
      <c r="LK23" s="173"/>
      <c r="LL23" s="173"/>
      <c r="LM23" s="173"/>
      <c r="LN23" s="173"/>
      <c r="LO23" s="173"/>
      <c r="LP23" s="173"/>
      <c r="LQ23" s="173"/>
      <c r="LR23" s="173"/>
      <c r="LS23" s="173"/>
      <c r="LT23" s="173"/>
      <c r="LU23" s="173"/>
      <c r="LV23" s="173"/>
      <c r="LW23" s="173"/>
      <c r="LX23" s="173"/>
      <c r="LY23" s="173"/>
      <c r="LZ23" s="173"/>
      <c r="MA23" s="173"/>
      <c r="MB23" s="173"/>
      <c r="MC23" s="173"/>
      <c r="MD23" s="173"/>
      <c r="ME23" s="173"/>
      <c r="MF23" s="173"/>
      <c r="MG23" s="173"/>
      <c r="MH23" s="173"/>
      <c r="MI23" s="173"/>
      <c r="MJ23" s="173"/>
      <c r="MK23" s="173"/>
      <c r="ML23" s="173"/>
      <c r="MM23" s="173"/>
      <c r="MN23" s="173"/>
      <c r="MO23" s="173"/>
      <c r="MP23" s="173"/>
      <c r="MQ23" s="173"/>
      <c r="MR23" s="173"/>
      <c r="MS23" s="173"/>
      <c r="MT23" s="173"/>
      <c r="MU23" s="173"/>
      <c r="MV23" s="173"/>
      <c r="MW23" s="173"/>
      <c r="MX23" s="173"/>
      <c r="MY23" s="173"/>
      <c r="MZ23" s="173"/>
      <c r="NA23" s="173"/>
      <c r="NB23" s="173"/>
      <c r="NC23" s="173"/>
      <c r="ND23" s="173"/>
      <c r="NE23" s="173"/>
      <c r="NF23" s="173"/>
      <c r="NG23" s="173"/>
      <c r="NH23" s="173"/>
      <c r="NI23" s="173"/>
      <c r="NJ23" s="173"/>
      <c r="NK23" s="173"/>
      <c r="NL23" s="173"/>
      <c r="NM23" s="173"/>
      <c r="NN23" s="173"/>
      <c r="NO23" s="173"/>
      <c r="NP23" s="173"/>
      <c r="NQ23" s="173"/>
      <c r="NR23" s="173"/>
      <c r="NS23" s="173"/>
      <c r="NT23" s="173"/>
      <c r="NU23" s="173"/>
      <c r="NV23" s="173"/>
      <c r="NW23" s="173"/>
      <c r="NX23" s="173"/>
      <c r="NY23" s="173"/>
      <c r="NZ23" s="173"/>
      <c r="OA23" s="173"/>
      <c r="OB23" s="173"/>
      <c r="OC23" s="173"/>
      <c r="OD23" s="173"/>
      <c r="OE23" s="173"/>
      <c r="OF23" s="173"/>
      <c r="OG23" s="173"/>
      <c r="OH23" s="173"/>
      <c r="OI23" s="173"/>
      <c r="OJ23" s="173"/>
      <c r="OK23" s="173"/>
      <c r="OL23" s="173"/>
      <c r="OM23" s="173"/>
      <c r="ON23" s="173"/>
      <c r="OO23" s="173"/>
      <c r="OP23" s="173"/>
      <c r="OQ23" s="173"/>
      <c r="OR23" s="173"/>
      <c r="OS23" s="173"/>
      <c r="OT23" s="173"/>
      <c r="OU23" s="173"/>
      <c r="OV23" s="173"/>
      <c r="OW23" s="173"/>
      <c r="OX23" s="173"/>
      <c r="OY23" s="173"/>
      <c r="OZ23" s="173"/>
      <c r="PA23" s="173"/>
      <c r="PB23" s="173"/>
      <c r="PC23" s="173"/>
      <c r="PD23" s="173"/>
      <c r="PE23" s="173"/>
      <c r="PF23" s="173"/>
      <c r="PG23" s="173"/>
      <c r="PH23" s="173"/>
      <c r="PI23" s="173"/>
      <c r="PJ23" s="173"/>
      <c r="PK23" s="173"/>
      <c r="PL23" s="173"/>
      <c r="PM23" s="173"/>
      <c r="PN23" s="173"/>
      <c r="PO23" s="173"/>
      <c r="PP23" s="173"/>
      <c r="PQ23" s="173"/>
      <c r="PR23" s="173"/>
      <c r="PS23" s="173"/>
      <c r="PT23" s="173"/>
      <c r="PU23" s="173"/>
      <c r="PV23" s="173"/>
      <c r="PW23" s="173"/>
      <c r="PX23" s="173"/>
      <c r="PY23" s="173"/>
      <c r="PZ23" s="173"/>
      <c r="QA23" s="173"/>
      <c r="QB23" s="173"/>
      <c r="QC23" s="173"/>
      <c r="QD23" s="173"/>
      <c r="QE23" s="173"/>
      <c r="QF23" s="173"/>
      <c r="QG23" s="173"/>
      <c r="QH23" s="173"/>
      <c r="QI23" s="173"/>
      <c r="QJ23" s="173"/>
      <c r="QK23" s="173"/>
      <c r="QL23" s="173"/>
      <c r="QM23" s="173"/>
      <c r="QN23" s="173"/>
      <c r="QO23" s="173"/>
      <c r="QP23" s="173"/>
      <c r="QQ23" s="173"/>
      <c r="QR23" s="173"/>
      <c r="QS23" s="173"/>
      <c r="QT23" s="173"/>
      <c r="QU23" s="173"/>
      <c r="QV23" s="173"/>
      <c r="QW23" s="173"/>
      <c r="QX23" s="173"/>
      <c r="QY23" s="173"/>
      <c r="QZ23" s="173"/>
      <c r="RA23" s="173"/>
      <c r="RB23" s="173"/>
      <c r="RC23" s="173"/>
      <c r="RD23" s="173"/>
      <c r="RE23" s="173"/>
      <c r="RF23" s="173"/>
      <c r="RG23" s="173"/>
      <c r="RH23" s="173"/>
      <c r="RI23" s="173"/>
      <c r="RJ23" s="173"/>
      <c r="RK23" s="173"/>
      <c r="RL23" s="173"/>
      <c r="RM23" s="173"/>
      <c r="RN23" s="173"/>
      <c r="RO23" s="173"/>
      <c r="RP23" s="173"/>
      <c r="RQ23" s="173"/>
      <c r="RR23" s="173"/>
      <c r="RS23" s="173"/>
      <c r="RT23" s="173"/>
      <c r="RU23" s="173"/>
      <c r="RV23" s="173"/>
      <c r="RW23" s="173"/>
      <c r="RX23" s="173"/>
      <c r="RY23" s="173"/>
      <c r="RZ23" s="173"/>
      <c r="SA23" s="173"/>
      <c r="SB23" s="173"/>
      <c r="SC23" s="173"/>
      <c r="SD23" s="173"/>
      <c r="SE23" s="173"/>
      <c r="SF23" s="173"/>
      <c r="SG23" s="173"/>
      <c r="SH23" s="173"/>
      <c r="SI23" s="173"/>
      <c r="SJ23" s="173"/>
      <c r="SK23" s="173"/>
      <c r="SL23" s="173"/>
      <c r="SM23" s="173"/>
      <c r="SN23" s="173"/>
      <c r="SO23" s="173"/>
      <c r="SP23" s="173"/>
      <c r="SQ23" s="173"/>
      <c r="SR23" s="173"/>
      <c r="SS23" s="173"/>
      <c r="ST23" s="173"/>
      <c r="SU23" s="173"/>
      <c r="SV23" s="173"/>
      <c r="SW23" s="173"/>
      <c r="SX23" s="173"/>
      <c r="SY23" s="173"/>
      <c r="SZ23" s="173"/>
      <c r="TA23" s="173"/>
      <c r="TB23" s="173"/>
      <c r="TC23" s="173"/>
      <c r="TD23" s="173"/>
      <c r="TE23" s="173"/>
      <c r="TF23" s="173"/>
      <c r="TG23" s="173"/>
      <c r="TH23" s="173"/>
      <c r="TI23" s="173"/>
      <c r="TJ23" s="173"/>
      <c r="TK23" s="173"/>
      <c r="TL23" s="173"/>
      <c r="TM23" s="173"/>
      <c r="TN23" s="173"/>
      <c r="TO23" s="173"/>
      <c r="TP23" s="173"/>
      <c r="TQ23" s="173"/>
      <c r="TR23" s="173"/>
      <c r="TS23" s="173"/>
      <c r="TT23" s="173"/>
      <c r="TU23" s="173"/>
      <c r="TV23" s="173"/>
      <c r="TW23" s="173"/>
      <c r="TX23" s="173"/>
      <c r="TY23" s="173"/>
      <c r="TZ23" s="173"/>
      <c r="UA23" s="173"/>
      <c r="UB23" s="173"/>
      <c r="UC23" s="173"/>
      <c r="UD23" s="173"/>
      <c r="UE23" s="173"/>
      <c r="UF23" s="173"/>
      <c r="UG23" s="173"/>
      <c r="UH23" s="173"/>
      <c r="UI23" s="173"/>
      <c r="UJ23" s="173"/>
      <c r="UK23" s="173"/>
      <c r="UL23" s="173"/>
      <c r="UM23" s="173"/>
      <c r="UN23" s="173"/>
      <c r="UO23" s="173"/>
      <c r="UP23" s="173"/>
      <c r="UQ23" s="173"/>
      <c r="UR23" s="173"/>
      <c r="US23" s="173"/>
      <c r="UT23" s="173"/>
      <c r="UU23" s="173"/>
      <c r="UV23" s="173"/>
      <c r="UW23" s="173"/>
      <c r="UX23" s="173"/>
      <c r="UY23" s="173"/>
      <c r="UZ23" s="173"/>
      <c r="VA23" s="173"/>
      <c r="VB23" s="173"/>
      <c r="VC23" s="173"/>
      <c r="VD23" s="173"/>
      <c r="VE23" s="173"/>
      <c r="VF23" s="173"/>
      <c r="VG23" s="173"/>
      <c r="VH23" s="173"/>
      <c r="VI23" s="173"/>
      <c r="VJ23" s="173"/>
      <c r="VK23" s="173"/>
      <c r="VL23" s="173"/>
      <c r="VM23" s="173"/>
      <c r="VN23" s="173"/>
      <c r="VO23" s="173"/>
      <c r="VP23" s="173"/>
      <c r="VQ23" s="173"/>
      <c r="VR23" s="173"/>
      <c r="VS23" s="173"/>
      <c r="VT23" s="173"/>
      <c r="VU23" s="173"/>
      <c r="VV23" s="173"/>
      <c r="VW23" s="173"/>
      <c r="VX23" s="173"/>
      <c r="VY23" s="173"/>
      <c r="VZ23" s="173"/>
      <c r="WA23" s="173"/>
      <c r="WB23" s="173"/>
      <c r="WC23" s="173"/>
      <c r="WD23" s="173"/>
      <c r="WE23" s="173"/>
      <c r="WF23" s="173"/>
      <c r="WG23" s="173"/>
      <c r="WH23" s="173"/>
      <c r="WI23" s="173"/>
      <c r="WJ23" s="173"/>
      <c r="WK23" s="173"/>
      <c r="WL23" s="173"/>
      <c r="WM23" s="173"/>
      <c r="WN23" s="173"/>
      <c r="WO23" s="173"/>
      <c r="WP23" s="173"/>
      <c r="WQ23" s="173"/>
      <c r="WR23" s="173"/>
      <c r="WS23" s="173"/>
      <c r="WT23" s="173"/>
      <c r="WU23" s="173"/>
      <c r="WV23" s="173"/>
      <c r="WW23" s="173"/>
      <c r="WX23" s="173"/>
      <c r="WY23" s="173"/>
      <c r="WZ23" s="173"/>
      <c r="XA23" s="173"/>
      <c r="XB23" s="173"/>
      <c r="XC23" s="173"/>
      <c r="XD23" s="173"/>
      <c r="XE23" s="173"/>
      <c r="XF23" s="173"/>
      <c r="XG23" s="173"/>
      <c r="XH23" s="173"/>
      <c r="XI23" s="173"/>
      <c r="XJ23" s="173"/>
      <c r="XK23" s="173"/>
      <c r="XL23" s="173"/>
      <c r="XM23" s="173"/>
      <c r="XN23" s="173"/>
      <c r="XO23" s="173"/>
      <c r="XP23" s="173"/>
      <c r="XQ23" s="173"/>
      <c r="XR23" s="173"/>
      <c r="XS23" s="173"/>
      <c r="XT23" s="173"/>
      <c r="XU23" s="173"/>
      <c r="XV23" s="173"/>
      <c r="XW23" s="173"/>
      <c r="XX23" s="173"/>
      <c r="XY23" s="173"/>
      <c r="XZ23" s="173"/>
      <c r="YA23" s="173"/>
      <c r="YB23" s="173"/>
      <c r="YC23" s="173"/>
      <c r="YD23" s="173"/>
      <c r="YE23" s="173"/>
      <c r="YF23" s="173"/>
      <c r="YG23" s="173"/>
      <c r="YH23" s="173"/>
      <c r="YI23" s="173"/>
      <c r="YJ23" s="173"/>
      <c r="YK23" s="173"/>
      <c r="YL23" s="173"/>
      <c r="YM23" s="173"/>
      <c r="YN23" s="173"/>
      <c r="YO23" s="173"/>
      <c r="YP23" s="173"/>
      <c r="YQ23" s="173"/>
      <c r="YR23" s="173"/>
      <c r="YS23" s="173"/>
      <c r="YT23" s="173"/>
      <c r="YU23" s="173"/>
      <c r="YV23" s="173"/>
      <c r="YW23" s="173"/>
      <c r="YX23" s="173"/>
      <c r="YY23" s="173"/>
      <c r="YZ23" s="173"/>
      <c r="ZA23" s="173"/>
      <c r="ZB23" s="173"/>
      <c r="ZC23" s="173"/>
      <c r="ZD23" s="173"/>
      <c r="ZE23" s="173"/>
      <c r="ZF23" s="173"/>
      <c r="ZG23" s="173"/>
      <c r="ZH23" s="173"/>
      <c r="ZI23" s="173"/>
      <c r="ZJ23" s="173"/>
      <c r="ZK23" s="173"/>
      <c r="ZL23" s="173"/>
      <c r="ZM23" s="173"/>
      <c r="ZN23" s="173"/>
      <c r="ZO23" s="173"/>
      <c r="ZP23" s="173"/>
      <c r="ZQ23" s="173"/>
      <c r="ZR23" s="173"/>
      <c r="ZS23" s="173"/>
      <c r="ZT23" s="173"/>
      <c r="ZU23" s="173"/>
      <c r="ZV23" s="173"/>
      <c r="ZW23" s="173"/>
      <c r="ZX23" s="173"/>
      <c r="ZY23" s="173"/>
      <c r="ZZ23" s="173"/>
      <c r="AAA23" s="173"/>
      <c r="AAB23" s="173"/>
      <c r="AAC23" s="173"/>
      <c r="AAD23" s="173"/>
      <c r="AAE23" s="173"/>
      <c r="AAF23" s="173"/>
      <c r="AAG23" s="173"/>
      <c r="AAH23" s="173"/>
      <c r="AAI23" s="173"/>
      <c r="AAJ23" s="173"/>
      <c r="AAK23" s="173"/>
      <c r="AAL23" s="173"/>
      <c r="AAM23" s="173"/>
      <c r="AAN23" s="173"/>
      <c r="AAO23" s="173"/>
      <c r="AAP23" s="173"/>
      <c r="AAQ23" s="173"/>
      <c r="AAR23" s="173"/>
      <c r="AAS23" s="173"/>
      <c r="AAT23" s="173"/>
      <c r="AAU23" s="173"/>
      <c r="AAV23" s="173"/>
      <c r="AAW23" s="173"/>
      <c r="AAX23" s="173"/>
      <c r="AAY23" s="173"/>
      <c r="AAZ23" s="173"/>
      <c r="ABA23" s="173"/>
      <c r="ABB23" s="173"/>
      <c r="ABC23" s="173"/>
      <c r="ABD23" s="173"/>
      <c r="ABE23" s="173"/>
      <c r="ABF23" s="173"/>
      <c r="ABG23" s="173"/>
      <c r="ABH23" s="173"/>
      <c r="ABI23" s="173"/>
      <c r="ABJ23" s="173"/>
      <c r="ABK23" s="173"/>
      <c r="ABL23" s="173"/>
      <c r="ABM23" s="173"/>
      <c r="ABN23" s="173"/>
      <c r="ABO23" s="173"/>
      <c r="ABP23" s="173"/>
      <c r="ABQ23" s="173"/>
      <c r="ABR23" s="173"/>
      <c r="ABS23" s="173"/>
      <c r="ABT23" s="173"/>
      <c r="ABU23" s="173"/>
      <c r="ABV23" s="173"/>
      <c r="ABW23" s="173"/>
      <c r="ABX23" s="173"/>
      <c r="ABY23" s="173"/>
      <c r="ABZ23" s="173"/>
      <c r="ACA23" s="173"/>
      <c r="ACB23" s="173"/>
      <c r="ACC23" s="173"/>
      <c r="ACD23" s="173"/>
      <c r="ACE23" s="173"/>
      <c r="ACF23" s="173"/>
      <c r="ACG23" s="173"/>
      <c r="ACH23" s="173"/>
      <c r="ACI23" s="173"/>
      <c r="ACJ23" s="173"/>
      <c r="ACK23" s="173"/>
      <c r="ACL23" s="173"/>
      <c r="ACM23" s="173"/>
      <c r="ACN23" s="173"/>
      <c r="ACO23" s="173"/>
      <c r="ACP23" s="173"/>
      <c r="ACQ23" s="173"/>
      <c r="ACR23" s="173"/>
      <c r="ACS23" s="173"/>
      <c r="ACT23" s="173"/>
      <c r="ACU23" s="173"/>
      <c r="ACV23" s="173"/>
      <c r="ACW23" s="173"/>
      <c r="ACX23" s="173"/>
      <c r="ACY23" s="173"/>
      <c r="ACZ23" s="173"/>
      <c r="ADA23" s="173"/>
      <c r="ADB23" s="173"/>
      <c r="ADC23" s="173"/>
      <c r="ADD23" s="173"/>
      <c r="ADE23" s="173"/>
      <c r="ADF23" s="173"/>
      <c r="ADG23" s="173"/>
      <c r="ADH23" s="173"/>
      <c r="ADI23" s="173"/>
      <c r="ADJ23" s="173"/>
      <c r="ADK23" s="173"/>
      <c r="ADL23" s="173"/>
      <c r="ADM23" s="173"/>
      <c r="ADN23" s="173"/>
      <c r="ADO23" s="173"/>
      <c r="ADP23" s="173"/>
      <c r="ADQ23" s="173"/>
      <c r="ADR23" s="173"/>
      <c r="ADS23" s="173"/>
      <c r="ADT23" s="173"/>
      <c r="ADU23" s="173"/>
      <c r="ADV23" s="173"/>
      <c r="ADW23" s="173"/>
      <c r="ADX23" s="173"/>
      <c r="ADY23" s="173"/>
      <c r="ADZ23" s="173"/>
      <c r="AEA23" s="173"/>
      <c r="AEB23" s="173"/>
      <c r="AEC23" s="173"/>
      <c r="AED23" s="173"/>
      <c r="AEE23" s="173"/>
      <c r="AEF23" s="173"/>
      <c r="AEG23" s="173"/>
      <c r="AEH23" s="173"/>
      <c r="AEI23" s="173"/>
      <c r="AEJ23" s="173"/>
      <c r="AEK23" s="173"/>
      <c r="AEL23" s="173"/>
      <c r="AEM23" s="173"/>
      <c r="AEN23" s="173"/>
      <c r="AEO23" s="173"/>
      <c r="AEP23" s="173"/>
      <c r="AEQ23" s="173"/>
      <c r="AER23" s="173"/>
      <c r="AES23" s="173"/>
      <c r="AET23" s="173"/>
      <c r="AEU23" s="173"/>
      <c r="AEV23" s="173"/>
      <c r="AEW23" s="173"/>
      <c r="AEX23" s="173"/>
      <c r="AEY23" s="173"/>
      <c r="AEZ23" s="173"/>
      <c r="AFA23" s="173"/>
      <c r="AFB23" s="173"/>
      <c r="AFC23" s="173"/>
      <c r="AFD23" s="173"/>
      <c r="AFE23" s="173"/>
      <c r="AFF23" s="173"/>
      <c r="AFG23" s="173"/>
      <c r="AFH23" s="173"/>
      <c r="AFI23" s="173"/>
      <c r="AFJ23" s="173"/>
      <c r="AFK23" s="173"/>
      <c r="AFL23" s="173"/>
      <c r="AFM23" s="173"/>
      <c r="AFN23" s="173"/>
      <c r="AFO23" s="173"/>
      <c r="AFP23" s="173"/>
      <c r="AFQ23" s="173"/>
      <c r="AFR23" s="173"/>
      <c r="AFS23" s="173"/>
      <c r="AFT23" s="173"/>
      <c r="AFU23" s="173"/>
      <c r="AFV23" s="173"/>
      <c r="AFW23" s="173"/>
      <c r="AFX23" s="173"/>
      <c r="AFY23" s="173"/>
      <c r="AFZ23" s="173"/>
      <c r="AGA23" s="173"/>
      <c r="AGB23" s="173"/>
      <c r="AGC23" s="173"/>
      <c r="AGD23" s="173"/>
      <c r="AGE23" s="173"/>
      <c r="AGF23" s="173"/>
      <c r="AGG23" s="173"/>
      <c r="AGH23" s="173"/>
      <c r="AGI23" s="173"/>
      <c r="AGJ23" s="173"/>
      <c r="AGK23" s="173"/>
      <c r="AGL23" s="173"/>
      <c r="AGM23" s="173"/>
      <c r="AGN23" s="173"/>
      <c r="AGO23" s="173"/>
      <c r="AGP23" s="173"/>
      <c r="AGQ23" s="173"/>
      <c r="AGR23" s="173"/>
      <c r="AGS23" s="173"/>
      <c r="AGT23" s="173"/>
      <c r="AGU23" s="173"/>
      <c r="AGV23" s="173"/>
      <c r="AGW23" s="173"/>
      <c r="AGX23" s="173"/>
      <c r="AGY23" s="173"/>
      <c r="AGZ23" s="173"/>
      <c r="AHA23" s="173"/>
      <c r="AHB23" s="173"/>
      <c r="AHC23" s="173"/>
      <c r="AHD23" s="173"/>
      <c r="AHE23" s="173"/>
      <c r="AHF23" s="173"/>
      <c r="AHG23" s="173"/>
      <c r="AHH23" s="173"/>
      <c r="AHI23" s="173"/>
      <c r="AHJ23" s="173"/>
      <c r="AHK23" s="173"/>
      <c r="AHL23" s="173"/>
      <c r="AHM23" s="173"/>
      <c r="AHN23" s="173"/>
      <c r="AHO23" s="173"/>
      <c r="AHP23" s="173"/>
      <c r="AHQ23" s="173"/>
      <c r="AHR23" s="173"/>
      <c r="AHS23" s="173"/>
      <c r="AHT23" s="173"/>
      <c r="AHU23" s="173"/>
      <c r="AHV23" s="173"/>
      <c r="AHW23" s="173"/>
      <c r="AHX23" s="173"/>
      <c r="AHY23" s="173"/>
      <c r="AHZ23" s="173"/>
      <c r="AIA23" s="173"/>
      <c r="AIB23" s="173"/>
      <c r="AIC23" s="173"/>
      <c r="AID23" s="173"/>
      <c r="AIE23" s="173"/>
      <c r="AIF23" s="173"/>
      <c r="AIG23" s="173"/>
      <c r="AIH23" s="173"/>
      <c r="AII23" s="173"/>
      <c r="AIJ23" s="173"/>
      <c r="AIK23" s="173"/>
      <c r="AIL23" s="173"/>
      <c r="AIM23" s="173"/>
      <c r="AIN23" s="173"/>
      <c r="AIO23" s="173"/>
      <c r="AIP23" s="173"/>
      <c r="AIQ23" s="173"/>
      <c r="AIR23" s="173"/>
      <c r="AIS23" s="173"/>
      <c r="AIT23" s="173"/>
      <c r="AIU23" s="173"/>
      <c r="AIV23" s="173"/>
      <c r="AIW23" s="173"/>
      <c r="AIX23" s="173"/>
      <c r="AIY23" s="173"/>
      <c r="AIZ23" s="173"/>
      <c r="AJA23" s="173"/>
      <c r="AJB23" s="173"/>
      <c r="AJC23" s="173"/>
      <c r="AJD23" s="173"/>
      <c r="AJE23" s="173"/>
      <c r="AJF23" s="173"/>
      <c r="AJG23" s="173"/>
      <c r="AJH23" s="173"/>
      <c r="AJI23" s="173"/>
      <c r="AJJ23" s="173"/>
      <c r="AJK23" s="173"/>
      <c r="AJL23" s="173"/>
      <c r="AJM23" s="173"/>
      <c r="AJN23" s="173"/>
      <c r="AJO23" s="173"/>
      <c r="AJP23" s="173"/>
      <c r="AJQ23" s="173"/>
      <c r="AJR23" s="173"/>
      <c r="AJS23" s="173"/>
      <c r="AJT23" s="173"/>
      <c r="AJU23" s="173"/>
      <c r="AJV23" s="173"/>
      <c r="AJW23" s="173"/>
      <c r="AJX23" s="173"/>
      <c r="AJY23" s="173"/>
      <c r="AJZ23" s="173"/>
      <c r="AKA23" s="173"/>
      <c r="AKB23" s="173"/>
      <c r="AKC23" s="173"/>
      <c r="AKD23" s="173"/>
      <c r="AKE23" s="173"/>
      <c r="AKF23" s="173"/>
      <c r="AKG23" s="173"/>
      <c r="AKH23" s="173"/>
      <c r="AKI23" s="173"/>
      <c r="AKJ23" s="173"/>
      <c r="AKK23" s="173"/>
      <c r="AKL23" s="173"/>
      <c r="AKM23" s="173"/>
      <c r="AKN23" s="173"/>
      <c r="AKO23" s="173"/>
      <c r="AKP23" s="173"/>
      <c r="AKQ23" s="173"/>
      <c r="AKR23" s="173"/>
      <c r="AKS23" s="173"/>
      <c r="AKT23" s="173"/>
      <c r="AKU23" s="173"/>
      <c r="AKV23" s="173"/>
      <c r="AKW23" s="173"/>
      <c r="AKX23" s="173"/>
      <c r="AKY23" s="173"/>
      <c r="AKZ23" s="173"/>
      <c r="ALA23" s="173"/>
      <c r="ALB23" s="173"/>
      <c r="ALC23" s="173"/>
      <c r="ALD23" s="173"/>
      <c r="ALE23" s="173"/>
      <c r="ALF23" s="173"/>
      <c r="ALG23" s="173"/>
      <c r="ALH23" s="173"/>
      <c r="ALI23" s="173"/>
      <c r="ALJ23" s="173"/>
      <c r="ALK23" s="173"/>
      <c r="ALL23" s="173"/>
      <c r="ALM23" s="173"/>
      <c r="ALN23" s="173"/>
      <c r="ALO23" s="173"/>
      <c r="ALP23" s="173"/>
      <c r="ALQ23" s="173"/>
      <c r="ALR23" s="173"/>
      <c r="ALS23" s="173"/>
      <c r="ALT23" s="173"/>
      <c r="ALU23" s="173"/>
      <c r="ALV23" s="173"/>
      <c r="ALW23" s="173"/>
      <c r="ALX23" s="173"/>
      <c r="ALY23" s="173"/>
      <c r="ALZ23" s="173"/>
      <c r="AMA23" s="173"/>
      <c r="AMB23" s="173"/>
      <c r="AMC23" s="173"/>
      <c r="AMD23" s="173"/>
      <c r="AME23" s="173"/>
      <c r="AMF23" s="173"/>
      <c r="AMG23" s="173"/>
      <c r="AMH23" s="173"/>
      <c r="AMI23" s="173"/>
      <c r="AMJ23" s="173"/>
      <c r="AMK23" s="173"/>
      <c r="AML23" s="173"/>
      <c r="AMM23" s="173"/>
      <c r="AMN23" s="173"/>
      <c r="AMO23" s="173"/>
      <c r="AMP23" s="173"/>
      <c r="AMQ23" s="173"/>
      <c r="AMR23" s="173"/>
      <c r="AMS23" s="173"/>
      <c r="AMT23" s="173"/>
      <c r="AMU23" s="173"/>
      <c r="AMV23" s="173"/>
      <c r="AMW23" s="173"/>
      <c r="AMX23" s="173"/>
      <c r="AMY23" s="173"/>
      <c r="AMZ23" s="173"/>
      <c r="ANA23" s="173"/>
      <c r="ANB23" s="173"/>
      <c r="ANC23" s="173"/>
      <c r="AND23" s="173"/>
      <c r="ANE23" s="173"/>
      <c r="ANF23" s="173"/>
      <c r="ANG23" s="173"/>
      <c r="ANH23" s="173"/>
      <c r="ANI23" s="173"/>
      <c r="ANJ23" s="173"/>
      <c r="ANK23" s="173"/>
      <c r="ANL23" s="173"/>
      <c r="ANM23" s="173"/>
      <c r="ANN23" s="173"/>
      <c r="ANO23" s="173"/>
      <c r="ANP23" s="173"/>
      <c r="ANQ23" s="173"/>
      <c r="ANR23" s="173"/>
      <c r="ANS23" s="173"/>
      <c r="ANT23" s="173"/>
      <c r="ANU23" s="173"/>
      <c r="ANV23" s="173"/>
      <c r="ANW23" s="173"/>
      <c r="ANX23" s="173"/>
      <c r="ANY23" s="173"/>
      <c r="ANZ23" s="173"/>
      <c r="AOA23" s="173"/>
      <c r="AOB23" s="173"/>
      <c r="AOC23" s="173"/>
      <c r="AOD23" s="173"/>
      <c r="AOE23" s="173"/>
      <c r="AOF23" s="173"/>
      <c r="AOG23" s="173"/>
      <c r="AOH23" s="173"/>
      <c r="AOI23" s="173"/>
      <c r="AOJ23" s="173"/>
      <c r="AOK23" s="173"/>
      <c r="AOL23" s="173"/>
      <c r="AOM23" s="173"/>
      <c r="AON23" s="173"/>
      <c r="AOO23" s="173"/>
      <c r="AOP23" s="173"/>
      <c r="AOQ23" s="173"/>
      <c r="AOR23" s="173"/>
      <c r="AOS23" s="173"/>
      <c r="AOT23" s="173"/>
      <c r="AOU23" s="173"/>
      <c r="AOV23" s="173"/>
      <c r="AOW23" s="173"/>
      <c r="AOX23" s="173"/>
      <c r="AOY23" s="173"/>
      <c r="AOZ23" s="173"/>
      <c r="APA23" s="173"/>
      <c r="APB23" s="173"/>
      <c r="APC23" s="173"/>
      <c r="APD23" s="173"/>
      <c r="APE23" s="173"/>
      <c r="APF23" s="173"/>
      <c r="APG23" s="173"/>
      <c r="APH23" s="173"/>
      <c r="API23" s="173"/>
      <c r="APJ23" s="173"/>
      <c r="APK23" s="173"/>
      <c r="APL23" s="173"/>
      <c r="APM23" s="173"/>
      <c r="APN23" s="173"/>
      <c r="APO23" s="173"/>
      <c r="APP23" s="173"/>
    </row>
    <row r="24" spans="1:1108" s="173" customFormat="1">
      <c r="A24" s="42">
        <v>47</v>
      </c>
      <c r="B24" s="137">
        <v>16.100000000000001</v>
      </c>
      <c r="C24" s="102" t="s">
        <v>362</v>
      </c>
      <c r="D24" s="138">
        <v>1052</v>
      </c>
      <c r="E24" s="254" t="s">
        <v>192</v>
      </c>
      <c r="F24" s="106" t="s">
        <v>337</v>
      </c>
      <c r="G24" s="175" t="s">
        <v>336</v>
      </c>
      <c r="H24" s="175" t="s">
        <v>339</v>
      </c>
      <c r="I24" s="175" t="s">
        <v>338</v>
      </c>
      <c r="J24" s="10" t="s">
        <v>340</v>
      </c>
      <c r="K24" s="10" t="s">
        <v>341</v>
      </c>
      <c r="L24" s="140" t="s">
        <v>342</v>
      </c>
      <c r="M24" s="10" t="s">
        <v>343</v>
      </c>
      <c r="N24" s="141" t="s">
        <v>201</v>
      </c>
      <c r="O24" s="142">
        <v>101432</v>
      </c>
      <c r="P24" s="143">
        <v>89</v>
      </c>
      <c r="Q24" s="109" t="s">
        <v>0</v>
      </c>
      <c r="R24" s="143">
        <v>89</v>
      </c>
      <c r="S24" s="109" t="s">
        <v>0</v>
      </c>
      <c r="T24" s="143">
        <v>2.5</v>
      </c>
      <c r="U24" s="109" t="s">
        <v>0</v>
      </c>
      <c r="V24" s="143">
        <v>12</v>
      </c>
      <c r="W24" s="109" t="s">
        <v>0</v>
      </c>
      <c r="X24" s="143">
        <v>7</v>
      </c>
      <c r="Y24" s="109" t="s">
        <v>0</v>
      </c>
      <c r="Z24" s="143">
        <v>5</v>
      </c>
      <c r="AA24" s="109" t="s">
        <v>0</v>
      </c>
      <c r="AB24" s="143"/>
      <c r="AC24" s="109" t="s">
        <v>0</v>
      </c>
      <c r="AD24" s="143"/>
      <c r="AE24" s="109" t="s">
        <v>0</v>
      </c>
      <c r="AF24" s="144">
        <v>4.5</v>
      </c>
      <c r="AG24" s="145">
        <v>8</v>
      </c>
      <c r="AH24" s="145" t="s">
        <v>274</v>
      </c>
      <c r="AI24" s="77" t="s">
        <v>0</v>
      </c>
      <c r="AJ24" s="146"/>
      <c r="AK24" s="146"/>
      <c r="AL24" s="147" t="s">
        <v>11</v>
      </c>
      <c r="AM24" s="147"/>
      <c r="AN24" s="147"/>
      <c r="AO24" s="147"/>
      <c r="AP24" s="148">
        <v>10</v>
      </c>
      <c r="AQ24" s="111" t="s">
        <v>7</v>
      </c>
      <c r="AR24" s="149">
        <v>0.21</v>
      </c>
      <c r="AS24" s="83" t="s">
        <v>20</v>
      </c>
      <c r="AT24" s="150" t="s">
        <v>252</v>
      </c>
      <c r="AU24" s="151" t="s">
        <v>275</v>
      </c>
      <c r="AV24" s="151" t="s">
        <v>276</v>
      </c>
      <c r="AW24" s="74" t="s">
        <v>206</v>
      </c>
      <c r="AX24" s="74" t="s">
        <v>207</v>
      </c>
      <c r="AY24" s="74" t="s">
        <v>208</v>
      </c>
      <c r="AZ24" s="74" t="s">
        <v>209</v>
      </c>
      <c r="BA24" s="152" t="s">
        <v>210</v>
      </c>
      <c r="BB24" s="115" t="s">
        <v>211</v>
      </c>
      <c r="BC24" s="152" t="s">
        <v>212</v>
      </c>
      <c r="BD24" s="152" t="s">
        <v>213</v>
      </c>
      <c r="BE24" s="116" t="s">
        <v>192</v>
      </c>
      <c r="BF24" s="117" t="s">
        <v>214</v>
      </c>
      <c r="BG24" s="117" t="s">
        <v>4</v>
      </c>
      <c r="BH24" s="117" t="s">
        <v>166</v>
      </c>
      <c r="BM24" s="119" t="s">
        <v>215</v>
      </c>
      <c r="BN24" s="154" t="s">
        <v>216</v>
      </c>
      <c r="BO24" s="154" t="s">
        <v>217</v>
      </c>
      <c r="BP24" s="154" t="s">
        <v>218</v>
      </c>
      <c r="BQ24" s="155" t="s">
        <v>219</v>
      </c>
      <c r="BR24" s="154" t="s">
        <v>220</v>
      </c>
      <c r="BS24" s="121" t="s">
        <v>221</v>
      </c>
      <c r="BT24" s="121" t="s">
        <v>222</v>
      </c>
      <c r="BU24" s="121" t="s">
        <v>215</v>
      </c>
      <c r="BV24" s="121" t="s">
        <v>216</v>
      </c>
      <c r="BW24" s="121" t="s">
        <v>217</v>
      </c>
      <c r="BX24" s="121" t="s">
        <v>218</v>
      </c>
      <c r="BY24" s="121" t="s">
        <v>223</v>
      </c>
      <c r="BZ24" s="154" t="s">
        <v>224</v>
      </c>
      <c r="CA24" s="154" t="s">
        <v>225</v>
      </c>
      <c r="CB24" s="120" t="s">
        <v>226</v>
      </c>
      <c r="CC24" s="155" t="s">
        <v>344</v>
      </c>
      <c r="CD24" s="155" t="s">
        <v>345</v>
      </c>
      <c r="CE24" s="155" t="s">
        <v>346</v>
      </c>
      <c r="CF24" s="155" t="s">
        <v>347</v>
      </c>
      <c r="CG24" s="124" t="s">
        <v>231</v>
      </c>
      <c r="CH24" s="154" t="s">
        <v>232</v>
      </c>
      <c r="CI24" s="156" t="s">
        <v>233</v>
      </c>
      <c r="CJ24" s="156" t="s">
        <v>234</v>
      </c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8"/>
      <c r="CY24" s="158"/>
      <c r="CZ24" s="159"/>
      <c r="DA24" s="160"/>
      <c r="DB24" s="161"/>
      <c r="DC24" s="161"/>
      <c r="DD24" s="161"/>
      <c r="DE24" s="162" t="s">
        <v>235</v>
      </c>
      <c r="DF24" s="160"/>
      <c r="DG24" s="158"/>
      <c r="DH24" s="158"/>
      <c r="DI24" s="163" t="s">
        <v>236</v>
      </c>
      <c r="DJ24" s="91" t="s">
        <v>237</v>
      </c>
      <c r="DK24" s="91" t="s">
        <v>238</v>
      </c>
      <c r="DL24" s="91" t="s">
        <v>239</v>
      </c>
      <c r="DM24" s="127" t="s">
        <v>223</v>
      </c>
      <c r="DN24" s="127" t="s">
        <v>224</v>
      </c>
      <c r="DO24" s="127" t="s">
        <v>225</v>
      </c>
      <c r="DP24" s="127" t="s">
        <v>240</v>
      </c>
      <c r="DQ24" s="91"/>
      <c r="DR24" s="91"/>
      <c r="DS24" s="91"/>
      <c r="DT24" s="91"/>
      <c r="DU24" s="91" t="s">
        <v>241</v>
      </c>
      <c r="DV24" s="91" t="s">
        <v>242</v>
      </c>
      <c r="DW24" s="91" t="s">
        <v>243</v>
      </c>
      <c r="DX24" s="91" t="s">
        <v>244</v>
      </c>
      <c r="DY24" s="91"/>
      <c r="DZ24" s="91"/>
      <c r="EA24" s="91"/>
      <c r="EB24" s="91"/>
      <c r="EC24" s="91"/>
      <c r="ED24" s="91"/>
      <c r="EE24" s="91"/>
      <c r="EF24" s="91"/>
      <c r="EG24" s="164"/>
      <c r="EH24" s="94"/>
      <c r="EI24" s="165"/>
      <c r="EJ24" s="165"/>
      <c r="EK24" s="96" t="s">
        <v>253</v>
      </c>
      <c r="EL24" s="141"/>
      <c r="EM24" s="141"/>
      <c r="EN24" s="166"/>
      <c r="EO24" s="167" t="s">
        <v>254</v>
      </c>
      <c r="EP24" s="167" t="s">
        <v>312</v>
      </c>
      <c r="EQ24" s="167" t="s">
        <v>348</v>
      </c>
      <c r="ER24" s="167" t="s">
        <v>349</v>
      </c>
      <c r="ES24" s="167" t="s">
        <v>350</v>
      </c>
      <c r="ET24" s="167"/>
      <c r="EU24" s="167" t="s">
        <v>363</v>
      </c>
      <c r="EV24" s="168"/>
      <c r="EW24" s="168"/>
      <c r="EX24" s="169" t="s">
        <v>279</v>
      </c>
      <c r="EY24" s="169"/>
      <c r="EZ24" s="171"/>
      <c r="FA24" s="171"/>
      <c r="FB24" s="171"/>
      <c r="FC24" s="171"/>
      <c r="FD24" s="171"/>
      <c r="FE24" s="171"/>
      <c r="FF24" s="255">
        <v>39385</v>
      </c>
      <c r="FG24" s="255"/>
      <c r="FH24" s="256"/>
      <c r="FI24" s="240"/>
      <c r="FJ24" s="240"/>
      <c r="FK24" s="240"/>
      <c r="FL24" s="135">
        <v>1</v>
      </c>
      <c r="FM24" s="136"/>
      <c r="FN24" s="136"/>
      <c r="FO24" s="136"/>
      <c r="FP24" s="136"/>
      <c r="FQ24" s="136"/>
      <c r="FR24" s="136"/>
      <c r="FS24" s="136"/>
      <c r="FT24" s="136"/>
      <c r="FU24" s="136"/>
      <c r="FV24" s="136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  <c r="IW24" s="249"/>
      <c r="IX24" s="249"/>
      <c r="IY24" s="249"/>
      <c r="IZ24" s="249"/>
      <c r="JA24" s="249"/>
      <c r="JB24" s="249"/>
      <c r="JC24" s="249"/>
      <c r="JD24" s="249"/>
      <c r="JE24" s="249"/>
      <c r="JF24" s="249"/>
      <c r="JG24" s="249"/>
      <c r="JH24" s="249"/>
      <c r="JI24" s="249"/>
      <c r="JJ24" s="249"/>
      <c r="JK24" s="249"/>
      <c r="JL24" s="249"/>
      <c r="JM24" s="249"/>
      <c r="JN24" s="249"/>
      <c r="JO24" s="249"/>
      <c r="JP24" s="249"/>
      <c r="JQ24" s="249"/>
      <c r="JR24" s="249"/>
      <c r="JS24" s="249"/>
      <c r="JT24" s="249"/>
      <c r="JU24" s="249"/>
      <c r="JV24" s="249"/>
      <c r="JW24" s="249"/>
      <c r="JX24" s="249"/>
      <c r="JY24" s="249"/>
      <c r="JZ24" s="249"/>
      <c r="KA24" s="249"/>
      <c r="KB24" s="249"/>
      <c r="KC24" s="249"/>
      <c r="KD24" s="249"/>
      <c r="KE24" s="249"/>
      <c r="KF24" s="249"/>
      <c r="KG24" s="249"/>
      <c r="KH24" s="249"/>
      <c r="KI24" s="249"/>
      <c r="KJ24" s="249"/>
      <c r="KK24" s="249"/>
      <c r="KL24" s="249"/>
      <c r="KM24" s="249"/>
      <c r="KN24" s="249"/>
      <c r="KO24" s="249"/>
      <c r="KP24" s="249"/>
      <c r="KQ24" s="249"/>
      <c r="KR24" s="249"/>
      <c r="KS24" s="249"/>
      <c r="KT24" s="249"/>
      <c r="KU24" s="249"/>
      <c r="KV24" s="249"/>
      <c r="KW24" s="249"/>
      <c r="KX24" s="249"/>
      <c r="KY24" s="249"/>
      <c r="KZ24" s="249"/>
      <c r="LA24" s="249"/>
      <c r="LB24" s="249"/>
      <c r="LC24" s="249"/>
      <c r="LD24" s="249"/>
      <c r="LE24" s="249"/>
      <c r="LF24" s="249"/>
      <c r="LG24" s="249"/>
      <c r="LH24" s="249"/>
      <c r="LI24" s="249"/>
      <c r="LJ24" s="249"/>
      <c r="LK24" s="249"/>
      <c r="LL24" s="249"/>
      <c r="LM24" s="249"/>
      <c r="LN24" s="249"/>
      <c r="LO24" s="249"/>
      <c r="LP24" s="249"/>
      <c r="LQ24" s="249"/>
      <c r="LR24" s="249"/>
      <c r="LS24" s="249"/>
      <c r="LT24" s="249"/>
      <c r="LU24" s="249"/>
      <c r="LV24" s="249"/>
      <c r="LW24" s="249"/>
      <c r="LX24" s="249"/>
      <c r="LY24" s="249"/>
      <c r="LZ24" s="249"/>
      <c r="MA24" s="249"/>
      <c r="MB24" s="249"/>
      <c r="MC24" s="249"/>
      <c r="MD24" s="249"/>
      <c r="ME24" s="249"/>
      <c r="MF24" s="249"/>
      <c r="MG24" s="249"/>
      <c r="MH24" s="249"/>
      <c r="MI24" s="249"/>
      <c r="MJ24" s="249"/>
      <c r="MK24" s="249"/>
      <c r="ML24" s="249"/>
      <c r="MM24" s="249"/>
      <c r="MN24" s="249"/>
      <c r="MO24" s="249"/>
      <c r="MP24" s="249"/>
      <c r="MQ24" s="249"/>
      <c r="MR24" s="249"/>
      <c r="MS24" s="249"/>
      <c r="MT24" s="249"/>
      <c r="MU24" s="249"/>
      <c r="MV24" s="249"/>
      <c r="MW24" s="249"/>
      <c r="MX24" s="249"/>
      <c r="MY24" s="249"/>
      <c r="MZ24" s="249"/>
      <c r="NA24" s="249"/>
      <c r="NB24" s="249"/>
      <c r="NC24" s="249"/>
      <c r="ND24" s="249"/>
      <c r="NE24" s="249"/>
      <c r="NF24" s="249"/>
      <c r="NG24" s="249"/>
      <c r="NH24" s="249"/>
      <c r="NI24" s="249"/>
      <c r="NJ24" s="249"/>
      <c r="NK24" s="249"/>
      <c r="NL24" s="249"/>
      <c r="NM24" s="249"/>
      <c r="NN24" s="249"/>
      <c r="NO24" s="249"/>
      <c r="NP24" s="249"/>
      <c r="NQ24" s="249"/>
      <c r="NR24" s="249"/>
      <c r="NS24" s="249"/>
      <c r="NT24" s="249"/>
      <c r="NU24" s="249"/>
      <c r="NV24" s="249"/>
      <c r="NW24" s="249"/>
      <c r="NX24" s="249"/>
      <c r="NY24" s="249"/>
      <c r="NZ24" s="249"/>
      <c r="OA24" s="249"/>
      <c r="OB24" s="249"/>
      <c r="OC24" s="249"/>
      <c r="OD24" s="249"/>
      <c r="OE24" s="249"/>
      <c r="OF24" s="249"/>
      <c r="OG24" s="249"/>
      <c r="OH24" s="249"/>
      <c r="OI24" s="249"/>
      <c r="OJ24" s="249"/>
      <c r="OK24" s="249"/>
      <c r="OL24" s="249"/>
      <c r="OM24" s="249"/>
      <c r="ON24" s="249"/>
      <c r="OO24" s="249"/>
      <c r="OP24" s="249"/>
      <c r="OQ24" s="249"/>
      <c r="OR24" s="249"/>
      <c r="OS24" s="249"/>
      <c r="OT24" s="249"/>
      <c r="OU24" s="249"/>
      <c r="OV24" s="249"/>
      <c r="OW24" s="249"/>
      <c r="OX24" s="249"/>
      <c r="OY24" s="249"/>
      <c r="OZ24" s="249"/>
      <c r="PA24" s="249"/>
      <c r="PB24" s="249"/>
      <c r="PC24" s="249"/>
      <c r="PD24" s="249"/>
      <c r="PE24" s="249"/>
      <c r="PF24" s="249"/>
      <c r="PG24" s="249"/>
      <c r="PH24" s="249"/>
      <c r="PI24" s="249"/>
      <c r="PJ24" s="249"/>
      <c r="PK24" s="249"/>
      <c r="PL24" s="249"/>
      <c r="PM24" s="249"/>
      <c r="PN24" s="249"/>
      <c r="PO24" s="249"/>
      <c r="PP24" s="249"/>
      <c r="PQ24" s="249"/>
      <c r="PR24" s="249"/>
      <c r="PS24" s="249"/>
      <c r="PT24" s="249"/>
      <c r="PU24" s="249"/>
      <c r="PV24" s="249"/>
      <c r="PW24" s="249"/>
      <c r="PX24" s="249"/>
      <c r="PY24" s="249"/>
      <c r="PZ24" s="249"/>
      <c r="QA24" s="249"/>
      <c r="QB24" s="249"/>
      <c r="QC24" s="249"/>
      <c r="QD24" s="249"/>
      <c r="QE24" s="249"/>
      <c r="QF24" s="249"/>
      <c r="QG24" s="249"/>
      <c r="QH24" s="249"/>
      <c r="QI24" s="249"/>
      <c r="QJ24" s="249"/>
      <c r="QK24" s="249"/>
      <c r="QL24" s="249"/>
      <c r="QM24" s="249"/>
      <c r="QN24" s="249"/>
      <c r="QO24" s="249"/>
      <c r="QP24" s="249"/>
      <c r="QQ24" s="249"/>
      <c r="QR24" s="249"/>
      <c r="QS24" s="249"/>
      <c r="QT24" s="249"/>
      <c r="QU24" s="249"/>
      <c r="QV24" s="249"/>
      <c r="QW24" s="249"/>
      <c r="QX24" s="249"/>
      <c r="QY24" s="249"/>
      <c r="QZ24" s="249"/>
      <c r="RA24" s="249"/>
      <c r="RB24" s="249"/>
      <c r="RC24" s="249"/>
      <c r="RD24" s="249"/>
      <c r="RE24" s="249"/>
      <c r="RF24" s="249"/>
      <c r="RG24" s="249"/>
      <c r="RH24" s="249"/>
      <c r="RI24" s="249"/>
      <c r="RJ24" s="249"/>
      <c r="RK24" s="249"/>
      <c r="RL24" s="249"/>
      <c r="RM24" s="249"/>
      <c r="RN24" s="249"/>
      <c r="RO24" s="249"/>
      <c r="RP24" s="249"/>
      <c r="RQ24" s="249"/>
      <c r="RR24" s="249"/>
      <c r="RS24" s="249"/>
      <c r="RT24" s="249"/>
      <c r="RU24" s="249"/>
      <c r="RV24" s="249"/>
      <c r="RW24" s="249"/>
      <c r="RX24" s="249"/>
      <c r="RY24" s="249"/>
      <c r="RZ24" s="249"/>
      <c r="SA24" s="249"/>
      <c r="SB24" s="249"/>
      <c r="SC24" s="249"/>
      <c r="SD24" s="249"/>
      <c r="SE24" s="249"/>
      <c r="SF24" s="249"/>
      <c r="SG24" s="249"/>
      <c r="SH24" s="249"/>
      <c r="SI24" s="249"/>
      <c r="SJ24" s="249"/>
      <c r="SK24" s="249"/>
      <c r="SL24" s="249"/>
      <c r="SM24" s="249"/>
      <c r="SN24" s="249"/>
      <c r="SO24" s="249"/>
      <c r="SP24" s="249"/>
      <c r="SQ24" s="249"/>
      <c r="SR24" s="249"/>
      <c r="SS24" s="249"/>
      <c r="ST24" s="249"/>
      <c r="SU24" s="249"/>
      <c r="SV24" s="249"/>
      <c r="SW24" s="249"/>
      <c r="SX24" s="249"/>
      <c r="SY24" s="249"/>
      <c r="SZ24" s="249"/>
      <c r="TA24" s="249"/>
      <c r="TB24" s="249"/>
      <c r="TC24" s="249"/>
      <c r="TD24" s="249"/>
      <c r="TE24" s="249"/>
      <c r="TF24" s="249"/>
      <c r="TG24" s="249"/>
      <c r="TH24" s="249"/>
      <c r="TI24" s="249"/>
      <c r="TJ24" s="249"/>
      <c r="TK24" s="249"/>
      <c r="TL24" s="249"/>
      <c r="TM24" s="249"/>
      <c r="TN24" s="249"/>
      <c r="TO24" s="249"/>
      <c r="TP24" s="249"/>
      <c r="TQ24" s="249"/>
      <c r="TR24" s="249"/>
      <c r="TS24" s="249"/>
      <c r="TT24" s="249"/>
      <c r="TU24" s="249"/>
      <c r="TV24" s="249"/>
      <c r="TW24" s="249"/>
      <c r="TX24" s="249"/>
      <c r="TY24" s="249"/>
      <c r="TZ24" s="249"/>
      <c r="UA24" s="249"/>
      <c r="UB24" s="249"/>
      <c r="UC24" s="249"/>
      <c r="UD24" s="249"/>
      <c r="UE24" s="249"/>
      <c r="UF24" s="249"/>
      <c r="UG24" s="249"/>
      <c r="UH24" s="249"/>
      <c r="UI24" s="249"/>
      <c r="UJ24" s="249"/>
      <c r="UK24" s="249"/>
      <c r="UL24" s="249"/>
      <c r="UM24" s="249"/>
      <c r="UN24" s="249"/>
      <c r="UO24" s="249"/>
      <c r="UP24" s="249"/>
      <c r="UQ24" s="249"/>
      <c r="UR24" s="249"/>
      <c r="US24" s="249"/>
      <c r="UT24" s="249"/>
      <c r="UU24" s="249"/>
      <c r="UV24" s="249"/>
      <c r="UW24" s="249"/>
      <c r="UX24" s="249"/>
      <c r="UY24" s="249"/>
      <c r="UZ24" s="249"/>
      <c r="VA24" s="249"/>
      <c r="VB24" s="249"/>
      <c r="VC24" s="249"/>
      <c r="VD24" s="249"/>
      <c r="VE24" s="249"/>
      <c r="VF24" s="249"/>
      <c r="VG24" s="249"/>
      <c r="VH24" s="249"/>
      <c r="VI24" s="249"/>
      <c r="VJ24" s="249"/>
      <c r="VK24" s="249"/>
      <c r="VL24" s="249"/>
      <c r="VM24" s="249"/>
      <c r="VN24" s="249"/>
      <c r="VO24" s="249"/>
      <c r="VP24" s="249"/>
      <c r="VQ24" s="249"/>
      <c r="VR24" s="249"/>
      <c r="VS24" s="249"/>
      <c r="VT24" s="249"/>
      <c r="VU24" s="249"/>
      <c r="VV24" s="249"/>
      <c r="VW24" s="249"/>
      <c r="VX24" s="249"/>
      <c r="VY24" s="249"/>
      <c r="VZ24" s="249"/>
      <c r="WA24" s="249"/>
      <c r="WB24" s="249"/>
      <c r="WC24" s="249"/>
      <c r="WD24" s="249"/>
      <c r="WE24" s="249"/>
      <c r="WF24" s="249"/>
      <c r="WG24" s="249"/>
      <c r="WH24" s="249"/>
      <c r="WI24" s="249"/>
      <c r="WJ24" s="249"/>
      <c r="WK24" s="249"/>
      <c r="WL24" s="249"/>
      <c r="WM24" s="249"/>
      <c r="WN24" s="249"/>
      <c r="WO24" s="249"/>
      <c r="WP24" s="249"/>
      <c r="WQ24" s="249"/>
      <c r="WR24" s="249"/>
      <c r="WS24" s="249"/>
      <c r="WT24" s="249"/>
      <c r="WU24" s="249"/>
      <c r="WV24" s="249"/>
      <c r="WW24" s="249"/>
      <c r="WX24" s="249"/>
      <c r="WY24" s="249"/>
      <c r="WZ24" s="249"/>
      <c r="XA24" s="249"/>
      <c r="XB24" s="249"/>
      <c r="XC24" s="249"/>
      <c r="XD24" s="249"/>
      <c r="XE24" s="249"/>
      <c r="XF24" s="249"/>
      <c r="XG24" s="249"/>
      <c r="XH24" s="249"/>
      <c r="XI24" s="249"/>
      <c r="XJ24" s="249"/>
      <c r="XK24" s="249"/>
      <c r="XL24" s="249"/>
      <c r="XM24" s="249"/>
      <c r="XN24" s="249"/>
      <c r="XO24" s="249"/>
      <c r="XP24" s="249"/>
      <c r="XQ24" s="249"/>
      <c r="XR24" s="249"/>
      <c r="XS24" s="249"/>
      <c r="XT24" s="249"/>
      <c r="XU24" s="249"/>
      <c r="XV24" s="249"/>
      <c r="XW24" s="249"/>
      <c r="XX24" s="249"/>
      <c r="XY24" s="249"/>
      <c r="XZ24" s="249"/>
      <c r="YA24" s="249"/>
      <c r="YB24" s="249"/>
      <c r="YC24" s="249"/>
      <c r="YD24" s="249"/>
      <c r="YE24" s="249"/>
      <c r="YF24" s="249"/>
      <c r="YG24" s="249"/>
      <c r="YH24" s="249"/>
      <c r="YI24" s="249"/>
      <c r="YJ24" s="249"/>
      <c r="YK24" s="249"/>
      <c r="YL24" s="249"/>
      <c r="YM24" s="249"/>
      <c r="YN24" s="249"/>
      <c r="YO24" s="249"/>
      <c r="YP24" s="249"/>
      <c r="YQ24" s="249"/>
      <c r="YR24" s="249"/>
      <c r="YS24" s="249"/>
      <c r="YT24" s="249"/>
      <c r="YU24" s="249"/>
      <c r="YV24" s="249"/>
      <c r="YW24" s="249"/>
      <c r="YX24" s="249"/>
      <c r="YY24" s="249"/>
      <c r="YZ24" s="249"/>
      <c r="ZA24" s="249"/>
      <c r="ZB24" s="249"/>
      <c r="ZC24" s="249"/>
      <c r="ZD24" s="249"/>
      <c r="ZE24" s="249"/>
      <c r="ZF24" s="249"/>
      <c r="ZG24" s="249"/>
      <c r="ZH24" s="249"/>
      <c r="ZI24" s="249"/>
      <c r="ZJ24" s="249"/>
      <c r="ZK24" s="249"/>
      <c r="ZL24" s="249"/>
      <c r="ZM24" s="249"/>
      <c r="ZN24" s="249"/>
      <c r="ZO24" s="249"/>
      <c r="ZP24" s="249"/>
      <c r="ZQ24" s="249"/>
      <c r="ZR24" s="249"/>
      <c r="ZS24" s="249"/>
      <c r="ZT24" s="249"/>
      <c r="ZU24" s="249"/>
      <c r="ZV24" s="249"/>
      <c r="ZW24" s="249"/>
      <c r="ZX24" s="249"/>
      <c r="ZY24" s="249"/>
      <c r="ZZ24" s="249"/>
      <c r="AAA24" s="249"/>
      <c r="AAB24" s="249"/>
      <c r="AAC24" s="249"/>
      <c r="AAD24" s="249"/>
      <c r="AAE24" s="249"/>
      <c r="AAF24" s="249"/>
      <c r="AAG24" s="249"/>
      <c r="AAH24" s="249"/>
      <c r="AAI24" s="249"/>
      <c r="AAJ24" s="249"/>
      <c r="AAK24" s="249"/>
      <c r="AAL24" s="249"/>
      <c r="AAM24" s="249"/>
      <c r="AAN24" s="249"/>
      <c r="AAO24" s="249"/>
      <c r="AAP24" s="249"/>
      <c r="AAQ24" s="249"/>
      <c r="AAR24" s="249"/>
      <c r="AAS24" s="249"/>
      <c r="AAT24" s="249"/>
      <c r="AAU24" s="249"/>
      <c r="AAV24" s="249"/>
      <c r="AAW24" s="249"/>
      <c r="AAX24" s="249"/>
      <c r="AAY24" s="249"/>
      <c r="AAZ24" s="249"/>
      <c r="ABA24" s="249"/>
      <c r="ABB24" s="249"/>
      <c r="ABC24" s="249"/>
      <c r="ABD24" s="249"/>
      <c r="ABE24" s="249"/>
      <c r="ABF24" s="249"/>
      <c r="ABG24" s="249"/>
      <c r="ABH24" s="249"/>
      <c r="ABI24" s="249"/>
      <c r="ABJ24" s="249"/>
      <c r="ABK24" s="249"/>
      <c r="ABL24" s="249"/>
      <c r="ABM24" s="249"/>
      <c r="ABN24" s="249"/>
      <c r="ABO24" s="249"/>
      <c r="ABP24" s="249"/>
      <c r="ABQ24" s="249"/>
      <c r="ABR24" s="249"/>
      <c r="ABS24" s="249"/>
      <c r="ABT24" s="249"/>
      <c r="ABU24" s="249"/>
      <c r="ABV24" s="249"/>
      <c r="ABW24" s="249"/>
      <c r="ABX24" s="249"/>
      <c r="ABY24" s="249"/>
      <c r="ABZ24" s="249"/>
      <c r="ACA24" s="249"/>
      <c r="ACB24" s="249"/>
      <c r="ACC24" s="249"/>
      <c r="ACD24" s="249"/>
      <c r="ACE24" s="249"/>
      <c r="ACF24" s="249"/>
      <c r="ACG24" s="249"/>
      <c r="ACH24" s="249"/>
      <c r="ACI24" s="249"/>
      <c r="ACJ24" s="249"/>
      <c r="ACK24" s="249"/>
      <c r="ACL24" s="249"/>
      <c r="ACM24" s="249"/>
      <c r="ACN24" s="249"/>
      <c r="ACO24" s="249"/>
      <c r="ACP24" s="249"/>
      <c r="ACQ24" s="249"/>
      <c r="ACR24" s="249"/>
      <c r="ACS24" s="249"/>
      <c r="ACT24" s="249"/>
      <c r="ACU24" s="249"/>
      <c r="ACV24" s="249"/>
      <c r="ACW24" s="249"/>
      <c r="ACX24" s="249"/>
      <c r="ACY24" s="249"/>
      <c r="ACZ24" s="249"/>
      <c r="ADA24" s="249"/>
      <c r="ADB24" s="249"/>
      <c r="ADC24" s="249"/>
      <c r="ADD24" s="249"/>
      <c r="ADE24" s="249"/>
      <c r="ADF24" s="249"/>
      <c r="ADG24" s="249"/>
      <c r="ADH24" s="249"/>
      <c r="ADI24" s="249"/>
      <c r="ADJ24" s="249"/>
      <c r="ADK24" s="249"/>
      <c r="ADL24" s="249"/>
      <c r="ADM24" s="249"/>
      <c r="ADN24" s="249"/>
      <c r="ADO24" s="249"/>
      <c r="ADP24" s="249"/>
      <c r="ADQ24" s="249"/>
      <c r="ADR24" s="249"/>
      <c r="ADS24" s="249"/>
      <c r="ADT24" s="249"/>
      <c r="ADU24" s="249"/>
      <c r="ADV24" s="249"/>
      <c r="ADW24" s="249"/>
      <c r="ADX24" s="249"/>
      <c r="ADY24" s="249"/>
      <c r="ADZ24" s="249"/>
      <c r="AEA24" s="249"/>
      <c r="AEB24" s="249"/>
      <c r="AEC24" s="249"/>
      <c r="AED24" s="249"/>
      <c r="AEE24" s="249"/>
      <c r="AEF24" s="249"/>
      <c r="AEG24" s="249"/>
      <c r="AEH24" s="249"/>
      <c r="AEI24" s="249"/>
      <c r="AEJ24" s="249"/>
      <c r="AEK24" s="249"/>
      <c r="AEL24" s="249"/>
      <c r="AEM24" s="249"/>
      <c r="AEN24" s="249"/>
      <c r="AEO24" s="249"/>
      <c r="AEP24" s="249"/>
      <c r="AEQ24" s="249"/>
      <c r="AER24" s="249"/>
      <c r="AES24" s="249"/>
      <c r="AET24" s="249"/>
      <c r="AEU24" s="249"/>
      <c r="AEV24" s="249"/>
      <c r="AEW24" s="249"/>
      <c r="AEX24" s="249"/>
      <c r="AEY24" s="249"/>
      <c r="AEZ24" s="249"/>
      <c r="AFA24" s="249"/>
      <c r="AFB24" s="249"/>
      <c r="AFC24" s="249"/>
      <c r="AFD24" s="249"/>
      <c r="AFE24" s="249"/>
      <c r="AFF24" s="249"/>
      <c r="AFG24" s="249"/>
      <c r="AFH24" s="249"/>
      <c r="AFI24" s="249"/>
      <c r="AFJ24" s="249"/>
      <c r="AFK24" s="249"/>
      <c r="AFL24" s="249"/>
      <c r="AFM24" s="249"/>
      <c r="AFN24" s="249"/>
      <c r="AFO24" s="249"/>
      <c r="AFP24" s="249"/>
      <c r="AFQ24" s="249"/>
      <c r="AFR24" s="249"/>
      <c r="AFS24" s="249"/>
      <c r="AFT24" s="249"/>
      <c r="AFU24" s="249"/>
      <c r="AFV24" s="249"/>
      <c r="AFW24" s="249"/>
      <c r="AFX24" s="249"/>
      <c r="AFY24" s="249"/>
      <c r="AFZ24" s="249"/>
      <c r="AGA24" s="249"/>
      <c r="AGB24" s="249"/>
      <c r="AGC24" s="249"/>
      <c r="AGD24" s="249"/>
      <c r="AGE24" s="249"/>
      <c r="AGF24" s="249"/>
      <c r="AGG24" s="249"/>
      <c r="AGH24" s="249"/>
      <c r="AGI24" s="249"/>
      <c r="AGJ24" s="249"/>
      <c r="AGK24" s="249"/>
      <c r="AGL24" s="249"/>
      <c r="AGM24" s="249"/>
      <c r="AGN24" s="249"/>
      <c r="AGO24" s="249"/>
      <c r="AGP24" s="249"/>
      <c r="AGQ24" s="249"/>
      <c r="AGR24" s="249"/>
      <c r="AGS24" s="249"/>
      <c r="AGT24" s="249"/>
      <c r="AGU24" s="249"/>
      <c r="AGV24" s="249"/>
      <c r="AGW24" s="249"/>
      <c r="AGX24" s="249"/>
      <c r="AGY24" s="249"/>
      <c r="AGZ24" s="249"/>
      <c r="AHA24" s="249"/>
      <c r="AHB24" s="249"/>
      <c r="AHC24" s="249"/>
      <c r="AHD24" s="249"/>
      <c r="AHE24" s="249"/>
      <c r="AHF24" s="249"/>
      <c r="AHG24" s="249"/>
      <c r="AHH24" s="249"/>
      <c r="AHI24" s="249"/>
      <c r="AHJ24" s="249"/>
      <c r="AHK24" s="249"/>
      <c r="AHL24" s="249"/>
      <c r="AHM24" s="249"/>
      <c r="AHN24" s="249"/>
      <c r="AHO24" s="249"/>
      <c r="AHP24" s="249"/>
      <c r="AHQ24" s="249"/>
      <c r="AHR24" s="249"/>
      <c r="AHS24" s="249"/>
      <c r="AHT24" s="249"/>
      <c r="AHU24" s="249"/>
      <c r="AHV24" s="249"/>
      <c r="AHW24" s="249"/>
      <c r="AHX24" s="249"/>
      <c r="AHY24" s="249"/>
      <c r="AHZ24" s="249"/>
      <c r="AIA24" s="249"/>
      <c r="AIB24" s="249"/>
      <c r="AIC24" s="249"/>
      <c r="AID24" s="249"/>
      <c r="AIE24" s="249"/>
      <c r="AIF24" s="249"/>
      <c r="AIG24" s="249"/>
      <c r="AIH24" s="249"/>
      <c r="AII24" s="249"/>
      <c r="AIJ24" s="249"/>
      <c r="AIK24" s="249"/>
      <c r="AIL24" s="249"/>
      <c r="AIM24" s="249"/>
      <c r="AIN24" s="249"/>
      <c r="AIO24" s="249"/>
      <c r="AIP24" s="249"/>
      <c r="AIQ24" s="249"/>
      <c r="AIR24" s="249"/>
      <c r="AIS24" s="249"/>
      <c r="AIT24" s="249"/>
      <c r="AIU24" s="249"/>
      <c r="AIV24" s="249"/>
      <c r="AIW24" s="249"/>
      <c r="AIX24" s="249"/>
      <c r="AIY24" s="249"/>
      <c r="AIZ24" s="249"/>
      <c r="AJA24" s="249"/>
      <c r="AJB24" s="249"/>
      <c r="AJC24" s="249"/>
      <c r="AJD24" s="249"/>
      <c r="AJE24" s="249"/>
      <c r="AJF24" s="249"/>
      <c r="AJG24" s="249"/>
      <c r="AJH24" s="249"/>
      <c r="AJI24" s="249"/>
      <c r="AJJ24" s="249"/>
      <c r="AJK24" s="249"/>
      <c r="AJL24" s="249"/>
      <c r="AJM24" s="249"/>
      <c r="AJN24" s="249"/>
      <c r="AJO24" s="249"/>
      <c r="AJP24" s="249"/>
      <c r="AJQ24" s="249"/>
      <c r="AJR24" s="249"/>
      <c r="AJS24" s="249"/>
      <c r="AJT24" s="249"/>
      <c r="AJU24" s="249"/>
      <c r="AJV24" s="249"/>
      <c r="AJW24" s="249"/>
      <c r="AJX24" s="249"/>
      <c r="AJY24" s="249"/>
      <c r="AJZ24" s="249"/>
      <c r="AKA24" s="249"/>
      <c r="AKB24" s="249"/>
      <c r="AKC24" s="249"/>
      <c r="AKD24" s="249"/>
      <c r="AKE24" s="249"/>
      <c r="AKF24" s="249"/>
      <c r="AKG24" s="249"/>
      <c r="AKH24" s="249"/>
      <c r="AKI24" s="249"/>
      <c r="AKJ24" s="249"/>
      <c r="AKK24" s="249"/>
      <c r="AKL24" s="249"/>
      <c r="AKM24" s="249"/>
      <c r="AKN24" s="249"/>
      <c r="AKO24" s="249"/>
      <c r="AKP24" s="249"/>
      <c r="AKQ24" s="249"/>
      <c r="AKR24" s="249"/>
      <c r="AKS24" s="249"/>
      <c r="AKT24" s="249"/>
      <c r="AKU24" s="249"/>
      <c r="AKV24" s="249"/>
      <c r="AKW24" s="249"/>
      <c r="AKX24" s="249"/>
      <c r="AKY24" s="249"/>
      <c r="AKZ24" s="249"/>
      <c r="ALA24" s="249"/>
      <c r="ALB24" s="249"/>
      <c r="ALC24" s="249"/>
      <c r="ALD24" s="249"/>
      <c r="ALE24" s="249"/>
      <c r="ALF24" s="249"/>
      <c r="ALG24" s="249"/>
      <c r="ALH24" s="249"/>
      <c r="ALI24" s="249"/>
      <c r="ALJ24" s="249"/>
      <c r="ALK24" s="249"/>
      <c r="ALL24" s="249"/>
      <c r="ALM24" s="249"/>
      <c r="ALN24" s="249"/>
      <c r="ALO24" s="249"/>
      <c r="ALP24" s="249"/>
      <c r="ALQ24" s="249"/>
      <c r="ALR24" s="249"/>
      <c r="ALS24" s="249"/>
      <c r="ALT24" s="249"/>
      <c r="ALU24" s="249"/>
      <c r="ALV24" s="249"/>
      <c r="ALW24" s="249"/>
      <c r="ALX24" s="249"/>
      <c r="ALY24" s="249"/>
      <c r="ALZ24" s="249"/>
      <c r="AMA24" s="249"/>
      <c r="AMB24" s="249"/>
      <c r="AMC24" s="249"/>
      <c r="AMD24" s="249"/>
      <c r="AME24" s="249"/>
      <c r="AMF24" s="249"/>
      <c r="AMG24" s="249"/>
      <c r="AMH24" s="249"/>
      <c r="AMI24" s="249"/>
      <c r="AMJ24" s="249"/>
      <c r="AMK24" s="249"/>
      <c r="AML24" s="249"/>
      <c r="AMM24" s="249"/>
      <c r="AMN24" s="249"/>
      <c r="AMO24" s="249"/>
      <c r="AMP24" s="249"/>
      <c r="AMQ24" s="249"/>
      <c r="AMR24" s="249"/>
      <c r="AMS24" s="249"/>
      <c r="AMT24" s="249"/>
      <c r="AMU24" s="249"/>
      <c r="AMV24" s="249"/>
      <c r="AMW24" s="249"/>
      <c r="AMX24" s="249"/>
      <c r="AMY24" s="249"/>
      <c r="AMZ24" s="249"/>
      <c r="ANA24" s="249"/>
      <c r="ANB24" s="249"/>
      <c r="ANC24" s="249"/>
      <c r="AND24" s="249"/>
      <c r="ANE24" s="249"/>
      <c r="ANF24" s="249"/>
      <c r="ANG24" s="249"/>
      <c r="ANH24" s="249"/>
      <c r="ANI24" s="249"/>
      <c r="ANJ24" s="249"/>
      <c r="ANK24" s="249"/>
      <c r="ANL24" s="249"/>
      <c r="ANM24" s="249"/>
      <c r="ANN24" s="249"/>
      <c r="ANO24" s="249"/>
      <c r="ANP24" s="249"/>
      <c r="ANQ24" s="249"/>
      <c r="ANR24" s="249"/>
      <c r="ANS24" s="249"/>
      <c r="ANT24" s="249"/>
      <c r="ANU24" s="249"/>
      <c r="ANV24" s="249"/>
      <c r="ANW24" s="249"/>
      <c r="ANX24" s="249"/>
      <c r="ANY24" s="249"/>
      <c r="ANZ24" s="249"/>
      <c r="AOA24" s="249"/>
      <c r="AOB24" s="249"/>
      <c r="AOC24" s="249"/>
      <c r="AOD24" s="249"/>
      <c r="AOE24" s="249"/>
      <c r="AOF24" s="249"/>
      <c r="AOG24" s="249"/>
      <c r="AOH24" s="249"/>
      <c r="AOI24" s="249"/>
      <c r="AOJ24" s="249"/>
      <c r="AOK24" s="249"/>
      <c r="AOL24" s="249"/>
      <c r="AOM24" s="249"/>
      <c r="AON24" s="249"/>
      <c r="AOO24" s="249"/>
      <c r="AOP24" s="249"/>
      <c r="AOQ24" s="249"/>
      <c r="AOR24" s="249"/>
      <c r="AOS24" s="249"/>
      <c r="AOT24" s="249"/>
      <c r="AOU24" s="249"/>
      <c r="AOV24" s="249"/>
      <c r="AOW24" s="249"/>
      <c r="AOX24" s="249"/>
      <c r="AOY24" s="249"/>
      <c r="AOZ24" s="249"/>
      <c r="APA24" s="249"/>
      <c r="APB24" s="249"/>
      <c r="APC24" s="249"/>
      <c r="APD24" s="249"/>
      <c r="APE24" s="249"/>
      <c r="APF24" s="249"/>
      <c r="APG24" s="249"/>
      <c r="APH24" s="249"/>
      <c r="API24" s="249"/>
      <c r="APJ24" s="249"/>
      <c r="APK24" s="249"/>
      <c r="APL24" s="249"/>
      <c r="APM24" s="249"/>
      <c r="APN24" s="249"/>
      <c r="APO24" s="249"/>
      <c r="APP24" s="249"/>
    </row>
    <row r="25" spans="1:1108" s="173" customFormat="1">
      <c r="A25" s="42">
        <v>49</v>
      </c>
      <c r="B25" s="137">
        <v>16.3</v>
      </c>
      <c r="C25" s="102" t="s">
        <v>364</v>
      </c>
      <c r="D25" s="138">
        <v>1052</v>
      </c>
      <c r="E25" s="254" t="s">
        <v>192</v>
      </c>
      <c r="F25" s="106" t="s">
        <v>337</v>
      </c>
      <c r="G25" s="175" t="s">
        <v>336</v>
      </c>
      <c r="H25" s="175" t="s">
        <v>339</v>
      </c>
      <c r="I25" s="175" t="s">
        <v>338</v>
      </c>
      <c r="J25" s="10" t="s">
        <v>340</v>
      </c>
      <c r="K25" s="10" t="s">
        <v>341</v>
      </c>
      <c r="L25" s="140" t="s">
        <v>342</v>
      </c>
      <c r="M25" s="10" t="s">
        <v>343</v>
      </c>
      <c r="N25" s="141" t="s">
        <v>201</v>
      </c>
      <c r="O25" s="142">
        <v>113050</v>
      </c>
      <c r="P25" s="143">
        <v>89</v>
      </c>
      <c r="Q25" s="109" t="s">
        <v>0</v>
      </c>
      <c r="R25" s="143">
        <v>89</v>
      </c>
      <c r="S25" s="109" t="s">
        <v>0</v>
      </c>
      <c r="T25" s="143">
        <v>2.5</v>
      </c>
      <c r="U25" s="109" t="s">
        <v>0</v>
      </c>
      <c r="V25" s="143">
        <v>12</v>
      </c>
      <c r="W25" s="109" t="s">
        <v>0</v>
      </c>
      <c r="X25" s="143">
        <v>7</v>
      </c>
      <c r="Y25" s="109" t="s">
        <v>0</v>
      </c>
      <c r="Z25" s="143">
        <v>5</v>
      </c>
      <c r="AA25" s="109" t="s">
        <v>0</v>
      </c>
      <c r="AB25" s="143"/>
      <c r="AC25" s="109" t="s">
        <v>0</v>
      </c>
      <c r="AD25" s="143"/>
      <c r="AE25" s="109" t="s">
        <v>0</v>
      </c>
      <c r="AF25" s="144">
        <v>4.5</v>
      </c>
      <c r="AG25" s="145">
        <v>8</v>
      </c>
      <c r="AH25" s="145" t="s">
        <v>274</v>
      </c>
      <c r="AI25" s="77" t="s">
        <v>0</v>
      </c>
      <c r="AJ25" s="146"/>
      <c r="AK25" s="146"/>
      <c r="AL25" s="147" t="s">
        <v>11</v>
      </c>
      <c r="AM25" s="147"/>
      <c r="AN25" s="147"/>
      <c r="AO25" s="147"/>
      <c r="AP25" s="148">
        <v>50</v>
      </c>
      <c r="AQ25" s="111" t="s">
        <v>7</v>
      </c>
      <c r="AR25" s="149">
        <v>0.21</v>
      </c>
      <c r="AS25" s="83" t="s">
        <v>20</v>
      </c>
      <c r="AT25" s="150" t="s">
        <v>252</v>
      </c>
      <c r="AU25" s="151" t="s">
        <v>275</v>
      </c>
      <c r="AV25" s="151" t="s">
        <v>276</v>
      </c>
      <c r="AW25" s="74" t="s">
        <v>206</v>
      </c>
      <c r="AX25" s="74" t="s">
        <v>207</v>
      </c>
      <c r="AY25" s="74" t="s">
        <v>208</v>
      </c>
      <c r="AZ25" s="74" t="s">
        <v>209</v>
      </c>
      <c r="BA25" s="152" t="s">
        <v>210</v>
      </c>
      <c r="BB25" s="115" t="s">
        <v>211</v>
      </c>
      <c r="BC25" s="152" t="s">
        <v>212</v>
      </c>
      <c r="BD25" s="152" t="s">
        <v>213</v>
      </c>
      <c r="BE25" s="116" t="s">
        <v>192</v>
      </c>
      <c r="BF25" s="117" t="s">
        <v>214</v>
      </c>
      <c r="BG25" s="117" t="s">
        <v>4</v>
      </c>
      <c r="BH25" s="117" t="s">
        <v>166</v>
      </c>
      <c r="BM25" s="119" t="s">
        <v>215</v>
      </c>
      <c r="BN25" s="154" t="s">
        <v>216</v>
      </c>
      <c r="BO25" s="154" t="s">
        <v>217</v>
      </c>
      <c r="BP25" s="154" t="s">
        <v>218</v>
      </c>
      <c r="BQ25" s="155" t="s">
        <v>219</v>
      </c>
      <c r="BR25" s="154" t="s">
        <v>220</v>
      </c>
      <c r="BS25" s="121" t="s">
        <v>221</v>
      </c>
      <c r="BT25" s="121" t="s">
        <v>222</v>
      </c>
      <c r="BU25" s="121" t="s">
        <v>215</v>
      </c>
      <c r="BV25" s="121" t="s">
        <v>216</v>
      </c>
      <c r="BW25" s="121" t="s">
        <v>217</v>
      </c>
      <c r="BX25" s="121" t="s">
        <v>218</v>
      </c>
      <c r="BY25" s="121" t="s">
        <v>223</v>
      </c>
      <c r="BZ25" s="154" t="s">
        <v>224</v>
      </c>
      <c r="CA25" s="154" t="s">
        <v>225</v>
      </c>
      <c r="CB25" s="120" t="s">
        <v>226</v>
      </c>
      <c r="CC25" s="155" t="s">
        <v>344</v>
      </c>
      <c r="CD25" s="155" t="s">
        <v>345</v>
      </c>
      <c r="CE25" s="155" t="s">
        <v>346</v>
      </c>
      <c r="CF25" s="155" t="s">
        <v>347</v>
      </c>
      <c r="CG25" s="124" t="s">
        <v>231</v>
      </c>
      <c r="CH25" s="154" t="s">
        <v>232</v>
      </c>
      <c r="CI25" s="156" t="s">
        <v>233</v>
      </c>
      <c r="CJ25" s="156" t="s">
        <v>234</v>
      </c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8"/>
      <c r="CY25" s="158"/>
      <c r="CZ25" s="159"/>
      <c r="DA25" s="160"/>
      <c r="DB25" s="161"/>
      <c r="DC25" s="161"/>
      <c r="DD25" s="161"/>
      <c r="DE25" s="162" t="s">
        <v>235</v>
      </c>
      <c r="DF25" s="160"/>
      <c r="DG25" s="158"/>
      <c r="DH25" s="158"/>
      <c r="DI25" s="163" t="s">
        <v>236</v>
      </c>
      <c r="DJ25" s="91" t="s">
        <v>237</v>
      </c>
      <c r="DK25" s="91" t="s">
        <v>238</v>
      </c>
      <c r="DL25" s="91" t="s">
        <v>239</v>
      </c>
      <c r="DM25" s="127" t="s">
        <v>223</v>
      </c>
      <c r="DN25" s="127" t="s">
        <v>224</v>
      </c>
      <c r="DO25" s="127" t="s">
        <v>225</v>
      </c>
      <c r="DP25" s="127" t="s">
        <v>240</v>
      </c>
      <c r="DQ25" s="91"/>
      <c r="DR25" s="91"/>
      <c r="DS25" s="91"/>
      <c r="DT25" s="91"/>
      <c r="DU25" s="91" t="s">
        <v>241</v>
      </c>
      <c r="DV25" s="91" t="s">
        <v>242</v>
      </c>
      <c r="DW25" s="91" t="s">
        <v>243</v>
      </c>
      <c r="DX25" s="91" t="s">
        <v>244</v>
      </c>
      <c r="DY25" s="91"/>
      <c r="DZ25" s="91"/>
      <c r="EA25" s="91"/>
      <c r="EB25" s="91"/>
      <c r="EC25" s="91"/>
      <c r="ED25" s="91"/>
      <c r="EE25" s="91"/>
      <c r="EF25" s="91"/>
      <c r="EG25" s="164"/>
      <c r="EH25" s="94"/>
      <c r="EI25" s="165"/>
      <c r="EJ25" s="165"/>
      <c r="EK25" s="96" t="s">
        <v>253</v>
      </c>
      <c r="EL25" s="141"/>
      <c r="EM25" s="141"/>
      <c r="EN25" s="166"/>
      <c r="EO25" s="167" t="s">
        <v>254</v>
      </c>
      <c r="EP25" s="167" t="s">
        <v>312</v>
      </c>
      <c r="EQ25" s="167" t="s">
        <v>348</v>
      </c>
      <c r="ER25" s="167" t="s">
        <v>349</v>
      </c>
      <c r="ES25" s="167" t="s">
        <v>350</v>
      </c>
      <c r="ET25" s="167"/>
      <c r="EU25" s="167" t="s">
        <v>363</v>
      </c>
      <c r="EV25" s="168"/>
      <c r="EW25" s="168"/>
      <c r="EX25" s="169" t="s">
        <v>279</v>
      </c>
      <c r="EY25" s="169"/>
      <c r="EZ25" s="171"/>
      <c r="FA25" s="171"/>
      <c r="FB25" s="171"/>
      <c r="FC25" s="171"/>
      <c r="FD25" s="171"/>
      <c r="FE25" s="171"/>
      <c r="FF25" s="255"/>
      <c r="FG25" s="255"/>
      <c r="FH25" s="256"/>
      <c r="FI25" s="240"/>
      <c r="FJ25" s="240"/>
      <c r="FK25" s="240"/>
      <c r="FL25" s="135">
        <v>1</v>
      </c>
      <c r="FM25" s="136"/>
      <c r="FN25" s="136"/>
      <c r="FO25" s="136"/>
      <c r="FP25" s="136"/>
      <c r="FQ25" s="136"/>
      <c r="FR25" s="136"/>
      <c r="FS25" s="136"/>
      <c r="FT25" s="136"/>
      <c r="FU25" s="136"/>
      <c r="FV25" s="136"/>
      <c r="FW25" s="153"/>
      <c r="FX25" s="153"/>
      <c r="FY25" s="153"/>
      <c r="FZ25" s="153"/>
      <c r="GA25" s="153"/>
      <c r="GB25" s="153"/>
      <c r="GC25" s="153"/>
      <c r="GD25" s="153"/>
      <c r="GE25" s="153"/>
      <c r="GF25" s="153"/>
      <c r="GG25" s="153"/>
      <c r="GH25" s="153"/>
      <c r="GI25" s="153"/>
      <c r="GJ25" s="153"/>
      <c r="GK25" s="153"/>
      <c r="GL25" s="153"/>
      <c r="GM25" s="153"/>
      <c r="GN25" s="153"/>
      <c r="GO25" s="153"/>
      <c r="GP25" s="153"/>
      <c r="GQ25" s="153"/>
      <c r="GR25" s="153"/>
      <c r="GS25" s="153"/>
      <c r="GT25" s="153"/>
      <c r="GU25" s="153"/>
      <c r="GV25" s="153"/>
      <c r="GW25" s="153"/>
      <c r="GX25" s="153"/>
      <c r="GY25" s="153"/>
      <c r="GZ25" s="153"/>
      <c r="HA25" s="153"/>
      <c r="HB25" s="153"/>
      <c r="HC25" s="153"/>
      <c r="HD25" s="153"/>
      <c r="HE25" s="153"/>
      <c r="HF25" s="153"/>
      <c r="HG25" s="153"/>
      <c r="HH25" s="153"/>
      <c r="HI25" s="153"/>
      <c r="HJ25" s="153"/>
      <c r="HK25" s="153"/>
      <c r="HL25" s="153"/>
      <c r="HM25" s="153"/>
      <c r="HN25" s="153"/>
      <c r="HO25" s="153"/>
      <c r="HP25" s="153"/>
      <c r="HQ25" s="153"/>
      <c r="HR25" s="153"/>
      <c r="HS25" s="153"/>
      <c r="HT25" s="153"/>
      <c r="HU25" s="153"/>
      <c r="HV25" s="153"/>
      <c r="HW25" s="153"/>
      <c r="HX25" s="153"/>
      <c r="HY25" s="153"/>
      <c r="HZ25" s="153"/>
      <c r="IA25" s="153"/>
      <c r="IB25" s="153"/>
      <c r="IC25" s="153"/>
      <c r="ID25" s="153"/>
      <c r="IE25" s="153"/>
      <c r="IF25" s="153"/>
      <c r="IG25" s="153"/>
      <c r="IH25" s="153"/>
      <c r="II25" s="153"/>
      <c r="IJ25" s="153"/>
      <c r="IK25" s="153"/>
      <c r="IL25" s="153"/>
      <c r="IM25" s="153"/>
      <c r="IN25" s="153"/>
      <c r="IO25" s="153"/>
      <c r="IP25" s="153"/>
      <c r="IQ25" s="153"/>
      <c r="IR25" s="153"/>
      <c r="IS25" s="153"/>
      <c r="IT25" s="153"/>
      <c r="IU25" s="153"/>
      <c r="IV25" s="153"/>
      <c r="IW25" s="153"/>
      <c r="IX25" s="153"/>
      <c r="IY25" s="153"/>
      <c r="IZ25" s="153"/>
      <c r="JA25" s="153"/>
      <c r="JB25" s="153"/>
      <c r="JC25" s="153"/>
      <c r="JD25" s="153"/>
      <c r="JE25" s="153"/>
      <c r="JF25" s="153"/>
      <c r="JG25" s="153"/>
      <c r="JH25" s="153"/>
      <c r="JI25" s="153"/>
      <c r="JJ25" s="153"/>
      <c r="JK25" s="153"/>
      <c r="JL25" s="153"/>
      <c r="JM25" s="153"/>
      <c r="JN25" s="153"/>
      <c r="JO25" s="153"/>
      <c r="JP25" s="153"/>
      <c r="JQ25" s="153"/>
      <c r="JR25" s="153"/>
      <c r="JS25" s="153"/>
      <c r="JT25" s="153"/>
      <c r="JU25" s="153"/>
      <c r="JV25" s="153"/>
      <c r="JW25" s="153"/>
      <c r="JX25" s="153"/>
      <c r="JY25" s="153"/>
      <c r="JZ25" s="153"/>
      <c r="KA25" s="153"/>
      <c r="KB25" s="153"/>
      <c r="KC25" s="153"/>
      <c r="KD25" s="153"/>
      <c r="KE25" s="153"/>
      <c r="KF25" s="153"/>
      <c r="KG25" s="153"/>
      <c r="KH25" s="153"/>
      <c r="KI25" s="153"/>
      <c r="KJ25" s="153"/>
      <c r="KK25" s="153"/>
      <c r="KL25" s="153"/>
      <c r="KM25" s="153"/>
      <c r="KN25" s="153"/>
      <c r="KO25" s="153"/>
      <c r="KP25" s="153"/>
      <c r="KQ25" s="153"/>
      <c r="KR25" s="153"/>
      <c r="KS25" s="153"/>
      <c r="KT25" s="153"/>
      <c r="KU25" s="153"/>
      <c r="KV25" s="153"/>
      <c r="KW25" s="153"/>
      <c r="KX25" s="153"/>
      <c r="KY25" s="153"/>
      <c r="KZ25" s="153"/>
      <c r="LA25" s="153"/>
      <c r="LB25" s="153"/>
      <c r="LC25" s="153"/>
      <c r="LD25" s="153"/>
      <c r="LE25" s="153"/>
      <c r="LF25" s="153"/>
      <c r="LG25" s="153"/>
      <c r="LH25" s="153"/>
      <c r="LI25" s="153"/>
      <c r="LJ25" s="153"/>
      <c r="LK25" s="153"/>
      <c r="LL25" s="153"/>
      <c r="LM25" s="153"/>
      <c r="LN25" s="153"/>
      <c r="LO25" s="153"/>
      <c r="LP25" s="153"/>
      <c r="LQ25" s="153"/>
      <c r="LR25" s="153"/>
      <c r="LS25" s="153"/>
      <c r="LT25" s="153"/>
      <c r="LU25" s="153"/>
      <c r="LV25" s="153"/>
      <c r="LW25" s="153"/>
      <c r="LX25" s="153"/>
      <c r="LY25" s="153"/>
      <c r="LZ25" s="153"/>
      <c r="MA25" s="153"/>
      <c r="MB25" s="153"/>
      <c r="MC25" s="153"/>
      <c r="MD25" s="153"/>
      <c r="ME25" s="153"/>
      <c r="MF25" s="153"/>
      <c r="MG25" s="153"/>
      <c r="MH25" s="153"/>
      <c r="MI25" s="153"/>
      <c r="MJ25" s="153"/>
      <c r="MK25" s="153"/>
      <c r="ML25" s="153"/>
      <c r="MM25" s="153"/>
      <c r="MN25" s="153"/>
      <c r="MO25" s="153"/>
      <c r="MP25" s="153"/>
      <c r="MQ25" s="153"/>
      <c r="MR25" s="153"/>
      <c r="MS25" s="153"/>
      <c r="MT25" s="153"/>
      <c r="MU25" s="153"/>
      <c r="MV25" s="153"/>
      <c r="MW25" s="153"/>
      <c r="MX25" s="153"/>
      <c r="MY25" s="153"/>
      <c r="MZ25" s="153"/>
      <c r="NA25" s="153"/>
      <c r="NB25" s="153"/>
      <c r="NC25" s="153"/>
      <c r="ND25" s="153"/>
      <c r="NE25" s="153"/>
      <c r="NF25" s="153"/>
      <c r="NG25" s="153"/>
      <c r="NH25" s="153"/>
      <c r="NI25" s="153"/>
      <c r="NJ25" s="153"/>
      <c r="NK25" s="153"/>
      <c r="NL25" s="153"/>
      <c r="NM25" s="153"/>
      <c r="NN25" s="153"/>
      <c r="NO25" s="153"/>
      <c r="NP25" s="153"/>
      <c r="NQ25" s="153"/>
      <c r="NR25" s="153"/>
      <c r="NS25" s="153"/>
      <c r="NT25" s="153"/>
      <c r="NU25" s="153"/>
      <c r="NV25" s="153"/>
      <c r="NW25" s="153"/>
      <c r="NX25" s="153"/>
      <c r="NY25" s="153"/>
      <c r="NZ25" s="153"/>
      <c r="OA25" s="153"/>
      <c r="OB25" s="153"/>
      <c r="OC25" s="153"/>
      <c r="OD25" s="153"/>
      <c r="OE25" s="153"/>
      <c r="OF25" s="153"/>
      <c r="OG25" s="153"/>
      <c r="OH25" s="153"/>
      <c r="OI25" s="153"/>
      <c r="OJ25" s="153"/>
      <c r="OK25" s="153"/>
      <c r="OL25" s="153"/>
      <c r="OM25" s="153"/>
      <c r="ON25" s="153"/>
      <c r="OO25" s="153"/>
      <c r="OP25" s="153"/>
      <c r="OQ25" s="153"/>
      <c r="OR25" s="153"/>
      <c r="OS25" s="153"/>
      <c r="OT25" s="153"/>
      <c r="OU25" s="153"/>
      <c r="OV25" s="153"/>
      <c r="OW25" s="153"/>
      <c r="OX25" s="153"/>
      <c r="OY25" s="153"/>
      <c r="OZ25" s="153"/>
      <c r="PA25" s="153"/>
      <c r="PB25" s="153"/>
      <c r="PC25" s="153"/>
      <c r="PD25" s="153"/>
      <c r="PE25" s="153"/>
      <c r="PF25" s="153"/>
      <c r="PG25" s="153"/>
      <c r="PH25" s="153"/>
      <c r="PI25" s="153"/>
      <c r="PJ25" s="153"/>
      <c r="PK25" s="153"/>
      <c r="PL25" s="153"/>
      <c r="PM25" s="153"/>
      <c r="PN25" s="153"/>
      <c r="PO25" s="153"/>
      <c r="PP25" s="153"/>
      <c r="PQ25" s="153"/>
      <c r="PR25" s="153"/>
      <c r="PS25" s="153"/>
      <c r="PT25" s="153"/>
      <c r="PU25" s="153"/>
      <c r="PV25" s="153"/>
      <c r="PW25" s="153"/>
      <c r="PX25" s="153"/>
      <c r="PY25" s="153"/>
      <c r="PZ25" s="153"/>
      <c r="QA25" s="153"/>
      <c r="QB25" s="153"/>
      <c r="QC25" s="153"/>
      <c r="QD25" s="153"/>
      <c r="QE25" s="153"/>
      <c r="QF25" s="153"/>
      <c r="QG25" s="153"/>
      <c r="QH25" s="153"/>
      <c r="QI25" s="153"/>
      <c r="QJ25" s="153"/>
      <c r="QK25" s="153"/>
      <c r="QL25" s="153"/>
      <c r="QM25" s="153"/>
      <c r="QN25" s="153"/>
      <c r="QO25" s="153"/>
      <c r="QP25" s="153"/>
      <c r="QQ25" s="153"/>
      <c r="QR25" s="153"/>
      <c r="QS25" s="153"/>
      <c r="QT25" s="153"/>
      <c r="QU25" s="153"/>
      <c r="QV25" s="153"/>
      <c r="QW25" s="153"/>
      <c r="QX25" s="153"/>
      <c r="QY25" s="153"/>
      <c r="QZ25" s="153"/>
      <c r="RA25" s="153"/>
      <c r="RB25" s="153"/>
      <c r="RC25" s="153"/>
      <c r="RD25" s="153"/>
      <c r="RE25" s="153"/>
      <c r="RF25" s="153"/>
      <c r="RG25" s="153"/>
      <c r="RH25" s="153"/>
      <c r="RI25" s="153"/>
      <c r="RJ25" s="153"/>
      <c r="RK25" s="153"/>
      <c r="RL25" s="153"/>
      <c r="RM25" s="153"/>
      <c r="RN25" s="153"/>
      <c r="RO25" s="153"/>
      <c r="RP25" s="153"/>
      <c r="RQ25" s="153"/>
      <c r="RR25" s="153"/>
      <c r="RS25" s="153"/>
      <c r="RT25" s="153"/>
      <c r="RU25" s="153"/>
      <c r="RV25" s="153"/>
      <c r="RW25" s="153"/>
      <c r="RX25" s="153"/>
      <c r="RY25" s="153"/>
      <c r="RZ25" s="153"/>
      <c r="SA25" s="153"/>
      <c r="SB25" s="153"/>
      <c r="SC25" s="153"/>
      <c r="SD25" s="153"/>
      <c r="SE25" s="153"/>
      <c r="SF25" s="153"/>
      <c r="SG25" s="153"/>
      <c r="SH25" s="153"/>
      <c r="SI25" s="153"/>
      <c r="SJ25" s="153"/>
      <c r="SK25" s="153"/>
      <c r="SL25" s="153"/>
      <c r="SM25" s="153"/>
      <c r="SN25" s="153"/>
      <c r="SO25" s="153"/>
      <c r="SP25" s="153"/>
      <c r="SQ25" s="153"/>
      <c r="SR25" s="153"/>
      <c r="SS25" s="153"/>
      <c r="ST25" s="153"/>
      <c r="SU25" s="153"/>
      <c r="SV25" s="153"/>
      <c r="SW25" s="153"/>
      <c r="SX25" s="153"/>
      <c r="SY25" s="153"/>
      <c r="SZ25" s="153"/>
      <c r="TA25" s="153"/>
      <c r="TB25" s="153"/>
      <c r="TC25" s="153"/>
      <c r="TD25" s="153"/>
      <c r="TE25" s="153"/>
      <c r="TF25" s="153"/>
      <c r="TG25" s="153"/>
      <c r="TH25" s="153"/>
      <c r="TI25" s="153"/>
      <c r="TJ25" s="153"/>
      <c r="TK25" s="153"/>
      <c r="TL25" s="153"/>
      <c r="TM25" s="153"/>
      <c r="TN25" s="153"/>
      <c r="TO25" s="153"/>
      <c r="TP25" s="153"/>
      <c r="TQ25" s="153"/>
      <c r="TR25" s="153"/>
      <c r="TS25" s="153"/>
      <c r="TT25" s="153"/>
      <c r="TU25" s="153"/>
      <c r="TV25" s="153"/>
      <c r="TW25" s="153"/>
      <c r="TX25" s="153"/>
      <c r="TY25" s="153"/>
      <c r="TZ25" s="153"/>
      <c r="UA25" s="153"/>
      <c r="UB25" s="153"/>
      <c r="UC25" s="153"/>
      <c r="UD25" s="153"/>
      <c r="UE25" s="153"/>
      <c r="UF25" s="153"/>
      <c r="UG25" s="153"/>
      <c r="UH25" s="153"/>
      <c r="UI25" s="153"/>
      <c r="UJ25" s="153"/>
      <c r="UK25" s="153"/>
      <c r="UL25" s="153"/>
      <c r="UM25" s="153"/>
      <c r="UN25" s="153"/>
      <c r="UO25" s="153"/>
      <c r="UP25" s="153"/>
      <c r="UQ25" s="153"/>
      <c r="UR25" s="153"/>
      <c r="US25" s="153"/>
      <c r="UT25" s="153"/>
      <c r="UU25" s="153"/>
      <c r="UV25" s="153"/>
      <c r="UW25" s="153"/>
      <c r="UX25" s="153"/>
      <c r="UY25" s="153"/>
      <c r="UZ25" s="153"/>
      <c r="VA25" s="153"/>
      <c r="VB25" s="153"/>
      <c r="VC25" s="153"/>
      <c r="VD25" s="153"/>
      <c r="VE25" s="153"/>
      <c r="VF25" s="153"/>
      <c r="VG25" s="153"/>
      <c r="VH25" s="153"/>
      <c r="VI25" s="153"/>
      <c r="VJ25" s="153"/>
      <c r="VK25" s="153"/>
      <c r="VL25" s="153"/>
      <c r="VM25" s="153"/>
      <c r="VN25" s="153"/>
      <c r="VO25" s="153"/>
      <c r="VP25" s="153"/>
      <c r="VQ25" s="153"/>
      <c r="VR25" s="153"/>
      <c r="VS25" s="153"/>
      <c r="VT25" s="153"/>
      <c r="VU25" s="153"/>
      <c r="VV25" s="153"/>
      <c r="VW25" s="153"/>
      <c r="VX25" s="153"/>
      <c r="VY25" s="153"/>
      <c r="VZ25" s="153"/>
      <c r="WA25" s="153"/>
      <c r="WB25" s="153"/>
      <c r="WC25" s="153"/>
      <c r="WD25" s="153"/>
      <c r="WE25" s="153"/>
      <c r="WF25" s="153"/>
      <c r="WG25" s="153"/>
      <c r="WH25" s="153"/>
      <c r="WI25" s="153"/>
      <c r="WJ25" s="153"/>
      <c r="WK25" s="153"/>
      <c r="WL25" s="153"/>
      <c r="WM25" s="153"/>
      <c r="WN25" s="153"/>
      <c r="WO25" s="153"/>
      <c r="WP25" s="153"/>
      <c r="WQ25" s="153"/>
      <c r="WR25" s="153"/>
      <c r="WS25" s="153"/>
      <c r="WT25" s="153"/>
      <c r="WU25" s="153"/>
      <c r="WV25" s="153"/>
      <c r="WW25" s="153"/>
      <c r="WX25" s="153"/>
      <c r="WY25" s="153"/>
      <c r="WZ25" s="153"/>
      <c r="XA25" s="153"/>
      <c r="XB25" s="153"/>
      <c r="XC25" s="153"/>
      <c r="XD25" s="153"/>
      <c r="XE25" s="153"/>
      <c r="XF25" s="153"/>
      <c r="XG25" s="153"/>
      <c r="XH25" s="153"/>
      <c r="XI25" s="153"/>
      <c r="XJ25" s="153"/>
      <c r="XK25" s="153"/>
      <c r="XL25" s="153"/>
      <c r="XM25" s="153"/>
      <c r="XN25" s="153"/>
      <c r="XO25" s="153"/>
      <c r="XP25" s="153"/>
      <c r="XQ25" s="153"/>
      <c r="XR25" s="153"/>
      <c r="XS25" s="153"/>
      <c r="XT25" s="153"/>
      <c r="XU25" s="153"/>
      <c r="XV25" s="153"/>
      <c r="XW25" s="153"/>
      <c r="XX25" s="153"/>
      <c r="XY25" s="153"/>
      <c r="XZ25" s="153"/>
      <c r="YA25" s="153"/>
      <c r="YB25" s="153"/>
      <c r="YC25" s="153"/>
      <c r="YD25" s="153"/>
      <c r="YE25" s="153"/>
      <c r="YF25" s="153"/>
      <c r="YG25" s="153"/>
      <c r="YH25" s="153"/>
      <c r="YI25" s="153"/>
      <c r="YJ25" s="153"/>
      <c r="YK25" s="153"/>
      <c r="YL25" s="153"/>
      <c r="YM25" s="153"/>
      <c r="YN25" s="153"/>
      <c r="YO25" s="153"/>
      <c r="YP25" s="153"/>
      <c r="YQ25" s="153"/>
      <c r="YR25" s="153"/>
      <c r="YS25" s="153"/>
      <c r="YT25" s="153"/>
      <c r="YU25" s="153"/>
      <c r="YV25" s="153"/>
      <c r="YW25" s="153"/>
      <c r="YX25" s="153"/>
      <c r="YY25" s="153"/>
      <c r="YZ25" s="153"/>
      <c r="ZA25" s="153"/>
      <c r="ZB25" s="153"/>
      <c r="ZC25" s="153"/>
      <c r="ZD25" s="153"/>
      <c r="ZE25" s="153"/>
      <c r="ZF25" s="153"/>
      <c r="ZG25" s="153"/>
      <c r="ZH25" s="153"/>
      <c r="ZI25" s="153"/>
      <c r="ZJ25" s="153"/>
      <c r="ZK25" s="153"/>
      <c r="ZL25" s="153"/>
      <c r="ZM25" s="153"/>
      <c r="ZN25" s="153"/>
      <c r="ZO25" s="153"/>
      <c r="ZP25" s="153"/>
      <c r="ZQ25" s="153"/>
      <c r="ZR25" s="153"/>
      <c r="ZS25" s="153"/>
      <c r="ZT25" s="153"/>
      <c r="ZU25" s="153"/>
      <c r="ZV25" s="153"/>
      <c r="ZW25" s="153"/>
      <c r="ZX25" s="153"/>
      <c r="ZY25" s="153"/>
      <c r="ZZ25" s="153"/>
      <c r="AAA25" s="153"/>
      <c r="AAB25" s="153"/>
      <c r="AAC25" s="153"/>
      <c r="AAD25" s="153"/>
      <c r="AAE25" s="153"/>
      <c r="AAF25" s="153"/>
      <c r="AAG25" s="153"/>
      <c r="AAH25" s="153"/>
      <c r="AAI25" s="153"/>
      <c r="AAJ25" s="153"/>
      <c r="AAK25" s="153"/>
      <c r="AAL25" s="153"/>
      <c r="AAM25" s="153"/>
      <c r="AAN25" s="153"/>
      <c r="AAO25" s="153"/>
      <c r="AAP25" s="153"/>
      <c r="AAQ25" s="153"/>
      <c r="AAR25" s="153"/>
      <c r="AAS25" s="153"/>
      <c r="AAT25" s="153"/>
      <c r="AAU25" s="153"/>
      <c r="AAV25" s="153"/>
      <c r="AAW25" s="153"/>
      <c r="AAX25" s="153"/>
      <c r="AAY25" s="153"/>
      <c r="AAZ25" s="153"/>
      <c r="ABA25" s="153"/>
      <c r="ABB25" s="153"/>
      <c r="ABC25" s="153"/>
      <c r="ABD25" s="153"/>
      <c r="ABE25" s="153"/>
      <c r="ABF25" s="153"/>
      <c r="ABG25" s="153"/>
      <c r="ABH25" s="153"/>
      <c r="ABI25" s="153"/>
      <c r="ABJ25" s="153"/>
      <c r="ABK25" s="153"/>
      <c r="ABL25" s="153"/>
      <c r="ABM25" s="153"/>
      <c r="ABN25" s="153"/>
      <c r="ABO25" s="153"/>
      <c r="ABP25" s="153"/>
      <c r="ABQ25" s="153"/>
      <c r="ABR25" s="153"/>
      <c r="ABS25" s="153"/>
      <c r="ABT25" s="153"/>
      <c r="ABU25" s="153"/>
      <c r="ABV25" s="153"/>
      <c r="ABW25" s="153"/>
      <c r="ABX25" s="153"/>
      <c r="ABY25" s="153"/>
      <c r="ABZ25" s="153"/>
      <c r="ACA25" s="153"/>
      <c r="ACB25" s="153"/>
      <c r="ACC25" s="153"/>
      <c r="ACD25" s="153"/>
      <c r="ACE25" s="153"/>
      <c r="ACF25" s="153"/>
      <c r="ACG25" s="153"/>
      <c r="ACH25" s="153"/>
      <c r="ACI25" s="153"/>
      <c r="ACJ25" s="153"/>
      <c r="ACK25" s="153"/>
      <c r="ACL25" s="153"/>
      <c r="ACM25" s="153"/>
      <c r="ACN25" s="153"/>
      <c r="ACO25" s="153"/>
      <c r="ACP25" s="153"/>
      <c r="ACQ25" s="153"/>
      <c r="ACR25" s="153"/>
      <c r="ACS25" s="153"/>
      <c r="ACT25" s="153"/>
      <c r="ACU25" s="153"/>
      <c r="ACV25" s="153"/>
      <c r="ACW25" s="153"/>
      <c r="ACX25" s="153"/>
      <c r="ACY25" s="153"/>
      <c r="ACZ25" s="153"/>
      <c r="ADA25" s="153"/>
      <c r="ADB25" s="153"/>
      <c r="ADC25" s="153"/>
      <c r="ADD25" s="153"/>
      <c r="ADE25" s="153"/>
      <c r="ADF25" s="153"/>
      <c r="ADG25" s="153"/>
      <c r="ADH25" s="153"/>
      <c r="ADI25" s="153"/>
      <c r="ADJ25" s="153"/>
      <c r="ADK25" s="153"/>
      <c r="ADL25" s="153"/>
      <c r="ADM25" s="153"/>
      <c r="ADN25" s="153"/>
      <c r="ADO25" s="153"/>
      <c r="ADP25" s="153"/>
      <c r="ADQ25" s="153"/>
      <c r="ADR25" s="153"/>
      <c r="ADS25" s="153"/>
      <c r="ADT25" s="153"/>
      <c r="ADU25" s="153"/>
      <c r="ADV25" s="153"/>
      <c r="ADW25" s="153"/>
      <c r="ADX25" s="153"/>
      <c r="ADY25" s="153"/>
      <c r="ADZ25" s="153"/>
      <c r="AEA25" s="153"/>
      <c r="AEB25" s="153"/>
      <c r="AEC25" s="153"/>
      <c r="AED25" s="153"/>
      <c r="AEE25" s="153"/>
      <c r="AEF25" s="153"/>
      <c r="AEG25" s="153"/>
      <c r="AEH25" s="153"/>
      <c r="AEI25" s="153"/>
      <c r="AEJ25" s="153"/>
      <c r="AEK25" s="153"/>
      <c r="AEL25" s="153"/>
      <c r="AEM25" s="153"/>
      <c r="AEN25" s="153"/>
      <c r="AEO25" s="153"/>
      <c r="AEP25" s="153"/>
      <c r="AEQ25" s="153"/>
      <c r="AER25" s="153"/>
      <c r="AES25" s="153"/>
      <c r="AET25" s="153"/>
      <c r="AEU25" s="153"/>
      <c r="AEV25" s="153"/>
      <c r="AEW25" s="153"/>
      <c r="AEX25" s="153"/>
      <c r="AEY25" s="153"/>
      <c r="AEZ25" s="153"/>
      <c r="AFA25" s="153"/>
      <c r="AFB25" s="153"/>
      <c r="AFC25" s="153"/>
      <c r="AFD25" s="153"/>
      <c r="AFE25" s="153"/>
      <c r="AFF25" s="153"/>
      <c r="AFG25" s="153"/>
      <c r="AFH25" s="153"/>
      <c r="AFI25" s="153"/>
      <c r="AFJ25" s="153"/>
      <c r="AFK25" s="153"/>
      <c r="AFL25" s="153"/>
      <c r="AFM25" s="153"/>
      <c r="AFN25" s="153"/>
      <c r="AFO25" s="153"/>
      <c r="AFP25" s="153"/>
      <c r="AFQ25" s="153"/>
      <c r="AFR25" s="153"/>
      <c r="AFS25" s="153"/>
      <c r="AFT25" s="153"/>
      <c r="AFU25" s="153"/>
      <c r="AFV25" s="153"/>
      <c r="AFW25" s="153"/>
      <c r="AFX25" s="153"/>
      <c r="AFY25" s="153"/>
      <c r="AFZ25" s="153"/>
      <c r="AGA25" s="153"/>
      <c r="AGB25" s="153"/>
      <c r="AGC25" s="153"/>
      <c r="AGD25" s="153"/>
      <c r="AGE25" s="153"/>
      <c r="AGF25" s="153"/>
      <c r="AGG25" s="153"/>
      <c r="AGH25" s="153"/>
      <c r="AGI25" s="153"/>
      <c r="AGJ25" s="153"/>
      <c r="AGK25" s="153"/>
      <c r="AGL25" s="153"/>
      <c r="AGM25" s="153"/>
      <c r="AGN25" s="153"/>
      <c r="AGO25" s="153"/>
      <c r="AGP25" s="153"/>
      <c r="AGQ25" s="153"/>
      <c r="AGR25" s="153"/>
      <c r="AGS25" s="153"/>
      <c r="AGT25" s="153"/>
      <c r="AGU25" s="153"/>
      <c r="AGV25" s="153"/>
      <c r="AGW25" s="153"/>
      <c r="AGX25" s="153"/>
      <c r="AGY25" s="153"/>
      <c r="AGZ25" s="153"/>
      <c r="AHA25" s="153"/>
      <c r="AHB25" s="153"/>
      <c r="AHC25" s="153"/>
      <c r="AHD25" s="153"/>
      <c r="AHE25" s="153"/>
      <c r="AHF25" s="153"/>
      <c r="AHG25" s="153"/>
      <c r="AHH25" s="153"/>
      <c r="AHI25" s="153"/>
      <c r="AHJ25" s="153"/>
      <c r="AHK25" s="153"/>
      <c r="AHL25" s="153"/>
      <c r="AHM25" s="153"/>
      <c r="AHN25" s="153"/>
      <c r="AHO25" s="153"/>
      <c r="AHP25" s="153"/>
      <c r="AHQ25" s="153"/>
      <c r="AHR25" s="153"/>
      <c r="AHS25" s="153"/>
      <c r="AHT25" s="153"/>
      <c r="AHU25" s="153"/>
      <c r="AHV25" s="153"/>
      <c r="AHW25" s="153"/>
      <c r="AHX25" s="153"/>
      <c r="AHY25" s="153"/>
      <c r="AHZ25" s="153"/>
      <c r="AIA25" s="153"/>
      <c r="AIB25" s="153"/>
      <c r="AIC25" s="153"/>
      <c r="AID25" s="153"/>
      <c r="AIE25" s="153"/>
      <c r="AIF25" s="153"/>
      <c r="AIG25" s="153"/>
      <c r="AIH25" s="153"/>
      <c r="AII25" s="153"/>
      <c r="AIJ25" s="153"/>
      <c r="AIK25" s="153"/>
      <c r="AIL25" s="153"/>
      <c r="AIM25" s="153"/>
      <c r="AIN25" s="153"/>
      <c r="AIO25" s="153"/>
      <c r="AIP25" s="153"/>
      <c r="AIQ25" s="153"/>
      <c r="AIR25" s="153"/>
      <c r="AIS25" s="153"/>
      <c r="AIT25" s="153"/>
      <c r="AIU25" s="153"/>
      <c r="AIV25" s="153"/>
      <c r="AIW25" s="153"/>
      <c r="AIX25" s="153"/>
      <c r="AIY25" s="153"/>
      <c r="AIZ25" s="153"/>
      <c r="AJA25" s="153"/>
      <c r="AJB25" s="153"/>
      <c r="AJC25" s="153"/>
      <c r="AJD25" s="153"/>
      <c r="AJE25" s="153"/>
      <c r="AJF25" s="153"/>
      <c r="AJG25" s="153"/>
      <c r="AJH25" s="153"/>
      <c r="AJI25" s="153"/>
      <c r="AJJ25" s="153"/>
      <c r="AJK25" s="153"/>
      <c r="AJL25" s="153"/>
      <c r="AJM25" s="153"/>
      <c r="AJN25" s="153"/>
      <c r="AJO25" s="153"/>
      <c r="AJP25" s="153"/>
      <c r="AJQ25" s="153"/>
      <c r="AJR25" s="153"/>
      <c r="AJS25" s="153"/>
      <c r="AJT25" s="153"/>
      <c r="AJU25" s="153"/>
      <c r="AJV25" s="153"/>
      <c r="AJW25" s="153"/>
      <c r="AJX25" s="153"/>
      <c r="AJY25" s="153"/>
      <c r="AJZ25" s="153"/>
      <c r="AKA25" s="153"/>
      <c r="AKB25" s="153"/>
      <c r="AKC25" s="153"/>
      <c r="AKD25" s="153"/>
      <c r="AKE25" s="153"/>
      <c r="AKF25" s="153"/>
      <c r="AKG25" s="153"/>
      <c r="AKH25" s="153"/>
      <c r="AKI25" s="153"/>
      <c r="AKJ25" s="153"/>
      <c r="AKK25" s="153"/>
      <c r="AKL25" s="153"/>
      <c r="AKM25" s="153"/>
      <c r="AKN25" s="153"/>
      <c r="AKO25" s="153"/>
      <c r="AKP25" s="153"/>
      <c r="AKQ25" s="153"/>
      <c r="AKR25" s="153"/>
      <c r="AKS25" s="153"/>
      <c r="AKT25" s="153"/>
      <c r="AKU25" s="153"/>
      <c r="AKV25" s="153"/>
      <c r="AKW25" s="153"/>
      <c r="AKX25" s="153"/>
      <c r="AKY25" s="153"/>
      <c r="AKZ25" s="153"/>
      <c r="ALA25" s="153"/>
      <c r="ALB25" s="153"/>
      <c r="ALC25" s="153"/>
      <c r="ALD25" s="153"/>
      <c r="ALE25" s="153"/>
      <c r="ALF25" s="153"/>
      <c r="ALG25" s="153"/>
      <c r="ALH25" s="153"/>
      <c r="ALI25" s="153"/>
      <c r="ALJ25" s="153"/>
      <c r="ALK25" s="153"/>
      <c r="ALL25" s="153"/>
      <c r="ALM25" s="153"/>
      <c r="ALN25" s="153"/>
      <c r="ALO25" s="153"/>
      <c r="ALP25" s="153"/>
      <c r="ALQ25" s="153"/>
      <c r="ALR25" s="153"/>
      <c r="ALS25" s="153"/>
      <c r="ALT25" s="153"/>
      <c r="ALU25" s="153"/>
      <c r="ALV25" s="153"/>
      <c r="ALW25" s="153"/>
      <c r="ALX25" s="153"/>
      <c r="ALY25" s="153"/>
      <c r="ALZ25" s="153"/>
      <c r="AMA25" s="153"/>
      <c r="AMB25" s="153"/>
      <c r="AMC25" s="153"/>
      <c r="AMD25" s="153"/>
      <c r="AME25" s="153"/>
      <c r="AMF25" s="153"/>
      <c r="AMG25" s="153"/>
      <c r="AMH25" s="153"/>
      <c r="AMI25" s="153"/>
      <c r="AMJ25" s="153"/>
      <c r="AMK25" s="153"/>
      <c r="AML25" s="153"/>
      <c r="AMM25" s="153"/>
      <c r="AMN25" s="153"/>
      <c r="AMO25" s="153"/>
      <c r="AMP25" s="153"/>
      <c r="AMQ25" s="153"/>
      <c r="AMR25" s="153"/>
      <c r="AMS25" s="153"/>
      <c r="AMT25" s="153"/>
      <c r="AMU25" s="153"/>
      <c r="AMV25" s="153"/>
      <c r="AMW25" s="153"/>
      <c r="AMX25" s="153"/>
      <c r="AMY25" s="153"/>
      <c r="AMZ25" s="153"/>
      <c r="ANA25" s="153"/>
      <c r="ANB25" s="153"/>
      <c r="ANC25" s="153"/>
      <c r="AND25" s="153"/>
      <c r="ANE25" s="153"/>
      <c r="ANF25" s="153"/>
      <c r="ANG25" s="153"/>
      <c r="ANH25" s="153"/>
      <c r="ANI25" s="153"/>
      <c r="ANJ25" s="153"/>
      <c r="ANK25" s="153"/>
      <c r="ANL25" s="153"/>
      <c r="ANM25" s="153"/>
      <c r="ANN25" s="153"/>
      <c r="ANO25" s="153"/>
      <c r="ANP25" s="153"/>
      <c r="ANQ25" s="153"/>
      <c r="ANR25" s="153"/>
      <c r="ANS25" s="153"/>
      <c r="ANT25" s="153"/>
      <c r="ANU25" s="153"/>
      <c r="ANV25" s="153"/>
      <c r="ANW25" s="153"/>
      <c r="ANX25" s="153"/>
      <c r="ANY25" s="153"/>
      <c r="ANZ25" s="153"/>
      <c r="AOA25" s="153"/>
      <c r="AOB25" s="153"/>
      <c r="AOC25" s="153"/>
      <c r="AOD25" s="153"/>
      <c r="AOE25" s="153"/>
      <c r="AOF25" s="153"/>
      <c r="AOG25" s="153"/>
      <c r="AOH25" s="153"/>
      <c r="AOI25" s="153"/>
      <c r="AOJ25" s="153"/>
      <c r="AOK25" s="153"/>
      <c r="AOL25" s="153"/>
      <c r="AOM25" s="153"/>
      <c r="AON25" s="153"/>
      <c r="AOO25" s="153"/>
      <c r="AOP25" s="153"/>
      <c r="AOQ25" s="153"/>
      <c r="AOR25" s="153"/>
      <c r="AOS25" s="153"/>
      <c r="AOT25" s="153"/>
      <c r="AOU25" s="153"/>
      <c r="AOV25" s="153"/>
      <c r="AOW25" s="153"/>
      <c r="AOX25" s="153"/>
      <c r="AOY25" s="153"/>
      <c r="AOZ25" s="153"/>
      <c r="APA25" s="153"/>
      <c r="APB25" s="153"/>
      <c r="APC25" s="153"/>
      <c r="APD25" s="153"/>
      <c r="APE25" s="153"/>
      <c r="APF25" s="153"/>
      <c r="APG25" s="153"/>
      <c r="APH25" s="153"/>
      <c r="API25" s="153"/>
      <c r="APJ25" s="153"/>
      <c r="APK25" s="153"/>
      <c r="APL25" s="153"/>
      <c r="APM25" s="153"/>
      <c r="APN25" s="153"/>
      <c r="APO25" s="153"/>
      <c r="APP25" s="153"/>
    </row>
    <row r="26" spans="1:1108" s="173" customFormat="1">
      <c r="A26" s="42">
        <v>50</v>
      </c>
      <c r="B26" s="137">
        <v>17.100000000000001</v>
      </c>
      <c r="C26" s="102" t="s">
        <v>365</v>
      </c>
      <c r="D26" s="174">
        <v>1052</v>
      </c>
      <c r="E26" s="104" t="s">
        <v>192</v>
      </c>
      <c r="F26" s="106" t="s">
        <v>355</v>
      </c>
      <c r="G26" s="175" t="s">
        <v>354</v>
      </c>
      <c r="H26" s="175" t="s">
        <v>357</v>
      </c>
      <c r="I26" s="175" t="s">
        <v>356</v>
      </c>
      <c r="J26" s="10" t="s">
        <v>358</v>
      </c>
      <c r="K26" s="10" t="s">
        <v>359</v>
      </c>
      <c r="L26" s="74" t="s">
        <v>342</v>
      </c>
      <c r="M26" s="10" t="s">
        <v>343</v>
      </c>
      <c r="N26" s="74" t="s">
        <v>265</v>
      </c>
      <c r="O26" s="177"/>
      <c r="P26" s="109">
        <v>89</v>
      </c>
      <c r="Q26" s="109" t="s">
        <v>0</v>
      </c>
      <c r="R26" s="109">
        <v>89</v>
      </c>
      <c r="S26" s="109" t="s">
        <v>0</v>
      </c>
      <c r="T26" s="109">
        <v>2.5</v>
      </c>
      <c r="U26" s="109" t="s">
        <v>0</v>
      </c>
      <c r="V26" s="109">
        <v>12</v>
      </c>
      <c r="W26" s="109" t="s">
        <v>0</v>
      </c>
      <c r="X26" s="109">
        <v>7</v>
      </c>
      <c r="Y26" s="109" t="s">
        <v>0</v>
      </c>
      <c r="Z26" s="109">
        <v>5</v>
      </c>
      <c r="AA26" s="109" t="s">
        <v>0</v>
      </c>
      <c r="AB26" s="109"/>
      <c r="AC26" s="109" t="s">
        <v>0</v>
      </c>
      <c r="AD26" s="109"/>
      <c r="AE26" s="109" t="s">
        <v>0</v>
      </c>
      <c r="AF26" s="77">
        <v>4.5</v>
      </c>
      <c r="AG26" s="78">
        <v>8</v>
      </c>
      <c r="AH26" s="145" t="s">
        <v>274</v>
      </c>
      <c r="AI26" s="77" t="s">
        <v>0</v>
      </c>
      <c r="AJ26" s="80"/>
      <c r="AK26" s="80"/>
      <c r="AL26" s="26" t="s">
        <v>11</v>
      </c>
      <c r="AM26" s="26"/>
      <c r="AN26" s="26"/>
      <c r="AO26" s="26"/>
      <c r="AP26" s="111">
        <v>10</v>
      </c>
      <c r="AQ26" s="111" t="s">
        <v>7</v>
      </c>
      <c r="AR26" s="178">
        <v>0.21</v>
      </c>
      <c r="AS26" s="83" t="s">
        <v>20</v>
      </c>
      <c r="AT26" s="150" t="s">
        <v>252</v>
      </c>
      <c r="AU26" s="151" t="s">
        <v>275</v>
      </c>
      <c r="AV26" s="151" t="s">
        <v>276</v>
      </c>
      <c r="AW26" s="74" t="s">
        <v>206</v>
      </c>
      <c r="AX26" s="74" t="s">
        <v>207</v>
      </c>
      <c r="AY26" s="74" t="s">
        <v>208</v>
      </c>
      <c r="AZ26" s="74" t="s">
        <v>209</v>
      </c>
      <c r="BA26" s="152" t="s">
        <v>210</v>
      </c>
      <c r="BB26" s="115" t="s">
        <v>211</v>
      </c>
      <c r="BC26" s="152" t="s">
        <v>212</v>
      </c>
      <c r="BD26" s="152" t="s">
        <v>213</v>
      </c>
      <c r="BE26" s="116" t="s">
        <v>192</v>
      </c>
      <c r="BF26" s="117" t="s">
        <v>214</v>
      </c>
      <c r="BG26" s="117" t="s">
        <v>4</v>
      </c>
      <c r="BH26" s="117" t="s">
        <v>166</v>
      </c>
      <c r="BM26" s="119" t="s">
        <v>215</v>
      </c>
      <c r="BN26" s="154" t="s">
        <v>216</v>
      </c>
      <c r="BO26" s="154" t="s">
        <v>217</v>
      </c>
      <c r="BP26" s="154" t="s">
        <v>218</v>
      </c>
      <c r="BQ26" s="154" t="s">
        <v>266</v>
      </c>
      <c r="BR26" s="154" t="s">
        <v>267</v>
      </c>
      <c r="BS26" s="121" t="s">
        <v>268</v>
      </c>
      <c r="BT26" s="121" t="s">
        <v>269</v>
      </c>
      <c r="BU26" s="121" t="s">
        <v>215</v>
      </c>
      <c r="BV26" s="121" t="s">
        <v>216</v>
      </c>
      <c r="BW26" s="121" t="s">
        <v>217</v>
      </c>
      <c r="BX26" s="121" t="s">
        <v>218</v>
      </c>
      <c r="BY26" s="121" t="s">
        <v>223</v>
      </c>
      <c r="BZ26" s="154" t="s">
        <v>224</v>
      </c>
      <c r="CA26" s="154" t="s">
        <v>225</v>
      </c>
      <c r="CB26" s="120" t="s">
        <v>226</v>
      </c>
      <c r="CC26" s="155" t="s">
        <v>344</v>
      </c>
      <c r="CD26" s="155" t="s">
        <v>345</v>
      </c>
      <c r="CE26" s="155" t="s">
        <v>346</v>
      </c>
      <c r="CF26" s="155" t="s">
        <v>347</v>
      </c>
      <c r="CG26" s="124" t="s">
        <v>231</v>
      </c>
      <c r="CH26" s="154" t="s">
        <v>232</v>
      </c>
      <c r="CI26" s="156" t="s">
        <v>233</v>
      </c>
      <c r="CJ26" s="156" t="s">
        <v>234</v>
      </c>
      <c r="CK26" s="158"/>
      <c r="CL26" s="158"/>
      <c r="CM26" s="158"/>
      <c r="CN26" s="158"/>
      <c r="CO26" s="158"/>
      <c r="CP26" s="158"/>
      <c r="CQ26" s="158"/>
      <c r="CR26" s="158"/>
      <c r="CS26" s="158"/>
      <c r="CT26" s="158"/>
      <c r="CU26" s="158"/>
      <c r="CV26" s="158"/>
      <c r="CW26" s="158"/>
      <c r="CX26" s="158"/>
      <c r="CY26" s="158"/>
      <c r="CZ26" s="91"/>
      <c r="DA26" s="92"/>
      <c r="DB26" s="93"/>
      <c r="DC26" s="93"/>
      <c r="DD26" s="93"/>
      <c r="DE26" s="90" t="s">
        <v>235</v>
      </c>
      <c r="DF26" s="92"/>
      <c r="DG26" s="158"/>
      <c r="DH26" s="158"/>
      <c r="DI26" s="182" t="s">
        <v>236</v>
      </c>
      <c r="DJ26" s="91" t="s">
        <v>237</v>
      </c>
      <c r="DK26" s="91" t="s">
        <v>238</v>
      </c>
      <c r="DL26" s="91" t="s">
        <v>239</v>
      </c>
      <c r="DM26" s="127" t="s">
        <v>223</v>
      </c>
      <c r="DN26" s="127" t="s">
        <v>224</v>
      </c>
      <c r="DO26" s="127" t="s">
        <v>225</v>
      </c>
      <c r="DP26" s="127" t="s">
        <v>240</v>
      </c>
      <c r="DQ26" s="91"/>
      <c r="DR26" s="91"/>
      <c r="DS26" s="91"/>
      <c r="DT26" s="91"/>
      <c r="DU26" s="91" t="s">
        <v>241</v>
      </c>
      <c r="DV26" s="91" t="s">
        <v>242</v>
      </c>
      <c r="DW26" s="91" t="s">
        <v>243</v>
      </c>
      <c r="DX26" s="91" t="s">
        <v>244</v>
      </c>
      <c r="DY26" s="91"/>
      <c r="DZ26" s="91"/>
      <c r="EA26" s="91"/>
      <c r="EB26" s="91"/>
      <c r="EC26" s="91"/>
      <c r="ED26" s="91"/>
      <c r="EE26" s="91"/>
      <c r="EF26" s="91"/>
      <c r="EG26" s="94"/>
      <c r="EH26" s="94"/>
      <c r="EI26" s="95"/>
      <c r="EJ26" s="95"/>
      <c r="EK26" s="96" t="s">
        <v>253</v>
      </c>
      <c r="EL26" s="183"/>
      <c r="EM26" s="183"/>
      <c r="EN26" s="184"/>
      <c r="EO26" s="167" t="s">
        <v>254</v>
      </c>
      <c r="EP26" s="167" t="s">
        <v>312</v>
      </c>
      <c r="EQ26" s="185" t="s">
        <v>360</v>
      </c>
      <c r="ER26" s="185" t="s">
        <v>349</v>
      </c>
      <c r="ES26" s="185" t="s">
        <v>350</v>
      </c>
      <c r="ET26" s="185"/>
      <c r="EU26" s="185" t="s">
        <v>363</v>
      </c>
      <c r="EV26" s="183"/>
      <c r="EW26" s="183"/>
      <c r="EX26" s="169" t="s">
        <v>281</v>
      </c>
      <c r="EY26" s="186"/>
      <c r="EZ26" s="186"/>
      <c r="FA26" s="186"/>
      <c r="FB26" s="186"/>
      <c r="FC26" s="186"/>
      <c r="FD26" s="186"/>
      <c r="FE26" s="186"/>
      <c r="FF26" s="257" t="s">
        <v>366</v>
      </c>
      <c r="FG26" s="258"/>
      <c r="FH26" s="258"/>
      <c r="FI26" s="172"/>
      <c r="FJ26" s="172"/>
      <c r="FK26" s="172"/>
      <c r="FL26" s="135">
        <v>1</v>
      </c>
      <c r="FM26" s="136"/>
      <c r="FN26" s="136"/>
      <c r="FO26" s="136"/>
      <c r="FP26" s="136"/>
      <c r="FQ26" s="136"/>
      <c r="FR26" s="136"/>
      <c r="FS26" s="136"/>
      <c r="FT26" s="136"/>
      <c r="FU26" s="136"/>
      <c r="FV26" s="136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  <c r="IW26" s="249"/>
      <c r="IX26" s="249"/>
      <c r="IY26" s="249"/>
      <c r="IZ26" s="249"/>
      <c r="JA26" s="249"/>
      <c r="JB26" s="249"/>
      <c r="JC26" s="249"/>
      <c r="JD26" s="249"/>
      <c r="JE26" s="249"/>
      <c r="JF26" s="249"/>
      <c r="JG26" s="249"/>
      <c r="JH26" s="249"/>
      <c r="JI26" s="249"/>
      <c r="JJ26" s="249"/>
      <c r="JK26" s="249"/>
      <c r="JL26" s="249"/>
      <c r="JM26" s="249"/>
      <c r="JN26" s="249"/>
      <c r="JO26" s="249"/>
      <c r="JP26" s="249"/>
      <c r="JQ26" s="249"/>
      <c r="JR26" s="249"/>
      <c r="JS26" s="249"/>
      <c r="JT26" s="249"/>
      <c r="JU26" s="249"/>
      <c r="JV26" s="249"/>
      <c r="JW26" s="249"/>
      <c r="JX26" s="249"/>
      <c r="JY26" s="249"/>
      <c r="JZ26" s="249"/>
      <c r="KA26" s="249"/>
      <c r="KB26" s="249"/>
      <c r="KC26" s="249"/>
      <c r="KD26" s="249"/>
      <c r="KE26" s="249"/>
      <c r="KF26" s="249"/>
      <c r="KG26" s="249"/>
      <c r="KH26" s="249"/>
      <c r="KI26" s="249"/>
      <c r="KJ26" s="249"/>
      <c r="KK26" s="249"/>
      <c r="KL26" s="249"/>
      <c r="KM26" s="249"/>
      <c r="KN26" s="249"/>
      <c r="KO26" s="249"/>
      <c r="KP26" s="249"/>
      <c r="KQ26" s="249"/>
      <c r="KR26" s="249"/>
      <c r="KS26" s="249"/>
      <c r="KT26" s="249"/>
      <c r="KU26" s="249"/>
      <c r="KV26" s="249"/>
      <c r="KW26" s="249"/>
      <c r="KX26" s="249"/>
      <c r="KY26" s="249"/>
      <c r="KZ26" s="249"/>
      <c r="LA26" s="249"/>
      <c r="LB26" s="249"/>
      <c r="LC26" s="249"/>
      <c r="LD26" s="249"/>
      <c r="LE26" s="249"/>
      <c r="LF26" s="249"/>
      <c r="LG26" s="249"/>
      <c r="LH26" s="249"/>
      <c r="LI26" s="249"/>
      <c r="LJ26" s="249"/>
      <c r="LK26" s="249"/>
      <c r="LL26" s="249"/>
      <c r="LM26" s="249"/>
      <c r="LN26" s="249"/>
      <c r="LO26" s="249"/>
      <c r="LP26" s="249"/>
      <c r="LQ26" s="249"/>
      <c r="LR26" s="249"/>
      <c r="LS26" s="249"/>
      <c r="LT26" s="249"/>
      <c r="LU26" s="249"/>
      <c r="LV26" s="249"/>
      <c r="LW26" s="249"/>
      <c r="LX26" s="249"/>
      <c r="LY26" s="249"/>
      <c r="LZ26" s="249"/>
      <c r="MA26" s="249"/>
      <c r="MB26" s="249"/>
      <c r="MC26" s="249"/>
      <c r="MD26" s="249"/>
      <c r="ME26" s="249"/>
      <c r="MF26" s="249"/>
      <c r="MG26" s="249"/>
      <c r="MH26" s="249"/>
      <c r="MI26" s="249"/>
      <c r="MJ26" s="249"/>
      <c r="MK26" s="249"/>
      <c r="ML26" s="249"/>
      <c r="MM26" s="249"/>
      <c r="MN26" s="249"/>
      <c r="MO26" s="249"/>
      <c r="MP26" s="249"/>
      <c r="MQ26" s="249"/>
      <c r="MR26" s="249"/>
      <c r="MS26" s="249"/>
      <c r="MT26" s="249"/>
      <c r="MU26" s="249"/>
      <c r="MV26" s="249"/>
      <c r="MW26" s="249"/>
      <c r="MX26" s="249"/>
      <c r="MY26" s="249"/>
      <c r="MZ26" s="249"/>
      <c r="NA26" s="249"/>
      <c r="NB26" s="249"/>
      <c r="NC26" s="249"/>
      <c r="ND26" s="249"/>
      <c r="NE26" s="249"/>
      <c r="NF26" s="249"/>
      <c r="NG26" s="249"/>
      <c r="NH26" s="249"/>
      <c r="NI26" s="249"/>
      <c r="NJ26" s="249"/>
      <c r="NK26" s="249"/>
      <c r="NL26" s="249"/>
      <c r="NM26" s="249"/>
      <c r="NN26" s="249"/>
      <c r="NO26" s="249"/>
      <c r="NP26" s="249"/>
      <c r="NQ26" s="249"/>
      <c r="NR26" s="249"/>
      <c r="NS26" s="249"/>
      <c r="NT26" s="249"/>
      <c r="NU26" s="249"/>
      <c r="NV26" s="249"/>
      <c r="NW26" s="249"/>
      <c r="NX26" s="249"/>
      <c r="NY26" s="249"/>
      <c r="NZ26" s="249"/>
      <c r="OA26" s="249"/>
      <c r="OB26" s="249"/>
      <c r="OC26" s="249"/>
      <c r="OD26" s="249"/>
      <c r="OE26" s="249"/>
      <c r="OF26" s="249"/>
      <c r="OG26" s="249"/>
      <c r="OH26" s="249"/>
      <c r="OI26" s="249"/>
      <c r="OJ26" s="249"/>
      <c r="OK26" s="249"/>
      <c r="OL26" s="249"/>
      <c r="OM26" s="249"/>
      <c r="ON26" s="249"/>
      <c r="OO26" s="249"/>
      <c r="OP26" s="249"/>
      <c r="OQ26" s="249"/>
      <c r="OR26" s="249"/>
      <c r="OS26" s="249"/>
      <c r="OT26" s="249"/>
      <c r="OU26" s="249"/>
      <c r="OV26" s="249"/>
      <c r="OW26" s="249"/>
      <c r="OX26" s="249"/>
      <c r="OY26" s="249"/>
      <c r="OZ26" s="249"/>
      <c r="PA26" s="249"/>
      <c r="PB26" s="249"/>
      <c r="PC26" s="249"/>
      <c r="PD26" s="249"/>
      <c r="PE26" s="249"/>
      <c r="PF26" s="249"/>
      <c r="PG26" s="249"/>
      <c r="PH26" s="249"/>
      <c r="PI26" s="249"/>
      <c r="PJ26" s="249"/>
      <c r="PK26" s="249"/>
      <c r="PL26" s="249"/>
      <c r="PM26" s="249"/>
      <c r="PN26" s="249"/>
      <c r="PO26" s="249"/>
      <c r="PP26" s="249"/>
      <c r="PQ26" s="249"/>
      <c r="PR26" s="249"/>
      <c r="PS26" s="249"/>
      <c r="PT26" s="249"/>
      <c r="PU26" s="249"/>
      <c r="PV26" s="249"/>
      <c r="PW26" s="249"/>
      <c r="PX26" s="249"/>
      <c r="PY26" s="249"/>
      <c r="PZ26" s="249"/>
      <c r="QA26" s="249"/>
      <c r="QB26" s="249"/>
      <c r="QC26" s="249"/>
      <c r="QD26" s="249"/>
      <c r="QE26" s="249"/>
      <c r="QF26" s="249"/>
      <c r="QG26" s="249"/>
      <c r="QH26" s="249"/>
      <c r="QI26" s="249"/>
      <c r="QJ26" s="249"/>
      <c r="QK26" s="249"/>
      <c r="QL26" s="249"/>
      <c r="QM26" s="249"/>
      <c r="QN26" s="249"/>
      <c r="QO26" s="249"/>
      <c r="QP26" s="249"/>
      <c r="QQ26" s="249"/>
      <c r="QR26" s="249"/>
      <c r="QS26" s="249"/>
      <c r="QT26" s="249"/>
      <c r="QU26" s="249"/>
      <c r="QV26" s="249"/>
      <c r="QW26" s="249"/>
      <c r="QX26" s="249"/>
      <c r="QY26" s="249"/>
      <c r="QZ26" s="249"/>
      <c r="RA26" s="249"/>
      <c r="RB26" s="249"/>
      <c r="RC26" s="249"/>
      <c r="RD26" s="249"/>
      <c r="RE26" s="249"/>
      <c r="RF26" s="249"/>
      <c r="RG26" s="249"/>
      <c r="RH26" s="249"/>
      <c r="RI26" s="249"/>
      <c r="RJ26" s="249"/>
      <c r="RK26" s="249"/>
      <c r="RL26" s="249"/>
      <c r="RM26" s="249"/>
      <c r="RN26" s="249"/>
      <c r="RO26" s="249"/>
      <c r="RP26" s="249"/>
      <c r="RQ26" s="249"/>
      <c r="RR26" s="249"/>
      <c r="RS26" s="249"/>
      <c r="RT26" s="249"/>
      <c r="RU26" s="249"/>
      <c r="RV26" s="249"/>
      <c r="RW26" s="249"/>
      <c r="RX26" s="249"/>
      <c r="RY26" s="249"/>
      <c r="RZ26" s="249"/>
      <c r="SA26" s="249"/>
      <c r="SB26" s="249"/>
      <c r="SC26" s="249"/>
      <c r="SD26" s="249"/>
      <c r="SE26" s="249"/>
      <c r="SF26" s="249"/>
      <c r="SG26" s="249"/>
      <c r="SH26" s="249"/>
      <c r="SI26" s="249"/>
      <c r="SJ26" s="249"/>
      <c r="SK26" s="249"/>
      <c r="SL26" s="249"/>
      <c r="SM26" s="249"/>
      <c r="SN26" s="249"/>
      <c r="SO26" s="249"/>
      <c r="SP26" s="249"/>
      <c r="SQ26" s="249"/>
      <c r="SR26" s="249"/>
      <c r="SS26" s="249"/>
      <c r="ST26" s="249"/>
      <c r="SU26" s="249"/>
      <c r="SV26" s="249"/>
      <c r="SW26" s="249"/>
      <c r="SX26" s="249"/>
      <c r="SY26" s="249"/>
      <c r="SZ26" s="249"/>
      <c r="TA26" s="249"/>
      <c r="TB26" s="249"/>
      <c r="TC26" s="249"/>
      <c r="TD26" s="249"/>
      <c r="TE26" s="249"/>
      <c r="TF26" s="249"/>
      <c r="TG26" s="249"/>
      <c r="TH26" s="249"/>
      <c r="TI26" s="249"/>
      <c r="TJ26" s="249"/>
      <c r="TK26" s="249"/>
      <c r="TL26" s="249"/>
      <c r="TM26" s="249"/>
      <c r="TN26" s="249"/>
      <c r="TO26" s="249"/>
      <c r="TP26" s="249"/>
      <c r="TQ26" s="249"/>
      <c r="TR26" s="249"/>
      <c r="TS26" s="249"/>
      <c r="TT26" s="249"/>
      <c r="TU26" s="249"/>
      <c r="TV26" s="249"/>
      <c r="TW26" s="249"/>
      <c r="TX26" s="249"/>
      <c r="TY26" s="249"/>
      <c r="TZ26" s="249"/>
      <c r="UA26" s="249"/>
      <c r="UB26" s="249"/>
      <c r="UC26" s="249"/>
      <c r="UD26" s="249"/>
      <c r="UE26" s="249"/>
      <c r="UF26" s="249"/>
      <c r="UG26" s="249"/>
      <c r="UH26" s="249"/>
      <c r="UI26" s="249"/>
      <c r="UJ26" s="249"/>
      <c r="UK26" s="249"/>
      <c r="UL26" s="249"/>
      <c r="UM26" s="249"/>
      <c r="UN26" s="249"/>
      <c r="UO26" s="249"/>
      <c r="UP26" s="249"/>
      <c r="UQ26" s="249"/>
      <c r="UR26" s="249"/>
      <c r="US26" s="249"/>
      <c r="UT26" s="249"/>
      <c r="UU26" s="249"/>
      <c r="UV26" s="249"/>
      <c r="UW26" s="249"/>
      <c r="UX26" s="249"/>
      <c r="UY26" s="249"/>
      <c r="UZ26" s="249"/>
      <c r="VA26" s="249"/>
      <c r="VB26" s="249"/>
      <c r="VC26" s="249"/>
      <c r="VD26" s="249"/>
      <c r="VE26" s="249"/>
      <c r="VF26" s="249"/>
      <c r="VG26" s="249"/>
      <c r="VH26" s="249"/>
      <c r="VI26" s="249"/>
      <c r="VJ26" s="249"/>
      <c r="VK26" s="249"/>
      <c r="VL26" s="249"/>
      <c r="VM26" s="249"/>
      <c r="VN26" s="249"/>
      <c r="VO26" s="249"/>
      <c r="VP26" s="249"/>
      <c r="VQ26" s="249"/>
      <c r="VR26" s="249"/>
      <c r="VS26" s="249"/>
      <c r="VT26" s="249"/>
      <c r="VU26" s="249"/>
      <c r="VV26" s="249"/>
      <c r="VW26" s="249"/>
      <c r="VX26" s="249"/>
      <c r="VY26" s="249"/>
      <c r="VZ26" s="249"/>
      <c r="WA26" s="249"/>
      <c r="WB26" s="249"/>
      <c r="WC26" s="249"/>
      <c r="WD26" s="249"/>
      <c r="WE26" s="249"/>
      <c r="WF26" s="249"/>
      <c r="WG26" s="249"/>
      <c r="WH26" s="249"/>
      <c r="WI26" s="249"/>
      <c r="WJ26" s="249"/>
      <c r="WK26" s="249"/>
      <c r="WL26" s="249"/>
      <c r="WM26" s="249"/>
      <c r="WN26" s="249"/>
      <c r="WO26" s="249"/>
      <c r="WP26" s="249"/>
      <c r="WQ26" s="249"/>
      <c r="WR26" s="249"/>
      <c r="WS26" s="249"/>
      <c r="WT26" s="249"/>
      <c r="WU26" s="249"/>
      <c r="WV26" s="249"/>
      <c r="WW26" s="249"/>
      <c r="WX26" s="249"/>
      <c r="WY26" s="249"/>
      <c r="WZ26" s="249"/>
      <c r="XA26" s="249"/>
      <c r="XB26" s="249"/>
      <c r="XC26" s="249"/>
      <c r="XD26" s="249"/>
      <c r="XE26" s="249"/>
      <c r="XF26" s="249"/>
      <c r="XG26" s="249"/>
      <c r="XH26" s="249"/>
      <c r="XI26" s="249"/>
      <c r="XJ26" s="249"/>
      <c r="XK26" s="249"/>
      <c r="XL26" s="249"/>
      <c r="XM26" s="249"/>
      <c r="XN26" s="249"/>
      <c r="XO26" s="249"/>
      <c r="XP26" s="249"/>
      <c r="XQ26" s="249"/>
      <c r="XR26" s="249"/>
      <c r="XS26" s="249"/>
      <c r="XT26" s="249"/>
      <c r="XU26" s="249"/>
      <c r="XV26" s="249"/>
      <c r="XW26" s="249"/>
      <c r="XX26" s="249"/>
      <c r="XY26" s="249"/>
      <c r="XZ26" s="249"/>
      <c r="YA26" s="249"/>
      <c r="YB26" s="249"/>
      <c r="YC26" s="249"/>
      <c r="YD26" s="249"/>
      <c r="YE26" s="249"/>
      <c r="YF26" s="249"/>
      <c r="YG26" s="249"/>
      <c r="YH26" s="249"/>
      <c r="YI26" s="249"/>
      <c r="YJ26" s="249"/>
      <c r="YK26" s="249"/>
      <c r="YL26" s="249"/>
      <c r="YM26" s="249"/>
      <c r="YN26" s="249"/>
      <c r="YO26" s="249"/>
      <c r="YP26" s="249"/>
      <c r="YQ26" s="249"/>
      <c r="YR26" s="249"/>
      <c r="YS26" s="249"/>
      <c r="YT26" s="249"/>
      <c r="YU26" s="249"/>
      <c r="YV26" s="249"/>
      <c r="YW26" s="249"/>
      <c r="YX26" s="249"/>
      <c r="YY26" s="249"/>
      <c r="YZ26" s="249"/>
      <c r="ZA26" s="249"/>
      <c r="ZB26" s="249"/>
      <c r="ZC26" s="249"/>
      <c r="ZD26" s="249"/>
      <c r="ZE26" s="249"/>
      <c r="ZF26" s="249"/>
      <c r="ZG26" s="249"/>
      <c r="ZH26" s="249"/>
      <c r="ZI26" s="249"/>
      <c r="ZJ26" s="249"/>
      <c r="ZK26" s="249"/>
      <c r="ZL26" s="249"/>
      <c r="ZM26" s="249"/>
      <c r="ZN26" s="249"/>
      <c r="ZO26" s="249"/>
      <c r="ZP26" s="249"/>
      <c r="ZQ26" s="249"/>
      <c r="ZR26" s="249"/>
      <c r="ZS26" s="249"/>
      <c r="ZT26" s="249"/>
      <c r="ZU26" s="249"/>
      <c r="ZV26" s="249"/>
      <c r="ZW26" s="249"/>
      <c r="ZX26" s="249"/>
      <c r="ZY26" s="249"/>
      <c r="ZZ26" s="249"/>
      <c r="AAA26" s="249"/>
      <c r="AAB26" s="249"/>
      <c r="AAC26" s="249"/>
      <c r="AAD26" s="249"/>
      <c r="AAE26" s="249"/>
      <c r="AAF26" s="249"/>
      <c r="AAG26" s="249"/>
      <c r="AAH26" s="249"/>
      <c r="AAI26" s="249"/>
      <c r="AAJ26" s="249"/>
      <c r="AAK26" s="249"/>
      <c r="AAL26" s="249"/>
      <c r="AAM26" s="249"/>
      <c r="AAN26" s="249"/>
      <c r="AAO26" s="249"/>
      <c r="AAP26" s="249"/>
      <c r="AAQ26" s="249"/>
      <c r="AAR26" s="249"/>
      <c r="AAS26" s="249"/>
      <c r="AAT26" s="249"/>
      <c r="AAU26" s="249"/>
      <c r="AAV26" s="249"/>
      <c r="AAW26" s="249"/>
      <c r="AAX26" s="249"/>
      <c r="AAY26" s="249"/>
      <c r="AAZ26" s="249"/>
      <c r="ABA26" s="249"/>
      <c r="ABB26" s="249"/>
      <c r="ABC26" s="249"/>
      <c r="ABD26" s="249"/>
      <c r="ABE26" s="249"/>
      <c r="ABF26" s="249"/>
      <c r="ABG26" s="249"/>
      <c r="ABH26" s="249"/>
      <c r="ABI26" s="249"/>
      <c r="ABJ26" s="249"/>
      <c r="ABK26" s="249"/>
      <c r="ABL26" s="249"/>
      <c r="ABM26" s="249"/>
      <c r="ABN26" s="249"/>
      <c r="ABO26" s="249"/>
      <c r="ABP26" s="249"/>
      <c r="ABQ26" s="249"/>
      <c r="ABR26" s="249"/>
      <c r="ABS26" s="249"/>
      <c r="ABT26" s="249"/>
      <c r="ABU26" s="249"/>
      <c r="ABV26" s="249"/>
      <c r="ABW26" s="249"/>
      <c r="ABX26" s="249"/>
      <c r="ABY26" s="249"/>
      <c r="ABZ26" s="249"/>
      <c r="ACA26" s="249"/>
      <c r="ACB26" s="249"/>
      <c r="ACC26" s="249"/>
      <c r="ACD26" s="249"/>
      <c r="ACE26" s="249"/>
      <c r="ACF26" s="249"/>
      <c r="ACG26" s="249"/>
      <c r="ACH26" s="249"/>
      <c r="ACI26" s="249"/>
      <c r="ACJ26" s="249"/>
      <c r="ACK26" s="249"/>
      <c r="ACL26" s="249"/>
      <c r="ACM26" s="249"/>
      <c r="ACN26" s="249"/>
      <c r="ACO26" s="249"/>
      <c r="ACP26" s="249"/>
      <c r="ACQ26" s="249"/>
      <c r="ACR26" s="249"/>
      <c r="ACS26" s="249"/>
      <c r="ACT26" s="249"/>
      <c r="ACU26" s="249"/>
      <c r="ACV26" s="249"/>
      <c r="ACW26" s="249"/>
      <c r="ACX26" s="249"/>
      <c r="ACY26" s="249"/>
      <c r="ACZ26" s="249"/>
      <c r="ADA26" s="249"/>
      <c r="ADB26" s="249"/>
      <c r="ADC26" s="249"/>
      <c r="ADD26" s="249"/>
      <c r="ADE26" s="249"/>
      <c r="ADF26" s="249"/>
      <c r="ADG26" s="249"/>
      <c r="ADH26" s="249"/>
      <c r="ADI26" s="249"/>
      <c r="ADJ26" s="249"/>
      <c r="ADK26" s="249"/>
      <c r="ADL26" s="249"/>
      <c r="ADM26" s="249"/>
      <c r="ADN26" s="249"/>
      <c r="ADO26" s="249"/>
      <c r="ADP26" s="249"/>
      <c r="ADQ26" s="249"/>
      <c r="ADR26" s="249"/>
      <c r="ADS26" s="249"/>
      <c r="ADT26" s="249"/>
      <c r="ADU26" s="249"/>
      <c r="ADV26" s="249"/>
      <c r="ADW26" s="249"/>
      <c r="ADX26" s="249"/>
      <c r="ADY26" s="249"/>
      <c r="ADZ26" s="249"/>
      <c r="AEA26" s="249"/>
      <c r="AEB26" s="249"/>
      <c r="AEC26" s="249"/>
      <c r="AED26" s="249"/>
      <c r="AEE26" s="249"/>
      <c r="AEF26" s="249"/>
      <c r="AEG26" s="249"/>
      <c r="AEH26" s="249"/>
      <c r="AEI26" s="249"/>
      <c r="AEJ26" s="249"/>
      <c r="AEK26" s="249"/>
      <c r="AEL26" s="249"/>
      <c r="AEM26" s="249"/>
      <c r="AEN26" s="249"/>
      <c r="AEO26" s="249"/>
      <c r="AEP26" s="249"/>
      <c r="AEQ26" s="249"/>
      <c r="AER26" s="249"/>
      <c r="AES26" s="249"/>
      <c r="AET26" s="249"/>
      <c r="AEU26" s="249"/>
      <c r="AEV26" s="249"/>
      <c r="AEW26" s="249"/>
      <c r="AEX26" s="249"/>
      <c r="AEY26" s="249"/>
      <c r="AEZ26" s="249"/>
      <c r="AFA26" s="249"/>
      <c r="AFB26" s="249"/>
      <c r="AFC26" s="249"/>
      <c r="AFD26" s="249"/>
      <c r="AFE26" s="249"/>
      <c r="AFF26" s="249"/>
      <c r="AFG26" s="249"/>
      <c r="AFH26" s="249"/>
      <c r="AFI26" s="249"/>
      <c r="AFJ26" s="249"/>
      <c r="AFK26" s="249"/>
      <c r="AFL26" s="249"/>
      <c r="AFM26" s="249"/>
      <c r="AFN26" s="249"/>
      <c r="AFO26" s="249"/>
      <c r="AFP26" s="249"/>
      <c r="AFQ26" s="249"/>
      <c r="AFR26" s="249"/>
      <c r="AFS26" s="249"/>
      <c r="AFT26" s="249"/>
      <c r="AFU26" s="249"/>
      <c r="AFV26" s="249"/>
      <c r="AFW26" s="249"/>
      <c r="AFX26" s="249"/>
      <c r="AFY26" s="249"/>
      <c r="AFZ26" s="249"/>
      <c r="AGA26" s="249"/>
      <c r="AGB26" s="249"/>
      <c r="AGC26" s="249"/>
      <c r="AGD26" s="249"/>
      <c r="AGE26" s="249"/>
      <c r="AGF26" s="249"/>
      <c r="AGG26" s="249"/>
      <c r="AGH26" s="249"/>
      <c r="AGI26" s="249"/>
      <c r="AGJ26" s="249"/>
      <c r="AGK26" s="249"/>
      <c r="AGL26" s="249"/>
      <c r="AGM26" s="249"/>
      <c r="AGN26" s="249"/>
      <c r="AGO26" s="249"/>
      <c r="AGP26" s="249"/>
      <c r="AGQ26" s="249"/>
      <c r="AGR26" s="249"/>
      <c r="AGS26" s="249"/>
      <c r="AGT26" s="249"/>
      <c r="AGU26" s="249"/>
      <c r="AGV26" s="249"/>
      <c r="AGW26" s="249"/>
      <c r="AGX26" s="249"/>
      <c r="AGY26" s="249"/>
      <c r="AGZ26" s="249"/>
      <c r="AHA26" s="249"/>
      <c r="AHB26" s="249"/>
      <c r="AHC26" s="249"/>
      <c r="AHD26" s="249"/>
      <c r="AHE26" s="249"/>
      <c r="AHF26" s="249"/>
      <c r="AHG26" s="249"/>
      <c r="AHH26" s="249"/>
      <c r="AHI26" s="249"/>
      <c r="AHJ26" s="249"/>
      <c r="AHK26" s="249"/>
      <c r="AHL26" s="249"/>
      <c r="AHM26" s="249"/>
      <c r="AHN26" s="249"/>
      <c r="AHO26" s="249"/>
      <c r="AHP26" s="249"/>
      <c r="AHQ26" s="249"/>
      <c r="AHR26" s="249"/>
      <c r="AHS26" s="249"/>
      <c r="AHT26" s="249"/>
      <c r="AHU26" s="249"/>
      <c r="AHV26" s="249"/>
      <c r="AHW26" s="249"/>
      <c r="AHX26" s="249"/>
      <c r="AHY26" s="249"/>
      <c r="AHZ26" s="249"/>
      <c r="AIA26" s="249"/>
      <c r="AIB26" s="249"/>
      <c r="AIC26" s="249"/>
      <c r="AID26" s="249"/>
      <c r="AIE26" s="249"/>
      <c r="AIF26" s="249"/>
      <c r="AIG26" s="249"/>
      <c r="AIH26" s="249"/>
      <c r="AII26" s="249"/>
      <c r="AIJ26" s="249"/>
      <c r="AIK26" s="249"/>
      <c r="AIL26" s="249"/>
      <c r="AIM26" s="249"/>
      <c r="AIN26" s="249"/>
      <c r="AIO26" s="249"/>
      <c r="AIP26" s="249"/>
      <c r="AIQ26" s="249"/>
      <c r="AIR26" s="249"/>
      <c r="AIS26" s="249"/>
      <c r="AIT26" s="249"/>
      <c r="AIU26" s="249"/>
      <c r="AIV26" s="249"/>
      <c r="AIW26" s="249"/>
      <c r="AIX26" s="249"/>
      <c r="AIY26" s="249"/>
      <c r="AIZ26" s="249"/>
      <c r="AJA26" s="249"/>
      <c r="AJB26" s="249"/>
      <c r="AJC26" s="249"/>
      <c r="AJD26" s="249"/>
      <c r="AJE26" s="249"/>
      <c r="AJF26" s="249"/>
      <c r="AJG26" s="249"/>
      <c r="AJH26" s="249"/>
      <c r="AJI26" s="249"/>
      <c r="AJJ26" s="249"/>
      <c r="AJK26" s="249"/>
      <c r="AJL26" s="249"/>
      <c r="AJM26" s="249"/>
      <c r="AJN26" s="249"/>
      <c r="AJO26" s="249"/>
      <c r="AJP26" s="249"/>
      <c r="AJQ26" s="249"/>
      <c r="AJR26" s="249"/>
      <c r="AJS26" s="249"/>
      <c r="AJT26" s="249"/>
      <c r="AJU26" s="249"/>
      <c r="AJV26" s="249"/>
      <c r="AJW26" s="249"/>
      <c r="AJX26" s="249"/>
      <c r="AJY26" s="249"/>
      <c r="AJZ26" s="249"/>
      <c r="AKA26" s="249"/>
      <c r="AKB26" s="249"/>
      <c r="AKC26" s="249"/>
      <c r="AKD26" s="249"/>
      <c r="AKE26" s="249"/>
      <c r="AKF26" s="249"/>
      <c r="AKG26" s="249"/>
      <c r="AKH26" s="249"/>
      <c r="AKI26" s="249"/>
      <c r="AKJ26" s="249"/>
      <c r="AKK26" s="249"/>
      <c r="AKL26" s="249"/>
      <c r="AKM26" s="249"/>
      <c r="AKN26" s="249"/>
      <c r="AKO26" s="249"/>
      <c r="AKP26" s="249"/>
      <c r="AKQ26" s="249"/>
      <c r="AKR26" s="249"/>
      <c r="AKS26" s="249"/>
      <c r="AKT26" s="249"/>
      <c r="AKU26" s="249"/>
      <c r="AKV26" s="249"/>
      <c r="AKW26" s="249"/>
      <c r="AKX26" s="249"/>
      <c r="AKY26" s="249"/>
      <c r="AKZ26" s="249"/>
      <c r="ALA26" s="249"/>
      <c r="ALB26" s="249"/>
      <c r="ALC26" s="249"/>
      <c r="ALD26" s="249"/>
      <c r="ALE26" s="249"/>
      <c r="ALF26" s="249"/>
      <c r="ALG26" s="249"/>
      <c r="ALH26" s="249"/>
      <c r="ALI26" s="249"/>
      <c r="ALJ26" s="249"/>
      <c r="ALK26" s="249"/>
      <c r="ALL26" s="249"/>
      <c r="ALM26" s="249"/>
      <c r="ALN26" s="249"/>
      <c r="ALO26" s="249"/>
      <c r="ALP26" s="249"/>
      <c r="ALQ26" s="249"/>
      <c r="ALR26" s="249"/>
      <c r="ALS26" s="249"/>
      <c r="ALT26" s="249"/>
      <c r="ALU26" s="249"/>
      <c r="ALV26" s="249"/>
      <c r="ALW26" s="249"/>
      <c r="ALX26" s="249"/>
      <c r="ALY26" s="249"/>
      <c r="ALZ26" s="249"/>
      <c r="AMA26" s="249"/>
      <c r="AMB26" s="249"/>
      <c r="AMC26" s="249"/>
      <c r="AMD26" s="249"/>
      <c r="AME26" s="249"/>
      <c r="AMF26" s="249"/>
      <c r="AMG26" s="249"/>
      <c r="AMH26" s="249"/>
      <c r="AMI26" s="249"/>
      <c r="AMJ26" s="249"/>
      <c r="AMK26" s="249"/>
      <c r="AML26" s="249"/>
      <c r="AMM26" s="249"/>
      <c r="AMN26" s="249"/>
      <c r="AMO26" s="249"/>
      <c r="AMP26" s="249"/>
      <c r="AMQ26" s="249"/>
      <c r="AMR26" s="249"/>
      <c r="AMS26" s="249"/>
      <c r="AMT26" s="249"/>
      <c r="AMU26" s="249"/>
      <c r="AMV26" s="249"/>
      <c r="AMW26" s="249"/>
      <c r="AMX26" s="249"/>
      <c r="AMY26" s="249"/>
      <c r="AMZ26" s="249"/>
      <c r="ANA26" s="249"/>
      <c r="ANB26" s="249"/>
      <c r="ANC26" s="249"/>
      <c r="AND26" s="249"/>
      <c r="ANE26" s="249"/>
      <c r="ANF26" s="249"/>
      <c r="ANG26" s="249"/>
      <c r="ANH26" s="249"/>
      <c r="ANI26" s="249"/>
      <c r="ANJ26" s="249"/>
      <c r="ANK26" s="249"/>
      <c r="ANL26" s="249"/>
      <c r="ANM26" s="249"/>
      <c r="ANN26" s="249"/>
      <c r="ANO26" s="249"/>
      <c r="ANP26" s="249"/>
      <c r="ANQ26" s="249"/>
      <c r="ANR26" s="249"/>
      <c r="ANS26" s="249"/>
      <c r="ANT26" s="249"/>
      <c r="ANU26" s="249"/>
      <c r="ANV26" s="249"/>
      <c r="ANW26" s="249"/>
      <c r="ANX26" s="249"/>
      <c r="ANY26" s="249"/>
      <c r="ANZ26" s="249"/>
      <c r="AOA26" s="249"/>
      <c r="AOB26" s="249"/>
      <c r="AOC26" s="249"/>
      <c r="AOD26" s="249"/>
      <c r="AOE26" s="249"/>
      <c r="AOF26" s="249"/>
      <c r="AOG26" s="249"/>
      <c r="AOH26" s="249"/>
      <c r="AOI26" s="249"/>
      <c r="AOJ26" s="249"/>
      <c r="AOK26" s="249"/>
      <c r="AOL26" s="249"/>
      <c r="AOM26" s="249"/>
      <c r="AON26" s="249"/>
      <c r="AOO26" s="249"/>
      <c r="AOP26" s="249"/>
      <c r="AOQ26" s="249"/>
      <c r="AOR26" s="249"/>
      <c r="AOS26" s="249"/>
      <c r="AOT26" s="249"/>
      <c r="AOU26" s="249"/>
      <c r="AOV26" s="249"/>
      <c r="AOW26" s="249"/>
      <c r="AOX26" s="249"/>
      <c r="AOY26" s="249"/>
      <c r="AOZ26" s="249"/>
      <c r="APA26" s="249"/>
      <c r="APB26" s="249"/>
      <c r="APC26" s="249"/>
      <c r="APD26" s="249"/>
      <c r="APE26" s="249"/>
      <c r="APF26" s="249"/>
      <c r="APG26" s="249"/>
      <c r="APH26" s="249"/>
      <c r="API26" s="249"/>
      <c r="APJ26" s="249"/>
      <c r="APK26" s="249"/>
      <c r="APL26" s="249"/>
      <c r="APM26" s="249"/>
      <c r="APN26" s="249"/>
      <c r="APO26" s="249"/>
      <c r="APP26" s="249"/>
    </row>
    <row r="27" spans="1:1108" s="173" customFormat="1">
      <c r="A27" s="42">
        <v>54</v>
      </c>
      <c r="B27" s="137">
        <v>18.2</v>
      </c>
      <c r="C27" s="102" t="s">
        <v>367</v>
      </c>
      <c r="D27" s="138">
        <v>1052</v>
      </c>
      <c r="E27" s="104" t="s">
        <v>192</v>
      </c>
      <c r="F27" s="106" t="s">
        <v>369</v>
      </c>
      <c r="G27" s="175" t="s">
        <v>368</v>
      </c>
      <c r="H27" s="175" t="s">
        <v>371</v>
      </c>
      <c r="I27" s="175" t="s">
        <v>370</v>
      </c>
      <c r="J27" s="10" t="s">
        <v>372</v>
      </c>
      <c r="K27" s="10" t="s">
        <v>373</v>
      </c>
      <c r="L27" s="140" t="s">
        <v>374</v>
      </c>
      <c r="M27" s="10" t="s">
        <v>375</v>
      </c>
      <c r="N27" s="141" t="s">
        <v>293</v>
      </c>
      <c r="O27" s="142">
        <v>101434</v>
      </c>
      <c r="P27" s="143">
        <v>76</v>
      </c>
      <c r="Q27" s="109" t="s">
        <v>0</v>
      </c>
      <c r="R27" s="143">
        <v>76</v>
      </c>
      <c r="S27" s="109" t="s">
        <v>0</v>
      </c>
      <c r="T27" s="143">
        <v>2</v>
      </c>
      <c r="U27" s="109" t="s">
        <v>0</v>
      </c>
      <c r="V27" s="143">
        <v>10</v>
      </c>
      <c r="W27" s="109" t="s">
        <v>0</v>
      </c>
      <c r="X27" s="143">
        <v>6</v>
      </c>
      <c r="Y27" s="109" t="s">
        <v>0</v>
      </c>
      <c r="Z27" s="143">
        <v>5</v>
      </c>
      <c r="AA27" s="109" t="s">
        <v>0</v>
      </c>
      <c r="AB27" s="143"/>
      <c r="AC27" s="109" t="s">
        <v>0</v>
      </c>
      <c r="AD27" s="143"/>
      <c r="AE27" s="109" t="s">
        <v>0</v>
      </c>
      <c r="AF27" s="144">
        <v>4</v>
      </c>
      <c r="AG27" s="145">
        <v>8</v>
      </c>
      <c r="AH27" s="77" t="s">
        <v>202</v>
      </c>
      <c r="AI27" s="77" t="s">
        <v>0</v>
      </c>
      <c r="AJ27" s="146"/>
      <c r="AK27" s="146"/>
      <c r="AL27" s="147" t="s">
        <v>11</v>
      </c>
      <c r="AM27" s="147"/>
      <c r="AN27" s="147"/>
      <c r="AO27" s="147"/>
      <c r="AP27" s="148">
        <v>25</v>
      </c>
      <c r="AQ27" s="111" t="s">
        <v>7</v>
      </c>
      <c r="AR27" s="149">
        <v>0.13</v>
      </c>
      <c r="AS27" s="83" t="s">
        <v>20</v>
      </c>
      <c r="AT27" s="150" t="s">
        <v>250</v>
      </c>
      <c r="AU27" s="151" t="s">
        <v>251</v>
      </c>
      <c r="AV27" s="151" t="s">
        <v>252</v>
      </c>
      <c r="AW27" s="74" t="s">
        <v>206</v>
      </c>
      <c r="AX27" s="74" t="s">
        <v>207</v>
      </c>
      <c r="AY27" s="74" t="s">
        <v>208</v>
      </c>
      <c r="AZ27" s="74" t="s">
        <v>209</v>
      </c>
      <c r="BA27" s="152" t="s">
        <v>210</v>
      </c>
      <c r="BB27" s="115" t="s">
        <v>211</v>
      </c>
      <c r="BC27" s="152" t="s">
        <v>212</v>
      </c>
      <c r="BD27" s="152" t="s">
        <v>213</v>
      </c>
      <c r="BE27" s="116" t="s">
        <v>192</v>
      </c>
      <c r="BF27" s="117" t="s">
        <v>214</v>
      </c>
      <c r="BG27" s="117" t="s">
        <v>4</v>
      </c>
      <c r="BH27" s="117" t="s">
        <v>166</v>
      </c>
      <c r="BM27" s="119" t="s">
        <v>294</v>
      </c>
      <c r="BN27" s="157" t="s">
        <v>295</v>
      </c>
      <c r="BO27" s="157" t="s">
        <v>296</v>
      </c>
      <c r="BP27" s="156" t="s">
        <v>297</v>
      </c>
      <c r="BQ27" s="155" t="s">
        <v>298</v>
      </c>
      <c r="BR27" s="155" t="s">
        <v>299</v>
      </c>
      <c r="BS27" s="121" t="s">
        <v>300</v>
      </c>
      <c r="BT27" s="121" t="s">
        <v>301</v>
      </c>
      <c r="BU27" s="121" t="s">
        <v>294</v>
      </c>
      <c r="BV27" s="121" t="s">
        <v>302</v>
      </c>
      <c r="BW27" s="121" t="s">
        <v>296</v>
      </c>
      <c r="BX27" s="121" t="s">
        <v>297</v>
      </c>
      <c r="BY27" s="121" t="s">
        <v>223</v>
      </c>
      <c r="BZ27" s="154" t="s">
        <v>224</v>
      </c>
      <c r="CA27" s="154" t="s">
        <v>225</v>
      </c>
      <c r="CB27" s="120" t="s">
        <v>226</v>
      </c>
      <c r="CC27" s="155" t="s">
        <v>344</v>
      </c>
      <c r="CD27" s="155" t="s">
        <v>345</v>
      </c>
      <c r="CE27" s="155" t="s">
        <v>346</v>
      </c>
      <c r="CF27" s="155" t="s">
        <v>347</v>
      </c>
      <c r="CG27" s="124" t="s">
        <v>231</v>
      </c>
      <c r="CH27" s="154" t="s">
        <v>232</v>
      </c>
      <c r="CI27" s="156" t="s">
        <v>233</v>
      </c>
      <c r="CJ27" s="156" t="s">
        <v>234</v>
      </c>
      <c r="CK27" s="158"/>
      <c r="CL27" s="158"/>
      <c r="CM27" s="158"/>
      <c r="CN27" s="158"/>
      <c r="CO27" s="158"/>
      <c r="CP27" s="158"/>
      <c r="CQ27" s="158"/>
      <c r="CR27" s="158"/>
      <c r="CS27" s="158"/>
      <c r="CT27" s="158"/>
      <c r="CU27" s="158"/>
      <c r="CV27" s="158"/>
      <c r="CW27" s="158"/>
      <c r="CX27" s="158"/>
      <c r="CY27" s="158"/>
      <c r="CZ27" s="159"/>
      <c r="DA27" s="160"/>
      <c r="DB27" s="161"/>
      <c r="DC27" s="161"/>
      <c r="DD27" s="161"/>
      <c r="DE27" s="162" t="s">
        <v>235</v>
      </c>
      <c r="DF27" s="160"/>
      <c r="DG27" s="158"/>
      <c r="DH27" s="158"/>
      <c r="DI27" s="163" t="s">
        <v>236</v>
      </c>
      <c r="DJ27" s="91" t="s">
        <v>237</v>
      </c>
      <c r="DK27" s="91" t="s">
        <v>238</v>
      </c>
      <c r="DL27" s="91" t="s">
        <v>239</v>
      </c>
      <c r="DM27" s="127" t="s">
        <v>223</v>
      </c>
      <c r="DN27" s="127" t="s">
        <v>224</v>
      </c>
      <c r="DO27" s="127" t="s">
        <v>225</v>
      </c>
      <c r="DP27" s="127" t="s">
        <v>240</v>
      </c>
      <c r="DQ27" s="91"/>
      <c r="DR27" s="91"/>
      <c r="DS27" s="91"/>
      <c r="DT27" s="91"/>
      <c r="DU27" s="91" t="s">
        <v>241</v>
      </c>
      <c r="DV27" s="91" t="s">
        <v>242</v>
      </c>
      <c r="DW27" s="91" t="s">
        <v>243</v>
      </c>
      <c r="DX27" s="91" t="s">
        <v>244</v>
      </c>
      <c r="DY27" s="91"/>
      <c r="DZ27" s="91"/>
      <c r="EA27" s="91"/>
      <c r="EB27" s="91"/>
      <c r="EC27" s="91"/>
      <c r="ED27" s="91"/>
      <c r="EE27" s="91"/>
      <c r="EF27" s="91"/>
      <c r="EG27" s="164"/>
      <c r="EH27" s="164"/>
      <c r="EI27" s="165"/>
      <c r="EJ27" s="165"/>
      <c r="EK27" s="96" t="s">
        <v>253</v>
      </c>
      <c r="EL27" s="141"/>
      <c r="EM27" s="141"/>
      <c r="EN27" s="166"/>
      <c r="EO27" s="167" t="s">
        <v>254</v>
      </c>
      <c r="EP27" s="167" t="s">
        <v>308</v>
      </c>
      <c r="EQ27" s="167" t="s">
        <v>376</v>
      </c>
      <c r="ER27" s="167" t="s">
        <v>377</v>
      </c>
      <c r="ES27" s="167" t="s">
        <v>378</v>
      </c>
      <c r="ET27" s="167"/>
      <c r="EU27" s="167" t="s">
        <v>379</v>
      </c>
      <c r="EV27" s="168"/>
      <c r="EW27" s="168"/>
      <c r="EX27" s="169" t="s">
        <v>310</v>
      </c>
      <c r="EY27" s="171"/>
      <c r="EZ27" s="171"/>
      <c r="FA27" s="171"/>
      <c r="FB27" s="171"/>
      <c r="FC27" s="171"/>
      <c r="FD27" s="171"/>
      <c r="FE27" s="171"/>
      <c r="FF27" s="239"/>
      <c r="FG27" s="239">
        <v>41140</v>
      </c>
      <c r="FH27" s="259"/>
      <c r="FI27" s="240"/>
      <c r="FJ27" s="240">
        <v>115860</v>
      </c>
      <c r="FK27" s="240"/>
      <c r="FL27" s="135">
        <v>1</v>
      </c>
      <c r="FM27" s="136"/>
      <c r="FN27" s="136"/>
      <c r="FO27" s="136"/>
      <c r="FP27" s="136"/>
      <c r="FQ27" s="136"/>
      <c r="FR27" s="136"/>
      <c r="FS27" s="136"/>
      <c r="FT27" s="136"/>
      <c r="FU27" s="136"/>
      <c r="FV27" s="136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  <c r="IW27" s="249"/>
      <c r="IX27" s="249"/>
      <c r="IY27" s="249"/>
      <c r="IZ27" s="249"/>
      <c r="JA27" s="249"/>
      <c r="JB27" s="249"/>
      <c r="JC27" s="249"/>
      <c r="JD27" s="249"/>
      <c r="JE27" s="249"/>
      <c r="JF27" s="249"/>
      <c r="JG27" s="249"/>
      <c r="JH27" s="249"/>
      <c r="JI27" s="249"/>
      <c r="JJ27" s="249"/>
      <c r="JK27" s="249"/>
      <c r="JL27" s="249"/>
      <c r="JM27" s="249"/>
      <c r="JN27" s="249"/>
      <c r="JO27" s="249"/>
      <c r="JP27" s="249"/>
      <c r="JQ27" s="249"/>
      <c r="JR27" s="249"/>
      <c r="JS27" s="249"/>
      <c r="JT27" s="249"/>
      <c r="JU27" s="249"/>
      <c r="JV27" s="249"/>
      <c r="JW27" s="249"/>
      <c r="JX27" s="249"/>
      <c r="JY27" s="249"/>
      <c r="JZ27" s="249"/>
      <c r="KA27" s="249"/>
      <c r="KB27" s="249"/>
      <c r="KC27" s="249"/>
      <c r="KD27" s="249"/>
      <c r="KE27" s="249"/>
      <c r="KF27" s="249"/>
      <c r="KG27" s="249"/>
      <c r="KH27" s="249"/>
      <c r="KI27" s="249"/>
      <c r="KJ27" s="249"/>
      <c r="KK27" s="249"/>
      <c r="KL27" s="249"/>
      <c r="KM27" s="249"/>
      <c r="KN27" s="249"/>
      <c r="KO27" s="249"/>
      <c r="KP27" s="249"/>
      <c r="KQ27" s="249"/>
      <c r="KR27" s="249"/>
      <c r="KS27" s="249"/>
      <c r="KT27" s="249"/>
      <c r="KU27" s="249"/>
      <c r="KV27" s="249"/>
      <c r="KW27" s="249"/>
      <c r="KX27" s="249"/>
      <c r="KY27" s="249"/>
      <c r="KZ27" s="249"/>
      <c r="LA27" s="249"/>
      <c r="LB27" s="249"/>
      <c r="LC27" s="249"/>
      <c r="LD27" s="249"/>
      <c r="LE27" s="249"/>
      <c r="LF27" s="249"/>
      <c r="LG27" s="249"/>
      <c r="LH27" s="249"/>
      <c r="LI27" s="249"/>
      <c r="LJ27" s="249"/>
      <c r="LK27" s="249"/>
      <c r="LL27" s="249"/>
      <c r="LM27" s="249"/>
      <c r="LN27" s="249"/>
      <c r="LO27" s="249"/>
      <c r="LP27" s="249"/>
      <c r="LQ27" s="249"/>
      <c r="LR27" s="249"/>
      <c r="LS27" s="249"/>
      <c r="LT27" s="249"/>
      <c r="LU27" s="249"/>
      <c r="LV27" s="249"/>
      <c r="LW27" s="249"/>
      <c r="LX27" s="249"/>
      <c r="LY27" s="249"/>
      <c r="LZ27" s="249"/>
      <c r="MA27" s="249"/>
      <c r="MB27" s="249"/>
      <c r="MC27" s="249"/>
      <c r="MD27" s="249"/>
      <c r="ME27" s="249"/>
      <c r="MF27" s="249"/>
      <c r="MG27" s="249"/>
      <c r="MH27" s="249"/>
      <c r="MI27" s="249"/>
      <c r="MJ27" s="249"/>
      <c r="MK27" s="249"/>
      <c r="ML27" s="249"/>
      <c r="MM27" s="249"/>
      <c r="MN27" s="249"/>
      <c r="MO27" s="249"/>
      <c r="MP27" s="249"/>
      <c r="MQ27" s="249"/>
      <c r="MR27" s="249"/>
      <c r="MS27" s="249"/>
      <c r="MT27" s="249"/>
      <c r="MU27" s="249"/>
      <c r="MV27" s="249"/>
      <c r="MW27" s="249"/>
      <c r="MX27" s="249"/>
      <c r="MY27" s="249"/>
      <c r="MZ27" s="249"/>
      <c r="NA27" s="249"/>
      <c r="NB27" s="249"/>
      <c r="NC27" s="249"/>
      <c r="ND27" s="249"/>
      <c r="NE27" s="249"/>
      <c r="NF27" s="249"/>
      <c r="NG27" s="249"/>
      <c r="NH27" s="249"/>
      <c r="NI27" s="249"/>
      <c r="NJ27" s="249"/>
      <c r="NK27" s="249"/>
      <c r="NL27" s="249"/>
      <c r="NM27" s="249"/>
      <c r="NN27" s="249"/>
      <c r="NO27" s="249"/>
      <c r="NP27" s="249"/>
      <c r="NQ27" s="249"/>
      <c r="NR27" s="249"/>
      <c r="NS27" s="249"/>
      <c r="NT27" s="249"/>
      <c r="NU27" s="249"/>
      <c r="NV27" s="249"/>
      <c r="NW27" s="249"/>
      <c r="NX27" s="249"/>
      <c r="NY27" s="249"/>
      <c r="NZ27" s="249"/>
      <c r="OA27" s="249"/>
      <c r="OB27" s="249"/>
      <c r="OC27" s="249"/>
      <c r="OD27" s="249"/>
      <c r="OE27" s="249"/>
      <c r="OF27" s="249"/>
      <c r="OG27" s="249"/>
      <c r="OH27" s="249"/>
      <c r="OI27" s="249"/>
      <c r="OJ27" s="249"/>
      <c r="OK27" s="249"/>
      <c r="OL27" s="249"/>
      <c r="OM27" s="249"/>
      <c r="ON27" s="249"/>
      <c r="OO27" s="249"/>
      <c r="OP27" s="249"/>
      <c r="OQ27" s="249"/>
      <c r="OR27" s="249"/>
      <c r="OS27" s="249"/>
      <c r="OT27" s="249"/>
      <c r="OU27" s="249"/>
      <c r="OV27" s="249"/>
      <c r="OW27" s="249"/>
      <c r="OX27" s="249"/>
      <c r="OY27" s="249"/>
      <c r="OZ27" s="249"/>
      <c r="PA27" s="249"/>
      <c r="PB27" s="249"/>
      <c r="PC27" s="249"/>
      <c r="PD27" s="249"/>
      <c r="PE27" s="249"/>
      <c r="PF27" s="249"/>
      <c r="PG27" s="249"/>
      <c r="PH27" s="249"/>
      <c r="PI27" s="249"/>
      <c r="PJ27" s="249"/>
      <c r="PK27" s="249"/>
      <c r="PL27" s="249"/>
      <c r="PM27" s="249"/>
      <c r="PN27" s="249"/>
      <c r="PO27" s="249"/>
      <c r="PP27" s="249"/>
      <c r="PQ27" s="249"/>
      <c r="PR27" s="249"/>
      <c r="PS27" s="249"/>
      <c r="PT27" s="249"/>
      <c r="PU27" s="249"/>
      <c r="PV27" s="249"/>
      <c r="PW27" s="249"/>
      <c r="PX27" s="249"/>
      <c r="PY27" s="249"/>
      <c r="PZ27" s="249"/>
      <c r="QA27" s="249"/>
      <c r="QB27" s="249"/>
      <c r="QC27" s="249"/>
      <c r="QD27" s="249"/>
      <c r="QE27" s="249"/>
      <c r="QF27" s="249"/>
      <c r="QG27" s="249"/>
      <c r="QH27" s="249"/>
      <c r="QI27" s="249"/>
      <c r="QJ27" s="249"/>
      <c r="QK27" s="249"/>
      <c r="QL27" s="249"/>
      <c r="QM27" s="249"/>
      <c r="QN27" s="249"/>
      <c r="QO27" s="249"/>
      <c r="QP27" s="249"/>
      <c r="QQ27" s="249"/>
      <c r="QR27" s="249"/>
      <c r="QS27" s="249"/>
      <c r="QT27" s="249"/>
      <c r="QU27" s="249"/>
      <c r="QV27" s="249"/>
      <c r="QW27" s="249"/>
      <c r="QX27" s="249"/>
      <c r="QY27" s="249"/>
      <c r="QZ27" s="249"/>
      <c r="RA27" s="249"/>
      <c r="RB27" s="249"/>
      <c r="RC27" s="249"/>
      <c r="RD27" s="249"/>
      <c r="RE27" s="249"/>
      <c r="RF27" s="249"/>
      <c r="RG27" s="249"/>
      <c r="RH27" s="249"/>
      <c r="RI27" s="249"/>
      <c r="RJ27" s="249"/>
      <c r="RK27" s="249"/>
      <c r="RL27" s="249"/>
      <c r="RM27" s="249"/>
      <c r="RN27" s="249"/>
      <c r="RO27" s="249"/>
      <c r="RP27" s="249"/>
      <c r="RQ27" s="249"/>
      <c r="RR27" s="249"/>
      <c r="RS27" s="249"/>
      <c r="RT27" s="249"/>
      <c r="RU27" s="249"/>
      <c r="RV27" s="249"/>
      <c r="RW27" s="249"/>
      <c r="RX27" s="249"/>
      <c r="RY27" s="249"/>
      <c r="RZ27" s="249"/>
      <c r="SA27" s="249"/>
      <c r="SB27" s="249"/>
      <c r="SC27" s="249"/>
      <c r="SD27" s="249"/>
      <c r="SE27" s="249"/>
      <c r="SF27" s="249"/>
      <c r="SG27" s="249"/>
      <c r="SH27" s="249"/>
      <c r="SI27" s="249"/>
      <c r="SJ27" s="249"/>
      <c r="SK27" s="249"/>
      <c r="SL27" s="249"/>
      <c r="SM27" s="249"/>
      <c r="SN27" s="249"/>
      <c r="SO27" s="249"/>
      <c r="SP27" s="249"/>
      <c r="SQ27" s="249"/>
      <c r="SR27" s="249"/>
      <c r="SS27" s="249"/>
      <c r="ST27" s="249"/>
      <c r="SU27" s="249"/>
      <c r="SV27" s="249"/>
      <c r="SW27" s="249"/>
      <c r="SX27" s="249"/>
      <c r="SY27" s="249"/>
      <c r="SZ27" s="249"/>
      <c r="TA27" s="249"/>
      <c r="TB27" s="249"/>
      <c r="TC27" s="249"/>
      <c r="TD27" s="249"/>
      <c r="TE27" s="249"/>
      <c r="TF27" s="249"/>
      <c r="TG27" s="249"/>
      <c r="TH27" s="249"/>
      <c r="TI27" s="249"/>
      <c r="TJ27" s="249"/>
      <c r="TK27" s="249"/>
      <c r="TL27" s="249"/>
      <c r="TM27" s="249"/>
      <c r="TN27" s="249"/>
      <c r="TO27" s="249"/>
      <c r="TP27" s="249"/>
      <c r="TQ27" s="249"/>
      <c r="TR27" s="249"/>
      <c r="TS27" s="249"/>
      <c r="TT27" s="249"/>
      <c r="TU27" s="249"/>
      <c r="TV27" s="249"/>
      <c r="TW27" s="249"/>
      <c r="TX27" s="249"/>
      <c r="TY27" s="249"/>
      <c r="TZ27" s="249"/>
      <c r="UA27" s="249"/>
      <c r="UB27" s="249"/>
      <c r="UC27" s="249"/>
      <c r="UD27" s="249"/>
      <c r="UE27" s="249"/>
      <c r="UF27" s="249"/>
      <c r="UG27" s="249"/>
      <c r="UH27" s="249"/>
      <c r="UI27" s="249"/>
      <c r="UJ27" s="249"/>
      <c r="UK27" s="249"/>
      <c r="UL27" s="249"/>
      <c r="UM27" s="249"/>
      <c r="UN27" s="249"/>
      <c r="UO27" s="249"/>
      <c r="UP27" s="249"/>
      <c r="UQ27" s="249"/>
      <c r="UR27" s="249"/>
      <c r="US27" s="249"/>
      <c r="UT27" s="249"/>
      <c r="UU27" s="249"/>
      <c r="UV27" s="249"/>
      <c r="UW27" s="249"/>
      <c r="UX27" s="249"/>
      <c r="UY27" s="249"/>
      <c r="UZ27" s="249"/>
      <c r="VA27" s="249"/>
      <c r="VB27" s="249"/>
      <c r="VC27" s="249"/>
      <c r="VD27" s="249"/>
      <c r="VE27" s="249"/>
      <c r="VF27" s="249"/>
      <c r="VG27" s="249"/>
      <c r="VH27" s="249"/>
      <c r="VI27" s="249"/>
      <c r="VJ27" s="249"/>
      <c r="VK27" s="249"/>
      <c r="VL27" s="249"/>
      <c r="VM27" s="249"/>
      <c r="VN27" s="249"/>
      <c r="VO27" s="249"/>
      <c r="VP27" s="249"/>
      <c r="VQ27" s="249"/>
      <c r="VR27" s="249"/>
      <c r="VS27" s="249"/>
      <c r="VT27" s="249"/>
      <c r="VU27" s="249"/>
      <c r="VV27" s="249"/>
      <c r="VW27" s="249"/>
      <c r="VX27" s="249"/>
      <c r="VY27" s="249"/>
      <c r="VZ27" s="249"/>
      <c r="WA27" s="249"/>
      <c r="WB27" s="249"/>
      <c r="WC27" s="249"/>
      <c r="WD27" s="249"/>
      <c r="WE27" s="249"/>
      <c r="WF27" s="249"/>
      <c r="WG27" s="249"/>
      <c r="WH27" s="249"/>
      <c r="WI27" s="249"/>
      <c r="WJ27" s="249"/>
      <c r="WK27" s="249"/>
      <c r="WL27" s="249"/>
      <c r="WM27" s="249"/>
      <c r="WN27" s="249"/>
      <c r="WO27" s="249"/>
      <c r="WP27" s="249"/>
      <c r="WQ27" s="249"/>
      <c r="WR27" s="249"/>
      <c r="WS27" s="249"/>
      <c r="WT27" s="249"/>
      <c r="WU27" s="249"/>
      <c r="WV27" s="249"/>
      <c r="WW27" s="249"/>
      <c r="WX27" s="249"/>
      <c r="WY27" s="249"/>
      <c r="WZ27" s="249"/>
      <c r="XA27" s="249"/>
      <c r="XB27" s="249"/>
      <c r="XC27" s="249"/>
      <c r="XD27" s="249"/>
      <c r="XE27" s="249"/>
      <c r="XF27" s="249"/>
      <c r="XG27" s="249"/>
      <c r="XH27" s="249"/>
      <c r="XI27" s="249"/>
      <c r="XJ27" s="249"/>
      <c r="XK27" s="249"/>
      <c r="XL27" s="249"/>
      <c r="XM27" s="249"/>
      <c r="XN27" s="249"/>
      <c r="XO27" s="249"/>
      <c r="XP27" s="249"/>
      <c r="XQ27" s="249"/>
      <c r="XR27" s="249"/>
      <c r="XS27" s="249"/>
      <c r="XT27" s="249"/>
      <c r="XU27" s="249"/>
      <c r="XV27" s="249"/>
      <c r="XW27" s="249"/>
      <c r="XX27" s="249"/>
      <c r="XY27" s="249"/>
      <c r="XZ27" s="249"/>
      <c r="YA27" s="249"/>
      <c r="YB27" s="249"/>
      <c r="YC27" s="249"/>
      <c r="YD27" s="249"/>
      <c r="YE27" s="249"/>
      <c r="YF27" s="249"/>
      <c r="YG27" s="249"/>
      <c r="YH27" s="249"/>
      <c r="YI27" s="249"/>
      <c r="YJ27" s="249"/>
      <c r="YK27" s="249"/>
      <c r="YL27" s="249"/>
      <c r="YM27" s="249"/>
      <c r="YN27" s="249"/>
      <c r="YO27" s="249"/>
      <c r="YP27" s="249"/>
      <c r="YQ27" s="249"/>
      <c r="YR27" s="249"/>
      <c r="YS27" s="249"/>
      <c r="YT27" s="249"/>
      <c r="YU27" s="249"/>
      <c r="YV27" s="249"/>
      <c r="YW27" s="249"/>
      <c r="YX27" s="249"/>
      <c r="YY27" s="249"/>
      <c r="YZ27" s="249"/>
      <c r="ZA27" s="249"/>
      <c r="ZB27" s="249"/>
      <c r="ZC27" s="249"/>
      <c r="ZD27" s="249"/>
      <c r="ZE27" s="249"/>
      <c r="ZF27" s="249"/>
      <c r="ZG27" s="249"/>
      <c r="ZH27" s="249"/>
      <c r="ZI27" s="249"/>
      <c r="ZJ27" s="249"/>
      <c r="ZK27" s="249"/>
      <c r="ZL27" s="249"/>
      <c r="ZM27" s="249"/>
      <c r="ZN27" s="249"/>
      <c r="ZO27" s="249"/>
      <c r="ZP27" s="249"/>
      <c r="ZQ27" s="249"/>
      <c r="ZR27" s="249"/>
      <c r="ZS27" s="249"/>
      <c r="ZT27" s="249"/>
      <c r="ZU27" s="249"/>
      <c r="ZV27" s="249"/>
      <c r="ZW27" s="249"/>
      <c r="ZX27" s="249"/>
      <c r="ZY27" s="249"/>
      <c r="ZZ27" s="249"/>
      <c r="AAA27" s="249"/>
      <c r="AAB27" s="249"/>
      <c r="AAC27" s="249"/>
      <c r="AAD27" s="249"/>
      <c r="AAE27" s="249"/>
      <c r="AAF27" s="249"/>
      <c r="AAG27" s="249"/>
      <c r="AAH27" s="249"/>
      <c r="AAI27" s="249"/>
      <c r="AAJ27" s="249"/>
      <c r="AAK27" s="249"/>
      <c r="AAL27" s="249"/>
      <c r="AAM27" s="249"/>
      <c r="AAN27" s="249"/>
      <c r="AAO27" s="249"/>
      <c r="AAP27" s="249"/>
      <c r="AAQ27" s="249"/>
      <c r="AAR27" s="249"/>
      <c r="AAS27" s="249"/>
      <c r="AAT27" s="249"/>
      <c r="AAU27" s="249"/>
      <c r="AAV27" s="249"/>
      <c r="AAW27" s="249"/>
      <c r="AAX27" s="249"/>
      <c r="AAY27" s="249"/>
      <c r="AAZ27" s="249"/>
      <c r="ABA27" s="249"/>
      <c r="ABB27" s="249"/>
      <c r="ABC27" s="249"/>
      <c r="ABD27" s="249"/>
      <c r="ABE27" s="249"/>
      <c r="ABF27" s="249"/>
      <c r="ABG27" s="249"/>
      <c r="ABH27" s="249"/>
      <c r="ABI27" s="249"/>
      <c r="ABJ27" s="249"/>
      <c r="ABK27" s="249"/>
      <c r="ABL27" s="249"/>
      <c r="ABM27" s="249"/>
      <c r="ABN27" s="249"/>
      <c r="ABO27" s="249"/>
      <c r="ABP27" s="249"/>
      <c r="ABQ27" s="249"/>
      <c r="ABR27" s="249"/>
      <c r="ABS27" s="249"/>
      <c r="ABT27" s="249"/>
      <c r="ABU27" s="249"/>
      <c r="ABV27" s="249"/>
      <c r="ABW27" s="249"/>
      <c r="ABX27" s="249"/>
      <c r="ABY27" s="249"/>
      <c r="ABZ27" s="249"/>
      <c r="ACA27" s="249"/>
      <c r="ACB27" s="249"/>
      <c r="ACC27" s="249"/>
      <c r="ACD27" s="249"/>
      <c r="ACE27" s="249"/>
      <c r="ACF27" s="249"/>
      <c r="ACG27" s="249"/>
      <c r="ACH27" s="249"/>
      <c r="ACI27" s="249"/>
      <c r="ACJ27" s="249"/>
      <c r="ACK27" s="249"/>
      <c r="ACL27" s="249"/>
      <c r="ACM27" s="249"/>
      <c r="ACN27" s="249"/>
      <c r="ACO27" s="249"/>
      <c r="ACP27" s="249"/>
      <c r="ACQ27" s="249"/>
      <c r="ACR27" s="249"/>
      <c r="ACS27" s="249"/>
      <c r="ACT27" s="249"/>
      <c r="ACU27" s="249"/>
      <c r="ACV27" s="249"/>
      <c r="ACW27" s="249"/>
      <c r="ACX27" s="249"/>
      <c r="ACY27" s="249"/>
      <c r="ACZ27" s="249"/>
      <c r="ADA27" s="249"/>
      <c r="ADB27" s="249"/>
      <c r="ADC27" s="249"/>
      <c r="ADD27" s="249"/>
      <c r="ADE27" s="249"/>
      <c r="ADF27" s="249"/>
      <c r="ADG27" s="249"/>
      <c r="ADH27" s="249"/>
      <c r="ADI27" s="249"/>
      <c r="ADJ27" s="249"/>
      <c r="ADK27" s="249"/>
      <c r="ADL27" s="249"/>
      <c r="ADM27" s="249"/>
      <c r="ADN27" s="249"/>
      <c r="ADO27" s="249"/>
      <c r="ADP27" s="249"/>
      <c r="ADQ27" s="249"/>
      <c r="ADR27" s="249"/>
      <c r="ADS27" s="249"/>
      <c r="ADT27" s="249"/>
      <c r="ADU27" s="249"/>
      <c r="ADV27" s="249"/>
      <c r="ADW27" s="249"/>
      <c r="ADX27" s="249"/>
      <c r="ADY27" s="249"/>
      <c r="ADZ27" s="249"/>
      <c r="AEA27" s="249"/>
      <c r="AEB27" s="249"/>
      <c r="AEC27" s="249"/>
      <c r="AED27" s="249"/>
      <c r="AEE27" s="249"/>
      <c r="AEF27" s="249"/>
      <c r="AEG27" s="249"/>
      <c r="AEH27" s="249"/>
      <c r="AEI27" s="249"/>
      <c r="AEJ27" s="249"/>
      <c r="AEK27" s="249"/>
      <c r="AEL27" s="249"/>
      <c r="AEM27" s="249"/>
      <c r="AEN27" s="249"/>
      <c r="AEO27" s="249"/>
      <c r="AEP27" s="249"/>
      <c r="AEQ27" s="249"/>
      <c r="AER27" s="249"/>
      <c r="AES27" s="249"/>
      <c r="AET27" s="249"/>
      <c r="AEU27" s="249"/>
      <c r="AEV27" s="249"/>
      <c r="AEW27" s="249"/>
      <c r="AEX27" s="249"/>
      <c r="AEY27" s="249"/>
      <c r="AEZ27" s="249"/>
      <c r="AFA27" s="249"/>
      <c r="AFB27" s="249"/>
      <c r="AFC27" s="249"/>
      <c r="AFD27" s="249"/>
      <c r="AFE27" s="249"/>
      <c r="AFF27" s="249"/>
      <c r="AFG27" s="249"/>
      <c r="AFH27" s="249"/>
      <c r="AFI27" s="249"/>
      <c r="AFJ27" s="249"/>
      <c r="AFK27" s="249"/>
      <c r="AFL27" s="249"/>
      <c r="AFM27" s="249"/>
      <c r="AFN27" s="249"/>
      <c r="AFO27" s="249"/>
      <c r="AFP27" s="249"/>
      <c r="AFQ27" s="249"/>
      <c r="AFR27" s="249"/>
      <c r="AFS27" s="249"/>
      <c r="AFT27" s="249"/>
      <c r="AFU27" s="249"/>
      <c r="AFV27" s="249"/>
      <c r="AFW27" s="249"/>
      <c r="AFX27" s="249"/>
      <c r="AFY27" s="249"/>
      <c r="AFZ27" s="249"/>
      <c r="AGA27" s="249"/>
      <c r="AGB27" s="249"/>
      <c r="AGC27" s="249"/>
      <c r="AGD27" s="249"/>
      <c r="AGE27" s="249"/>
      <c r="AGF27" s="249"/>
      <c r="AGG27" s="249"/>
      <c r="AGH27" s="249"/>
      <c r="AGI27" s="249"/>
      <c r="AGJ27" s="249"/>
      <c r="AGK27" s="249"/>
      <c r="AGL27" s="249"/>
      <c r="AGM27" s="249"/>
      <c r="AGN27" s="249"/>
      <c r="AGO27" s="249"/>
      <c r="AGP27" s="249"/>
      <c r="AGQ27" s="249"/>
      <c r="AGR27" s="249"/>
      <c r="AGS27" s="249"/>
      <c r="AGT27" s="249"/>
      <c r="AGU27" s="249"/>
      <c r="AGV27" s="249"/>
      <c r="AGW27" s="249"/>
      <c r="AGX27" s="249"/>
      <c r="AGY27" s="249"/>
      <c r="AGZ27" s="249"/>
      <c r="AHA27" s="249"/>
      <c r="AHB27" s="249"/>
      <c r="AHC27" s="249"/>
      <c r="AHD27" s="249"/>
      <c r="AHE27" s="249"/>
      <c r="AHF27" s="249"/>
      <c r="AHG27" s="249"/>
      <c r="AHH27" s="249"/>
      <c r="AHI27" s="249"/>
      <c r="AHJ27" s="249"/>
      <c r="AHK27" s="249"/>
      <c r="AHL27" s="249"/>
      <c r="AHM27" s="249"/>
      <c r="AHN27" s="249"/>
      <c r="AHO27" s="249"/>
      <c r="AHP27" s="249"/>
      <c r="AHQ27" s="249"/>
      <c r="AHR27" s="249"/>
      <c r="AHS27" s="249"/>
      <c r="AHT27" s="249"/>
      <c r="AHU27" s="249"/>
      <c r="AHV27" s="249"/>
      <c r="AHW27" s="249"/>
      <c r="AHX27" s="249"/>
      <c r="AHY27" s="249"/>
      <c r="AHZ27" s="249"/>
      <c r="AIA27" s="249"/>
      <c r="AIB27" s="249"/>
      <c r="AIC27" s="249"/>
      <c r="AID27" s="249"/>
      <c r="AIE27" s="249"/>
      <c r="AIF27" s="249"/>
      <c r="AIG27" s="249"/>
      <c r="AIH27" s="249"/>
      <c r="AII27" s="249"/>
      <c r="AIJ27" s="249"/>
      <c r="AIK27" s="249"/>
      <c r="AIL27" s="249"/>
      <c r="AIM27" s="249"/>
      <c r="AIN27" s="249"/>
      <c r="AIO27" s="249"/>
      <c r="AIP27" s="249"/>
      <c r="AIQ27" s="249"/>
      <c r="AIR27" s="249"/>
      <c r="AIS27" s="249"/>
      <c r="AIT27" s="249"/>
      <c r="AIU27" s="249"/>
      <c r="AIV27" s="249"/>
      <c r="AIW27" s="249"/>
      <c r="AIX27" s="249"/>
      <c r="AIY27" s="249"/>
      <c r="AIZ27" s="249"/>
      <c r="AJA27" s="249"/>
      <c r="AJB27" s="249"/>
      <c r="AJC27" s="249"/>
      <c r="AJD27" s="249"/>
      <c r="AJE27" s="249"/>
      <c r="AJF27" s="249"/>
      <c r="AJG27" s="249"/>
      <c r="AJH27" s="249"/>
      <c r="AJI27" s="249"/>
      <c r="AJJ27" s="249"/>
      <c r="AJK27" s="249"/>
      <c r="AJL27" s="249"/>
      <c r="AJM27" s="249"/>
      <c r="AJN27" s="249"/>
      <c r="AJO27" s="249"/>
      <c r="AJP27" s="249"/>
      <c r="AJQ27" s="249"/>
      <c r="AJR27" s="249"/>
      <c r="AJS27" s="249"/>
      <c r="AJT27" s="249"/>
      <c r="AJU27" s="249"/>
      <c r="AJV27" s="249"/>
      <c r="AJW27" s="249"/>
      <c r="AJX27" s="249"/>
      <c r="AJY27" s="249"/>
      <c r="AJZ27" s="249"/>
      <c r="AKA27" s="249"/>
      <c r="AKB27" s="249"/>
      <c r="AKC27" s="249"/>
      <c r="AKD27" s="249"/>
      <c r="AKE27" s="249"/>
      <c r="AKF27" s="249"/>
      <c r="AKG27" s="249"/>
      <c r="AKH27" s="249"/>
      <c r="AKI27" s="249"/>
      <c r="AKJ27" s="249"/>
      <c r="AKK27" s="249"/>
      <c r="AKL27" s="249"/>
      <c r="AKM27" s="249"/>
      <c r="AKN27" s="249"/>
      <c r="AKO27" s="249"/>
      <c r="AKP27" s="249"/>
      <c r="AKQ27" s="249"/>
      <c r="AKR27" s="249"/>
      <c r="AKS27" s="249"/>
      <c r="AKT27" s="249"/>
      <c r="AKU27" s="249"/>
      <c r="AKV27" s="249"/>
      <c r="AKW27" s="249"/>
      <c r="AKX27" s="249"/>
      <c r="AKY27" s="249"/>
      <c r="AKZ27" s="249"/>
      <c r="ALA27" s="249"/>
      <c r="ALB27" s="249"/>
      <c r="ALC27" s="249"/>
      <c r="ALD27" s="249"/>
      <c r="ALE27" s="249"/>
      <c r="ALF27" s="249"/>
      <c r="ALG27" s="249"/>
      <c r="ALH27" s="249"/>
      <c r="ALI27" s="249"/>
      <c r="ALJ27" s="249"/>
      <c r="ALK27" s="249"/>
      <c r="ALL27" s="249"/>
      <c r="ALM27" s="249"/>
      <c r="ALN27" s="249"/>
      <c r="ALO27" s="249"/>
      <c r="ALP27" s="249"/>
      <c r="ALQ27" s="249"/>
      <c r="ALR27" s="249"/>
      <c r="ALS27" s="249"/>
      <c r="ALT27" s="249"/>
      <c r="ALU27" s="249"/>
      <c r="ALV27" s="249"/>
      <c r="ALW27" s="249"/>
      <c r="ALX27" s="249"/>
      <c r="ALY27" s="249"/>
      <c r="ALZ27" s="249"/>
      <c r="AMA27" s="249"/>
      <c r="AMB27" s="249"/>
      <c r="AMC27" s="249"/>
      <c r="AMD27" s="249"/>
      <c r="AME27" s="249"/>
      <c r="AMF27" s="249"/>
      <c r="AMG27" s="249"/>
      <c r="AMH27" s="249"/>
      <c r="AMI27" s="249"/>
      <c r="AMJ27" s="249"/>
      <c r="AMK27" s="249"/>
      <c r="AML27" s="249"/>
      <c r="AMM27" s="249"/>
      <c r="AMN27" s="249"/>
      <c r="AMO27" s="249"/>
      <c r="AMP27" s="249"/>
      <c r="AMQ27" s="249"/>
      <c r="AMR27" s="249"/>
      <c r="AMS27" s="249"/>
      <c r="AMT27" s="249"/>
      <c r="AMU27" s="249"/>
      <c r="AMV27" s="249"/>
      <c r="AMW27" s="249"/>
      <c r="AMX27" s="249"/>
      <c r="AMY27" s="249"/>
      <c r="AMZ27" s="249"/>
      <c r="ANA27" s="249"/>
      <c r="ANB27" s="249"/>
      <c r="ANC27" s="249"/>
      <c r="AND27" s="249"/>
      <c r="ANE27" s="249"/>
      <c r="ANF27" s="249"/>
      <c r="ANG27" s="249"/>
      <c r="ANH27" s="249"/>
      <c r="ANI27" s="249"/>
      <c r="ANJ27" s="249"/>
      <c r="ANK27" s="249"/>
      <c r="ANL27" s="249"/>
      <c r="ANM27" s="249"/>
      <c r="ANN27" s="249"/>
      <c r="ANO27" s="249"/>
      <c r="ANP27" s="249"/>
      <c r="ANQ27" s="249"/>
      <c r="ANR27" s="249"/>
      <c r="ANS27" s="249"/>
      <c r="ANT27" s="249"/>
      <c r="ANU27" s="249"/>
      <c r="ANV27" s="249"/>
      <c r="ANW27" s="249"/>
      <c r="ANX27" s="249"/>
      <c r="ANY27" s="249"/>
      <c r="ANZ27" s="249"/>
      <c r="AOA27" s="249"/>
      <c r="AOB27" s="249"/>
      <c r="AOC27" s="249"/>
      <c r="AOD27" s="249"/>
      <c r="AOE27" s="249"/>
      <c r="AOF27" s="249"/>
      <c r="AOG27" s="249"/>
      <c r="AOH27" s="249"/>
      <c r="AOI27" s="249"/>
      <c r="AOJ27" s="249"/>
      <c r="AOK27" s="249"/>
      <c r="AOL27" s="249"/>
      <c r="AOM27" s="249"/>
      <c r="AON27" s="249"/>
      <c r="AOO27" s="249"/>
      <c r="AOP27" s="249"/>
      <c r="AOQ27" s="249"/>
      <c r="AOR27" s="249"/>
      <c r="AOS27" s="249"/>
      <c r="AOT27" s="249"/>
      <c r="AOU27" s="249"/>
      <c r="AOV27" s="249"/>
      <c r="AOW27" s="249"/>
      <c r="AOX27" s="249"/>
      <c r="AOY27" s="249"/>
      <c r="AOZ27" s="249"/>
      <c r="APA27" s="249"/>
      <c r="APB27" s="249"/>
      <c r="APC27" s="249"/>
      <c r="APD27" s="249"/>
      <c r="APE27" s="249"/>
      <c r="APF27" s="249"/>
      <c r="APG27" s="249"/>
      <c r="APH27" s="249"/>
      <c r="API27" s="249"/>
      <c r="APJ27" s="249"/>
      <c r="APK27" s="249"/>
      <c r="APL27" s="249"/>
      <c r="APM27" s="249"/>
      <c r="APN27" s="249"/>
      <c r="APO27" s="249"/>
      <c r="APP27" s="249"/>
    </row>
    <row r="28" spans="1:1108" s="173" customFormat="1">
      <c r="A28" s="42">
        <v>56</v>
      </c>
      <c r="B28" s="137">
        <v>19.100000000000001</v>
      </c>
      <c r="C28" s="102" t="s">
        <v>380</v>
      </c>
      <c r="D28" s="138">
        <v>1052</v>
      </c>
      <c r="E28" s="104" t="s">
        <v>192</v>
      </c>
      <c r="F28" s="106" t="s">
        <v>369</v>
      </c>
      <c r="G28" s="175" t="s">
        <v>368</v>
      </c>
      <c r="H28" s="175" t="s">
        <v>371</v>
      </c>
      <c r="I28" s="175" t="s">
        <v>370</v>
      </c>
      <c r="J28" s="10" t="s">
        <v>372</v>
      </c>
      <c r="K28" s="10" t="s">
        <v>373</v>
      </c>
      <c r="L28" s="140" t="s">
        <v>374</v>
      </c>
      <c r="M28" s="10" t="s">
        <v>375</v>
      </c>
      <c r="N28" s="141" t="s">
        <v>293</v>
      </c>
      <c r="O28" s="142">
        <v>101435</v>
      </c>
      <c r="P28" s="143">
        <v>89</v>
      </c>
      <c r="Q28" s="109" t="s">
        <v>0</v>
      </c>
      <c r="R28" s="143">
        <v>89</v>
      </c>
      <c r="S28" s="109" t="s">
        <v>0</v>
      </c>
      <c r="T28" s="143">
        <v>2.5</v>
      </c>
      <c r="U28" s="109" t="s">
        <v>0</v>
      </c>
      <c r="V28" s="143">
        <v>12</v>
      </c>
      <c r="W28" s="109" t="s">
        <v>0</v>
      </c>
      <c r="X28" s="143">
        <v>7</v>
      </c>
      <c r="Y28" s="109" t="s">
        <v>0</v>
      </c>
      <c r="Z28" s="143">
        <v>5</v>
      </c>
      <c r="AA28" s="109" t="s">
        <v>0</v>
      </c>
      <c r="AB28" s="143"/>
      <c r="AC28" s="109" t="s">
        <v>0</v>
      </c>
      <c r="AD28" s="143"/>
      <c r="AE28" s="109" t="s">
        <v>0</v>
      </c>
      <c r="AF28" s="144">
        <v>4.5</v>
      </c>
      <c r="AG28" s="145">
        <v>8</v>
      </c>
      <c r="AH28" s="145" t="s">
        <v>274</v>
      </c>
      <c r="AI28" s="77" t="s">
        <v>0</v>
      </c>
      <c r="AJ28" s="146"/>
      <c r="AK28" s="146"/>
      <c r="AL28" s="147" t="s">
        <v>11</v>
      </c>
      <c r="AM28" s="147"/>
      <c r="AN28" s="147"/>
      <c r="AO28" s="147"/>
      <c r="AP28" s="148">
        <v>10</v>
      </c>
      <c r="AQ28" s="111" t="s">
        <v>7</v>
      </c>
      <c r="AR28" s="149">
        <v>0.21</v>
      </c>
      <c r="AS28" s="83" t="s">
        <v>20</v>
      </c>
      <c r="AT28" s="260">
        <v>60</v>
      </c>
      <c r="AU28" s="261">
        <v>70</v>
      </c>
      <c r="AV28" s="261">
        <v>80</v>
      </c>
      <c r="AW28" s="74" t="s">
        <v>206</v>
      </c>
      <c r="AX28" s="74" t="s">
        <v>207</v>
      </c>
      <c r="AY28" s="74" t="s">
        <v>208</v>
      </c>
      <c r="AZ28" s="74" t="s">
        <v>209</v>
      </c>
      <c r="BA28" s="152" t="s">
        <v>210</v>
      </c>
      <c r="BB28" s="115" t="s">
        <v>211</v>
      </c>
      <c r="BC28" s="152" t="s">
        <v>212</v>
      </c>
      <c r="BD28" s="152" t="s">
        <v>213</v>
      </c>
      <c r="BE28" s="116" t="s">
        <v>192</v>
      </c>
      <c r="BF28" s="117" t="s">
        <v>214</v>
      </c>
      <c r="BG28" s="117" t="s">
        <v>4</v>
      </c>
      <c r="BH28" s="117" t="s">
        <v>166</v>
      </c>
      <c r="BM28" s="119" t="s">
        <v>294</v>
      </c>
      <c r="BN28" s="157" t="s">
        <v>295</v>
      </c>
      <c r="BO28" s="157" t="s">
        <v>296</v>
      </c>
      <c r="BP28" s="156" t="s">
        <v>297</v>
      </c>
      <c r="BQ28" s="155" t="s">
        <v>298</v>
      </c>
      <c r="BR28" s="155" t="s">
        <v>299</v>
      </c>
      <c r="BS28" s="121" t="s">
        <v>300</v>
      </c>
      <c r="BT28" s="121" t="s">
        <v>301</v>
      </c>
      <c r="BU28" s="121" t="s">
        <v>294</v>
      </c>
      <c r="BV28" s="121" t="s">
        <v>302</v>
      </c>
      <c r="BW28" s="121" t="s">
        <v>296</v>
      </c>
      <c r="BX28" s="121" t="s">
        <v>297</v>
      </c>
      <c r="BY28" s="121" t="s">
        <v>223</v>
      </c>
      <c r="BZ28" s="154" t="s">
        <v>224</v>
      </c>
      <c r="CA28" s="154" t="s">
        <v>225</v>
      </c>
      <c r="CB28" s="120" t="s">
        <v>226</v>
      </c>
      <c r="CC28" s="155" t="s">
        <v>344</v>
      </c>
      <c r="CD28" s="155" t="s">
        <v>345</v>
      </c>
      <c r="CE28" s="155" t="s">
        <v>346</v>
      </c>
      <c r="CF28" s="155" t="s">
        <v>347</v>
      </c>
      <c r="CG28" s="124" t="s">
        <v>231</v>
      </c>
      <c r="CH28" s="154" t="s">
        <v>232</v>
      </c>
      <c r="CI28" s="156" t="s">
        <v>233</v>
      </c>
      <c r="CJ28" s="156" t="s">
        <v>234</v>
      </c>
      <c r="CK28" s="158"/>
      <c r="CL28" s="158"/>
      <c r="CM28" s="158"/>
      <c r="CN28" s="158"/>
      <c r="CO28" s="158"/>
      <c r="CP28" s="158"/>
      <c r="CQ28" s="158"/>
      <c r="CR28" s="158"/>
      <c r="CS28" s="158"/>
      <c r="CT28" s="158"/>
      <c r="CU28" s="158"/>
      <c r="CV28" s="158"/>
      <c r="CW28" s="158"/>
      <c r="CX28" s="158"/>
      <c r="CY28" s="158"/>
      <c r="CZ28" s="159"/>
      <c r="DA28" s="160"/>
      <c r="DB28" s="161"/>
      <c r="DC28" s="161"/>
      <c r="DD28" s="161"/>
      <c r="DE28" s="162" t="s">
        <v>235</v>
      </c>
      <c r="DF28" s="160"/>
      <c r="DG28" s="158"/>
      <c r="DH28" s="158"/>
      <c r="DI28" s="163" t="s">
        <v>236</v>
      </c>
      <c r="DJ28" s="91" t="s">
        <v>237</v>
      </c>
      <c r="DK28" s="91" t="s">
        <v>238</v>
      </c>
      <c r="DL28" s="91" t="s">
        <v>239</v>
      </c>
      <c r="DM28" s="127" t="s">
        <v>223</v>
      </c>
      <c r="DN28" s="127" t="s">
        <v>224</v>
      </c>
      <c r="DO28" s="127" t="s">
        <v>225</v>
      </c>
      <c r="DP28" s="127" t="s">
        <v>240</v>
      </c>
      <c r="DQ28" s="91"/>
      <c r="DR28" s="91"/>
      <c r="DS28" s="91"/>
      <c r="DT28" s="91"/>
      <c r="DU28" s="91" t="s">
        <v>241</v>
      </c>
      <c r="DV28" s="91" t="s">
        <v>242</v>
      </c>
      <c r="DW28" s="91" t="s">
        <v>243</v>
      </c>
      <c r="DX28" s="91" t="s">
        <v>244</v>
      </c>
      <c r="DY28" s="91"/>
      <c r="DZ28" s="91"/>
      <c r="EA28" s="91"/>
      <c r="EB28" s="91"/>
      <c r="EC28" s="91"/>
      <c r="ED28" s="91"/>
      <c r="EE28" s="91"/>
      <c r="EF28" s="91"/>
      <c r="EG28" s="164"/>
      <c r="EH28" s="164"/>
      <c r="EI28" s="165"/>
      <c r="EJ28" s="165"/>
      <c r="EK28" s="96" t="s">
        <v>253</v>
      </c>
      <c r="EL28" s="141"/>
      <c r="EM28" s="141"/>
      <c r="EN28" s="166"/>
      <c r="EO28" s="167" t="s">
        <v>254</v>
      </c>
      <c r="EP28" s="167" t="s">
        <v>312</v>
      </c>
      <c r="EQ28" s="167" t="s">
        <v>376</v>
      </c>
      <c r="ER28" s="167" t="s">
        <v>377</v>
      </c>
      <c r="ES28" s="167" t="s">
        <v>378</v>
      </c>
      <c r="ET28" s="167"/>
      <c r="EU28" s="167" t="s">
        <v>381</v>
      </c>
      <c r="EV28" s="168"/>
      <c r="EW28" s="168"/>
      <c r="EX28" s="169" t="s">
        <v>314</v>
      </c>
      <c r="EY28" s="171"/>
      <c r="EZ28" s="171"/>
      <c r="FA28" s="171"/>
      <c r="FB28" s="171"/>
      <c r="FC28" s="171"/>
      <c r="FD28" s="171"/>
      <c r="FE28" s="171"/>
      <c r="FF28" s="239">
        <v>40071</v>
      </c>
      <c r="FG28" s="259"/>
      <c r="FH28" s="259"/>
      <c r="FI28" s="240">
        <v>115824</v>
      </c>
      <c r="FJ28" s="240"/>
      <c r="FK28" s="240"/>
      <c r="FL28" s="135">
        <v>1</v>
      </c>
      <c r="FM28" s="136"/>
      <c r="FN28" s="136"/>
      <c r="FO28" s="136"/>
      <c r="FP28" s="136"/>
      <c r="FQ28" s="136"/>
      <c r="FR28" s="136"/>
      <c r="FS28" s="136"/>
      <c r="FT28" s="136"/>
      <c r="FU28" s="136"/>
      <c r="FV28" s="136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  <c r="IW28" s="249"/>
      <c r="IX28" s="249"/>
      <c r="IY28" s="249"/>
      <c r="IZ28" s="249"/>
      <c r="JA28" s="249"/>
      <c r="JB28" s="249"/>
      <c r="JC28" s="249"/>
      <c r="JD28" s="249"/>
      <c r="JE28" s="249"/>
      <c r="JF28" s="249"/>
      <c r="JG28" s="249"/>
      <c r="JH28" s="249"/>
      <c r="JI28" s="249"/>
      <c r="JJ28" s="249"/>
      <c r="JK28" s="249"/>
      <c r="JL28" s="249"/>
      <c r="JM28" s="249"/>
      <c r="JN28" s="249"/>
      <c r="JO28" s="249"/>
      <c r="JP28" s="249"/>
      <c r="JQ28" s="249"/>
      <c r="JR28" s="249"/>
      <c r="JS28" s="249"/>
      <c r="JT28" s="249"/>
      <c r="JU28" s="249"/>
      <c r="JV28" s="249"/>
      <c r="JW28" s="249"/>
      <c r="JX28" s="249"/>
      <c r="JY28" s="249"/>
      <c r="JZ28" s="249"/>
      <c r="KA28" s="249"/>
      <c r="KB28" s="249"/>
      <c r="KC28" s="249"/>
      <c r="KD28" s="249"/>
      <c r="KE28" s="249"/>
      <c r="KF28" s="249"/>
      <c r="KG28" s="249"/>
      <c r="KH28" s="249"/>
      <c r="KI28" s="249"/>
      <c r="KJ28" s="249"/>
      <c r="KK28" s="249"/>
      <c r="KL28" s="249"/>
      <c r="KM28" s="249"/>
      <c r="KN28" s="249"/>
      <c r="KO28" s="249"/>
      <c r="KP28" s="249"/>
      <c r="KQ28" s="249"/>
      <c r="KR28" s="249"/>
      <c r="KS28" s="249"/>
      <c r="KT28" s="249"/>
      <c r="KU28" s="249"/>
      <c r="KV28" s="249"/>
      <c r="KW28" s="249"/>
      <c r="KX28" s="249"/>
      <c r="KY28" s="249"/>
      <c r="KZ28" s="249"/>
      <c r="LA28" s="249"/>
      <c r="LB28" s="249"/>
      <c r="LC28" s="249"/>
      <c r="LD28" s="249"/>
      <c r="LE28" s="249"/>
      <c r="LF28" s="249"/>
      <c r="LG28" s="249"/>
      <c r="LH28" s="249"/>
      <c r="LI28" s="249"/>
      <c r="LJ28" s="249"/>
      <c r="LK28" s="249"/>
      <c r="LL28" s="249"/>
      <c r="LM28" s="249"/>
      <c r="LN28" s="249"/>
      <c r="LO28" s="249"/>
      <c r="LP28" s="249"/>
      <c r="LQ28" s="249"/>
      <c r="LR28" s="249"/>
      <c r="LS28" s="249"/>
      <c r="LT28" s="249"/>
      <c r="LU28" s="249"/>
      <c r="LV28" s="249"/>
      <c r="LW28" s="249"/>
      <c r="LX28" s="249"/>
      <c r="LY28" s="249"/>
      <c r="LZ28" s="249"/>
      <c r="MA28" s="249"/>
      <c r="MB28" s="249"/>
      <c r="MC28" s="249"/>
      <c r="MD28" s="249"/>
      <c r="ME28" s="249"/>
      <c r="MF28" s="249"/>
      <c r="MG28" s="249"/>
      <c r="MH28" s="249"/>
      <c r="MI28" s="249"/>
      <c r="MJ28" s="249"/>
      <c r="MK28" s="249"/>
      <c r="ML28" s="249"/>
      <c r="MM28" s="249"/>
      <c r="MN28" s="249"/>
      <c r="MO28" s="249"/>
      <c r="MP28" s="249"/>
      <c r="MQ28" s="249"/>
      <c r="MR28" s="249"/>
      <c r="MS28" s="249"/>
      <c r="MT28" s="249"/>
      <c r="MU28" s="249"/>
      <c r="MV28" s="249"/>
      <c r="MW28" s="249"/>
      <c r="MX28" s="249"/>
      <c r="MY28" s="249"/>
      <c r="MZ28" s="249"/>
      <c r="NA28" s="249"/>
      <c r="NB28" s="249"/>
      <c r="NC28" s="249"/>
      <c r="ND28" s="249"/>
      <c r="NE28" s="249"/>
      <c r="NF28" s="249"/>
      <c r="NG28" s="249"/>
      <c r="NH28" s="249"/>
      <c r="NI28" s="249"/>
      <c r="NJ28" s="249"/>
      <c r="NK28" s="249"/>
      <c r="NL28" s="249"/>
      <c r="NM28" s="249"/>
      <c r="NN28" s="249"/>
      <c r="NO28" s="249"/>
      <c r="NP28" s="249"/>
      <c r="NQ28" s="249"/>
      <c r="NR28" s="249"/>
      <c r="NS28" s="249"/>
      <c r="NT28" s="249"/>
      <c r="NU28" s="249"/>
      <c r="NV28" s="249"/>
      <c r="NW28" s="249"/>
      <c r="NX28" s="249"/>
      <c r="NY28" s="249"/>
      <c r="NZ28" s="249"/>
      <c r="OA28" s="249"/>
      <c r="OB28" s="249"/>
      <c r="OC28" s="249"/>
      <c r="OD28" s="249"/>
      <c r="OE28" s="249"/>
      <c r="OF28" s="249"/>
      <c r="OG28" s="249"/>
      <c r="OH28" s="249"/>
      <c r="OI28" s="249"/>
      <c r="OJ28" s="249"/>
      <c r="OK28" s="249"/>
      <c r="OL28" s="249"/>
      <c r="OM28" s="249"/>
      <c r="ON28" s="249"/>
      <c r="OO28" s="249"/>
      <c r="OP28" s="249"/>
      <c r="OQ28" s="249"/>
      <c r="OR28" s="249"/>
      <c r="OS28" s="249"/>
      <c r="OT28" s="249"/>
      <c r="OU28" s="249"/>
      <c r="OV28" s="249"/>
      <c r="OW28" s="249"/>
      <c r="OX28" s="249"/>
      <c r="OY28" s="249"/>
      <c r="OZ28" s="249"/>
      <c r="PA28" s="249"/>
      <c r="PB28" s="249"/>
      <c r="PC28" s="249"/>
      <c r="PD28" s="249"/>
      <c r="PE28" s="249"/>
      <c r="PF28" s="249"/>
      <c r="PG28" s="249"/>
      <c r="PH28" s="249"/>
      <c r="PI28" s="249"/>
      <c r="PJ28" s="249"/>
      <c r="PK28" s="249"/>
      <c r="PL28" s="249"/>
      <c r="PM28" s="249"/>
      <c r="PN28" s="249"/>
      <c r="PO28" s="249"/>
      <c r="PP28" s="249"/>
      <c r="PQ28" s="249"/>
      <c r="PR28" s="249"/>
      <c r="PS28" s="249"/>
      <c r="PT28" s="249"/>
      <c r="PU28" s="249"/>
      <c r="PV28" s="249"/>
      <c r="PW28" s="249"/>
      <c r="PX28" s="249"/>
      <c r="PY28" s="249"/>
      <c r="PZ28" s="249"/>
      <c r="QA28" s="249"/>
      <c r="QB28" s="249"/>
      <c r="QC28" s="249"/>
      <c r="QD28" s="249"/>
      <c r="QE28" s="249"/>
      <c r="QF28" s="249"/>
      <c r="QG28" s="249"/>
      <c r="QH28" s="249"/>
      <c r="QI28" s="249"/>
      <c r="QJ28" s="249"/>
      <c r="QK28" s="249"/>
      <c r="QL28" s="249"/>
      <c r="QM28" s="249"/>
      <c r="QN28" s="249"/>
      <c r="QO28" s="249"/>
      <c r="QP28" s="249"/>
      <c r="QQ28" s="249"/>
      <c r="QR28" s="249"/>
      <c r="QS28" s="249"/>
      <c r="QT28" s="249"/>
      <c r="QU28" s="249"/>
      <c r="QV28" s="249"/>
      <c r="QW28" s="249"/>
      <c r="QX28" s="249"/>
      <c r="QY28" s="249"/>
      <c r="QZ28" s="249"/>
      <c r="RA28" s="249"/>
      <c r="RB28" s="249"/>
      <c r="RC28" s="249"/>
      <c r="RD28" s="249"/>
      <c r="RE28" s="249"/>
      <c r="RF28" s="249"/>
      <c r="RG28" s="249"/>
      <c r="RH28" s="249"/>
      <c r="RI28" s="249"/>
      <c r="RJ28" s="249"/>
      <c r="RK28" s="249"/>
      <c r="RL28" s="249"/>
      <c r="RM28" s="249"/>
      <c r="RN28" s="249"/>
      <c r="RO28" s="249"/>
      <c r="RP28" s="249"/>
      <c r="RQ28" s="249"/>
      <c r="RR28" s="249"/>
      <c r="RS28" s="249"/>
      <c r="RT28" s="249"/>
      <c r="RU28" s="249"/>
      <c r="RV28" s="249"/>
      <c r="RW28" s="249"/>
      <c r="RX28" s="249"/>
      <c r="RY28" s="249"/>
      <c r="RZ28" s="249"/>
      <c r="SA28" s="249"/>
      <c r="SB28" s="249"/>
      <c r="SC28" s="249"/>
      <c r="SD28" s="249"/>
      <c r="SE28" s="249"/>
      <c r="SF28" s="249"/>
      <c r="SG28" s="249"/>
      <c r="SH28" s="249"/>
      <c r="SI28" s="249"/>
      <c r="SJ28" s="249"/>
      <c r="SK28" s="249"/>
      <c r="SL28" s="249"/>
      <c r="SM28" s="249"/>
      <c r="SN28" s="249"/>
      <c r="SO28" s="249"/>
      <c r="SP28" s="249"/>
      <c r="SQ28" s="249"/>
      <c r="SR28" s="249"/>
      <c r="SS28" s="249"/>
      <c r="ST28" s="249"/>
      <c r="SU28" s="249"/>
      <c r="SV28" s="249"/>
      <c r="SW28" s="249"/>
      <c r="SX28" s="249"/>
      <c r="SY28" s="249"/>
      <c r="SZ28" s="249"/>
      <c r="TA28" s="249"/>
      <c r="TB28" s="249"/>
      <c r="TC28" s="249"/>
      <c r="TD28" s="249"/>
      <c r="TE28" s="249"/>
      <c r="TF28" s="249"/>
      <c r="TG28" s="249"/>
      <c r="TH28" s="249"/>
      <c r="TI28" s="249"/>
      <c r="TJ28" s="249"/>
      <c r="TK28" s="249"/>
      <c r="TL28" s="249"/>
      <c r="TM28" s="249"/>
      <c r="TN28" s="249"/>
      <c r="TO28" s="249"/>
      <c r="TP28" s="249"/>
      <c r="TQ28" s="249"/>
      <c r="TR28" s="249"/>
      <c r="TS28" s="249"/>
      <c r="TT28" s="249"/>
      <c r="TU28" s="249"/>
      <c r="TV28" s="249"/>
      <c r="TW28" s="249"/>
      <c r="TX28" s="249"/>
      <c r="TY28" s="249"/>
      <c r="TZ28" s="249"/>
      <c r="UA28" s="249"/>
      <c r="UB28" s="249"/>
      <c r="UC28" s="249"/>
      <c r="UD28" s="249"/>
      <c r="UE28" s="249"/>
      <c r="UF28" s="249"/>
      <c r="UG28" s="249"/>
      <c r="UH28" s="249"/>
      <c r="UI28" s="249"/>
      <c r="UJ28" s="249"/>
      <c r="UK28" s="249"/>
      <c r="UL28" s="249"/>
      <c r="UM28" s="249"/>
      <c r="UN28" s="249"/>
      <c r="UO28" s="249"/>
      <c r="UP28" s="249"/>
      <c r="UQ28" s="249"/>
      <c r="UR28" s="249"/>
      <c r="US28" s="249"/>
      <c r="UT28" s="249"/>
      <c r="UU28" s="249"/>
      <c r="UV28" s="249"/>
      <c r="UW28" s="249"/>
      <c r="UX28" s="249"/>
      <c r="UY28" s="249"/>
      <c r="UZ28" s="249"/>
      <c r="VA28" s="249"/>
      <c r="VB28" s="249"/>
      <c r="VC28" s="249"/>
      <c r="VD28" s="249"/>
      <c r="VE28" s="249"/>
      <c r="VF28" s="249"/>
      <c r="VG28" s="249"/>
      <c r="VH28" s="249"/>
      <c r="VI28" s="249"/>
      <c r="VJ28" s="249"/>
      <c r="VK28" s="249"/>
      <c r="VL28" s="249"/>
      <c r="VM28" s="249"/>
      <c r="VN28" s="249"/>
      <c r="VO28" s="249"/>
      <c r="VP28" s="249"/>
      <c r="VQ28" s="249"/>
      <c r="VR28" s="249"/>
      <c r="VS28" s="249"/>
      <c r="VT28" s="249"/>
      <c r="VU28" s="249"/>
      <c r="VV28" s="249"/>
      <c r="VW28" s="249"/>
      <c r="VX28" s="249"/>
      <c r="VY28" s="249"/>
      <c r="VZ28" s="249"/>
      <c r="WA28" s="249"/>
      <c r="WB28" s="249"/>
      <c r="WC28" s="249"/>
      <c r="WD28" s="249"/>
      <c r="WE28" s="249"/>
      <c r="WF28" s="249"/>
      <c r="WG28" s="249"/>
      <c r="WH28" s="249"/>
      <c r="WI28" s="249"/>
      <c r="WJ28" s="249"/>
      <c r="WK28" s="249"/>
      <c r="WL28" s="249"/>
      <c r="WM28" s="249"/>
      <c r="WN28" s="249"/>
      <c r="WO28" s="249"/>
      <c r="WP28" s="249"/>
      <c r="WQ28" s="249"/>
      <c r="WR28" s="249"/>
      <c r="WS28" s="249"/>
      <c r="WT28" s="249"/>
      <c r="WU28" s="249"/>
      <c r="WV28" s="249"/>
      <c r="WW28" s="249"/>
      <c r="WX28" s="249"/>
      <c r="WY28" s="249"/>
      <c r="WZ28" s="249"/>
      <c r="XA28" s="249"/>
      <c r="XB28" s="249"/>
      <c r="XC28" s="249"/>
      <c r="XD28" s="249"/>
      <c r="XE28" s="249"/>
      <c r="XF28" s="249"/>
      <c r="XG28" s="249"/>
      <c r="XH28" s="249"/>
      <c r="XI28" s="249"/>
      <c r="XJ28" s="249"/>
      <c r="XK28" s="249"/>
      <c r="XL28" s="249"/>
      <c r="XM28" s="249"/>
      <c r="XN28" s="249"/>
      <c r="XO28" s="249"/>
      <c r="XP28" s="249"/>
      <c r="XQ28" s="249"/>
      <c r="XR28" s="249"/>
      <c r="XS28" s="249"/>
      <c r="XT28" s="249"/>
      <c r="XU28" s="249"/>
      <c r="XV28" s="249"/>
      <c r="XW28" s="249"/>
      <c r="XX28" s="249"/>
      <c r="XY28" s="249"/>
      <c r="XZ28" s="249"/>
      <c r="YA28" s="249"/>
      <c r="YB28" s="249"/>
      <c r="YC28" s="249"/>
      <c r="YD28" s="249"/>
      <c r="YE28" s="249"/>
      <c r="YF28" s="249"/>
      <c r="YG28" s="249"/>
      <c r="YH28" s="249"/>
      <c r="YI28" s="249"/>
      <c r="YJ28" s="249"/>
      <c r="YK28" s="249"/>
      <c r="YL28" s="249"/>
      <c r="YM28" s="249"/>
      <c r="YN28" s="249"/>
      <c r="YO28" s="249"/>
      <c r="YP28" s="249"/>
      <c r="YQ28" s="249"/>
      <c r="YR28" s="249"/>
      <c r="YS28" s="249"/>
      <c r="YT28" s="249"/>
      <c r="YU28" s="249"/>
      <c r="YV28" s="249"/>
      <c r="YW28" s="249"/>
      <c r="YX28" s="249"/>
      <c r="YY28" s="249"/>
      <c r="YZ28" s="249"/>
      <c r="ZA28" s="249"/>
      <c r="ZB28" s="249"/>
      <c r="ZC28" s="249"/>
      <c r="ZD28" s="249"/>
      <c r="ZE28" s="249"/>
      <c r="ZF28" s="249"/>
      <c r="ZG28" s="249"/>
      <c r="ZH28" s="249"/>
      <c r="ZI28" s="249"/>
      <c r="ZJ28" s="249"/>
      <c r="ZK28" s="249"/>
      <c r="ZL28" s="249"/>
      <c r="ZM28" s="249"/>
      <c r="ZN28" s="249"/>
      <c r="ZO28" s="249"/>
      <c r="ZP28" s="249"/>
      <c r="ZQ28" s="249"/>
      <c r="ZR28" s="249"/>
      <c r="ZS28" s="249"/>
      <c r="ZT28" s="249"/>
      <c r="ZU28" s="249"/>
      <c r="ZV28" s="249"/>
      <c r="ZW28" s="249"/>
      <c r="ZX28" s="249"/>
      <c r="ZY28" s="249"/>
      <c r="ZZ28" s="249"/>
      <c r="AAA28" s="249"/>
      <c r="AAB28" s="249"/>
      <c r="AAC28" s="249"/>
      <c r="AAD28" s="249"/>
      <c r="AAE28" s="249"/>
      <c r="AAF28" s="249"/>
      <c r="AAG28" s="249"/>
      <c r="AAH28" s="249"/>
      <c r="AAI28" s="249"/>
      <c r="AAJ28" s="249"/>
      <c r="AAK28" s="249"/>
      <c r="AAL28" s="249"/>
      <c r="AAM28" s="249"/>
      <c r="AAN28" s="249"/>
      <c r="AAO28" s="249"/>
      <c r="AAP28" s="249"/>
      <c r="AAQ28" s="249"/>
      <c r="AAR28" s="249"/>
      <c r="AAS28" s="249"/>
      <c r="AAT28" s="249"/>
      <c r="AAU28" s="249"/>
      <c r="AAV28" s="249"/>
      <c r="AAW28" s="249"/>
      <c r="AAX28" s="249"/>
      <c r="AAY28" s="249"/>
      <c r="AAZ28" s="249"/>
      <c r="ABA28" s="249"/>
      <c r="ABB28" s="249"/>
      <c r="ABC28" s="249"/>
      <c r="ABD28" s="249"/>
      <c r="ABE28" s="249"/>
      <c r="ABF28" s="249"/>
      <c r="ABG28" s="249"/>
      <c r="ABH28" s="249"/>
      <c r="ABI28" s="249"/>
      <c r="ABJ28" s="249"/>
      <c r="ABK28" s="249"/>
      <c r="ABL28" s="249"/>
      <c r="ABM28" s="249"/>
      <c r="ABN28" s="249"/>
      <c r="ABO28" s="249"/>
      <c r="ABP28" s="249"/>
      <c r="ABQ28" s="249"/>
      <c r="ABR28" s="249"/>
      <c r="ABS28" s="249"/>
      <c r="ABT28" s="249"/>
      <c r="ABU28" s="249"/>
      <c r="ABV28" s="249"/>
      <c r="ABW28" s="249"/>
      <c r="ABX28" s="249"/>
      <c r="ABY28" s="249"/>
      <c r="ABZ28" s="249"/>
      <c r="ACA28" s="249"/>
      <c r="ACB28" s="249"/>
      <c r="ACC28" s="249"/>
      <c r="ACD28" s="249"/>
      <c r="ACE28" s="249"/>
      <c r="ACF28" s="249"/>
      <c r="ACG28" s="249"/>
      <c r="ACH28" s="249"/>
      <c r="ACI28" s="249"/>
      <c r="ACJ28" s="249"/>
      <c r="ACK28" s="249"/>
      <c r="ACL28" s="249"/>
      <c r="ACM28" s="249"/>
      <c r="ACN28" s="249"/>
      <c r="ACO28" s="249"/>
      <c r="ACP28" s="249"/>
      <c r="ACQ28" s="249"/>
      <c r="ACR28" s="249"/>
      <c r="ACS28" s="249"/>
      <c r="ACT28" s="249"/>
      <c r="ACU28" s="249"/>
      <c r="ACV28" s="249"/>
      <c r="ACW28" s="249"/>
      <c r="ACX28" s="249"/>
      <c r="ACY28" s="249"/>
      <c r="ACZ28" s="249"/>
      <c r="ADA28" s="249"/>
      <c r="ADB28" s="249"/>
      <c r="ADC28" s="249"/>
      <c r="ADD28" s="249"/>
      <c r="ADE28" s="249"/>
      <c r="ADF28" s="249"/>
      <c r="ADG28" s="249"/>
      <c r="ADH28" s="249"/>
      <c r="ADI28" s="249"/>
      <c r="ADJ28" s="249"/>
      <c r="ADK28" s="249"/>
      <c r="ADL28" s="249"/>
      <c r="ADM28" s="249"/>
      <c r="ADN28" s="249"/>
      <c r="ADO28" s="249"/>
      <c r="ADP28" s="249"/>
      <c r="ADQ28" s="249"/>
      <c r="ADR28" s="249"/>
      <c r="ADS28" s="249"/>
      <c r="ADT28" s="249"/>
      <c r="ADU28" s="249"/>
      <c r="ADV28" s="249"/>
      <c r="ADW28" s="249"/>
      <c r="ADX28" s="249"/>
      <c r="ADY28" s="249"/>
      <c r="ADZ28" s="249"/>
      <c r="AEA28" s="249"/>
      <c r="AEB28" s="249"/>
      <c r="AEC28" s="249"/>
      <c r="AED28" s="249"/>
      <c r="AEE28" s="249"/>
      <c r="AEF28" s="249"/>
      <c r="AEG28" s="249"/>
      <c r="AEH28" s="249"/>
      <c r="AEI28" s="249"/>
      <c r="AEJ28" s="249"/>
      <c r="AEK28" s="249"/>
      <c r="AEL28" s="249"/>
      <c r="AEM28" s="249"/>
      <c r="AEN28" s="249"/>
      <c r="AEO28" s="249"/>
      <c r="AEP28" s="249"/>
      <c r="AEQ28" s="249"/>
      <c r="AER28" s="249"/>
      <c r="AES28" s="249"/>
      <c r="AET28" s="249"/>
      <c r="AEU28" s="249"/>
      <c r="AEV28" s="249"/>
      <c r="AEW28" s="249"/>
      <c r="AEX28" s="249"/>
      <c r="AEY28" s="249"/>
      <c r="AEZ28" s="249"/>
      <c r="AFA28" s="249"/>
      <c r="AFB28" s="249"/>
      <c r="AFC28" s="249"/>
      <c r="AFD28" s="249"/>
      <c r="AFE28" s="249"/>
      <c r="AFF28" s="249"/>
      <c r="AFG28" s="249"/>
      <c r="AFH28" s="249"/>
      <c r="AFI28" s="249"/>
      <c r="AFJ28" s="249"/>
      <c r="AFK28" s="249"/>
      <c r="AFL28" s="249"/>
      <c r="AFM28" s="249"/>
      <c r="AFN28" s="249"/>
      <c r="AFO28" s="249"/>
      <c r="AFP28" s="249"/>
      <c r="AFQ28" s="249"/>
      <c r="AFR28" s="249"/>
      <c r="AFS28" s="249"/>
      <c r="AFT28" s="249"/>
      <c r="AFU28" s="249"/>
      <c r="AFV28" s="249"/>
      <c r="AFW28" s="249"/>
      <c r="AFX28" s="249"/>
      <c r="AFY28" s="249"/>
      <c r="AFZ28" s="249"/>
      <c r="AGA28" s="249"/>
      <c r="AGB28" s="249"/>
      <c r="AGC28" s="249"/>
      <c r="AGD28" s="249"/>
      <c r="AGE28" s="249"/>
      <c r="AGF28" s="249"/>
      <c r="AGG28" s="249"/>
      <c r="AGH28" s="249"/>
      <c r="AGI28" s="249"/>
      <c r="AGJ28" s="249"/>
      <c r="AGK28" s="249"/>
      <c r="AGL28" s="249"/>
      <c r="AGM28" s="249"/>
      <c r="AGN28" s="249"/>
      <c r="AGO28" s="249"/>
      <c r="AGP28" s="249"/>
      <c r="AGQ28" s="249"/>
      <c r="AGR28" s="249"/>
      <c r="AGS28" s="249"/>
      <c r="AGT28" s="249"/>
      <c r="AGU28" s="249"/>
      <c r="AGV28" s="249"/>
      <c r="AGW28" s="249"/>
      <c r="AGX28" s="249"/>
      <c r="AGY28" s="249"/>
      <c r="AGZ28" s="249"/>
      <c r="AHA28" s="249"/>
      <c r="AHB28" s="249"/>
      <c r="AHC28" s="249"/>
      <c r="AHD28" s="249"/>
      <c r="AHE28" s="249"/>
      <c r="AHF28" s="249"/>
      <c r="AHG28" s="249"/>
      <c r="AHH28" s="249"/>
      <c r="AHI28" s="249"/>
      <c r="AHJ28" s="249"/>
      <c r="AHK28" s="249"/>
      <c r="AHL28" s="249"/>
      <c r="AHM28" s="249"/>
      <c r="AHN28" s="249"/>
      <c r="AHO28" s="249"/>
      <c r="AHP28" s="249"/>
      <c r="AHQ28" s="249"/>
      <c r="AHR28" s="249"/>
      <c r="AHS28" s="249"/>
      <c r="AHT28" s="249"/>
      <c r="AHU28" s="249"/>
      <c r="AHV28" s="249"/>
      <c r="AHW28" s="249"/>
      <c r="AHX28" s="249"/>
      <c r="AHY28" s="249"/>
      <c r="AHZ28" s="249"/>
      <c r="AIA28" s="249"/>
      <c r="AIB28" s="249"/>
      <c r="AIC28" s="249"/>
      <c r="AID28" s="249"/>
      <c r="AIE28" s="249"/>
      <c r="AIF28" s="249"/>
      <c r="AIG28" s="249"/>
      <c r="AIH28" s="249"/>
      <c r="AII28" s="249"/>
      <c r="AIJ28" s="249"/>
      <c r="AIK28" s="249"/>
      <c r="AIL28" s="249"/>
      <c r="AIM28" s="249"/>
      <c r="AIN28" s="249"/>
      <c r="AIO28" s="249"/>
      <c r="AIP28" s="249"/>
      <c r="AIQ28" s="249"/>
      <c r="AIR28" s="249"/>
      <c r="AIS28" s="249"/>
      <c r="AIT28" s="249"/>
      <c r="AIU28" s="249"/>
      <c r="AIV28" s="249"/>
      <c r="AIW28" s="249"/>
      <c r="AIX28" s="249"/>
      <c r="AIY28" s="249"/>
      <c r="AIZ28" s="249"/>
      <c r="AJA28" s="249"/>
      <c r="AJB28" s="249"/>
      <c r="AJC28" s="249"/>
      <c r="AJD28" s="249"/>
      <c r="AJE28" s="249"/>
      <c r="AJF28" s="249"/>
      <c r="AJG28" s="249"/>
      <c r="AJH28" s="249"/>
      <c r="AJI28" s="249"/>
      <c r="AJJ28" s="249"/>
      <c r="AJK28" s="249"/>
      <c r="AJL28" s="249"/>
      <c r="AJM28" s="249"/>
      <c r="AJN28" s="249"/>
      <c r="AJO28" s="249"/>
      <c r="AJP28" s="249"/>
      <c r="AJQ28" s="249"/>
      <c r="AJR28" s="249"/>
      <c r="AJS28" s="249"/>
      <c r="AJT28" s="249"/>
      <c r="AJU28" s="249"/>
      <c r="AJV28" s="249"/>
      <c r="AJW28" s="249"/>
      <c r="AJX28" s="249"/>
      <c r="AJY28" s="249"/>
      <c r="AJZ28" s="249"/>
      <c r="AKA28" s="249"/>
      <c r="AKB28" s="249"/>
      <c r="AKC28" s="249"/>
      <c r="AKD28" s="249"/>
      <c r="AKE28" s="249"/>
      <c r="AKF28" s="249"/>
      <c r="AKG28" s="249"/>
      <c r="AKH28" s="249"/>
      <c r="AKI28" s="249"/>
      <c r="AKJ28" s="249"/>
      <c r="AKK28" s="249"/>
      <c r="AKL28" s="249"/>
      <c r="AKM28" s="249"/>
      <c r="AKN28" s="249"/>
      <c r="AKO28" s="249"/>
      <c r="AKP28" s="249"/>
      <c r="AKQ28" s="249"/>
      <c r="AKR28" s="249"/>
      <c r="AKS28" s="249"/>
      <c r="AKT28" s="249"/>
      <c r="AKU28" s="249"/>
      <c r="AKV28" s="249"/>
      <c r="AKW28" s="249"/>
      <c r="AKX28" s="249"/>
      <c r="AKY28" s="249"/>
      <c r="AKZ28" s="249"/>
      <c r="ALA28" s="249"/>
      <c r="ALB28" s="249"/>
      <c r="ALC28" s="249"/>
      <c r="ALD28" s="249"/>
      <c r="ALE28" s="249"/>
      <c r="ALF28" s="249"/>
      <c r="ALG28" s="249"/>
      <c r="ALH28" s="249"/>
      <c r="ALI28" s="249"/>
      <c r="ALJ28" s="249"/>
      <c r="ALK28" s="249"/>
      <c r="ALL28" s="249"/>
      <c r="ALM28" s="249"/>
      <c r="ALN28" s="249"/>
      <c r="ALO28" s="249"/>
      <c r="ALP28" s="249"/>
      <c r="ALQ28" s="249"/>
      <c r="ALR28" s="249"/>
      <c r="ALS28" s="249"/>
      <c r="ALT28" s="249"/>
      <c r="ALU28" s="249"/>
      <c r="ALV28" s="249"/>
      <c r="ALW28" s="249"/>
      <c r="ALX28" s="249"/>
      <c r="ALY28" s="249"/>
      <c r="ALZ28" s="249"/>
      <c r="AMA28" s="249"/>
      <c r="AMB28" s="249"/>
      <c r="AMC28" s="249"/>
      <c r="AMD28" s="249"/>
      <c r="AME28" s="249"/>
      <c r="AMF28" s="249"/>
      <c r="AMG28" s="249"/>
      <c r="AMH28" s="249"/>
      <c r="AMI28" s="249"/>
      <c r="AMJ28" s="249"/>
      <c r="AMK28" s="249"/>
      <c r="AML28" s="249"/>
      <c r="AMM28" s="249"/>
      <c r="AMN28" s="249"/>
      <c r="AMO28" s="249"/>
      <c r="AMP28" s="249"/>
      <c r="AMQ28" s="249"/>
      <c r="AMR28" s="249"/>
      <c r="AMS28" s="249"/>
      <c r="AMT28" s="249"/>
      <c r="AMU28" s="249"/>
      <c r="AMV28" s="249"/>
      <c r="AMW28" s="249"/>
      <c r="AMX28" s="249"/>
      <c r="AMY28" s="249"/>
      <c r="AMZ28" s="249"/>
      <c r="ANA28" s="249"/>
      <c r="ANB28" s="249"/>
      <c r="ANC28" s="249"/>
      <c r="AND28" s="249"/>
      <c r="ANE28" s="249"/>
      <c r="ANF28" s="249"/>
      <c r="ANG28" s="249"/>
      <c r="ANH28" s="249"/>
      <c r="ANI28" s="249"/>
      <c r="ANJ28" s="249"/>
      <c r="ANK28" s="249"/>
      <c r="ANL28" s="249"/>
      <c r="ANM28" s="249"/>
      <c r="ANN28" s="249"/>
      <c r="ANO28" s="249"/>
      <c r="ANP28" s="249"/>
      <c r="ANQ28" s="249"/>
      <c r="ANR28" s="249"/>
      <c r="ANS28" s="249"/>
      <c r="ANT28" s="249"/>
      <c r="ANU28" s="249"/>
      <c r="ANV28" s="249"/>
      <c r="ANW28" s="249"/>
      <c r="ANX28" s="249"/>
      <c r="ANY28" s="249"/>
      <c r="ANZ28" s="249"/>
      <c r="AOA28" s="249"/>
      <c r="AOB28" s="249"/>
      <c r="AOC28" s="249"/>
      <c r="AOD28" s="249"/>
      <c r="AOE28" s="249"/>
      <c r="AOF28" s="249"/>
      <c r="AOG28" s="249"/>
      <c r="AOH28" s="249"/>
      <c r="AOI28" s="249"/>
      <c r="AOJ28" s="249"/>
      <c r="AOK28" s="249"/>
      <c r="AOL28" s="249"/>
      <c r="AOM28" s="249"/>
      <c r="AON28" s="249"/>
      <c r="AOO28" s="249"/>
      <c r="AOP28" s="249"/>
      <c r="AOQ28" s="249"/>
      <c r="AOR28" s="249"/>
      <c r="AOS28" s="249"/>
      <c r="AOT28" s="249"/>
      <c r="AOU28" s="249"/>
      <c r="AOV28" s="249"/>
      <c r="AOW28" s="249"/>
      <c r="AOX28" s="249"/>
      <c r="AOY28" s="249"/>
      <c r="AOZ28" s="249"/>
      <c r="APA28" s="249"/>
      <c r="APB28" s="249"/>
      <c r="APC28" s="249"/>
      <c r="APD28" s="249"/>
      <c r="APE28" s="249"/>
      <c r="APF28" s="249"/>
      <c r="APG28" s="249"/>
      <c r="APH28" s="249"/>
      <c r="API28" s="249"/>
      <c r="APJ28" s="249"/>
      <c r="APK28" s="249"/>
      <c r="APL28" s="249"/>
      <c r="APM28" s="249"/>
      <c r="APN28" s="249"/>
      <c r="APO28" s="249"/>
      <c r="APP28" s="249"/>
    </row>
    <row r="29" spans="1:1108" s="173" customFormat="1">
      <c r="A29" s="199">
        <v>59</v>
      </c>
      <c r="B29" s="200">
        <v>20.100000000000001</v>
      </c>
      <c r="C29" s="201"/>
      <c r="D29" s="202"/>
      <c r="E29" s="203"/>
      <c r="F29" s="205"/>
      <c r="G29" s="206"/>
      <c r="H29" s="206"/>
      <c r="I29" s="206"/>
      <c r="J29" s="251"/>
      <c r="K29" s="208"/>
      <c r="L29" s="209"/>
      <c r="M29" s="208"/>
      <c r="N29" s="210"/>
      <c r="O29" s="211"/>
      <c r="P29" s="212"/>
      <c r="Q29" s="213"/>
      <c r="R29" s="212"/>
      <c r="S29" s="213"/>
      <c r="T29" s="212"/>
      <c r="U29" s="213"/>
      <c r="V29" s="212"/>
      <c r="W29" s="213"/>
      <c r="X29" s="212"/>
      <c r="Y29" s="213"/>
      <c r="Z29" s="212"/>
      <c r="AA29" s="213"/>
      <c r="AB29" s="212"/>
      <c r="AC29" s="213"/>
      <c r="AD29" s="212"/>
      <c r="AE29" s="213"/>
      <c r="AF29" s="212"/>
      <c r="AG29" s="214"/>
      <c r="AH29" s="212"/>
      <c r="AI29" s="213"/>
      <c r="AJ29" s="215"/>
      <c r="AK29" s="215"/>
      <c r="AL29" s="216"/>
      <c r="AM29" s="216"/>
      <c r="AN29" s="216"/>
      <c r="AO29" s="216"/>
      <c r="AP29" s="214"/>
      <c r="AQ29" s="217"/>
      <c r="AR29" s="218"/>
      <c r="AS29" s="219"/>
      <c r="AT29" s="218"/>
      <c r="AU29" s="218"/>
      <c r="AV29" s="218"/>
      <c r="AW29" s="210"/>
      <c r="AX29" s="210"/>
      <c r="AY29" s="210"/>
      <c r="AZ29" s="210"/>
      <c r="BA29" s="210"/>
      <c r="BB29" s="220"/>
      <c r="BC29" s="210"/>
      <c r="BD29" s="210"/>
      <c r="BE29" s="203"/>
      <c r="BF29" s="220"/>
      <c r="BG29" s="220"/>
      <c r="BH29" s="220"/>
      <c r="BI29" s="221"/>
      <c r="BJ29" s="221"/>
      <c r="BK29" s="221"/>
      <c r="BL29" s="221"/>
      <c r="BM29" s="220"/>
      <c r="BN29" s="210"/>
      <c r="BO29" s="210"/>
      <c r="BP29" s="210"/>
      <c r="BQ29" s="210"/>
      <c r="BR29" s="210"/>
      <c r="BS29" s="222" t="s">
        <v>283</v>
      </c>
      <c r="BT29" s="222" t="s">
        <v>283</v>
      </c>
      <c r="BU29" s="222" t="s">
        <v>283</v>
      </c>
      <c r="BV29" s="222" t="s">
        <v>283</v>
      </c>
      <c r="BW29" s="222" t="s">
        <v>283</v>
      </c>
      <c r="BX29" s="222" t="s">
        <v>283</v>
      </c>
      <c r="BY29" s="222" t="s">
        <v>283</v>
      </c>
      <c r="BZ29" s="210"/>
      <c r="CA29" s="210"/>
      <c r="CB29" s="220"/>
      <c r="CC29" s="210"/>
      <c r="CD29" s="210"/>
      <c r="CE29" s="210"/>
      <c r="CF29" s="210"/>
      <c r="CG29" s="223"/>
      <c r="CH29" s="210"/>
      <c r="CI29" s="210"/>
      <c r="CJ29" s="210"/>
      <c r="CK29" s="210"/>
      <c r="CL29" s="210"/>
      <c r="CM29" s="210"/>
      <c r="CN29" s="210"/>
      <c r="CO29" s="210"/>
      <c r="CP29" s="210"/>
      <c r="CQ29" s="210"/>
      <c r="CR29" s="210"/>
      <c r="CS29" s="210"/>
      <c r="CT29" s="210"/>
      <c r="CU29" s="210"/>
      <c r="CV29" s="210"/>
      <c r="CW29" s="210"/>
      <c r="CX29" s="210"/>
      <c r="CY29" s="210"/>
      <c r="CZ29" s="209"/>
      <c r="DA29" s="224"/>
      <c r="DB29" s="225"/>
      <c r="DC29" s="225"/>
      <c r="DD29" s="225"/>
      <c r="DE29" s="226"/>
      <c r="DF29" s="224"/>
      <c r="DG29" s="210"/>
      <c r="DH29" s="210"/>
      <c r="DI29" s="227"/>
      <c r="DJ29" s="210"/>
      <c r="DK29" s="210"/>
      <c r="DL29" s="210"/>
      <c r="DM29" s="228" t="s">
        <v>283</v>
      </c>
      <c r="DN29" s="228" t="s">
        <v>283</v>
      </c>
      <c r="DO29" s="228" t="s">
        <v>283</v>
      </c>
      <c r="DP29" s="228"/>
      <c r="DQ29" s="210"/>
      <c r="DR29" s="210"/>
      <c r="DS29" s="210"/>
      <c r="DT29" s="210"/>
      <c r="DU29" s="210"/>
      <c r="DV29" s="210"/>
      <c r="DW29" s="210"/>
      <c r="DX29" s="210"/>
      <c r="DY29" s="210"/>
      <c r="DZ29" s="210"/>
      <c r="EA29" s="210"/>
      <c r="EB29" s="210"/>
      <c r="EC29" s="210"/>
      <c r="ED29" s="210"/>
      <c r="EE29" s="210"/>
      <c r="EF29" s="210"/>
      <c r="EG29" s="229"/>
      <c r="EH29" s="229"/>
      <c r="EI29" s="209"/>
      <c r="EJ29" s="209"/>
      <c r="EK29" s="230"/>
      <c r="EL29" s="210"/>
      <c r="EM29" s="210"/>
      <c r="EN29" s="231"/>
      <c r="EO29" s="230"/>
      <c r="EP29" s="230"/>
      <c r="EQ29" s="230"/>
      <c r="ER29" s="230"/>
      <c r="ES29" s="230"/>
      <c r="ET29" s="230"/>
      <c r="EU29" s="230"/>
      <c r="EV29" s="232"/>
      <c r="EW29" s="232"/>
      <c r="EX29" s="210"/>
      <c r="EY29" s="210"/>
      <c r="EZ29" s="210"/>
      <c r="FA29" s="210"/>
      <c r="FB29" s="210"/>
      <c r="FC29" s="210"/>
      <c r="FD29" s="210"/>
      <c r="FE29" s="210"/>
      <c r="FF29" s="262"/>
      <c r="FG29" s="262"/>
      <c r="FH29" s="262"/>
      <c r="FI29" s="263"/>
      <c r="FJ29" s="263"/>
      <c r="FK29" s="263"/>
      <c r="FL29" s="234">
        <v>1</v>
      </c>
      <c r="FM29" s="222"/>
      <c r="FN29" s="222"/>
      <c r="FO29" s="222"/>
      <c r="FP29" s="222"/>
      <c r="FQ29" s="222"/>
      <c r="FR29" s="222"/>
      <c r="FS29" s="222"/>
      <c r="FT29" s="222"/>
      <c r="FU29" s="222"/>
      <c r="FV29" s="222"/>
      <c r="FW29" s="235"/>
      <c r="FX29" s="235"/>
      <c r="FY29" s="235"/>
      <c r="FZ29" s="235"/>
      <c r="GA29" s="235"/>
      <c r="GB29" s="235"/>
      <c r="GC29" s="235"/>
      <c r="GD29" s="235"/>
      <c r="GE29" s="235"/>
      <c r="GF29" s="235"/>
      <c r="GG29" s="235"/>
      <c r="GH29" s="235"/>
      <c r="GI29" s="235"/>
      <c r="GJ29" s="235"/>
      <c r="GK29" s="235"/>
      <c r="GL29" s="235"/>
      <c r="GM29" s="235"/>
      <c r="GN29" s="235"/>
      <c r="GO29" s="235"/>
      <c r="GP29" s="235"/>
      <c r="GQ29" s="235"/>
      <c r="GR29" s="235"/>
      <c r="GS29" s="235"/>
      <c r="GT29" s="235"/>
      <c r="GU29" s="235"/>
      <c r="GV29" s="235"/>
      <c r="GW29" s="235"/>
      <c r="GX29" s="235"/>
      <c r="GY29" s="235"/>
      <c r="GZ29" s="235"/>
      <c r="HA29" s="235"/>
      <c r="HB29" s="235"/>
      <c r="HC29" s="235"/>
      <c r="HD29" s="235"/>
      <c r="HE29" s="235"/>
      <c r="HF29" s="235"/>
      <c r="HG29" s="235"/>
      <c r="HH29" s="235"/>
      <c r="HI29" s="235"/>
      <c r="HJ29" s="235"/>
      <c r="HK29" s="235"/>
      <c r="HL29" s="235"/>
      <c r="HM29" s="235"/>
      <c r="HN29" s="235"/>
      <c r="HO29" s="235"/>
      <c r="HP29" s="235"/>
      <c r="HQ29" s="235"/>
      <c r="HR29" s="235"/>
      <c r="HS29" s="235"/>
      <c r="HT29" s="235"/>
      <c r="HU29" s="235"/>
      <c r="HV29" s="235"/>
      <c r="HW29" s="235"/>
      <c r="HX29" s="235"/>
      <c r="HY29" s="235"/>
      <c r="HZ29" s="235"/>
      <c r="IA29" s="235"/>
      <c r="IB29" s="235"/>
      <c r="IC29" s="235"/>
      <c r="ID29" s="235"/>
      <c r="IE29" s="235"/>
      <c r="IF29" s="235"/>
      <c r="IG29" s="235"/>
      <c r="IH29" s="235"/>
      <c r="II29" s="235"/>
      <c r="IJ29" s="235"/>
      <c r="IK29" s="235"/>
      <c r="IL29" s="235"/>
      <c r="IM29" s="235"/>
      <c r="IN29" s="235"/>
      <c r="IO29" s="235"/>
      <c r="IP29" s="235"/>
      <c r="IQ29" s="235"/>
      <c r="IR29" s="235"/>
      <c r="IS29" s="235"/>
      <c r="IT29" s="235"/>
      <c r="IU29" s="235"/>
      <c r="IV29" s="235"/>
      <c r="IW29" s="235"/>
      <c r="IX29" s="235"/>
      <c r="IY29" s="235"/>
      <c r="IZ29" s="235"/>
      <c r="JA29" s="235"/>
      <c r="JB29" s="235"/>
      <c r="JC29" s="235"/>
      <c r="JD29" s="235"/>
      <c r="JE29" s="235"/>
      <c r="JF29" s="235"/>
      <c r="JG29" s="235"/>
      <c r="JH29" s="235"/>
      <c r="JI29" s="235"/>
      <c r="JJ29" s="235"/>
      <c r="JK29" s="235"/>
      <c r="JL29" s="235"/>
      <c r="JM29" s="235"/>
      <c r="JN29" s="235"/>
      <c r="JO29" s="235"/>
      <c r="JP29" s="235"/>
      <c r="JQ29" s="235"/>
      <c r="JR29" s="235"/>
      <c r="JS29" s="235"/>
      <c r="JT29" s="235"/>
      <c r="JU29" s="235"/>
      <c r="JV29" s="235"/>
      <c r="JW29" s="235"/>
      <c r="JX29" s="235"/>
      <c r="JY29" s="235"/>
      <c r="JZ29" s="235"/>
      <c r="KA29" s="235"/>
      <c r="KB29" s="235"/>
      <c r="KC29" s="235"/>
      <c r="KD29" s="235"/>
      <c r="KE29" s="235"/>
      <c r="KF29" s="235"/>
      <c r="KG29" s="235"/>
      <c r="KH29" s="235"/>
      <c r="KI29" s="235"/>
      <c r="KJ29" s="235"/>
      <c r="KK29" s="235"/>
      <c r="KL29" s="235"/>
      <c r="KM29" s="235"/>
      <c r="KN29" s="235"/>
      <c r="KO29" s="235"/>
      <c r="KP29" s="235"/>
      <c r="KQ29" s="235"/>
      <c r="KR29" s="235"/>
      <c r="KS29" s="235"/>
      <c r="KT29" s="235"/>
      <c r="KU29" s="235"/>
      <c r="KV29" s="235"/>
      <c r="KW29" s="235"/>
      <c r="KX29" s="235"/>
      <c r="KY29" s="235"/>
      <c r="KZ29" s="235"/>
      <c r="LA29" s="235"/>
      <c r="LB29" s="235"/>
      <c r="LC29" s="235"/>
      <c r="LD29" s="235"/>
      <c r="LE29" s="235"/>
      <c r="LF29" s="235"/>
      <c r="LG29" s="235"/>
      <c r="LH29" s="235"/>
      <c r="LI29" s="235"/>
      <c r="LJ29" s="235"/>
      <c r="LK29" s="235"/>
      <c r="LL29" s="235"/>
      <c r="LM29" s="235"/>
      <c r="LN29" s="235"/>
      <c r="LO29" s="235"/>
      <c r="LP29" s="235"/>
      <c r="LQ29" s="235"/>
      <c r="LR29" s="235"/>
      <c r="LS29" s="235"/>
      <c r="LT29" s="235"/>
      <c r="LU29" s="235"/>
      <c r="LV29" s="235"/>
      <c r="LW29" s="235"/>
      <c r="LX29" s="235"/>
      <c r="LY29" s="235"/>
      <c r="LZ29" s="235"/>
      <c r="MA29" s="235"/>
      <c r="MB29" s="235"/>
      <c r="MC29" s="235"/>
      <c r="MD29" s="235"/>
      <c r="ME29" s="235"/>
      <c r="MF29" s="235"/>
      <c r="MG29" s="235"/>
      <c r="MH29" s="235"/>
      <c r="MI29" s="235"/>
      <c r="MJ29" s="235"/>
      <c r="MK29" s="235"/>
      <c r="ML29" s="235"/>
      <c r="MM29" s="235"/>
      <c r="MN29" s="235"/>
      <c r="MO29" s="235"/>
      <c r="MP29" s="235"/>
      <c r="MQ29" s="235"/>
      <c r="MR29" s="235"/>
      <c r="MS29" s="235"/>
      <c r="MT29" s="235"/>
      <c r="MU29" s="235"/>
      <c r="MV29" s="235"/>
      <c r="MW29" s="235"/>
      <c r="MX29" s="235"/>
      <c r="MY29" s="235"/>
      <c r="MZ29" s="235"/>
      <c r="NA29" s="235"/>
      <c r="NB29" s="235"/>
      <c r="NC29" s="235"/>
      <c r="ND29" s="235"/>
      <c r="NE29" s="235"/>
      <c r="NF29" s="235"/>
      <c r="NG29" s="235"/>
      <c r="NH29" s="235"/>
      <c r="NI29" s="235"/>
      <c r="NJ29" s="235"/>
      <c r="NK29" s="235"/>
      <c r="NL29" s="235"/>
      <c r="NM29" s="235"/>
      <c r="NN29" s="235"/>
      <c r="NO29" s="235"/>
      <c r="NP29" s="235"/>
      <c r="NQ29" s="235"/>
      <c r="NR29" s="235"/>
      <c r="NS29" s="235"/>
      <c r="NT29" s="235"/>
      <c r="NU29" s="235"/>
      <c r="NV29" s="235"/>
      <c r="NW29" s="235"/>
      <c r="NX29" s="235"/>
      <c r="NY29" s="235"/>
      <c r="NZ29" s="235"/>
      <c r="OA29" s="235"/>
      <c r="OB29" s="235"/>
      <c r="OC29" s="235"/>
      <c r="OD29" s="235"/>
      <c r="OE29" s="235"/>
      <c r="OF29" s="235"/>
      <c r="OG29" s="235"/>
      <c r="OH29" s="235"/>
      <c r="OI29" s="235"/>
      <c r="OJ29" s="235"/>
      <c r="OK29" s="235"/>
      <c r="OL29" s="235"/>
      <c r="OM29" s="235"/>
      <c r="ON29" s="235"/>
      <c r="OO29" s="235"/>
      <c r="OP29" s="235"/>
      <c r="OQ29" s="235"/>
      <c r="OR29" s="235"/>
      <c r="OS29" s="235"/>
      <c r="OT29" s="235"/>
      <c r="OU29" s="235"/>
      <c r="OV29" s="235"/>
      <c r="OW29" s="235"/>
      <c r="OX29" s="235"/>
      <c r="OY29" s="235"/>
      <c r="OZ29" s="235"/>
      <c r="PA29" s="235"/>
      <c r="PB29" s="235"/>
      <c r="PC29" s="235"/>
      <c r="PD29" s="235"/>
      <c r="PE29" s="235"/>
      <c r="PF29" s="235"/>
      <c r="PG29" s="235"/>
      <c r="PH29" s="235"/>
      <c r="PI29" s="235"/>
      <c r="PJ29" s="235"/>
      <c r="PK29" s="235"/>
      <c r="PL29" s="235"/>
      <c r="PM29" s="235"/>
      <c r="PN29" s="235"/>
      <c r="PO29" s="235"/>
      <c r="PP29" s="235"/>
      <c r="PQ29" s="235"/>
      <c r="PR29" s="235"/>
      <c r="PS29" s="235"/>
      <c r="PT29" s="235"/>
      <c r="PU29" s="235"/>
      <c r="PV29" s="235"/>
      <c r="PW29" s="235"/>
      <c r="PX29" s="235"/>
      <c r="PY29" s="235"/>
      <c r="PZ29" s="235"/>
      <c r="QA29" s="235"/>
      <c r="QB29" s="235"/>
      <c r="QC29" s="235"/>
      <c r="QD29" s="235"/>
      <c r="QE29" s="235"/>
      <c r="QF29" s="235"/>
      <c r="QG29" s="235"/>
      <c r="QH29" s="235"/>
      <c r="QI29" s="235"/>
      <c r="QJ29" s="235"/>
      <c r="QK29" s="235"/>
      <c r="QL29" s="235"/>
      <c r="QM29" s="235"/>
      <c r="QN29" s="235"/>
      <c r="QO29" s="235"/>
      <c r="QP29" s="235"/>
      <c r="QQ29" s="235"/>
      <c r="QR29" s="235"/>
      <c r="QS29" s="235"/>
      <c r="QT29" s="235"/>
      <c r="QU29" s="235"/>
      <c r="QV29" s="235"/>
      <c r="QW29" s="235"/>
      <c r="QX29" s="235"/>
      <c r="QY29" s="235"/>
      <c r="QZ29" s="235"/>
      <c r="RA29" s="235"/>
      <c r="RB29" s="235"/>
      <c r="RC29" s="235"/>
      <c r="RD29" s="235"/>
      <c r="RE29" s="235"/>
      <c r="RF29" s="235"/>
      <c r="RG29" s="235"/>
      <c r="RH29" s="235"/>
      <c r="RI29" s="235"/>
      <c r="RJ29" s="235"/>
      <c r="RK29" s="235"/>
      <c r="RL29" s="235"/>
      <c r="RM29" s="235"/>
      <c r="RN29" s="235"/>
      <c r="RO29" s="235"/>
      <c r="RP29" s="235"/>
      <c r="RQ29" s="235"/>
      <c r="RR29" s="235"/>
      <c r="RS29" s="235"/>
      <c r="RT29" s="235"/>
      <c r="RU29" s="235"/>
      <c r="RV29" s="235"/>
      <c r="RW29" s="235"/>
      <c r="RX29" s="235"/>
      <c r="RY29" s="235"/>
      <c r="RZ29" s="235"/>
      <c r="SA29" s="235"/>
      <c r="SB29" s="235"/>
      <c r="SC29" s="235"/>
      <c r="SD29" s="235"/>
      <c r="SE29" s="235"/>
      <c r="SF29" s="235"/>
      <c r="SG29" s="235"/>
      <c r="SH29" s="235"/>
      <c r="SI29" s="235"/>
      <c r="SJ29" s="235"/>
      <c r="SK29" s="235"/>
      <c r="SL29" s="235"/>
      <c r="SM29" s="235"/>
      <c r="SN29" s="235"/>
      <c r="SO29" s="235"/>
      <c r="SP29" s="235"/>
      <c r="SQ29" s="235"/>
      <c r="SR29" s="235"/>
      <c r="SS29" s="235"/>
      <c r="ST29" s="235"/>
      <c r="SU29" s="235"/>
      <c r="SV29" s="235"/>
      <c r="SW29" s="235"/>
      <c r="SX29" s="235"/>
      <c r="SY29" s="235"/>
      <c r="SZ29" s="235"/>
      <c r="TA29" s="235"/>
      <c r="TB29" s="235"/>
      <c r="TC29" s="235"/>
      <c r="TD29" s="235"/>
      <c r="TE29" s="235"/>
      <c r="TF29" s="235"/>
      <c r="TG29" s="235"/>
      <c r="TH29" s="235"/>
      <c r="TI29" s="235"/>
      <c r="TJ29" s="235"/>
      <c r="TK29" s="235"/>
      <c r="TL29" s="235"/>
      <c r="TM29" s="235"/>
      <c r="TN29" s="235"/>
      <c r="TO29" s="235"/>
      <c r="TP29" s="235"/>
      <c r="TQ29" s="235"/>
      <c r="TR29" s="235"/>
      <c r="TS29" s="235"/>
      <c r="TT29" s="235"/>
      <c r="TU29" s="235"/>
      <c r="TV29" s="235"/>
      <c r="TW29" s="235"/>
      <c r="TX29" s="235"/>
      <c r="TY29" s="235"/>
      <c r="TZ29" s="235"/>
      <c r="UA29" s="235"/>
      <c r="UB29" s="235"/>
      <c r="UC29" s="235"/>
      <c r="UD29" s="235"/>
      <c r="UE29" s="235"/>
      <c r="UF29" s="235"/>
      <c r="UG29" s="235"/>
      <c r="UH29" s="235"/>
      <c r="UI29" s="235"/>
      <c r="UJ29" s="235"/>
      <c r="UK29" s="235"/>
      <c r="UL29" s="235"/>
      <c r="UM29" s="235"/>
      <c r="UN29" s="235"/>
      <c r="UO29" s="235"/>
      <c r="UP29" s="235"/>
      <c r="UQ29" s="235"/>
      <c r="UR29" s="235"/>
      <c r="US29" s="235"/>
      <c r="UT29" s="235"/>
      <c r="UU29" s="235"/>
      <c r="UV29" s="235"/>
      <c r="UW29" s="235"/>
      <c r="UX29" s="235"/>
      <c r="UY29" s="235"/>
      <c r="UZ29" s="235"/>
      <c r="VA29" s="235"/>
      <c r="VB29" s="235"/>
      <c r="VC29" s="235"/>
      <c r="VD29" s="235"/>
      <c r="VE29" s="235"/>
      <c r="VF29" s="235"/>
      <c r="VG29" s="235"/>
      <c r="VH29" s="235"/>
      <c r="VI29" s="235"/>
      <c r="VJ29" s="235"/>
      <c r="VK29" s="235"/>
      <c r="VL29" s="235"/>
      <c r="VM29" s="235"/>
      <c r="VN29" s="235"/>
      <c r="VO29" s="235"/>
      <c r="VP29" s="235"/>
      <c r="VQ29" s="235"/>
      <c r="VR29" s="235"/>
      <c r="VS29" s="235"/>
      <c r="VT29" s="235"/>
      <c r="VU29" s="235"/>
      <c r="VV29" s="235"/>
      <c r="VW29" s="235"/>
      <c r="VX29" s="235"/>
      <c r="VY29" s="235"/>
      <c r="VZ29" s="235"/>
      <c r="WA29" s="235"/>
      <c r="WB29" s="235"/>
      <c r="WC29" s="235"/>
      <c r="WD29" s="235"/>
      <c r="WE29" s="235"/>
      <c r="WF29" s="235"/>
      <c r="WG29" s="235"/>
      <c r="WH29" s="235"/>
      <c r="WI29" s="235"/>
      <c r="WJ29" s="235"/>
      <c r="WK29" s="235"/>
      <c r="WL29" s="235"/>
      <c r="WM29" s="235"/>
      <c r="WN29" s="235"/>
      <c r="WO29" s="235"/>
      <c r="WP29" s="235"/>
      <c r="WQ29" s="235"/>
      <c r="WR29" s="235"/>
      <c r="WS29" s="235"/>
      <c r="WT29" s="235"/>
      <c r="WU29" s="235"/>
      <c r="WV29" s="235"/>
      <c r="WW29" s="235"/>
      <c r="WX29" s="235"/>
      <c r="WY29" s="235"/>
      <c r="WZ29" s="235"/>
      <c r="XA29" s="235"/>
      <c r="XB29" s="235"/>
      <c r="XC29" s="235"/>
      <c r="XD29" s="235"/>
      <c r="XE29" s="235"/>
      <c r="XF29" s="235"/>
      <c r="XG29" s="235"/>
      <c r="XH29" s="235"/>
      <c r="XI29" s="235"/>
      <c r="XJ29" s="235"/>
      <c r="XK29" s="235"/>
      <c r="XL29" s="235"/>
      <c r="XM29" s="235"/>
      <c r="XN29" s="235"/>
      <c r="XO29" s="235"/>
      <c r="XP29" s="235"/>
      <c r="XQ29" s="235"/>
      <c r="XR29" s="235"/>
      <c r="XS29" s="235"/>
      <c r="XT29" s="235"/>
      <c r="XU29" s="235"/>
      <c r="XV29" s="235"/>
      <c r="XW29" s="235"/>
      <c r="XX29" s="235"/>
      <c r="XY29" s="235"/>
      <c r="XZ29" s="235"/>
      <c r="YA29" s="235"/>
      <c r="YB29" s="235"/>
      <c r="YC29" s="235"/>
      <c r="YD29" s="235"/>
      <c r="YE29" s="235"/>
      <c r="YF29" s="235"/>
      <c r="YG29" s="235"/>
      <c r="YH29" s="235"/>
      <c r="YI29" s="235"/>
      <c r="YJ29" s="235"/>
      <c r="YK29" s="235"/>
      <c r="YL29" s="235"/>
      <c r="YM29" s="235"/>
      <c r="YN29" s="235"/>
      <c r="YO29" s="235"/>
      <c r="YP29" s="235"/>
      <c r="YQ29" s="235"/>
      <c r="YR29" s="235"/>
      <c r="YS29" s="235"/>
      <c r="YT29" s="235"/>
      <c r="YU29" s="235"/>
      <c r="YV29" s="235"/>
      <c r="YW29" s="235"/>
      <c r="YX29" s="235"/>
      <c r="YY29" s="235"/>
      <c r="YZ29" s="235"/>
      <c r="ZA29" s="235"/>
      <c r="ZB29" s="235"/>
      <c r="ZC29" s="235"/>
      <c r="ZD29" s="235"/>
      <c r="ZE29" s="235"/>
      <c r="ZF29" s="235"/>
      <c r="ZG29" s="235"/>
      <c r="ZH29" s="235"/>
      <c r="ZI29" s="235"/>
      <c r="ZJ29" s="235"/>
      <c r="ZK29" s="235"/>
      <c r="ZL29" s="235"/>
      <c r="ZM29" s="235"/>
      <c r="ZN29" s="235"/>
      <c r="ZO29" s="235"/>
      <c r="ZP29" s="235"/>
      <c r="ZQ29" s="235"/>
      <c r="ZR29" s="235"/>
      <c r="ZS29" s="235"/>
      <c r="ZT29" s="235"/>
      <c r="ZU29" s="235"/>
      <c r="ZV29" s="235"/>
      <c r="ZW29" s="235"/>
      <c r="ZX29" s="235"/>
      <c r="ZY29" s="235"/>
      <c r="ZZ29" s="235"/>
      <c r="AAA29" s="235"/>
      <c r="AAB29" s="235"/>
      <c r="AAC29" s="235"/>
      <c r="AAD29" s="235"/>
      <c r="AAE29" s="235"/>
      <c r="AAF29" s="235"/>
      <c r="AAG29" s="235"/>
      <c r="AAH29" s="235"/>
      <c r="AAI29" s="235"/>
      <c r="AAJ29" s="235"/>
      <c r="AAK29" s="235"/>
      <c r="AAL29" s="235"/>
      <c r="AAM29" s="235"/>
      <c r="AAN29" s="235"/>
      <c r="AAO29" s="235"/>
      <c r="AAP29" s="235"/>
      <c r="AAQ29" s="235"/>
      <c r="AAR29" s="235"/>
      <c r="AAS29" s="235"/>
      <c r="AAT29" s="235"/>
      <c r="AAU29" s="235"/>
      <c r="AAV29" s="235"/>
      <c r="AAW29" s="235"/>
      <c r="AAX29" s="235"/>
      <c r="AAY29" s="235"/>
      <c r="AAZ29" s="235"/>
      <c r="ABA29" s="235"/>
      <c r="ABB29" s="235"/>
      <c r="ABC29" s="235"/>
      <c r="ABD29" s="235"/>
      <c r="ABE29" s="235"/>
      <c r="ABF29" s="235"/>
      <c r="ABG29" s="235"/>
      <c r="ABH29" s="235"/>
      <c r="ABI29" s="235"/>
      <c r="ABJ29" s="235"/>
      <c r="ABK29" s="235"/>
      <c r="ABL29" s="235"/>
      <c r="ABM29" s="235"/>
      <c r="ABN29" s="235"/>
      <c r="ABO29" s="235"/>
      <c r="ABP29" s="235"/>
      <c r="ABQ29" s="235"/>
      <c r="ABR29" s="235"/>
      <c r="ABS29" s="235"/>
      <c r="ABT29" s="235"/>
      <c r="ABU29" s="235"/>
      <c r="ABV29" s="235"/>
      <c r="ABW29" s="235"/>
      <c r="ABX29" s="235"/>
      <c r="ABY29" s="235"/>
      <c r="ABZ29" s="235"/>
      <c r="ACA29" s="235"/>
      <c r="ACB29" s="235"/>
      <c r="ACC29" s="235"/>
      <c r="ACD29" s="235"/>
      <c r="ACE29" s="235"/>
      <c r="ACF29" s="235"/>
      <c r="ACG29" s="235"/>
      <c r="ACH29" s="235"/>
      <c r="ACI29" s="235"/>
      <c r="ACJ29" s="235"/>
      <c r="ACK29" s="235"/>
      <c r="ACL29" s="235"/>
      <c r="ACM29" s="235"/>
      <c r="ACN29" s="235"/>
      <c r="ACO29" s="235"/>
      <c r="ACP29" s="235"/>
      <c r="ACQ29" s="235"/>
      <c r="ACR29" s="235"/>
      <c r="ACS29" s="235"/>
      <c r="ACT29" s="235"/>
      <c r="ACU29" s="235"/>
      <c r="ACV29" s="235"/>
      <c r="ACW29" s="235"/>
      <c r="ACX29" s="235"/>
      <c r="ACY29" s="235"/>
      <c r="ACZ29" s="235"/>
      <c r="ADA29" s="235"/>
      <c r="ADB29" s="235"/>
      <c r="ADC29" s="235"/>
      <c r="ADD29" s="235"/>
      <c r="ADE29" s="235"/>
      <c r="ADF29" s="235"/>
      <c r="ADG29" s="235"/>
      <c r="ADH29" s="235"/>
      <c r="ADI29" s="235"/>
      <c r="ADJ29" s="235"/>
      <c r="ADK29" s="235"/>
      <c r="ADL29" s="235"/>
      <c r="ADM29" s="235"/>
      <c r="ADN29" s="235"/>
      <c r="ADO29" s="235"/>
      <c r="ADP29" s="235"/>
      <c r="ADQ29" s="235"/>
      <c r="ADR29" s="235"/>
      <c r="ADS29" s="235"/>
      <c r="ADT29" s="235"/>
      <c r="ADU29" s="235"/>
      <c r="ADV29" s="235"/>
      <c r="ADW29" s="235"/>
      <c r="ADX29" s="235"/>
      <c r="ADY29" s="235"/>
      <c r="ADZ29" s="235"/>
      <c r="AEA29" s="235"/>
      <c r="AEB29" s="235"/>
      <c r="AEC29" s="235"/>
      <c r="AED29" s="235"/>
      <c r="AEE29" s="235"/>
      <c r="AEF29" s="235"/>
      <c r="AEG29" s="235"/>
      <c r="AEH29" s="235"/>
      <c r="AEI29" s="235"/>
      <c r="AEJ29" s="235"/>
      <c r="AEK29" s="235"/>
      <c r="AEL29" s="235"/>
      <c r="AEM29" s="235"/>
      <c r="AEN29" s="235"/>
      <c r="AEO29" s="235"/>
      <c r="AEP29" s="235"/>
      <c r="AEQ29" s="235"/>
      <c r="AER29" s="235"/>
      <c r="AES29" s="235"/>
      <c r="AET29" s="235"/>
      <c r="AEU29" s="235"/>
      <c r="AEV29" s="235"/>
      <c r="AEW29" s="235"/>
      <c r="AEX29" s="235"/>
      <c r="AEY29" s="235"/>
      <c r="AEZ29" s="235"/>
      <c r="AFA29" s="235"/>
      <c r="AFB29" s="235"/>
      <c r="AFC29" s="235"/>
      <c r="AFD29" s="235"/>
      <c r="AFE29" s="235"/>
      <c r="AFF29" s="235"/>
      <c r="AFG29" s="235"/>
      <c r="AFH29" s="235"/>
      <c r="AFI29" s="235"/>
      <c r="AFJ29" s="235"/>
      <c r="AFK29" s="235"/>
      <c r="AFL29" s="235"/>
      <c r="AFM29" s="235"/>
      <c r="AFN29" s="235"/>
      <c r="AFO29" s="235"/>
      <c r="AFP29" s="235"/>
      <c r="AFQ29" s="235"/>
      <c r="AFR29" s="235"/>
      <c r="AFS29" s="235"/>
      <c r="AFT29" s="235"/>
      <c r="AFU29" s="235"/>
      <c r="AFV29" s="235"/>
      <c r="AFW29" s="235"/>
      <c r="AFX29" s="235"/>
      <c r="AFY29" s="235"/>
      <c r="AFZ29" s="235"/>
      <c r="AGA29" s="235"/>
      <c r="AGB29" s="235"/>
      <c r="AGC29" s="235"/>
      <c r="AGD29" s="235"/>
      <c r="AGE29" s="235"/>
      <c r="AGF29" s="235"/>
      <c r="AGG29" s="235"/>
      <c r="AGH29" s="235"/>
      <c r="AGI29" s="235"/>
      <c r="AGJ29" s="235"/>
      <c r="AGK29" s="235"/>
      <c r="AGL29" s="235"/>
      <c r="AGM29" s="235"/>
      <c r="AGN29" s="235"/>
      <c r="AGO29" s="235"/>
      <c r="AGP29" s="235"/>
      <c r="AGQ29" s="235"/>
      <c r="AGR29" s="235"/>
      <c r="AGS29" s="235"/>
      <c r="AGT29" s="235"/>
      <c r="AGU29" s="235"/>
      <c r="AGV29" s="235"/>
      <c r="AGW29" s="235"/>
      <c r="AGX29" s="235"/>
      <c r="AGY29" s="235"/>
      <c r="AGZ29" s="235"/>
      <c r="AHA29" s="235"/>
      <c r="AHB29" s="235"/>
      <c r="AHC29" s="235"/>
      <c r="AHD29" s="235"/>
      <c r="AHE29" s="235"/>
      <c r="AHF29" s="235"/>
      <c r="AHG29" s="235"/>
      <c r="AHH29" s="235"/>
      <c r="AHI29" s="235"/>
      <c r="AHJ29" s="235"/>
      <c r="AHK29" s="235"/>
      <c r="AHL29" s="235"/>
      <c r="AHM29" s="235"/>
      <c r="AHN29" s="235"/>
      <c r="AHO29" s="235"/>
      <c r="AHP29" s="235"/>
      <c r="AHQ29" s="235"/>
      <c r="AHR29" s="235"/>
      <c r="AHS29" s="235"/>
      <c r="AHT29" s="235"/>
      <c r="AHU29" s="235"/>
      <c r="AHV29" s="235"/>
      <c r="AHW29" s="235"/>
      <c r="AHX29" s="235"/>
      <c r="AHY29" s="235"/>
      <c r="AHZ29" s="235"/>
      <c r="AIA29" s="235"/>
      <c r="AIB29" s="235"/>
      <c r="AIC29" s="235"/>
      <c r="AID29" s="235"/>
      <c r="AIE29" s="235"/>
      <c r="AIF29" s="235"/>
      <c r="AIG29" s="235"/>
      <c r="AIH29" s="235"/>
      <c r="AII29" s="235"/>
      <c r="AIJ29" s="235"/>
      <c r="AIK29" s="235"/>
      <c r="AIL29" s="235"/>
      <c r="AIM29" s="235"/>
      <c r="AIN29" s="235"/>
      <c r="AIO29" s="235"/>
      <c r="AIP29" s="235"/>
      <c r="AIQ29" s="235"/>
      <c r="AIR29" s="235"/>
      <c r="AIS29" s="235"/>
      <c r="AIT29" s="235"/>
      <c r="AIU29" s="235"/>
      <c r="AIV29" s="235"/>
      <c r="AIW29" s="235"/>
      <c r="AIX29" s="235"/>
      <c r="AIY29" s="235"/>
      <c r="AIZ29" s="235"/>
      <c r="AJA29" s="235"/>
      <c r="AJB29" s="235"/>
      <c r="AJC29" s="235"/>
      <c r="AJD29" s="235"/>
      <c r="AJE29" s="235"/>
      <c r="AJF29" s="235"/>
      <c r="AJG29" s="235"/>
      <c r="AJH29" s="235"/>
      <c r="AJI29" s="235"/>
      <c r="AJJ29" s="235"/>
      <c r="AJK29" s="235"/>
      <c r="AJL29" s="235"/>
      <c r="AJM29" s="235"/>
      <c r="AJN29" s="235"/>
      <c r="AJO29" s="235"/>
      <c r="AJP29" s="235"/>
      <c r="AJQ29" s="235"/>
      <c r="AJR29" s="235"/>
      <c r="AJS29" s="235"/>
      <c r="AJT29" s="235"/>
      <c r="AJU29" s="235"/>
      <c r="AJV29" s="235"/>
      <c r="AJW29" s="235"/>
      <c r="AJX29" s="235"/>
      <c r="AJY29" s="235"/>
      <c r="AJZ29" s="235"/>
      <c r="AKA29" s="235"/>
      <c r="AKB29" s="235"/>
      <c r="AKC29" s="235"/>
      <c r="AKD29" s="235"/>
      <c r="AKE29" s="235"/>
      <c r="AKF29" s="235"/>
      <c r="AKG29" s="235"/>
      <c r="AKH29" s="235"/>
      <c r="AKI29" s="235"/>
      <c r="AKJ29" s="235"/>
      <c r="AKK29" s="235"/>
      <c r="AKL29" s="235"/>
      <c r="AKM29" s="235"/>
      <c r="AKN29" s="235"/>
      <c r="AKO29" s="235"/>
      <c r="AKP29" s="235"/>
      <c r="AKQ29" s="235"/>
      <c r="AKR29" s="235"/>
      <c r="AKS29" s="235"/>
      <c r="AKT29" s="235"/>
      <c r="AKU29" s="235"/>
      <c r="AKV29" s="235"/>
      <c r="AKW29" s="235"/>
      <c r="AKX29" s="235"/>
      <c r="AKY29" s="235"/>
      <c r="AKZ29" s="235"/>
      <c r="ALA29" s="235"/>
      <c r="ALB29" s="235"/>
      <c r="ALC29" s="235"/>
      <c r="ALD29" s="235"/>
      <c r="ALE29" s="235"/>
      <c r="ALF29" s="235"/>
      <c r="ALG29" s="235"/>
      <c r="ALH29" s="235"/>
      <c r="ALI29" s="235"/>
      <c r="ALJ29" s="235"/>
      <c r="ALK29" s="235"/>
      <c r="ALL29" s="235"/>
      <c r="ALM29" s="235"/>
      <c r="ALN29" s="235"/>
      <c r="ALO29" s="235"/>
      <c r="ALP29" s="235"/>
      <c r="ALQ29" s="235"/>
      <c r="ALR29" s="235"/>
      <c r="ALS29" s="235"/>
      <c r="ALT29" s="235"/>
      <c r="ALU29" s="235"/>
      <c r="ALV29" s="235"/>
      <c r="ALW29" s="235"/>
      <c r="ALX29" s="235"/>
      <c r="ALY29" s="235"/>
      <c r="ALZ29" s="235"/>
      <c r="AMA29" s="235"/>
      <c r="AMB29" s="235"/>
      <c r="AMC29" s="235"/>
      <c r="AMD29" s="235"/>
      <c r="AME29" s="235"/>
      <c r="AMF29" s="235"/>
      <c r="AMG29" s="235"/>
      <c r="AMH29" s="235"/>
      <c r="AMI29" s="235"/>
      <c r="AMJ29" s="235"/>
      <c r="AMK29" s="235"/>
      <c r="AML29" s="235"/>
      <c r="AMM29" s="235"/>
      <c r="AMN29" s="235"/>
      <c r="AMO29" s="235"/>
      <c r="AMP29" s="235"/>
      <c r="AMQ29" s="235"/>
      <c r="AMR29" s="235"/>
      <c r="AMS29" s="235"/>
      <c r="AMT29" s="235"/>
      <c r="AMU29" s="235"/>
      <c r="AMV29" s="235"/>
      <c r="AMW29" s="235"/>
      <c r="AMX29" s="235"/>
      <c r="AMY29" s="235"/>
      <c r="AMZ29" s="235"/>
      <c r="ANA29" s="235"/>
      <c r="ANB29" s="235"/>
      <c r="ANC29" s="235"/>
      <c r="AND29" s="235"/>
      <c r="ANE29" s="235"/>
      <c r="ANF29" s="235"/>
      <c r="ANG29" s="235"/>
      <c r="ANH29" s="235"/>
      <c r="ANI29" s="235"/>
      <c r="ANJ29" s="235"/>
      <c r="ANK29" s="235"/>
      <c r="ANL29" s="235"/>
      <c r="ANM29" s="235"/>
      <c r="ANN29" s="235"/>
      <c r="ANO29" s="235"/>
      <c r="ANP29" s="235"/>
      <c r="ANQ29" s="235"/>
      <c r="ANR29" s="235"/>
      <c r="ANS29" s="235"/>
      <c r="ANT29" s="235"/>
      <c r="ANU29" s="235"/>
      <c r="ANV29" s="235"/>
      <c r="ANW29" s="235"/>
      <c r="ANX29" s="235"/>
      <c r="ANY29" s="235"/>
      <c r="ANZ29" s="235"/>
      <c r="AOA29" s="235"/>
      <c r="AOB29" s="235"/>
      <c r="AOC29" s="235"/>
      <c r="AOD29" s="235"/>
      <c r="AOE29" s="235"/>
      <c r="AOF29" s="235"/>
      <c r="AOG29" s="235"/>
      <c r="AOH29" s="235"/>
      <c r="AOI29" s="235"/>
      <c r="AOJ29" s="235"/>
      <c r="AOK29" s="235"/>
      <c r="AOL29" s="235"/>
      <c r="AOM29" s="235"/>
      <c r="AON29" s="235"/>
      <c r="AOO29" s="235"/>
      <c r="AOP29" s="235"/>
      <c r="AOQ29" s="235"/>
      <c r="AOR29" s="235"/>
      <c r="AOS29" s="235"/>
      <c r="AOT29" s="235"/>
      <c r="AOU29" s="235"/>
      <c r="AOV29" s="235"/>
      <c r="AOW29" s="235"/>
      <c r="AOX29" s="235"/>
      <c r="AOY29" s="235"/>
      <c r="AOZ29" s="235"/>
      <c r="APA29" s="235"/>
      <c r="APB29" s="235"/>
      <c r="APC29" s="235"/>
      <c r="APD29" s="235"/>
      <c r="APE29" s="235"/>
      <c r="APF29" s="235"/>
      <c r="APG29" s="235"/>
      <c r="APH29" s="235"/>
      <c r="API29" s="235"/>
      <c r="APJ29" s="235"/>
      <c r="APK29" s="235"/>
      <c r="APL29" s="235"/>
      <c r="APM29" s="235"/>
      <c r="APN29" s="235"/>
      <c r="APO29" s="235"/>
      <c r="APP29" s="235"/>
    </row>
    <row r="30" spans="1:1108" s="173" customFormat="1">
      <c r="A30" s="42">
        <v>62</v>
      </c>
      <c r="B30" s="137">
        <v>21.1</v>
      </c>
      <c r="C30" s="102" t="s">
        <v>382</v>
      </c>
      <c r="D30" s="138">
        <v>1062</v>
      </c>
      <c r="E30" s="104" t="s">
        <v>192</v>
      </c>
      <c r="F30" s="106" t="s">
        <v>384</v>
      </c>
      <c r="G30" s="175" t="s">
        <v>383</v>
      </c>
      <c r="H30" s="175" t="s">
        <v>339</v>
      </c>
      <c r="I30" s="175" t="s">
        <v>338</v>
      </c>
      <c r="J30" s="10" t="s">
        <v>385</v>
      </c>
      <c r="K30" s="10" t="s">
        <v>386</v>
      </c>
      <c r="L30" s="140" t="s">
        <v>387</v>
      </c>
      <c r="M30" s="10" t="s">
        <v>388</v>
      </c>
      <c r="N30" s="141" t="s">
        <v>201</v>
      </c>
      <c r="O30" s="142">
        <v>112104</v>
      </c>
      <c r="P30" s="143">
        <v>89</v>
      </c>
      <c r="Q30" s="109" t="s">
        <v>0</v>
      </c>
      <c r="R30" s="143">
        <v>89</v>
      </c>
      <c r="S30" s="109" t="s">
        <v>0</v>
      </c>
      <c r="T30" s="143">
        <v>3</v>
      </c>
      <c r="U30" s="109" t="s">
        <v>0</v>
      </c>
      <c r="V30" s="143">
        <v>14</v>
      </c>
      <c r="W30" s="109" t="s">
        <v>0</v>
      </c>
      <c r="X30" s="143">
        <v>8</v>
      </c>
      <c r="Y30" s="109" t="s">
        <v>0</v>
      </c>
      <c r="Z30" s="143">
        <v>5</v>
      </c>
      <c r="AA30" s="109" t="s">
        <v>0</v>
      </c>
      <c r="AB30" s="143"/>
      <c r="AC30" s="109" t="s">
        <v>0</v>
      </c>
      <c r="AD30" s="143"/>
      <c r="AE30" s="109" t="s">
        <v>0</v>
      </c>
      <c r="AF30" s="144">
        <v>4.5</v>
      </c>
      <c r="AG30" s="145">
        <v>8</v>
      </c>
      <c r="AH30" s="145" t="s">
        <v>274</v>
      </c>
      <c r="AI30" s="77" t="s">
        <v>0</v>
      </c>
      <c r="AJ30" s="146"/>
      <c r="AK30" s="146"/>
      <c r="AL30" s="147" t="s">
        <v>11</v>
      </c>
      <c r="AM30" s="147"/>
      <c r="AN30" s="147"/>
      <c r="AO30" s="147"/>
      <c r="AP30" s="148">
        <v>10</v>
      </c>
      <c r="AQ30" s="111" t="s">
        <v>7</v>
      </c>
      <c r="AR30" s="149">
        <v>0.27200000000000002</v>
      </c>
      <c r="AS30" s="83" t="s">
        <v>20</v>
      </c>
      <c r="AT30" s="260">
        <v>80</v>
      </c>
      <c r="AU30" s="261">
        <v>90</v>
      </c>
      <c r="AV30" s="261">
        <v>100</v>
      </c>
      <c r="AW30" s="74" t="s">
        <v>206</v>
      </c>
      <c r="AX30" s="74" t="s">
        <v>207</v>
      </c>
      <c r="AY30" s="74" t="s">
        <v>208</v>
      </c>
      <c r="AZ30" s="74" t="s">
        <v>209</v>
      </c>
      <c r="BA30" s="152" t="s">
        <v>210</v>
      </c>
      <c r="BB30" s="115" t="s">
        <v>211</v>
      </c>
      <c r="BC30" s="152" t="s">
        <v>212</v>
      </c>
      <c r="BD30" s="152" t="s">
        <v>213</v>
      </c>
      <c r="BE30" s="116" t="s">
        <v>192</v>
      </c>
      <c r="BF30" s="117" t="s">
        <v>214</v>
      </c>
      <c r="BG30" s="117" t="s">
        <v>4</v>
      </c>
      <c r="BH30" s="117" t="s">
        <v>166</v>
      </c>
      <c r="BM30" s="119" t="s">
        <v>215</v>
      </c>
      <c r="BN30" s="154" t="s">
        <v>216</v>
      </c>
      <c r="BO30" s="154" t="s">
        <v>217</v>
      </c>
      <c r="BP30" s="154" t="s">
        <v>218</v>
      </c>
      <c r="BQ30" s="155" t="s">
        <v>219</v>
      </c>
      <c r="BR30" s="154" t="s">
        <v>220</v>
      </c>
      <c r="BS30" s="121" t="s">
        <v>221</v>
      </c>
      <c r="BT30" s="121" t="s">
        <v>222</v>
      </c>
      <c r="BU30" s="121" t="s">
        <v>215</v>
      </c>
      <c r="BV30" s="121" t="s">
        <v>216</v>
      </c>
      <c r="BW30" s="121" t="s">
        <v>217</v>
      </c>
      <c r="BX30" s="121" t="s">
        <v>218</v>
      </c>
      <c r="BY30" s="121" t="s">
        <v>223</v>
      </c>
      <c r="BZ30" s="154" t="s">
        <v>224</v>
      </c>
      <c r="CA30" s="154" t="s">
        <v>225</v>
      </c>
      <c r="CB30" s="120" t="s">
        <v>226</v>
      </c>
      <c r="CC30" s="155" t="s">
        <v>344</v>
      </c>
      <c r="CD30" s="155" t="s">
        <v>345</v>
      </c>
      <c r="CE30" s="155" t="s">
        <v>346</v>
      </c>
      <c r="CF30" s="155" t="s">
        <v>347</v>
      </c>
      <c r="CG30" s="124" t="s">
        <v>231</v>
      </c>
      <c r="CH30" s="154" t="s">
        <v>232</v>
      </c>
      <c r="CI30" s="156" t="s">
        <v>233</v>
      </c>
      <c r="CJ30" s="156" t="s">
        <v>234</v>
      </c>
      <c r="CK30" s="158"/>
      <c r="CL30" s="158"/>
      <c r="CM30" s="158"/>
      <c r="CN30" s="158"/>
      <c r="CO30" s="158"/>
      <c r="CP30" s="158"/>
      <c r="CQ30" s="158"/>
      <c r="CR30" s="158"/>
      <c r="CS30" s="158"/>
      <c r="CT30" s="158"/>
      <c r="CU30" s="158"/>
      <c r="CV30" s="158"/>
      <c r="CW30" s="158"/>
      <c r="CX30" s="158"/>
      <c r="CY30" s="158"/>
      <c r="CZ30" s="159"/>
      <c r="DA30" s="160"/>
      <c r="DB30" s="161"/>
      <c r="DC30" s="161"/>
      <c r="DD30" s="161"/>
      <c r="DE30" s="162" t="s">
        <v>235</v>
      </c>
      <c r="DF30" s="160"/>
      <c r="DG30" s="158"/>
      <c r="DH30" s="158"/>
      <c r="DI30" s="163" t="s">
        <v>236</v>
      </c>
      <c r="DJ30" s="91" t="s">
        <v>237</v>
      </c>
      <c r="DK30" s="91" t="s">
        <v>238</v>
      </c>
      <c r="DL30" s="91" t="s">
        <v>239</v>
      </c>
      <c r="DM30" s="127" t="s">
        <v>223</v>
      </c>
      <c r="DN30" s="127" t="s">
        <v>224</v>
      </c>
      <c r="DO30" s="127" t="s">
        <v>225</v>
      </c>
      <c r="DP30" s="127" t="s">
        <v>240</v>
      </c>
      <c r="DQ30" s="91"/>
      <c r="DR30" s="91"/>
      <c r="DS30" s="91"/>
      <c r="DT30" s="91"/>
      <c r="DU30" s="91" t="s">
        <v>241</v>
      </c>
      <c r="DV30" s="91" t="s">
        <v>242</v>
      </c>
      <c r="DW30" s="91" t="s">
        <v>243</v>
      </c>
      <c r="DX30" s="91" t="s">
        <v>244</v>
      </c>
      <c r="DY30" s="91"/>
      <c r="DZ30" s="91"/>
      <c r="EA30" s="91"/>
      <c r="EB30" s="91"/>
      <c r="EC30" s="91"/>
      <c r="ED30" s="91"/>
      <c r="EE30" s="91"/>
      <c r="EF30" s="91"/>
      <c r="EG30" s="164"/>
      <c r="EH30" s="164"/>
      <c r="EI30" s="165"/>
      <c r="EJ30" s="165"/>
      <c r="EK30" s="96" t="s">
        <v>253</v>
      </c>
      <c r="EL30" s="141"/>
      <c r="EM30" s="141"/>
      <c r="EN30" s="166"/>
      <c r="EO30" s="167" t="s">
        <v>254</v>
      </c>
      <c r="EP30" s="167" t="s">
        <v>389</v>
      </c>
      <c r="EQ30" s="167" t="s">
        <v>390</v>
      </c>
      <c r="ER30" s="167" t="s">
        <v>391</v>
      </c>
      <c r="ES30" s="167" t="s">
        <v>392</v>
      </c>
      <c r="ET30" s="167"/>
      <c r="EU30" s="167" t="s">
        <v>393</v>
      </c>
      <c r="EV30" s="168"/>
      <c r="EW30" s="168"/>
      <c r="EX30" s="169" t="s">
        <v>394</v>
      </c>
      <c r="EY30" s="169"/>
      <c r="EZ30" s="171"/>
      <c r="FA30" s="171"/>
      <c r="FB30" s="171"/>
      <c r="FC30" s="171"/>
      <c r="FD30" s="171"/>
      <c r="FE30" s="171"/>
      <c r="FF30" s="240">
        <v>46677</v>
      </c>
      <c r="FG30" s="240"/>
      <c r="FH30" s="240"/>
      <c r="FI30" s="240">
        <v>115834</v>
      </c>
      <c r="FJ30" s="240"/>
      <c r="FK30" s="240"/>
      <c r="FL30" s="135">
        <v>1</v>
      </c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  <c r="IW30" s="249"/>
      <c r="IX30" s="249"/>
      <c r="IY30" s="249"/>
      <c r="IZ30" s="249"/>
      <c r="JA30" s="249"/>
      <c r="JB30" s="249"/>
      <c r="JC30" s="249"/>
      <c r="JD30" s="249"/>
      <c r="JE30" s="249"/>
      <c r="JF30" s="249"/>
      <c r="JG30" s="249"/>
      <c r="JH30" s="249"/>
      <c r="JI30" s="249"/>
      <c r="JJ30" s="249"/>
      <c r="JK30" s="249"/>
      <c r="JL30" s="249"/>
      <c r="JM30" s="249"/>
      <c r="JN30" s="249"/>
      <c r="JO30" s="249"/>
      <c r="JP30" s="249"/>
      <c r="JQ30" s="249"/>
      <c r="JR30" s="249"/>
      <c r="JS30" s="249"/>
      <c r="JT30" s="249"/>
      <c r="JU30" s="249"/>
      <c r="JV30" s="249"/>
      <c r="JW30" s="249"/>
      <c r="JX30" s="249"/>
      <c r="JY30" s="249"/>
      <c r="JZ30" s="249"/>
      <c r="KA30" s="249"/>
      <c r="KB30" s="249"/>
      <c r="KC30" s="249"/>
      <c r="KD30" s="249"/>
      <c r="KE30" s="249"/>
      <c r="KF30" s="249"/>
      <c r="KG30" s="249"/>
      <c r="KH30" s="249"/>
      <c r="KI30" s="249"/>
      <c r="KJ30" s="249"/>
      <c r="KK30" s="249"/>
      <c r="KL30" s="249"/>
      <c r="KM30" s="249"/>
      <c r="KN30" s="249"/>
      <c r="KO30" s="249"/>
      <c r="KP30" s="249"/>
      <c r="KQ30" s="249"/>
      <c r="KR30" s="249"/>
      <c r="KS30" s="249"/>
      <c r="KT30" s="249"/>
      <c r="KU30" s="249"/>
      <c r="KV30" s="249"/>
      <c r="KW30" s="249"/>
      <c r="KX30" s="249"/>
      <c r="KY30" s="249"/>
      <c r="KZ30" s="249"/>
      <c r="LA30" s="249"/>
      <c r="LB30" s="249"/>
      <c r="LC30" s="249"/>
      <c r="LD30" s="249"/>
      <c r="LE30" s="249"/>
      <c r="LF30" s="249"/>
      <c r="LG30" s="249"/>
      <c r="LH30" s="249"/>
      <c r="LI30" s="249"/>
      <c r="LJ30" s="249"/>
      <c r="LK30" s="249"/>
      <c r="LL30" s="249"/>
      <c r="LM30" s="249"/>
      <c r="LN30" s="249"/>
      <c r="LO30" s="249"/>
      <c r="LP30" s="249"/>
      <c r="LQ30" s="249"/>
      <c r="LR30" s="249"/>
      <c r="LS30" s="249"/>
      <c r="LT30" s="249"/>
      <c r="LU30" s="249"/>
      <c r="LV30" s="249"/>
      <c r="LW30" s="249"/>
      <c r="LX30" s="249"/>
      <c r="LY30" s="249"/>
      <c r="LZ30" s="249"/>
      <c r="MA30" s="249"/>
      <c r="MB30" s="249"/>
      <c r="MC30" s="249"/>
      <c r="MD30" s="249"/>
      <c r="ME30" s="249"/>
      <c r="MF30" s="249"/>
      <c r="MG30" s="249"/>
      <c r="MH30" s="249"/>
      <c r="MI30" s="249"/>
      <c r="MJ30" s="249"/>
      <c r="MK30" s="249"/>
      <c r="ML30" s="249"/>
      <c r="MM30" s="249"/>
      <c r="MN30" s="249"/>
      <c r="MO30" s="249"/>
      <c r="MP30" s="249"/>
      <c r="MQ30" s="249"/>
      <c r="MR30" s="249"/>
      <c r="MS30" s="249"/>
      <c r="MT30" s="249"/>
      <c r="MU30" s="249"/>
      <c r="MV30" s="249"/>
      <c r="MW30" s="249"/>
      <c r="MX30" s="249"/>
      <c r="MY30" s="249"/>
      <c r="MZ30" s="249"/>
      <c r="NA30" s="249"/>
      <c r="NB30" s="249"/>
      <c r="NC30" s="249"/>
      <c r="ND30" s="249"/>
      <c r="NE30" s="249"/>
      <c r="NF30" s="249"/>
      <c r="NG30" s="249"/>
      <c r="NH30" s="249"/>
      <c r="NI30" s="249"/>
      <c r="NJ30" s="249"/>
      <c r="NK30" s="249"/>
      <c r="NL30" s="249"/>
      <c r="NM30" s="249"/>
      <c r="NN30" s="249"/>
      <c r="NO30" s="249"/>
      <c r="NP30" s="249"/>
      <c r="NQ30" s="249"/>
      <c r="NR30" s="249"/>
      <c r="NS30" s="249"/>
      <c r="NT30" s="249"/>
      <c r="NU30" s="249"/>
      <c r="NV30" s="249"/>
      <c r="NW30" s="249"/>
      <c r="NX30" s="249"/>
      <c r="NY30" s="249"/>
      <c r="NZ30" s="249"/>
      <c r="OA30" s="249"/>
      <c r="OB30" s="249"/>
      <c r="OC30" s="249"/>
      <c r="OD30" s="249"/>
      <c r="OE30" s="249"/>
      <c r="OF30" s="249"/>
      <c r="OG30" s="249"/>
      <c r="OH30" s="249"/>
      <c r="OI30" s="249"/>
      <c r="OJ30" s="249"/>
      <c r="OK30" s="249"/>
      <c r="OL30" s="249"/>
      <c r="OM30" s="249"/>
      <c r="ON30" s="249"/>
      <c r="OO30" s="249"/>
      <c r="OP30" s="249"/>
      <c r="OQ30" s="249"/>
      <c r="OR30" s="249"/>
      <c r="OS30" s="249"/>
      <c r="OT30" s="249"/>
      <c r="OU30" s="249"/>
      <c r="OV30" s="249"/>
      <c r="OW30" s="249"/>
      <c r="OX30" s="249"/>
      <c r="OY30" s="249"/>
      <c r="OZ30" s="249"/>
      <c r="PA30" s="249"/>
      <c r="PB30" s="249"/>
      <c r="PC30" s="249"/>
      <c r="PD30" s="249"/>
      <c r="PE30" s="249"/>
      <c r="PF30" s="249"/>
      <c r="PG30" s="249"/>
      <c r="PH30" s="249"/>
      <c r="PI30" s="249"/>
      <c r="PJ30" s="249"/>
      <c r="PK30" s="249"/>
      <c r="PL30" s="249"/>
      <c r="PM30" s="249"/>
      <c r="PN30" s="249"/>
      <c r="PO30" s="249"/>
      <c r="PP30" s="249"/>
      <c r="PQ30" s="249"/>
      <c r="PR30" s="249"/>
      <c r="PS30" s="249"/>
      <c r="PT30" s="249"/>
      <c r="PU30" s="249"/>
      <c r="PV30" s="249"/>
      <c r="PW30" s="249"/>
      <c r="PX30" s="249"/>
      <c r="PY30" s="249"/>
      <c r="PZ30" s="249"/>
      <c r="QA30" s="249"/>
      <c r="QB30" s="249"/>
      <c r="QC30" s="249"/>
      <c r="QD30" s="249"/>
      <c r="QE30" s="249"/>
      <c r="QF30" s="249"/>
      <c r="QG30" s="249"/>
      <c r="QH30" s="249"/>
      <c r="QI30" s="249"/>
      <c r="QJ30" s="249"/>
      <c r="QK30" s="249"/>
      <c r="QL30" s="249"/>
      <c r="QM30" s="249"/>
      <c r="QN30" s="249"/>
      <c r="QO30" s="249"/>
      <c r="QP30" s="249"/>
      <c r="QQ30" s="249"/>
      <c r="QR30" s="249"/>
      <c r="QS30" s="249"/>
      <c r="QT30" s="249"/>
      <c r="QU30" s="249"/>
      <c r="QV30" s="249"/>
      <c r="QW30" s="249"/>
      <c r="QX30" s="249"/>
      <c r="QY30" s="249"/>
      <c r="QZ30" s="249"/>
      <c r="RA30" s="249"/>
      <c r="RB30" s="249"/>
      <c r="RC30" s="249"/>
      <c r="RD30" s="249"/>
      <c r="RE30" s="249"/>
      <c r="RF30" s="249"/>
      <c r="RG30" s="249"/>
      <c r="RH30" s="249"/>
      <c r="RI30" s="249"/>
      <c r="RJ30" s="249"/>
      <c r="RK30" s="249"/>
      <c r="RL30" s="249"/>
      <c r="RM30" s="249"/>
      <c r="RN30" s="249"/>
      <c r="RO30" s="249"/>
      <c r="RP30" s="249"/>
      <c r="RQ30" s="249"/>
      <c r="RR30" s="249"/>
      <c r="RS30" s="249"/>
      <c r="RT30" s="249"/>
      <c r="RU30" s="249"/>
      <c r="RV30" s="249"/>
      <c r="RW30" s="249"/>
      <c r="RX30" s="249"/>
      <c r="RY30" s="249"/>
      <c r="RZ30" s="249"/>
      <c r="SA30" s="249"/>
      <c r="SB30" s="249"/>
      <c r="SC30" s="249"/>
      <c r="SD30" s="249"/>
      <c r="SE30" s="249"/>
      <c r="SF30" s="249"/>
      <c r="SG30" s="249"/>
      <c r="SH30" s="249"/>
      <c r="SI30" s="249"/>
      <c r="SJ30" s="249"/>
      <c r="SK30" s="249"/>
      <c r="SL30" s="249"/>
      <c r="SM30" s="249"/>
      <c r="SN30" s="249"/>
      <c r="SO30" s="249"/>
      <c r="SP30" s="249"/>
      <c r="SQ30" s="249"/>
      <c r="SR30" s="249"/>
      <c r="SS30" s="249"/>
      <c r="ST30" s="249"/>
      <c r="SU30" s="249"/>
      <c r="SV30" s="249"/>
      <c r="SW30" s="249"/>
      <c r="SX30" s="249"/>
      <c r="SY30" s="249"/>
      <c r="SZ30" s="249"/>
      <c r="TA30" s="249"/>
      <c r="TB30" s="249"/>
      <c r="TC30" s="249"/>
      <c r="TD30" s="249"/>
      <c r="TE30" s="249"/>
      <c r="TF30" s="249"/>
      <c r="TG30" s="249"/>
      <c r="TH30" s="249"/>
      <c r="TI30" s="249"/>
      <c r="TJ30" s="249"/>
      <c r="TK30" s="249"/>
      <c r="TL30" s="249"/>
      <c r="TM30" s="249"/>
      <c r="TN30" s="249"/>
      <c r="TO30" s="249"/>
      <c r="TP30" s="249"/>
      <c r="TQ30" s="249"/>
      <c r="TR30" s="249"/>
      <c r="TS30" s="249"/>
      <c r="TT30" s="249"/>
      <c r="TU30" s="249"/>
      <c r="TV30" s="249"/>
      <c r="TW30" s="249"/>
      <c r="TX30" s="249"/>
      <c r="TY30" s="249"/>
      <c r="TZ30" s="249"/>
      <c r="UA30" s="249"/>
      <c r="UB30" s="249"/>
      <c r="UC30" s="249"/>
      <c r="UD30" s="249"/>
      <c r="UE30" s="249"/>
      <c r="UF30" s="249"/>
      <c r="UG30" s="249"/>
      <c r="UH30" s="249"/>
      <c r="UI30" s="249"/>
      <c r="UJ30" s="249"/>
      <c r="UK30" s="249"/>
      <c r="UL30" s="249"/>
      <c r="UM30" s="249"/>
      <c r="UN30" s="249"/>
      <c r="UO30" s="249"/>
      <c r="UP30" s="249"/>
      <c r="UQ30" s="249"/>
      <c r="UR30" s="249"/>
      <c r="US30" s="249"/>
      <c r="UT30" s="249"/>
      <c r="UU30" s="249"/>
      <c r="UV30" s="249"/>
      <c r="UW30" s="249"/>
      <c r="UX30" s="249"/>
      <c r="UY30" s="249"/>
      <c r="UZ30" s="249"/>
      <c r="VA30" s="249"/>
      <c r="VB30" s="249"/>
      <c r="VC30" s="249"/>
      <c r="VD30" s="249"/>
      <c r="VE30" s="249"/>
      <c r="VF30" s="249"/>
      <c r="VG30" s="249"/>
      <c r="VH30" s="249"/>
      <c r="VI30" s="249"/>
      <c r="VJ30" s="249"/>
      <c r="VK30" s="249"/>
      <c r="VL30" s="249"/>
      <c r="VM30" s="249"/>
      <c r="VN30" s="249"/>
      <c r="VO30" s="249"/>
      <c r="VP30" s="249"/>
      <c r="VQ30" s="249"/>
      <c r="VR30" s="249"/>
      <c r="VS30" s="249"/>
      <c r="VT30" s="249"/>
      <c r="VU30" s="249"/>
      <c r="VV30" s="249"/>
      <c r="VW30" s="249"/>
      <c r="VX30" s="249"/>
      <c r="VY30" s="249"/>
      <c r="VZ30" s="249"/>
      <c r="WA30" s="249"/>
      <c r="WB30" s="249"/>
      <c r="WC30" s="249"/>
      <c r="WD30" s="249"/>
      <c r="WE30" s="249"/>
      <c r="WF30" s="249"/>
      <c r="WG30" s="249"/>
      <c r="WH30" s="249"/>
      <c r="WI30" s="249"/>
      <c r="WJ30" s="249"/>
      <c r="WK30" s="249"/>
      <c r="WL30" s="249"/>
      <c r="WM30" s="249"/>
      <c r="WN30" s="249"/>
      <c r="WO30" s="249"/>
      <c r="WP30" s="249"/>
      <c r="WQ30" s="249"/>
      <c r="WR30" s="249"/>
      <c r="WS30" s="249"/>
      <c r="WT30" s="249"/>
      <c r="WU30" s="249"/>
      <c r="WV30" s="249"/>
      <c r="WW30" s="249"/>
      <c r="WX30" s="249"/>
      <c r="WY30" s="249"/>
      <c r="WZ30" s="249"/>
      <c r="XA30" s="249"/>
      <c r="XB30" s="249"/>
      <c r="XC30" s="249"/>
      <c r="XD30" s="249"/>
      <c r="XE30" s="249"/>
      <c r="XF30" s="249"/>
      <c r="XG30" s="249"/>
      <c r="XH30" s="249"/>
      <c r="XI30" s="249"/>
      <c r="XJ30" s="249"/>
      <c r="XK30" s="249"/>
      <c r="XL30" s="249"/>
      <c r="XM30" s="249"/>
      <c r="XN30" s="249"/>
      <c r="XO30" s="249"/>
      <c r="XP30" s="249"/>
      <c r="XQ30" s="249"/>
      <c r="XR30" s="249"/>
      <c r="XS30" s="249"/>
      <c r="XT30" s="249"/>
      <c r="XU30" s="249"/>
      <c r="XV30" s="249"/>
      <c r="XW30" s="249"/>
      <c r="XX30" s="249"/>
      <c r="XY30" s="249"/>
      <c r="XZ30" s="249"/>
      <c r="YA30" s="249"/>
      <c r="YB30" s="249"/>
      <c r="YC30" s="249"/>
      <c r="YD30" s="249"/>
      <c r="YE30" s="249"/>
      <c r="YF30" s="249"/>
      <c r="YG30" s="249"/>
      <c r="YH30" s="249"/>
      <c r="YI30" s="249"/>
      <c r="YJ30" s="249"/>
      <c r="YK30" s="249"/>
      <c r="YL30" s="249"/>
      <c r="YM30" s="249"/>
      <c r="YN30" s="249"/>
      <c r="YO30" s="249"/>
      <c r="YP30" s="249"/>
      <c r="YQ30" s="249"/>
      <c r="YR30" s="249"/>
      <c r="YS30" s="249"/>
      <c r="YT30" s="249"/>
      <c r="YU30" s="249"/>
      <c r="YV30" s="249"/>
      <c r="YW30" s="249"/>
      <c r="YX30" s="249"/>
      <c r="YY30" s="249"/>
      <c r="YZ30" s="249"/>
      <c r="ZA30" s="249"/>
      <c r="ZB30" s="249"/>
      <c r="ZC30" s="249"/>
      <c r="ZD30" s="249"/>
      <c r="ZE30" s="249"/>
      <c r="ZF30" s="249"/>
      <c r="ZG30" s="249"/>
      <c r="ZH30" s="249"/>
      <c r="ZI30" s="249"/>
      <c r="ZJ30" s="249"/>
      <c r="ZK30" s="249"/>
      <c r="ZL30" s="249"/>
      <c r="ZM30" s="249"/>
      <c r="ZN30" s="249"/>
      <c r="ZO30" s="249"/>
      <c r="ZP30" s="249"/>
      <c r="ZQ30" s="249"/>
      <c r="ZR30" s="249"/>
      <c r="ZS30" s="249"/>
      <c r="ZT30" s="249"/>
      <c r="ZU30" s="249"/>
      <c r="ZV30" s="249"/>
      <c r="ZW30" s="249"/>
      <c r="ZX30" s="249"/>
      <c r="ZY30" s="249"/>
      <c r="ZZ30" s="249"/>
      <c r="AAA30" s="249"/>
      <c r="AAB30" s="249"/>
      <c r="AAC30" s="249"/>
      <c r="AAD30" s="249"/>
      <c r="AAE30" s="249"/>
      <c r="AAF30" s="249"/>
      <c r="AAG30" s="249"/>
      <c r="AAH30" s="249"/>
      <c r="AAI30" s="249"/>
      <c r="AAJ30" s="249"/>
      <c r="AAK30" s="249"/>
      <c r="AAL30" s="249"/>
      <c r="AAM30" s="249"/>
      <c r="AAN30" s="249"/>
      <c r="AAO30" s="249"/>
      <c r="AAP30" s="249"/>
      <c r="AAQ30" s="249"/>
      <c r="AAR30" s="249"/>
      <c r="AAS30" s="249"/>
      <c r="AAT30" s="249"/>
      <c r="AAU30" s="249"/>
      <c r="AAV30" s="249"/>
      <c r="AAW30" s="249"/>
      <c r="AAX30" s="249"/>
      <c r="AAY30" s="249"/>
      <c r="AAZ30" s="249"/>
      <c r="ABA30" s="249"/>
      <c r="ABB30" s="249"/>
      <c r="ABC30" s="249"/>
      <c r="ABD30" s="249"/>
      <c r="ABE30" s="249"/>
      <c r="ABF30" s="249"/>
      <c r="ABG30" s="249"/>
      <c r="ABH30" s="249"/>
      <c r="ABI30" s="249"/>
      <c r="ABJ30" s="249"/>
      <c r="ABK30" s="249"/>
      <c r="ABL30" s="249"/>
      <c r="ABM30" s="249"/>
      <c r="ABN30" s="249"/>
      <c r="ABO30" s="249"/>
      <c r="ABP30" s="249"/>
      <c r="ABQ30" s="249"/>
      <c r="ABR30" s="249"/>
      <c r="ABS30" s="249"/>
      <c r="ABT30" s="249"/>
      <c r="ABU30" s="249"/>
      <c r="ABV30" s="249"/>
      <c r="ABW30" s="249"/>
      <c r="ABX30" s="249"/>
      <c r="ABY30" s="249"/>
      <c r="ABZ30" s="249"/>
      <c r="ACA30" s="249"/>
      <c r="ACB30" s="249"/>
      <c r="ACC30" s="249"/>
      <c r="ACD30" s="249"/>
      <c r="ACE30" s="249"/>
      <c r="ACF30" s="249"/>
      <c r="ACG30" s="249"/>
      <c r="ACH30" s="249"/>
      <c r="ACI30" s="249"/>
      <c r="ACJ30" s="249"/>
      <c r="ACK30" s="249"/>
      <c r="ACL30" s="249"/>
      <c r="ACM30" s="249"/>
      <c r="ACN30" s="249"/>
      <c r="ACO30" s="249"/>
      <c r="ACP30" s="249"/>
      <c r="ACQ30" s="249"/>
      <c r="ACR30" s="249"/>
      <c r="ACS30" s="249"/>
      <c r="ACT30" s="249"/>
      <c r="ACU30" s="249"/>
      <c r="ACV30" s="249"/>
      <c r="ACW30" s="249"/>
      <c r="ACX30" s="249"/>
      <c r="ACY30" s="249"/>
      <c r="ACZ30" s="249"/>
      <c r="ADA30" s="249"/>
      <c r="ADB30" s="249"/>
      <c r="ADC30" s="249"/>
      <c r="ADD30" s="249"/>
      <c r="ADE30" s="249"/>
      <c r="ADF30" s="249"/>
      <c r="ADG30" s="249"/>
      <c r="ADH30" s="249"/>
      <c r="ADI30" s="249"/>
      <c r="ADJ30" s="249"/>
      <c r="ADK30" s="249"/>
      <c r="ADL30" s="249"/>
      <c r="ADM30" s="249"/>
      <c r="ADN30" s="249"/>
      <c r="ADO30" s="249"/>
      <c r="ADP30" s="249"/>
      <c r="ADQ30" s="249"/>
      <c r="ADR30" s="249"/>
      <c r="ADS30" s="249"/>
      <c r="ADT30" s="249"/>
      <c r="ADU30" s="249"/>
      <c r="ADV30" s="249"/>
      <c r="ADW30" s="249"/>
      <c r="ADX30" s="249"/>
      <c r="ADY30" s="249"/>
      <c r="ADZ30" s="249"/>
      <c r="AEA30" s="249"/>
      <c r="AEB30" s="249"/>
      <c r="AEC30" s="249"/>
      <c r="AED30" s="249"/>
      <c r="AEE30" s="249"/>
      <c r="AEF30" s="249"/>
      <c r="AEG30" s="249"/>
      <c r="AEH30" s="249"/>
      <c r="AEI30" s="249"/>
      <c r="AEJ30" s="249"/>
      <c r="AEK30" s="249"/>
      <c r="AEL30" s="249"/>
      <c r="AEM30" s="249"/>
      <c r="AEN30" s="249"/>
      <c r="AEO30" s="249"/>
      <c r="AEP30" s="249"/>
      <c r="AEQ30" s="249"/>
      <c r="AER30" s="249"/>
      <c r="AES30" s="249"/>
      <c r="AET30" s="249"/>
      <c r="AEU30" s="249"/>
      <c r="AEV30" s="249"/>
      <c r="AEW30" s="249"/>
      <c r="AEX30" s="249"/>
      <c r="AEY30" s="249"/>
      <c r="AEZ30" s="249"/>
      <c r="AFA30" s="249"/>
      <c r="AFB30" s="249"/>
      <c r="AFC30" s="249"/>
      <c r="AFD30" s="249"/>
      <c r="AFE30" s="249"/>
      <c r="AFF30" s="249"/>
      <c r="AFG30" s="249"/>
      <c r="AFH30" s="249"/>
      <c r="AFI30" s="249"/>
      <c r="AFJ30" s="249"/>
      <c r="AFK30" s="249"/>
      <c r="AFL30" s="249"/>
      <c r="AFM30" s="249"/>
      <c r="AFN30" s="249"/>
      <c r="AFO30" s="249"/>
      <c r="AFP30" s="249"/>
      <c r="AFQ30" s="249"/>
      <c r="AFR30" s="249"/>
      <c r="AFS30" s="249"/>
      <c r="AFT30" s="249"/>
      <c r="AFU30" s="249"/>
      <c r="AFV30" s="249"/>
      <c r="AFW30" s="249"/>
      <c r="AFX30" s="249"/>
      <c r="AFY30" s="249"/>
      <c r="AFZ30" s="249"/>
      <c r="AGA30" s="249"/>
      <c r="AGB30" s="249"/>
      <c r="AGC30" s="249"/>
      <c r="AGD30" s="249"/>
      <c r="AGE30" s="249"/>
      <c r="AGF30" s="249"/>
      <c r="AGG30" s="249"/>
      <c r="AGH30" s="249"/>
      <c r="AGI30" s="249"/>
      <c r="AGJ30" s="249"/>
      <c r="AGK30" s="249"/>
      <c r="AGL30" s="249"/>
      <c r="AGM30" s="249"/>
      <c r="AGN30" s="249"/>
      <c r="AGO30" s="249"/>
      <c r="AGP30" s="249"/>
      <c r="AGQ30" s="249"/>
      <c r="AGR30" s="249"/>
      <c r="AGS30" s="249"/>
      <c r="AGT30" s="249"/>
      <c r="AGU30" s="249"/>
      <c r="AGV30" s="249"/>
      <c r="AGW30" s="249"/>
      <c r="AGX30" s="249"/>
      <c r="AGY30" s="249"/>
      <c r="AGZ30" s="249"/>
      <c r="AHA30" s="249"/>
      <c r="AHB30" s="249"/>
      <c r="AHC30" s="249"/>
      <c r="AHD30" s="249"/>
      <c r="AHE30" s="249"/>
      <c r="AHF30" s="249"/>
      <c r="AHG30" s="249"/>
      <c r="AHH30" s="249"/>
      <c r="AHI30" s="249"/>
      <c r="AHJ30" s="249"/>
      <c r="AHK30" s="249"/>
      <c r="AHL30" s="249"/>
      <c r="AHM30" s="249"/>
      <c r="AHN30" s="249"/>
      <c r="AHO30" s="249"/>
      <c r="AHP30" s="249"/>
      <c r="AHQ30" s="249"/>
      <c r="AHR30" s="249"/>
      <c r="AHS30" s="249"/>
      <c r="AHT30" s="249"/>
      <c r="AHU30" s="249"/>
      <c r="AHV30" s="249"/>
      <c r="AHW30" s="249"/>
      <c r="AHX30" s="249"/>
      <c r="AHY30" s="249"/>
      <c r="AHZ30" s="249"/>
      <c r="AIA30" s="249"/>
      <c r="AIB30" s="249"/>
      <c r="AIC30" s="249"/>
      <c r="AID30" s="249"/>
      <c r="AIE30" s="249"/>
      <c r="AIF30" s="249"/>
      <c r="AIG30" s="249"/>
      <c r="AIH30" s="249"/>
      <c r="AII30" s="249"/>
      <c r="AIJ30" s="249"/>
      <c r="AIK30" s="249"/>
      <c r="AIL30" s="249"/>
      <c r="AIM30" s="249"/>
      <c r="AIN30" s="249"/>
      <c r="AIO30" s="249"/>
      <c r="AIP30" s="249"/>
      <c r="AIQ30" s="249"/>
      <c r="AIR30" s="249"/>
      <c r="AIS30" s="249"/>
      <c r="AIT30" s="249"/>
      <c r="AIU30" s="249"/>
      <c r="AIV30" s="249"/>
      <c r="AIW30" s="249"/>
      <c r="AIX30" s="249"/>
      <c r="AIY30" s="249"/>
      <c r="AIZ30" s="249"/>
      <c r="AJA30" s="249"/>
      <c r="AJB30" s="249"/>
      <c r="AJC30" s="249"/>
      <c r="AJD30" s="249"/>
      <c r="AJE30" s="249"/>
      <c r="AJF30" s="249"/>
      <c r="AJG30" s="249"/>
      <c r="AJH30" s="249"/>
      <c r="AJI30" s="249"/>
      <c r="AJJ30" s="249"/>
      <c r="AJK30" s="249"/>
      <c r="AJL30" s="249"/>
      <c r="AJM30" s="249"/>
      <c r="AJN30" s="249"/>
      <c r="AJO30" s="249"/>
      <c r="AJP30" s="249"/>
      <c r="AJQ30" s="249"/>
      <c r="AJR30" s="249"/>
      <c r="AJS30" s="249"/>
      <c r="AJT30" s="249"/>
      <c r="AJU30" s="249"/>
      <c r="AJV30" s="249"/>
      <c r="AJW30" s="249"/>
      <c r="AJX30" s="249"/>
      <c r="AJY30" s="249"/>
      <c r="AJZ30" s="249"/>
      <c r="AKA30" s="249"/>
      <c r="AKB30" s="249"/>
      <c r="AKC30" s="249"/>
      <c r="AKD30" s="249"/>
      <c r="AKE30" s="249"/>
      <c r="AKF30" s="249"/>
      <c r="AKG30" s="249"/>
      <c r="AKH30" s="249"/>
      <c r="AKI30" s="249"/>
      <c r="AKJ30" s="249"/>
      <c r="AKK30" s="249"/>
      <c r="AKL30" s="249"/>
      <c r="AKM30" s="249"/>
      <c r="AKN30" s="249"/>
      <c r="AKO30" s="249"/>
      <c r="AKP30" s="249"/>
      <c r="AKQ30" s="249"/>
      <c r="AKR30" s="249"/>
      <c r="AKS30" s="249"/>
      <c r="AKT30" s="249"/>
      <c r="AKU30" s="249"/>
      <c r="AKV30" s="249"/>
      <c r="AKW30" s="249"/>
      <c r="AKX30" s="249"/>
      <c r="AKY30" s="249"/>
      <c r="AKZ30" s="249"/>
      <c r="ALA30" s="249"/>
      <c r="ALB30" s="249"/>
      <c r="ALC30" s="249"/>
      <c r="ALD30" s="249"/>
      <c r="ALE30" s="249"/>
      <c r="ALF30" s="249"/>
      <c r="ALG30" s="249"/>
      <c r="ALH30" s="249"/>
      <c r="ALI30" s="249"/>
      <c r="ALJ30" s="249"/>
      <c r="ALK30" s="249"/>
      <c r="ALL30" s="249"/>
      <c r="ALM30" s="249"/>
      <c r="ALN30" s="249"/>
      <c r="ALO30" s="249"/>
      <c r="ALP30" s="249"/>
      <c r="ALQ30" s="249"/>
      <c r="ALR30" s="249"/>
      <c r="ALS30" s="249"/>
      <c r="ALT30" s="249"/>
      <c r="ALU30" s="249"/>
      <c r="ALV30" s="249"/>
      <c r="ALW30" s="249"/>
      <c r="ALX30" s="249"/>
      <c r="ALY30" s="249"/>
      <c r="ALZ30" s="249"/>
      <c r="AMA30" s="249"/>
      <c r="AMB30" s="249"/>
      <c r="AMC30" s="249"/>
      <c r="AMD30" s="249"/>
      <c r="AME30" s="249"/>
      <c r="AMF30" s="249"/>
      <c r="AMG30" s="249"/>
      <c r="AMH30" s="249"/>
      <c r="AMI30" s="249"/>
      <c r="AMJ30" s="249"/>
      <c r="AMK30" s="249"/>
      <c r="AML30" s="249"/>
      <c r="AMM30" s="249"/>
      <c r="AMN30" s="249"/>
      <c r="AMO30" s="249"/>
      <c r="AMP30" s="249"/>
      <c r="AMQ30" s="249"/>
      <c r="AMR30" s="249"/>
      <c r="AMS30" s="249"/>
      <c r="AMT30" s="249"/>
      <c r="AMU30" s="249"/>
      <c r="AMV30" s="249"/>
      <c r="AMW30" s="249"/>
      <c r="AMX30" s="249"/>
      <c r="AMY30" s="249"/>
      <c r="AMZ30" s="249"/>
      <c r="ANA30" s="249"/>
      <c r="ANB30" s="249"/>
      <c r="ANC30" s="249"/>
      <c r="AND30" s="249"/>
      <c r="ANE30" s="249"/>
      <c r="ANF30" s="249"/>
      <c r="ANG30" s="249"/>
      <c r="ANH30" s="249"/>
      <c r="ANI30" s="249"/>
      <c r="ANJ30" s="249"/>
      <c r="ANK30" s="249"/>
      <c r="ANL30" s="249"/>
      <c r="ANM30" s="249"/>
      <c r="ANN30" s="249"/>
      <c r="ANO30" s="249"/>
      <c r="ANP30" s="249"/>
      <c r="ANQ30" s="249"/>
      <c r="ANR30" s="249"/>
      <c r="ANS30" s="249"/>
      <c r="ANT30" s="249"/>
      <c r="ANU30" s="249"/>
      <c r="ANV30" s="249"/>
      <c r="ANW30" s="249"/>
      <c r="ANX30" s="249"/>
      <c r="ANY30" s="249"/>
      <c r="ANZ30" s="249"/>
      <c r="AOA30" s="249"/>
      <c r="AOB30" s="249"/>
      <c r="AOC30" s="249"/>
      <c r="AOD30" s="249"/>
      <c r="AOE30" s="249"/>
      <c r="AOF30" s="249"/>
      <c r="AOG30" s="249"/>
      <c r="AOH30" s="249"/>
      <c r="AOI30" s="249"/>
      <c r="AOJ30" s="249"/>
      <c r="AOK30" s="249"/>
      <c r="AOL30" s="249"/>
      <c r="AOM30" s="249"/>
      <c r="AON30" s="249"/>
      <c r="AOO30" s="249"/>
      <c r="AOP30" s="249"/>
      <c r="AOQ30" s="249"/>
      <c r="AOR30" s="249"/>
      <c r="AOS30" s="249"/>
      <c r="AOT30" s="249"/>
      <c r="AOU30" s="249"/>
      <c r="AOV30" s="249"/>
      <c r="AOW30" s="249"/>
      <c r="AOX30" s="249"/>
      <c r="AOY30" s="249"/>
      <c r="AOZ30" s="249"/>
      <c r="APA30" s="249"/>
      <c r="APB30" s="249"/>
      <c r="APC30" s="249"/>
      <c r="APD30" s="249"/>
      <c r="APE30" s="249"/>
      <c r="APF30" s="249"/>
      <c r="APG30" s="249"/>
      <c r="APH30" s="249"/>
      <c r="API30" s="249"/>
      <c r="APJ30" s="249"/>
      <c r="APK30" s="249"/>
      <c r="APL30" s="249"/>
      <c r="APM30" s="249"/>
      <c r="APN30" s="249"/>
      <c r="APO30" s="249"/>
      <c r="APP30" s="249"/>
    </row>
    <row r="31" spans="1:1108" s="173" customFormat="1">
      <c r="A31" s="42">
        <v>64</v>
      </c>
      <c r="B31" s="137">
        <v>21.3</v>
      </c>
      <c r="C31" s="102" t="s">
        <v>395</v>
      </c>
      <c r="D31" s="138">
        <v>1062</v>
      </c>
      <c r="E31" s="104" t="s">
        <v>192</v>
      </c>
      <c r="F31" s="106" t="s">
        <v>396</v>
      </c>
      <c r="G31" s="175" t="s">
        <v>383</v>
      </c>
      <c r="H31" s="175" t="s">
        <v>339</v>
      </c>
      <c r="I31" s="175" t="s">
        <v>338</v>
      </c>
      <c r="J31" s="10" t="s">
        <v>385</v>
      </c>
      <c r="K31" s="10" t="s">
        <v>386</v>
      </c>
      <c r="L31" s="140" t="s">
        <v>387</v>
      </c>
      <c r="M31" s="10" t="s">
        <v>388</v>
      </c>
      <c r="N31" s="141" t="s">
        <v>201</v>
      </c>
      <c r="O31" s="142">
        <v>112970</v>
      </c>
      <c r="P31" s="143">
        <v>89</v>
      </c>
      <c r="Q31" s="109" t="s">
        <v>0</v>
      </c>
      <c r="R31" s="143">
        <v>89</v>
      </c>
      <c r="S31" s="109" t="s">
        <v>0</v>
      </c>
      <c r="T31" s="143">
        <v>3</v>
      </c>
      <c r="U31" s="109" t="s">
        <v>0</v>
      </c>
      <c r="V31" s="143">
        <v>14</v>
      </c>
      <c r="W31" s="109" t="s">
        <v>0</v>
      </c>
      <c r="X31" s="143">
        <v>8</v>
      </c>
      <c r="Y31" s="109" t="s">
        <v>0</v>
      </c>
      <c r="Z31" s="143">
        <v>5</v>
      </c>
      <c r="AA31" s="109" t="s">
        <v>0</v>
      </c>
      <c r="AB31" s="143"/>
      <c r="AC31" s="109" t="s">
        <v>0</v>
      </c>
      <c r="AD31" s="143"/>
      <c r="AE31" s="109" t="s">
        <v>0</v>
      </c>
      <c r="AF31" s="144">
        <v>4.5</v>
      </c>
      <c r="AG31" s="145">
        <v>8</v>
      </c>
      <c r="AH31" s="145" t="s">
        <v>274</v>
      </c>
      <c r="AI31" s="77" t="s">
        <v>0</v>
      </c>
      <c r="AJ31" s="146"/>
      <c r="AK31" s="146"/>
      <c r="AL31" s="147" t="s">
        <v>11</v>
      </c>
      <c r="AM31" s="147"/>
      <c r="AN31" s="147"/>
      <c r="AO31" s="147"/>
      <c r="AP31" s="148">
        <v>50</v>
      </c>
      <c r="AQ31" s="111" t="s">
        <v>7</v>
      </c>
      <c r="AR31" s="149">
        <v>0.27200000000000002</v>
      </c>
      <c r="AS31" s="83" t="s">
        <v>20</v>
      </c>
      <c r="AT31" s="260">
        <v>80</v>
      </c>
      <c r="AU31" s="261">
        <v>90</v>
      </c>
      <c r="AV31" s="261">
        <v>100</v>
      </c>
      <c r="AW31" s="74" t="s">
        <v>206</v>
      </c>
      <c r="AX31" s="74" t="s">
        <v>207</v>
      </c>
      <c r="AY31" s="74" t="s">
        <v>208</v>
      </c>
      <c r="AZ31" s="74" t="s">
        <v>209</v>
      </c>
      <c r="BA31" s="152" t="s">
        <v>210</v>
      </c>
      <c r="BB31" s="115" t="s">
        <v>211</v>
      </c>
      <c r="BC31" s="152" t="s">
        <v>212</v>
      </c>
      <c r="BD31" s="152" t="s">
        <v>213</v>
      </c>
      <c r="BE31" s="116" t="s">
        <v>192</v>
      </c>
      <c r="BF31" s="117" t="s">
        <v>214</v>
      </c>
      <c r="BG31" s="117" t="s">
        <v>4</v>
      </c>
      <c r="BH31" s="117" t="s">
        <v>166</v>
      </c>
      <c r="BM31" s="119" t="s">
        <v>215</v>
      </c>
      <c r="BN31" s="154" t="s">
        <v>216</v>
      </c>
      <c r="BO31" s="154" t="s">
        <v>217</v>
      </c>
      <c r="BP31" s="154" t="s">
        <v>218</v>
      </c>
      <c r="BQ31" s="155" t="s">
        <v>219</v>
      </c>
      <c r="BR31" s="154" t="s">
        <v>220</v>
      </c>
      <c r="BS31" s="121" t="s">
        <v>221</v>
      </c>
      <c r="BT31" s="121" t="s">
        <v>222</v>
      </c>
      <c r="BU31" s="121" t="s">
        <v>215</v>
      </c>
      <c r="BV31" s="121" t="s">
        <v>216</v>
      </c>
      <c r="BW31" s="121" t="s">
        <v>217</v>
      </c>
      <c r="BX31" s="121" t="s">
        <v>218</v>
      </c>
      <c r="BY31" s="121" t="s">
        <v>223</v>
      </c>
      <c r="BZ31" s="154" t="s">
        <v>224</v>
      </c>
      <c r="CA31" s="154" t="s">
        <v>225</v>
      </c>
      <c r="CB31" s="120" t="s">
        <v>226</v>
      </c>
      <c r="CC31" s="155" t="s">
        <v>344</v>
      </c>
      <c r="CD31" s="155" t="s">
        <v>345</v>
      </c>
      <c r="CE31" s="155" t="s">
        <v>346</v>
      </c>
      <c r="CF31" s="155" t="s">
        <v>347</v>
      </c>
      <c r="CG31" s="124" t="s">
        <v>231</v>
      </c>
      <c r="CH31" s="154" t="s">
        <v>232</v>
      </c>
      <c r="CI31" s="156" t="s">
        <v>233</v>
      </c>
      <c r="CJ31" s="156" t="s">
        <v>234</v>
      </c>
      <c r="CK31" s="158"/>
      <c r="CL31" s="158"/>
      <c r="CM31" s="158"/>
      <c r="CN31" s="158"/>
      <c r="CO31" s="158"/>
      <c r="CP31" s="158"/>
      <c r="CQ31" s="158"/>
      <c r="CR31" s="158"/>
      <c r="CS31" s="158"/>
      <c r="CT31" s="158"/>
      <c r="CU31" s="158"/>
      <c r="CV31" s="158"/>
      <c r="CW31" s="158"/>
      <c r="CX31" s="158"/>
      <c r="CY31" s="158"/>
      <c r="CZ31" s="159"/>
      <c r="DA31" s="160"/>
      <c r="DB31" s="161"/>
      <c r="DC31" s="161"/>
      <c r="DD31" s="161"/>
      <c r="DE31" s="162" t="s">
        <v>235</v>
      </c>
      <c r="DF31" s="160"/>
      <c r="DG31" s="158"/>
      <c r="DH31" s="158"/>
      <c r="DI31" s="163" t="s">
        <v>236</v>
      </c>
      <c r="DJ31" s="91" t="s">
        <v>237</v>
      </c>
      <c r="DK31" s="91" t="s">
        <v>238</v>
      </c>
      <c r="DL31" s="91" t="s">
        <v>239</v>
      </c>
      <c r="DM31" s="127" t="s">
        <v>223</v>
      </c>
      <c r="DN31" s="127" t="s">
        <v>224</v>
      </c>
      <c r="DO31" s="127" t="s">
        <v>225</v>
      </c>
      <c r="DP31" s="127" t="s">
        <v>240</v>
      </c>
      <c r="DQ31" s="91"/>
      <c r="DR31" s="91"/>
      <c r="DS31" s="91"/>
      <c r="DT31" s="91"/>
      <c r="DU31" s="91" t="s">
        <v>241</v>
      </c>
      <c r="DV31" s="91" t="s">
        <v>242</v>
      </c>
      <c r="DW31" s="91" t="s">
        <v>243</v>
      </c>
      <c r="DX31" s="91" t="s">
        <v>244</v>
      </c>
      <c r="DY31" s="91"/>
      <c r="DZ31" s="91"/>
      <c r="EA31" s="91"/>
      <c r="EB31" s="91"/>
      <c r="EC31" s="91"/>
      <c r="ED31" s="91"/>
      <c r="EE31" s="91"/>
      <c r="EF31" s="91"/>
      <c r="EG31" s="164"/>
      <c r="EH31" s="164"/>
      <c r="EI31" s="165"/>
      <c r="EJ31" s="165"/>
      <c r="EK31" s="96" t="s">
        <v>253</v>
      </c>
      <c r="EL31" s="141"/>
      <c r="EM31" s="141"/>
      <c r="EN31" s="166"/>
      <c r="EO31" s="167" t="s">
        <v>254</v>
      </c>
      <c r="EP31" s="167" t="s">
        <v>389</v>
      </c>
      <c r="EQ31" s="167" t="s">
        <v>390</v>
      </c>
      <c r="ER31" s="167" t="s">
        <v>391</v>
      </c>
      <c r="ES31" s="167" t="s">
        <v>392</v>
      </c>
      <c r="ET31" s="167"/>
      <c r="EU31" s="167" t="s">
        <v>393</v>
      </c>
      <c r="EV31" s="168"/>
      <c r="EW31" s="168"/>
      <c r="EX31" s="169" t="s">
        <v>394</v>
      </c>
      <c r="EY31" s="169"/>
      <c r="EZ31" s="171"/>
      <c r="FA31" s="171"/>
      <c r="FB31" s="171"/>
      <c r="FC31" s="171"/>
      <c r="FD31" s="171"/>
      <c r="FE31" s="171"/>
      <c r="FF31" s="240"/>
      <c r="FG31" s="238">
        <v>46678</v>
      </c>
      <c r="FH31" s="238"/>
      <c r="FI31" s="238"/>
      <c r="FJ31" s="238">
        <v>115835</v>
      </c>
      <c r="FK31" s="240"/>
      <c r="FL31" s="135">
        <v>1</v>
      </c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  <c r="IW31" s="249"/>
      <c r="IX31" s="249"/>
      <c r="IY31" s="249"/>
      <c r="IZ31" s="249"/>
      <c r="JA31" s="249"/>
      <c r="JB31" s="249"/>
      <c r="JC31" s="249"/>
      <c r="JD31" s="249"/>
      <c r="JE31" s="249"/>
      <c r="JF31" s="249"/>
      <c r="JG31" s="249"/>
      <c r="JH31" s="249"/>
      <c r="JI31" s="249"/>
      <c r="JJ31" s="249"/>
      <c r="JK31" s="249"/>
      <c r="JL31" s="249"/>
      <c r="JM31" s="249"/>
      <c r="JN31" s="249"/>
      <c r="JO31" s="249"/>
      <c r="JP31" s="249"/>
      <c r="JQ31" s="249"/>
      <c r="JR31" s="249"/>
      <c r="JS31" s="249"/>
      <c r="JT31" s="249"/>
      <c r="JU31" s="249"/>
      <c r="JV31" s="249"/>
      <c r="JW31" s="249"/>
      <c r="JX31" s="249"/>
      <c r="JY31" s="249"/>
      <c r="JZ31" s="249"/>
      <c r="KA31" s="249"/>
      <c r="KB31" s="249"/>
      <c r="KC31" s="249"/>
      <c r="KD31" s="249"/>
      <c r="KE31" s="249"/>
      <c r="KF31" s="249"/>
      <c r="KG31" s="249"/>
      <c r="KH31" s="249"/>
      <c r="KI31" s="249"/>
      <c r="KJ31" s="249"/>
      <c r="KK31" s="249"/>
      <c r="KL31" s="249"/>
      <c r="KM31" s="249"/>
      <c r="KN31" s="249"/>
      <c r="KO31" s="249"/>
      <c r="KP31" s="249"/>
      <c r="KQ31" s="249"/>
      <c r="KR31" s="249"/>
      <c r="KS31" s="249"/>
      <c r="KT31" s="249"/>
      <c r="KU31" s="249"/>
      <c r="KV31" s="249"/>
      <c r="KW31" s="249"/>
      <c r="KX31" s="249"/>
      <c r="KY31" s="249"/>
      <c r="KZ31" s="249"/>
      <c r="LA31" s="249"/>
      <c r="LB31" s="249"/>
      <c r="LC31" s="249"/>
      <c r="LD31" s="249"/>
      <c r="LE31" s="249"/>
      <c r="LF31" s="249"/>
      <c r="LG31" s="249"/>
      <c r="LH31" s="249"/>
      <c r="LI31" s="249"/>
      <c r="LJ31" s="249"/>
      <c r="LK31" s="249"/>
      <c r="LL31" s="249"/>
      <c r="LM31" s="249"/>
      <c r="LN31" s="249"/>
      <c r="LO31" s="249"/>
      <c r="LP31" s="249"/>
      <c r="LQ31" s="249"/>
      <c r="LR31" s="249"/>
      <c r="LS31" s="249"/>
      <c r="LT31" s="249"/>
      <c r="LU31" s="249"/>
      <c r="LV31" s="249"/>
      <c r="LW31" s="249"/>
      <c r="LX31" s="249"/>
      <c r="LY31" s="249"/>
      <c r="LZ31" s="249"/>
      <c r="MA31" s="249"/>
      <c r="MB31" s="249"/>
      <c r="MC31" s="249"/>
      <c r="MD31" s="249"/>
      <c r="ME31" s="249"/>
      <c r="MF31" s="249"/>
      <c r="MG31" s="249"/>
      <c r="MH31" s="249"/>
      <c r="MI31" s="249"/>
      <c r="MJ31" s="249"/>
      <c r="MK31" s="249"/>
      <c r="ML31" s="249"/>
      <c r="MM31" s="249"/>
      <c r="MN31" s="249"/>
      <c r="MO31" s="249"/>
      <c r="MP31" s="249"/>
      <c r="MQ31" s="249"/>
      <c r="MR31" s="249"/>
      <c r="MS31" s="249"/>
      <c r="MT31" s="249"/>
      <c r="MU31" s="249"/>
      <c r="MV31" s="249"/>
      <c r="MW31" s="249"/>
      <c r="MX31" s="249"/>
      <c r="MY31" s="249"/>
      <c r="MZ31" s="249"/>
      <c r="NA31" s="249"/>
      <c r="NB31" s="249"/>
      <c r="NC31" s="249"/>
      <c r="ND31" s="249"/>
      <c r="NE31" s="249"/>
      <c r="NF31" s="249"/>
      <c r="NG31" s="249"/>
      <c r="NH31" s="249"/>
      <c r="NI31" s="249"/>
      <c r="NJ31" s="249"/>
      <c r="NK31" s="249"/>
      <c r="NL31" s="249"/>
      <c r="NM31" s="249"/>
      <c r="NN31" s="249"/>
      <c r="NO31" s="249"/>
      <c r="NP31" s="249"/>
      <c r="NQ31" s="249"/>
      <c r="NR31" s="249"/>
      <c r="NS31" s="249"/>
      <c r="NT31" s="249"/>
      <c r="NU31" s="249"/>
      <c r="NV31" s="249"/>
      <c r="NW31" s="249"/>
      <c r="NX31" s="249"/>
      <c r="NY31" s="249"/>
      <c r="NZ31" s="249"/>
      <c r="OA31" s="249"/>
      <c r="OB31" s="249"/>
      <c r="OC31" s="249"/>
      <c r="OD31" s="249"/>
      <c r="OE31" s="249"/>
      <c r="OF31" s="249"/>
      <c r="OG31" s="249"/>
      <c r="OH31" s="249"/>
      <c r="OI31" s="249"/>
      <c r="OJ31" s="249"/>
      <c r="OK31" s="249"/>
      <c r="OL31" s="249"/>
      <c r="OM31" s="249"/>
      <c r="ON31" s="249"/>
      <c r="OO31" s="249"/>
      <c r="OP31" s="249"/>
      <c r="OQ31" s="249"/>
      <c r="OR31" s="249"/>
      <c r="OS31" s="249"/>
      <c r="OT31" s="249"/>
      <c r="OU31" s="249"/>
      <c r="OV31" s="249"/>
      <c r="OW31" s="249"/>
      <c r="OX31" s="249"/>
      <c r="OY31" s="249"/>
      <c r="OZ31" s="249"/>
      <c r="PA31" s="249"/>
      <c r="PB31" s="249"/>
      <c r="PC31" s="249"/>
      <c r="PD31" s="249"/>
      <c r="PE31" s="249"/>
      <c r="PF31" s="249"/>
      <c r="PG31" s="249"/>
      <c r="PH31" s="249"/>
      <c r="PI31" s="249"/>
      <c r="PJ31" s="249"/>
      <c r="PK31" s="249"/>
      <c r="PL31" s="249"/>
      <c r="PM31" s="249"/>
      <c r="PN31" s="249"/>
      <c r="PO31" s="249"/>
      <c r="PP31" s="249"/>
      <c r="PQ31" s="249"/>
      <c r="PR31" s="249"/>
      <c r="PS31" s="249"/>
      <c r="PT31" s="249"/>
      <c r="PU31" s="249"/>
      <c r="PV31" s="249"/>
      <c r="PW31" s="249"/>
      <c r="PX31" s="249"/>
      <c r="PY31" s="249"/>
      <c r="PZ31" s="249"/>
      <c r="QA31" s="249"/>
      <c r="QB31" s="249"/>
      <c r="QC31" s="249"/>
      <c r="QD31" s="249"/>
      <c r="QE31" s="249"/>
      <c r="QF31" s="249"/>
      <c r="QG31" s="249"/>
      <c r="QH31" s="249"/>
      <c r="QI31" s="249"/>
      <c r="QJ31" s="249"/>
      <c r="QK31" s="249"/>
      <c r="QL31" s="249"/>
      <c r="QM31" s="249"/>
      <c r="QN31" s="249"/>
      <c r="QO31" s="249"/>
      <c r="QP31" s="249"/>
      <c r="QQ31" s="249"/>
      <c r="QR31" s="249"/>
      <c r="QS31" s="249"/>
      <c r="QT31" s="249"/>
      <c r="QU31" s="249"/>
      <c r="QV31" s="249"/>
      <c r="QW31" s="249"/>
      <c r="QX31" s="249"/>
      <c r="QY31" s="249"/>
      <c r="QZ31" s="249"/>
      <c r="RA31" s="249"/>
      <c r="RB31" s="249"/>
      <c r="RC31" s="249"/>
      <c r="RD31" s="249"/>
      <c r="RE31" s="249"/>
      <c r="RF31" s="249"/>
      <c r="RG31" s="249"/>
      <c r="RH31" s="249"/>
      <c r="RI31" s="249"/>
      <c r="RJ31" s="249"/>
      <c r="RK31" s="249"/>
      <c r="RL31" s="249"/>
      <c r="RM31" s="249"/>
      <c r="RN31" s="249"/>
      <c r="RO31" s="249"/>
      <c r="RP31" s="249"/>
      <c r="RQ31" s="249"/>
      <c r="RR31" s="249"/>
      <c r="RS31" s="249"/>
      <c r="RT31" s="249"/>
      <c r="RU31" s="249"/>
      <c r="RV31" s="249"/>
      <c r="RW31" s="249"/>
      <c r="RX31" s="249"/>
      <c r="RY31" s="249"/>
      <c r="RZ31" s="249"/>
      <c r="SA31" s="249"/>
      <c r="SB31" s="249"/>
      <c r="SC31" s="249"/>
      <c r="SD31" s="249"/>
      <c r="SE31" s="249"/>
      <c r="SF31" s="249"/>
      <c r="SG31" s="249"/>
      <c r="SH31" s="249"/>
      <c r="SI31" s="249"/>
      <c r="SJ31" s="249"/>
      <c r="SK31" s="249"/>
      <c r="SL31" s="249"/>
      <c r="SM31" s="249"/>
      <c r="SN31" s="249"/>
      <c r="SO31" s="249"/>
      <c r="SP31" s="249"/>
      <c r="SQ31" s="249"/>
      <c r="SR31" s="249"/>
      <c r="SS31" s="249"/>
      <c r="ST31" s="249"/>
      <c r="SU31" s="249"/>
      <c r="SV31" s="249"/>
      <c r="SW31" s="249"/>
      <c r="SX31" s="249"/>
      <c r="SY31" s="249"/>
      <c r="SZ31" s="249"/>
      <c r="TA31" s="249"/>
      <c r="TB31" s="249"/>
      <c r="TC31" s="249"/>
      <c r="TD31" s="249"/>
      <c r="TE31" s="249"/>
      <c r="TF31" s="249"/>
      <c r="TG31" s="249"/>
      <c r="TH31" s="249"/>
      <c r="TI31" s="249"/>
      <c r="TJ31" s="249"/>
      <c r="TK31" s="249"/>
      <c r="TL31" s="249"/>
      <c r="TM31" s="249"/>
      <c r="TN31" s="249"/>
      <c r="TO31" s="249"/>
      <c r="TP31" s="249"/>
      <c r="TQ31" s="249"/>
      <c r="TR31" s="249"/>
      <c r="TS31" s="249"/>
      <c r="TT31" s="249"/>
      <c r="TU31" s="249"/>
      <c r="TV31" s="249"/>
      <c r="TW31" s="249"/>
      <c r="TX31" s="249"/>
      <c r="TY31" s="249"/>
      <c r="TZ31" s="249"/>
      <c r="UA31" s="249"/>
      <c r="UB31" s="249"/>
      <c r="UC31" s="249"/>
      <c r="UD31" s="249"/>
      <c r="UE31" s="249"/>
      <c r="UF31" s="249"/>
      <c r="UG31" s="249"/>
      <c r="UH31" s="249"/>
      <c r="UI31" s="249"/>
      <c r="UJ31" s="249"/>
      <c r="UK31" s="249"/>
      <c r="UL31" s="249"/>
      <c r="UM31" s="249"/>
      <c r="UN31" s="249"/>
      <c r="UO31" s="249"/>
      <c r="UP31" s="249"/>
      <c r="UQ31" s="249"/>
      <c r="UR31" s="249"/>
      <c r="US31" s="249"/>
      <c r="UT31" s="249"/>
      <c r="UU31" s="249"/>
      <c r="UV31" s="249"/>
      <c r="UW31" s="249"/>
      <c r="UX31" s="249"/>
      <c r="UY31" s="249"/>
      <c r="UZ31" s="249"/>
      <c r="VA31" s="249"/>
      <c r="VB31" s="249"/>
      <c r="VC31" s="249"/>
      <c r="VD31" s="249"/>
      <c r="VE31" s="249"/>
      <c r="VF31" s="249"/>
      <c r="VG31" s="249"/>
      <c r="VH31" s="249"/>
      <c r="VI31" s="249"/>
      <c r="VJ31" s="249"/>
      <c r="VK31" s="249"/>
      <c r="VL31" s="249"/>
      <c r="VM31" s="249"/>
      <c r="VN31" s="249"/>
      <c r="VO31" s="249"/>
      <c r="VP31" s="249"/>
      <c r="VQ31" s="249"/>
      <c r="VR31" s="249"/>
      <c r="VS31" s="249"/>
      <c r="VT31" s="249"/>
      <c r="VU31" s="249"/>
      <c r="VV31" s="249"/>
      <c r="VW31" s="249"/>
      <c r="VX31" s="249"/>
      <c r="VY31" s="249"/>
      <c r="VZ31" s="249"/>
      <c r="WA31" s="249"/>
      <c r="WB31" s="249"/>
      <c r="WC31" s="249"/>
      <c r="WD31" s="249"/>
      <c r="WE31" s="249"/>
      <c r="WF31" s="249"/>
      <c r="WG31" s="249"/>
      <c r="WH31" s="249"/>
      <c r="WI31" s="249"/>
      <c r="WJ31" s="249"/>
      <c r="WK31" s="249"/>
      <c r="WL31" s="249"/>
      <c r="WM31" s="249"/>
      <c r="WN31" s="249"/>
      <c r="WO31" s="249"/>
      <c r="WP31" s="249"/>
      <c r="WQ31" s="249"/>
      <c r="WR31" s="249"/>
      <c r="WS31" s="249"/>
      <c r="WT31" s="249"/>
      <c r="WU31" s="249"/>
      <c r="WV31" s="249"/>
      <c r="WW31" s="249"/>
      <c r="WX31" s="249"/>
      <c r="WY31" s="249"/>
      <c r="WZ31" s="249"/>
      <c r="XA31" s="249"/>
      <c r="XB31" s="249"/>
      <c r="XC31" s="249"/>
      <c r="XD31" s="249"/>
      <c r="XE31" s="249"/>
      <c r="XF31" s="249"/>
      <c r="XG31" s="249"/>
      <c r="XH31" s="249"/>
      <c r="XI31" s="249"/>
      <c r="XJ31" s="249"/>
      <c r="XK31" s="249"/>
      <c r="XL31" s="249"/>
      <c r="XM31" s="249"/>
      <c r="XN31" s="249"/>
      <c r="XO31" s="249"/>
      <c r="XP31" s="249"/>
      <c r="XQ31" s="249"/>
      <c r="XR31" s="249"/>
      <c r="XS31" s="249"/>
      <c r="XT31" s="249"/>
      <c r="XU31" s="249"/>
      <c r="XV31" s="249"/>
      <c r="XW31" s="249"/>
      <c r="XX31" s="249"/>
      <c r="XY31" s="249"/>
      <c r="XZ31" s="249"/>
      <c r="YA31" s="249"/>
      <c r="YB31" s="249"/>
      <c r="YC31" s="249"/>
      <c r="YD31" s="249"/>
      <c r="YE31" s="249"/>
      <c r="YF31" s="249"/>
      <c r="YG31" s="249"/>
      <c r="YH31" s="249"/>
      <c r="YI31" s="249"/>
      <c r="YJ31" s="249"/>
      <c r="YK31" s="249"/>
      <c r="YL31" s="249"/>
      <c r="YM31" s="249"/>
      <c r="YN31" s="249"/>
      <c r="YO31" s="249"/>
      <c r="YP31" s="249"/>
      <c r="YQ31" s="249"/>
      <c r="YR31" s="249"/>
      <c r="YS31" s="249"/>
      <c r="YT31" s="249"/>
      <c r="YU31" s="249"/>
      <c r="YV31" s="249"/>
      <c r="YW31" s="249"/>
      <c r="YX31" s="249"/>
      <c r="YY31" s="249"/>
      <c r="YZ31" s="249"/>
      <c r="ZA31" s="249"/>
      <c r="ZB31" s="249"/>
      <c r="ZC31" s="249"/>
      <c r="ZD31" s="249"/>
      <c r="ZE31" s="249"/>
      <c r="ZF31" s="249"/>
      <c r="ZG31" s="249"/>
      <c r="ZH31" s="249"/>
      <c r="ZI31" s="249"/>
      <c r="ZJ31" s="249"/>
      <c r="ZK31" s="249"/>
      <c r="ZL31" s="249"/>
      <c r="ZM31" s="249"/>
      <c r="ZN31" s="249"/>
      <c r="ZO31" s="249"/>
      <c r="ZP31" s="249"/>
      <c r="ZQ31" s="249"/>
      <c r="ZR31" s="249"/>
      <c r="ZS31" s="249"/>
      <c r="ZT31" s="249"/>
      <c r="ZU31" s="249"/>
      <c r="ZV31" s="249"/>
      <c r="ZW31" s="249"/>
      <c r="ZX31" s="249"/>
      <c r="ZY31" s="249"/>
      <c r="ZZ31" s="249"/>
      <c r="AAA31" s="249"/>
      <c r="AAB31" s="249"/>
      <c r="AAC31" s="249"/>
      <c r="AAD31" s="249"/>
      <c r="AAE31" s="249"/>
      <c r="AAF31" s="249"/>
      <c r="AAG31" s="249"/>
      <c r="AAH31" s="249"/>
      <c r="AAI31" s="249"/>
      <c r="AAJ31" s="249"/>
      <c r="AAK31" s="249"/>
      <c r="AAL31" s="249"/>
      <c r="AAM31" s="249"/>
      <c r="AAN31" s="249"/>
      <c r="AAO31" s="249"/>
      <c r="AAP31" s="249"/>
      <c r="AAQ31" s="249"/>
      <c r="AAR31" s="249"/>
      <c r="AAS31" s="249"/>
      <c r="AAT31" s="249"/>
      <c r="AAU31" s="249"/>
      <c r="AAV31" s="249"/>
      <c r="AAW31" s="249"/>
      <c r="AAX31" s="249"/>
      <c r="AAY31" s="249"/>
      <c r="AAZ31" s="249"/>
      <c r="ABA31" s="249"/>
      <c r="ABB31" s="249"/>
      <c r="ABC31" s="249"/>
      <c r="ABD31" s="249"/>
      <c r="ABE31" s="249"/>
      <c r="ABF31" s="249"/>
      <c r="ABG31" s="249"/>
      <c r="ABH31" s="249"/>
      <c r="ABI31" s="249"/>
      <c r="ABJ31" s="249"/>
      <c r="ABK31" s="249"/>
      <c r="ABL31" s="249"/>
      <c r="ABM31" s="249"/>
      <c r="ABN31" s="249"/>
      <c r="ABO31" s="249"/>
      <c r="ABP31" s="249"/>
      <c r="ABQ31" s="249"/>
      <c r="ABR31" s="249"/>
      <c r="ABS31" s="249"/>
      <c r="ABT31" s="249"/>
      <c r="ABU31" s="249"/>
      <c r="ABV31" s="249"/>
      <c r="ABW31" s="249"/>
      <c r="ABX31" s="249"/>
      <c r="ABY31" s="249"/>
      <c r="ABZ31" s="249"/>
      <c r="ACA31" s="249"/>
      <c r="ACB31" s="249"/>
      <c r="ACC31" s="249"/>
      <c r="ACD31" s="249"/>
      <c r="ACE31" s="249"/>
      <c r="ACF31" s="249"/>
      <c r="ACG31" s="249"/>
      <c r="ACH31" s="249"/>
      <c r="ACI31" s="249"/>
      <c r="ACJ31" s="249"/>
      <c r="ACK31" s="249"/>
      <c r="ACL31" s="249"/>
      <c r="ACM31" s="249"/>
      <c r="ACN31" s="249"/>
      <c r="ACO31" s="249"/>
      <c r="ACP31" s="249"/>
      <c r="ACQ31" s="249"/>
      <c r="ACR31" s="249"/>
      <c r="ACS31" s="249"/>
      <c r="ACT31" s="249"/>
      <c r="ACU31" s="249"/>
      <c r="ACV31" s="249"/>
      <c r="ACW31" s="249"/>
      <c r="ACX31" s="249"/>
      <c r="ACY31" s="249"/>
      <c r="ACZ31" s="249"/>
      <c r="ADA31" s="249"/>
      <c r="ADB31" s="249"/>
      <c r="ADC31" s="249"/>
      <c r="ADD31" s="249"/>
      <c r="ADE31" s="249"/>
      <c r="ADF31" s="249"/>
      <c r="ADG31" s="249"/>
      <c r="ADH31" s="249"/>
      <c r="ADI31" s="249"/>
      <c r="ADJ31" s="249"/>
      <c r="ADK31" s="249"/>
      <c r="ADL31" s="249"/>
      <c r="ADM31" s="249"/>
      <c r="ADN31" s="249"/>
      <c r="ADO31" s="249"/>
      <c r="ADP31" s="249"/>
      <c r="ADQ31" s="249"/>
      <c r="ADR31" s="249"/>
      <c r="ADS31" s="249"/>
      <c r="ADT31" s="249"/>
      <c r="ADU31" s="249"/>
      <c r="ADV31" s="249"/>
      <c r="ADW31" s="249"/>
      <c r="ADX31" s="249"/>
      <c r="ADY31" s="249"/>
      <c r="ADZ31" s="249"/>
      <c r="AEA31" s="249"/>
      <c r="AEB31" s="249"/>
      <c r="AEC31" s="249"/>
      <c r="AED31" s="249"/>
      <c r="AEE31" s="249"/>
      <c r="AEF31" s="249"/>
      <c r="AEG31" s="249"/>
      <c r="AEH31" s="249"/>
      <c r="AEI31" s="249"/>
      <c r="AEJ31" s="249"/>
      <c r="AEK31" s="249"/>
      <c r="AEL31" s="249"/>
      <c r="AEM31" s="249"/>
      <c r="AEN31" s="249"/>
      <c r="AEO31" s="249"/>
      <c r="AEP31" s="249"/>
      <c r="AEQ31" s="249"/>
      <c r="AER31" s="249"/>
      <c r="AES31" s="249"/>
      <c r="AET31" s="249"/>
      <c r="AEU31" s="249"/>
      <c r="AEV31" s="249"/>
      <c r="AEW31" s="249"/>
      <c r="AEX31" s="249"/>
      <c r="AEY31" s="249"/>
      <c r="AEZ31" s="249"/>
      <c r="AFA31" s="249"/>
      <c r="AFB31" s="249"/>
      <c r="AFC31" s="249"/>
      <c r="AFD31" s="249"/>
      <c r="AFE31" s="249"/>
      <c r="AFF31" s="249"/>
      <c r="AFG31" s="249"/>
      <c r="AFH31" s="249"/>
      <c r="AFI31" s="249"/>
      <c r="AFJ31" s="249"/>
      <c r="AFK31" s="249"/>
      <c r="AFL31" s="249"/>
      <c r="AFM31" s="249"/>
      <c r="AFN31" s="249"/>
      <c r="AFO31" s="249"/>
      <c r="AFP31" s="249"/>
      <c r="AFQ31" s="249"/>
      <c r="AFR31" s="249"/>
      <c r="AFS31" s="249"/>
      <c r="AFT31" s="249"/>
      <c r="AFU31" s="249"/>
      <c r="AFV31" s="249"/>
      <c r="AFW31" s="249"/>
      <c r="AFX31" s="249"/>
      <c r="AFY31" s="249"/>
      <c r="AFZ31" s="249"/>
      <c r="AGA31" s="249"/>
      <c r="AGB31" s="249"/>
      <c r="AGC31" s="249"/>
      <c r="AGD31" s="249"/>
      <c r="AGE31" s="249"/>
      <c r="AGF31" s="249"/>
      <c r="AGG31" s="249"/>
      <c r="AGH31" s="249"/>
      <c r="AGI31" s="249"/>
      <c r="AGJ31" s="249"/>
      <c r="AGK31" s="249"/>
      <c r="AGL31" s="249"/>
      <c r="AGM31" s="249"/>
      <c r="AGN31" s="249"/>
      <c r="AGO31" s="249"/>
      <c r="AGP31" s="249"/>
      <c r="AGQ31" s="249"/>
      <c r="AGR31" s="249"/>
      <c r="AGS31" s="249"/>
      <c r="AGT31" s="249"/>
      <c r="AGU31" s="249"/>
      <c r="AGV31" s="249"/>
      <c r="AGW31" s="249"/>
      <c r="AGX31" s="249"/>
      <c r="AGY31" s="249"/>
      <c r="AGZ31" s="249"/>
      <c r="AHA31" s="249"/>
      <c r="AHB31" s="249"/>
      <c r="AHC31" s="249"/>
      <c r="AHD31" s="249"/>
      <c r="AHE31" s="249"/>
      <c r="AHF31" s="249"/>
      <c r="AHG31" s="249"/>
      <c r="AHH31" s="249"/>
      <c r="AHI31" s="249"/>
      <c r="AHJ31" s="249"/>
      <c r="AHK31" s="249"/>
      <c r="AHL31" s="249"/>
      <c r="AHM31" s="249"/>
      <c r="AHN31" s="249"/>
      <c r="AHO31" s="249"/>
      <c r="AHP31" s="249"/>
      <c r="AHQ31" s="249"/>
      <c r="AHR31" s="249"/>
      <c r="AHS31" s="249"/>
      <c r="AHT31" s="249"/>
      <c r="AHU31" s="249"/>
      <c r="AHV31" s="249"/>
      <c r="AHW31" s="249"/>
      <c r="AHX31" s="249"/>
      <c r="AHY31" s="249"/>
      <c r="AHZ31" s="249"/>
      <c r="AIA31" s="249"/>
      <c r="AIB31" s="249"/>
      <c r="AIC31" s="249"/>
      <c r="AID31" s="249"/>
      <c r="AIE31" s="249"/>
      <c r="AIF31" s="249"/>
      <c r="AIG31" s="249"/>
      <c r="AIH31" s="249"/>
      <c r="AII31" s="249"/>
      <c r="AIJ31" s="249"/>
      <c r="AIK31" s="249"/>
      <c r="AIL31" s="249"/>
      <c r="AIM31" s="249"/>
      <c r="AIN31" s="249"/>
      <c r="AIO31" s="249"/>
      <c r="AIP31" s="249"/>
      <c r="AIQ31" s="249"/>
      <c r="AIR31" s="249"/>
      <c r="AIS31" s="249"/>
      <c r="AIT31" s="249"/>
      <c r="AIU31" s="249"/>
      <c r="AIV31" s="249"/>
      <c r="AIW31" s="249"/>
      <c r="AIX31" s="249"/>
      <c r="AIY31" s="249"/>
      <c r="AIZ31" s="249"/>
      <c r="AJA31" s="249"/>
      <c r="AJB31" s="249"/>
      <c r="AJC31" s="249"/>
      <c r="AJD31" s="249"/>
      <c r="AJE31" s="249"/>
      <c r="AJF31" s="249"/>
      <c r="AJG31" s="249"/>
      <c r="AJH31" s="249"/>
      <c r="AJI31" s="249"/>
      <c r="AJJ31" s="249"/>
      <c r="AJK31" s="249"/>
      <c r="AJL31" s="249"/>
      <c r="AJM31" s="249"/>
      <c r="AJN31" s="249"/>
      <c r="AJO31" s="249"/>
      <c r="AJP31" s="249"/>
      <c r="AJQ31" s="249"/>
      <c r="AJR31" s="249"/>
      <c r="AJS31" s="249"/>
      <c r="AJT31" s="249"/>
      <c r="AJU31" s="249"/>
      <c r="AJV31" s="249"/>
      <c r="AJW31" s="249"/>
      <c r="AJX31" s="249"/>
      <c r="AJY31" s="249"/>
      <c r="AJZ31" s="249"/>
      <c r="AKA31" s="249"/>
      <c r="AKB31" s="249"/>
      <c r="AKC31" s="249"/>
      <c r="AKD31" s="249"/>
      <c r="AKE31" s="249"/>
      <c r="AKF31" s="249"/>
      <c r="AKG31" s="249"/>
      <c r="AKH31" s="249"/>
      <c r="AKI31" s="249"/>
      <c r="AKJ31" s="249"/>
      <c r="AKK31" s="249"/>
      <c r="AKL31" s="249"/>
      <c r="AKM31" s="249"/>
      <c r="AKN31" s="249"/>
      <c r="AKO31" s="249"/>
      <c r="AKP31" s="249"/>
      <c r="AKQ31" s="249"/>
      <c r="AKR31" s="249"/>
      <c r="AKS31" s="249"/>
      <c r="AKT31" s="249"/>
      <c r="AKU31" s="249"/>
      <c r="AKV31" s="249"/>
      <c r="AKW31" s="249"/>
      <c r="AKX31" s="249"/>
      <c r="AKY31" s="249"/>
      <c r="AKZ31" s="249"/>
      <c r="ALA31" s="249"/>
      <c r="ALB31" s="249"/>
      <c r="ALC31" s="249"/>
      <c r="ALD31" s="249"/>
      <c r="ALE31" s="249"/>
      <c r="ALF31" s="249"/>
      <c r="ALG31" s="249"/>
      <c r="ALH31" s="249"/>
      <c r="ALI31" s="249"/>
      <c r="ALJ31" s="249"/>
      <c r="ALK31" s="249"/>
      <c r="ALL31" s="249"/>
      <c r="ALM31" s="249"/>
      <c r="ALN31" s="249"/>
      <c r="ALO31" s="249"/>
      <c r="ALP31" s="249"/>
      <c r="ALQ31" s="249"/>
      <c r="ALR31" s="249"/>
      <c r="ALS31" s="249"/>
      <c r="ALT31" s="249"/>
      <c r="ALU31" s="249"/>
      <c r="ALV31" s="249"/>
      <c r="ALW31" s="249"/>
      <c r="ALX31" s="249"/>
      <c r="ALY31" s="249"/>
      <c r="ALZ31" s="249"/>
      <c r="AMA31" s="249"/>
      <c r="AMB31" s="249"/>
      <c r="AMC31" s="249"/>
      <c r="AMD31" s="249"/>
      <c r="AME31" s="249"/>
      <c r="AMF31" s="249"/>
      <c r="AMG31" s="249"/>
      <c r="AMH31" s="249"/>
      <c r="AMI31" s="249"/>
      <c r="AMJ31" s="249"/>
      <c r="AMK31" s="249"/>
      <c r="AML31" s="249"/>
      <c r="AMM31" s="249"/>
      <c r="AMN31" s="249"/>
      <c r="AMO31" s="249"/>
      <c r="AMP31" s="249"/>
      <c r="AMQ31" s="249"/>
      <c r="AMR31" s="249"/>
      <c r="AMS31" s="249"/>
      <c r="AMT31" s="249"/>
      <c r="AMU31" s="249"/>
      <c r="AMV31" s="249"/>
      <c r="AMW31" s="249"/>
      <c r="AMX31" s="249"/>
      <c r="AMY31" s="249"/>
      <c r="AMZ31" s="249"/>
      <c r="ANA31" s="249"/>
      <c r="ANB31" s="249"/>
      <c r="ANC31" s="249"/>
      <c r="AND31" s="249"/>
      <c r="ANE31" s="249"/>
      <c r="ANF31" s="249"/>
      <c r="ANG31" s="249"/>
      <c r="ANH31" s="249"/>
      <c r="ANI31" s="249"/>
      <c r="ANJ31" s="249"/>
      <c r="ANK31" s="249"/>
      <c r="ANL31" s="249"/>
      <c r="ANM31" s="249"/>
      <c r="ANN31" s="249"/>
      <c r="ANO31" s="249"/>
      <c r="ANP31" s="249"/>
      <c r="ANQ31" s="249"/>
      <c r="ANR31" s="249"/>
      <c r="ANS31" s="249"/>
      <c r="ANT31" s="249"/>
      <c r="ANU31" s="249"/>
      <c r="ANV31" s="249"/>
      <c r="ANW31" s="249"/>
      <c r="ANX31" s="249"/>
      <c r="ANY31" s="249"/>
      <c r="ANZ31" s="249"/>
      <c r="AOA31" s="249"/>
      <c r="AOB31" s="249"/>
      <c r="AOC31" s="249"/>
      <c r="AOD31" s="249"/>
      <c r="AOE31" s="249"/>
      <c r="AOF31" s="249"/>
      <c r="AOG31" s="249"/>
      <c r="AOH31" s="249"/>
      <c r="AOI31" s="249"/>
      <c r="AOJ31" s="249"/>
      <c r="AOK31" s="249"/>
      <c r="AOL31" s="249"/>
      <c r="AOM31" s="249"/>
      <c r="AON31" s="249"/>
      <c r="AOO31" s="249"/>
      <c r="AOP31" s="249"/>
      <c r="AOQ31" s="249"/>
      <c r="AOR31" s="249"/>
      <c r="AOS31" s="249"/>
      <c r="AOT31" s="249"/>
      <c r="AOU31" s="249"/>
      <c r="AOV31" s="249"/>
      <c r="AOW31" s="249"/>
      <c r="AOX31" s="249"/>
      <c r="AOY31" s="249"/>
      <c r="AOZ31" s="249"/>
      <c r="APA31" s="249"/>
      <c r="APB31" s="249"/>
      <c r="APC31" s="249"/>
      <c r="APD31" s="249"/>
      <c r="APE31" s="249"/>
      <c r="APF31" s="249"/>
      <c r="APG31" s="249"/>
      <c r="APH31" s="249"/>
      <c r="API31" s="249"/>
      <c r="APJ31" s="249"/>
      <c r="APK31" s="249"/>
      <c r="APL31" s="249"/>
      <c r="APM31" s="249"/>
      <c r="APN31" s="249"/>
      <c r="APO31" s="249"/>
      <c r="APP31" s="249"/>
    </row>
    <row r="32" spans="1:1108" s="173" customFormat="1">
      <c r="A32" s="199">
        <v>65</v>
      </c>
      <c r="B32" s="200">
        <v>22.1</v>
      </c>
      <c r="C32" s="201"/>
      <c r="D32" s="202"/>
      <c r="E32" s="203"/>
      <c r="F32" s="205"/>
      <c r="G32" s="206"/>
      <c r="H32" s="206"/>
      <c r="I32" s="206"/>
      <c r="J32" s="251"/>
      <c r="K32" s="208"/>
      <c r="L32" s="209"/>
      <c r="M32" s="208"/>
      <c r="N32" s="210"/>
      <c r="O32" s="211"/>
      <c r="P32" s="212"/>
      <c r="Q32" s="213"/>
      <c r="R32" s="212"/>
      <c r="S32" s="213"/>
      <c r="T32" s="212"/>
      <c r="U32" s="213"/>
      <c r="V32" s="212"/>
      <c r="W32" s="213"/>
      <c r="X32" s="212"/>
      <c r="Y32" s="213"/>
      <c r="Z32" s="212"/>
      <c r="AA32" s="213"/>
      <c r="AB32" s="212"/>
      <c r="AC32" s="213"/>
      <c r="AD32" s="212"/>
      <c r="AE32" s="213"/>
      <c r="AF32" s="212"/>
      <c r="AG32" s="214"/>
      <c r="AH32" s="212"/>
      <c r="AI32" s="213"/>
      <c r="AJ32" s="215"/>
      <c r="AK32" s="215"/>
      <c r="AL32" s="216"/>
      <c r="AM32" s="216"/>
      <c r="AN32" s="216"/>
      <c r="AO32" s="216"/>
      <c r="AP32" s="214"/>
      <c r="AQ32" s="217"/>
      <c r="AR32" s="218"/>
      <c r="AS32" s="219"/>
      <c r="AT32" s="218"/>
      <c r="AU32" s="218"/>
      <c r="AV32" s="218"/>
      <c r="AW32" s="210"/>
      <c r="AX32" s="210"/>
      <c r="AY32" s="210"/>
      <c r="AZ32" s="210"/>
      <c r="BA32" s="210"/>
      <c r="BB32" s="220"/>
      <c r="BC32" s="210"/>
      <c r="BD32" s="210"/>
      <c r="BE32" s="203"/>
      <c r="BF32" s="210"/>
      <c r="BG32" s="210"/>
      <c r="BH32" s="210"/>
      <c r="BI32" s="221"/>
      <c r="BJ32" s="221"/>
      <c r="BK32" s="221"/>
      <c r="BL32" s="221"/>
      <c r="BM32" s="220"/>
      <c r="BN32" s="210"/>
      <c r="BO32" s="210"/>
      <c r="BP32" s="210"/>
      <c r="BQ32" s="210"/>
      <c r="BR32" s="210"/>
      <c r="BS32" s="222" t="s">
        <v>283</v>
      </c>
      <c r="BT32" s="222" t="s">
        <v>283</v>
      </c>
      <c r="BU32" s="222" t="s">
        <v>283</v>
      </c>
      <c r="BV32" s="222" t="s">
        <v>283</v>
      </c>
      <c r="BW32" s="222" t="s">
        <v>283</v>
      </c>
      <c r="BX32" s="222" t="s">
        <v>283</v>
      </c>
      <c r="BY32" s="222" t="s">
        <v>283</v>
      </c>
      <c r="BZ32" s="210"/>
      <c r="CA32" s="210"/>
      <c r="CB32" s="220"/>
      <c r="CC32" s="210"/>
      <c r="CD32" s="210"/>
      <c r="CE32" s="210"/>
      <c r="CF32" s="210"/>
      <c r="CG32" s="223"/>
      <c r="CH32" s="210"/>
      <c r="CI32" s="210"/>
      <c r="CJ32" s="210"/>
      <c r="CK32" s="210"/>
      <c r="CL32" s="210"/>
      <c r="CM32" s="210"/>
      <c r="CN32" s="210"/>
      <c r="CO32" s="210"/>
      <c r="CP32" s="210"/>
      <c r="CQ32" s="210"/>
      <c r="CR32" s="210"/>
      <c r="CS32" s="210"/>
      <c r="CT32" s="210"/>
      <c r="CU32" s="210"/>
      <c r="CV32" s="210"/>
      <c r="CW32" s="210"/>
      <c r="CX32" s="210"/>
      <c r="CY32" s="210"/>
      <c r="CZ32" s="209"/>
      <c r="DA32" s="224"/>
      <c r="DB32" s="225"/>
      <c r="DC32" s="225"/>
      <c r="DD32" s="225"/>
      <c r="DE32" s="226"/>
      <c r="DF32" s="224"/>
      <c r="DG32" s="210"/>
      <c r="DH32" s="210"/>
      <c r="DI32" s="227"/>
      <c r="DJ32" s="210"/>
      <c r="DK32" s="210"/>
      <c r="DL32" s="210"/>
      <c r="DM32" s="228" t="s">
        <v>283</v>
      </c>
      <c r="DN32" s="228" t="s">
        <v>283</v>
      </c>
      <c r="DO32" s="228" t="s">
        <v>283</v>
      </c>
      <c r="DP32" s="228"/>
      <c r="DQ32" s="210"/>
      <c r="DR32" s="210"/>
      <c r="DS32" s="210"/>
      <c r="DT32" s="210"/>
      <c r="DU32" s="210"/>
      <c r="DV32" s="210"/>
      <c r="DW32" s="210"/>
      <c r="DX32" s="210"/>
      <c r="DY32" s="210"/>
      <c r="DZ32" s="210"/>
      <c r="EA32" s="210"/>
      <c r="EB32" s="210"/>
      <c r="EC32" s="210"/>
      <c r="ED32" s="210"/>
      <c r="EE32" s="210"/>
      <c r="EF32" s="210"/>
      <c r="EG32" s="229"/>
      <c r="EH32" s="229"/>
      <c r="EI32" s="209"/>
      <c r="EJ32" s="209"/>
      <c r="EK32" s="230"/>
      <c r="EL32" s="210"/>
      <c r="EM32" s="210"/>
      <c r="EN32" s="231"/>
      <c r="EO32" s="230"/>
      <c r="EP32" s="230"/>
      <c r="EQ32" s="230"/>
      <c r="ER32" s="230"/>
      <c r="ES32" s="230"/>
      <c r="ET32" s="230"/>
      <c r="EU32" s="230"/>
      <c r="EV32" s="232"/>
      <c r="EW32" s="232"/>
      <c r="EX32" s="210"/>
      <c r="EY32" s="210"/>
      <c r="EZ32" s="210"/>
      <c r="FA32" s="210"/>
      <c r="FB32" s="210"/>
      <c r="FC32" s="210"/>
      <c r="FD32" s="210"/>
      <c r="FE32" s="210"/>
      <c r="FF32" s="233"/>
      <c r="FG32" s="263"/>
      <c r="FH32" s="263"/>
      <c r="FI32" s="263"/>
      <c r="FJ32" s="263"/>
      <c r="FK32" s="263"/>
      <c r="FL32" s="234">
        <v>1</v>
      </c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52"/>
      <c r="FX32" s="252"/>
      <c r="FY32" s="252"/>
      <c r="FZ32" s="252"/>
      <c r="GA32" s="252"/>
      <c r="GB32" s="252"/>
      <c r="GC32" s="252"/>
      <c r="GD32" s="252"/>
      <c r="GE32" s="252"/>
      <c r="GF32" s="252"/>
      <c r="GG32" s="252"/>
      <c r="GH32" s="252"/>
      <c r="GI32" s="252"/>
      <c r="GJ32" s="252"/>
      <c r="GK32" s="252"/>
      <c r="GL32" s="252"/>
      <c r="GM32" s="252"/>
      <c r="GN32" s="252"/>
      <c r="GO32" s="252"/>
      <c r="GP32" s="252"/>
      <c r="GQ32" s="252"/>
      <c r="GR32" s="252"/>
      <c r="GS32" s="252"/>
      <c r="GT32" s="252"/>
      <c r="GU32" s="252"/>
      <c r="GV32" s="252"/>
      <c r="GW32" s="252"/>
      <c r="GX32" s="252"/>
      <c r="GY32" s="252"/>
      <c r="GZ32" s="252"/>
      <c r="HA32" s="252"/>
      <c r="HB32" s="252"/>
      <c r="HC32" s="252"/>
      <c r="HD32" s="252"/>
      <c r="HE32" s="252"/>
      <c r="HF32" s="252"/>
      <c r="HG32" s="252"/>
      <c r="HH32" s="252"/>
      <c r="HI32" s="252"/>
      <c r="HJ32" s="252"/>
      <c r="HK32" s="252"/>
      <c r="HL32" s="252"/>
      <c r="HM32" s="252"/>
      <c r="HN32" s="252"/>
      <c r="HO32" s="252"/>
      <c r="HP32" s="252"/>
      <c r="HQ32" s="252"/>
      <c r="HR32" s="252"/>
      <c r="HS32" s="252"/>
      <c r="HT32" s="252"/>
      <c r="HU32" s="252"/>
      <c r="HV32" s="252"/>
      <c r="HW32" s="252"/>
      <c r="HX32" s="252"/>
      <c r="HY32" s="252"/>
      <c r="HZ32" s="252"/>
      <c r="IA32" s="252"/>
      <c r="IB32" s="252"/>
      <c r="IC32" s="252"/>
      <c r="ID32" s="252"/>
      <c r="IE32" s="252"/>
      <c r="IF32" s="252"/>
      <c r="IG32" s="252"/>
      <c r="IH32" s="252"/>
      <c r="II32" s="252"/>
      <c r="IJ32" s="252"/>
      <c r="IK32" s="252"/>
      <c r="IL32" s="252"/>
      <c r="IM32" s="252"/>
      <c r="IN32" s="252"/>
      <c r="IO32" s="252"/>
      <c r="IP32" s="252"/>
      <c r="IQ32" s="252"/>
      <c r="IR32" s="252"/>
      <c r="IS32" s="252"/>
      <c r="IT32" s="252"/>
      <c r="IU32" s="252"/>
      <c r="IV32" s="252"/>
      <c r="IW32" s="252"/>
      <c r="IX32" s="252"/>
      <c r="IY32" s="252"/>
      <c r="IZ32" s="252"/>
      <c r="JA32" s="252"/>
      <c r="JB32" s="252"/>
      <c r="JC32" s="252"/>
      <c r="JD32" s="252"/>
      <c r="JE32" s="252"/>
      <c r="JF32" s="252"/>
      <c r="JG32" s="252"/>
      <c r="JH32" s="252"/>
      <c r="JI32" s="252"/>
      <c r="JJ32" s="252"/>
      <c r="JK32" s="252"/>
      <c r="JL32" s="252"/>
      <c r="JM32" s="252"/>
      <c r="JN32" s="252"/>
      <c r="JO32" s="252"/>
      <c r="JP32" s="252"/>
      <c r="JQ32" s="252"/>
      <c r="JR32" s="252"/>
      <c r="JS32" s="252"/>
      <c r="JT32" s="252"/>
      <c r="JU32" s="252"/>
      <c r="JV32" s="252"/>
      <c r="JW32" s="252"/>
      <c r="JX32" s="252"/>
      <c r="JY32" s="252"/>
      <c r="JZ32" s="252"/>
      <c r="KA32" s="252"/>
      <c r="KB32" s="252"/>
      <c r="KC32" s="252"/>
      <c r="KD32" s="252"/>
      <c r="KE32" s="252"/>
      <c r="KF32" s="252"/>
      <c r="KG32" s="252"/>
      <c r="KH32" s="252"/>
      <c r="KI32" s="252"/>
      <c r="KJ32" s="252"/>
      <c r="KK32" s="252"/>
      <c r="KL32" s="252"/>
      <c r="KM32" s="252"/>
      <c r="KN32" s="252"/>
      <c r="KO32" s="252"/>
      <c r="KP32" s="252"/>
      <c r="KQ32" s="252"/>
      <c r="KR32" s="252"/>
      <c r="KS32" s="252"/>
      <c r="KT32" s="252"/>
      <c r="KU32" s="252"/>
      <c r="KV32" s="252"/>
      <c r="KW32" s="252"/>
      <c r="KX32" s="252"/>
      <c r="KY32" s="252"/>
      <c r="KZ32" s="252"/>
      <c r="LA32" s="252"/>
      <c r="LB32" s="252"/>
      <c r="LC32" s="252"/>
      <c r="LD32" s="252"/>
      <c r="LE32" s="252"/>
      <c r="LF32" s="252"/>
      <c r="LG32" s="252"/>
      <c r="LH32" s="252"/>
      <c r="LI32" s="252"/>
      <c r="LJ32" s="252"/>
      <c r="LK32" s="252"/>
      <c r="LL32" s="252"/>
      <c r="LM32" s="252"/>
      <c r="LN32" s="252"/>
      <c r="LO32" s="252"/>
      <c r="LP32" s="252"/>
      <c r="LQ32" s="252"/>
      <c r="LR32" s="252"/>
      <c r="LS32" s="252"/>
      <c r="LT32" s="252"/>
      <c r="LU32" s="252"/>
      <c r="LV32" s="252"/>
      <c r="LW32" s="252"/>
      <c r="LX32" s="252"/>
      <c r="LY32" s="252"/>
      <c r="LZ32" s="252"/>
      <c r="MA32" s="252"/>
      <c r="MB32" s="252"/>
      <c r="MC32" s="252"/>
      <c r="MD32" s="252"/>
      <c r="ME32" s="252"/>
      <c r="MF32" s="252"/>
      <c r="MG32" s="252"/>
      <c r="MH32" s="252"/>
      <c r="MI32" s="252"/>
      <c r="MJ32" s="252"/>
      <c r="MK32" s="252"/>
      <c r="ML32" s="252"/>
      <c r="MM32" s="252"/>
      <c r="MN32" s="252"/>
      <c r="MO32" s="252"/>
      <c r="MP32" s="252"/>
      <c r="MQ32" s="252"/>
      <c r="MR32" s="252"/>
      <c r="MS32" s="252"/>
      <c r="MT32" s="252"/>
      <c r="MU32" s="252"/>
      <c r="MV32" s="252"/>
      <c r="MW32" s="252"/>
      <c r="MX32" s="252"/>
      <c r="MY32" s="252"/>
      <c r="MZ32" s="252"/>
      <c r="NA32" s="252"/>
      <c r="NB32" s="252"/>
      <c r="NC32" s="252"/>
      <c r="ND32" s="252"/>
      <c r="NE32" s="252"/>
      <c r="NF32" s="252"/>
      <c r="NG32" s="252"/>
      <c r="NH32" s="252"/>
      <c r="NI32" s="252"/>
      <c r="NJ32" s="252"/>
      <c r="NK32" s="252"/>
      <c r="NL32" s="252"/>
      <c r="NM32" s="252"/>
      <c r="NN32" s="252"/>
      <c r="NO32" s="252"/>
      <c r="NP32" s="252"/>
      <c r="NQ32" s="252"/>
      <c r="NR32" s="252"/>
      <c r="NS32" s="252"/>
      <c r="NT32" s="252"/>
      <c r="NU32" s="252"/>
      <c r="NV32" s="252"/>
      <c r="NW32" s="252"/>
      <c r="NX32" s="252"/>
      <c r="NY32" s="252"/>
      <c r="NZ32" s="252"/>
      <c r="OA32" s="252"/>
      <c r="OB32" s="252"/>
      <c r="OC32" s="252"/>
      <c r="OD32" s="252"/>
      <c r="OE32" s="252"/>
      <c r="OF32" s="252"/>
      <c r="OG32" s="252"/>
      <c r="OH32" s="252"/>
      <c r="OI32" s="252"/>
      <c r="OJ32" s="252"/>
      <c r="OK32" s="252"/>
      <c r="OL32" s="252"/>
      <c r="OM32" s="252"/>
      <c r="ON32" s="252"/>
      <c r="OO32" s="252"/>
      <c r="OP32" s="252"/>
      <c r="OQ32" s="252"/>
      <c r="OR32" s="252"/>
      <c r="OS32" s="252"/>
      <c r="OT32" s="252"/>
      <c r="OU32" s="252"/>
      <c r="OV32" s="252"/>
      <c r="OW32" s="252"/>
      <c r="OX32" s="252"/>
      <c r="OY32" s="252"/>
      <c r="OZ32" s="252"/>
      <c r="PA32" s="252"/>
      <c r="PB32" s="252"/>
      <c r="PC32" s="252"/>
      <c r="PD32" s="252"/>
      <c r="PE32" s="252"/>
      <c r="PF32" s="252"/>
      <c r="PG32" s="252"/>
      <c r="PH32" s="252"/>
      <c r="PI32" s="252"/>
      <c r="PJ32" s="252"/>
      <c r="PK32" s="252"/>
      <c r="PL32" s="252"/>
      <c r="PM32" s="252"/>
      <c r="PN32" s="252"/>
      <c r="PO32" s="252"/>
      <c r="PP32" s="252"/>
      <c r="PQ32" s="252"/>
      <c r="PR32" s="252"/>
      <c r="PS32" s="252"/>
      <c r="PT32" s="252"/>
      <c r="PU32" s="252"/>
      <c r="PV32" s="252"/>
      <c r="PW32" s="252"/>
      <c r="PX32" s="252"/>
      <c r="PY32" s="252"/>
      <c r="PZ32" s="252"/>
      <c r="QA32" s="252"/>
      <c r="QB32" s="252"/>
      <c r="QC32" s="252"/>
      <c r="QD32" s="252"/>
      <c r="QE32" s="252"/>
      <c r="QF32" s="252"/>
      <c r="QG32" s="252"/>
      <c r="QH32" s="252"/>
      <c r="QI32" s="252"/>
      <c r="QJ32" s="252"/>
      <c r="QK32" s="252"/>
      <c r="QL32" s="252"/>
      <c r="QM32" s="252"/>
      <c r="QN32" s="252"/>
      <c r="QO32" s="252"/>
      <c r="QP32" s="252"/>
      <c r="QQ32" s="252"/>
      <c r="QR32" s="252"/>
      <c r="QS32" s="252"/>
      <c r="QT32" s="252"/>
      <c r="QU32" s="252"/>
      <c r="QV32" s="252"/>
      <c r="QW32" s="252"/>
      <c r="QX32" s="252"/>
      <c r="QY32" s="252"/>
      <c r="QZ32" s="252"/>
      <c r="RA32" s="252"/>
      <c r="RB32" s="252"/>
      <c r="RC32" s="252"/>
      <c r="RD32" s="252"/>
      <c r="RE32" s="252"/>
      <c r="RF32" s="252"/>
      <c r="RG32" s="252"/>
      <c r="RH32" s="252"/>
      <c r="RI32" s="252"/>
      <c r="RJ32" s="252"/>
      <c r="RK32" s="252"/>
      <c r="RL32" s="252"/>
      <c r="RM32" s="252"/>
      <c r="RN32" s="252"/>
      <c r="RO32" s="252"/>
      <c r="RP32" s="252"/>
      <c r="RQ32" s="252"/>
      <c r="RR32" s="252"/>
      <c r="RS32" s="252"/>
      <c r="RT32" s="252"/>
      <c r="RU32" s="252"/>
      <c r="RV32" s="252"/>
      <c r="RW32" s="252"/>
      <c r="RX32" s="252"/>
      <c r="RY32" s="252"/>
      <c r="RZ32" s="252"/>
      <c r="SA32" s="252"/>
      <c r="SB32" s="252"/>
      <c r="SC32" s="252"/>
      <c r="SD32" s="252"/>
      <c r="SE32" s="252"/>
      <c r="SF32" s="252"/>
      <c r="SG32" s="252"/>
      <c r="SH32" s="252"/>
      <c r="SI32" s="252"/>
      <c r="SJ32" s="252"/>
      <c r="SK32" s="252"/>
      <c r="SL32" s="252"/>
      <c r="SM32" s="252"/>
      <c r="SN32" s="252"/>
      <c r="SO32" s="252"/>
      <c r="SP32" s="252"/>
      <c r="SQ32" s="252"/>
      <c r="SR32" s="252"/>
      <c r="SS32" s="252"/>
      <c r="ST32" s="252"/>
      <c r="SU32" s="252"/>
      <c r="SV32" s="252"/>
      <c r="SW32" s="252"/>
      <c r="SX32" s="252"/>
      <c r="SY32" s="252"/>
      <c r="SZ32" s="252"/>
      <c r="TA32" s="252"/>
      <c r="TB32" s="252"/>
      <c r="TC32" s="252"/>
      <c r="TD32" s="252"/>
      <c r="TE32" s="252"/>
      <c r="TF32" s="252"/>
      <c r="TG32" s="252"/>
      <c r="TH32" s="252"/>
      <c r="TI32" s="252"/>
      <c r="TJ32" s="252"/>
      <c r="TK32" s="252"/>
      <c r="TL32" s="252"/>
      <c r="TM32" s="252"/>
      <c r="TN32" s="252"/>
      <c r="TO32" s="252"/>
      <c r="TP32" s="252"/>
      <c r="TQ32" s="252"/>
      <c r="TR32" s="252"/>
      <c r="TS32" s="252"/>
      <c r="TT32" s="252"/>
      <c r="TU32" s="252"/>
      <c r="TV32" s="252"/>
      <c r="TW32" s="252"/>
      <c r="TX32" s="252"/>
      <c r="TY32" s="252"/>
      <c r="TZ32" s="252"/>
      <c r="UA32" s="252"/>
      <c r="UB32" s="252"/>
      <c r="UC32" s="252"/>
      <c r="UD32" s="252"/>
      <c r="UE32" s="252"/>
      <c r="UF32" s="252"/>
      <c r="UG32" s="252"/>
      <c r="UH32" s="252"/>
      <c r="UI32" s="252"/>
      <c r="UJ32" s="252"/>
      <c r="UK32" s="252"/>
      <c r="UL32" s="252"/>
      <c r="UM32" s="252"/>
      <c r="UN32" s="252"/>
      <c r="UO32" s="252"/>
      <c r="UP32" s="252"/>
      <c r="UQ32" s="252"/>
      <c r="UR32" s="252"/>
      <c r="US32" s="252"/>
      <c r="UT32" s="252"/>
      <c r="UU32" s="252"/>
      <c r="UV32" s="252"/>
      <c r="UW32" s="252"/>
      <c r="UX32" s="252"/>
      <c r="UY32" s="252"/>
      <c r="UZ32" s="252"/>
      <c r="VA32" s="252"/>
      <c r="VB32" s="252"/>
      <c r="VC32" s="252"/>
      <c r="VD32" s="252"/>
      <c r="VE32" s="252"/>
      <c r="VF32" s="252"/>
      <c r="VG32" s="252"/>
      <c r="VH32" s="252"/>
      <c r="VI32" s="252"/>
      <c r="VJ32" s="252"/>
      <c r="VK32" s="252"/>
      <c r="VL32" s="252"/>
      <c r="VM32" s="252"/>
      <c r="VN32" s="252"/>
      <c r="VO32" s="252"/>
      <c r="VP32" s="252"/>
      <c r="VQ32" s="252"/>
      <c r="VR32" s="252"/>
      <c r="VS32" s="252"/>
      <c r="VT32" s="252"/>
      <c r="VU32" s="252"/>
      <c r="VV32" s="252"/>
      <c r="VW32" s="252"/>
      <c r="VX32" s="252"/>
      <c r="VY32" s="252"/>
      <c r="VZ32" s="252"/>
      <c r="WA32" s="252"/>
      <c r="WB32" s="252"/>
      <c r="WC32" s="252"/>
      <c r="WD32" s="252"/>
      <c r="WE32" s="252"/>
      <c r="WF32" s="252"/>
      <c r="WG32" s="252"/>
      <c r="WH32" s="252"/>
      <c r="WI32" s="252"/>
      <c r="WJ32" s="252"/>
      <c r="WK32" s="252"/>
      <c r="WL32" s="252"/>
      <c r="WM32" s="252"/>
      <c r="WN32" s="252"/>
      <c r="WO32" s="252"/>
      <c r="WP32" s="252"/>
      <c r="WQ32" s="252"/>
      <c r="WR32" s="252"/>
      <c r="WS32" s="252"/>
      <c r="WT32" s="252"/>
      <c r="WU32" s="252"/>
      <c r="WV32" s="252"/>
      <c r="WW32" s="252"/>
      <c r="WX32" s="252"/>
      <c r="WY32" s="252"/>
      <c r="WZ32" s="252"/>
      <c r="XA32" s="252"/>
      <c r="XB32" s="252"/>
      <c r="XC32" s="252"/>
      <c r="XD32" s="252"/>
      <c r="XE32" s="252"/>
      <c r="XF32" s="252"/>
      <c r="XG32" s="252"/>
      <c r="XH32" s="252"/>
      <c r="XI32" s="252"/>
      <c r="XJ32" s="252"/>
      <c r="XK32" s="252"/>
      <c r="XL32" s="252"/>
      <c r="XM32" s="252"/>
      <c r="XN32" s="252"/>
      <c r="XO32" s="252"/>
      <c r="XP32" s="252"/>
      <c r="XQ32" s="252"/>
      <c r="XR32" s="252"/>
      <c r="XS32" s="252"/>
      <c r="XT32" s="252"/>
      <c r="XU32" s="252"/>
      <c r="XV32" s="252"/>
      <c r="XW32" s="252"/>
      <c r="XX32" s="252"/>
      <c r="XY32" s="252"/>
      <c r="XZ32" s="252"/>
      <c r="YA32" s="252"/>
      <c r="YB32" s="252"/>
      <c r="YC32" s="252"/>
      <c r="YD32" s="252"/>
      <c r="YE32" s="252"/>
      <c r="YF32" s="252"/>
      <c r="YG32" s="252"/>
      <c r="YH32" s="252"/>
      <c r="YI32" s="252"/>
      <c r="YJ32" s="252"/>
      <c r="YK32" s="252"/>
      <c r="YL32" s="252"/>
      <c r="YM32" s="252"/>
      <c r="YN32" s="252"/>
      <c r="YO32" s="252"/>
      <c r="YP32" s="252"/>
      <c r="YQ32" s="252"/>
      <c r="YR32" s="252"/>
      <c r="YS32" s="252"/>
      <c r="YT32" s="252"/>
      <c r="YU32" s="252"/>
      <c r="YV32" s="252"/>
      <c r="YW32" s="252"/>
      <c r="YX32" s="252"/>
      <c r="YY32" s="252"/>
      <c r="YZ32" s="252"/>
      <c r="ZA32" s="252"/>
      <c r="ZB32" s="252"/>
      <c r="ZC32" s="252"/>
      <c r="ZD32" s="252"/>
      <c r="ZE32" s="252"/>
      <c r="ZF32" s="252"/>
      <c r="ZG32" s="252"/>
      <c r="ZH32" s="252"/>
      <c r="ZI32" s="252"/>
      <c r="ZJ32" s="252"/>
      <c r="ZK32" s="252"/>
      <c r="ZL32" s="252"/>
      <c r="ZM32" s="252"/>
      <c r="ZN32" s="252"/>
      <c r="ZO32" s="252"/>
      <c r="ZP32" s="252"/>
      <c r="ZQ32" s="252"/>
      <c r="ZR32" s="252"/>
      <c r="ZS32" s="252"/>
      <c r="ZT32" s="252"/>
      <c r="ZU32" s="252"/>
      <c r="ZV32" s="252"/>
      <c r="ZW32" s="252"/>
      <c r="ZX32" s="252"/>
      <c r="ZY32" s="252"/>
      <c r="ZZ32" s="252"/>
      <c r="AAA32" s="252"/>
      <c r="AAB32" s="252"/>
      <c r="AAC32" s="252"/>
      <c r="AAD32" s="252"/>
      <c r="AAE32" s="252"/>
      <c r="AAF32" s="252"/>
      <c r="AAG32" s="252"/>
      <c r="AAH32" s="252"/>
      <c r="AAI32" s="252"/>
      <c r="AAJ32" s="252"/>
      <c r="AAK32" s="252"/>
      <c r="AAL32" s="252"/>
      <c r="AAM32" s="252"/>
      <c r="AAN32" s="252"/>
      <c r="AAO32" s="252"/>
      <c r="AAP32" s="252"/>
      <c r="AAQ32" s="252"/>
      <c r="AAR32" s="252"/>
      <c r="AAS32" s="252"/>
      <c r="AAT32" s="252"/>
      <c r="AAU32" s="252"/>
      <c r="AAV32" s="252"/>
      <c r="AAW32" s="252"/>
      <c r="AAX32" s="252"/>
      <c r="AAY32" s="252"/>
      <c r="AAZ32" s="252"/>
      <c r="ABA32" s="252"/>
      <c r="ABB32" s="252"/>
      <c r="ABC32" s="252"/>
      <c r="ABD32" s="252"/>
      <c r="ABE32" s="252"/>
      <c r="ABF32" s="252"/>
      <c r="ABG32" s="252"/>
      <c r="ABH32" s="252"/>
      <c r="ABI32" s="252"/>
      <c r="ABJ32" s="252"/>
      <c r="ABK32" s="252"/>
      <c r="ABL32" s="252"/>
      <c r="ABM32" s="252"/>
      <c r="ABN32" s="252"/>
      <c r="ABO32" s="252"/>
      <c r="ABP32" s="252"/>
      <c r="ABQ32" s="252"/>
      <c r="ABR32" s="252"/>
      <c r="ABS32" s="252"/>
      <c r="ABT32" s="252"/>
      <c r="ABU32" s="252"/>
      <c r="ABV32" s="252"/>
      <c r="ABW32" s="252"/>
      <c r="ABX32" s="252"/>
      <c r="ABY32" s="252"/>
      <c r="ABZ32" s="252"/>
      <c r="ACA32" s="252"/>
      <c r="ACB32" s="252"/>
      <c r="ACC32" s="252"/>
      <c r="ACD32" s="252"/>
      <c r="ACE32" s="252"/>
      <c r="ACF32" s="252"/>
      <c r="ACG32" s="252"/>
      <c r="ACH32" s="252"/>
      <c r="ACI32" s="252"/>
      <c r="ACJ32" s="252"/>
      <c r="ACK32" s="252"/>
      <c r="ACL32" s="252"/>
      <c r="ACM32" s="252"/>
      <c r="ACN32" s="252"/>
      <c r="ACO32" s="252"/>
      <c r="ACP32" s="252"/>
      <c r="ACQ32" s="252"/>
      <c r="ACR32" s="252"/>
      <c r="ACS32" s="252"/>
      <c r="ACT32" s="252"/>
      <c r="ACU32" s="252"/>
      <c r="ACV32" s="252"/>
      <c r="ACW32" s="252"/>
      <c r="ACX32" s="252"/>
      <c r="ACY32" s="252"/>
      <c r="ACZ32" s="252"/>
      <c r="ADA32" s="252"/>
      <c r="ADB32" s="252"/>
      <c r="ADC32" s="252"/>
      <c r="ADD32" s="252"/>
      <c r="ADE32" s="252"/>
      <c r="ADF32" s="252"/>
      <c r="ADG32" s="252"/>
      <c r="ADH32" s="252"/>
      <c r="ADI32" s="252"/>
      <c r="ADJ32" s="252"/>
      <c r="ADK32" s="252"/>
      <c r="ADL32" s="252"/>
      <c r="ADM32" s="252"/>
      <c r="ADN32" s="252"/>
      <c r="ADO32" s="252"/>
      <c r="ADP32" s="252"/>
      <c r="ADQ32" s="252"/>
      <c r="ADR32" s="252"/>
      <c r="ADS32" s="252"/>
      <c r="ADT32" s="252"/>
      <c r="ADU32" s="252"/>
      <c r="ADV32" s="252"/>
      <c r="ADW32" s="252"/>
      <c r="ADX32" s="252"/>
      <c r="ADY32" s="252"/>
      <c r="ADZ32" s="252"/>
      <c r="AEA32" s="252"/>
      <c r="AEB32" s="252"/>
      <c r="AEC32" s="252"/>
      <c r="AED32" s="252"/>
      <c r="AEE32" s="252"/>
      <c r="AEF32" s="252"/>
      <c r="AEG32" s="252"/>
      <c r="AEH32" s="252"/>
      <c r="AEI32" s="252"/>
      <c r="AEJ32" s="252"/>
      <c r="AEK32" s="252"/>
      <c r="AEL32" s="252"/>
      <c r="AEM32" s="252"/>
      <c r="AEN32" s="252"/>
      <c r="AEO32" s="252"/>
      <c r="AEP32" s="252"/>
      <c r="AEQ32" s="252"/>
      <c r="AER32" s="252"/>
      <c r="AES32" s="252"/>
      <c r="AET32" s="252"/>
      <c r="AEU32" s="252"/>
      <c r="AEV32" s="252"/>
      <c r="AEW32" s="252"/>
      <c r="AEX32" s="252"/>
      <c r="AEY32" s="252"/>
      <c r="AEZ32" s="252"/>
      <c r="AFA32" s="252"/>
      <c r="AFB32" s="252"/>
      <c r="AFC32" s="252"/>
      <c r="AFD32" s="252"/>
      <c r="AFE32" s="252"/>
      <c r="AFF32" s="252"/>
      <c r="AFG32" s="252"/>
      <c r="AFH32" s="252"/>
      <c r="AFI32" s="252"/>
      <c r="AFJ32" s="252"/>
      <c r="AFK32" s="252"/>
      <c r="AFL32" s="252"/>
      <c r="AFM32" s="252"/>
      <c r="AFN32" s="252"/>
      <c r="AFO32" s="252"/>
      <c r="AFP32" s="252"/>
      <c r="AFQ32" s="252"/>
      <c r="AFR32" s="252"/>
      <c r="AFS32" s="252"/>
      <c r="AFT32" s="252"/>
      <c r="AFU32" s="252"/>
      <c r="AFV32" s="252"/>
      <c r="AFW32" s="252"/>
      <c r="AFX32" s="252"/>
      <c r="AFY32" s="252"/>
      <c r="AFZ32" s="252"/>
      <c r="AGA32" s="252"/>
      <c r="AGB32" s="252"/>
      <c r="AGC32" s="252"/>
      <c r="AGD32" s="252"/>
      <c r="AGE32" s="252"/>
      <c r="AGF32" s="252"/>
      <c r="AGG32" s="252"/>
      <c r="AGH32" s="252"/>
      <c r="AGI32" s="252"/>
      <c r="AGJ32" s="252"/>
      <c r="AGK32" s="252"/>
      <c r="AGL32" s="252"/>
      <c r="AGM32" s="252"/>
      <c r="AGN32" s="252"/>
      <c r="AGO32" s="252"/>
      <c r="AGP32" s="252"/>
      <c r="AGQ32" s="252"/>
      <c r="AGR32" s="252"/>
      <c r="AGS32" s="252"/>
      <c r="AGT32" s="252"/>
      <c r="AGU32" s="252"/>
      <c r="AGV32" s="252"/>
      <c r="AGW32" s="252"/>
      <c r="AGX32" s="252"/>
      <c r="AGY32" s="252"/>
      <c r="AGZ32" s="252"/>
      <c r="AHA32" s="252"/>
      <c r="AHB32" s="252"/>
      <c r="AHC32" s="252"/>
      <c r="AHD32" s="252"/>
      <c r="AHE32" s="252"/>
      <c r="AHF32" s="252"/>
      <c r="AHG32" s="252"/>
      <c r="AHH32" s="252"/>
      <c r="AHI32" s="252"/>
      <c r="AHJ32" s="252"/>
      <c r="AHK32" s="252"/>
      <c r="AHL32" s="252"/>
      <c r="AHM32" s="252"/>
      <c r="AHN32" s="252"/>
      <c r="AHO32" s="252"/>
      <c r="AHP32" s="252"/>
      <c r="AHQ32" s="252"/>
      <c r="AHR32" s="252"/>
      <c r="AHS32" s="252"/>
      <c r="AHT32" s="252"/>
      <c r="AHU32" s="252"/>
      <c r="AHV32" s="252"/>
      <c r="AHW32" s="252"/>
      <c r="AHX32" s="252"/>
      <c r="AHY32" s="252"/>
      <c r="AHZ32" s="252"/>
      <c r="AIA32" s="252"/>
      <c r="AIB32" s="252"/>
      <c r="AIC32" s="252"/>
      <c r="AID32" s="252"/>
      <c r="AIE32" s="252"/>
      <c r="AIF32" s="252"/>
      <c r="AIG32" s="252"/>
      <c r="AIH32" s="252"/>
      <c r="AII32" s="252"/>
      <c r="AIJ32" s="252"/>
      <c r="AIK32" s="252"/>
      <c r="AIL32" s="252"/>
      <c r="AIM32" s="252"/>
      <c r="AIN32" s="252"/>
      <c r="AIO32" s="252"/>
      <c r="AIP32" s="252"/>
      <c r="AIQ32" s="252"/>
      <c r="AIR32" s="252"/>
      <c r="AIS32" s="252"/>
      <c r="AIT32" s="252"/>
      <c r="AIU32" s="252"/>
      <c r="AIV32" s="252"/>
      <c r="AIW32" s="252"/>
      <c r="AIX32" s="252"/>
      <c r="AIY32" s="252"/>
      <c r="AIZ32" s="252"/>
      <c r="AJA32" s="252"/>
      <c r="AJB32" s="252"/>
      <c r="AJC32" s="252"/>
      <c r="AJD32" s="252"/>
      <c r="AJE32" s="252"/>
      <c r="AJF32" s="252"/>
      <c r="AJG32" s="252"/>
      <c r="AJH32" s="252"/>
      <c r="AJI32" s="252"/>
      <c r="AJJ32" s="252"/>
      <c r="AJK32" s="252"/>
      <c r="AJL32" s="252"/>
      <c r="AJM32" s="252"/>
      <c r="AJN32" s="252"/>
      <c r="AJO32" s="252"/>
      <c r="AJP32" s="252"/>
      <c r="AJQ32" s="252"/>
      <c r="AJR32" s="252"/>
      <c r="AJS32" s="252"/>
      <c r="AJT32" s="252"/>
      <c r="AJU32" s="252"/>
      <c r="AJV32" s="252"/>
      <c r="AJW32" s="252"/>
      <c r="AJX32" s="252"/>
      <c r="AJY32" s="252"/>
      <c r="AJZ32" s="252"/>
      <c r="AKA32" s="252"/>
      <c r="AKB32" s="252"/>
      <c r="AKC32" s="252"/>
      <c r="AKD32" s="252"/>
      <c r="AKE32" s="252"/>
      <c r="AKF32" s="252"/>
      <c r="AKG32" s="252"/>
      <c r="AKH32" s="252"/>
      <c r="AKI32" s="252"/>
      <c r="AKJ32" s="252"/>
      <c r="AKK32" s="252"/>
      <c r="AKL32" s="252"/>
      <c r="AKM32" s="252"/>
      <c r="AKN32" s="252"/>
      <c r="AKO32" s="252"/>
      <c r="AKP32" s="252"/>
      <c r="AKQ32" s="252"/>
      <c r="AKR32" s="252"/>
      <c r="AKS32" s="252"/>
      <c r="AKT32" s="252"/>
      <c r="AKU32" s="252"/>
      <c r="AKV32" s="252"/>
      <c r="AKW32" s="252"/>
      <c r="AKX32" s="252"/>
      <c r="AKY32" s="252"/>
      <c r="AKZ32" s="252"/>
      <c r="ALA32" s="252"/>
      <c r="ALB32" s="252"/>
      <c r="ALC32" s="252"/>
      <c r="ALD32" s="252"/>
      <c r="ALE32" s="252"/>
      <c r="ALF32" s="252"/>
      <c r="ALG32" s="252"/>
      <c r="ALH32" s="252"/>
      <c r="ALI32" s="252"/>
      <c r="ALJ32" s="252"/>
      <c r="ALK32" s="252"/>
      <c r="ALL32" s="252"/>
      <c r="ALM32" s="252"/>
      <c r="ALN32" s="252"/>
      <c r="ALO32" s="252"/>
      <c r="ALP32" s="252"/>
      <c r="ALQ32" s="252"/>
      <c r="ALR32" s="252"/>
      <c r="ALS32" s="252"/>
      <c r="ALT32" s="252"/>
      <c r="ALU32" s="252"/>
      <c r="ALV32" s="252"/>
      <c r="ALW32" s="252"/>
      <c r="ALX32" s="252"/>
      <c r="ALY32" s="252"/>
      <c r="ALZ32" s="252"/>
      <c r="AMA32" s="252"/>
      <c r="AMB32" s="252"/>
      <c r="AMC32" s="252"/>
      <c r="AMD32" s="252"/>
      <c r="AME32" s="252"/>
      <c r="AMF32" s="252"/>
      <c r="AMG32" s="252"/>
      <c r="AMH32" s="252"/>
      <c r="AMI32" s="252"/>
      <c r="AMJ32" s="252"/>
      <c r="AMK32" s="252"/>
      <c r="AML32" s="252"/>
      <c r="AMM32" s="252"/>
      <c r="AMN32" s="252"/>
      <c r="AMO32" s="252"/>
      <c r="AMP32" s="252"/>
      <c r="AMQ32" s="252"/>
      <c r="AMR32" s="252"/>
      <c r="AMS32" s="252"/>
      <c r="AMT32" s="252"/>
      <c r="AMU32" s="252"/>
      <c r="AMV32" s="252"/>
      <c r="AMW32" s="252"/>
      <c r="AMX32" s="252"/>
      <c r="AMY32" s="252"/>
      <c r="AMZ32" s="252"/>
      <c r="ANA32" s="252"/>
      <c r="ANB32" s="252"/>
      <c r="ANC32" s="252"/>
      <c r="AND32" s="252"/>
      <c r="ANE32" s="252"/>
      <c r="ANF32" s="252"/>
      <c r="ANG32" s="252"/>
      <c r="ANH32" s="252"/>
      <c r="ANI32" s="252"/>
      <c r="ANJ32" s="252"/>
      <c r="ANK32" s="252"/>
      <c r="ANL32" s="252"/>
      <c r="ANM32" s="252"/>
      <c r="ANN32" s="252"/>
      <c r="ANO32" s="252"/>
      <c r="ANP32" s="252"/>
      <c r="ANQ32" s="252"/>
      <c r="ANR32" s="252"/>
      <c r="ANS32" s="252"/>
      <c r="ANT32" s="252"/>
      <c r="ANU32" s="252"/>
      <c r="ANV32" s="252"/>
      <c r="ANW32" s="252"/>
      <c r="ANX32" s="252"/>
      <c r="ANY32" s="252"/>
      <c r="ANZ32" s="252"/>
      <c r="AOA32" s="252"/>
      <c r="AOB32" s="252"/>
      <c r="AOC32" s="252"/>
      <c r="AOD32" s="252"/>
      <c r="AOE32" s="252"/>
      <c r="AOF32" s="252"/>
      <c r="AOG32" s="252"/>
      <c r="AOH32" s="252"/>
      <c r="AOI32" s="252"/>
      <c r="AOJ32" s="252"/>
      <c r="AOK32" s="252"/>
      <c r="AOL32" s="252"/>
      <c r="AOM32" s="252"/>
      <c r="AON32" s="252"/>
      <c r="AOO32" s="252"/>
      <c r="AOP32" s="252"/>
      <c r="AOQ32" s="252"/>
      <c r="AOR32" s="252"/>
      <c r="AOS32" s="252"/>
      <c r="AOT32" s="252"/>
      <c r="AOU32" s="252"/>
      <c r="AOV32" s="252"/>
      <c r="AOW32" s="252"/>
      <c r="AOX32" s="252"/>
      <c r="AOY32" s="252"/>
      <c r="AOZ32" s="252"/>
      <c r="APA32" s="252"/>
      <c r="APB32" s="252"/>
      <c r="APC32" s="252"/>
      <c r="APD32" s="252"/>
      <c r="APE32" s="252"/>
      <c r="APF32" s="252"/>
      <c r="APG32" s="252"/>
      <c r="APH32" s="252"/>
      <c r="API32" s="252"/>
      <c r="APJ32" s="252"/>
      <c r="APK32" s="252"/>
      <c r="APL32" s="252"/>
      <c r="APM32" s="252"/>
      <c r="APN32" s="252"/>
      <c r="APO32" s="252"/>
      <c r="APP32" s="252"/>
    </row>
    <row r="33" spans="1:1108" s="173" customFormat="1">
      <c r="A33" s="42">
        <v>68</v>
      </c>
      <c r="B33" s="137">
        <v>23.1</v>
      </c>
      <c r="C33" s="102" t="s">
        <v>397</v>
      </c>
      <c r="D33" s="138">
        <v>1065</v>
      </c>
      <c r="E33" s="264" t="s">
        <v>398</v>
      </c>
      <c r="F33" s="106" t="s">
        <v>400</v>
      </c>
      <c r="G33" s="175" t="s">
        <v>399</v>
      </c>
      <c r="H33" s="175" t="s">
        <v>402</v>
      </c>
      <c r="I33" s="175" t="s">
        <v>401</v>
      </c>
      <c r="J33" s="10" t="s">
        <v>403</v>
      </c>
      <c r="K33" s="10" t="s">
        <v>404</v>
      </c>
      <c r="L33" s="140" t="s">
        <v>405</v>
      </c>
      <c r="M33" s="10" t="s">
        <v>406</v>
      </c>
      <c r="N33" s="141" t="s">
        <v>265</v>
      </c>
      <c r="O33" s="142">
        <v>112589</v>
      </c>
      <c r="P33" s="143">
        <v>89</v>
      </c>
      <c r="Q33" s="109" t="s">
        <v>0</v>
      </c>
      <c r="R33" s="143">
        <v>89</v>
      </c>
      <c r="S33" s="109" t="s">
        <v>0</v>
      </c>
      <c r="T33" s="143">
        <v>3</v>
      </c>
      <c r="U33" s="109" t="s">
        <v>0</v>
      </c>
      <c r="V33" s="143">
        <v>14</v>
      </c>
      <c r="W33" s="109" t="s">
        <v>0</v>
      </c>
      <c r="X33" s="143">
        <v>7</v>
      </c>
      <c r="Y33" s="109" t="s">
        <v>0</v>
      </c>
      <c r="Z33" s="143">
        <v>3</v>
      </c>
      <c r="AA33" s="109" t="s">
        <v>0</v>
      </c>
      <c r="AB33" s="143"/>
      <c r="AC33" s="109" t="s">
        <v>0</v>
      </c>
      <c r="AD33" s="143"/>
      <c r="AE33" s="109" t="s">
        <v>0</v>
      </c>
      <c r="AF33" s="144">
        <v>4.5</v>
      </c>
      <c r="AG33" s="145">
        <v>8</v>
      </c>
      <c r="AH33" s="144" t="s">
        <v>407</v>
      </c>
      <c r="AI33" s="77" t="s">
        <v>0</v>
      </c>
      <c r="AJ33" s="146"/>
      <c r="AK33" s="146"/>
      <c r="AL33" s="147" t="s">
        <v>11</v>
      </c>
      <c r="AM33" s="147"/>
      <c r="AN33" s="147"/>
      <c r="AO33" s="147"/>
      <c r="AP33" s="148">
        <v>10</v>
      </c>
      <c r="AQ33" s="111" t="s">
        <v>7</v>
      </c>
      <c r="AR33" s="149">
        <v>0.27800000000000002</v>
      </c>
      <c r="AS33" s="83" t="s">
        <v>20</v>
      </c>
      <c r="AT33" s="265" t="s">
        <v>408</v>
      </c>
      <c r="AU33" s="266" t="s">
        <v>409</v>
      </c>
      <c r="AV33" s="266" t="s">
        <v>410</v>
      </c>
      <c r="AW33" s="74" t="s">
        <v>206</v>
      </c>
      <c r="AX33" s="74" t="s">
        <v>207</v>
      </c>
      <c r="AY33" s="74" t="s">
        <v>208</v>
      </c>
      <c r="AZ33" s="74" t="s">
        <v>209</v>
      </c>
      <c r="BA33" s="152" t="s">
        <v>210</v>
      </c>
      <c r="BB33" s="115" t="s">
        <v>211</v>
      </c>
      <c r="BC33" s="152" t="s">
        <v>212</v>
      </c>
      <c r="BD33" s="152" t="s">
        <v>213</v>
      </c>
      <c r="BE33" s="267" t="s">
        <v>398</v>
      </c>
      <c r="BF33" s="236" t="s">
        <v>411</v>
      </c>
      <c r="BG33" s="236" t="s">
        <v>412</v>
      </c>
      <c r="BH33" s="236" t="s">
        <v>413</v>
      </c>
      <c r="BM33" s="155" t="s">
        <v>215</v>
      </c>
      <c r="BN33" s="154" t="s">
        <v>216</v>
      </c>
      <c r="BO33" s="154" t="s">
        <v>217</v>
      </c>
      <c r="BP33" s="154" t="s">
        <v>218</v>
      </c>
      <c r="BQ33" s="154" t="s">
        <v>266</v>
      </c>
      <c r="BR33" s="154" t="s">
        <v>267</v>
      </c>
      <c r="BS33" s="121" t="s">
        <v>268</v>
      </c>
      <c r="BT33" s="121" t="s">
        <v>269</v>
      </c>
      <c r="BU33" s="121" t="s">
        <v>215</v>
      </c>
      <c r="BV33" s="121" t="s">
        <v>216</v>
      </c>
      <c r="BW33" s="121" t="s">
        <v>217</v>
      </c>
      <c r="BX33" s="121" t="s">
        <v>218</v>
      </c>
      <c r="BY33" s="121" t="s">
        <v>414</v>
      </c>
      <c r="BZ33" s="155" t="s">
        <v>415</v>
      </c>
      <c r="CA33" s="268" t="s">
        <v>416</v>
      </c>
      <c r="CB33" s="269" t="s">
        <v>417</v>
      </c>
      <c r="CC33" s="155" t="s">
        <v>344</v>
      </c>
      <c r="CD33" s="155" t="s">
        <v>345</v>
      </c>
      <c r="CE33" s="155" t="s">
        <v>346</v>
      </c>
      <c r="CF33" s="155" t="s">
        <v>347</v>
      </c>
      <c r="CG33" s="270" t="s">
        <v>418</v>
      </c>
      <c r="CH33" s="157" t="s">
        <v>419</v>
      </c>
      <c r="CI33" s="157" t="s">
        <v>420</v>
      </c>
      <c r="CJ33" s="157" t="s">
        <v>421</v>
      </c>
      <c r="CK33" s="271"/>
      <c r="CL33" s="271"/>
      <c r="CM33" s="271"/>
      <c r="CN33" s="271"/>
      <c r="CO33" s="271"/>
      <c r="CP33" s="271"/>
      <c r="CQ33" s="271"/>
      <c r="CR33" s="271"/>
      <c r="CS33" s="271"/>
      <c r="CT33" s="271"/>
      <c r="CU33" s="271"/>
      <c r="CV33" s="271"/>
      <c r="CW33" s="271"/>
      <c r="CX33" s="271"/>
      <c r="CY33" s="271"/>
      <c r="CZ33" s="159"/>
      <c r="DA33" s="160"/>
      <c r="DB33" s="161"/>
      <c r="DC33" s="161"/>
      <c r="DD33" s="161"/>
      <c r="DE33" s="162" t="s">
        <v>235</v>
      </c>
      <c r="DF33" s="160"/>
      <c r="DG33" s="271"/>
      <c r="DH33" s="271"/>
      <c r="DI33" s="163" t="s">
        <v>236</v>
      </c>
      <c r="DJ33" s="91" t="s">
        <v>237</v>
      </c>
      <c r="DK33" s="91" t="s">
        <v>238</v>
      </c>
      <c r="DL33" s="91" t="s">
        <v>239</v>
      </c>
      <c r="DM33" s="127" t="s">
        <v>414</v>
      </c>
      <c r="DN33" s="127" t="s">
        <v>422</v>
      </c>
      <c r="DO33" s="127" t="s">
        <v>423</v>
      </c>
      <c r="DP33" s="127" t="s">
        <v>424</v>
      </c>
      <c r="DQ33" s="91"/>
      <c r="DR33" s="91"/>
      <c r="DS33" s="91"/>
      <c r="DT33" s="91"/>
      <c r="DU33" s="91" t="s">
        <v>241</v>
      </c>
      <c r="DV33" s="91" t="s">
        <v>242</v>
      </c>
      <c r="DW33" s="91" t="s">
        <v>243</v>
      </c>
      <c r="DX33" s="91" t="s">
        <v>244</v>
      </c>
      <c r="DY33" s="91"/>
      <c r="DZ33" s="91"/>
      <c r="EA33" s="91"/>
      <c r="EB33" s="91"/>
      <c r="EC33" s="91"/>
      <c r="ED33" s="91"/>
      <c r="EE33" s="91"/>
      <c r="EF33" s="91"/>
      <c r="EG33" s="164"/>
      <c r="EH33" s="164"/>
      <c r="EI33" s="165"/>
      <c r="EJ33" s="165"/>
      <c r="EK33" s="96" t="s">
        <v>253</v>
      </c>
      <c r="EL33" s="141"/>
      <c r="EM33" s="141"/>
      <c r="EN33" s="166"/>
      <c r="EO33" s="167" t="s">
        <v>254</v>
      </c>
      <c r="EP33" s="167" t="s">
        <v>425</v>
      </c>
      <c r="EQ33" s="167" t="s">
        <v>426</v>
      </c>
      <c r="ER33" s="250" t="s">
        <v>427</v>
      </c>
      <c r="ES33" s="167" t="s">
        <v>428</v>
      </c>
      <c r="ET33" s="167"/>
      <c r="EU33" s="167" t="s">
        <v>429</v>
      </c>
      <c r="EV33" s="168"/>
      <c r="EW33" s="168"/>
      <c r="EX33" s="272">
        <v>110322</v>
      </c>
      <c r="EY33" s="171"/>
      <c r="EZ33" s="171"/>
      <c r="FA33" s="171" t="s">
        <v>430</v>
      </c>
      <c r="FB33" s="171"/>
      <c r="FC33" s="171"/>
      <c r="FD33" s="171"/>
      <c r="FE33" s="171"/>
      <c r="FF33" s="239">
        <v>54390</v>
      </c>
      <c r="FG33" s="240"/>
      <c r="FH33" s="240"/>
      <c r="FI33" s="240">
        <v>3250048</v>
      </c>
      <c r="FJ33" s="240"/>
      <c r="FK33" s="240"/>
      <c r="FL33" s="135">
        <v>1</v>
      </c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  <c r="IW33" s="249"/>
      <c r="IX33" s="249"/>
      <c r="IY33" s="249"/>
      <c r="IZ33" s="249"/>
      <c r="JA33" s="249"/>
      <c r="JB33" s="249"/>
      <c r="JC33" s="249"/>
      <c r="JD33" s="249"/>
      <c r="JE33" s="249"/>
      <c r="JF33" s="249"/>
      <c r="JG33" s="249"/>
      <c r="JH33" s="249"/>
      <c r="JI33" s="249"/>
      <c r="JJ33" s="249"/>
      <c r="JK33" s="249"/>
      <c r="JL33" s="249"/>
      <c r="JM33" s="249"/>
      <c r="JN33" s="249"/>
      <c r="JO33" s="249"/>
      <c r="JP33" s="249"/>
      <c r="JQ33" s="249"/>
      <c r="JR33" s="249"/>
      <c r="JS33" s="249"/>
      <c r="JT33" s="249"/>
      <c r="JU33" s="249"/>
      <c r="JV33" s="249"/>
      <c r="JW33" s="249"/>
      <c r="JX33" s="249"/>
      <c r="JY33" s="249"/>
      <c r="JZ33" s="249"/>
      <c r="KA33" s="249"/>
      <c r="KB33" s="249"/>
      <c r="KC33" s="249"/>
      <c r="KD33" s="249"/>
      <c r="KE33" s="249"/>
      <c r="KF33" s="249"/>
      <c r="KG33" s="249"/>
      <c r="KH33" s="249"/>
      <c r="KI33" s="249"/>
      <c r="KJ33" s="249"/>
      <c r="KK33" s="249"/>
      <c r="KL33" s="249"/>
      <c r="KM33" s="249"/>
      <c r="KN33" s="249"/>
      <c r="KO33" s="249"/>
      <c r="KP33" s="249"/>
      <c r="KQ33" s="249"/>
      <c r="KR33" s="249"/>
      <c r="KS33" s="249"/>
      <c r="KT33" s="249"/>
      <c r="KU33" s="249"/>
      <c r="KV33" s="249"/>
      <c r="KW33" s="249"/>
      <c r="KX33" s="249"/>
      <c r="KY33" s="249"/>
      <c r="KZ33" s="249"/>
      <c r="LA33" s="249"/>
      <c r="LB33" s="249"/>
      <c r="LC33" s="249"/>
      <c r="LD33" s="249"/>
      <c r="LE33" s="249"/>
      <c r="LF33" s="249"/>
      <c r="LG33" s="249"/>
      <c r="LH33" s="249"/>
      <c r="LI33" s="249"/>
      <c r="LJ33" s="249"/>
      <c r="LK33" s="249"/>
      <c r="LL33" s="249"/>
      <c r="LM33" s="249"/>
      <c r="LN33" s="249"/>
      <c r="LO33" s="249"/>
      <c r="LP33" s="249"/>
      <c r="LQ33" s="249"/>
      <c r="LR33" s="249"/>
      <c r="LS33" s="249"/>
      <c r="LT33" s="249"/>
      <c r="LU33" s="249"/>
      <c r="LV33" s="249"/>
      <c r="LW33" s="249"/>
      <c r="LX33" s="249"/>
      <c r="LY33" s="249"/>
      <c r="LZ33" s="249"/>
      <c r="MA33" s="249"/>
      <c r="MB33" s="249"/>
      <c r="MC33" s="249"/>
      <c r="MD33" s="249"/>
      <c r="ME33" s="249"/>
      <c r="MF33" s="249"/>
      <c r="MG33" s="249"/>
      <c r="MH33" s="249"/>
      <c r="MI33" s="249"/>
      <c r="MJ33" s="249"/>
      <c r="MK33" s="249"/>
      <c r="ML33" s="249"/>
      <c r="MM33" s="249"/>
      <c r="MN33" s="249"/>
      <c r="MO33" s="249"/>
      <c r="MP33" s="249"/>
      <c r="MQ33" s="249"/>
      <c r="MR33" s="249"/>
      <c r="MS33" s="249"/>
      <c r="MT33" s="249"/>
      <c r="MU33" s="249"/>
      <c r="MV33" s="249"/>
      <c r="MW33" s="249"/>
      <c r="MX33" s="249"/>
      <c r="MY33" s="249"/>
      <c r="MZ33" s="249"/>
      <c r="NA33" s="249"/>
      <c r="NB33" s="249"/>
      <c r="NC33" s="249"/>
      <c r="ND33" s="249"/>
      <c r="NE33" s="249"/>
      <c r="NF33" s="249"/>
      <c r="NG33" s="249"/>
      <c r="NH33" s="249"/>
      <c r="NI33" s="249"/>
      <c r="NJ33" s="249"/>
      <c r="NK33" s="249"/>
      <c r="NL33" s="249"/>
      <c r="NM33" s="249"/>
      <c r="NN33" s="249"/>
      <c r="NO33" s="249"/>
      <c r="NP33" s="249"/>
      <c r="NQ33" s="249"/>
      <c r="NR33" s="249"/>
      <c r="NS33" s="249"/>
      <c r="NT33" s="249"/>
      <c r="NU33" s="249"/>
      <c r="NV33" s="249"/>
      <c r="NW33" s="249"/>
      <c r="NX33" s="249"/>
      <c r="NY33" s="249"/>
      <c r="NZ33" s="249"/>
      <c r="OA33" s="249"/>
      <c r="OB33" s="249"/>
      <c r="OC33" s="249"/>
      <c r="OD33" s="249"/>
      <c r="OE33" s="249"/>
      <c r="OF33" s="249"/>
      <c r="OG33" s="249"/>
      <c r="OH33" s="249"/>
      <c r="OI33" s="249"/>
      <c r="OJ33" s="249"/>
      <c r="OK33" s="249"/>
      <c r="OL33" s="249"/>
      <c r="OM33" s="249"/>
      <c r="ON33" s="249"/>
      <c r="OO33" s="249"/>
      <c r="OP33" s="249"/>
      <c r="OQ33" s="249"/>
      <c r="OR33" s="249"/>
      <c r="OS33" s="249"/>
      <c r="OT33" s="249"/>
      <c r="OU33" s="249"/>
      <c r="OV33" s="249"/>
      <c r="OW33" s="249"/>
      <c r="OX33" s="249"/>
      <c r="OY33" s="249"/>
      <c r="OZ33" s="249"/>
      <c r="PA33" s="249"/>
      <c r="PB33" s="249"/>
      <c r="PC33" s="249"/>
      <c r="PD33" s="249"/>
      <c r="PE33" s="249"/>
      <c r="PF33" s="249"/>
      <c r="PG33" s="249"/>
      <c r="PH33" s="249"/>
      <c r="PI33" s="249"/>
      <c r="PJ33" s="249"/>
      <c r="PK33" s="249"/>
      <c r="PL33" s="249"/>
      <c r="PM33" s="249"/>
      <c r="PN33" s="249"/>
      <c r="PO33" s="249"/>
      <c r="PP33" s="249"/>
      <c r="PQ33" s="249"/>
      <c r="PR33" s="249"/>
      <c r="PS33" s="249"/>
      <c r="PT33" s="249"/>
      <c r="PU33" s="249"/>
      <c r="PV33" s="249"/>
      <c r="PW33" s="249"/>
      <c r="PX33" s="249"/>
      <c r="PY33" s="249"/>
      <c r="PZ33" s="249"/>
      <c r="QA33" s="249"/>
      <c r="QB33" s="249"/>
      <c r="QC33" s="249"/>
      <c r="QD33" s="249"/>
      <c r="QE33" s="249"/>
      <c r="QF33" s="249"/>
      <c r="QG33" s="249"/>
      <c r="QH33" s="249"/>
      <c r="QI33" s="249"/>
      <c r="QJ33" s="249"/>
      <c r="QK33" s="249"/>
      <c r="QL33" s="249"/>
      <c r="QM33" s="249"/>
      <c r="QN33" s="249"/>
      <c r="QO33" s="249"/>
      <c r="QP33" s="249"/>
      <c r="QQ33" s="249"/>
      <c r="QR33" s="249"/>
      <c r="QS33" s="249"/>
      <c r="QT33" s="249"/>
      <c r="QU33" s="249"/>
      <c r="QV33" s="249"/>
      <c r="QW33" s="249"/>
      <c r="QX33" s="249"/>
      <c r="QY33" s="249"/>
      <c r="QZ33" s="249"/>
      <c r="RA33" s="249"/>
      <c r="RB33" s="249"/>
      <c r="RC33" s="249"/>
      <c r="RD33" s="249"/>
      <c r="RE33" s="249"/>
      <c r="RF33" s="249"/>
      <c r="RG33" s="249"/>
      <c r="RH33" s="249"/>
      <c r="RI33" s="249"/>
      <c r="RJ33" s="249"/>
      <c r="RK33" s="249"/>
      <c r="RL33" s="249"/>
      <c r="RM33" s="249"/>
      <c r="RN33" s="249"/>
      <c r="RO33" s="249"/>
      <c r="RP33" s="249"/>
      <c r="RQ33" s="249"/>
      <c r="RR33" s="249"/>
      <c r="RS33" s="249"/>
      <c r="RT33" s="249"/>
      <c r="RU33" s="249"/>
      <c r="RV33" s="249"/>
      <c r="RW33" s="249"/>
      <c r="RX33" s="249"/>
      <c r="RY33" s="249"/>
      <c r="RZ33" s="249"/>
      <c r="SA33" s="249"/>
      <c r="SB33" s="249"/>
      <c r="SC33" s="249"/>
      <c r="SD33" s="249"/>
      <c r="SE33" s="249"/>
      <c r="SF33" s="249"/>
      <c r="SG33" s="249"/>
      <c r="SH33" s="249"/>
      <c r="SI33" s="249"/>
      <c r="SJ33" s="249"/>
      <c r="SK33" s="249"/>
      <c r="SL33" s="249"/>
      <c r="SM33" s="249"/>
      <c r="SN33" s="249"/>
      <c r="SO33" s="249"/>
      <c r="SP33" s="249"/>
      <c r="SQ33" s="249"/>
      <c r="SR33" s="249"/>
      <c r="SS33" s="249"/>
      <c r="ST33" s="249"/>
      <c r="SU33" s="249"/>
      <c r="SV33" s="249"/>
      <c r="SW33" s="249"/>
      <c r="SX33" s="249"/>
      <c r="SY33" s="249"/>
      <c r="SZ33" s="249"/>
      <c r="TA33" s="249"/>
      <c r="TB33" s="249"/>
      <c r="TC33" s="249"/>
      <c r="TD33" s="249"/>
      <c r="TE33" s="249"/>
      <c r="TF33" s="249"/>
      <c r="TG33" s="249"/>
      <c r="TH33" s="249"/>
      <c r="TI33" s="249"/>
      <c r="TJ33" s="249"/>
      <c r="TK33" s="249"/>
      <c r="TL33" s="249"/>
      <c r="TM33" s="249"/>
      <c r="TN33" s="249"/>
      <c r="TO33" s="249"/>
      <c r="TP33" s="249"/>
      <c r="TQ33" s="249"/>
      <c r="TR33" s="249"/>
      <c r="TS33" s="249"/>
      <c r="TT33" s="249"/>
      <c r="TU33" s="249"/>
      <c r="TV33" s="249"/>
      <c r="TW33" s="249"/>
      <c r="TX33" s="249"/>
      <c r="TY33" s="249"/>
      <c r="TZ33" s="249"/>
      <c r="UA33" s="249"/>
      <c r="UB33" s="249"/>
      <c r="UC33" s="249"/>
      <c r="UD33" s="249"/>
      <c r="UE33" s="249"/>
      <c r="UF33" s="249"/>
      <c r="UG33" s="249"/>
      <c r="UH33" s="249"/>
      <c r="UI33" s="249"/>
      <c r="UJ33" s="249"/>
      <c r="UK33" s="249"/>
      <c r="UL33" s="249"/>
      <c r="UM33" s="249"/>
      <c r="UN33" s="249"/>
      <c r="UO33" s="249"/>
      <c r="UP33" s="249"/>
      <c r="UQ33" s="249"/>
      <c r="UR33" s="249"/>
      <c r="US33" s="249"/>
      <c r="UT33" s="249"/>
      <c r="UU33" s="249"/>
      <c r="UV33" s="249"/>
      <c r="UW33" s="249"/>
      <c r="UX33" s="249"/>
      <c r="UY33" s="249"/>
      <c r="UZ33" s="249"/>
      <c r="VA33" s="249"/>
      <c r="VB33" s="249"/>
      <c r="VC33" s="249"/>
      <c r="VD33" s="249"/>
      <c r="VE33" s="249"/>
      <c r="VF33" s="249"/>
      <c r="VG33" s="249"/>
      <c r="VH33" s="249"/>
      <c r="VI33" s="249"/>
      <c r="VJ33" s="249"/>
      <c r="VK33" s="249"/>
      <c r="VL33" s="249"/>
      <c r="VM33" s="249"/>
      <c r="VN33" s="249"/>
      <c r="VO33" s="249"/>
      <c r="VP33" s="249"/>
      <c r="VQ33" s="249"/>
      <c r="VR33" s="249"/>
      <c r="VS33" s="249"/>
      <c r="VT33" s="249"/>
      <c r="VU33" s="249"/>
      <c r="VV33" s="249"/>
      <c r="VW33" s="249"/>
      <c r="VX33" s="249"/>
      <c r="VY33" s="249"/>
      <c r="VZ33" s="249"/>
      <c r="WA33" s="249"/>
      <c r="WB33" s="249"/>
      <c r="WC33" s="249"/>
      <c r="WD33" s="249"/>
      <c r="WE33" s="249"/>
      <c r="WF33" s="249"/>
      <c r="WG33" s="249"/>
      <c r="WH33" s="249"/>
      <c r="WI33" s="249"/>
      <c r="WJ33" s="249"/>
      <c r="WK33" s="249"/>
      <c r="WL33" s="249"/>
      <c r="WM33" s="249"/>
      <c r="WN33" s="249"/>
      <c r="WO33" s="249"/>
      <c r="WP33" s="249"/>
      <c r="WQ33" s="249"/>
      <c r="WR33" s="249"/>
      <c r="WS33" s="249"/>
      <c r="WT33" s="249"/>
      <c r="WU33" s="249"/>
      <c r="WV33" s="249"/>
      <c r="WW33" s="249"/>
      <c r="WX33" s="249"/>
      <c r="WY33" s="249"/>
      <c r="WZ33" s="249"/>
      <c r="XA33" s="249"/>
      <c r="XB33" s="249"/>
      <c r="XC33" s="249"/>
      <c r="XD33" s="249"/>
      <c r="XE33" s="249"/>
      <c r="XF33" s="249"/>
      <c r="XG33" s="249"/>
      <c r="XH33" s="249"/>
      <c r="XI33" s="249"/>
      <c r="XJ33" s="249"/>
      <c r="XK33" s="249"/>
      <c r="XL33" s="249"/>
      <c r="XM33" s="249"/>
      <c r="XN33" s="249"/>
      <c r="XO33" s="249"/>
      <c r="XP33" s="249"/>
      <c r="XQ33" s="249"/>
      <c r="XR33" s="249"/>
      <c r="XS33" s="249"/>
      <c r="XT33" s="249"/>
      <c r="XU33" s="249"/>
      <c r="XV33" s="249"/>
      <c r="XW33" s="249"/>
      <c r="XX33" s="249"/>
      <c r="XY33" s="249"/>
      <c r="XZ33" s="249"/>
      <c r="YA33" s="249"/>
      <c r="YB33" s="249"/>
      <c r="YC33" s="249"/>
      <c r="YD33" s="249"/>
      <c r="YE33" s="249"/>
      <c r="YF33" s="249"/>
      <c r="YG33" s="249"/>
      <c r="YH33" s="249"/>
      <c r="YI33" s="249"/>
      <c r="YJ33" s="249"/>
      <c r="YK33" s="249"/>
      <c r="YL33" s="249"/>
      <c r="YM33" s="249"/>
      <c r="YN33" s="249"/>
      <c r="YO33" s="249"/>
      <c r="YP33" s="249"/>
      <c r="YQ33" s="249"/>
      <c r="YR33" s="249"/>
      <c r="YS33" s="249"/>
      <c r="YT33" s="249"/>
      <c r="YU33" s="249"/>
      <c r="YV33" s="249"/>
      <c r="YW33" s="249"/>
      <c r="YX33" s="249"/>
      <c r="YY33" s="249"/>
      <c r="YZ33" s="249"/>
      <c r="ZA33" s="249"/>
      <c r="ZB33" s="249"/>
      <c r="ZC33" s="249"/>
      <c r="ZD33" s="249"/>
      <c r="ZE33" s="249"/>
      <c r="ZF33" s="249"/>
      <c r="ZG33" s="249"/>
      <c r="ZH33" s="249"/>
      <c r="ZI33" s="249"/>
      <c r="ZJ33" s="249"/>
      <c r="ZK33" s="249"/>
      <c r="ZL33" s="249"/>
      <c r="ZM33" s="249"/>
      <c r="ZN33" s="249"/>
      <c r="ZO33" s="249"/>
      <c r="ZP33" s="249"/>
      <c r="ZQ33" s="249"/>
      <c r="ZR33" s="249"/>
      <c r="ZS33" s="249"/>
      <c r="ZT33" s="249"/>
      <c r="ZU33" s="249"/>
      <c r="ZV33" s="249"/>
      <c r="ZW33" s="249"/>
      <c r="ZX33" s="249"/>
      <c r="ZY33" s="249"/>
      <c r="ZZ33" s="249"/>
      <c r="AAA33" s="249"/>
      <c r="AAB33" s="249"/>
      <c r="AAC33" s="249"/>
      <c r="AAD33" s="249"/>
      <c r="AAE33" s="249"/>
      <c r="AAF33" s="249"/>
      <c r="AAG33" s="249"/>
      <c r="AAH33" s="249"/>
      <c r="AAI33" s="249"/>
      <c r="AAJ33" s="249"/>
      <c r="AAK33" s="249"/>
      <c r="AAL33" s="249"/>
      <c r="AAM33" s="249"/>
      <c r="AAN33" s="249"/>
      <c r="AAO33" s="249"/>
      <c r="AAP33" s="249"/>
      <c r="AAQ33" s="249"/>
      <c r="AAR33" s="249"/>
      <c r="AAS33" s="249"/>
      <c r="AAT33" s="249"/>
      <c r="AAU33" s="249"/>
      <c r="AAV33" s="249"/>
      <c r="AAW33" s="249"/>
      <c r="AAX33" s="249"/>
      <c r="AAY33" s="249"/>
      <c r="AAZ33" s="249"/>
      <c r="ABA33" s="249"/>
      <c r="ABB33" s="249"/>
      <c r="ABC33" s="249"/>
      <c r="ABD33" s="249"/>
      <c r="ABE33" s="249"/>
      <c r="ABF33" s="249"/>
      <c r="ABG33" s="249"/>
      <c r="ABH33" s="249"/>
      <c r="ABI33" s="249"/>
      <c r="ABJ33" s="249"/>
      <c r="ABK33" s="249"/>
      <c r="ABL33" s="249"/>
      <c r="ABM33" s="249"/>
      <c r="ABN33" s="249"/>
      <c r="ABO33" s="249"/>
      <c r="ABP33" s="249"/>
      <c r="ABQ33" s="249"/>
      <c r="ABR33" s="249"/>
      <c r="ABS33" s="249"/>
      <c r="ABT33" s="249"/>
      <c r="ABU33" s="249"/>
      <c r="ABV33" s="249"/>
      <c r="ABW33" s="249"/>
      <c r="ABX33" s="249"/>
      <c r="ABY33" s="249"/>
      <c r="ABZ33" s="249"/>
      <c r="ACA33" s="249"/>
      <c r="ACB33" s="249"/>
      <c r="ACC33" s="249"/>
      <c r="ACD33" s="249"/>
      <c r="ACE33" s="249"/>
      <c r="ACF33" s="249"/>
      <c r="ACG33" s="249"/>
      <c r="ACH33" s="249"/>
      <c r="ACI33" s="249"/>
      <c r="ACJ33" s="249"/>
      <c r="ACK33" s="249"/>
      <c r="ACL33" s="249"/>
      <c r="ACM33" s="249"/>
      <c r="ACN33" s="249"/>
      <c r="ACO33" s="249"/>
      <c r="ACP33" s="249"/>
      <c r="ACQ33" s="249"/>
      <c r="ACR33" s="249"/>
      <c r="ACS33" s="249"/>
      <c r="ACT33" s="249"/>
      <c r="ACU33" s="249"/>
      <c r="ACV33" s="249"/>
      <c r="ACW33" s="249"/>
      <c r="ACX33" s="249"/>
      <c r="ACY33" s="249"/>
      <c r="ACZ33" s="249"/>
      <c r="ADA33" s="249"/>
      <c r="ADB33" s="249"/>
      <c r="ADC33" s="249"/>
      <c r="ADD33" s="249"/>
      <c r="ADE33" s="249"/>
      <c r="ADF33" s="249"/>
      <c r="ADG33" s="249"/>
      <c r="ADH33" s="249"/>
      <c r="ADI33" s="249"/>
      <c r="ADJ33" s="249"/>
      <c r="ADK33" s="249"/>
      <c r="ADL33" s="249"/>
      <c r="ADM33" s="249"/>
      <c r="ADN33" s="249"/>
      <c r="ADO33" s="249"/>
      <c r="ADP33" s="249"/>
      <c r="ADQ33" s="249"/>
      <c r="ADR33" s="249"/>
      <c r="ADS33" s="249"/>
      <c r="ADT33" s="249"/>
      <c r="ADU33" s="249"/>
      <c r="ADV33" s="249"/>
      <c r="ADW33" s="249"/>
      <c r="ADX33" s="249"/>
      <c r="ADY33" s="249"/>
      <c r="ADZ33" s="249"/>
      <c r="AEA33" s="249"/>
      <c r="AEB33" s="249"/>
      <c r="AEC33" s="249"/>
      <c r="AED33" s="249"/>
      <c r="AEE33" s="249"/>
      <c r="AEF33" s="249"/>
      <c r="AEG33" s="249"/>
      <c r="AEH33" s="249"/>
      <c r="AEI33" s="249"/>
      <c r="AEJ33" s="249"/>
      <c r="AEK33" s="249"/>
      <c r="AEL33" s="249"/>
      <c r="AEM33" s="249"/>
      <c r="AEN33" s="249"/>
      <c r="AEO33" s="249"/>
      <c r="AEP33" s="249"/>
      <c r="AEQ33" s="249"/>
      <c r="AER33" s="249"/>
      <c r="AES33" s="249"/>
      <c r="AET33" s="249"/>
      <c r="AEU33" s="249"/>
      <c r="AEV33" s="249"/>
      <c r="AEW33" s="249"/>
      <c r="AEX33" s="249"/>
      <c r="AEY33" s="249"/>
      <c r="AEZ33" s="249"/>
      <c r="AFA33" s="249"/>
      <c r="AFB33" s="249"/>
      <c r="AFC33" s="249"/>
      <c r="AFD33" s="249"/>
      <c r="AFE33" s="249"/>
      <c r="AFF33" s="249"/>
      <c r="AFG33" s="249"/>
      <c r="AFH33" s="249"/>
      <c r="AFI33" s="249"/>
      <c r="AFJ33" s="249"/>
      <c r="AFK33" s="249"/>
      <c r="AFL33" s="249"/>
      <c r="AFM33" s="249"/>
      <c r="AFN33" s="249"/>
      <c r="AFO33" s="249"/>
      <c r="AFP33" s="249"/>
      <c r="AFQ33" s="249"/>
      <c r="AFR33" s="249"/>
      <c r="AFS33" s="249"/>
      <c r="AFT33" s="249"/>
      <c r="AFU33" s="249"/>
      <c r="AFV33" s="249"/>
      <c r="AFW33" s="249"/>
      <c r="AFX33" s="249"/>
      <c r="AFY33" s="249"/>
      <c r="AFZ33" s="249"/>
      <c r="AGA33" s="249"/>
      <c r="AGB33" s="249"/>
      <c r="AGC33" s="249"/>
      <c r="AGD33" s="249"/>
      <c r="AGE33" s="249"/>
      <c r="AGF33" s="249"/>
      <c r="AGG33" s="249"/>
      <c r="AGH33" s="249"/>
      <c r="AGI33" s="249"/>
      <c r="AGJ33" s="249"/>
      <c r="AGK33" s="249"/>
      <c r="AGL33" s="249"/>
      <c r="AGM33" s="249"/>
      <c r="AGN33" s="249"/>
      <c r="AGO33" s="249"/>
      <c r="AGP33" s="249"/>
      <c r="AGQ33" s="249"/>
      <c r="AGR33" s="249"/>
      <c r="AGS33" s="249"/>
      <c r="AGT33" s="249"/>
      <c r="AGU33" s="249"/>
      <c r="AGV33" s="249"/>
      <c r="AGW33" s="249"/>
      <c r="AGX33" s="249"/>
      <c r="AGY33" s="249"/>
      <c r="AGZ33" s="249"/>
      <c r="AHA33" s="249"/>
      <c r="AHB33" s="249"/>
      <c r="AHC33" s="249"/>
      <c r="AHD33" s="249"/>
      <c r="AHE33" s="249"/>
      <c r="AHF33" s="249"/>
      <c r="AHG33" s="249"/>
      <c r="AHH33" s="249"/>
      <c r="AHI33" s="249"/>
      <c r="AHJ33" s="249"/>
      <c r="AHK33" s="249"/>
      <c r="AHL33" s="249"/>
      <c r="AHM33" s="249"/>
      <c r="AHN33" s="249"/>
      <c r="AHO33" s="249"/>
      <c r="AHP33" s="249"/>
      <c r="AHQ33" s="249"/>
      <c r="AHR33" s="249"/>
      <c r="AHS33" s="249"/>
      <c r="AHT33" s="249"/>
      <c r="AHU33" s="249"/>
      <c r="AHV33" s="249"/>
      <c r="AHW33" s="249"/>
      <c r="AHX33" s="249"/>
      <c r="AHY33" s="249"/>
      <c r="AHZ33" s="249"/>
      <c r="AIA33" s="249"/>
      <c r="AIB33" s="249"/>
      <c r="AIC33" s="249"/>
      <c r="AID33" s="249"/>
      <c r="AIE33" s="249"/>
      <c r="AIF33" s="249"/>
      <c r="AIG33" s="249"/>
      <c r="AIH33" s="249"/>
      <c r="AII33" s="249"/>
      <c r="AIJ33" s="249"/>
      <c r="AIK33" s="249"/>
      <c r="AIL33" s="249"/>
      <c r="AIM33" s="249"/>
      <c r="AIN33" s="249"/>
      <c r="AIO33" s="249"/>
      <c r="AIP33" s="249"/>
      <c r="AIQ33" s="249"/>
      <c r="AIR33" s="249"/>
      <c r="AIS33" s="249"/>
      <c r="AIT33" s="249"/>
      <c r="AIU33" s="249"/>
      <c r="AIV33" s="249"/>
      <c r="AIW33" s="249"/>
      <c r="AIX33" s="249"/>
      <c r="AIY33" s="249"/>
      <c r="AIZ33" s="249"/>
      <c r="AJA33" s="249"/>
      <c r="AJB33" s="249"/>
      <c r="AJC33" s="249"/>
      <c r="AJD33" s="249"/>
      <c r="AJE33" s="249"/>
      <c r="AJF33" s="249"/>
      <c r="AJG33" s="249"/>
      <c r="AJH33" s="249"/>
      <c r="AJI33" s="249"/>
      <c r="AJJ33" s="249"/>
      <c r="AJK33" s="249"/>
      <c r="AJL33" s="249"/>
      <c r="AJM33" s="249"/>
      <c r="AJN33" s="249"/>
      <c r="AJO33" s="249"/>
      <c r="AJP33" s="249"/>
      <c r="AJQ33" s="249"/>
      <c r="AJR33" s="249"/>
      <c r="AJS33" s="249"/>
      <c r="AJT33" s="249"/>
      <c r="AJU33" s="249"/>
      <c r="AJV33" s="249"/>
      <c r="AJW33" s="249"/>
      <c r="AJX33" s="249"/>
      <c r="AJY33" s="249"/>
      <c r="AJZ33" s="249"/>
      <c r="AKA33" s="249"/>
      <c r="AKB33" s="249"/>
      <c r="AKC33" s="249"/>
      <c r="AKD33" s="249"/>
      <c r="AKE33" s="249"/>
      <c r="AKF33" s="249"/>
      <c r="AKG33" s="249"/>
      <c r="AKH33" s="249"/>
      <c r="AKI33" s="249"/>
      <c r="AKJ33" s="249"/>
      <c r="AKK33" s="249"/>
      <c r="AKL33" s="249"/>
      <c r="AKM33" s="249"/>
      <c r="AKN33" s="249"/>
      <c r="AKO33" s="249"/>
      <c r="AKP33" s="249"/>
      <c r="AKQ33" s="249"/>
      <c r="AKR33" s="249"/>
      <c r="AKS33" s="249"/>
      <c r="AKT33" s="249"/>
      <c r="AKU33" s="249"/>
      <c r="AKV33" s="249"/>
      <c r="AKW33" s="249"/>
      <c r="AKX33" s="249"/>
      <c r="AKY33" s="249"/>
      <c r="AKZ33" s="249"/>
      <c r="ALA33" s="249"/>
      <c r="ALB33" s="249"/>
      <c r="ALC33" s="249"/>
      <c r="ALD33" s="249"/>
      <c r="ALE33" s="249"/>
      <c r="ALF33" s="249"/>
      <c r="ALG33" s="249"/>
      <c r="ALH33" s="249"/>
      <c r="ALI33" s="249"/>
      <c r="ALJ33" s="249"/>
      <c r="ALK33" s="249"/>
      <c r="ALL33" s="249"/>
      <c r="ALM33" s="249"/>
      <c r="ALN33" s="249"/>
      <c r="ALO33" s="249"/>
      <c r="ALP33" s="249"/>
      <c r="ALQ33" s="249"/>
      <c r="ALR33" s="249"/>
      <c r="ALS33" s="249"/>
      <c r="ALT33" s="249"/>
      <c r="ALU33" s="249"/>
      <c r="ALV33" s="249"/>
      <c r="ALW33" s="249"/>
      <c r="ALX33" s="249"/>
      <c r="ALY33" s="249"/>
      <c r="ALZ33" s="249"/>
      <c r="AMA33" s="249"/>
      <c r="AMB33" s="249"/>
      <c r="AMC33" s="249"/>
      <c r="AMD33" s="249"/>
      <c r="AME33" s="249"/>
      <c r="AMF33" s="249"/>
      <c r="AMG33" s="249"/>
      <c r="AMH33" s="249"/>
      <c r="AMI33" s="249"/>
      <c r="AMJ33" s="249"/>
      <c r="AMK33" s="249"/>
      <c r="AML33" s="249"/>
      <c r="AMM33" s="249"/>
      <c r="AMN33" s="249"/>
      <c r="AMO33" s="249"/>
      <c r="AMP33" s="249"/>
      <c r="AMQ33" s="249"/>
      <c r="AMR33" s="249"/>
      <c r="AMS33" s="249"/>
      <c r="AMT33" s="249"/>
      <c r="AMU33" s="249"/>
      <c r="AMV33" s="249"/>
      <c r="AMW33" s="249"/>
      <c r="AMX33" s="249"/>
      <c r="AMY33" s="249"/>
      <c r="AMZ33" s="249"/>
      <c r="ANA33" s="249"/>
      <c r="ANB33" s="249"/>
      <c r="ANC33" s="249"/>
      <c r="AND33" s="249"/>
      <c r="ANE33" s="249"/>
      <c r="ANF33" s="249"/>
      <c r="ANG33" s="249"/>
      <c r="ANH33" s="249"/>
      <c r="ANI33" s="249"/>
      <c r="ANJ33" s="249"/>
      <c r="ANK33" s="249"/>
      <c r="ANL33" s="249"/>
      <c r="ANM33" s="249"/>
      <c r="ANN33" s="249"/>
      <c r="ANO33" s="249"/>
      <c r="ANP33" s="249"/>
      <c r="ANQ33" s="249"/>
      <c r="ANR33" s="249"/>
      <c r="ANS33" s="249"/>
      <c r="ANT33" s="249"/>
      <c r="ANU33" s="249"/>
      <c r="ANV33" s="249"/>
      <c r="ANW33" s="249"/>
      <c r="ANX33" s="249"/>
      <c r="ANY33" s="249"/>
      <c r="ANZ33" s="249"/>
      <c r="AOA33" s="249"/>
      <c r="AOB33" s="249"/>
      <c r="AOC33" s="249"/>
      <c r="AOD33" s="249"/>
      <c r="AOE33" s="249"/>
      <c r="AOF33" s="249"/>
      <c r="AOG33" s="249"/>
      <c r="AOH33" s="249"/>
      <c r="AOI33" s="249"/>
      <c r="AOJ33" s="249"/>
      <c r="AOK33" s="249"/>
      <c r="AOL33" s="249"/>
      <c r="AOM33" s="249"/>
      <c r="AON33" s="249"/>
      <c r="AOO33" s="249"/>
      <c r="AOP33" s="249"/>
      <c r="AOQ33" s="249"/>
      <c r="AOR33" s="249"/>
      <c r="AOS33" s="249"/>
      <c r="AOT33" s="249"/>
      <c r="AOU33" s="249"/>
      <c r="AOV33" s="249"/>
      <c r="AOW33" s="249"/>
      <c r="AOX33" s="249"/>
      <c r="AOY33" s="249"/>
      <c r="AOZ33" s="249"/>
      <c r="APA33" s="249"/>
      <c r="APB33" s="249"/>
      <c r="APC33" s="249"/>
      <c r="APD33" s="249"/>
      <c r="APE33" s="249"/>
      <c r="APF33" s="249"/>
      <c r="APG33" s="249"/>
      <c r="APH33" s="249"/>
      <c r="API33" s="249"/>
      <c r="APJ33" s="249"/>
      <c r="APK33" s="249"/>
      <c r="APL33" s="249"/>
      <c r="APM33" s="249"/>
      <c r="APN33" s="249"/>
      <c r="APO33" s="249"/>
      <c r="APP33" s="249"/>
    </row>
    <row r="34" spans="1:1108" s="173" customFormat="1">
      <c r="A34" s="42">
        <v>71</v>
      </c>
      <c r="B34" s="137">
        <v>24.1</v>
      </c>
      <c r="C34" s="102" t="s">
        <v>431</v>
      </c>
      <c r="D34" s="138">
        <v>1065</v>
      </c>
      <c r="E34" s="264" t="s">
        <v>398</v>
      </c>
      <c r="F34" s="106" t="s">
        <v>433</v>
      </c>
      <c r="G34" s="175" t="s">
        <v>432</v>
      </c>
      <c r="H34" s="175" t="s">
        <v>435</v>
      </c>
      <c r="I34" s="175" t="s">
        <v>434</v>
      </c>
      <c r="J34" s="10" t="s">
        <v>436</v>
      </c>
      <c r="K34" s="10" t="s">
        <v>437</v>
      </c>
      <c r="L34" s="140" t="s">
        <v>405</v>
      </c>
      <c r="M34" s="10" t="s">
        <v>406</v>
      </c>
      <c r="N34" s="141" t="s">
        <v>201</v>
      </c>
      <c r="O34" s="142">
        <v>112372</v>
      </c>
      <c r="P34" s="143">
        <v>89</v>
      </c>
      <c r="Q34" s="109" t="s">
        <v>0</v>
      </c>
      <c r="R34" s="143">
        <v>89</v>
      </c>
      <c r="S34" s="109" t="s">
        <v>0</v>
      </c>
      <c r="T34" s="143">
        <v>3</v>
      </c>
      <c r="U34" s="109" t="s">
        <v>0</v>
      </c>
      <c r="V34" s="143">
        <v>14</v>
      </c>
      <c r="W34" s="109" t="s">
        <v>0</v>
      </c>
      <c r="X34" s="143">
        <v>7</v>
      </c>
      <c r="Y34" s="109" t="s">
        <v>0</v>
      </c>
      <c r="Z34" s="143">
        <v>3</v>
      </c>
      <c r="AA34" s="109" t="s">
        <v>0</v>
      </c>
      <c r="AB34" s="143"/>
      <c r="AC34" s="109" t="s">
        <v>0</v>
      </c>
      <c r="AD34" s="143"/>
      <c r="AE34" s="109" t="s">
        <v>0</v>
      </c>
      <c r="AF34" s="144">
        <v>4.5</v>
      </c>
      <c r="AG34" s="145">
        <v>8</v>
      </c>
      <c r="AH34" s="144" t="s">
        <v>407</v>
      </c>
      <c r="AI34" s="77" t="s">
        <v>0</v>
      </c>
      <c r="AJ34" s="146"/>
      <c r="AK34" s="146"/>
      <c r="AL34" s="147" t="s">
        <v>11</v>
      </c>
      <c r="AM34" s="147"/>
      <c r="AN34" s="147"/>
      <c r="AO34" s="147"/>
      <c r="AP34" s="148">
        <v>10</v>
      </c>
      <c r="AQ34" s="111" t="s">
        <v>7</v>
      </c>
      <c r="AR34" s="149">
        <v>0.27800000000000002</v>
      </c>
      <c r="AS34" s="83" t="s">
        <v>20</v>
      </c>
      <c r="AT34" s="265" t="s">
        <v>408</v>
      </c>
      <c r="AU34" s="266" t="s">
        <v>409</v>
      </c>
      <c r="AV34" s="266" t="s">
        <v>410</v>
      </c>
      <c r="AW34" s="74" t="s">
        <v>206</v>
      </c>
      <c r="AX34" s="74" t="s">
        <v>207</v>
      </c>
      <c r="AY34" s="74" t="s">
        <v>208</v>
      </c>
      <c r="AZ34" s="74" t="s">
        <v>209</v>
      </c>
      <c r="BA34" s="152" t="s">
        <v>210</v>
      </c>
      <c r="BB34" s="115" t="s">
        <v>211</v>
      </c>
      <c r="BC34" s="152" t="s">
        <v>212</v>
      </c>
      <c r="BD34" s="152" t="s">
        <v>213</v>
      </c>
      <c r="BE34" s="267" t="s">
        <v>398</v>
      </c>
      <c r="BF34" s="236" t="s">
        <v>411</v>
      </c>
      <c r="BG34" s="236" t="s">
        <v>412</v>
      </c>
      <c r="BH34" s="236" t="s">
        <v>413</v>
      </c>
      <c r="BM34" s="155" t="s">
        <v>215</v>
      </c>
      <c r="BN34" s="154" t="s">
        <v>216</v>
      </c>
      <c r="BO34" s="154" t="s">
        <v>217</v>
      </c>
      <c r="BP34" s="154" t="s">
        <v>218</v>
      </c>
      <c r="BQ34" s="155" t="s">
        <v>219</v>
      </c>
      <c r="BR34" s="154" t="s">
        <v>220</v>
      </c>
      <c r="BS34" s="121" t="s">
        <v>221</v>
      </c>
      <c r="BT34" s="121" t="s">
        <v>222</v>
      </c>
      <c r="BU34" s="121" t="s">
        <v>215</v>
      </c>
      <c r="BV34" s="121" t="s">
        <v>216</v>
      </c>
      <c r="BW34" s="121" t="s">
        <v>217</v>
      </c>
      <c r="BX34" s="121" t="s">
        <v>218</v>
      </c>
      <c r="BY34" s="121" t="s">
        <v>414</v>
      </c>
      <c r="BZ34" s="155" t="s">
        <v>415</v>
      </c>
      <c r="CA34" s="268" t="s">
        <v>416</v>
      </c>
      <c r="CB34" s="269" t="s">
        <v>417</v>
      </c>
      <c r="CC34" s="155" t="s">
        <v>344</v>
      </c>
      <c r="CD34" s="155" t="s">
        <v>345</v>
      </c>
      <c r="CE34" s="155" t="s">
        <v>346</v>
      </c>
      <c r="CF34" s="155" t="s">
        <v>347</v>
      </c>
      <c r="CG34" s="270" t="s">
        <v>418</v>
      </c>
      <c r="CH34" s="157" t="s">
        <v>419</v>
      </c>
      <c r="CI34" s="157" t="s">
        <v>420</v>
      </c>
      <c r="CJ34" s="157" t="s">
        <v>421</v>
      </c>
      <c r="CK34" s="271"/>
      <c r="CL34" s="271"/>
      <c r="CM34" s="271"/>
      <c r="CN34" s="271"/>
      <c r="CO34" s="271"/>
      <c r="CP34" s="271"/>
      <c r="CQ34" s="271"/>
      <c r="CR34" s="271"/>
      <c r="CS34" s="271"/>
      <c r="CT34" s="271"/>
      <c r="CU34" s="271"/>
      <c r="CV34" s="271"/>
      <c r="CW34" s="271"/>
      <c r="CX34" s="271"/>
      <c r="CY34" s="271"/>
      <c r="CZ34" s="159"/>
      <c r="DA34" s="160"/>
      <c r="DB34" s="161"/>
      <c r="DC34" s="161"/>
      <c r="DD34" s="161"/>
      <c r="DE34" s="162" t="s">
        <v>235</v>
      </c>
      <c r="DF34" s="160"/>
      <c r="DG34" s="271"/>
      <c r="DH34" s="271"/>
      <c r="DI34" s="163" t="s">
        <v>236</v>
      </c>
      <c r="DJ34" s="91" t="s">
        <v>237</v>
      </c>
      <c r="DK34" s="91" t="s">
        <v>238</v>
      </c>
      <c r="DL34" s="91" t="s">
        <v>239</v>
      </c>
      <c r="DM34" s="127" t="s">
        <v>414</v>
      </c>
      <c r="DN34" s="127" t="s">
        <v>422</v>
      </c>
      <c r="DO34" s="127" t="s">
        <v>423</v>
      </c>
      <c r="DP34" s="127" t="s">
        <v>424</v>
      </c>
      <c r="DQ34" s="91"/>
      <c r="DR34" s="91"/>
      <c r="DS34" s="91"/>
      <c r="DT34" s="91"/>
      <c r="DU34" s="91" t="s">
        <v>241</v>
      </c>
      <c r="DV34" s="91" t="s">
        <v>242</v>
      </c>
      <c r="DW34" s="91" t="s">
        <v>243</v>
      </c>
      <c r="DX34" s="91" t="s">
        <v>244</v>
      </c>
      <c r="DY34" s="91"/>
      <c r="DZ34" s="91"/>
      <c r="EA34" s="91"/>
      <c r="EB34" s="91"/>
      <c r="EC34" s="91"/>
      <c r="ED34" s="91"/>
      <c r="EE34" s="91"/>
      <c r="EF34" s="91"/>
      <c r="EG34" s="164"/>
      <c r="EH34" s="164"/>
      <c r="EI34" s="165"/>
      <c r="EJ34" s="165"/>
      <c r="EK34" s="96" t="s">
        <v>253</v>
      </c>
      <c r="EL34" s="141"/>
      <c r="EM34" s="141"/>
      <c r="EN34" s="166"/>
      <c r="EO34" s="167" t="s">
        <v>254</v>
      </c>
      <c r="EP34" s="167" t="s">
        <v>425</v>
      </c>
      <c r="EQ34" s="167" t="s">
        <v>438</v>
      </c>
      <c r="ER34" s="167" t="s">
        <v>427</v>
      </c>
      <c r="ES34" s="167" t="s">
        <v>428</v>
      </c>
      <c r="ET34" s="167"/>
      <c r="EU34" s="167" t="s">
        <v>429</v>
      </c>
      <c r="EV34" s="168"/>
      <c r="EW34" s="168"/>
      <c r="EX34" s="273">
        <v>110319</v>
      </c>
      <c r="EY34" s="169"/>
      <c r="EZ34" s="171"/>
      <c r="FA34" s="171">
        <v>110321</v>
      </c>
      <c r="FB34" s="171"/>
      <c r="FC34" s="171"/>
      <c r="FD34" s="171"/>
      <c r="FE34" s="171"/>
      <c r="FF34" s="239">
        <v>52434</v>
      </c>
      <c r="FG34" s="239"/>
      <c r="FH34" s="240"/>
      <c r="FI34" s="240">
        <v>3195427</v>
      </c>
      <c r="FJ34" s="240"/>
      <c r="FK34" s="240"/>
      <c r="FL34" s="135">
        <v>1</v>
      </c>
      <c r="FM34" s="136"/>
      <c r="FN34" s="136"/>
      <c r="FO34" s="136"/>
      <c r="FP34" s="136"/>
      <c r="FQ34" s="136"/>
      <c r="FR34" s="136"/>
      <c r="FS34" s="136"/>
      <c r="FT34" s="136"/>
      <c r="FU34" s="136"/>
      <c r="FV34" s="136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  <c r="IW34" s="249"/>
      <c r="IX34" s="249"/>
      <c r="IY34" s="249"/>
      <c r="IZ34" s="249"/>
      <c r="JA34" s="249"/>
      <c r="JB34" s="249"/>
      <c r="JC34" s="249"/>
      <c r="JD34" s="249"/>
      <c r="JE34" s="249"/>
      <c r="JF34" s="249"/>
      <c r="JG34" s="249"/>
      <c r="JH34" s="249"/>
      <c r="JI34" s="249"/>
      <c r="JJ34" s="249"/>
      <c r="JK34" s="249"/>
      <c r="JL34" s="249"/>
      <c r="JM34" s="249"/>
      <c r="JN34" s="249"/>
      <c r="JO34" s="249"/>
      <c r="JP34" s="249"/>
      <c r="JQ34" s="249"/>
      <c r="JR34" s="249"/>
      <c r="JS34" s="249"/>
      <c r="JT34" s="249"/>
      <c r="JU34" s="249"/>
      <c r="JV34" s="249"/>
      <c r="JW34" s="249"/>
      <c r="JX34" s="249"/>
      <c r="JY34" s="249"/>
      <c r="JZ34" s="249"/>
      <c r="KA34" s="249"/>
      <c r="KB34" s="249"/>
      <c r="KC34" s="249"/>
      <c r="KD34" s="249"/>
      <c r="KE34" s="249"/>
      <c r="KF34" s="249"/>
      <c r="KG34" s="249"/>
      <c r="KH34" s="249"/>
      <c r="KI34" s="249"/>
      <c r="KJ34" s="249"/>
      <c r="KK34" s="249"/>
      <c r="KL34" s="249"/>
      <c r="KM34" s="249"/>
      <c r="KN34" s="249"/>
      <c r="KO34" s="249"/>
      <c r="KP34" s="249"/>
      <c r="KQ34" s="249"/>
      <c r="KR34" s="249"/>
      <c r="KS34" s="249"/>
      <c r="KT34" s="249"/>
      <c r="KU34" s="249"/>
      <c r="KV34" s="249"/>
      <c r="KW34" s="249"/>
      <c r="KX34" s="249"/>
      <c r="KY34" s="249"/>
      <c r="KZ34" s="249"/>
      <c r="LA34" s="249"/>
      <c r="LB34" s="249"/>
      <c r="LC34" s="249"/>
      <c r="LD34" s="249"/>
      <c r="LE34" s="249"/>
      <c r="LF34" s="249"/>
      <c r="LG34" s="249"/>
      <c r="LH34" s="249"/>
      <c r="LI34" s="249"/>
      <c r="LJ34" s="249"/>
      <c r="LK34" s="249"/>
      <c r="LL34" s="249"/>
      <c r="LM34" s="249"/>
      <c r="LN34" s="249"/>
      <c r="LO34" s="249"/>
      <c r="LP34" s="249"/>
      <c r="LQ34" s="249"/>
      <c r="LR34" s="249"/>
      <c r="LS34" s="249"/>
      <c r="LT34" s="249"/>
      <c r="LU34" s="249"/>
      <c r="LV34" s="249"/>
      <c r="LW34" s="249"/>
      <c r="LX34" s="249"/>
      <c r="LY34" s="249"/>
      <c r="LZ34" s="249"/>
      <c r="MA34" s="249"/>
      <c r="MB34" s="249"/>
      <c r="MC34" s="249"/>
      <c r="MD34" s="249"/>
      <c r="ME34" s="249"/>
      <c r="MF34" s="249"/>
      <c r="MG34" s="249"/>
      <c r="MH34" s="249"/>
      <c r="MI34" s="249"/>
      <c r="MJ34" s="249"/>
      <c r="MK34" s="249"/>
      <c r="ML34" s="249"/>
      <c r="MM34" s="249"/>
      <c r="MN34" s="249"/>
      <c r="MO34" s="249"/>
      <c r="MP34" s="249"/>
      <c r="MQ34" s="249"/>
      <c r="MR34" s="249"/>
      <c r="MS34" s="249"/>
      <c r="MT34" s="249"/>
      <c r="MU34" s="249"/>
      <c r="MV34" s="249"/>
      <c r="MW34" s="249"/>
      <c r="MX34" s="249"/>
      <c r="MY34" s="249"/>
      <c r="MZ34" s="249"/>
      <c r="NA34" s="249"/>
      <c r="NB34" s="249"/>
      <c r="NC34" s="249"/>
      <c r="ND34" s="249"/>
      <c r="NE34" s="249"/>
      <c r="NF34" s="249"/>
      <c r="NG34" s="249"/>
      <c r="NH34" s="249"/>
      <c r="NI34" s="249"/>
      <c r="NJ34" s="249"/>
      <c r="NK34" s="249"/>
      <c r="NL34" s="249"/>
      <c r="NM34" s="249"/>
      <c r="NN34" s="249"/>
      <c r="NO34" s="249"/>
      <c r="NP34" s="249"/>
      <c r="NQ34" s="249"/>
      <c r="NR34" s="249"/>
      <c r="NS34" s="249"/>
      <c r="NT34" s="249"/>
      <c r="NU34" s="249"/>
      <c r="NV34" s="249"/>
      <c r="NW34" s="249"/>
      <c r="NX34" s="249"/>
      <c r="NY34" s="249"/>
      <c r="NZ34" s="249"/>
      <c r="OA34" s="249"/>
      <c r="OB34" s="249"/>
      <c r="OC34" s="249"/>
      <c r="OD34" s="249"/>
      <c r="OE34" s="249"/>
      <c r="OF34" s="249"/>
      <c r="OG34" s="249"/>
      <c r="OH34" s="249"/>
      <c r="OI34" s="249"/>
      <c r="OJ34" s="249"/>
      <c r="OK34" s="249"/>
      <c r="OL34" s="249"/>
      <c r="OM34" s="249"/>
      <c r="ON34" s="249"/>
      <c r="OO34" s="249"/>
      <c r="OP34" s="249"/>
      <c r="OQ34" s="249"/>
      <c r="OR34" s="249"/>
      <c r="OS34" s="249"/>
      <c r="OT34" s="249"/>
      <c r="OU34" s="249"/>
      <c r="OV34" s="249"/>
      <c r="OW34" s="249"/>
      <c r="OX34" s="249"/>
      <c r="OY34" s="249"/>
      <c r="OZ34" s="249"/>
      <c r="PA34" s="249"/>
      <c r="PB34" s="249"/>
      <c r="PC34" s="249"/>
      <c r="PD34" s="249"/>
      <c r="PE34" s="249"/>
      <c r="PF34" s="249"/>
      <c r="PG34" s="249"/>
      <c r="PH34" s="249"/>
      <c r="PI34" s="249"/>
      <c r="PJ34" s="249"/>
      <c r="PK34" s="249"/>
      <c r="PL34" s="249"/>
      <c r="PM34" s="249"/>
      <c r="PN34" s="249"/>
      <c r="PO34" s="249"/>
      <c r="PP34" s="249"/>
      <c r="PQ34" s="249"/>
      <c r="PR34" s="249"/>
      <c r="PS34" s="249"/>
      <c r="PT34" s="249"/>
      <c r="PU34" s="249"/>
      <c r="PV34" s="249"/>
      <c r="PW34" s="249"/>
      <c r="PX34" s="249"/>
      <c r="PY34" s="249"/>
      <c r="PZ34" s="249"/>
      <c r="QA34" s="249"/>
      <c r="QB34" s="249"/>
      <c r="QC34" s="249"/>
      <c r="QD34" s="249"/>
      <c r="QE34" s="249"/>
      <c r="QF34" s="249"/>
      <c r="QG34" s="249"/>
      <c r="QH34" s="249"/>
      <c r="QI34" s="249"/>
      <c r="QJ34" s="249"/>
      <c r="QK34" s="249"/>
      <c r="QL34" s="249"/>
      <c r="QM34" s="249"/>
      <c r="QN34" s="249"/>
      <c r="QO34" s="249"/>
      <c r="QP34" s="249"/>
      <c r="QQ34" s="249"/>
      <c r="QR34" s="249"/>
      <c r="QS34" s="249"/>
      <c r="QT34" s="249"/>
      <c r="QU34" s="249"/>
      <c r="QV34" s="249"/>
      <c r="QW34" s="249"/>
      <c r="QX34" s="249"/>
      <c r="QY34" s="249"/>
      <c r="QZ34" s="249"/>
      <c r="RA34" s="249"/>
      <c r="RB34" s="249"/>
      <c r="RC34" s="249"/>
      <c r="RD34" s="249"/>
      <c r="RE34" s="249"/>
      <c r="RF34" s="249"/>
      <c r="RG34" s="249"/>
      <c r="RH34" s="249"/>
      <c r="RI34" s="249"/>
      <c r="RJ34" s="249"/>
      <c r="RK34" s="249"/>
      <c r="RL34" s="249"/>
      <c r="RM34" s="249"/>
      <c r="RN34" s="249"/>
      <c r="RO34" s="249"/>
      <c r="RP34" s="249"/>
      <c r="RQ34" s="249"/>
      <c r="RR34" s="249"/>
      <c r="RS34" s="249"/>
      <c r="RT34" s="249"/>
      <c r="RU34" s="249"/>
      <c r="RV34" s="249"/>
      <c r="RW34" s="249"/>
      <c r="RX34" s="249"/>
      <c r="RY34" s="249"/>
      <c r="RZ34" s="249"/>
      <c r="SA34" s="249"/>
      <c r="SB34" s="249"/>
      <c r="SC34" s="249"/>
      <c r="SD34" s="249"/>
      <c r="SE34" s="249"/>
      <c r="SF34" s="249"/>
      <c r="SG34" s="249"/>
      <c r="SH34" s="249"/>
      <c r="SI34" s="249"/>
      <c r="SJ34" s="249"/>
      <c r="SK34" s="249"/>
      <c r="SL34" s="249"/>
      <c r="SM34" s="249"/>
      <c r="SN34" s="249"/>
      <c r="SO34" s="249"/>
      <c r="SP34" s="249"/>
      <c r="SQ34" s="249"/>
      <c r="SR34" s="249"/>
      <c r="SS34" s="249"/>
      <c r="ST34" s="249"/>
      <c r="SU34" s="249"/>
      <c r="SV34" s="249"/>
      <c r="SW34" s="249"/>
      <c r="SX34" s="249"/>
      <c r="SY34" s="249"/>
      <c r="SZ34" s="249"/>
      <c r="TA34" s="249"/>
      <c r="TB34" s="249"/>
      <c r="TC34" s="249"/>
      <c r="TD34" s="249"/>
      <c r="TE34" s="249"/>
      <c r="TF34" s="249"/>
      <c r="TG34" s="249"/>
      <c r="TH34" s="249"/>
      <c r="TI34" s="249"/>
      <c r="TJ34" s="249"/>
      <c r="TK34" s="249"/>
      <c r="TL34" s="249"/>
      <c r="TM34" s="249"/>
      <c r="TN34" s="249"/>
      <c r="TO34" s="249"/>
      <c r="TP34" s="249"/>
      <c r="TQ34" s="249"/>
      <c r="TR34" s="249"/>
      <c r="TS34" s="249"/>
      <c r="TT34" s="249"/>
      <c r="TU34" s="249"/>
      <c r="TV34" s="249"/>
      <c r="TW34" s="249"/>
      <c r="TX34" s="249"/>
      <c r="TY34" s="249"/>
      <c r="TZ34" s="249"/>
      <c r="UA34" s="249"/>
      <c r="UB34" s="249"/>
      <c r="UC34" s="249"/>
      <c r="UD34" s="249"/>
      <c r="UE34" s="249"/>
      <c r="UF34" s="249"/>
      <c r="UG34" s="249"/>
      <c r="UH34" s="249"/>
      <c r="UI34" s="249"/>
      <c r="UJ34" s="249"/>
      <c r="UK34" s="249"/>
      <c r="UL34" s="249"/>
      <c r="UM34" s="249"/>
      <c r="UN34" s="249"/>
      <c r="UO34" s="249"/>
      <c r="UP34" s="249"/>
      <c r="UQ34" s="249"/>
      <c r="UR34" s="249"/>
      <c r="US34" s="249"/>
      <c r="UT34" s="249"/>
      <c r="UU34" s="249"/>
      <c r="UV34" s="249"/>
      <c r="UW34" s="249"/>
      <c r="UX34" s="249"/>
      <c r="UY34" s="249"/>
      <c r="UZ34" s="249"/>
      <c r="VA34" s="249"/>
      <c r="VB34" s="249"/>
      <c r="VC34" s="249"/>
      <c r="VD34" s="249"/>
      <c r="VE34" s="249"/>
      <c r="VF34" s="249"/>
      <c r="VG34" s="249"/>
      <c r="VH34" s="249"/>
      <c r="VI34" s="249"/>
      <c r="VJ34" s="249"/>
      <c r="VK34" s="249"/>
      <c r="VL34" s="249"/>
      <c r="VM34" s="249"/>
      <c r="VN34" s="249"/>
      <c r="VO34" s="249"/>
      <c r="VP34" s="249"/>
      <c r="VQ34" s="249"/>
      <c r="VR34" s="249"/>
      <c r="VS34" s="249"/>
      <c r="VT34" s="249"/>
      <c r="VU34" s="249"/>
      <c r="VV34" s="249"/>
      <c r="VW34" s="249"/>
      <c r="VX34" s="249"/>
      <c r="VY34" s="249"/>
      <c r="VZ34" s="249"/>
      <c r="WA34" s="249"/>
      <c r="WB34" s="249"/>
      <c r="WC34" s="249"/>
      <c r="WD34" s="249"/>
      <c r="WE34" s="249"/>
      <c r="WF34" s="249"/>
      <c r="WG34" s="249"/>
      <c r="WH34" s="249"/>
      <c r="WI34" s="249"/>
      <c r="WJ34" s="249"/>
      <c r="WK34" s="249"/>
      <c r="WL34" s="249"/>
      <c r="WM34" s="249"/>
      <c r="WN34" s="249"/>
      <c r="WO34" s="249"/>
      <c r="WP34" s="249"/>
      <c r="WQ34" s="249"/>
      <c r="WR34" s="249"/>
      <c r="WS34" s="249"/>
      <c r="WT34" s="249"/>
      <c r="WU34" s="249"/>
      <c r="WV34" s="249"/>
      <c r="WW34" s="249"/>
      <c r="WX34" s="249"/>
      <c r="WY34" s="249"/>
      <c r="WZ34" s="249"/>
      <c r="XA34" s="249"/>
      <c r="XB34" s="249"/>
      <c r="XC34" s="249"/>
      <c r="XD34" s="249"/>
      <c r="XE34" s="249"/>
      <c r="XF34" s="249"/>
      <c r="XG34" s="249"/>
      <c r="XH34" s="249"/>
      <c r="XI34" s="249"/>
      <c r="XJ34" s="249"/>
      <c r="XK34" s="249"/>
      <c r="XL34" s="249"/>
      <c r="XM34" s="249"/>
      <c r="XN34" s="249"/>
      <c r="XO34" s="249"/>
      <c r="XP34" s="249"/>
      <c r="XQ34" s="249"/>
      <c r="XR34" s="249"/>
      <c r="XS34" s="249"/>
      <c r="XT34" s="249"/>
      <c r="XU34" s="249"/>
      <c r="XV34" s="249"/>
      <c r="XW34" s="249"/>
      <c r="XX34" s="249"/>
      <c r="XY34" s="249"/>
      <c r="XZ34" s="249"/>
      <c r="YA34" s="249"/>
      <c r="YB34" s="249"/>
      <c r="YC34" s="249"/>
      <c r="YD34" s="249"/>
      <c r="YE34" s="249"/>
      <c r="YF34" s="249"/>
      <c r="YG34" s="249"/>
      <c r="YH34" s="249"/>
      <c r="YI34" s="249"/>
      <c r="YJ34" s="249"/>
      <c r="YK34" s="249"/>
      <c r="YL34" s="249"/>
      <c r="YM34" s="249"/>
      <c r="YN34" s="249"/>
      <c r="YO34" s="249"/>
      <c r="YP34" s="249"/>
      <c r="YQ34" s="249"/>
      <c r="YR34" s="249"/>
      <c r="YS34" s="249"/>
      <c r="YT34" s="249"/>
      <c r="YU34" s="249"/>
      <c r="YV34" s="249"/>
      <c r="YW34" s="249"/>
      <c r="YX34" s="249"/>
      <c r="YY34" s="249"/>
      <c r="YZ34" s="249"/>
      <c r="ZA34" s="249"/>
      <c r="ZB34" s="249"/>
      <c r="ZC34" s="249"/>
      <c r="ZD34" s="249"/>
      <c r="ZE34" s="249"/>
      <c r="ZF34" s="249"/>
      <c r="ZG34" s="249"/>
      <c r="ZH34" s="249"/>
      <c r="ZI34" s="249"/>
      <c r="ZJ34" s="249"/>
      <c r="ZK34" s="249"/>
      <c r="ZL34" s="249"/>
      <c r="ZM34" s="249"/>
      <c r="ZN34" s="249"/>
      <c r="ZO34" s="249"/>
      <c r="ZP34" s="249"/>
      <c r="ZQ34" s="249"/>
      <c r="ZR34" s="249"/>
      <c r="ZS34" s="249"/>
      <c r="ZT34" s="249"/>
      <c r="ZU34" s="249"/>
      <c r="ZV34" s="249"/>
      <c r="ZW34" s="249"/>
      <c r="ZX34" s="249"/>
      <c r="ZY34" s="249"/>
      <c r="ZZ34" s="249"/>
      <c r="AAA34" s="249"/>
      <c r="AAB34" s="249"/>
      <c r="AAC34" s="249"/>
      <c r="AAD34" s="249"/>
      <c r="AAE34" s="249"/>
      <c r="AAF34" s="249"/>
      <c r="AAG34" s="249"/>
      <c r="AAH34" s="249"/>
      <c r="AAI34" s="249"/>
      <c r="AAJ34" s="249"/>
      <c r="AAK34" s="249"/>
      <c r="AAL34" s="249"/>
      <c r="AAM34" s="249"/>
      <c r="AAN34" s="249"/>
      <c r="AAO34" s="249"/>
      <c r="AAP34" s="249"/>
      <c r="AAQ34" s="249"/>
      <c r="AAR34" s="249"/>
      <c r="AAS34" s="249"/>
      <c r="AAT34" s="249"/>
      <c r="AAU34" s="249"/>
      <c r="AAV34" s="249"/>
      <c r="AAW34" s="249"/>
      <c r="AAX34" s="249"/>
      <c r="AAY34" s="249"/>
      <c r="AAZ34" s="249"/>
      <c r="ABA34" s="249"/>
      <c r="ABB34" s="249"/>
      <c r="ABC34" s="249"/>
      <c r="ABD34" s="249"/>
      <c r="ABE34" s="249"/>
      <c r="ABF34" s="249"/>
      <c r="ABG34" s="249"/>
      <c r="ABH34" s="249"/>
      <c r="ABI34" s="249"/>
      <c r="ABJ34" s="249"/>
      <c r="ABK34" s="249"/>
      <c r="ABL34" s="249"/>
      <c r="ABM34" s="249"/>
      <c r="ABN34" s="249"/>
      <c r="ABO34" s="249"/>
      <c r="ABP34" s="249"/>
      <c r="ABQ34" s="249"/>
      <c r="ABR34" s="249"/>
      <c r="ABS34" s="249"/>
      <c r="ABT34" s="249"/>
      <c r="ABU34" s="249"/>
      <c r="ABV34" s="249"/>
      <c r="ABW34" s="249"/>
      <c r="ABX34" s="249"/>
      <c r="ABY34" s="249"/>
      <c r="ABZ34" s="249"/>
      <c r="ACA34" s="249"/>
      <c r="ACB34" s="249"/>
      <c r="ACC34" s="249"/>
      <c r="ACD34" s="249"/>
      <c r="ACE34" s="249"/>
      <c r="ACF34" s="249"/>
      <c r="ACG34" s="249"/>
      <c r="ACH34" s="249"/>
      <c r="ACI34" s="249"/>
      <c r="ACJ34" s="249"/>
      <c r="ACK34" s="249"/>
      <c r="ACL34" s="249"/>
      <c r="ACM34" s="249"/>
      <c r="ACN34" s="249"/>
      <c r="ACO34" s="249"/>
      <c r="ACP34" s="249"/>
      <c r="ACQ34" s="249"/>
      <c r="ACR34" s="249"/>
      <c r="ACS34" s="249"/>
      <c r="ACT34" s="249"/>
      <c r="ACU34" s="249"/>
      <c r="ACV34" s="249"/>
      <c r="ACW34" s="249"/>
      <c r="ACX34" s="249"/>
      <c r="ACY34" s="249"/>
      <c r="ACZ34" s="249"/>
      <c r="ADA34" s="249"/>
      <c r="ADB34" s="249"/>
      <c r="ADC34" s="249"/>
      <c r="ADD34" s="249"/>
      <c r="ADE34" s="249"/>
      <c r="ADF34" s="249"/>
      <c r="ADG34" s="249"/>
      <c r="ADH34" s="249"/>
      <c r="ADI34" s="249"/>
      <c r="ADJ34" s="249"/>
      <c r="ADK34" s="249"/>
      <c r="ADL34" s="249"/>
      <c r="ADM34" s="249"/>
      <c r="ADN34" s="249"/>
      <c r="ADO34" s="249"/>
      <c r="ADP34" s="249"/>
      <c r="ADQ34" s="249"/>
      <c r="ADR34" s="249"/>
      <c r="ADS34" s="249"/>
      <c r="ADT34" s="249"/>
      <c r="ADU34" s="249"/>
      <c r="ADV34" s="249"/>
      <c r="ADW34" s="249"/>
      <c r="ADX34" s="249"/>
      <c r="ADY34" s="249"/>
      <c r="ADZ34" s="249"/>
      <c r="AEA34" s="249"/>
      <c r="AEB34" s="249"/>
      <c r="AEC34" s="249"/>
      <c r="AED34" s="249"/>
      <c r="AEE34" s="249"/>
      <c r="AEF34" s="249"/>
      <c r="AEG34" s="249"/>
      <c r="AEH34" s="249"/>
      <c r="AEI34" s="249"/>
      <c r="AEJ34" s="249"/>
      <c r="AEK34" s="249"/>
      <c r="AEL34" s="249"/>
      <c r="AEM34" s="249"/>
      <c r="AEN34" s="249"/>
      <c r="AEO34" s="249"/>
      <c r="AEP34" s="249"/>
      <c r="AEQ34" s="249"/>
      <c r="AER34" s="249"/>
      <c r="AES34" s="249"/>
      <c r="AET34" s="249"/>
      <c r="AEU34" s="249"/>
      <c r="AEV34" s="249"/>
      <c r="AEW34" s="249"/>
      <c r="AEX34" s="249"/>
      <c r="AEY34" s="249"/>
      <c r="AEZ34" s="249"/>
      <c r="AFA34" s="249"/>
      <c r="AFB34" s="249"/>
      <c r="AFC34" s="249"/>
      <c r="AFD34" s="249"/>
      <c r="AFE34" s="249"/>
      <c r="AFF34" s="249"/>
      <c r="AFG34" s="249"/>
      <c r="AFH34" s="249"/>
      <c r="AFI34" s="249"/>
      <c r="AFJ34" s="249"/>
      <c r="AFK34" s="249"/>
      <c r="AFL34" s="249"/>
      <c r="AFM34" s="249"/>
      <c r="AFN34" s="249"/>
      <c r="AFO34" s="249"/>
      <c r="AFP34" s="249"/>
      <c r="AFQ34" s="249"/>
      <c r="AFR34" s="249"/>
      <c r="AFS34" s="249"/>
      <c r="AFT34" s="249"/>
      <c r="AFU34" s="249"/>
      <c r="AFV34" s="249"/>
      <c r="AFW34" s="249"/>
      <c r="AFX34" s="249"/>
      <c r="AFY34" s="249"/>
      <c r="AFZ34" s="249"/>
      <c r="AGA34" s="249"/>
      <c r="AGB34" s="249"/>
      <c r="AGC34" s="249"/>
      <c r="AGD34" s="249"/>
      <c r="AGE34" s="249"/>
      <c r="AGF34" s="249"/>
      <c r="AGG34" s="249"/>
      <c r="AGH34" s="249"/>
      <c r="AGI34" s="249"/>
      <c r="AGJ34" s="249"/>
      <c r="AGK34" s="249"/>
      <c r="AGL34" s="249"/>
      <c r="AGM34" s="249"/>
      <c r="AGN34" s="249"/>
      <c r="AGO34" s="249"/>
      <c r="AGP34" s="249"/>
      <c r="AGQ34" s="249"/>
      <c r="AGR34" s="249"/>
      <c r="AGS34" s="249"/>
      <c r="AGT34" s="249"/>
      <c r="AGU34" s="249"/>
      <c r="AGV34" s="249"/>
      <c r="AGW34" s="249"/>
      <c r="AGX34" s="249"/>
      <c r="AGY34" s="249"/>
      <c r="AGZ34" s="249"/>
      <c r="AHA34" s="249"/>
      <c r="AHB34" s="249"/>
      <c r="AHC34" s="249"/>
      <c r="AHD34" s="249"/>
      <c r="AHE34" s="249"/>
      <c r="AHF34" s="249"/>
      <c r="AHG34" s="249"/>
      <c r="AHH34" s="249"/>
      <c r="AHI34" s="249"/>
      <c r="AHJ34" s="249"/>
      <c r="AHK34" s="249"/>
      <c r="AHL34" s="249"/>
      <c r="AHM34" s="249"/>
      <c r="AHN34" s="249"/>
      <c r="AHO34" s="249"/>
      <c r="AHP34" s="249"/>
      <c r="AHQ34" s="249"/>
      <c r="AHR34" s="249"/>
      <c r="AHS34" s="249"/>
      <c r="AHT34" s="249"/>
      <c r="AHU34" s="249"/>
      <c r="AHV34" s="249"/>
      <c r="AHW34" s="249"/>
      <c r="AHX34" s="249"/>
      <c r="AHY34" s="249"/>
      <c r="AHZ34" s="249"/>
      <c r="AIA34" s="249"/>
      <c r="AIB34" s="249"/>
      <c r="AIC34" s="249"/>
      <c r="AID34" s="249"/>
      <c r="AIE34" s="249"/>
      <c r="AIF34" s="249"/>
      <c r="AIG34" s="249"/>
      <c r="AIH34" s="249"/>
      <c r="AII34" s="249"/>
      <c r="AIJ34" s="249"/>
      <c r="AIK34" s="249"/>
      <c r="AIL34" s="249"/>
      <c r="AIM34" s="249"/>
      <c r="AIN34" s="249"/>
      <c r="AIO34" s="249"/>
      <c r="AIP34" s="249"/>
      <c r="AIQ34" s="249"/>
      <c r="AIR34" s="249"/>
      <c r="AIS34" s="249"/>
      <c r="AIT34" s="249"/>
      <c r="AIU34" s="249"/>
      <c r="AIV34" s="249"/>
      <c r="AIW34" s="249"/>
      <c r="AIX34" s="249"/>
      <c r="AIY34" s="249"/>
      <c r="AIZ34" s="249"/>
      <c r="AJA34" s="249"/>
      <c r="AJB34" s="249"/>
      <c r="AJC34" s="249"/>
      <c r="AJD34" s="249"/>
      <c r="AJE34" s="249"/>
      <c r="AJF34" s="249"/>
      <c r="AJG34" s="249"/>
      <c r="AJH34" s="249"/>
      <c r="AJI34" s="249"/>
      <c r="AJJ34" s="249"/>
      <c r="AJK34" s="249"/>
      <c r="AJL34" s="249"/>
      <c r="AJM34" s="249"/>
      <c r="AJN34" s="249"/>
      <c r="AJO34" s="249"/>
      <c r="AJP34" s="249"/>
      <c r="AJQ34" s="249"/>
      <c r="AJR34" s="249"/>
      <c r="AJS34" s="249"/>
      <c r="AJT34" s="249"/>
      <c r="AJU34" s="249"/>
      <c r="AJV34" s="249"/>
      <c r="AJW34" s="249"/>
      <c r="AJX34" s="249"/>
      <c r="AJY34" s="249"/>
      <c r="AJZ34" s="249"/>
      <c r="AKA34" s="249"/>
      <c r="AKB34" s="249"/>
      <c r="AKC34" s="249"/>
      <c r="AKD34" s="249"/>
      <c r="AKE34" s="249"/>
      <c r="AKF34" s="249"/>
      <c r="AKG34" s="249"/>
      <c r="AKH34" s="249"/>
      <c r="AKI34" s="249"/>
      <c r="AKJ34" s="249"/>
      <c r="AKK34" s="249"/>
      <c r="AKL34" s="249"/>
      <c r="AKM34" s="249"/>
      <c r="AKN34" s="249"/>
      <c r="AKO34" s="249"/>
      <c r="AKP34" s="249"/>
      <c r="AKQ34" s="249"/>
      <c r="AKR34" s="249"/>
      <c r="AKS34" s="249"/>
      <c r="AKT34" s="249"/>
      <c r="AKU34" s="249"/>
      <c r="AKV34" s="249"/>
      <c r="AKW34" s="249"/>
      <c r="AKX34" s="249"/>
      <c r="AKY34" s="249"/>
      <c r="AKZ34" s="249"/>
      <c r="ALA34" s="249"/>
      <c r="ALB34" s="249"/>
      <c r="ALC34" s="249"/>
      <c r="ALD34" s="249"/>
      <c r="ALE34" s="249"/>
      <c r="ALF34" s="249"/>
      <c r="ALG34" s="249"/>
      <c r="ALH34" s="249"/>
      <c r="ALI34" s="249"/>
      <c r="ALJ34" s="249"/>
      <c r="ALK34" s="249"/>
      <c r="ALL34" s="249"/>
      <c r="ALM34" s="249"/>
      <c r="ALN34" s="249"/>
      <c r="ALO34" s="249"/>
      <c r="ALP34" s="249"/>
      <c r="ALQ34" s="249"/>
      <c r="ALR34" s="249"/>
      <c r="ALS34" s="249"/>
      <c r="ALT34" s="249"/>
      <c r="ALU34" s="249"/>
      <c r="ALV34" s="249"/>
      <c r="ALW34" s="249"/>
      <c r="ALX34" s="249"/>
      <c r="ALY34" s="249"/>
      <c r="ALZ34" s="249"/>
      <c r="AMA34" s="249"/>
      <c r="AMB34" s="249"/>
      <c r="AMC34" s="249"/>
      <c r="AMD34" s="249"/>
      <c r="AME34" s="249"/>
      <c r="AMF34" s="249"/>
      <c r="AMG34" s="249"/>
      <c r="AMH34" s="249"/>
      <c r="AMI34" s="249"/>
      <c r="AMJ34" s="249"/>
      <c r="AMK34" s="249"/>
      <c r="AML34" s="249"/>
      <c r="AMM34" s="249"/>
      <c r="AMN34" s="249"/>
      <c r="AMO34" s="249"/>
      <c r="AMP34" s="249"/>
      <c r="AMQ34" s="249"/>
      <c r="AMR34" s="249"/>
      <c r="AMS34" s="249"/>
      <c r="AMT34" s="249"/>
      <c r="AMU34" s="249"/>
      <c r="AMV34" s="249"/>
      <c r="AMW34" s="249"/>
      <c r="AMX34" s="249"/>
      <c r="AMY34" s="249"/>
      <c r="AMZ34" s="249"/>
      <c r="ANA34" s="249"/>
      <c r="ANB34" s="249"/>
      <c r="ANC34" s="249"/>
      <c r="AND34" s="249"/>
      <c r="ANE34" s="249"/>
      <c r="ANF34" s="249"/>
      <c r="ANG34" s="249"/>
      <c r="ANH34" s="249"/>
      <c r="ANI34" s="249"/>
      <c r="ANJ34" s="249"/>
      <c r="ANK34" s="249"/>
      <c r="ANL34" s="249"/>
      <c r="ANM34" s="249"/>
      <c r="ANN34" s="249"/>
      <c r="ANO34" s="249"/>
      <c r="ANP34" s="249"/>
      <c r="ANQ34" s="249"/>
      <c r="ANR34" s="249"/>
      <c r="ANS34" s="249"/>
      <c r="ANT34" s="249"/>
      <c r="ANU34" s="249"/>
      <c r="ANV34" s="249"/>
      <c r="ANW34" s="249"/>
      <c r="ANX34" s="249"/>
      <c r="ANY34" s="249"/>
      <c r="ANZ34" s="249"/>
      <c r="AOA34" s="249"/>
      <c r="AOB34" s="249"/>
      <c r="AOC34" s="249"/>
      <c r="AOD34" s="249"/>
      <c r="AOE34" s="249"/>
      <c r="AOF34" s="249"/>
      <c r="AOG34" s="249"/>
      <c r="AOH34" s="249"/>
      <c r="AOI34" s="249"/>
      <c r="AOJ34" s="249"/>
      <c r="AOK34" s="249"/>
      <c r="AOL34" s="249"/>
      <c r="AOM34" s="249"/>
      <c r="AON34" s="249"/>
      <c r="AOO34" s="249"/>
      <c r="AOP34" s="249"/>
      <c r="AOQ34" s="249"/>
      <c r="AOR34" s="249"/>
      <c r="AOS34" s="249"/>
      <c r="AOT34" s="249"/>
      <c r="AOU34" s="249"/>
      <c r="AOV34" s="249"/>
      <c r="AOW34" s="249"/>
      <c r="AOX34" s="249"/>
      <c r="AOY34" s="249"/>
      <c r="AOZ34" s="249"/>
      <c r="APA34" s="249"/>
      <c r="APB34" s="249"/>
      <c r="APC34" s="249"/>
      <c r="APD34" s="249"/>
      <c r="APE34" s="249"/>
      <c r="APF34" s="249"/>
      <c r="APG34" s="249"/>
      <c r="APH34" s="249"/>
      <c r="API34" s="249"/>
      <c r="APJ34" s="249"/>
      <c r="APK34" s="249"/>
      <c r="APL34" s="249"/>
      <c r="APM34" s="249"/>
      <c r="APN34" s="249"/>
      <c r="APO34" s="249"/>
      <c r="APP34" s="249"/>
    </row>
    <row r="35" spans="1:1108" s="249" customFormat="1">
      <c r="A35" s="42">
        <v>73</v>
      </c>
      <c r="B35" s="137">
        <v>24.3</v>
      </c>
      <c r="C35" s="102" t="s">
        <v>439</v>
      </c>
      <c r="D35" s="138">
        <v>1065</v>
      </c>
      <c r="E35" s="264" t="s">
        <v>398</v>
      </c>
      <c r="F35" s="106" t="s">
        <v>433</v>
      </c>
      <c r="G35" s="175" t="s">
        <v>432</v>
      </c>
      <c r="H35" s="175" t="s">
        <v>435</v>
      </c>
      <c r="I35" s="175" t="s">
        <v>434</v>
      </c>
      <c r="J35" s="10" t="s">
        <v>436</v>
      </c>
      <c r="K35" s="10" t="s">
        <v>437</v>
      </c>
      <c r="L35" s="140" t="s">
        <v>405</v>
      </c>
      <c r="M35" s="10" t="s">
        <v>406</v>
      </c>
      <c r="N35" s="141" t="s">
        <v>201</v>
      </c>
      <c r="O35" s="142">
        <v>112950</v>
      </c>
      <c r="P35" s="143">
        <v>89</v>
      </c>
      <c r="Q35" s="109" t="s">
        <v>0</v>
      </c>
      <c r="R35" s="143">
        <v>89</v>
      </c>
      <c r="S35" s="109" t="s">
        <v>0</v>
      </c>
      <c r="T35" s="143">
        <v>3</v>
      </c>
      <c r="U35" s="109" t="s">
        <v>0</v>
      </c>
      <c r="V35" s="143">
        <v>14</v>
      </c>
      <c r="W35" s="109" t="s">
        <v>0</v>
      </c>
      <c r="X35" s="143">
        <v>7</v>
      </c>
      <c r="Y35" s="109" t="s">
        <v>0</v>
      </c>
      <c r="Z35" s="143">
        <v>3</v>
      </c>
      <c r="AA35" s="109" t="s">
        <v>0</v>
      </c>
      <c r="AB35" s="143"/>
      <c r="AC35" s="109" t="s">
        <v>0</v>
      </c>
      <c r="AD35" s="143"/>
      <c r="AE35" s="109" t="s">
        <v>0</v>
      </c>
      <c r="AF35" s="144">
        <v>4.5</v>
      </c>
      <c r="AG35" s="145">
        <v>8</v>
      </c>
      <c r="AH35" s="144" t="s">
        <v>407</v>
      </c>
      <c r="AI35" s="77" t="s">
        <v>0</v>
      </c>
      <c r="AJ35" s="146"/>
      <c r="AK35" s="146"/>
      <c r="AL35" s="147" t="s">
        <v>11</v>
      </c>
      <c r="AM35" s="147"/>
      <c r="AN35" s="147"/>
      <c r="AO35" s="147"/>
      <c r="AP35" s="148">
        <v>50</v>
      </c>
      <c r="AQ35" s="111" t="s">
        <v>7</v>
      </c>
      <c r="AR35" s="149">
        <v>0.27800000000000002</v>
      </c>
      <c r="AS35" s="83" t="s">
        <v>20</v>
      </c>
      <c r="AT35" s="265" t="s">
        <v>408</v>
      </c>
      <c r="AU35" s="266" t="s">
        <v>409</v>
      </c>
      <c r="AV35" s="266" t="s">
        <v>410</v>
      </c>
      <c r="AW35" s="74" t="s">
        <v>206</v>
      </c>
      <c r="AX35" s="74" t="s">
        <v>207</v>
      </c>
      <c r="AY35" s="74" t="s">
        <v>208</v>
      </c>
      <c r="AZ35" s="74" t="s">
        <v>209</v>
      </c>
      <c r="BA35" s="152" t="s">
        <v>210</v>
      </c>
      <c r="BB35" s="115" t="s">
        <v>211</v>
      </c>
      <c r="BC35" s="152" t="s">
        <v>212</v>
      </c>
      <c r="BD35" s="152" t="s">
        <v>213</v>
      </c>
      <c r="BE35" s="267" t="s">
        <v>398</v>
      </c>
      <c r="BF35" s="236" t="s">
        <v>411</v>
      </c>
      <c r="BG35" s="236" t="s">
        <v>412</v>
      </c>
      <c r="BH35" s="236" t="s">
        <v>413</v>
      </c>
      <c r="BM35" s="155" t="s">
        <v>215</v>
      </c>
      <c r="BN35" s="154" t="s">
        <v>216</v>
      </c>
      <c r="BO35" s="154" t="s">
        <v>217</v>
      </c>
      <c r="BP35" s="154" t="s">
        <v>218</v>
      </c>
      <c r="BQ35" s="155" t="s">
        <v>219</v>
      </c>
      <c r="BR35" s="154" t="s">
        <v>220</v>
      </c>
      <c r="BS35" s="121" t="s">
        <v>221</v>
      </c>
      <c r="BT35" s="121" t="s">
        <v>222</v>
      </c>
      <c r="BU35" s="121" t="s">
        <v>215</v>
      </c>
      <c r="BV35" s="121" t="s">
        <v>216</v>
      </c>
      <c r="BW35" s="121" t="s">
        <v>217</v>
      </c>
      <c r="BX35" s="121" t="s">
        <v>218</v>
      </c>
      <c r="BY35" s="121" t="s">
        <v>414</v>
      </c>
      <c r="BZ35" s="155" t="s">
        <v>415</v>
      </c>
      <c r="CA35" s="268" t="s">
        <v>416</v>
      </c>
      <c r="CB35" s="269" t="s">
        <v>417</v>
      </c>
      <c r="CC35" s="155" t="s">
        <v>344</v>
      </c>
      <c r="CD35" s="155" t="s">
        <v>345</v>
      </c>
      <c r="CE35" s="155" t="s">
        <v>346</v>
      </c>
      <c r="CF35" s="155" t="s">
        <v>347</v>
      </c>
      <c r="CG35" s="270" t="s">
        <v>418</v>
      </c>
      <c r="CH35" s="157" t="s">
        <v>419</v>
      </c>
      <c r="CI35" s="157" t="s">
        <v>420</v>
      </c>
      <c r="CJ35" s="157" t="s">
        <v>421</v>
      </c>
      <c r="CK35" s="271"/>
      <c r="CL35" s="271"/>
      <c r="CM35" s="271"/>
      <c r="CN35" s="271"/>
      <c r="CO35" s="271"/>
      <c r="CP35" s="271"/>
      <c r="CQ35" s="271"/>
      <c r="CR35" s="271"/>
      <c r="CS35" s="271"/>
      <c r="CT35" s="271"/>
      <c r="CU35" s="271"/>
      <c r="CV35" s="271"/>
      <c r="CW35" s="271"/>
      <c r="CX35" s="271"/>
      <c r="CY35" s="271"/>
      <c r="CZ35" s="159"/>
      <c r="DA35" s="160"/>
      <c r="DB35" s="161"/>
      <c r="DC35" s="161"/>
      <c r="DD35" s="161"/>
      <c r="DE35" s="162" t="s">
        <v>235</v>
      </c>
      <c r="DF35" s="160"/>
      <c r="DG35" s="271"/>
      <c r="DH35" s="271"/>
      <c r="DI35" s="163" t="s">
        <v>236</v>
      </c>
      <c r="DJ35" s="91" t="s">
        <v>237</v>
      </c>
      <c r="DK35" s="91" t="s">
        <v>238</v>
      </c>
      <c r="DL35" s="91" t="s">
        <v>239</v>
      </c>
      <c r="DM35" s="127" t="s">
        <v>414</v>
      </c>
      <c r="DN35" s="127" t="s">
        <v>422</v>
      </c>
      <c r="DO35" s="127" t="s">
        <v>423</v>
      </c>
      <c r="DP35" s="127" t="s">
        <v>424</v>
      </c>
      <c r="DQ35" s="91"/>
      <c r="DR35" s="91"/>
      <c r="DS35" s="91"/>
      <c r="DT35" s="91"/>
      <c r="DU35" s="91" t="s">
        <v>241</v>
      </c>
      <c r="DV35" s="91" t="s">
        <v>242</v>
      </c>
      <c r="DW35" s="91" t="s">
        <v>243</v>
      </c>
      <c r="DX35" s="91" t="s">
        <v>244</v>
      </c>
      <c r="DY35" s="91"/>
      <c r="DZ35" s="91"/>
      <c r="EA35" s="91"/>
      <c r="EB35" s="91"/>
      <c r="EC35" s="91"/>
      <c r="ED35" s="91"/>
      <c r="EE35" s="91"/>
      <c r="EF35" s="91"/>
      <c r="EG35" s="164"/>
      <c r="EH35" s="164"/>
      <c r="EI35" s="165"/>
      <c r="EJ35" s="165"/>
      <c r="EK35" s="96" t="s">
        <v>253</v>
      </c>
      <c r="EL35" s="141"/>
      <c r="EM35" s="141"/>
      <c r="EN35" s="166"/>
      <c r="EO35" s="167" t="s">
        <v>254</v>
      </c>
      <c r="EP35" s="167" t="s">
        <v>425</v>
      </c>
      <c r="EQ35" s="167" t="s">
        <v>438</v>
      </c>
      <c r="ER35" s="167" t="s">
        <v>427</v>
      </c>
      <c r="ES35" s="167" t="s">
        <v>428</v>
      </c>
      <c r="ET35" s="167"/>
      <c r="EU35" s="167" t="s">
        <v>429</v>
      </c>
      <c r="EV35" s="168"/>
      <c r="EW35" s="168"/>
      <c r="EX35" s="273">
        <v>110319</v>
      </c>
      <c r="EY35" s="169"/>
      <c r="EZ35" s="171"/>
      <c r="FA35" s="171">
        <v>110321</v>
      </c>
      <c r="FB35" s="171"/>
      <c r="FC35" s="171"/>
      <c r="FD35" s="171"/>
      <c r="FE35" s="171"/>
      <c r="FF35" s="239"/>
      <c r="FG35" s="239"/>
      <c r="FH35" s="237">
        <v>52435</v>
      </c>
      <c r="FI35" s="240"/>
      <c r="FJ35" s="240"/>
      <c r="FK35" s="240">
        <v>3195434</v>
      </c>
      <c r="FL35" s="135">
        <v>1</v>
      </c>
      <c r="FM35" s="136"/>
      <c r="FN35" s="136"/>
      <c r="FO35" s="136"/>
      <c r="FP35" s="136"/>
      <c r="FQ35" s="136"/>
      <c r="FR35" s="136"/>
      <c r="FS35" s="136"/>
      <c r="FT35" s="136"/>
      <c r="FU35" s="136"/>
      <c r="FV35" s="136"/>
    </row>
    <row r="36" spans="1:1108" s="249" customFormat="1">
      <c r="A36" s="42">
        <v>74</v>
      </c>
      <c r="B36" s="137">
        <v>25.1</v>
      </c>
      <c r="C36" s="102" t="s">
        <v>440</v>
      </c>
      <c r="D36" s="138">
        <v>1065</v>
      </c>
      <c r="E36" s="264" t="s">
        <v>398</v>
      </c>
      <c r="F36" s="106" t="s">
        <v>442</v>
      </c>
      <c r="G36" s="175" t="s">
        <v>441</v>
      </c>
      <c r="H36" s="175" t="s">
        <v>444</v>
      </c>
      <c r="I36" s="175" t="s">
        <v>443</v>
      </c>
      <c r="J36" s="10" t="s">
        <v>445</v>
      </c>
      <c r="K36" s="10" t="s">
        <v>446</v>
      </c>
      <c r="L36" s="140" t="s">
        <v>447</v>
      </c>
      <c r="M36" s="10" t="s">
        <v>448</v>
      </c>
      <c r="N36" s="141" t="s">
        <v>293</v>
      </c>
      <c r="O36" s="142">
        <v>112429</v>
      </c>
      <c r="P36" s="143">
        <v>89</v>
      </c>
      <c r="Q36" s="109" t="s">
        <v>0</v>
      </c>
      <c r="R36" s="143">
        <v>89</v>
      </c>
      <c r="S36" s="109" t="s">
        <v>0</v>
      </c>
      <c r="T36" s="143">
        <v>3</v>
      </c>
      <c r="U36" s="109" t="s">
        <v>0</v>
      </c>
      <c r="V36" s="143">
        <v>14</v>
      </c>
      <c r="W36" s="109" t="s">
        <v>0</v>
      </c>
      <c r="X36" s="143">
        <v>7</v>
      </c>
      <c r="Y36" s="109" t="s">
        <v>0</v>
      </c>
      <c r="Z36" s="143">
        <v>3</v>
      </c>
      <c r="AA36" s="109" t="s">
        <v>0</v>
      </c>
      <c r="AB36" s="143"/>
      <c r="AC36" s="109" t="s">
        <v>0</v>
      </c>
      <c r="AD36" s="143"/>
      <c r="AE36" s="109" t="s">
        <v>0</v>
      </c>
      <c r="AF36" s="144">
        <v>4.5</v>
      </c>
      <c r="AG36" s="145">
        <v>8</v>
      </c>
      <c r="AH36" s="144" t="s">
        <v>407</v>
      </c>
      <c r="AI36" s="77" t="s">
        <v>0</v>
      </c>
      <c r="AJ36" s="146"/>
      <c r="AK36" s="146"/>
      <c r="AL36" s="147" t="s">
        <v>11</v>
      </c>
      <c r="AM36" s="147"/>
      <c r="AN36" s="147"/>
      <c r="AO36" s="147"/>
      <c r="AP36" s="148">
        <v>10</v>
      </c>
      <c r="AQ36" s="111" t="s">
        <v>7</v>
      </c>
      <c r="AR36" s="149">
        <v>0.27800000000000002</v>
      </c>
      <c r="AS36" s="83" t="s">
        <v>20</v>
      </c>
      <c r="AT36" s="265" t="s">
        <v>408</v>
      </c>
      <c r="AU36" s="266" t="s">
        <v>409</v>
      </c>
      <c r="AV36" s="266" t="s">
        <v>410</v>
      </c>
      <c r="AW36" s="74" t="s">
        <v>206</v>
      </c>
      <c r="AX36" s="74" t="s">
        <v>207</v>
      </c>
      <c r="AY36" s="74" t="s">
        <v>208</v>
      </c>
      <c r="AZ36" s="74" t="s">
        <v>209</v>
      </c>
      <c r="BA36" s="152" t="s">
        <v>210</v>
      </c>
      <c r="BB36" s="115" t="s">
        <v>211</v>
      </c>
      <c r="BC36" s="152" t="s">
        <v>212</v>
      </c>
      <c r="BD36" s="152" t="s">
        <v>213</v>
      </c>
      <c r="BE36" s="267" t="s">
        <v>398</v>
      </c>
      <c r="BF36" s="236" t="s">
        <v>411</v>
      </c>
      <c r="BG36" s="236" t="s">
        <v>412</v>
      </c>
      <c r="BH36" s="236" t="s">
        <v>413</v>
      </c>
      <c r="BM36" s="155" t="s">
        <v>294</v>
      </c>
      <c r="BN36" s="157" t="s">
        <v>295</v>
      </c>
      <c r="BO36" s="157" t="s">
        <v>296</v>
      </c>
      <c r="BP36" s="156" t="s">
        <v>297</v>
      </c>
      <c r="BQ36" s="155" t="s">
        <v>298</v>
      </c>
      <c r="BR36" s="155" t="s">
        <v>299</v>
      </c>
      <c r="BS36" s="121" t="s">
        <v>300</v>
      </c>
      <c r="BT36" s="121" t="s">
        <v>301</v>
      </c>
      <c r="BU36" s="121" t="s">
        <v>294</v>
      </c>
      <c r="BV36" s="121" t="s">
        <v>302</v>
      </c>
      <c r="BW36" s="121" t="s">
        <v>296</v>
      </c>
      <c r="BX36" s="121" t="s">
        <v>297</v>
      </c>
      <c r="BY36" s="121" t="s">
        <v>414</v>
      </c>
      <c r="BZ36" s="155" t="s">
        <v>415</v>
      </c>
      <c r="CA36" s="268" t="s">
        <v>416</v>
      </c>
      <c r="CB36" s="269" t="s">
        <v>417</v>
      </c>
      <c r="CC36" s="155" t="s">
        <v>344</v>
      </c>
      <c r="CD36" s="155" t="s">
        <v>345</v>
      </c>
      <c r="CE36" s="155" t="s">
        <v>346</v>
      </c>
      <c r="CF36" s="155" t="s">
        <v>347</v>
      </c>
      <c r="CG36" s="270" t="s">
        <v>418</v>
      </c>
      <c r="CH36" s="157" t="s">
        <v>419</v>
      </c>
      <c r="CI36" s="157" t="s">
        <v>420</v>
      </c>
      <c r="CJ36" s="157" t="s">
        <v>421</v>
      </c>
      <c r="CK36" s="271"/>
      <c r="CL36" s="271"/>
      <c r="CM36" s="271"/>
      <c r="CN36" s="271"/>
      <c r="CO36" s="271"/>
      <c r="CP36" s="271"/>
      <c r="CQ36" s="271"/>
      <c r="CR36" s="271"/>
      <c r="CS36" s="271"/>
      <c r="CT36" s="271"/>
      <c r="CU36" s="271"/>
      <c r="CV36" s="271"/>
      <c r="CW36" s="271"/>
      <c r="CX36" s="271"/>
      <c r="CY36" s="271"/>
      <c r="CZ36" s="159"/>
      <c r="DA36" s="160"/>
      <c r="DB36" s="161"/>
      <c r="DC36" s="161"/>
      <c r="DD36" s="161"/>
      <c r="DE36" s="162" t="s">
        <v>235</v>
      </c>
      <c r="DF36" s="160"/>
      <c r="DG36" s="271"/>
      <c r="DH36" s="271"/>
      <c r="DI36" s="163" t="s">
        <v>236</v>
      </c>
      <c r="DJ36" s="91" t="s">
        <v>237</v>
      </c>
      <c r="DK36" s="91" t="s">
        <v>238</v>
      </c>
      <c r="DL36" s="91" t="s">
        <v>239</v>
      </c>
      <c r="DM36" s="127" t="s">
        <v>414</v>
      </c>
      <c r="DN36" s="127" t="s">
        <v>422</v>
      </c>
      <c r="DO36" s="127" t="s">
        <v>423</v>
      </c>
      <c r="DP36" s="127" t="s">
        <v>424</v>
      </c>
      <c r="DQ36" s="91"/>
      <c r="DR36" s="91"/>
      <c r="DS36" s="91"/>
      <c r="DT36" s="91"/>
      <c r="DU36" s="91" t="s">
        <v>241</v>
      </c>
      <c r="DV36" s="91" t="s">
        <v>242</v>
      </c>
      <c r="DW36" s="91" t="s">
        <v>243</v>
      </c>
      <c r="DX36" s="91" t="s">
        <v>244</v>
      </c>
      <c r="DY36" s="91"/>
      <c r="DZ36" s="91"/>
      <c r="EA36" s="91"/>
      <c r="EB36" s="91"/>
      <c r="EC36" s="91"/>
      <c r="ED36" s="91"/>
      <c r="EE36" s="91"/>
      <c r="EF36" s="91"/>
      <c r="EG36" s="164"/>
      <c r="EH36" s="164"/>
      <c r="EI36" s="165"/>
      <c r="EJ36" s="165"/>
      <c r="EK36" s="96" t="s">
        <v>253</v>
      </c>
      <c r="EL36" s="141"/>
      <c r="EM36" s="141"/>
      <c r="EN36" s="166"/>
      <c r="EO36" s="167" t="s">
        <v>254</v>
      </c>
      <c r="EP36" s="167" t="s">
        <v>425</v>
      </c>
      <c r="EQ36" s="167" t="s">
        <v>449</v>
      </c>
      <c r="ER36" s="250" t="s">
        <v>450</v>
      </c>
      <c r="ES36" s="250" t="s">
        <v>451</v>
      </c>
      <c r="ET36" s="167"/>
      <c r="EU36" s="167" t="s">
        <v>452</v>
      </c>
      <c r="EV36" s="168"/>
      <c r="EW36" s="168"/>
      <c r="EX36" s="274" t="s">
        <v>453</v>
      </c>
      <c r="EY36" s="171"/>
      <c r="EZ36" s="171"/>
      <c r="FA36" s="171" t="s">
        <v>430</v>
      </c>
      <c r="FB36" s="171"/>
      <c r="FC36" s="171"/>
      <c r="FD36" s="171"/>
      <c r="FE36" s="171"/>
      <c r="FF36" s="239">
        <v>52436</v>
      </c>
      <c r="FG36" s="239"/>
      <c r="FH36" s="240"/>
      <c r="FI36" s="240">
        <v>3195435</v>
      </c>
      <c r="FJ36" s="240"/>
      <c r="FK36" s="240"/>
      <c r="FL36" s="135">
        <v>1</v>
      </c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</row>
    <row r="37" spans="1:1108" s="249" customFormat="1">
      <c r="A37" s="42">
        <v>76</v>
      </c>
      <c r="B37" s="137">
        <v>25.3</v>
      </c>
      <c r="C37" s="102" t="s">
        <v>454</v>
      </c>
      <c r="D37" s="138">
        <v>1065</v>
      </c>
      <c r="E37" s="264" t="s">
        <v>398</v>
      </c>
      <c r="F37" s="106" t="s">
        <v>442</v>
      </c>
      <c r="G37" s="175" t="s">
        <v>441</v>
      </c>
      <c r="H37" s="175" t="s">
        <v>444</v>
      </c>
      <c r="I37" s="175" t="s">
        <v>443</v>
      </c>
      <c r="J37" s="10" t="s">
        <v>445</v>
      </c>
      <c r="K37" s="10" t="s">
        <v>446</v>
      </c>
      <c r="L37" s="140" t="s">
        <v>447</v>
      </c>
      <c r="M37" s="10" t="s">
        <v>448</v>
      </c>
      <c r="N37" s="141" t="s">
        <v>293</v>
      </c>
      <c r="O37" s="142">
        <v>113055</v>
      </c>
      <c r="P37" s="143">
        <v>89</v>
      </c>
      <c r="Q37" s="109" t="s">
        <v>0</v>
      </c>
      <c r="R37" s="143">
        <v>89</v>
      </c>
      <c r="S37" s="109" t="s">
        <v>0</v>
      </c>
      <c r="T37" s="143">
        <v>3</v>
      </c>
      <c r="U37" s="109" t="s">
        <v>0</v>
      </c>
      <c r="V37" s="143">
        <v>14</v>
      </c>
      <c r="W37" s="109" t="s">
        <v>0</v>
      </c>
      <c r="X37" s="143">
        <v>7</v>
      </c>
      <c r="Y37" s="109" t="s">
        <v>0</v>
      </c>
      <c r="Z37" s="143">
        <v>3</v>
      </c>
      <c r="AA37" s="109" t="s">
        <v>0</v>
      </c>
      <c r="AB37" s="143"/>
      <c r="AC37" s="109" t="s">
        <v>0</v>
      </c>
      <c r="AD37" s="143"/>
      <c r="AE37" s="109" t="s">
        <v>0</v>
      </c>
      <c r="AF37" s="144">
        <v>4.5</v>
      </c>
      <c r="AG37" s="145">
        <v>8</v>
      </c>
      <c r="AH37" s="144" t="s">
        <v>407</v>
      </c>
      <c r="AI37" s="77" t="s">
        <v>0</v>
      </c>
      <c r="AJ37" s="146"/>
      <c r="AK37" s="146"/>
      <c r="AL37" s="147" t="s">
        <v>11</v>
      </c>
      <c r="AM37" s="147"/>
      <c r="AN37" s="147"/>
      <c r="AO37" s="147"/>
      <c r="AP37" s="148">
        <v>50</v>
      </c>
      <c r="AQ37" s="111" t="s">
        <v>7</v>
      </c>
      <c r="AR37" s="149">
        <v>0.27800000000000002</v>
      </c>
      <c r="AS37" s="83" t="s">
        <v>20</v>
      </c>
      <c r="AT37" s="265" t="s">
        <v>408</v>
      </c>
      <c r="AU37" s="266" t="s">
        <v>409</v>
      </c>
      <c r="AV37" s="266" t="s">
        <v>410</v>
      </c>
      <c r="AW37" s="74" t="s">
        <v>206</v>
      </c>
      <c r="AX37" s="74" t="s">
        <v>207</v>
      </c>
      <c r="AY37" s="74" t="s">
        <v>208</v>
      </c>
      <c r="AZ37" s="74" t="s">
        <v>209</v>
      </c>
      <c r="BA37" s="152" t="s">
        <v>210</v>
      </c>
      <c r="BB37" s="115" t="s">
        <v>211</v>
      </c>
      <c r="BC37" s="152" t="s">
        <v>212</v>
      </c>
      <c r="BD37" s="152" t="s">
        <v>213</v>
      </c>
      <c r="BE37" s="267" t="s">
        <v>398</v>
      </c>
      <c r="BF37" s="236" t="s">
        <v>411</v>
      </c>
      <c r="BG37" s="236" t="s">
        <v>412</v>
      </c>
      <c r="BH37" s="236" t="s">
        <v>413</v>
      </c>
      <c r="BM37" s="155" t="s">
        <v>294</v>
      </c>
      <c r="BN37" s="157" t="s">
        <v>295</v>
      </c>
      <c r="BO37" s="157" t="s">
        <v>296</v>
      </c>
      <c r="BP37" s="156" t="s">
        <v>297</v>
      </c>
      <c r="BQ37" s="155" t="s">
        <v>298</v>
      </c>
      <c r="BR37" s="155" t="s">
        <v>299</v>
      </c>
      <c r="BS37" s="121" t="s">
        <v>300</v>
      </c>
      <c r="BT37" s="121" t="s">
        <v>301</v>
      </c>
      <c r="BU37" s="121" t="s">
        <v>294</v>
      </c>
      <c r="BV37" s="121" t="s">
        <v>302</v>
      </c>
      <c r="BW37" s="121" t="s">
        <v>296</v>
      </c>
      <c r="BX37" s="121" t="s">
        <v>297</v>
      </c>
      <c r="BY37" s="121" t="s">
        <v>414</v>
      </c>
      <c r="BZ37" s="155" t="s">
        <v>415</v>
      </c>
      <c r="CA37" s="268" t="s">
        <v>416</v>
      </c>
      <c r="CB37" s="269" t="s">
        <v>417</v>
      </c>
      <c r="CC37" s="155" t="s">
        <v>344</v>
      </c>
      <c r="CD37" s="155" t="s">
        <v>345</v>
      </c>
      <c r="CE37" s="155" t="s">
        <v>346</v>
      </c>
      <c r="CF37" s="155" t="s">
        <v>347</v>
      </c>
      <c r="CG37" s="270" t="s">
        <v>418</v>
      </c>
      <c r="CH37" s="157" t="s">
        <v>419</v>
      </c>
      <c r="CI37" s="157" t="s">
        <v>420</v>
      </c>
      <c r="CJ37" s="157" t="s">
        <v>421</v>
      </c>
      <c r="CK37" s="271"/>
      <c r="CL37" s="271"/>
      <c r="CM37" s="271"/>
      <c r="CN37" s="271"/>
      <c r="CO37" s="271"/>
      <c r="CP37" s="271"/>
      <c r="CQ37" s="271"/>
      <c r="CR37" s="271"/>
      <c r="CS37" s="271"/>
      <c r="CT37" s="271"/>
      <c r="CU37" s="271"/>
      <c r="CV37" s="271"/>
      <c r="CW37" s="271"/>
      <c r="CX37" s="271"/>
      <c r="CY37" s="271"/>
      <c r="CZ37" s="159"/>
      <c r="DA37" s="160"/>
      <c r="DB37" s="161"/>
      <c r="DC37" s="161"/>
      <c r="DD37" s="161"/>
      <c r="DE37" s="162" t="s">
        <v>235</v>
      </c>
      <c r="DF37" s="160"/>
      <c r="DG37" s="271"/>
      <c r="DH37" s="271"/>
      <c r="DI37" s="163" t="s">
        <v>236</v>
      </c>
      <c r="DJ37" s="91" t="s">
        <v>237</v>
      </c>
      <c r="DK37" s="91" t="s">
        <v>238</v>
      </c>
      <c r="DL37" s="91" t="s">
        <v>239</v>
      </c>
      <c r="DM37" s="127" t="s">
        <v>414</v>
      </c>
      <c r="DN37" s="127" t="s">
        <v>422</v>
      </c>
      <c r="DO37" s="127" t="s">
        <v>423</v>
      </c>
      <c r="DP37" s="127" t="s">
        <v>424</v>
      </c>
      <c r="DQ37" s="91"/>
      <c r="DR37" s="91"/>
      <c r="DS37" s="91"/>
      <c r="DT37" s="91"/>
      <c r="DU37" s="91" t="s">
        <v>241</v>
      </c>
      <c r="DV37" s="91" t="s">
        <v>242</v>
      </c>
      <c r="DW37" s="91" t="s">
        <v>243</v>
      </c>
      <c r="DX37" s="91" t="s">
        <v>244</v>
      </c>
      <c r="DY37" s="91"/>
      <c r="DZ37" s="91"/>
      <c r="EA37" s="91"/>
      <c r="EB37" s="91"/>
      <c r="EC37" s="91"/>
      <c r="ED37" s="91"/>
      <c r="EE37" s="91"/>
      <c r="EF37" s="91"/>
      <c r="EG37" s="164"/>
      <c r="EH37" s="164"/>
      <c r="EI37" s="165"/>
      <c r="EJ37" s="165"/>
      <c r="EK37" s="96" t="s">
        <v>253</v>
      </c>
      <c r="EL37" s="141"/>
      <c r="EM37" s="141"/>
      <c r="EN37" s="166"/>
      <c r="EO37" s="167" t="s">
        <v>254</v>
      </c>
      <c r="EP37" s="167" t="s">
        <v>425</v>
      </c>
      <c r="EQ37" s="167" t="s">
        <v>449</v>
      </c>
      <c r="ER37" s="250" t="s">
        <v>450</v>
      </c>
      <c r="ES37" s="250" t="s">
        <v>451</v>
      </c>
      <c r="ET37" s="167"/>
      <c r="EU37" s="167" t="s">
        <v>452</v>
      </c>
      <c r="EV37" s="168"/>
      <c r="EW37" s="168"/>
      <c r="EX37" s="274" t="s">
        <v>453</v>
      </c>
      <c r="EY37" s="171"/>
      <c r="EZ37" s="171"/>
      <c r="FA37" s="171" t="s">
        <v>430</v>
      </c>
      <c r="FB37" s="171"/>
      <c r="FC37" s="171"/>
      <c r="FD37" s="171"/>
      <c r="FE37" s="171"/>
      <c r="FF37" s="239"/>
      <c r="FG37" s="239"/>
      <c r="FH37" s="237">
        <v>52437</v>
      </c>
      <c r="FI37" s="240"/>
      <c r="FJ37" s="240"/>
      <c r="FK37" s="240">
        <v>3195436</v>
      </c>
      <c r="FL37" s="135">
        <v>1</v>
      </c>
      <c r="FM37" s="136"/>
      <c r="FN37" s="136"/>
      <c r="FO37" s="136"/>
      <c r="FP37" s="136"/>
      <c r="FQ37" s="136"/>
      <c r="FR37" s="136"/>
      <c r="FS37" s="136"/>
      <c r="FT37" s="136"/>
      <c r="FU37" s="136"/>
      <c r="FV37" s="136"/>
    </row>
    <row r="38" spans="1:1108" s="249" customFormat="1">
      <c r="A38" s="199">
        <v>77</v>
      </c>
      <c r="B38" s="200">
        <v>26.1</v>
      </c>
      <c r="C38" s="201"/>
      <c r="D38" s="202"/>
      <c r="E38" s="203"/>
      <c r="F38" s="205"/>
      <c r="G38" s="206"/>
      <c r="H38" s="206"/>
      <c r="I38" s="206"/>
      <c r="J38" s="251"/>
      <c r="K38" s="208"/>
      <c r="L38" s="209"/>
      <c r="M38" s="208"/>
      <c r="N38" s="210"/>
      <c r="O38" s="211"/>
      <c r="P38" s="212"/>
      <c r="Q38" s="213"/>
      <c r="R38" s="212"/>
      <c r="S38" s="213"/>
      <c r="T38" s="212"/>
      <c r="U38" s="213"/>
      <c r="V38" s="212"/>
      <c r="W38" s="213"/>
      <c r="X38" s="212"/>
      <c r="Y38" s="213"/>
      <c r="Z38" s="212"/>
      <c r="AA38" s="213"/>
      <c r="AB38" s="212"/>
      <c r="AC38" s="213"/>
      <c r="AD38" s="212"/>
      <c r="AE38" s="213"/>
      <c r="AF38" s="212"/>
      <c r="AG38" s="214"/>
      <c r="AH38" s="212"/>
      <c r="AI38" s="213"/>
      <c r="AJ38" s="215"/>
      <c r="AK38" s="215"/>
      <c r="AL38" s="216"/>
      <c r="AM38" s="216"/>
      <c r="AN38" s="216"/>
      <c r="AO38" s="216"/>
      <c r="AP38" s="214"/>
      <c r="AQ38" s="217"/>
      <c r="AR38" s="218"/>
      <c r="AS38" s="219"/>
      <c r="AT38" s="218"/>
      <c r="AU38" s="218"/>
      <c r="AV38" s="218"/>
      <c r="AW38" s="210"/>
      <c r="AX38" s="210"/>
      <c r="AY38" s="210"/>
      <c r="AZ38" s="210"/>
      <c r="BA38" s="210"/>
      <c r="BB38" s="220"/>
      <c r="BC38" s="210"/>
      <c r="BD38" s="210"/>
      <c r="BE38" s="203"/>
      <c r="BF38" s="210"/>
      <c r="BG38" s="210"/>
      <c r="BH38" s="210"/>
      <c r="BI38" s="252"/>
      <c r="BJ38" s="252"/>
      <c r="BK38" s="252"/>
      <c r="BL38" s="252"/>
      <c r="BM38" s="210"/>
      <c r="BN38" s="210"/>
      <c r="BO38" s="210"/>
      <c r="BP38" s="210"/>
      <c r="BQ38" s="210"/>
      <c r="BR38" s="210"/>
      <c r="BS38" s="222" t="s">
        <v>283</v>
      </c>
      <c r="BT38" s="222" t="s">
        <v>283</v>
      </c>
      <c r="BU38" s="222" t="s">
        <v>283</v>
      </c>
      <c r="BV38" s="222" t="s">
        <v>283</v>
      </c>
      <c r="BW38" s="222" t="s">
        <v>283</v>
      </c>
      <c r="BX38" s="222" t="s">
        <v>283</v>
      </c>
      <c r="BY38" s="222" t="s">
        <v>283</v>
      </c>
      <c r="BZ38" s="210"/>
      <c r="CA38" s="210"/>
      <c r="CB38" s="220"/>
      <c r="CC38" s="210"/>
      <c r="CD38" s="210"/>
      <c r="CE38" s="210"/>
      <c r="CF38" s="210"/>
      <c r="CG38" s="223"/>
      <c r="CH38" s="210"/>
      <c r="CI38" s="210"/>
      <c r="CJ38" s="210"/>
      <c r="CK38" s="210"/>
      <c r="CL38" s="210"/>
      <c r="CM38" s="210"/>
      <c r="CN38" s="210"/>
      <c r="CO38" s="210"/>
      <c r="CP38" s="210"/>
      <c r="CQ38" s="210"/>
      <c r="CR38" s="210"/>
      <c r="CS38" s="210"/>
      <c r="CT38" s="210"/>
      <c r="CU38" s="210"/>
      <c r="CV38" s="210"/>
      <c r="CW38" s="210"/>
      <c r="CX38" s="210"/>
      <c r="CY38" s="210"/>
      <c r="CZ38" s="209"/>
      <c r="DA38" s="224"/>
      <c r="DB38" s="225"/>
      <c r="DC38" s="225"/>
      <c r="DD38" s="225"/>
      <c r="DE38" s="226"/>
      <c r="DF38" s="224"/>
      <c r="DG38" s="210"/>
      <c r="DH38" s="210"/>
      <c r="DI38" s="227"/>
      <c r="DJ38" s="210"/>
      <c r="DK38" s="210"/>
      <c r="DL38" s="210"/>
      <c r="DM38" s="228" t="s">
        <v>283</v>
      </c>
      <c r="DN38" s="228" t="s">
        <v>283</v>
      </c>
      <c r="DO38" s="228" t="s">
        <v>283</v>
      </c>
      <c r="DP38" s="228"/>
      <c r="DQ38" s="210"/>
      <c r="DR38" s="210"/>
      <c r="DS38" s="210"/>
      <c r="DT38" s="210"/>
      <c r="DU38" s="210"/>
      <c r="DV38" s="210"/>
      <c r="DW38" s="210"/>
      <c r="DX38" s="210"/>
      <c r="DY38" s="210"/>
      <c r="DZ38" s="210"/>
      <c r="EA38" s="210"/>
      <c r="EB38" s="210"/>
      <c r="EC38" s="210"/>
      <c r="ED38" s="210"/>
      <c r="EE38" s="210"/>
      <c r="EF38" s="210"/>
      <c r="EG38" s="229"/>
      <c r="EH38" s="229"/>
      <c r="EI38" s="209"/>
      <c r="EJ38" s="209"/>
      <c r="EK38" s="230"/>
      <c r="EL38" s="210"/>
      <c r="EM38" s="210"/>
      <c r="EN38" s="231"/>
      <c r="EO38" s="230"/>
      <c r="EP38" s="230"/>
      <c r="EQ38" s="230"/>
      <c r="ER38" s="230"/>
      <c r="ES38" s="230"/>
      <c r="ET38" s="230"/>
      <c r="EU38" s="230"/>
      <c r="EV38" s="232"/>
      <c r="EW38" s="232"/>
      <c r="EX38" s="210"/>
      <c r="EY38" s="210"/>
      <c r="EZ38" s="210"/>
      <c r="FA38" s="210"/>
      <c r="FB38" s="210"/>
      <c r="FC38" s="210"/>
      <c r="FD38" s="210"/>
      <c r="FE38" s="210"/>
      <c r="FF38" s="233"/>
      <c r="FG38" s="263"/>
      <c r="FH38" s="263"/>
      <c r="FI38" s="263"/>
      <c r="FJ38" s="263"/>
      <c r="FK38" s="263"/>
      <c r="FL38" s="234">
        <v>1</v>
      </c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52"/>
      <c r="FX38" s="252"/>
      <c r="FY38" s="252"/>
      <c r="FZ38" s="252"/>
      <c r="GA38" s="252"/>
      <c r="GB38" s="252"/>
      <c r="GC38" s="252"/>
      <c r="GD38" s="252"/>
      <c r="GE38" s="252"/>
      <c r="GF38" s="252"/>
      <c r="GG38" s="252"/>
      <c r="GH38" s="252"/>
      <c r="GI38" s="252"/>
      <c r="GJ38" s="252"/>
      <c r="GK38" s="252"/>
      <c r="GL38" s="252"/>
      <c r="GM38" s="252"/>
      <c r="GN38" s="252"/>
      <c r="GO38" s="252"/>
      <c r="GP38" s="252"/>
      <c r="GQ38" s="252"/>
      <c r="GR38" s="252"/>
      <c r="GS38" s="252"/>
      <c r="GT38" s="252"/>
      <c r="GU38" s="252"/>
      <c r="GV38" s="252"/>
      <c r="GW38" s="252"/>
      <c r="GX38" s="252"/>
      <c r="GY38" s="252"/>
      <c r="GZ38" s="252"/>
      <c r="HA38" s="252"/>
      <c r="HB38" s="252"/>
      <c r="HC38" s="252"/>
      <c r="HD38" s="252"/>
      <c r="HE38" s="252"/>
      <c r="HF38" s="252"/>
      <c r="HG38" s="252"/>
      <c r="HH38" s="252"/>
      <c r="HI38" s="252"/>
      <c r="HJ38" s="252"/>
      <c r="HK38" s="252"/>
      <c r="HL38" s="252"/>
      <c r="HM38" s="252"/>
      <c r="HN38" s="252"/>
      <c r="HO38" s="252"/>
      <c r="HP38" s="252"/>
      <c r="HQ38" s="252"/>
      <c r="HR38" s="252"/>
      <c r="HS38" s="252"/>
      <c r="HT38" s="252"/>
      <c r="HU38" s="252"/>
      <c r="HV38" s="252"/>
      <c r="HW38" s="252"/>
      <c r="HX38" s="252"/>
      <c r="HY38" s="252"/>
      <c r="HZ38" s="252"/>
      <c r="IA38" s="252"/>
      <c r="IB38" s="252"/>
      <c r="IC38" s="252"/>
      <c r="ID38" s="252"/>
      <c r="IE38" s="252"/>
      <c r="IF38" s="252"/>
      <c r="IG38" s="252"/>
      <c r="IH38" s="252"/>
      <c r="II38" s="252"/>
      <c r="IJ38" s="252"/>
      <c r="IK38" s="252"/>
      <c r="IL38" s="252"/>
      <c r="IM38" s="252"/>
      <c r="IN38" s="252"/>
      <c r="IO38" s="252"/>
      <c r="IP38" s="252"/>
      <c r="IQ38" s="252"/>
      <c r="IR38" s="252"/>
      <c r="IS38" s="252"/>
      <c r="IT38" s="252"/>
      <c r="IU38" s="252"/>
      <c r="IV38" s="252"/>
      <c r="IW38" s="252"/>
      <c r="IX38" s="252"/>
      <c r="IY38" s="252"/>
      <c r="IZ38" s="252"/>
      <c r="JA38" s="252"/>
      <c r="JB38" s="252"/>
      <c r="JC38" s="252"/>
      <c r="JD38" s="252"/>
      <c r="JE38" s="252"/>
      <c r="JF38" s="252"/>
      <c r="JG38" s="252"/>
      <c r="JH38" s="252"/>
      <c r="JI38" s="252"/>
      <c r="JJ38" s="252"/>
      <c r="JK38" s="252"/>
      <c r="JL38" s="252"/>
      <c r="JM38" s="252"/>
      <c r="JN38" s="252"/>
      <c r="JO38" s="252"/>
      <c r="JP38" s="252"/>
      <c r="JQ38" s="252"/>
      <c r="JR38" s="252"/>
      <c r="JS38" s="252"/>
      <c r="JT38" s="252"/>
      <c r="JU38" s="252"/>
      <c r="JV38" s="252"/>
      <c r="JW38" s="252"/>
      <c r="JX38" s="252"/>
      <c r="JY38" s="252"/>
      <c r="JZ38" s="252"/>
      <c r="KA38" s="252"/>
      <c r="KB38" s="252"/>
      <c r="KC38" s="252"/>
      <c r="KD38" s="252"/>
      <c r="KE38" s="252"/>
      <c r="KF38" s="252"/>
      <c r="KG38" s="252"/>
      <c r="KH38" s="252"/>
      <c r="KI38" s="252"/>
      <c r="KJ38" s="252"/>
      <c r="KK38" s="252"/>
      <c r="KL38" s="252"/>
      <c r="KM38" s="252"/>
      <c r="KN38" s="252"/>
      <c r="KO38" s="252"/>
      <c r="KP38" s="252"/>
      <c r="KQ38" s="252"/>
      <c r="KR38" s="252"/>
      <c r="KS38" s="252"/>
      <c r="KT38" s="252"/>
      <c r="KU38" s="252"/>
      <c r="KV38" s="252"/>
      <c r="KW38" s="252"/>
      <c r="KX38" s="252"/>
      <c r="KY38" s="252"/>
      <c r="KZ38" s="252"/>
      <c r="LA38" s="252"/>
      <c r="LB38" s="252"/>
      <c r="LC38" s="252"/>
      <c r="LD38" s="252"/>
      <c r="LE38" s="252"/>
      <c r="LF38" s="252"/>
      <c r="LG38" s="252"/>
      <c r="LH38" s="252"/>
      <c r="LI38" s="252"/>
      <c r="LJ38" s="252"/>
      <c r="LK38" s="252"/>
      <c r="LL38" s="252"/>
      <c r="LM38" s="252"/>
      <c r="LN38" s="252"/>
      <c r="LO38" s="252"/>
      <c r="LP38" s="252"/>
      <c r="LQ38" s="252"/>
      <c r="LR38" s="252"/>
      <c r="LS38" s="252"/>
      <c r="LT38" s="252"/>
      <c r="LU38" s="252"/>
      <c r="LV38" s="252"/>
      <c r="LW38" s="252"/>
      <c r="LX38" s="252"/>
      <c r="LY38" s="252"/>
      <c r="LZ38" s="252"/>
      <c r="MA38" s="252"/>
      <c r="MB38" s="252"/>
      <c r="MC38" s="252"/>
      <c r="MD38" s="252"/>
      <c r="ME38" s="252"/>
      <c r="MF38" s="252"/>
      <c r="MG38" s="252"/>
      <c r="MH38" s="252"/>
      <c r="MI38" s="252"/>
      <c r="MJ38" s="252"/>
      <c r="MK38" s="252"/>
      <c r="ML38" s="252"/>
      <c r="MM38" s="252"/>
      <c r="MN38" s="252"/>
      <c r="MO38" s="252"/>
      <c r="MP38" s="252"/>
      <c r="MQ38" s="252"/>
      <c r="MR38" s="252"/>
      <c r="MS38" s="252"/>
      <c r="MT38" s="252"/>
      <c r="MU38" s="252"/>
      <c r="MV38" s="252"/>
      <c r="MW38" s="252"/>
      <c r="MX38" s="252"/>
      <c r="MY38" s="252"/>
      <c r="MZ38" s="252"/>
      <c r="NA38" s="252"/>
      <c r="NB38" s="252"/>
      <c r="NC38" s="252"/>
      <c r="ND38" s="252"/>
      <c r="NE38" s="252"/>
      <c r="NF38" s="252"/>
      <c r="NG38" s="252"/>
      <c r="NH38" s="252"/>
      <c r="NI38" s="252"/>
      <c r="NJ38" s="252"/>
      <c r="NK38" s="252"/>
      <c r="NL38" s="252"/>
      <c r="NM38" s="252"/>
      <c r="NN38" s="252"/>
      <c r="NO38" s="252"/>
      <c r="NP38" s="252"/>
      <c r="NQ38" s="252"/>
      <c r="NR38" s="252"/>
      <c r="NS38" s="252"/>
      <c r="NT38" s="252"/>
      <c r="NU38" s="252"/>
      <c r="NV38" s="252"/>
      <c r="NW38" s="252"/>
      <c r="NX38" s="252"/>
      <c r="NY38" s="252"/>
      <c r="NZ38" s="252"/>
      <c r="OA38" s="252"/>
      <c r="OB38" s="252"/>
      <c r="OC38" s="252"/>
      <c r="OD38" s="252"/>
      <c r="OE38" s="252"/>
      <c r="OF38" s="252"/>
      <c r="OG38" s="252"/>
      <c r="OH38" s="252"/>
      <c r="OI38" s="252"/>
      <c r="OJ38" s="252"/>
      <c r="OK38" s="252"/>
      <c r="OL38" s="252"/>
      <c r="OM38" s="252"/>
      <c r="ON38" s="252"/>
      <c r="OO38" s="252"/>
      <c r="OP38" s="252"/>
      <c r="OQ38" s="252"/>
      <c r="OR38" s="252"/>
      <c r="OS38" s="252"/>
      <c r="OT38" s="252"/>
      <c r="OU38" s="252"/>
      <c r="OV38" s="252"/>
      <c r="OW38" s="252"/>
      <c r="OX38" s="252"/>
      <c r="OY38" s="252"/>
      <c r="OZ38" s="252"/>
      <c r="PA38" s="252"/>
      <c r="PB38" s="252"/>
      <c r="PC38" s="252"/>
      <c r="PD38" s="252"/>
      <c r="PE38" s="252"/>
      <c r="PF38" s="252"/>
      <c r="PG38" s="252"/>
      <c r="PH38" s="252"/>
      <c r="PI38" s="252"/>
      <c r="PJ38" s="252"/>
      <c r="PK38" s="252"/>
      <c r="PL38" s="252"/>
      <c r="PM38" s="252"/>
      <c r="PN38" s="252"/>
      <c r="PO38" s="252"/>
      <c r="PP38" s="252"/>
      <c r="PQ38" s="252"/>
      <c r="PR38" s="252"/>
      <c r="PS38" s="252"/>
      <c r="PT38" s="252"/>
      <c r="PU38" s="252"/>
      <c r="PV38" s="252"/>
      <c r="PW38" s="252"/>
      <c r="PX38" s="252"/>
      <c r="PY38" s="252"/>
      <c r="PZ38" s="252"/>
      <c r="QA38" s="252"/>
      <c r="QB38" s="252"/>
      <c r="QC38" s="252"/>
      <c r="QD38" s="252"/>
      <c r="QE38" s="252"/>
      <c r="QF38" s="252"/>
      <c r="QG38" s="252"/>
      <c r="QH38" s="252"/>
      <c r="QI38" s="252"/>
      <c r="QJ38" s="252"/>
      <c r="QK38" s="252"/>
      <c r="QL38" s="252"/>
      <c r="QM38" s="252"/>
      <c r="QN38" s="252"/>
      <c r="QO38" s="252"/>
      <c r="QP38" s="252"/>
      <c r="QQ38" s="252"/>
      <c r="QR38" s="252"/>
      <c r="QS38" s="252"/>
      <c r="QT38" s="252"/>
      <c r="QU38" s="252"/>
      <c r="QV38" s="252"/>
      <c r="QW38" s="252"/>
      <c r="QX38" s="252"/>
      <c r="QY38" s="252"/>
      <c r="QZ38" s="252"/>
      <c r="RA38" s="252"/>
      <c r="RB38" s="252"/>
      <c r="RC38" s="252"/>
      <c r="RD38" s="252"/>
      <c r="RE38" s="252"/>
      <c r="RF38" s="252"/>
      <c r="RG38" s="252"/>
      <c r="RH38" s="252"/>
      <c r="RI38" s="252"/>
      <c r="RJ38" s="252"/>
      <c r="RK38" s="252"/>
      <c r="RL38" s="252"/>
      <c r="RM38" s="252"/>
      <c r="RN38" s="252"/>
      <c r="RO38" s="252"/>
      <c r="RP38" s="252"/>
      <c r="RQ38" s="252"/>
      <c r="RR38" s="252"/>
      <c r="RS38" s="252"/>
      <c r="RT38" s="252"/>
      <c r="RU38" s="252"/>
      <c r="RV38" s="252"/>
      <c r="RW38" s="252"/>
      <c r="RX38" s="252"/>
      <c r="RY38" s="252"/>
      <c r="RZ38" s="252"/>
      <c r="SA38" s="252"/>
      <c r="SB38" s="252"/>
      <c r="SC38" s="252"/>
      <c r="SD38" s="252"/>
      <c r="SE38" s="252"/>
      <c r="SF38" s="252"/>
      <c r="SG38" s="252"/>
      <c r="SH38" s="252"/>
      <c r="SI38" s="252"/>
      <c r="SJ38" s="252"/>
      <c r="SK38" s="252"/>
      <c r="SL38" s="252"/>
      <c r="SM38" s="252"/>
      <c r="SN38" s="252"/>
      <c r="SO38" s="252"/>
      <c r="SP38" s="252"/>
      <c r="SQ38" s="252"/>
      <c r="SR38" s="252"/>
      <c r="SS38" s="252"/>
      <c r="ST38" s="252"/>
      <c r="SU38" s="252"/>
      <c r="SV38" s="252"/>
      <c r="SW38" s="252"/>
      <c r="SX38" s="252"/>
      <c r="SY38" s="252"/>
      <c r="SZ38" s="252"/>
      <c r="TA38" s="252"/>
      <c r="TB38" s="252"/>
      <c r="TC38" s="252"/>
      <c r="TD38" s="252"/>
      <c r="TE38" s="252"/>
      <c r="TF38" s="252"/>
      <c r="TG38" s="252"/>
      <c r="TH38" s="252"/>
      <c r="TI38" s="252"/>
      <c r="TJ38" s="252"/>
      <c r="TK38" s="252"/>
      <c r="TL38" s="252"/>
      <c r="TM38" s="252"/>
      <c r="TN38" s="252"/>
      <c r="TO38" s="252"/>
      <c r="TP38" s="252"/>
      <c r="TQ38" s="252"/>
      <c r="TR38" s="252"/>
      <c r="TS38" s="252"/>
      <c r="TT38" s="252"/>
      <c r="TU38" s="252"/>
      <c r="TV38" s="252"/>
      <c r="TW38" s="252"/>
      <c r="TX38" s="252"/>
      <c r="TY38" s="252"/>
      <c r="TZ38" s="252"/>
      <c r="UA38" s="252"/>
      <c r="UB38" s="252"/>
      <c r="UC38" s="252"/>
      <c r="UD38" s="252"/>
      <c r="UE38" s="252"/>
      <c r="UF38" s="252"/>
      <c r="UG38" s="252"/>
      <c r="UH38" s="252"/>
      <c r="UI38" s="252"/>
      <c r="UJ38" s="252"/>
      <c r="UK38" s="252"/>
      <c r="UL38" s="252"/>
      <c r="UM38" s="252"/>
      <c r="UN38" s="252"/>
      <c r="UO38" s="252"/>
      <c r="UP38" s="252"/>
      <c r="UQ38" s="252"/>
      <c r="UR38" s="252"/>
      <c r="US38" s="252"/>
      <c r="UT38" s="252"/>
      <c r="UU38" s="252"/>
      <c r="UV38" s="252"/>
      <c r="UW38" s="252"/>
      <c r="UX38" s="252"/>
      <c r="UY38" s="252"/>
      <c r="UZ38" s="252"/>
      <c r="VA38" s="252"/>
      <c r="VB38" s="252"/>
      <c r="VC38" s="252"/>
      <c r="VD38" s="252"/>
      <c r="VE38" s="252"/>
      <c r="VF38" s="252"/>
      <c r="VG38" s="252"/>
      <c r="VH38" s="252"/>
      <c r="VI38" s="252"/>
      <c r="VJ38" s="252"/>
      <c r="VK38" s="252"/>
      <c r="VL38" s="252"/>
      <c r="VM38" s="252"/>
      <c r="VN38" s="252"/>
      <c r="VO38" s="252"/>
      <c r="VP38" s="252"/>
      <c r="VQ38" s="252"/>
      <c r="VR38" s="252"/>
      <c r="VS38" s="252"/>
      <c r="VT38" s="252"/>
      <c r="VU38" s="252"/>
      <c r="VV38" s="252"/>
      <c r="VW38" s="252"/>
      <c r="VX38" s="252"/>
      <c r="VY38" s="252"/>
      <c r="VZ38" s="252"/>
      <c r="WA38" s="252"/>
      <c r="WB38" s="252"/>
      <c r="WC38" s="252"/>
      <c r="WD38" s="252"/>
      <c r="WE38" s="252"/>
      <c r="WF38" s="252"/>
      <c r="WG38" s="252"/>
      <c r="WH38" s="252"/>
      <c r="WI38" s="252"/>
      <c r="WJ38" s="252"/>
      <c r="WK38" s="252"/>
      <c r="WL38" s="252"/>
      <c r="WM38" s="252"/>
      <c r="WN38" s="252"/>
      <c r="WO38" s="252"/>
      <c r="WP38" s="252"/>
      <c r="WQ38" s="252"/>
      <c r="WR38" s="252"/>
      <c r="WS38" s="252"/>
      <c r="WT38" s="252"/>
      <c r="WU38" s="252"/>
      <c r="WV38" s="252"/>
      <c r="WW38" s="252"/>
      <c r="WX38" s="252"/>
      <c r="WY38" s="252"/>
      <c r="WZ38" s="252"/>
      <c r="XA38" s="252"/>
      <c r="XB38" s="252"/>
      <c r="XC38" s="252"/>
      <c r="XD38" s="252"/>
      <c r="XE38" s="252"/>
      <c r="XF38" s="252"/>
      <c r="XG38" s="252"/>
      <c r="XH38" s="252"/>
      <c r="XI38" s="252"/>
      <c r="XJ38" s="252"/>
      <c r="XK38" s="252"/>
      <c r="XL38" s="252"/>
      <c r="XM38" s="252"/>
      <c r="XN38" s="252"/>
      <c r="XO38" s="252"/>
      <c r="XP38" s="252"/>
      <c r="XQ38" s="252"/>
      <c r="XR38" s="252"/>
      <c r="XS38" s="252"/>
      <c r="XT38" s="252"/>
      <c r="XU38" s="252"/>
      <c r="XV38" s="252"/>
      <c r="XW38" s="252"/>
      <c r="XX38" s="252"/>
      <c r="XY38" s="252"/>
      <c r="XZ38" s="252"/>
      <c r="YA38" s="252"/>
      <c r="YB38" s="252"/>
      <c r="YC38" s="252"/>
      <c r="YD38" s="252"/>
      <c r="YE38" s="252"/>
      <c r="YF38" s="252"/>
      <c r="YG38" s="252"/>
      <c r="YH38" s="252"/>
      <c r="YI38" s="252"/>
      <c r="YJ38" s="252"/>
      <c r="YK38" s="252"/>
      <c r="YL38" s="252"/>
      <c r="YM38" s="252"/>
      <c r="YN38" s="252"/>
      <c r="YO38" s="252"/>
      <c r="YP38" s="252"/>
      <c r="YQ38" s="252"/>
      <c r="YR38" s="252"/>
      <c r="YS38" s="252"/>
      <c r="YT38" s="252"/>
      <c r="YU38" s="252"/>
      <c r="YV38" s="252"/>
      <c r="YW38" s="252"/>
      <c r="YX38" s="252"/>
      <c r="YY38" s="252"/>
      <c r="YZ38" s="252"/>
      <c r="ZA38" s="252"/>
      <c r="ZB38" s="252"/>
      <c r="ZC38" s="252"/>
      <c r="ZD38" s="252"/>
      <c r="ZE38" s="252"/>
      <c r="ZF38" s="252"/>
      <c r="ZG38" s="252"/>
      <c r="ZH38" s="252"/>
      <c r="ZI38" s="252"/>
      <c r="ZJ38" s="252"/>
      <c r="ZK38" s="252"/>
      <c r="ZL38" s="252"/>
      <c r="ZM38" s="252"/>
      <c r="ZN38" s="252"/>
      <c r="ZO38" s="252"/>
      <c r="ZP38" s="252"/>
      <c r="ZQ38" s="252"/>
      <c r="ZR38" s="252"/>
      <c r="ZS38" s="252"/>
      <c r="ZT38" s="252"/>
      <c r="ZU38" s="252"/>
      <c r="ZV38" s="252"/>
      <c r="ZW38" s="252"/>
      <c r="ZX38" s="252"/>
      <c r="ZY38" s="252"/>
      <c r="ZZ38" s="252"/>
      <c r="AAA38" s="252"/>
      <c r="AAB38" s="252"/>
      <c r="AAC38" s="252"/>
      <c r="AAD38" s="252"/>
      <c r="AAE38" s="252"/>
      <c r="AAF38" s="252"/>
      <c r="AAG38" s="252"/>
      <c r="AAH38" s="252"/>
      <c r="AAI38" s="252"/>
      <c r="AAJ38" s="252"/>
      <c r="AAK38" s="252"/>
      <c r="AAL38" s="252"/>
      <c r="AAM38" s="252"/>
      <c r="AAN38" s="252"/>
      <c r="AAO38" s="252"/>
      <c r="AAP38" s="252"/>
      <c r="AAQ38" s="252"/>
      <c r="AAR38" s="252"/>
      <c r="AAS38" s="252"/>
      <c r="AAT38" s="252"/>
      <c r="AAU38" s="252"/>
      <c r="AAV38" s="252"/>
      <c r="AAW38" s="252"/>
      <c r="AAX38" s="252"/>
      <c r="AAY38" s="252"/>
      <c r="AAZ38" s="252"/>
      <c r="ABA38" s="252"/>
      <c r="ABB38" s="252"/>
      <c r="ABC38" s="252"/>
      <c r="ABD38" s="252"/>
      <c r="ABE38" s="252"/>
      <c r="ABF38" s="252"/>
      <c r="ABG38" s="252"/>
      <c r="ABH38" s="252"/>
      <c r="ABI38" s="252"/>
      <c r="ABJ38" s="252"/>
      <c r="ABK38" s="252"/>
      <c r="ABL38" s="252"/>
      <c r="ABM38" s="252"/>
      <c r="ABN38" s="252"/>
      <c r="ABO38" s="252"/>
      <c r="ABP38" s="252"/>
      <c r="ABQ38" s="252"/>
      <c r="ABR38" s="252"/>
      <c r="ABS38" s="252"/>
      <c r="ABT38" s="252"/>
      <c r="ABU38" s="252"/>
      <c r="ABV38" s="252"/>
      <c r="ABW38" s="252"/>
      <c r="ABX38" s="252"/>
      <c r="ABY38" s="252"/>
      <c r="ABZ38" s="252"/>
      <c r="ACA38" s="252"/>
      <c r="ACB38" s="252"/>
      <c r="ACC38" s="252"/>
      <c r="ACD38" s="252"/>
      <c r="ACE38" s="252"/>
      <c r="ACF38" s="252"/>
      <c r="ACG38" s="252"/>
      <c r="ACH38" s="252"/>
      <c r="ACI38" s="252"/>
      <c r="ACJ38" s="252"/>
      <c r="ACK38" s="252"/>
      <c r="ACL38" s="252"/>
      <c r="ACM38" s="252"/>
      <c r="ACN38" s="252"/>
      <c r="ACO38" s="252"/>
      <c r="ACP38" s="252"/>
      <c r="ACQ38" s="252"/>
      <c r="ACR38" s="252"/>
      <c r="ACS38" s="252"/>
      <c r="ACT38" s="252"/>
      <c r="ACU38" s="252"/>
      <c r="ACV38" s="252"/>
      <c r="ACW38" s="252"/>
      <c r="ACX38" s="252"/>
      <c r="ACY38" s="252"/>
      <c r="ACZ38" s="252"/>
      <c r="ADA38" s="252"/>
      <c r="ADB38" s="252"/>
      <c r="ADC38" s="252"/>
      <c r="ADD38" s="252"/>
      <c r="ADE38" s="252"/>
      <c r="ADF38" s="252"/>
      <c r="ADG38" s="252"/>
      <c r="ADH38" s="252"/>
      <c r="ADI38" s="252"/>
      <c r="ADJ38" s="252"/>
      <c r="ADK38" s="252"/>
      <c r="ADL38" s="252"/>
      <c r="ADM38" s="252"/>
      <c r="ADN38" s="252"/>
      <c r="ADO38" s="252"/>
      <c r="ADP38" s="252"/>
      <c r="ADQ38" s="252"/>
      <c r="ADR38" s="252"/>
      <c r="ADS38" s="252"/>
      <c r="ADT38" s="252"/>
      <c r="ADU38" s="252"/>
      <c r="ADV38" s="252"/>
      <c r="ADW38" s="252"/>
      <c r="ADX38" s="252"/>
      <c r="ADY38" s="252"/>
      <c r="ADZ38" s="252"/>
      <c r="AEA38" s="252"/>
      <c r="AEB38" s="252"/>
      <c r="AEC38" s="252"/>
      <c r="AED38" s="252"/>
      <c r="AEE38" s="252"/>
      <c r="AEF38" s="252"/>
      <c r="AEG38" s="252"/>
      <c r="AEH38" s="252"/>
      <c r="AEI38" s="252"/>
      <c r="AEJ38" s="252"/>
      <c r="AEK38" s="252"/>
      <c r="AEL38" s="252"/>
      <c r="AEM38" s="252"/>
      <c r="AEN38" s="252"/>
      <c r="AEO38" s="252"/>
      <c r="AEP38" s="252"/>
      <c r="AEQ38" s="252"/>
      <c r="AER38" s="252"/>
      <c r="AES38" s="252"/>
      <c r="AET38" s="252"/>
      <c r="AEU38" s="252"/>
      <c r="AEV38" s="252"/>
      <c r="AEW38" s="252"/>
      <c r="AEX38" s="252"/>
      <c r="AEY38" s="252"/>
      <c r="AEZ38" s="252"/>
      <c r="AFA38" s="252"/>
      <c r="AFB38" s="252"/>
      <c r="AFC38" s="252"/>
      <c r="AFD38" s="252"/>
      <c r="AFE38" s="252"/>
      <c r="AFF38" s="252"/>
      <c r="AFG38" s="252"/>
      <c r="AFH38" s="252"/>
      <c r="AFI38" s="252"/>
      <c r="AFJ38" s="252"/>
      <c r="AFK38" s="252"/>
      <c r="AFL38" s="252"/>
      <c r="AFM38" s="252"/>
      <c r="AFN38" s="252"/>
      <c r="AFO38" s="252"/>
      <c r="AFP38" s="252"/>
      <c r="AFQ38" s="252"/>
      <c r="AFR38" s="252"/>
      <c r="AFS38" s="252"/>
      <c r="AFT38" s="252"/>
      <c r="AFU38" s="252"/>
      <c r="AFV38" s="252"/>
      <c r="AFW38" s="252"/>
      <c r="AFX38" s="252"/>
      <c r="AFY38" s="252"/>
      <c r="AFZ38" s="252"/>
      <c r="AGA38" s="252"/>
      <c r="AGB38" s="252"/>
      <c r="AGC38" s="252"/>
      <c r="AGD38" s="252"/>
      <c r="AGE38" s="252"/>
      <c r="AGF38" s="252"/>
      <c r="AGG38" s="252"/>
      <c r="AGH38" s="252"/>
      <c r="AGI38" s="252"/>
      <c r="AGJ38" s="252"/>
      <c r="AGK38" s="252"/>
      <c r="AGL38" s="252"/>
      <c r="AGM38" s="252"/>
      <c r="AGN38" s="252"/>
      <c r="AGO38" s="252"/>
      <c r="AGP38" s="252"/>
      <c r="AGQ38" s="252"/>
      <c r="AGR38" s="252"/>
      <c r="AGS38" s="252"/>
      <c r="AGT38" s="252"/>
      <c r="AGU38" s="252"/>
      <c r="AGV38" s="252"/>
      <c r="AGW38" s="252"/>
      <c r="AGX38" s="252"/>
      <c r="AGY38" s="252"/>
      <c r="AGZ38" s="252"/>
      <c r="AHA38" s="252"/>
      <c r="AHB38" s="252"/>
      <c r="AHC38" s="252"/>
      <c r="AHD38" s="252"/>
      <c r="AHE38" s="252"/>
      <c r="AHF38" s="252"/>
      <c r="AHG38" s="252"/>
      <c r="AHH38" s="252"/>
      <c r="AHI38" s="252"/>
      <c r="AHJ38" s="252"/>
      <c r="AHK38" s="252"/>
      <c r="AHL38" s="252"/>
      <c r="AHM38" s="252"/>
      <c r="AHN38" s="252"/>
      <c r="AHO38" s="252"/>
      <c r="AHP38" s="252"/>
      <c r="AHQ38" s="252"/>
      <c r="AHR38" s="252"/>
      <c r="AHS38" s="252"/>
      <c r="AHT38" s="252"/>
      <c r="AHU38" s="252"/>
      <c r="AHV38" s="252"/>
      <c r="AHW38" s="252"/>
      <c r="AHX38" s="252"/>
      <c r="AHY38" s="252"/>
      <c r="AHZ38" s="252"/>
      <c r="AIA38" s="252"/>
      <c r="AIB38" s="252"/>
      <c r="AIC38" s="252"/>
      <c r="AID38" s="252"/>
      <c r="AIE38" s="252"/>
      <c r="AIF38" s="252"/>
      <c r="AIG38" s="252"/>
      <c r="AIH38" s="252"/>
      <c r="AII38" s="252"/>
      <c r="AIJ38" s="252"/>
      <c r="AIK38" s="252"/>
      <c r="AIL38" s="252"/>
      <c r="AIM38" s="252"/>
      <c r="AIN38" s="252"/>
      <c r="AIO38" s="252"/>
      <c r="AIP38" s="252"/>
      <c r="AIQ38" s="252"/>
      <c r="AIR38" s="252"/>
      <c r="AIS38" s="252"/>
      <c r="AIT38" s="252"/>
      <c r="AIU38" s="252"/>
      <c r="AIV38" s="252"/>
      <c r="AIW38" s="252"/>
      <c r="AIX38" s="252"/>
      <c r="AIY38" s="252"/>
      <c r="AIZ38" s="252"/>
      <c r="AJA38" s="252"/>
      <c r="AJB38" s="252"/>
      <c r="AJC38" s="252"/>
      <c r="AJD38" s="252"/>
      <c r="AJE38" s="252"/>
      <c r="AJF38" s="252"/>
      <c r="AJG38" s="252"/>
      <c r="AJH38" s="252"/>
      <c r="AJI38" s="252"/>
      <c r="AJJ38" s="252"/>
      <c r="AJK38" s="252"/>
      <c r="AJL38" s="252"/>
      <c r="AJM38" s="252"/>
      <c r="AJN38" s="252"/>
      <c r="AJO38" s="252"/>
      <c r="AJP38" s="252"/>
      <c r="AJQ38" s="252"/>
      <c r="AJR38" s="252"/>
      <c r="AJS38" s="252"/>
      <c r="AJT38" s="252"/>
      <c r="AJU38" s="252"/>
      <c r="AJV38" s="252"/>
      <c r="AJW38" s="252"/>
      <c r="AJX38" s="252"/>
      <c r="AJY38" s="252"/>
      <c r="AJZ38" s="252"/>
      <c r="AKA38" s="252"/>
      <c r="AKB38" s="252"/>
      <c r="AKC38" s="252"/>
      <c r="AKD38" s="252"/>
      <c r="AKE38" s="252"/>
      <c r="AKF38" s="252"/>
      <c r="AKG38" s="252"/>
      <c r="AKH38" s="252"/>
      <c r="AKI38" s="252"/>
      <c r="AKJ38" s="252"/>
      <c r="AKK38" s="252"/>
      <c r="AKL38" s="252"/>
      <c r="AKM38" s="252"/>
      <c r="AKN38" s="252"/>
      <c r="AKO38" s="252"/>
      <c r="AKP38" s="252"/>
      <c r="AKQ38" s="252"/>
      <c r="AKR38" s="252"/>
      <c r="AKS38" s="252"/>
      <c r="AKT38" s="252"/>
      <c r="AKU38" s="252"/>
      <c r="AKV38" s="252"/>
      <c r="AKW38" s="252"/>
      <c r="AKX38" s="252"/>
      <c r="AKY38" s="252"/>
      <c r="AKZ38" s="252"/>
      <c r="ALA38" s="252"/>
      <c r="ALB38" s="252"/>
      <c r="ALC38" s="252"/>
      <c r="ALD38" s="252"/>
      <c r="ALE38" s="252"/>
      <c r="ALF38" s="252"/>
      <c r="ALG38" s="252"/>
      <c r="ALH38" s="252"/>
      <c r="ALI38" s="252"/>
      <c r="ALJ38" s="252"/>
      <c r="ALK38" s="252"/>
      <c r="ALL38" s="252"/>
      <c r="ALM38" s="252"/>
      <c r="ALN38" s="252"/>
      <c r="ALO38" s="252"/>
      <c r="ALP38" s="252"/>
      <c r="ALQ38" s="252"/>
      <c r="ALR38" s="252"/>
      <c r="ALS38" s="252"/>
      <c r="ALT38" s="252"/>
      <c r="ALU38" s="252"/>
      <c r="ALV38" s="252"/>
      <c r="ALW38" s="252"/>
      <c r="ALX38" s="252"/>
      <c r="ALY38" s="252"/>
      <c r="ALZ38" s="252"/>
      <c r="AMA38" s="252"/>
      <c r="AMB38" s="252"/>
      <c r="AMC38" s="252"/>
      <c r="AMD38" s="252"/>
      <c r="AME38" s="252"/>
      <c r="AMF38" s="252"/>
      <c r="AMG38" s="252"/>
      <c r="AMH38" s="252"/>
      <c r="AMI38" s="252"/>
      <c r="AMJ38" s="252"/>
      <c r="AMK38" s="252"/>
      <c r="AML38" s="252"/>
      <c r="AMM38" s="252"/>
      <c r="AMN38" s="252"/>
      <c r="AMO38" s="252"/>
      <c r="AMP38" s="252"/>
      <c r="AMQ38" s="252"/>
      <c r="AMR38" s="252"/>
      <c r="AMS38" s="252"/>
      <c r="AMT38" s="252"/>
      <c r="AMU38" s="252"/>
      <c r="AMV38" s="252"/>
      <c r="AMW38" s="252"/>
      <c r="AMX38" s="252"/>
      <c r="AMY38" s="252"/>
      <c r="AMZ38" s="252"/>
      <c r="ANA38" s="252"/>
      <c r="ANB38" s="252"/>
      <c r="ANC38" s="252"/>
      <c r="AND38" s="252"/>
      <c r="ANE38" s="252"/>
      <c r="ANF38" s="252"/>
      <c r="ANG38" s="252"/>
      <c r="ANH38" s="252"/>
      <c r="ANI38" s="252"/>
      <c r="ANJ38" s="252"/>
      <c r="ANK38" s="252"/>
      <c r="ANL38" s="252"/>
      <c r="ANM38" s="252"/>
      <c r="ANN38" s="252"/>
      <c r="ANO38" s="252"/>
      <c r="ANP38" s="252"/>
      <c r="ANQ38" s="252"/>
      <c r="ANR38" s="252"/>
      <c r="ANS38" s="252"/>
      <c r="ANT38" s="252"/>
      <c r="ANU38" s="252"/>
      <c r="ANV38" s="252"/>
      <c r="ANW38" s="252"/>
      <c r="ANX38" s="252"/>
      <c r="ANY38" s="252"/>
      <c r="ANZ38" s="252"/>
      <c r="AOA38" s="252"/>
      <c r="AOB38" s="252"/>
      <c r="AOC38" s="252"/>
      <c r="AOD38" s="252"/>
      <c r="AOE38" s="252"/>
      <c r="AOF38" s="252"/>
      <c r="AOG38" s="252"/>
      <c r="AOH38" s="252"/>
      <c r="AOI38" s="252"/>
      <c r="AOJ38" s="252"/>
      <c r="AOK38" s="252"/>
      <c r="AOL38" s="252"/>
      <c r="AOM38" s="252"/>
      <c r="AON38" s="252"/>
      <c r="AOO38" s="252"/>
      <c r="AOP38" s="252"/>
      <c r="AOQ38" s="252"/>
      <c r="AOR38" s="252"/>
      <c r="AOS38" s="252"/>
      <c r="AOT38" s="252"/>
      <c r="AOU38" s="252"/>
      <c r="AOV38" s="252"/>
      <c r="AOW38" s="252"/>
      <c r="AOX38" s="252"/>
      <c r="AOY38" s="252"/>
      <c r="AOZ38" s="252"/>
      <c r="APA38" s="252"/>
      <c r="APB38" s="252"/>
      <c r="APC38" s="252"/>
      <c r="APD38" s="252"/>
      <c r="APE38" s="252"/>
      <c r="APF38" s="252"/>
      <c r="APG38" s="252"/>
      <c r="APH38" s="252"/>
      <c r="API38" s="252"/>
      <c r="APJ38" s="252"/>
      <c r="APK38" s="252"/>
      <c r="APL38" s="252"/>
      <c r="APM38" s="252"/>
      <c r="APN38" s="252"/>
      <c r="APO38" s="252"/>
      <c r="APP38" s="252"/>
    </row>
    <row r="39" spans="1:1108" s="249" customFormat="1">
      <c r="A39" s="42">
        <v>80</v>
      </c>
      <c r="B39" s="137">
        <v>27.1</v>
      </c>
      <c r="C39" s="102" t="s">
        <v>455</v>
      </c>
      <c r="D39" s="138">
        <v>1066</v>
      </c>
      <c r="E39" s="275" t="s">
        <v>456</v>
      </c>
      <c r="F39" s="106" t="s">
        <v>458</v>
      </c>
      <c r="G39" s="175" t="s">
        <v>457</v>
      </c>
      <c r="H39" s="175" t="s">
        <v>460</v>
      </c>
      <c r="I39" s="175" t="s">
        <v>459</v>
      </c>
      <c r="J39" s="10" t="s">
        <v>461</v>
      </c>
      <c r="K39" s="10" t="s">
        <v>462</v>
      </c>
      <c r="L39" s="140" t="s">
        <v>463</v>
      </c>
      <c r="M39" s="10" t="s">
        <v>464</v>
      </c>
      <c r="N39" s="141" t="s">
        <v>201</v>
      </c>
      <c r="O39" s="142">
        <v>112097</v>
      </c>
      <c r="P39" s="143">
        <v>89</v>
      </c>
      <c r="Q39" s="109" t="s">
        <v>0</v>
      </c>
      <c r="R39" s="143">
        <v>89</v>
      </c>
      <c r="S39" s="109" t="s">
        <v>0</v>
      </c>
      <c r="T39" s="143">
        <v>3</v>
      </c>
      <c r="U39" s="109" t="s">
        <v>0</v>
      </c>
      <c r="V39" s="143">
        <v>14</v>
      </c>
      <c r="W39" s="109" t="s">
        <v>0</v>
      </c>
      <c r="X39" s="143">
        <v>8</v>
      </c>
      <c r="Y39" s="109" t="s">
        <v>0</v>
      </c>
      <c r="Z39" s="143">
        <v>5</v>
      </c>
      <c r="AA39" s="109" t="s">
        <v>0</v>
      </c>
      <c r="AB39" s="143"/>
      <c r="AC39" s="109" t="s">
        <v>0</v>
      </c>
      <c r="AD39" s="143"/>
      <c r="AE39" s="109" t="s">
        <v>0</v>
      </c>
      <c r="AF39" s="144">
        <v>4.5</v>
      </c>
      <c r="AG39" s="145">
        <v>8</v>
      </c>
      <c r="AH39" s="144" t="s">
        <v>407</v>
      </c>
      <c r="AI39" s="77" t="s">
        <v>0</v>
      </c>
      <c r="AJ39" s="146"/>
      <c r="AK39" s="146"/>
      <c r="AL39" s="147" t="s">
        <v>11</v>
      </c>
      <c r="AM39" s="147"/>
      <c r="AN39" s="147"/>
      <c r="AO39" s="147"/>
      <c r="AP39" s="148">
        <v>10</v>
      </c>
      <c r="AQ39" s="111" t="s">
        <v>7</v>
      </c>
      <c r="AR39" s="149">
        <v>0.27200000000000002</v>
      </c>
      <c r="AS39" s="83" t="s">
        <v>20</v>
      </c>
      <c r="AT39" s="150" t="s">
        <v>465</v>
      </c>
      <c r="AU39" s="151" t="s">
        <v>408</v>
      </c>
      <c r="AV39" s="151" t="s">
        <v>466</v>
      </c>
      <c r="AW39" s="74" t="s">
        <v>206</v>
      </c>
      <c r="AX39" s="74" t="s">
        <v>207</v>
      </c>
      <c r="AY39" s="74" t="s">
        <v>208</v>
      </c>
      <c r="AZ39" s="74" t="s">
        <v>209</v>
      </c>
      <c r="BA39" s="152" t="s">
        <v>210</v>
      </c>
      <c r="BB39" s="115" t="s">
        <v>211</v>
      </c>
      <c r="BC39" s="152" t="s">
        <v>212</v>
      </c>
      <c r="BD39" s="152" t="s">
        <v>213</v>
      </c>
      <c r="BE39" s="276" t="s">
        <v>456</v>
      </c>
      <c r="BF39" s="96" t="s">
        <v>467</v>
      </c>
      <c r="BG39" s="96" t="s">
        <v>468</v>
      </c>
      <c r="BH39" s="96" t="s">
        <v>469</v>
      </c>
      <c r="BM39" s="155" t="s">
        <v>215</v>
      </c>
      <c r="BN39" s="154" t="s">
        <v>216</v>
      </c>
      <c r="BO39" s="154" t="s">
        <v>217</v>
      </c>
      <c r="BP39" s="154" t="s">
        <v>218</v>
      </c>
      <c r="BQ39" s="155" t="s">
        <v>219</v>
      </c>
      <c r="BR39" s="154" t="s">
        <v>220</v>
      </c>
      <c r="BS39" s="121" t="s">
        <v>221</v>
      </c>
      <c r="BT39" s="121" t="s">
        <v>222</v>
      </c>
      <c r="BU39" s="121" t="s">
        <v>215</v>
      </c>
      <c r="BV39" s="121" t="s">
        <v>216</v>
      </c>
      <c r="BW39" s="121" t="s">
        <v>217</v>
      </c>
      <c r="BX39" s="121" t="s">
        <v>218</v>
      </c>
      <c r="BY39" s="121" t="s">
        <v>414</v>
      </c>
      <c r="BZ39" s="155" t="s">
        <v>415</v>
      </c>
      <c r="CA39" s="268" t="s">
        <v>416</v>
      </c>
      <c r="CB39" s="269" t="s">
        <v>417</v>
      </c>
      <c r="CC39" s="155" t="s">
        <v>344</v>
      </c>
      <c r="CD39" s="155" t="s">
        <v>345</v>
      </c>
      <c r="CE39" s="155" t="s">
        <v>346</v>
      </c>
      <c r="CF39" s="155" t="s">
        <v>347</v>
      </c>
      <c r="CG39" s="277" t="s">
        <v>456</v>
      </c>
      <c r="CH39" s="155" t="s">
        <v>470</v>
      </c>
      <c r="CI39" s="155" t="s">
        <v>471</v>
      </c>
      <c r="CJ39" s="155" t="s">
        <v>472</v>
      </c>
      <c r="CK39" s="278"/>
      <c r="CL39" s="278"/>
      <c r="CM39" s="278"/>
      <c r="CN39" s="278"/>
      <c r="CO39" s="278"/>
      <c r="CP39" s="278"/>
      <c r="CQ39" s="278"/>
      <c r="CR39" s="278"/>
      <c r="CS39" s="278"/>
      <c r="CT39" s="278"/>
      <c r="CU39" s="278"/>
      <c r="CV39" s="278"/>
      <c r="CW39" s="278"/>
      <c r="CX39" s="278"/>
      <c r="CY39" s="278"/>
      <c r="CZ39" s="159"/>
      <c r="DA39" s="160"/>
      <c r="DB39" s="161"/>
      <c r="DC39" s="161"/>
      <c r="DD39" s="161"/>
      <c r="DE39" s="162" t="s">
        <v>235</v>
      </c>
      <c r="DF39" s="160"/>
      <c r="DG39" s="278"/>
      <c r="DH39" s="278"/>
      <c r="DI39" s="163" t="s">
        <v>236</v>
      </c>
      <c r="DJ39" s="91" t="s">
        <v>237</v>
      </c>
      <c r="DK39" s="91" t="s">
        <v>238</v>
      </c>
      <c r="DL39" s="91" t="s">
        <v>239</v>
      </c>
      <c r="DM39" s="127" t="s">
        <v>414</v>
      </c>
      <c r="DN39" s="127" t="s">
        <v>422</v>
      </c>
      <c r="DO39" s="127" t="s">
        <v>423</v>
      </c>
      <c r="DP39" s="127" t="s">
        <v>424</v>
      </c>
      <c r="DQ39" s="91"/>
      <c r="DR39" s="91"/>
      <c r="DS39" s="91"/>
      <c r="DT39" s="91"/>
      <c r="DU39" s="91" t="s">
        <v>241</v>
      </c>
      <c r="DV39" s="91" t="s">
        <v>242</v>
      </c>
      <c r="DW39" s="91" t="s">
        <v>243</v>
      </c>
      <c r="DX39" s="91" t="s">
        <v>244</v>
      </c>
      <c r="DY39" s="91"/>
      <c r="DZ39" s="91"/>
      <c r="EA39" s="91"/>
      <c r="EB39" s="91"/>
      <c r="EC39" s="91"/>
      <c r="ED39" s="91"/>
      <c r="EE39" s="91"/>
      <c r="EF39" s="91"/>
      <c r="EG39" s="164"/>
      <c r="EH39" s="164"/>
      <c r="EI39" s="165"/>
      <c r="EJ39" s="165"/>
      <c r="EK39" s="96" t="s">
        <v>253</v>
      </c>
      <c r="EL39" s="141"/>
      <c r="EM39" s="141"/>
      <c r="EN39" s="166"/>
      <c r="EO39" s="167" t="s">
        <v>254</v>
      </c>
      <c r="EP39" s="167" t="s">
        <v>473</v>
      </c>
      <c r="EQ39" s="167" t="s">
        <v>474</v>
      </c>
      <c r="ER39" s="167" t="s">
        <v>475</v>
      </c>
      <c r="ES39" s="167" t="s">
        <v>476</v>
      </c>
      <c r="ET39" s="167"/>
      <c r="EU39" s="167" t="s">
        <v>477</v>
      </c>
      <c r="EV39" s="168"/>
      <c r="EW39" s="168"/>
      <c r="EX39" s="169" t="s">
        <v>478</v>
      </c>
      <c r="EY39" s="169" t="s">
        <v>479</v>
      </c>
      <c r="EZ39" s="279" t="s">
        <v>480</v>
      </c>
      <c r="FA39" s="279" t="s">
        <v>481</v>
      </c>
      <c r="FB39" s="279"/>
      <c r="FC39" s="279"/>
      <c r="FD39" s="171"/>
      <c r="FE39" s="171"/>
      <c r="FF39" s="239">
        <v>46681</v>
      </c>
      <c r="FG39" s="172"/>
      <c r="FH39" s="239"/>
      <c r="FI39" s="240">
        <v>115840</v>
      </c>
      <c r="FJ39" s="240"/>
      <c r="FK39" s="240"/>
      <c r="FL39" s="135">
        <v>1</v>
      </c>
      <c r="FM39" s="136"/>
      <c r="FN39" s="136"/>
      <c r="FO39" s="136"/>
      <c r="FP39" s="136"/>
      <c r="FQ39" s="136"/>
      <c r="FR39" s="136"/>
      <c r="FS39" s="136"/>
      <c r="FT39" s="136"/>
      <c r="FU39" s="136"/>
      <c r="FV39" s="136"/>
    </row>
    <row r="40" spans="1:1108" s="249" customFormat="1">
      <c r="A40" s="42">
        <v>82</v>
      </c>
      <c r="B40" s="137">
        <v>27.3</v>
      </c>
      <c r="C40" s="102" t="s">
        <v>482</v>
      </c>
      <c r="D40" s="138">
        <v>1066</v>
      </c>
      <c r="E40" s="275" t="s">
        <v>456</v>
      </c>
      <c r="F40" s="106" t="s">
        <v>458</v>
      </c>
      <c r="G40" s="175" t="s">
        <v>457</v>
      </c>
      <c r="H40" s="175" t="s">
        <v>483</v>
      </c>
      <c r="I40" s="175" t="s">
        <v>459</v>
      </c>
      <c r="J40" s="10" t="s">
        <v>461</v>
      </c>
      <c r="K40" s="10" t="s">
        <v>462</v>
      </c>
      <c r="L40" s="140" t="s">
        <v>463</v>
      </c>
      <c r="M40" s="10" t="s">
        <v>464</v>
      </c>
      <c r="N40" s="141" t="s">
        <v>201</v>
      </c>
      <c r="O40" s="142">
        <v>113049</v>
      </c>
      <c r="P40" s="143">
        <v>89</v>
      </c>
      <c r="Q40" s="109" t="s">
        <v>0</v>
      </c>
      <c r="R40" s="143">
        <v>89</v>
      </c>
      <c r="S40" s="109" t="s">
        <v>0</v>
      </c>
      <c r="T40" s="143">
        <v>3</v>
      </c>
      <c r="U40" s="109" t="s">
        <v>0</v>
      </c>
      <c r="V40" s="143">
        <v>14</v>
      </c>
      <c r="W40" s="109" t="s">
        <v>0</v>
      </c>
      <c r="X40" s="143">
        <v>8</v>
      </c>
      <c r="Y40" s="109" t="s">
        <v>0</v>
      </c>
      <c r="Z40" s="143">
        <v>5</v>
      </c>
      <c r="AA40" s="109" t="s">
        <v>0</v>
      </c>
      <c r="AB40" s="143"/>
      <c r="AC40" s="109" t="s">
        <v>0</v>
      </c>
      <c r="AD40" s="143"/>
      <c r="AE40" s="109" t="s">
        <v>0</v>
      </c>
      <c r="AF40" s="144">
        <v>4.5</v>
      </c>
      <c r="AG40" s="145">
        <v>8</v>
      </c>
      <c r="AH40" s="144" t="s">
        <v>407</v>
      </c>
      <c r="AI40" s="77" t="s">
        <v>0</v>
      </c>
      <c r="AJ40" s="146"/>
      <c r="AK40" s="146"/>
      <c r="AL40" s="147" t="s">
        <v>11</v>
      </c>
      <c r="AM40" s="147"/>
      <c r="AN40" s="147"/>
      <c r="AO40" s="147"/>
      <c r="AP40" s="148">
        <v>50</v>
      </c>
      <c r="AQ40" s="111" t="s">
        <v>7</v>
      </c>
      <c r="AR40" s="149">
        <v>0.27200000000000002</v>
      </c>
      <c r="AS40" s="83" t="s">
        <v>20</v>
      </c>
      <c r="AT40" s="150" t="s">
        <v>465</v>
      </c>
      <c r="AU40" s="151" t="s">
        <v>408</v>
      </c>
      <c r="AV40" s="151" t="s">
        <v>466</v>
      </c>
      <c r="AW40" s="74" t="s">
        <v>206</v>
      </c>
      <c r="AX40" s="74" t="s">
        <v>207</v>
      </c>
      <c r="AY40" s="74" t="s">
        <v>208</v>
      </c>
      <c r="AZ40" s="74" t="s">
        <v>209</v>
      </c>
      <c r="BA40" s="152" t="s">
        <v>210</v>
      </c>
      <c r="BB40" s="115" t="s">
        <v>211</v>
      </c>
      <c r="BC40" s="152" t="s">
        <v>212</v>
      </c>
      <c r="BD40" s="152" t="s">
        <v>213</v>
      </c>
      <c r="BE40" s="276" t="s">
        <v>456</v>
      </c>
      <c r="BF40" s="96" t="s">
        <v>467</v>
      </c>
      <c r="BG40" s="96" t="s">
        <v>468</v>
      </c>
      <c r="BH40" s="96" t="s">
        <v>469</v>
      </c>
      <c r="BM40" s="155" t="s">
        <v>215</v>
      </c>
      <c r="BN40" s="154" t="s">
        <v>216</v>
      </c>
      <c r="BO40" s="154" t="s">
        <v>217</v>
      </c>
      <c r="BP40" s="154" t="s">
        <v>218</v>
      </c>
      <c r="BQ40" s="155" t="s">
        <v>219</v>
      </c>
      <c r="BR40" s="154" t="s">
        <v>220</v>
      </c>
      <c r="BS40" s="121" t="s">
        <v>221</v>
      </c>
      <c r="BT40" s="121" t="s">
        <v>222</v>
      </c>
      <c r="BU40" s="121" t="s">
        <v>215</v>
      </c>
      <c r="BV40" s="121" t="s">
        <v>216</v>
      </c>
      <c r="BW40" s="121" t="s">
        <v>217</v>
      </c>
      <c r="BX40" s="121" t="s">
        <v>218</v>
      </c>
      <c r="BY40" s="121" t="s">
        <v>414</v>
      </c>
      <c r="BZ40" s="155" t="s">
        <v>415</v>
      </c>
      <c r="CA40" s="268" t="s">
        <v>416</v>
      </c>
      <c r="CB40" s="269" t="s">
        <v>417</v>
      </c>
      <c r="CC40" s="155" t="s">
        <v>344</v>
      </c>
      <c r="CD40" s="155" t="s">
        <v>345</v>
      </c>
      <c r="CE40" s="155" t="s">
        <v>346</v>
      </c>
      <c r="CF40" s="155" t="s">
        <v>347</v>
      </c>
      <c r="CG40" s="277" t="s">
        <v>456</v>
      </c>
      <c r="CH40" s="155" t="s">
        <v>470</v>
      </c>
      <c r="CI40" s="155" t="s">
        <v>471</v>
      </c>
      <c r="CJ40" s="155" t="s">
        <v>472</v>
      </c>
      <c r="CK40" s="278"/>
      <c r="CL40" s="278"/>
      <c r="CM40" s="278"/>
      <c r="CN40" s="278"/>
      <c r="CO40" s="278"/>
      <c r="CP40" s="278"/>
      <c r="CQ40" s="278"/>
      <c r="CR40" s="278"/>
      <c r="CS40" s="278"/>
      <c r="CT40" s="278"/>
      <c r="CU40" s="278"/>
      <c r="CV40" s="278"/>
      <c r="CW40" s="278"/>
      <c r="CX40" s="278"/>
      <c r="CY40" s="278"/>
      <c r="CZ40" s="159"/>
      <c r="DA40" s="160"/>
      <c r="DB40" s="161"/>
      <c r="DC40" s="161"/>
      <c r="DD40" s="161"/>
      <c r="DE40" s="280" t="s">
        <v>235</v>
      </c>
      <c r="DF40" s="160"/>
      <c r="DG40" s="278"/>
      <c r="DH40" s="278"/>
      <c r="DI40" s="163" t="s">
        <v>236</v>
      </c>
      <c r="DJ40" s="91" t="s">
        <v>237</v>
      </c>
      <c r="DK40" s="91" t="s">
        <v>238</v>
      </c>
      <c r="DL40" s="91" t="s">
        <v>239</v>
      </c>
      <c r="DM40" s="127" t="s">
        <v>414</v>
      </c>
      <c r="DN40" s="127" t="s">
        <v>422</v>
      </c>
      <c r="DO40" s="127" t="s">
        <v>423</v>
      </c>
      <c r="DP40" s="127" t="s">
        <v>424</v>
      </c>
      <c r="DQ40" s="91"/>
      <c r="DR40" s="91"/>
      <c r="DS40" s="91"/>
      <c r="DT40" s="91"/>
      <c r="DU40" s="91" t="s">
        <v>241</v>
      </c>
      <c r="DV40" s="91" t="s">
        <v>242</v>
      </c>
      <c r="DW40" s="91" t="s">
        <v>243</v>
      </c>
      <c r="DX40" s="91" t="s">
        <v>244</v>
      </c>
      <c r="DY40" s="91"/>
      <c r="DZ40" s="91"/>
      <c r="EA40" s="91"/>
      <c r="EB40" s="91"/>
      <c r="EC40" s="91"/>
      <c r="ED40" s="91"/>
      <c r="EE40" s="91"/>
      <c r="EF40" s="91"/>
      <c r="EG40" s="164"/>
      <c r="EH40" s="164"/>
      <c r="EI40" s="165"/>
      <c r="EJ40" s="165"/>
      <c r="EK40" s="96" t="s">
        <v>253</v>
      </c>
      <c r="EL40" s="141"/>
      <c r="EM40" s="141"/>
      <c r="EN40" s="166"/>
      <c r="EO40" s="167" t="s">
        <v>254</v>
      </c>
      <c r="EP40" s="167" t="s">
        <v>473</v>
      </c>
      <c r="EQ40" s="167" t="s">
        <v>474</v>
      </c>
      <c r="ER40" s="167" t="s">
        <v>475</v>
      </c>
      <c r="ES40" s="167" t="s">
        <v>476</v>
      </c>
      <c r="ET40" s="167"/>
      <c r="EU40" s="167" t="s">
        <v>477</v>
      </c>
      <c r="EV40" s="168"/>
      <c r="EW40" s="168"/>
      <c r="EX40" s="169" t="s">
        <v>478</v>
      </c>
      <c r="EY40" s="169" t="s">
        <v>479</v>
      </c>
      <c r="EZ40" s="279" t="s">
        <v>480</v>
      </c>
      <c r="FA40" s="279" t="s">
        <v>481</v>
      </c>
      <c r="FB40" s="279"/>
      <c r="FC40" s="279"/>
      <c r="FD40" s="171"/>
      <c r="FE40" s="171"/>
      <c r="FF40" s="239"/>
      <c r="FG40" s="172"/>
      <c r="FH40" s="239">
        <v>46682</v>
      </c>
      <c r="FI40" s="240"/>
      <c r="FJ40" s="240"/>
      <c r="FK40" s="240">
        <v>115841</v>
      </c>
      <c r="FL40" s="135">
        <v>1</v>
      </c>
      <c r="FM40" s="136"/>
      <c r="FN40" s="136"/>
      <c r="FO40" s="136"/>
      <c r="FP40" s="136"/>
      <c r="FQ40" s="136"/>
      <c r="FR40" s="136"/>
      <c r="FS40" s="136"/>
      <c r="FT40" s="136"/>
      <c r="FU40" s="136"/>
      <c r="FV40" s="136"/>
    </row>
    <row r="41" spans="1:1108" s="249" customFormat="1">
      <c r="A41" s="199">
        <v>83</v>
      </c>
      <c r="B41" s="281">
        <v>28.1</v>
      </c>
      <c r="C41" s="201"/>
      <c r="D41" s="202"/>
      <c r="E41" s="203"/>
      <c r="F41" s="205"/>
      <c r="G41" s="206"/>
      <c r="H41" s="206"/>
      <c r="I41" s="206"/>
      <c r="J41" s="251"/>
      <c r="K41" s="208"/>
      <c r="L41" s="209"/>
      <c r="M41" s="208"/>
      <c r="N41" s="210"/>
      <c r="O41" s="211"/>
      <c r="P41" s="212"/>
      <c r="Q41" s="213"/>
      <c r="R41" s="212"/>
      <c r="S41" s="213"/>
      <c r="T41" s="212"/>
      <c r="U41" s="213"/>
      <c r="V41" s="212"/>
      <c r="W41" s="213"/>
      <c r="X41" s="212"/>
      <c r="Y41" s="213"/>
      <c r="Z41" s="212"/>
      <c r="AA41" s="213"/>
      <c r="AB41" s="212"/>
      <c r="AC41" s="213"/>
      <c r="AD41" s="212"/>
      <c r="AE41" s="213"/>
      <c r="AF41" s="212"/>
      <c r="AG41" s="214"/>
      <c r="AH41" s="212"/>
      <c r="AI41" s="213"/>
      <c r="AJ41" s="215"/>
      <c r="AK41" s="215"/>
      <c r="AL41" s="216"/>
      <c r="AM41" s="216"/>
      <c r="AN41" s="216"/>
      <c r="AO41" s="216"/>
      <c r="AP41" s="214"/>
      <c r="AQ41" s="217"/>
      <c r="AR41" s="218"/>
      <c r="AS41" s="219"/>
      <c r="AT41" s="218"/>
      <c r="AU41" s="218"/>
      <c r="AV41" s="218"/>
      <c r="AW41" s="210"/>
      <c r="AX41" s="210"/>
      <c r="AY41" s="210"/>
      <c r="AZ41" s="210"/>
      <c r="BA41" s="210"/>
      <c r="BB41" s="220"/>
      <c r="BC41" s="210"/>
      <c r="BD41" s="210"/>
      <c r="BE41" s="203"/>
      <c r="BF41" s="210"/>
      <c r="BG41" s="210"/>
      <c r="BH41" s="210"/>
      <c r="BI41" s="252"/>
      <c r="BJ41" s="252"/>
      <c r="BK41" s="252"/>
      <c r="BL41" s="252"/>
      <c r="BM41" s="210"/>
      <c r="BN41" s="210"/>
      <c r="BO41" s="210"/>
      <c r="BP41" s="210"/>
      <c r="BQ41" s="210"/>
      <c r="BR41" s="210"/>
      <c r="BS41" s="222" t="s">
        <v>283</v>
      </c>
      <c r="BT41" s="222" t="s">
        <v>283</v>
      </c>
      <c r="BU41" s="222" t="s">
        <v>283</v>
      </c>
      <c r="BV41" s="222" t="s">
        <v>283</v>
      </c>
      <c r="BW41" s="222" t="s">
        <v>283</v>
      </c>
      <c r="BX41" s="222" t="s">
        <v>283</v>
      </c>
      <c r="BY41" s="222" t="s">
        <v>283</v>
      </c>
      <c r="BZ41" s="210"/>
      <c r="CA41" s="210"/>
      <c r="CB41" s="220"/>
      <c r="CC41" s="210"/>
      <c r="CD41" s="210"/>
      <c r="CE41" s="210"/>
      <c r="CF41" s="210"/>
      <c r="CG41" s="223"/>
      <c r="CH41" s="210"/>
      <c r="CI41" s="210"/>
      <c r="CJ41" s="210"/>
      <c r="CK41" s="210"/>
      <c r="CL41" s="210"/>
      <c r="CM41" s="210"/>
      <c r="CN41" s="210"/>
      <c r="CO41" s="210"/>
      <c r="CP41" s="210"/>
      <c r="CQ41" s="210"/>
      <c r="CR41" s="210"/>
      <c r="CS41" s="210"/>
      <c r="CT41" s="210"/>
      <c r="CU41" s="210"/>
      <c r="CV41" s="210"/>
      <c r="CW41" s="210"/>
      <c r="CX41" s="210"/>
      <c r="CY41" s="210"/>
      <c r="CZ41" s="209"/>
      <c r="DA41" s="224"/>
      <c r="DB41" s="225"/>
      <c r="DC41" s="225"/>
      <c r="DD41" s="225"/>
      <c r="DE41" s="226"/>
      <c r="DF41" s="224"/>
      <c r="DG41" s="210"/>
      <c r="DH41" s="210"/>
      <c r="DI41" s="227"/>
      <c r="DJ41" s="210"/>
      <c r="DK41" s="210"/>
      <c r="DL41" s="210"/>
      <c r="DM41" s="228" t="s">
        <v>283</v>
      </c>
      <c r="DN41" s="228" t="s">
        <v>283</v>
      </c>
      <c r="DO41" s="228" t="s">
        <v>283</v>
      </c>
      <c r="DP41" s="228"/>
      <c r="DQ41" s="210"/>
      <c r="DR41" s="210"/>
      <c r="DS41" s="210"/>
      <c r="DT41" s="210"/>
      <c r="DU41" s="210"/>
      <c r="DV41" s="210"/>
      <c r="DW41" s="210"/>
      <c r="DX41" s="210"/>
      <c r="DY41" s="210"/>
      <c r="DZ41" s="210"/>
      <c r="EA41" s="210"/>
      <c r="EB41" s="210"/>
      <c r="EC41" s="210"/>
      <c r="ED41" s="210"/>
      <c r="EE41" s="210"/>
      <c r="EF41" s="210"/>
      <c r="EG41" s="229"/>
      <c r="EH41" s="229"/>
      <c r="EI41" s="209"/>
      <c r="EJ41" s="209"/>
      <c r="EK41" s="230"/>
      <c r="EL41" s="210"/>
      <c r="EM41" s="210"/>
      <c r="EN41" s="231"/>
      <c r="EO41" s="230"/>
      <c r="EP41" s="230"/>
      <c r="EQ41" s="230"/>
      <c r="ER41" s="230"/>
      <c r="ES41" s="230"/>
      <c r="ET41" s="230"/>
      <c r="EU41" s="230"/>
      <c r="EV41" s="232"/>
      <c r="EW41" s="232"/>
      <c r="EX41" s="230"/>
      <c r="EY41" s="230"/>
      <c r="EZ41" s="282"/>
      <c r="FA41" s="282"/>
      <c r="FB41" s="282"/>
      <c r="FC41" s="282"/>
      <c r="FD41" s="210"/>
      <c r="FE41" s="210"/>
      <c r="FF41" s="233"/>
      <c r="FG41" s="233"/>
      <c r="FH41" s="233"/>
      <c r="FI41" s="233"/>
      <c r="FJ41" s="233"/>
      <c r="FK41" s="233"/>
      <c r="FL41" s="234">
        <v>1</v>
      </c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52"/>
      <c r="FX41" s="252"/>
      <c r="FY41" s="252"/>
      <c r="FZ41" s="252"/>
      <c r="GA41" s="252"/>
      <c r="GB41" s="252"/>
      <c r="GC41" s="252"/>
      <c r="GD41" s="252"/>
      <c r="GE41" s="252"/>
      <c r="GF41" s="252"/>
      <c r="GG41" s="252"/>
      <c r="GH41" s="252"/>
      <c r="GI41" s="252"/>
      <c r="GJ41" s="252"/>
      <c r="GK41" s="252"/>
      <c r="GL41" s="252"/>
      <c r="GM41" s="252"/>
      <c r="GN41" s="252"/>
      <c r="GO41" s="252"/>
      <c r="GP41" s="252"/>
      <c r="GQ41" s="252"/>
      <c r="GR41" s="252"/>
      <c r="GS41" s="252"/>
      <c r="GT41" s="252"/>
      <c r="GU41" s="252"/>
      <c r="GV41" s="252"/>
      <c r="GW41" s="252"/>
      <c r="GX41" s="252"/>
      <c r="GY41" s="252"/>
      <c r="GZ41" s="252"/>
      <c r="HA41" s="252"/>
      <c r="HB41" s="252"/>
      <c r="HC41" s="252"/>
      <c r="HD41" s="252"/>
      <c r="HE41" s="252"/>
      <c r="HF41" s="252"/>
      <c r="HG41" s="252"/>
      <c r="HH41" s="252"/>
      <c r="HI41" s="252"/>
      <c r="HJ41" s="252"/>
      <c r="HK41" s="252"/>
      <c r="HL41" s="252"/>
      <c r="HM41" s="252"/>
      <c r="HN41" s="252"/>
      <c r="HO41" s="252"/>
      <c r="HP41" s="252"/>
      <c r="HQ41" s="252"/>
      <c r="HR41" s="252"/>
      <c r="HS41" s="252"/>
      <c r="HT41" s="252"/>
      <c r="HU41" s="252"/>
      <c r="HV41" s="252"/>
      <c r="HW41" s="252"/>
      <c r="HX41" s="252"/>
      <c r="HY41" s="252"/>
      <c r="HZ41" s="252"/>
      <c r="IA41" s="252"/>
      <c r="IB41" s="252"/>
      <c r="IC41" s="252"/>
      <c r="ID41" s="252"/>
      <c r="IE41" s="252"/>
      <c r="IF41" s="252"/>
      <c r="IG41" s="252"/>
      <c r="IH41" s="252"/>
      <c r="II41" s="252"/>
      <c r="IJ41" s="252"/>
      <c r="IK41" s="252"/>
      <c r="IL41" s="252"/>
      <c r="IM41" s="252"/>
      <c r="IN41" s="252"/>
      <c r="IO41" s="252"/>
      <c r="IP41" s="252"/>
      <c r="IQ41" s="252"/>
      <c r="IR41" s="252"/>
      <c r="IS41" s="252"/>
      <c r="IT41" s="252"/>
      <c r="IU41" s="252"/>
      <c r="IV41" s="252"/>
      <c r="IW41" s="252"/>
      <c r="IX41" s="252"/>
      <c r="IY41" s="252"/>
      <c r="IZ41" s="252"/>
      <c r="JA41" s="252"/>
      <c r="JB41" s="252"/>
      <c r="JC41" s="252"/>
      <c r="JD41" s="252"/>
      <c r="JE41" s="252"/>
      <c r="JF41" s="252"/>
      <c r="JG41" s="252"/>
      <c r="JH41" s="252"/>
      <c r="JI41" s="252"/>
      <c r="JJ41" s="252"/>
      <c r="JK41" s="252"/>
      <c r="JL41" s="252"/>
      <c r="JM41" s="252"/>
      <c r="JN41" s="252"/>
      <c r="JO41" s="252"/>
      <c r="JP41" s="252"/>
      <c r="JQ41" s="252"/>
      <c r="JR41" s="252"/>
      <c r="JS41" s="252"/>
      <c r="JT41" s="252"/>
      <c r="JU41" s="252"/>
      <c r="JV41" s="252"/>
      <c r="JW41" s="252"/>
      <c r="JX41" s="252"/>
      <c r="JY41" s="252"/>
      <c r="JZ41" s="252"/>
      <c r="KA41" s="252"/>
      <c r="KB41" s="252"/>
      <c r="KC41" s="252"/>
      <c r="KD41" s="252"/>
      <c r="KE41" s="252"/>
      <c r="KF41" s="252"/>
      <c r="KG41" s="252"/>
      <c r="KH41" s="252"/>
      <c r="KI41" s="252"/>
      <c r="KJ41" s="252"/>
      <c r="KK41" s="252"/>
      <c r="KL41" s="252"/>
      <c r="KM41" s="252"/>
      <c r="KN41" s="252"/>
      <c r="KO41" s="252"/>
      <c r="KP41" s="252"/>
      <c r="KQ41" s="252"/>
      <c r="KR41" s="252"/>
      <c r="KS41" s="252"/>
      <c r="KT41" s="252"/>
      <c r="KU41" s="252"/>
      <c r="KV41" s="252"/>
      <c r="KW41" s="252"/>
      <c r="KX41" s="252"/>
      <c r="KY41" s="252"/>
      <c r="KZ41" s="252"/>
      <c r="LA41" s="252"/>
      <c r="LB41" s="252"/>
      <c r="LC41" s="252"/>
      <c r="LD41" s="252"/>
      <c r="LE41" s="252"/>
      <c r="LF41" s="252"/>
      <c r="LG41" s="252"/>
      <c r="LH41" s="252"/>
      <c r="LI41" s="252"/>
      <c r="LJ41" s="252"/>
      <c r="LK41" s="252"/>
      <c r="LL41" s="252"/>
      <c r="LM41" s="252"/>
      <c r="LN41" s="252"/>
      <c r="LO41" s="252"/>
      <c r="LP41" s="252"/>
      <c r="LQ41" s="252"/>
      <c r="LR41" s="252"/>
      <c r="LS41" s="252"/>
      <c r="LT41" s="252"/>
      <c r="LU41" s="252"/>
      <c r="LV41" s="252"/>
      <c r="LW41" s="252"/>
      <c r="LX41" s="252"/>
      <c r="LY41" s="252"/>
      <c r="LZ41" s="252"/>
      <c r="MA41" s="252"/>
      <c r="MB41" s="252"/>
      <c r="MC41" s="252"/>
      <c r="MD41" s="252"/>
      <c r="ME41" s="252"/>
      <c r="MF41" s="252"/>
      <c r="MG41" s="252"/>
      <c r="MH41" s="252"/>
      <c r="MI41" s="252"/>
      <c r="MJ41" s="252"/>
      <c r="MK41" s="252"/>
      <c r="ML41" s="252"/>
      <c r="MM41" s="252"/>
      <c r="MN41" s="252"/>
      <c r="MO41" s="252"/>
      <c r="MP41" s="252"/>
      <c r="MQ41" s="252"/>
      <c r="MR41" s="252"/>
      <c r="MS41" s="252"/>
      <c r="MT41" s="252"/>
      <c r="MU41" s="252"/>
      <c r="MV41" s="252"/>
      <c r="MW41" s="252"/>
      <c r="MX41" s="252"/>
      <c r="MY41" s="252"/>
      <c r="MZ41" s="252"/>
      <c r="NA41" s="252"/>
      <c r="NB41" s="252"/>
      <c r="NC41" s="252"/>
      <c r="ND41" s="252"/>
      <c r="NE41" s="252"/>
      <c r="NF41" s="252"/>
      <c r="NG41" s="252"/>
      <c r="NH41" s="252"/>
      <c r="NI41" s="252"/>
      <c r="NJ41" s="252"/>
      <c r="NK41" s="252"/>
      <c r="NL41" s="252"/>
      <c r="NM41" s="252"/>
      <c r="NN41" s="252"/>
      <c r="NO41" s="252"/>
      <c r="NP41" s="252"/>
      <c r="NQ41" s="252"/>
      <c r="NR41" s="252"/>
      <c r="NS41" s="252"/>
      <c r="NT41" s="252"/>
      <c r="NU41" s="252"/>
      <c r="NV41" s="252"/>
      <c r="NW41" s="252"/>
      <c r="NX41" s="252"/>
      <c r="NY41" s="252"/>
      <c r="NZ41" s="252"/>
      <c r="OA41" s="252"/>
      <c r="OB41" s="252"/>
      <c r="OC41" s="252"/>
      <c r="OD41" s="252"/>
      <c r="OE41" s="252"/>
      <c r="OF41" s="252"/>
      <c r="OG41" s="252"/>
      <c r="OH41" s="252"/>
      <c r="OI41" s="252"/>
      <c r="OJ41" s="252"/>
      <c r="OK41" s="252"/>
      <c r="OL41" s="252"/>
      <c r="OM41" s="252"/>
      <c r="ON41" s="252"/>
      <c r="OO41" s="252"/>
      <c r="OP41" s="252"/>
      <c r="OQ41" s="252"/>
      <c r="OR41" s="252"/>
      <c r="OS41" s="252"/>
      <c r="OT41" s="252"/>
      <c r="OU41" s="252"/>
      <c r="OV41" s="252"/>
      <c r="OW41" s="252"/>
      <c r="OX41" s="252"/>
      <c r="OY41" s="252"/>
      <c r="OZ41" s="252"/>
      <c r="PA41" s="252"/>
      <c r="PB41" s="252"/>
      <c r="PC41" s="252"/>
      <c r="PD41" s="252"/>
      <c r="PE41" s="252"/>
      <c r="PF41" s="252"/>
      <c r="PG41" s="252"/>
      <c r="PH41" s="252"/>
      <c r="PI41" s="252"/>
      <c r="PJ41" s="252"/>
      <c r="PK41" s="252"/>
      <c r="PL41" s="252"/>
      <c r="PM41" s="252"/>
      <c r="PN41" s="252"/>
      <c r="PO41" s="252"/>
      <c r="PP41" s="252"/>
      <c r="PQ41" s="252"/>
      <c r="PR41" s="252"/>
      <c r="PS41" s="252"/>
      <c r="PT41" s="252"/>
      <c r="PU41" s="252"/>
      <c r="PV41" s="252"/>
      <c r="PW41" s="252"/>
      <c r="PX41" s="252"/>
      <c r="PY41" s="252"/>
      <c r="PZ41" s="252"/>
      <c r="QA41" s="252"/>
      <c r="QB41" s="252"/>
      <c r="QC41" s="252"/>
      <c r="QD41" s="252"/>
      <c r="QE41" s="252"/>
      <c r="QF41" s="252"/>
      <c r="QG41" s="252"/>
      <c r="QH41" s="252"/>
      <c r="QI41" s="252"/>
      <c r="QJ41" s="252"/>
      <c r="QK41" s="252"/>
      <c r="QL41" s="252"/>
      <c r="QM41" s="252"/>
      <c r="QN41" s="252"/>
      <c r="QO41" s="252"/>
      <c r="QP41" s="252"/>
      <c r="QQ41" s="252"/>
      <c r="QR41" s="252"/>
      <c r="QS41" s="252"/>
      <c r="QT41" s="252"/>
      <c r="QU41" s="252"/>
      <c r="QV41" s="252"/>
      <c r="QW41" s="252"/>
      <c r="QX41" s="252"/>
      <c r="QY41" s="252"/>
      <c r="QZ41" s="252"/>
      <c r="RA41" s="252"/>
      <c r="RB41" s="252"/>
      <c r="RC41" s="252"/>
      <c r="RD41" s="252"/>
      <c r="RE41" s="252"/>
      <c r="RF41" s="252"/>
      <c r="RG41" s="252"/>
      <c r="RH41" s="252"/>
      <c r="RI41" s="252"/>
      <c r="RJ41" s="252"/>
      <c r="RK41" s="252"/>
      <c r="RL41" s="252"/>
      <c r="RM41" s="252"/>
      <c r="RN41" s="252"/>
      <c r="RO41" s="252"/>
      <c r="RP41" s="252"/>
      <c r="RQ41" s="252"/>
      <c r="RR41" s="252"/>
      <c r="RS41" s="252"/>
      <c r="RT41" s="252"/>
      <c r="RU41" s="252"/>
      <c r="RV41" s="252"/>
      <c r="RW41" s="252"/>
      <c r="RX41" s="252"/>
      <c r="RY41" s="252"/>
      <c r="RZ41" s="252"/>
      <c r="SA41" s="252"/>
      <c r="SB41" s="252"/>
      <c r="SC41" s="252"/>
      <c r="SD41" s="252"/>
      <c r="SE41" s="252"/>
      <c r="SF41" s="252"/>
      <c r="SG41" s="252"/>
      <c r="SH41" s="252"/>
      <c r="SI41" s="252"/>
      <c r="SJ41" s="252"/>
      <c r="SK41" s="252"/>
      <c r="SL41" s="252"/>
      <c r="SM41" s="252"/>
      <c r="SN41" s="252"/>
      <c r="SO41" s="252"/>
      <c r="SP41" s="252"/>
      <c r="SQ41" s="252"/>
      <c r="SR41" s="252"/>
      <c r="SS41" s="252"/>
      <c r="ST41" s="252"/>
      <c r="SU41" s="252"/>
      <c r="SV41" s="252"/>
      <c r="SW41" s="252"/>
      <c r="SX41" s="252"/>
      <c r="SY41" s="252"/>
      <c r="SZ41" s="252"/>
      <c r="TA41" s="252"/>
      <c r="TB41" s="252"/>
      <c r="TC41" s="252"/>
      <c r="TD41" s="252"/>
      <c r="TE41" s="252"/>
      <c r="TF41" s="252"/>
      <c r="TG41" s="252"/>
      <c r="TH41" s="252"/>
      <c r="TI41" s="252"/>
      <c r="TJ41" s="252"/>
      <c r="TK41" s="252"/>
      <c r="TL41" s="252"/>
      <c r="TM41" s="252"/>
      <c r="TN41" s="252"/>
      <c r="TO41" s="252"/>
      <c r="TP41" s="252"/>
      <c r="TQ41" s="252"/>
      <c r="TR41" s="252"/>
      <c r="TS41" s="252"/>
      <c r="TT41" s="252"/>
      <c r="TU41" s="252"/>
      <c r="TV41" s="252"/>
      <c r="TW41" s="252"/>
      <c r="TX41" s="252"/>
      <c r="TY41" s="252"/>
      <c r="TZ41" s="252"/>
      <c r="UA41" s="252"/>
      <c r="UB41" s="252"/>
      <c r="UC41" s="252"/>
      <c r="UD41" s="252"/>
      <c r="UE41" s="252"/>
      <c r="UF41" s="252"/>
      <c r="UG41" s="252"/>
      <c r="UH41" s="252"/>
      <c r="UI41" s="252"/>
      <c r="UJ41" s="252"/>
      <c r="UK41" s="252"/>
      <c r="UL41" s="252"/>
      <c r="UM41" s="252"/>
      <c r="UN41" s="252"/>
      <c r="UO41" s="252"/>
      <c r="UP41" s="252"/>
      <c r="UQ41" s="252"/>
      <c r="UR41" s="252"/>
      <c r="US41" s="252"/>
      <c r="UT41" s="252"/>
      <c r="UU41" s="252"/>
      <c r="UV41" s="252"/>
      <c r="UW41" s="252"/>
      <c r="UX41" s="252"/>
      <c r="UY41" s="252"/>
      <c r="UZ41" s="252"/>
      <c r="VA41" s="252"/>
      <c r="VB41" s="252"/>
      <c r="VC41" s="252"/>
      <c r="VD41" s="252"/>
      <c r="VE41" s="252"/>
      <c r="VF41" s="252"/>
      <c r="VG41" s="252"/>
      <c r="VH41" s="252"/>
      <c r="VI41" s="252"/>
      <c r="VJ41" s="252"/>
      <c r="VK41" s="252"/>
      <c r="VL41" s="252"/>
      <c r="VM41" s="252"/>
      <c r="VN41" s="252"/>
      <c r="VO41" s="252"/>
      <c r="VP41" s="252"/>
      <c r="VQ41" s="252"/>
      <c r="VR41" s="252"/>
      <c r="VS41" s="252"/>
      <c r="VT41" s="252"/>
      <c r="VU41" s="252"/>
      <c r="VV41" s="252"/>
      <c r="VW41" s="252"/>
      <c r="VX41" s="252"/>
      <c r="VY41" s="252"/>
      <c r="VZ41" s="252"/>
      <c r="WA41" s="252"/>
      <c r="WB41" s="252"/>
      <c r="WC41" s="252"/>
      <c r="WD41" s="252"/>
      <c r="WE41" s="252"/>
      <c r="WF41" s="252"/>
      <c r="WG41" s="252"/>
      <c r="WH41" s="252"/>
      <c r="WI41" s="252"/>
      <c r="WJ41" s="252"/>
      <c r="WK41" s="252"/>
      <c r="WL41" s="252"/>
      <c r="WM41" s="252"/>
      <c r="WN41" s="252"/>
      <c r="WO41" s="252"/>
      <c r="WP41" s="252"/>
      <c r="WQ41" s="252"/>
      <c r="WR41" s="252"/>
      <c r="WS41" s="252"/>
      <c r="WT41" s="252"/>
      <c r="WU41" s="252"/>
      <c r="WV41" s="252"/>
      <c r="WW41" s="252"/>
      <c r="WX41" s="252"/>
      <c r="WY41" s="252"/>
      <c r="WZ41" s="252"/>
      <c r="XA41" s="252"/>
      <c r="XB41" s="252"/>
      <c r="XC41" s="252"/>
      <c r="XD41" s="252"/>
      <c r="XE41" s="252"/>
      <c r="XF41" s="252"/>
      <c r="XG41" s="252"/>
      <c r="XH41" s="252"/>
      <c r="XI41" s="252"/>
      <c r="XJ41" s="252"/>
      <c r="XK41" s="252"/>
      <c r="XL41" s="252"/>
      <c r="XM41" s="252"/>
      <c r="XN41" s="252"/>
      <c r="XO41" s="252"/>
      <c r="XP41" s="252"/>
      <c r="XQ41" s="252"/>
      <c r="XR41" s="252"/>
      <c r="XS41" s="252"/>
      <c r="XT41" s="252"/>
      <c r="XU41" s="252"/>
      <c r="XV41" s="252"/>
      <c r="XW41" s="252"/>
      <c r="XX41" s="252"/>
      <c r="XY41" s="252"/>
      <c r="XZ41" s="252"/>
      <c r="YA41" s="252"/>
      <c r="YB41" s="252"/>
      <c r="YC41" s="252"/>
      <c r="YD41" s="252"/>
      <c r="YE41" s="252"/>
      <c r="YF41" s="252"/>
      <c r="YG41" s="252"/>
      <c r="YH41" s="252"/>
      <c r="YI41" s="252"/>
      <c r="YJ41" s="252"/>
      <c r="YK41" s="252"/>
      <c r="YL41" s="252"/>
      <c r="YM41" s="252"/>
      <c r="YN41" s="252"/>
      <c r="YO41" s="252"/>
      <c r="YP41" s="252"/>
      <c r="YQ41" s="252"/>
      <c r="YR41" s="252"/>
      <c r="YS41" s="252"/>
      <c r="YT41" s="252"/>
      <c r="YU41" s="252"/>
      <c r="YV41" s="252"/>
      <c r="YW41" s="252"/>
      <c r="YX41" s="252"/>
      <c r="YY41" s="252"/>
      <c r="YZ41" s="252"/>
      <c r="ZA41" s="252"/>
      <c r="ZB41" s="252"/>
      <c r="ZC41" s="252"/>
      <c r="ZD41" s="252"/>
      <c r="ZE41" s="252"/>
      <c r="ZF41" s="252"/>
      <c r="ZG41" s="252"/>
      <c r="ZH41" s="252"/>
      <c r="ZI41" s="252"/>
      <c r="ZJ41" s="252"/>
      <c r="ZK41" s="252"/>
      <c r="ZL41" s="252"/>
      <c r="ZM41" s="252"/>
      <c r="ZN41" s="252"/>
      <c r="ZO41" s="252"/>
      <c r="ZP41" s="252"/>
      <c r="ZQ41" s="252"/>
      <c r="ZR41" s="252"/>
      <c r="ZS41" s="252"/>
      <c r="ZT41" s="252"/>
      <c r="ZU41" s="252"/>
      <c r="ZV41" s="252"/>
      <c r="ZW41" s="252"/>
      <c r="ZX41" s="252"/>
      <c r="ZY41" s="252"/>
      <c r="ZZ41" s="252"/>
      <c r="AAA41" s="252"/>
      <c r="AAB41" s="252"/>
      <c r="AAC41" s="252"/>
      <c r="AAD41" s="252"/>
      <c r="AAE41" s="252"/>
      <c r="AAF41" s="252"/>
      <c r="AAG41" s="252"/>
      <c r="AAH41" s="252"/>
      <c r="AAI41" s="252"/>
      <c r="AAJ41" s="252"/>
      <c r="AAK41" s="252"/>
      <c r="AAL41" s="252"/>
      <c r="AAM41" s="252"/>
      <c r="AAN41" s="252"/>
      <c r="AAO41" s="252"/>
      <c r="AAP41" s="252"/>
      <c r="AAQ41" s="252"/>
      <c r="AAR41" s="252"/>
      <c r="AAS41" s="252"/>
      <c r="AAT41" s="252"/>
      <c r="AAU41" s="252"/>
      <c r="AAV41" s="252"/>
      <c r="AAW41" s="252"/>
      <c r="AAX41" s="252"/>
      <c r="AAY41" s="252"/>
      <c r="AAZ41" s="252"/>
      <c r="ABA41" s="252"/>
      <c r="ABB41" s="252"/>
      <c r="ABC41" s="252"/>
      <c r="ABD41" s="252"/>
      <c r="ABE41" s="252"/>
      <c r="ABF41" s="252"/>
      <c r="ABG41" s="252"/>
      <c r="ABH41" s="252"/>
      <c r="ABI41" s="252"/>
      <c r="ABJ41" s="252"/>
      <c r="ABK41" s="252"/>
      <c r="ABL41" s="252"/>
      <c r="ABM41" s="252"/>
      <c r="ABN41" s="252"/>
      <c r="ABO41" s="252"/>
      <c r="ABP41" s="252"/>
      <c r="ABQ41" s="252"/>
      <c r="ABR41" s="252"/>
      <c r="ABS41" s="252"/>
      <c r="ABT41" s="252"/>
      <c r="ABU41" s="252"/>
      <c r="ABV41" s="252"/>
      <c r="ABW41" s="252"/>
      <c r="ABX41" s="252"/>
      <c r="ABY41" s="252"/>
      <c r="ABZ41" s="252"/>
      <c r="ACA41" s="252"/>
      <c r="ACB41" s="252"/>
      <c r="ACC41" s="252"/>
      <c r="ACD41" s="252"/>
      <c r="ACE41" s="252"/>
      <c r="ACF41" s="252"/>
      <c r="ACG41" s="252"/>
      <c r="ACH41" s="252"/>
      <c r="ACI41" s="252"/>
      <c r="ACJ41" s="252"/>
      <c r="ACK41" s="252"/>
      <c r="ACL41" s="252"/>
      <c r="ACM41" s="252"/>
      <c r="ACN41" s="252"/>
      <c r="ACO41" s="252"/>
      <c r="ACP41" s="252"/>
      <c r="ACQ41" s="252"/>
      <c r="ACR41" s="252"/>
      <c r="ACS41" s="252"/>
      <c r="ACT41" s="252"/>
      <c r="ACU41" s="252"/>
      <c r="ACV41" s="252"/>
      <c r="ACW41" s="252"/>
      <c r="ACX41" s="252"/>
      <c r="ACY41" s="252"/>
      <c r="ACZ41" s="252"/>
      <c r="ADA41" s="252"/>
      <c r="ADB41" s="252"/>
      <c r="ADC41" s="252"/>
      <c r="ADD41" s="252"/>
      <c r="ADE41" s="252"/>
      <c r="ADF41" s="252"/>
      <c r="ADG41" s="252"/>
      <c r="ADH41" s="252"/>
      <c r="ADI41" s="252"/>
      <c r="ADJ41" s="252"/>
      <c r="ADK41" s="252"/>
      <c r="ADL41" s="252"/>
      <c r="ADM41" s="252"/>
      <c r="ADN41" s="252"/>
      <c r="ADO41" s="252"/>
      <c r="ADP41" s="252"/>
      <c r="ADQ41" s="252"/>
      <c r="ADR41" s="252"/>
      <c r="ADS41" s="252"/>
      <c r="ADT41" s="252"/>
      <c r="ADU41" s="252"/>
      <c r="ADV41" s="252"/>
      <c r="ADW41" s="252"/>
      <c r="ADX41" s="252"/>
      <c r="ADY41" s="252"/>
      <c r="ADZ41" s="252"/>
      <c r="AEA41" s="252"/>
      <c r="AEB41" s="252"/>
      <c r="AEC41" s="252"/>
      <c r="AED41" s="252"/>
      <c r="AEE41" s="252"/>
      <c r="AEF41" s="252"/>
      <c r="AEG41" s="252"/>
      <c r="AEH41" s="252"/>
      <c r="AEI41" s="252"/>
      <c r="AEJ41" s="252"/>
      <c r="AEK41" s="252"/>
      <c r="AEL41" s="252"/>
      <c r="AEM41" s="252"/>
      <c r="AEN41" s="252"/>
      <c r="AEO41" s="252"/>
      <c r="AEP41" s="252"/>
      <c r="AEQ41" s="252"/>
      <c r="AER41" s="252"/>
      <c r="AES41" s="252"/>
      <c r="AET41" s="252"/>
      <c r="AEU41" s="252"/>
      <c r="AEV41" s="252"/>
      <c r="AEW41" s="252"/>
      <c r="AEX41" s="252"/>
      <c r="AEY41" s="252"/>
      <c r="AEZ41" s="252"/>
      <c r="AFA41" s="252"/>
      <c r="AFB41" s="252"/>
      <c r="AFC41" s="252"/>
      <c r="AFD41" s="252"/>
      <c r="AFE41" s="252"/>
      <c r="AFF41" s="252"/>
      <c r="AFG41" s="252"/>
      <c r="AFH41" s="252"/>
      <c r="AFI41" s="252"/>
      <c r="AFJ41" s="252"/>
      <c r="AFK41" s="252"/>
      <c r="AFL41" s="252"/>
      <c r="AFM41" s="252"/>
      <c r="AFN41" s="252"/>
      <c r="AFO41" s="252"/>
      <c r="AFP41" s="252"/>
      <c r="AFQ41" s="252"/>
      <c r="AFR41" s="252"/>
      <c r="AFS41" s="252"/>
      <c r="AFT41" s="252"/>
      <c r="AFU41" s="252"/>
      <c r="AFV41" s="252"/>
      <c r="AFW41" s="252"/>
      <c r="AFX41" s="252"/>
      <c r="AFY41" s="252"/>
      <c r="AFZ41" s="252"/>
      <c r="AGA41" s="252"/>
      <c r="AGB41" s="252"/>
      <c r="AGC41" s="252"/>
      <c r="AGD41" s="252"/>
      <c r="AGE41" s="252"/>
      <c r="AGF41" s="252"/>
      <c r="AGG41" s="252"/>
      <c r="AGH41" s="252"/>
      <c r="AGI41" s="252"/>
      <c r="AGJ41" s="252"/>
      <c r="AGK41" s="252"/>
      <c r="AGL41" s="252"/>
      <c r="AGM41" s="252"/>
      <c r="AGN41" s="252"/>
      <c r="AGO41" s="252"/>
      <c r="AGP41" s="252"/>
      <c r="AGQ41" s="252"/>
      <c r="AGR41" s="252"/>
      <c r="AGS41" s="252"/>
      <c r="AGT41" s="252"/>
      <c r="AGU41" s="252"/>
      <c r="AGV41" s="252"/>
      <c r="AGW41" s="252"/>
      <c r="AGX41" s="252"/>
      <c r="AGY41" s="252"/>
      <c r="AGZ41" s="252"/>
      <c r="AHA41" s="252"/>
      <c r="AHB41" s="252"/>
      <c r="AHC41" s="252"/>
      <c r="AHD41" s="252"/>
      <c r="AHE41" s="252"/>
      <c r="AHF41" s="252"/>
      <c r="AHG41" s="252"/>
      <c r="AHH41" s="252"/>
      <c r="AHI41" s="252"/>
      <c r="AHJ41" s="252"/>
      <c r="AHK41" s="252"/>
      <c r="AHL41" s="252"/>
      <c r="AHM41" s="252"/>
      <c r="AHN41" s="252"/>
      <c r="AHO41" s="252"/>
      <c r="AHP41" s="252"/>
      <c r="AHQ41" s="252"/>
      <c r="AHR41" s="252"/>
      <c r="AHS41" s="252"/>
      <c r="AHT41" s="252"/>
      <c r="AHU41" s="252"/>
      <c r="AHV41" s="252"/>
      <c r="AHW41" s="252"/>
      <c r="AHX41" s="252"/>
      <c r="AHY41" s="252"/>
      <c r="AHZ41" s="252"/>
      <c r="AIA41" s="252"/>
      <c r="AIB41" s="252"/>
      <c r="AIC41" s="252"/>
      <c r="AID41" s="252"/>
      <c r="AIE41" s="252"/>
      <c r="AIF41" s="252"/>
      <c r="AIG41" s="252"/>
      <c r="AIH41" s="252"/>
      <c r="AII41" s="252"/>
      <c r="AIJ41" s="252"/>
      <c r="AIK41" s="252"/>
      <c r="AIL41" s="252"/>
      <c r="AIM41" s="252"/>
      <c r="AIN41" s="252"/>
      <c r="AIO41" s="252"/>
      <c r="AIP41" s="252"/>
      <c r="AIQ41" s="252"/>
      <c r="AIR41" s="252"/>
      <c r="AIS41" s="252"/>
      <c r="AIT41" s="252"/>
      <c r="AIU41" s="252"/>
      <c r="AIV41" s="252"/>
      <c r="AIW41" s="252"/>
      <c r="AIX41" s="252"/>
      <c r="AIY41" s="252"/>
      <c r="AIZ41" s="252"/>
      <c r="AJA41" s="252"/>
      <c r="AJB41" s="252"/>
      <c r="AJC41" s="252"/>
      <c r="AJD41" s="252"/>
      <c r="AJE41" s="252"/>
      <c r="AJF41" s="252"/>
      <c r="AJG41" s="252"/>
      <c r="AJH41" s="252"/>
      <c r="AJI41" s="252"/>
      <c r="AJJ41" s="252"/>
      <c r="AJK41" s="252"/>
      <c r="AJL41" s="252"/>
      <c r="AJM41" s="252"/>
      <c r="AJN41" s="252"/>
      <c r="AJO41" s="252"/>
      <c r="AJP41" s="252"/>
      <c r="AJQ41" s="252"/>
      <c r="AJR41" s="252"/>
      <c r="AJS41" s="252"/>
      <c r="AJT41" s="252"/>
      <c r="AJU41" s="252"/>
      <c r="AJV41" s="252"/>
      <c r="AJW41" s="252"/>
      <c r="AJX41" s="252"/>
      <c r="AJY41" s="252"/>
      <c r="AJZ41" s="252"/>
      <c r="AKA41" s="252"/>
      <c r="AKB41" s="252"/>
      <c r="AKC41" s="252"/>
      <c r="AKD41" s="252"/>
      <c r="AKE41" s="252"/>
      <c r="AKF41" s="252"/>
      <c r="AKG41" s="252"/>
      <c r="AKH41" s="252"/>
      <c r="AKI41" s="252"/>
      <c r="AKJ41" s="252"/>
      <c r="AKK41" s="252"/>
      <c r="AKL41" s="252"/>
      <c r="AKM41" s="252"/>
      <c r="AKN41" s="252"/>
      <c r="AKO41" s="252"/>
      <c r="AKP41" s="252"/>
      <c r="AKQ41" s="252"/>
      <c r="AKR41" s="252"/>
      <c r="AKS41" s="252"/>
      <c r="AKT41" s="252"/>
      <c r="AKU41" s="252"/>
      <c r="AKV41" s="252"/>
      <c r="AKW41" s="252"/>
      <c r="AKX41" s="252"/>
      <c r="AKY41" s="252"/>
      <c r="AKZ41" s="252"/>
      <c r="ALA41" s="252"/>
      <c r="ALB41" s="252"/>
      <c r="ALC41" s="252"/>
      <c r="ALD41" s="252"/>
      <c r="ALE41" s="252"/>
      <c r="ALF41" s="252"/>
      <c r="ALG41" s="252"/>
      <c r="ALH41" s="252"/>
      <c r="ALI41" s="252"/>
      <c r="ALJ41" s="252"/>
      <c r="ALK41" s="252"/>
      <c r="ALL41" s="252"/>
      <c r="ALM41" s="252"/>
      <c r="ALN41" s="252"/>
      <c r="ALO41" s="252"/>
      <c r="ALP41" s="252"/>
      <c r="ALQ41" s="252"/>
      <c r="ALR41" s="252"/>
      <c r="ALS41" s="252"/>
      <c r="ALT41" s="252"/>
      <c r="ALU41" s="252"/>
      <c r="ALV41" s="252"/>
      <c r="ALW41" s="252"/>
      <c r="ALX41" s="252"/>
      <c r="ALY41" s="252"/>
      <c r="ALZ41" s="252"/>
      <c r="AMA41" s="252"/>
      <c r="AMB41" s="252"/>
      <c r="AMC41" s="252"/>
      <c r="AMD41" s="252"/>
      <c r="AME41" s="252"/>
      <c r="AMF41" s="252"/>
      <c r="AMG41" s="252"/>
      <c r="AMH41" s="252"/>
      <c r="AMI41" s="252"/>
      <c r="AMJ41" s="252"/>
      <c r="AMK41" s="252"/>
      <c r="AML41" s="252"/>
      <c r="AMM41" s="252"/>
      <c r="AMN41" s="252"/>
      <c r="AMO41" s="252"/>
      <c r="AMP41" s="252"/>
      <c r="AMQ41" s="252"/>
      <c r="AMR41" s="252"/>
      <c r="AMS41" s="252"/>
      <c r="AMT41" s="252"/>
      <c r="AMU41" s="252"/>
      <c r="AMV41" s="252"/>
      <c r="AMW41" s="252"/>
      <c r="AMX41" s="252"/>
      <c r="AMY41" s="252"/>
      <c r="AMZ41" s="252"/>
      <c r="ANA41" s="252"/>
      <c r="ANB41" s="252"/>
      <c r="ANC41" s="252"/>
      <c r="AND41" s="252"/>
      <c r="ANE41" s="252"/>
      <c r="ANF41" s="252"/>
      <c r="ANG41" s="252"/>
      <c r="ANH41" s="252"/>
      <c r="ANI41" s="252"/>
      <c r="ANJ41" s="252"/>
      <c r="ANK41" s="252"/>
      <c r="ANL41" s="252"/>
      <c r="ANM41" s="252"/>
      <c r="ANN41" s="252"/>
      <c r="ANO41" s="252"/>
      <c r="ANP41" s="252"/>
      <c r="ANQ41" s="252"/>
      <c r="ANR41" s="252"/>
      <c r="ANS41" s="252"/>
      <c r="ANT41" s="252"/>
      <c r="ANU41" s="252"/>
      <c r="ANV41" s="252"/>
      <c r="ANW41" s="252"/>
      <c r="ANX41" s="252"/>
      <c r="ANY41" s="252"/>
      <c r="ANZ41" s="252"/>
      <c r="AOA41" s="252"/>
      <c r="AOB41" s="252"/>
      <c r="AOC41" s="252"/>
      <c r="AOD41" s="252"/>
      <c r="AOE41" s="252"/>
      <c r="AOF41" s="252"/>
      <c r="AOG41" s="252"/>
      <c r="AOH41" s="252"/>
      <c r="AOI41" s="252"/>
      <c r="AOJ41" s="252"/>
      <c r="AOK41" s="252"/>
      <c r="AOL41" s="252"/>
      <c r="AOM41" s="252"/>
      <c r="AON41" s="252"/>
      <c r="AOO41" s="252"/>
      <c r="AOP41" s="252"/>
      <c r="AOQ41" s="252"/>
      <c r="AOR41" s="252"/>
      <c r="AOS41" s="252"/>
      <c r="AOT41" s="252"/>
      <c r="AOU41" s="252"/>
      <c r="AOV41" s="252"/>
      <c r="AOW41" s="252"/>
      <c r="AOX41" s="252"/>
      <c r="AOY41" s="252"/>
      <c r="AOZ41" s="252"/>
      <c r="APA41" s="252"/>
      <c r="APB41" s="252"/>
      <c r="APC41" s="252"/>
      <c r="APD41" s="252"/>
      <c r="APE41" s="252"/>
      <c r="APF41" s="252"/>
      <c r="APG41" s="252"/>
      <c r="APH41" s="252"/>
      <c r="API41" s="252"/>
      <c r="APJ41" s="252"/>
      <c r="APK41" s="252"/>
      <c r="APL41" s="252"/>
      <c r="APM41" s="252"/>
      <c r="APN41" s="252"/>
      <c r="APO41" s="252"/>
      <c r="APP41" s="252"/>
    </row>
    <row r="42" spans="1:1108" s="153" customFormat="1">
      <c r="A42" s="42">
        <v>86</v>
      </c>
      <c r="B42" s="137">
        <v>29.1</v>
      </c>
      <c r="C42" s="102" t="s">
        <v>484</v>
      </c>
      <c r="D42" s="174">
        <v>1067</v>
      </c>
      <c r="E42" s="264" t="s">
        <v>398</v>
      </c>
      <c r="F42" s="106" t="s">
        <v>486</v>
      </c>
      <c r="G42" s="175" t="s">
        <v>485</v>
      </c>
      <c r="H42" s="175" t="s">
        <v>488</v>
      </c>
      <c r="I42" s="175" t="s">
        <v>487</v>
      </c>
      <c r="J42" s="10" t="s">
        <v>489</v>
      </c>
      <c r="K42" s="10" t="s">
        <v>490</v>
      </c>
      <c r="L42" s="74" t="s">
        <v>405</v>
      </c>
      <c r="M42" s="10" t="s">
        <v>406</v>
      </c>
      <c r="N42" s="74" t="s">
        <v>265</v>
      </c>
      <c r="O42" s="176"/>
      <c r="P42" s="283">
        <v>89</v>
      </c>
      <c r="Q42" s="109" t="s">
        <v>0</v>
      </c>
      <c r="R42" s="283">
        <v>89</v>
      </c>
      <c r="S42" s="109" t="s">
        <v>0</v>
      </c>
      <c r="T42" s="283">
        <v>3</v>
      </c>
      <c r="U42" s="109" t="s">
        <v>0</v>
      </c>
      <c r="V42" s="109">
        <v>14</v>
      </c>
      <c r="W42" s="109" t="s">
        <v>0</v>
      </c>
      <c r="X42" s="109">
        <v>7</v>
      </c>
      <c r="Y42" s="109" t="s">
        <v>0</v>
      </c>
      <c r="Z42" s="109">
        <v>5</v>
      </c>
      <c r="AA42" s="109" t="s">
        <v>0</v>
      </c>
      <c r="AB42" s="109"/>
      <c r="AC42" s="109" t="s">
        <v>0</v>
      </c>
      <c r="AD42" s="109"/>
      <c r="AE42" s="109" t="s">
        <v>0</v>
      </c>
      <c r="AF42" s="77">
        <v>4.5</v>
      </c>
      <c r="AG42" s="78">
        <v>8</v>
      </c>
      <c r="AH42" s="77" t="s">
        <v>407</v>
      </c>
      <c r="AI42" s="77" t="s">
        <v>0</v>
      </c>
      <c r="AJ42" s="284" t="s">
        <v>8</v>
      </c>
      <c r="AK42" s="284" t="s">
        <v>491</v>
      </c>
      <c r="AL42" s="285" t="s">
        <v>11</v>
      </c>
      <c r="AM42" s="285"/>
      <c r="AN42" s="285"/>
      <c r="AO42" s="285"/>
      <c r="AP42" s="286">
        <v>10</v>
      </c>
      <c r="AQ42" s="111" t="s">
        <v>7</v>
      </c>
      <c r="AR42" s="287">
        <v>0.27800000000000002</v>
      </c>
      <c r="AS42" s="83" t="s">
        <v>20</v>
      </c>
      <c r="AT42" s="288">
        <v>120</v>
      </c>
      <c r="AU42" s="289">
        <v>180</v>
      </c>
      <c r="AV42" s="180" t="s">
        <v>492</v>
      </c>
      <c r="AW42" s="74" t="s">
        <v>206</v>
      </c>
      <c r="AX42" s="74" t="s">
        <v>207</v>
      </c>
      <c r="AY42" s="74" t="s">
        <v>208</v>
      </c>
      <c r="AZ42" s="74" t="s">
        <v>209</v>
      </c>
      <c r="BA42" s="152" t="s">
        <v>210</v>
      </c>
      <c r="BB42" s="115" t="s">
        <v>211</v>
      </c>
      <c r="BC42" s="152" t="s">
        <v>212</v>
      </c>
      <c r="BD42" s="152" t="s">
        <v>213</v>
      </c>
      <c r="BE42" s="267" t="s">
        <v>493</v>
      </c>
      <c r="BF42" s="236" t="s">
        <v>494</v>
      </c>
      <c r="BG42" s="236" t="s">
        <v>495</v>
      </c>
      <c r="BH42" s="236" t="s">
        <v>496</v>
      </c>
      <c r="BM42" s="155" t="s">
        <v>215</v>
      </c>
      <c r="BN42" s="154" t="s">
        <v>216</v>
      </c>
      <c r="BO42" s="154" t="s">
        <v>217</v>
      </c>
      <c r="BP42" s="154" t="s">
        <v>218</v>
      </c>
      <c r="BQ42" s="154" t="s">
        <v>266</v>
      </c>
      <c r="BR42" s="154" t="s">
        <v>267</v>
      </c>
      <c r="BS42" s="121" t="s">
        <v>268</v>
      </c>
      <c r="BT42" s="121" t="s">
        <v>269</v>
      </c>
      <c r="BU42" s="121" t="s">
        <v>497</v>
      </c>
      <c r="BV42" s="121" t="s">
        <v>498</v>
      </c>
      <c r="BW42" s="121" t="s">
        <v>499</v>
      </c>
      <c r="BX42" s="121" t="s">
        <v>500</v>
      </c>
      <c r="BY42" s="121" t="s">
        <v>414</v>
      </c>
      <c r="BZ42" s="155" t="s">
        <v>415</v>
      </c>
      <c r="CA42" s="268" t="s">
        <v>416</v>
      </c>
      <c r="CB42" s="269" t="s">
        <v>417</v>
      </c>
      <c r="CC42" s="155" t="s">
        <v>344</v>
      </c>
      <c r="CD42" s="155" t="s">
        <v>345</v>
      </c>
      <c r="CE42" s="155" t="s">
        <v>346</v>
      </c>
      <c r="CF42" s="155" t="s">
        <v>347</v>
      </c>
      <c r="CG42" s="89" t="s">
        <v>418</v>
      </c>
      <c r="CH42" s="157" t="s">
        <v>419</v>
      </c>
      <c r="CI42" s="157" t="s">
        <v>420</v>
      </c>
      <c r="CJ42" s="157" t="s">
        <v>421</v>
      </c>
      <c r="CK42" s="271" t="s">
        <v>501</v>
      </c>
      <c r="CL42" s="271"/>
      <c r="CM42" s="271"/>
      <c r="CN42" s="271"/>
      <c r="CO42" s="290" t="s">
        <v>502</v>
      </c>
      <c r="CP42" s="271"/>
      <c r="CQ42" s="271"/>
      <c r="CR42" s="271"/>
      <c r="CS42" s="271" t="s">
        <v>503</v>
      </c>
      <c r="CT42" s="271" t="s">
        <v>504</v>
      </c>
      <c r="CU42" s="271" t="s">
        <v>505</v>
      </c>
      <c r="CV42" s="271" t="s">
        <v>506</v>
      </c>
      <c r="CW42" s="291" t="s">
        <v>507</v>
      </c>
      <c r="CX42" s="292"/>
      <c r="CY42" s="292"/>
      <c r="CZ42" s="291"/>
      <c r="DA42" s="293" t="s">
        <v>508</v>
      </c>
      <c r="DB42" s="280"/>
      <c r="DC42" s="280"/>
      <c r="DD42" s="280"/>
      <c r="DE42" s="280" t="s">
        <v>509</v>
      </c>
      <c r="DF42" s="292"/>
      <c r="DG42" s="271"/>
      <c r="DH42" s="271"/>
      <c r="DI42" s="290" t="s">
        <v>510</v>
      </c>
      <c r="DJ42" s="91" t="s">
        <v>237</v>
      </c>
      <c r="DK42" s="91" t="s">
        <v>238</v>
      </c>
      <c r="DL42" s="91" t="s">
        <v>239</v>
      </c>
      <c r="DM42" s="121" t="s">
        <v>414</v>
      </c>
      <c r="DN42" s="155" t="s">
        <v>415</v>
      </c>
      <c r="DO42" s="268" t="s">
        <v>416</v>
      </c>
      <c r="DP42" s="268" t="s">
        <v>417</v>
      </c>
      <c r="DQ42" s="127" t="s">
        <v>511</v>
      </c>
      <c r="DR42" s="127" t="s">
        <v>512</v>
      </c>
      <c r="DS42" s="127" t="s">
        <v>513</v>
      </c>
      <c r="DT42" s="127" t="s">
        <v>514</v>
      </c>
      <c r="DU42" s="91" t="s">
        <v>241</v>
      </c>
      <c r="DV42" s="91" t="s">
        <v>242</v>
      </c>
      <c r="DW42" s="91" t="s">
        <v>243</v>
      </c>
      <c r="DX42" s="91" t="s">
        <v>244</v>
      </c>
      <c r="DY42" s="192"/>
      <c r="DZ42" s="192"/>
      <c r="EA42" s="192"/>
      <c r="EB42" s="192"/>
      <c r="EC42" s="192"/>
      <c r="ED42" s="192"/>
      <c r="EE42" s="192"/>
      <c r="EF42" s="192"/>
      <c r="EG42" s="96" t="s">
        <v>515</v>
      </c>
      <c r="EH42" s="96" t="s">
        <v>516</v>
      </c>
      <c r="EI42" s="95" t="s">
        <v>517</v>
      </c>
      <c r="EJ42" s="95" t="s">
        <v>518</v>
      </c>
      <c r="EK42" s="96" t="s">
        <v>253</v>
      </c>
      <c r="EL42" s="183" t="s">
        <v>519</v>
      </c>
      <c r="EM42" s="183" t="s">
        <v>520</v>
      </c>
      <c r="EN42" s="185" t="s">
        <v>515</v>
      </c>
      <c r="EO42" s="294" t="s">
        <v>254</v>
      </c>
      <c r="EP42" s="294"/>
      <c r="EQ42" s="185" t="s">
        <v>521</v>
      </c>
      <c r="ER42" s="185" t="s">
        <v>522</v>
      </c>
      <c r="ES42" s="185" t="s">
        <v>521</v>
      </c>
      <c r="ET42" s="185" t="s">
        <v>515</v>
      </c>
      <c r="EU42" s="185" t="s">
        <v>429</v>
      </c>
      <c r="EV42" s="74"/>
      <c r="EW42" s="74"/>
      <c r="EX42" s="171" t="s">
        <v>523</v>
      </c>
      <c r="EY42" s="171"/>
      <c r="EZ42" s="171"/>
      <c r="FA42" s="171" t="s">
        <v>524</v>
      </c>
      <c r="FB42" s="171"/>
      <c r="FC42" s="171"/>
      <c r="FD42" s="171"/>
      <c r="FE42" s="171" t="s">
        <v>525</v>
      </c>
      <c r="FF42" s="248"/>
      <c r="FG42" s="248"/>
      <c r="FH42" s="248"/>
      <c r="FI42" s="248"/>
      <c r="FJ42" s="248"/>
      <c r="FK42" s="248"/>
      <c r="FL42" s="135">
        <v>1</v>
      </c>
      <c r="FM42" s="136"/>
      <c r="FN42" s="136"/>
      <c r="FO42" s="136"/>
      <c r="FP42" s="136"/>
      <c r="FQ42" s="136"/>
      <c r="FR42" s="136"/>
      <c r="FS42" s="136"/>
      <c r="FT42" s="136"/>
      <c r="FU42" s="136"/>
      <c r="FV42" s="136"/>
    </row>
    <row r="43" spans="1:1108" s="249" customFormat="1">
      <c r="A43" s="42">
        <v>89</v>
      </c>
      <c r="B43" s="137">
        <v>30.1</v>
      </c>
      <c r="C43" s="102" t="s">
        <v>26</v>
      </c>
      <c r="D43" s="174">
        <v>1067</v>
      </c>
      <c r="E43" s="264" t="s">
        <v>398</v>
      </c>
      <c r="F43" s="106" t="s">
        <v>527</v>
      </c>
      <c r="G43" s="175" t="s">
        <v>526</v>
      </c>
      <c r="H43" s="175" t="s">
        <v>529</v>
      </c>
      <c r="I43" s="175" t="s">
        <v>528</v>
      </c>
      <c r="J43" s="10" t="s">
        <v>489</v>
      </c>
      <c r="K43" s="10" t="s">
        <v>490</v>
      </c>
      <c r="L43" s="74" t="s">
        <v>405</v>
      </c>
      <c r="M43" s="10" t="s">
        <v>406</v>
      </c>
      <c r="N43" s="74" t="s">
        <v>201</v>
      </c>
      <c r="O43" s="177">
        <v>112833</v>
      </c>
      <c r="P43" s="109">
        <v>89</v>
      </c>
      <c r="Q43" s="109" t="s">
        <v>0</v>
      </c>
      <c r="R43" s="109">
        <v>89</v>
      </c>
      <c r="S43" s="109" t="s">
        <v>0</v>
      </c>
      <c r="T43" s="283">
        <v>3</v>
      </c>
      <c r="U43" s="109" t="s">
        <v>0</v>
      </c>
      <c r="V43" s="109">
        <v>14</v>
      </c>
      <c r="W43" s="109" t="s">
        <v>0</v>
      </c>
      <c r="X43" s="109">
        <v>7</v>
      </c>
      <c r="Y43" s="109" t="s">
        <v>0</v>
      </c>
      <c r="Z43" s="109">
        <v>5</v>
      </c>
      <c r="AA43" s="109" t="s">
        <v>0</v>
      </c>
      <c r="AB43" s="109"/>
      <c r="AC43" s="109" t="s">
        <v>0</v>
      </c>
      <c r="AD43" s="109"/>
      <c r="AE43" s="109" t="s">
        <v>0</v>
      </c>
      <c r="AF43" s="77">
        <v>4.5</v>
      </c>
      <c r="AG43" s="78">
        <v>8</v>
      </c>
      <c r="AH43" s="77" t="s">
        <v>407</v>
      </c>
      <c r="AI43" s="77" t="s">
        <v>0</v>
      </c>
      <c r="AJ43" s="284" t="s">
        <v>8</v>
      </c>
      <c r="AK43" s="284" t="s">
        <v>491</v>
      </c>
      <c r="AL43" s="285" t="s">
        <v>11</v>
      </c>
      <c r="AM43" s="285"/>
      <c r="AN43" s="285"/>
      <c r="AO43" s="285"/>
      <c r="AP43" s="286">
        <v>10</v>
      </c>
      <c r="AQ43" s="111" t="s">
        <v>7</v>
      </c>
      <c r="AR43" s="287">
        <v>0.27800000000000002</v>
      </c>
      <c r="AS43" s="83" t="s">
        <v>20</v>
      </c>
      <c r="AT43" s="288">
        <v>120</v>
      </c>
      <c r="AU43" s="289">
        <v>180</v>
      </c>
      <c r="AV43" s="180">
        <v>150</v>
      </c>
      <c r="AW43" s="74" t="s">
        <v>206</v>
      </c>
      <c r="AX43" s="74" t="s">
        <v>207</v>
      </c>
      <c r="AY43" s="74" t="s">
        <v>208</v>
      </c>
      <c r="AZ43" s="74" t="s">
        <v>209</v>
      </c>
      <c r="BA43" s="152" t="s">
        <v>210</v>
      </c>
      <c r="BB43" s="115" t="s">
        <v>211</v>
      </c>
      <c r="BC43" s="152" t="s">
        <v>212</v>
      </c>
      <c r="BD43" s="152" t="s">
        <v>213</v>
      </c>
      <c r="BE43" s="267" t="s">
        <v>493</v>
      </c>
      <c r="BF43" s="236" t="s">
        <v>494</v>
      </c>
      <c r="BG43" s="236" t="s">
        <v>495</v>
      </c>
      <c r="BH43" s="236" t="s">
        <v>496</v>
      </c>
      <c r="BM43" s="155" t="s">
        <v>215</v>
      </c>
      <c r="BN43" s="154" t="s">
        <v>216</v>
      </c>
      <c r="BO43" s="154" t="s">
        <v>217</v>
      </c>
      <c r="BP43" s="154" t="s">
        <v>218</v>
      </c>
      <c r="BQ43" s="155" t="s">
        <v>219</v>
      </c>
      <c r="BR43" s="154" t="s">
        <v>220</v>
      </c>
      <c r="BS43" s="121" t="s">
        <v>221</v>
      </c>
      <c r="BT43" s="121" t="s">
        <v>222</v>
      </c>
      <c r="BU43" s="121" t="s">
        <v>497</v>
      </c>
      <c r="BV43" s="121" t="s">
        <v>498</v>
      </c>
      <c r="BW43" s="121" t="s">
        <v>499</v>
      </c>
      <c r="BX43" s="121" t="s">
        <v>500</v>
      </c>
      <c r="BY43" s="121" t="s">
        <v>414</v>
      </c>
      <c r="BZ43" s="155" t="s">
        <v>415</v>
      </c>
      <c r="CA43" s="268" t="s">
        <v>416</v>
      </c>
      <c r="CB43" s="269" t="s">
        <v>417</v>
      </c>
      <c r="CC43" s="155" t="s">
        <v>344</v>
      </c>
      <c r="CD43" s="155" t="s">
        <v>345</v>
      </c>
      <c r="CE43" s="155" t="s">
        <v>346</v>
      </c>
      <c r="CF43" s="155" t="s">
        <v>347</v>
      </c>
      <c r="CG43" s="89" t="s">
        <v>418</v>
      </c>
      <c r="CH43" s="157" t="s">
        <v>419</v>
      </c>
      <c r="CI43" s="157" t="s">
        <v>420</v>
      </c>
      <c r="CJ43" s="157" t="s">
        <v>421</v>
      </c>
      <c r="CK43" s="271" t="s">
        <v>501</v>
      </c>
      <c r="CL43" s="271"/>
      <c r="CM43" s="271"/>
      <c r="CN43" s="271"/>
      <c r="CO43" s="290" t="s">
        <v>502</v>
      </c>
      <c r="CP43" s="271"/>
      <c r="CQ43" s="271"/>
      <c r="CR43" s="271"/>
      <c r="CS43" s="271" t="s">
        <v>503</v>
      </c>
      <c r="CT43" s="271" t="s">
        <v>504</v>
      </c>
      <c r="CU43" s="271" t="s">
        <v>505</v>
      </c>
      <c r="CV43" s="271" t="s">
        <v>506</v>
      </c>
      <c r="CW43" s="291" t="s">
        <v>507</v>
      </c>
      <c r="CX43" s="292"/>
      <c r="CY43" s="292"/>
      <c r="CZ43" s="291"/>
      <c r="DA43" s="293" t="s">
        <v>508</v>
      </c>
      <c r="DB43" s="280"/>
      <c r="DC43" s="280"/>
      <c r="DD43" s="280"/>
      <c r="DE43" s="280" t="s">
        <v>509</v>
      </c>
      <c r="DF43" s="292"/>
      <c r="DG43" s="271"/>
      <c r="DH43" s="271"/>
      <c r="DI43" s="290" t="s">
        <v>510</v>
      </c>
      <c r="DJ43" s="91" t="s">
        <v>237</v>
      </c>
      <c r="DK43" s="91" t="s">
        <v>238</v>
      </c>
      <c r="DL43" s="91" t="s">
        <v>239</v>
      </c>
      <c r="DM43" s="121" t="s">
        <v>414</v>
      </c>
      <c r="DN43" s="155" t="s">
        <v>415</v>
      </c>
      <c r="DO43" s="268" t="s">
        <v>416</v>
      </c>
      <c r="DP43" s="268" t="s">
        <v>417</v>
      </c>
      <c r="DQ43" s="127" t="s">
        <v>511</v>
      </c>
      <c r="DR43" s="127" t="s">
        <v>512</v>
      </c>
      <c r="DS43" s="127" t="s">
        <v>513</v>
      </c>
      <c r="DT43" s="127" t="s">
        <v>514</v>
      </c>
      <c r="DU43" s="91" t="s">
        <v>241</v>
      </c>
      <c r="DV43" s="91" t="s">
        <v>242</v>
      </c>
      <c r="DW43" s="91" t="s">
        <v>243</v>
      </c>
      <c r="DX43" s="91" t="s">
        <v>244</v>
      </c>
      <c r="DY43" s="192"/>
      <c r="DZ43" s="192"/>
      <c r="EA43" s="192"/>
      <c r="EB43" s="192"/>
      <c r="EC43" s="192"/>
      <c r="ED43" s="192"/>
      <c r="EE43" s="192"/>
      <c r="EF43" s="192"/>
      <c r="EG43" s="96" t="s">
        <v>515</v>
      </c>
      <c r="EH43" s="96" t="s">
        <v>516</v>
      </c>
      <c r="EI43" s="95" t="s">
        <v>517</v>
      </c>
      <c r="EJ43" s="95" t="s">
        <v>518</v>
      </c>
      <c r="EK43" s="96" t="s">
        <v>253</v>
      </c>
      <c r="EL43" s="183" t="s">
        <v>519</v>
      </c>
      <c r="EM43" s="183" t="s">
        <v>520</v>
      </c>
      <c r="EN43" s="185" t="s">
        <v>515</v>
      </c>
      <c r="EO43" s="294" t="s">
        <v>254</v>
      </c>
      <c r="EP43" s="294"/>
      <c r="EQ43" s="185" t="s">
        <v>530</v>
      </c>
      <c r="ER43" s="185" t="s">
        <v>522</v>
      </c>
      <c r="ES43" s="185" t="s">
        <v>530</v>
      </c>
      <c r="ET43" s="185" t="s">
        <v>515</v>
      </c>
      <c r="EU43" s="185" t="s">
        <v>429</v>
      </c>
      <c r="EV43" s="74"/>
      <c r="EW43" s="74"/>
      <c r="EX43" s="171" t="s">
        <v>523</v>
      </c>
      <c r="EY43" s="171"/>
      <c r="EZ43" s="171"/>
      <c r="FA43" s="171" t="s">
        <v>524</v>
      </c>
      <c r="FB43" s="171"/>
      <c r="FC43" s="171"/>
      <c r="FD43" s="171"/>
      <c r="FE43" s="171" t="s">
        <v>525</v>
      </c>
      <c r="FF43" s="248">
        <v>55211</v>
      </c>
      <c r="FG43" s="172"/>
      <c r="FH43" s="172"/>
      <c r="FI43" s="248"/>
      <c r="FJ43" s="248"/>
      <c r="FK43" s="248"/>
      <c r="FL43" s="135">
        <v>1</v>
      </c>
      <c r="FM43" s="136"/>
      <c r="FN43" s="136"/>
      <c r="FO43" s="136"/>
      <c r="FP43" s="136"/>
      <c r="FQ43" s="136"/>
      <c r="FR43" s="136"/>
      <c r="FS43" s="136"/>
      <c r="FT43" s="136"/>
      <c r="FU43" s="136"/>
      <c r="FV43" s="136"/>
      <c r="FW43" s="153"/>
      <c r="FX43" s="153"/>
      <c r="FY43" s="153"/>
      <c r="FZ43" s="153"/>
      <c r="GA43" s="153"/>
      <c r="GB43" s="153"/>
      <c r="GC43" s="153"/>
      <c r="GD43" s="153"/>
      <c r="GE43" s="153"/>
      <c r="GF43" s="153"/>
      <c r="GG43" s="153"/>
      <c r="GH43" s="153"/>
      <c r="GI43" s="153"/>
      <c r="GJ43" s="153"/>
      <c r="GK43" s="153"/>
      <c r="GL43" s="153"/>
      <c r="GM43" s="153"/>
      <c r="GN43" s="153"/>
      <c r="GO43" s="153"/>
      <c r="GP43" s="153"/>
      <c r="GQ43" s="153"/>
      <c r="GR43" s="153"/>
      <c r="GS43" s="153"/>
      <c r="GT43" s="153"/>
      <c r="GU43" s="153"/>
      <c r="GV43" s="153"/>
      <c r="GW43" s="153"/>
      <c r="GX43" s="153"/>
      <c r="GY43" s="153"/>
      <c r="GZ43" s="153"/>
      <c r="HA43" s="153"/>
      <c r="HB43" s="153"/>
      <c r="HC43" s="153"/>
      <c r="HD43" s="153"/>
      <c r="HE43" s="153"/>
      <c r="HF43" s="153"/>
      <c r="HG43" s="153"/>
      <c r="HH43" s="153"/>
      <c r="HI43" s="153"/>
      <c r="HJ43" s="153"/>
      <c r="HK43" s="153"/>
      <c r="HL43" s="153"/>
      <c r="HM43" s="153"/>
      <c r="HN43" s="153"/>
      <c r="HO43" s="153"/>
      <c r="HP43" s="153"/>
      <c r="HQ43" s="153"/>
      <c r="HR43" s="153"/>
      <c r="HS43" s="153"/>
      <c r="HT43" s="153"/>
      <c r="HU43" s="153"/>
      <c r="HV43" s="153"/>
      <c r="HW43" s="153"/>
      <c r="HX43" s="153"/>
      <c r="HY43" s="153"/>
      <c r="HZ43" s="153"/>
      <c r="IA43" s="153"/>
      <c r="IB43" s="153"/>
      <c r="IC43" s="153"/>
      <c r="ID43" s="153"/>
      <c r="IE43" s="153"/>
      <c r="IF43" s="153"/>
      <c r="IG43" s="153"/>
      <c r="IH43" s="153"/>
      <c r="II43" s="153"/>
      <c r="IJ43" s="153"/>
      <c r="IK43" s="153"/>
      <c r="IL43" s="153"/>
      <c r="IM43" s="153"/>
      <c r="IN43" s="153"/>
      <c r="IO43" s="153"/>
      <c r="IP43" s="153"/>
      <c r="IQ43" s="153"/>
      <c r="IR43" s="153"/>
      <c r="IS43" s="153"/>
      <c r="IT43" s="153"/>
      <c r="IU43" s="153"/>
      <c r="IV43" s="153"/>
      <c r="IW43" s="153"/>
      <c r="IX43" s="153"/>
      <c r="IY43" s="153"/>
      <c r="IZ43" s="153"/>
      <c r="JA43" s="153"/>
      <c r="JB43" s="153"/>
      <c r="JC43" s="153"/>
      <c r="JD43" s="153"/>
      <c r="JE43" s="153"/>
      <c r="JF43" s="153"/>
      <c r="JG43" s="153"/>
      <c r="JH43" s="153"/>
      <c r="JI43" s="153"/>
      <c r="JJ43" s="153"/>
      <c r="JK43" s="153"/>
      <c r="JL43" s="153"/>
      <c r="JM43" s="153"/>
      <c r="JN43" s="153"/>
      <c r="JO43" s="153"/>
      <c r="JP43" s="153"/>
      <c r="JQ43" s="153"/>
      <c r="JR43" s="153"/>
      <c r="JS43" s="153"/>
      <c r="JT43" s="153"/>
      <c r="JU43" s="153"/>
      <c r="JV43" s="153"/>
      <c r="JW43" s="153"/>
      <c r="JX43" s="153"/>
      <c r="JY43" s="153"/>
      <c r="JZ43" s="153"/>
      <c r="KA43" s="153"/>
      <c r="KB43" s="153"/>
      <c r="KC43" s="153"/>
      <c r="KD43" s="153"/>
      <c r="KE43" s="153"/>
      <c r="KF43" s="153"/>
      <c r="KG43" s="153"/>
      <c r="KH43" s="153"/>
      <c r="KI43" s="153"/>
      <c r="KJ43" s="153"/>
      <c r="KK43" s="153"/>
      <c r="KL43" s="153"/>
      <c r="KM43" s="153"/>
      <c r="KN43" s="153"/>
      <c r="KO43" s="153"/>
      <c r="KP43" s="153"/>
      <c r="KQ43" s="153"/>
      <c r="KR43" s="153"/>
      <c r="KS43" s="153"/>
      <c r="KT43" s="153"/>
      <c r="KU43" s="153"/>
      <c r="KV43" s="153"/>
      <c r="KW43" s="153"/>
      <c r="KX43" s="153"/>
      <c r="KY43" s="153"/>
      <c r="KZ43" s="153"/>
      <c r="LA43" s="153"/>
      <c r="LB43" s="153"/>
      <c r="LC43" s="153"/>
      <c r="LD43" s="153"/>
      <c r="LE43" s="153"/>
      <c r="LF43" s="153"/>
      <c r="LG43" s="153"/>
      <c r="LH43" s="153"/>
      <c r="LI43" s="153"/>
      <c r="LJ43" s="153"/>
      <c r="LK43" s="153"/>
      <c r="LL43" s="153"/>
      <c r="LM43" s="153"/>
      <c r="LN43" s="153"/>
      <c r="LO43" s="153"/>
      <c r="LP43" s="153"/>
      <c r="LQ43" s="153"/>
      <c r="LR43" s="153"/>
      <c r="LS43" s="153"/>
      <c r="LT43" s="153"/>
      <c r="LU43" s="153"/>
      <c r="LV43" s="153"/>
      <c r="LW43" s="153"/>
      <c r="LX43" s="153"/>
      <c r="LY43" s="153"/>
      <c r="LZ43" s="153"/>
      <c r="MA43" s="153"/>
      <c r="MB43" s="153"/>
      <c r="MC43" s="153"/>
      <c r="MD43" s="153"/>
      <c r="ME43" s="153"/>
      <c r="MF43" s="153"/>
      <c r="MG43" s="153"/>
      <c r="MH43" s="153"/>
      <c r="MI43" s="153"/>
      <c r="MJ43" s="153"/>
      <c r="MK43" s="153"/>
      <c r="ML43" s="153"/>
      <c r="MM43" s="153"/>
      <c r="MN43" s="153"/>
      <c r="MO43" s="153"/>
      <c r="MP43" s="153"/>
      <c r="MQ43" s="153"/>
      <c r="MR43" s="153"/>
      <c r="MS43" s="153"/>
      <c r="MT43" s="153"/>
      <c r="MU43" s="153"/>
      <c r="MV43" s="153"/>
      <c r="MW43" s="153"/>
      <c r="MX43" s="153"/>
      <c r="MY43" s="153"/>
      <c r="MZ43" s="153"/>
      <c r="NA43" s="153"/>
      <c r="NB43" s="153"/>
      <c r="NC43" s="153"/>
      <c r="ND43" s="153"/>
      <c r="NE43" s="153"/>
      <c r="NF43" s="153"/>
      <c r="NG43" s="153"/>
      <c r="NH43" s="153"/>
      <c r="NI43" s="153"/>
      <c r="NJ43" s="153"/>
      <c r="NK43" s="153"/>
      <c r="NL43" s="153"/>
      <c r="NM43" s="153"/>
      <c r="NN43" s="153"/>
      <c r="NO43" s="153"/>
      <c r="NP43" s="153"/>
      <c r="NQ43" s="153"/>
      <c r="NR43" s="153"/>
      <c r="NS43" s="153"/>
      <c r="NT43" s="153"/>
      <c r="NU43" s="153"/>
      <c r="NV43" s="153"/>
      <c r="NW43" s="153"/>
      <c r="NX43" s="153"/>
      <c r="NY43" s="153"/>
      <c r="NZ43" s="153"/>
      <c r="OA43" s="153"/>
      <c r="OB43" s="153"/>
      <c r="OC43" s="153"/>
      <c r="OD43" s="153"/>
      <c r="OE43" s="153"/>
      <c r="OF43" s="153"/>
      <c r="OG43" s="153"/>
      <c r="OH43" s="153"/>
      <c r="OI43" s="153"/>
      <c r="OJ43" s="153"/>
      <c r="OK43" s="153"/>
      <c r="OL43" s="153"/>
      <c r="OM43" s="153"/>
      <c r="ON43" s="153"/>
      <c r="OO43" s="153"/>
      <c r="OP43" s="153"/>
      <c r="OQ43" s="153"/>
      <c r="OR43" s="153"/>
      <c r="OS43" s="153"/>
      <c r="OT43" s="153"/>
      <c r="OU43" s="153"/>
      <c r="OV43" s="153"/>
      <c r="OW43" s="153"/>
      <c r="OX43" s="153"/>
      <c r="OY43" s="153"/>
      <c r="OZ43" s="153"/>
      <c r="PA43" s="153"/>
      <c r="PB43" s="153"/>
      <c r="PC43" s="153"/>
      <c r="PD43" s="153"/>
      <c r="PE43" s="153"/>
      <c r="PF43" s="153"/>
      <c r="PG43" s="153"/>
      <c r="PH43" s="153"/>
      <c r="PI43" s="153"/>
      <c r="PJ43" s="153"/>
      <c r="PK43" s="153"/>
      <c r="PL43" s="153"/>
      <c r="PM43" s="153"/>
      <c r="PN43" s="153"/>
      <c r="PO43" s="153"/>
      <c r="PP43" s="153"/>
      <c r="PQ43" s="153"/>
      <c r="PR43" s="153"/>
      <c r="PS43" s="153"/>
      <c r="PT43" s="153"/>
      <c r="PU43" s="153"/>
      <c r="PV43" s="153"/>
      <c r="PW43" s="153"/>
      <c r="PX43" s="153"/>
      <c r="PY43" s="153"/>
      <c r="PZ43" s="153"/>
      <c r="QA43" s="153"/>
      <c r="QB43" s="153"/>
      <c r="QC43" s="153"/>
      <c r="QD43" s="153"/>
      <c r="QE43" s="153"/>
      <c r="QF43" s="153"/>
      <c r="QG43" s="153"/>
      <c r="QH43" s="153"/>
      <c r="QI43" s="153"/>
      <c r="QJ43" s="153"/>
      <c r="QK43" s="153"/>
      <c r="QL43" s="153"/>
      <c r="QM43" s="153"/>
      <c r="QN43" s="153"/>
      <c r="QO43" s="153"/>
      <c r="QP43" s="153"/>
      <c r="QQ43" s="153"/>
      <c r="QR43" s="153"/>
      <c r="QS43" s="153"/>
      <c r="QT43" s="153"/>
      <c r="QU43" s="153"/>
      <c r="QV43" s="153"/>
      <c r="QW43" s="153"/>
      <c r="QX43" s="153"/>
      <c r="QY43" s="153"/>
      <c r="QZ43" s="153"/>
      <c r="RA43" s="153"/>
      <c r="RB43" s="153"/>
      <c r="RC43" s="153"/>
      <c r="RD43" s="153"/>
      <c r="RE43" s="153"/>
      <c r="RF43" s="153"/>
      <c r="RG43" s="153"/>
      <c r="RH43" s="153"/>
      <c r="RI43" s="153"/>
      <c r="RJ43" s="153"/>
      <c r="RK43" s="153"/>
      <c r="RL43" s="153"/>
      <c r="RM43" s="153"/>
      <c r="RN43" s="153"/>
      <c r="RO43" s="153"/>
      <c r="RP43" s="153"/>
      <c r="RQ43" s="153"/>
      <c r="RR43" s="153"/>
      <c r="RS43" s="153"/>
      <c r="RT43" s="153"/>
      <c r="RU43" s="153"/>
      <c r="RV43" s="153"/>
      <c r="RW43" s="153"/>
      <c r="RX43" s="153"/>
      <c r="RY43" s="153"/>
      <c r="RZ43" s="153"/>
      <c r="SA43" s="153"/>
      <c r="SB43" s="153"/>
      <c r="SC43" s="153"/>
      <c r="SD43" s="153"/>
      <c r="SE43" s="153"/>
      <c r="SF43" s="153"/>
      <c r="SG43" s="153"/>
      <c r="SH43" s="153"/>
      <c r="SI43" s="153"/>
      <c r="SJ43" s="153"/>
      <c r="SK43" s="153"/>
      <c r="SL43" s="153"/>
      <c r="SM43" s="153"/>
      <c r="SN43" s="153"/>
      <c r="SO43" s="153"/>
      <c r="SP43" s="153"/>
      <c r="SQ43" s="153"/>
      <c r="SR43" s="153"/>
      <c r="SS43" s="153"/>
      <c r="ST43" s="153"/>
      <c r="SU43" s="153"/>
      <c r="SV43" s="153"/>
      <c r="SW43" s="153"/>
      <c r="SX43" s="153"/>
      <c r="SY43" s="153"/>
      <c r="SZ43" s="153"/>
      <c r="TA43" s="153"/>
      <c r="TB43" s="153"/>
      <c r="TC43" s="153"/>
      <c r="TD43" s="153"/>
      <c r="TE43" s="153"/>
      <c r="TF43" s="153"/>
      <c r="TG43" s="153"/>
      <c r="TH43" s="153"/>
      <c r="TI43" s="153"/>
      <c r="TJ43" s="153"/>
      <c r="TK43" s="153"/>
      <c r="TL43" s="153"/>
      <c r="TM43" s="153"/>
      <c r="TN43" s="153"/>
      <c r="TO43" s="153"/>
      <c r="TP43" s="153"/>
      <c r="TQ43" s="153"/>
      <c r="TR43" s="153"/>
      <c r="TS43" s="153"/>
      <c r="TT43" s="153"/>
      <c r="TU43" s="153"/>
      <c r="TV43" s="153"/>
      <c r="TW43" s="153"/>
      <c r="TX43" s="153"/>
      <c r="TY43" s="153"/>
      <c r="TZ43" s="153"/>
      <c r="UA43" s="153"/>
      <c r="UB43" s="153"/>
      <c r="UC43" s="153"/>
      <c r="UD43" s="153"/>
      <c r="UE43" s="153"/>
      <c r="UF43" s="153"/>
      <c r="UG43" s="153"/>
      <c r="UH43" s="153"/>
      <c r="UI43" s="153"/>
      <c r="UJ43" s="153"/>
      <c r="UK43" s="153"/>
      <c r="UL43" s="153"/>
      <c r="UM43" s="153"/>
      <c r="UN43" s="153"/>
      <c r="UO43" s="153"/>
      <c r="UP43" s="153"/>
      <c r="UQ43" s="153"/>
      <c r="UR43" s="153"/>
      <c r="US43" s="153"/>
      <c r="UT43" s="153"/>
      <c r="UU43" s="153"/>
      <c r="UV43" s="153"/>
      <c r="UW43" s="153"/>
      <c r="UX43" s="153"/>
      <c r="UY43" s="153"/>
      <c r="UZ43" s="153"/>
      <c r="VA43" s="153"/>
      <c r="VB43" s="153"/>
      <c r="VC43" s="153"/>
      <c r="VD43" s="153"/>
      <c r="VE43" s="153"/>
      <c r="VF43" s="153"/>
      <c r="VG43" s="153"/>
      <c r="VH43" s="153"/>
      <c r="VI43" s="153"/>
      <c r="VJ43" s="153"/>
      <c r="VK43" s="153"/>
      <c r="VL43" s="153"/>
      <c r="VM43" s="153"/>
      <c r="VN43" s="153"/>
      <c r="VO43" s="153"/>
      <c r="VP43" s="153"/>
      <c r="VQ43" s="153"/>
      <c r="VR43" s="153"/>
      <c r="VS43" s="153"/>
      <c r="VT43" s="153"/>
      <c r="VU43" s="153"/>
      <c r="VV43" s="153"/>
      <c r="VW43" s="153"/>
      <c r="VX43" s="153"/>
      <c r="VY43" s="153"/>
      <c r="VZ43" s="153"/>
      <c r="WA43" s="153"/>
      <c r="WB43" s="153"/>
      <c r="WC43" s="153"/>
      <c r="WD43" s="153"/>
      <c r="WE43" s="153"/>
      <c r="WF43" s="153"/>
      <c r="WG43" s="153"/>
      <c r="WH43" s="153"/>
      <c r="WI43" s="153"/>
      <c r="WJ43" s="153"/>
      <c r="WK43" s="153"/>
      <c r="WL43" s="153"/>
      <c r="WM43" s="153"/>
      <c r="WN43" s="153"/>
      <c r="WO43" s="153"/>
      <c r="WP43" s="153"/>
      <c r="WQ43" s="153"/>
      <c r="WR43" s="153"/>
      <c r="WS43" s="153"/>
      <c r="WT43" s="153"/>
      <c r="WU43" s="153"/>
      <c r="WV43" s="153"/>
      <c r="WW43" s="153"/>
      <c r="WX43" s="153"/>
      <c r="WY43" s="153"/>
      <c r="WZ43" s="153"/>
      <c r="XA43" s="153"/>
      <c r="XB43" s="153"/>
      <c r="XC43" s="153"/>
      <c r="XD43" s="153"/>
      <c r="XE43" s="153"/>
      <c r="XF43" s="153"/>
      <c r="XG43" s="153"/>
      <c r="XH43" s="153"/>
      <c r="XI43" s="153"/>
      <c r="XJ43" s="153"/>
      <c r="XK43" s="153"/>
      <c r="XL43" s="153"/>
      <c r="XM43" s="153"/>
      <c r="XN43" s="153"/>
      <c r="XO43" s="153"/>
      <c r="XP43" s="153"/>
      <c r="XQ43" s="153"/>
      <c r="XR43" s="153"/>
      <c r="XS43" s="153"/>
      <c r="XT43" s="153"/>
      <c r="XU43" s="153"/>
      <c r="XV43" s="153"/>
      <c r="XW43" s="153"/>
      <c r="XX43" s="153"/>
      <c r="XY43" s="153"/>
      <c r="XZ43" s="153"/>
      <c r="YA43" s="153"/>
      <c r="YB43" s="153"/>
      <c r="YC43" s="153"/>
      <c r="YD43" s="153"/>
      <c r="YE43" s="153"/>
      <c r="YF43" s="153"/>
      <c r="YG43" s="153"/>
      <c r="YH43" s="153"/>
      <c r="YI43" s="153"/>
      <c r="YJ43" s="153"/>
      <c r="YK43" s="153"/>
      <c r="YL43" s="153"/>
      <c r="YM43" s="153"/>
      <c r="YN43" s="153"/>
      <c r="YO43" s="153"/>
      <c r="YP43" s="153"/>
      <c r="YQ43" s="153"/>
      <c r="YR43" s="153"/>
      <c r="YS43" s="153"/>
      <c r="YT43" s="153"/>
      <c r="YU43" s="153"/>
      <c r="YV43" s="153"/>
      <c r="YW43" s="153"/>
      <c r="YX43" s="153"/>
      <c r="YY43" s="153"/>
      <c r="YZ43" s="153"/>
      <c r="ZA43" s="153"/>
      <c r="ZB43" s="153"/>
      <c r="ZC43" s="153"/>
      <c r="ZD43" s="153"/>
      <c r="ZE43" s="153"/>
      <c r="ZF43" s="153"/>
      <c r="ZG43" s="153"/>
      <c r="ZH43" s="153"/>
      <c r="ZI43" s="153"/>
      <c r="ZJ43" s="153"/>
      <c r="ZK43" s="153"/>
      <c r="ZL43" s="153"/>
      <c r="ZM43" s="153"/>
      <c r="ZN43" s="153"/>
      <c r="ZO43" s="153"/>
      <c r="ZP43" s="153"/>
      <c r="ZQ43" s="153"/>
      <c r="ZR43" s="153"/>
      <c r="ZS43" s="153"/>
      <c r="ZT43" s="153"/>
      <c r="ZU43" s="153"/>
      <c r="ZV43" s="153"/>
      <c r="ZW43" s="153"/>
      <c r="ZX43" s="153"/>
      <c r="ZY43" s="153"/>
      <c r="ZZ43" s="153"/>
      <c r="AAA43" s="153"/>
      <c r="AAB43" s="153"/>
      <c r="AAC43" s="153"/>
      <c r="AAD43" s="153"/>
      <c r="AAE43" s="153"/>
      <c r="AAF43" s="153"/>
      <c r="AAG43" s="153"/>
      <c r="AAH43" s="153"/>
      <c r="AAI43" s="153"/>
      <c r="AAJ43" s="153"/>
      <c r="AAK43" s="153"/>
      <c r="AAL43" s="153"/>
      <c r="AAM43" s="153"/>
      <c r="AAN43" s="153"/>
      <c r="AAO43" s="153"/>
      <c r="AAP43" s="153"/>
      <c r="AAQ43" s="153"/>
      <c r="AAR43" s="153"/>
      <c r="AAS43" s="153"/>
      <c r="AAT43" s="153"/>
      <c r="AAU43" s="153"/>
      <c r="AAV43" s="153"/>
      <c r="AAW43" s="153"/>
      <c r="AAX43" s="153"/>
      <c r="AAY43" s="153"/>
      <c r="AAZ43" s="153"/>
      <c r="ABA43" s="153"/>
      <c r="ABB43" s="153"/>
      <c r="ABC43" s="153"/>
      <c r="ABD43" s="153"/>
      <c r="ABE43" s="153"/>
      <c r="ABF43" s="153"/>
      <c r="ABG43" s="153"/>
      <c r="ABH43" s="153"/>
      <c r="ABI43" s="153"/>
      <c r="ABJ43" s="153"/>
      <c r="ABK43" s="153"/>
      <c r="ABL43" s="153"/>
      <c r="ABM43" s="153"/>
      <c r="ABN43" s="153"/>
      <c r="ABO43" s="153"/>
      <c r="ABP43" s="153"/>
      <c r="ABQ43" s="153"/>
      <c r="ABR43" s="153"/>
      <c r="ABS43" s="153"/>
      <c r="ABT43" s="153"/>
      <c r="ABU43" s="153"/>
      <c r="ABV43" s="153"/>
      <c r="ABW43" s="153"/>
      <c r="ABX43" s="153"/>
      <c r="ABY43" s="153"/>
      <c r="ABZ43" s="153"/>
      <c r="ACA43" s="153"/>
      <c r="ACB43" s="153"/>
      <c r="ACC43" s="153"/>
      <c r="ACD43" s="153"/>
      <c r="ACE43" s="153"/>
      <c r="ACF43" s="153"/>
      <c r="ACG43" s="153"/>
      <c r="ACH43" s="153"/>
      <c r="ACI43" s="153"/>
      <c r="ACJ43" s="153"/>
      <c r="ACK43" s="153"/>
      <c r="ACL43" s="153"/>
      <c r="ACM43" s="153"/>
      <c r="ACN43" s="153"/>
      <c r="ACO43" s="153"/>
      <c r="ACP43" s="153"/>
      <c r="ACQ43" s="153"/>
      <c r="ACR43" s="153"/>
      <c r="ACS43" s="153"/>
      <c r="ACT43" s="153"/>
      <c r="ACU43" s="153"/>
      <c r="ACV43" s="153"/>
      <c r="ACW43" s="153"/>
      <c r="ACX43" s="153"/>
      <c r="ACY43" s="153"/>
      <c r="ACZ43" s="153"/>
      <c r="ADA43" s="153"/>
      <c r="ADB43" s="153"/>
      <c r="ADC43" s="153"/>
      <c r="ADD43" s="153"/>
      <c r="ADE43" s="153"/>
      <c r="ADF43" s="153"/>
      <c r="ADG43" s="153"/>
      <c r="ADH43" s="153"/>
      <c r="ADI43" s="153"/>
      <c r="ADJ43" s="153"/>
      <c r="ADK43" s="153"/>
      <c r="ADL43" s="153"/>
      <c r="ADM43" s="153"/>
      <c r="ADN43" s="153"/>
      <c r="ADO43" s="153"/>
      <c r="ADP43" s="153"/>
      <c r="ADQ43" s="153"/>
      <c r="ADR43" s="153"/>
      <c r="ADS43" s="153"/>
      <c r="ADT43" s="153"/>
      <c r="ADU43" s="153"/>
      <c r="ADV43" s="153"/>
      <c r="ADW43" s="153"/>
      <c r="ADX43" s="153"/>
      <c r="ADY43" s="153"/>
      <c r="ADZ43" s="153"/>
      <c r="AEA43" s="153"/>
      <c r="AEB43" s="153"/>
      <c r="AEC43" s="153"/>
      <c r="AED43" s="153"/>
      <c r="AEE43" s="153"/>
      <c r="AEF43" s="153"/>
      <c r="AEG43" s="153"/>
      <c r="AEH43" s="153"/>
      <c r="AEI43" s="153"/>
      <c r="AEJ43" s="153"/>
      <c r="AEK43" s="153"/>
      <c r="AEL43" s="153"/>
      <c r="AEM43" s="153"/>
      <c r="AEN43" s="153"/>
      <c r="AEO43" s="153"/>
      <c r="AEP43" s="153"/>
      <c r="AEQ43" s="153"/>
      <c r="AER43" s="153"/>
      <c r="AES43" s="153"/>
      <c r="AET43" s="153"/>
      <c r="AEU43" s="153"/>
      <c r="AEV43" s="153"/>
      <c r="AEW43" s="153"/>
      <c r="AEX43" s="153"/>
      <c r="AEY43" s="153"/>
      <c r="AEZ43" s="153"/>
      <c r="AFA43" s="153"/>
      <c r="AFB43" s="153"/>
      <c r="AFC43" s="153"/>
      <c r="AFD43" s="153"/>
      <c r="AFE43" s="153"/>
      <c r="AFF43" s="153"/>
      <c r="AFG43" s="153"/>
      <c r="AFH43" s="153"/>
      <c r="AFI43" s="153"/>
      <c r="AFJ43" s="153"/>
      <c r="AFK43" s="153"/>
      <c r="AFL43" s="153"/>
      <c r="AFM43" s="153"/>
      <c r="AFN43" s="153"/>
      <c r="AFO43" s="153"/>
      <c r="AFP43" s="153"/>
      <c r="AFQ43" s="153"/>
      <c r="AFR43" s="153"/>
      <c r="AFS43" s="153"/>
      <c r="AFT43" s="153"/>
      <c r="AFU43" s="153"/>
      <c r="AFV43" s="153"/>
      <c r="AFW43" s="153"/>
      <c r="AFX43" s="153"/>
      <c r="AFY43" s="153"/>
      <c r="AFZ43" s="153"/>
      <c r="AGA43" s="153"/>
      <c r="AGB43" s="153"/>
      <c r="AGC43" s="153"/>
      <c r="AGD43" s="153"/>
      <c r="AGE43" s="153"/>
      <c r="AGF43" s="153"/>
      <c r="AGG43" s="153"/>
      <c r="AGH43" s="153"/>
      <c r="AGI43" s="153"/>
      <c r="AGJ43" s="153"/>
      <c r="AGK43" s="153"/>
      <c r="AGL43" s="153"/>
      <c r="AGM43" s="153"/>
      <c r="AGN43" s="153"/>
      <c r="AGO43" s="153"/>
      <c r="AGP43" s="153"/>
      <c r="AGQ43" s="153"/>
      <c r="AGR43" s="153"/>
      <c r="AGS43" s="153"/>
      <c r="AGT43" s="153"/>
      <c r="AGU43" s="153"/>
      <c r="AGV43" s="153"/>
      <c r="AGW43" s="153"/>
      <c r="AGX43" s="153"/>
      <c r="AGY43" s="153"/>
      <c r="AGZ43" s="153"/>
      <c r="AHA43" s="153"/>
      <c r="AHB43" s="153"/>
      <c r="AHC43" s="153"/>
      <c r="AHD43" s="153"/>
      <c r="AHE43" s="153"/>
      <c r="AHF43" s="153"/>
      <c r="AHG43" s="153"/>
      <c r="AHH43" s="153"/>
      <c r="AHI43" s="153"/>
      <c r="AHJ43" s="153"/>
      <c r="AHK43" s="153"/>
      <c r="AHL43" s="153"/>
      <c r="AHM43" s="153"/>
      <c r="AHN43" s="153"/>
      <c r="AHO43" s="153"/>
      <c r="AHP43" s="153"/>
      <c r="AHQ43" s="153"/>
      <c r="AHR43" s="153"/>
      <c r="AHS43" s="153"/>
      <c r="AHT43" s="153"/>
      <c r="AHU43" s="153"/>
      <c r="AHV43" s="153"/>
      <c r="AHW43" s="153"/>
      <c r="AHX43" s="153"/>
      <c r="AHY43" s="153"/>
      <c r="AHZ43" s="153"/>
      <c r="AIA43" s="153"/>
      <c r="AIB43" s="153"/>
      <c r="AIC43" s="153"/>
      <c r="AID43" s="153"/>
      <c r="AIE43" s="153"/>
      <c r="AIF43" s="153"/>
      <c r="AIG43" s="153"/>
      <c r="AIH43" s="153"/>
      <c r="AII43" s="153"/>
      <c r="AIJ43" s="153"/>
      <c r="AIK43" s="153"/>
      <c r="AIL43" s="153"/>
      <c r="AIM43" s="153"/>
      <c r="AIN43" s="153"/>
      <c r="AIO43" s="153"/>
      <c r="AIP43" s="153"/>
      <c r="AIQ43" s="153"/>
      <c r="AIR43" s="153"/>
      <c r="AIS43" s="153"/>
      <c r="AIT43" s="153"/>
      <c r="AIU43" s="153"/>
      <c r="AIV43" s="153"/>
      <c r="AIW43" s="153"/>
      <c r="AIX43" s="153"/>
      <c r="AIY43" s="153"/>
      <c r="AIZ43" s="153"/>
      <c r="AJA43" s="153"/>
      <c r="AJB43" s="153"/>
      <c r="AJC43" s="153"/>
      <c r="AJD43" s="153"/>
      <c r="AJE43" s="153"/>
      <c r="AJF43" s="153"/>
      <c r="AJG43" s="153"/>
      <c r="AJH43" s="153"/>
      <c r="AJI43" s="153"/>
      <c r="AJJ43" s="153"/>
      <c r="AJK43" s="153"/>
      <c r="AJL43" s="153"/>
      <c r="AJM43" s="153"/>
      <c r="AJN43" s="153"/>
      <c r="AJO43" s="153"/>
      <c r="AJP43" s="153"/>
      <c r="AJQ43" s="153"/>
      <c r="AJR43" s="153"/>
      <c r="AJS43" s="153"/>
      <c r="AJT43" s="153"/>
      <c r="AJU43" s="153"/>
      <c r="AJV43" s="153"/>
      <c r="AJW43" s="153"/>
      <c r="AJX43" s="153"/>
      <c r="AJY43" s="153"/>
      <c r="AJZ43" s="153"/>
      <c r="AKA43" s="153"/>
      <c r="AKB43" s="153"/>
      <c r="AKC43" s="153"/>
      <c r="AKD43" s="153"/>
      <c r="AKE43" s="153"/>
      <c r="AKF43" s="153"/>
      <c r="AKG43" s="153"/>
      <c r="AKH43" s="153"/>
      <c r="AKI43" s="153"/>
      <c r="AKJ43" s="153"/>
      <c r="AKK43" s="153"/>
      <c r="AKL43" s="153"/>
      <c r="AKM43" s="153"/>
      <c r="AKN43" s="153"/>
      <c r="AKO43" s="153"/>
      <c r="AKP43" s="153"/>
      <c r="AKQ43" s="153"/>
      <c r="AKR43" s="153"/>
      <c r="AKS43" s="153"/>
      <c r="AKT43" s="153"/>
      <c r="AKU43" s="153"/>
      <c r="AKV43" s="153"/>
      <c r="AKW43" s="153"/>
      <c r="AKX43" s="153"/>
      <c r="AKY43" s="153"/>
      <c r="AKZ43" s="153"/>
      <c r="ALA43" s="153"/>
      <c r="ALB43" s="153"/>
      <c r="ALC43" s="153"/>
      <c r="ALD43" s="153"/>
      <c r="ALE43" s="153"/>
      <c r="ALF43" s="153"/>
      <c r="ALG43" s="153"/>
      <c r="ALH43" s="153"/>
      <c r="ALI43" s="153"/>
      <c r="ALJ43" s="153"/>
      <c r="ALK43" s="153"/>
      <c r="ALL43" s="153"/>
      <c r="ALM43" s="153"/>
      <c r="ALN43" s="153"/>
      <c r="ALO43" s="153"/>
      <c r="ALP43" s="153"/>
      <c r="ALQ43" s="153"/>
      <c r="ALR43" s="153"/>
      <c r="ALS43" s="153"/>
      <c r="ALT43" s="153"/>
      <c r="ALU43" s="153"/>
      <c r="ALV43" s="153"/>
      <c r="ALW43" s="153"/>
      <c r="ALX43" s="153"/>
      <c r="ALY43" s="153"/>
      <c r="ALZ43" s="153"/>
      <c r="AMA43" s="153"/>
      <c r="AMB43" s="153"/>
      <c r="AMC43" s="153"/>
      <c r="AMD43" s="153"/>
      <c r="AME43" s="153"/>
      <c r="AMF43" s="153"/>
      <c r="AMG43" s="153"/>
      <c r="AMH43" s="153"/>
      <c r="AMI43" s="153"/>
      <c r="AMJ43" s="153"/>
      <c r="AMK43" s="153"/>
      <c r="AML43" s="153"/>
      <c r="AMM43" s="153"/>
      <c r="AMN43" s="153"/>
      <c r="AMO43" s="153"/>
      <c r="AMP43" s="153"/>
      <c r="AMQ43" s="153"/>
      <c r="AMR43" s="153"/>
      <c r="AMS43" s="153"/>
      <c r="AMT43" s="153"/>
      <c r="AMU43" s="153"/>
      <c r="AMV43" s="153"/>
      <c r="AMW43" s="153"/>
      <c r="AMX43" s="153"/>
      <c r="AMY43" s="153"/>
      <c r="AMZ43" s="153"/>
      <c r="ANA43" s="153"/>
      <c r="ANB43" s="153"/>
      <c r="ANC43" s="153"/>
      <c r="AND43" s="153"/>
      <c r="ANE43" s="153"/>
      <c r="ANF43" s="153"/>
      <c r="ANG43" s="153"/>
      <c r="ANH43" s="153"/>
      <c r="ANI43" s="153"/>
      <c r="ANJ43" s="153"/>
      <c r="ANK43" s="153"/>
      <c r="ANL43" s="153"/>
      <c r="ANM43" s="153"/>
      <c r="ANN43" s="153"/>
      <c r="ANO43" s="153"/>
      <c r="ANP43" s="153"/>
      <c r="ANQ43" s="153"/>
      <c r="ANR43" s="153"/>
      <c r="ANS43" s="153"/>
      <c r="ANT43" s="153"/>
      <c r="ANU43" s="153"/>
      <c r="ANV43" s="153"/>
      <c r="ANW43" s="153"/>
      <c r="ANX43" s="153"/>
      <c r="ANY43" s="153"/>
      <c r="ANZ43" s="153"/>
      <c r="AOA43" s="153"/>
      <c r="AOB43" s="153"/>
      <c r="AOC43" s="153"/>
      <c r="AOD43" s="153"/>
      <c r="AOE43" s="153"/>
      <c r="AOF43" s="153"/>
      <c r="AOG43" s="153"/>
      <c r="AOH43" s="153"/>
      <c r="AOI43" s="153"/>
      <c r="AOJ43" s="153"/>
      <c r="AOK43" s="153"/>
      <c r="AOL43" s="153"/>
      <c r="AOM43" s="153"/>
      <c r="AON43" s="153"/>
      <c r="AOO43" s="153"/>
      <c r="AOP43" s="153"/>
      <c r="AOQ43" s="153"/>
      <c r="AOR43" s="153"/>
      <c r="AOS43" s="153"/>
      <c r="AOT43" s="153"/>
      <c r="AOU43" s="153"/>
      <c r="AOV43" s="153"/>
      <c r="AOW43" s="153"/>
      <c r="AOX43" s="153"/>
      <c r="AOY43" s="153"/>
      <c r="AOZ43" s="153"/>
      <c r="APA43" s="153"/>
      <c r="APB43" s="153"/>
      <c r="APC43" s="153"/>
      <c r="APD43" s="153"/>
      <c r="APE43" s="153"/>
      <c r="APF43" s="153"/>
      <c r="APG43" s="153"/>
      <c r="APH43" s="153"/>
      <c r="API43" s="153"/>
      <c r="APJ43" s="153"/>
      <c r="APK43" s="153"/>
      <c r="APL43" s="153"/>
      <c r="APM43" s="153"/>
      <c r="APN43" s="153"/>
      <c r="APO43" s="153"/>
      <c r="APP43" s="153"/>
    </row>
    <row r="44" spans="1:1108" s="249" customFormat="1">
      <c r="A44" s="42">
        <v>91</v>
      </c>
      <c r="B44" s="137">
        <v>30.3</v>
      </c>
      <c r="C44" s="102" t="s">
        <v>531</v>
      </c>
      <c r="D44" s="174">
        <v>1067</v>
      </c>
      <c r="E44" s="73" t="s">
        <v>398</v>
      </c>
      <c r="F44" s="106" t="s">
        <v>527</v>
      </c>
      <c r="G44" s="175" t="s">
        <v>526</v>
      </c>
      <c r="H44" s="175" t="s">
        <v>529</v>
      </c>
      <c r="I44" s="175" t="s">
        <v>528</v>
      </c>
      <c r="J44" s="10" t="s">
        <v>489</v>
      </c>
      <c r="K44" s="10" t="s">
        <v>490</v>
      </c>
      <c r="L44" s="74" t="s">
        <v>405</v>
      </c>
      <c r="M44" s="10" t="s">
        <v>406</v>
      </c>
      <c r="N44" s="74" t="s">
        <v>201</v>
      </c>
      <c r="O44" s="177">
        <v>112835</v>
      </c>
      <c r="P44" s="109">
        <v>89</v>
      </c>
      <c r="Q44" s="109" t="s">
        <v>0</v>
      </c>
      <c r="R44" s="109">
        <v>89</v>
      </c>
      <c r="S44" s="109" t="s">
        <v>0</v>
      </c>
      <c r="T44" s="283">
        <v>3</v>
      </c>
      <c r="U44" s="109" t="s">
        <v>0</v>
      </c>
      <c r="V44" s="109">
        <v>14</v>
      </c>
      <c r="W44" s="109" t="s">
        <v>0</v>
      </c>
      <c r="X44" s="109">
        <v>7</v>
      </c>
      <c r="Y44" s="109" t="s">
        <v>0</v>
      </c>
      <c r="Z44" s="109">
        <v>5</v>
      </c>
      <c r="AA44" s="109" t="s">
        <v>0</v>
      </c>
      <c r="AB44" s="109"/>
      <c r="AC44" s="109" t="s">
        <v>0</v>
      </c>
      <c r="AD44" s="109"/>
      <c r="AE44" s="109" t="s">
        <v>0</v>
      </c>
      <c r="AF44" s="77">
        <v>4.5</v>
      </c>
      <c r="AG44" s="78">
        <v>8</v>
      </c>
      <c r="AH44" s="77" t="s">
        <v>407</v>
      </c>
      <c r="AI44" s="77" t="s">
        <v>0</v>
      </c>
      <c r="AJ44" s="284" t="s">
        <v>8</v>
      </c>
      <c r="AK44" s="284" t="s">
        <v>491</v>
      </c>
      <c r="AL44" s="285" t="s">
        <v>11</v>
      </c>
      <c r="AM44" s="285"/>
      <c r="AN44" s="285"/>
      <c r="AO44" s="285"/>
      <c r="AP44" s="286">
        <v>50</v>
      </c>
      <c r="AQ44" s="111" t="s">
        <v>7</v>
      </c>
      <c r="AR44" s="287">
        <v>0.27800000000000002</v>
      </c>
      <c r="AS44" s="83" t="s">
        <v>20</v>
      </c>
      <c r="AT44" s="288">
        <v>120</v>
      </c>
      <c r="AU44" s="289">
        <v>180</v>
      </c>
      <c r="AV44" s="180">
        <v>150</v>
      </c>
      <c r="AW44" s="74" t="s">
        <v>206</v>
      </c>
      <c r="AX44" s="74" t="s">
        <v>207</v>
      </c>
      <c r="AY44" s="74" t="s">
        <v>208</v>
      </c>
      <c r="AZ44" s="74" t="s">
        <v>209</v>
      </c>
      <c r="BA44" s="152" t="s">
        <v>210</v>
      </c>
      <c r="BB44" s="115" t="s">
        <v>211</v>
      </c>
      <c r="BC44" s="152" t="s">
        <v>212</v>
      </c>
      <c r="BD44" s="152" t="s">
        <v>213</v>
      </c>
      <c r="BE44" s="295" t="s">
        <v>493</v>
      </c>
      <c r="BF44" s="236" t="s">
        <v>494</v>
      </c>
      <c r="BG44" s="236" t="s">
        <v>495</v>
      </c>
      <c r="BH44" s="236" t="s">
        <v>496</v>
      </c>
      <c r="BM44" s="155" t="s">
        <v>215</v>
      </c>
      <c r="BN44" s="154" t="s">
        <v>216</v>
      </c>
      <c r="BO44" s="154" t="s">
        <v>217</v>
      </c>
      <c r="BP44" s="154" t="s">
        <v>218</v>
      </c>
      <c r="BQ44" s="155" t="s">
        <v>219</v>
      </c>
      <c r="BR44" s="154" t="s">
        <v>220</v>
      </c>
      <c r="BS44" s="121" t="s">
        <v>221</v>
      </c>
      <c r="BT44" s="121" t="s">
        <v>222</v>
      </c>
      <c r="BU44" s="121" t="s">
        <v>497</v>
      </c>
      <c r="BV44" s="121" t="s">
        <v>498</v>
      </c>
      <c r="BW44" s="121" t="s">
        <v>499</v>
      </c>
      <c r="BX44" s="121" t="s">
        <v>500</v>
      </c>
      <c r="BY44" s="121" t="s">
        <v>414</v>
      </c>
      <c r="BZ44" s="155" t="s">
        <v>415</v>
      </c>
      <c r="CA44" s="268" t="s">
        <v>416</v>
      </c>
      <c r="CB44" s="269" t="s">
        <v>417</v>
      </c>
      <c r="CC44" s="155" t="s">
        <v>344</v>
      </c>
      <c r="CD44" s="155" t="s">
        <v>345</v>
      </c>
      <c r="CE44" s="155" t="s">
        <v>346</v>
      </c>
      <c r="CF44" s="155" t="s">
        <v>347</v>
      </c>
      <c r="CG44" s="89" t="s">
        <v>418</v>
      </c>
      <c r="CH44" s="157" t="s">
        <v>419</v>
      </c>
      <c r="CI44" s="157" t="s">
        <v>420</v>
      </c>
      <c r="CJ44" s="157" t="s">
        <v>421</v>
      </c>
      <c r="CK44" s="271" t="s">
        <v>501</v>
      </c>
      <c r="CL44" s="271"/>
      <c r="CM44" s="271"/>
      <c r="CN44" s="271"/>
      <c r="CO44" s="290" t="s">
        <v>502</v>
      </c>
      <c r="CP44" s="271"/>
      <c r="CQ44" s="271"/>
      <c r="CR44" s="271"/>
      <c r="CS44" s="271" t="s">
        <v>503</v>
      </c>
      <c r="CT44" s="271" t="s">
        <v>504</v>
      </c>
      <c r="CU44" s="271" t="s">
        <v>505</v>
      </c>
      <c r="CV44" s="271" t="s">
        <v>506</v>
      </c>
      <c r="CW44" s="291" t="s">
        <v>507</v>
      </c>
      <c r="CX44" s="292"/>
      <c r="CY44" s="292"/>
      <c r="CZ44" s="291"/>
      <c r="DA44" s="293" t="s">
        <v>508</v>
      </c>
      <c r="DB44" s="280"/>
      <c r="DC44" s="280"/>
      <c r="DD44" s="280"/>
      <c r="DE44" s="280" t="s">
        <v>509</v>
      </c>
      <c r="DF44" s="292"/>
      <c r="DG44" s="271"/>
      <c r="DH44" s="271"/>
      <c r="DI44" s="290" t="s">
        <v>510</v>
      </c>
      <c r="DJ44" s="91" t="s">
        <v>237</v>
      </c>
      <c r="DK44" s="91" t="s">
        <v>238</v>
      </c>
      <c r="DL44" s="91" t="s">
        <v>239</v>
      </c>
      <c r="DM44" s="121" t="s">
        <v>414</v>
      </c>
      <c r="DN44" s="155" t="s">
        <v>415</v>
      </c>
      <c r="DO44" s="268" t="s">
        <v>416</v>
      </c>
      <c r="DP44" s="268" t="s">
        <v>417</v>
      </c>
      <c r="DQ44" s="127" t="s">
        <v>511</v>
      </c>
      <c r="DR44" s="127" t="s">
        <v>512</v>
      </c>
      <c r="DS44" s="127" t="s">
        <v>513</v>
      </c>
      <c r="DT44" s="127" t="s">
        <v>514</v>
      </c>
      <c r="DU44" s="91" t="s">
        <v>241</v>
      </c>
      <c r="DV44" s="91" t="s">
        <v>242</v>
      </c>
      <c r="DW44" s="91" t="s">
        <v>243</v>
      </c>
      <c r="DX44" s="91" t="s">
        <v>244</v>
      </c>
      <c r="DY44" s="192"/>
      <c r="DZ44" s="192"/>
      <c r="EA44" s="192"/>
      <c r="EB44" s="192"/>
      <c r="EC44" s="192"/>
      <c r="ED44" s="192"/>
      <c r="EE44" s="192"/>
      <c r="EF44" s="192"/>
      <c r="EG44" s="96" t="s">
        <v>515</v>
      </c>
      <c r="EH44" s="96" t="s">
        <v>516</v>
      </c>
      <c r="EI44" s="95" t="s">
        <v>517</v>
      </c>
      <c r="EJ44" s="95" t="s">
        <v>518</v>
      </c>
      <c r="EK44" s="96" t="s">
        <v>253</v>
      </c>
      <c r="EL44" s="183" t="s">
        <v>519</v>
      </c>
      <c r="EM44" s="183" t="s">
        <v>520</v>
      </c>
      <c r="EN44" s="185" t="s">
        <v>515</v>
      </c>
      <c r="EO44" s="294" t="s">
        <v>254</v>
      </c>
      <c r="EP44" s="294"/>
      <c r="EQ44" s="185" t="s">
        <v>530</v>
      </c>
      <c r="ER44" s="185" t="s">
        <v>522</v>
      </c>
      <c r="ES44" s="185" t="s">
        <v>530</v>
      </c>
      <c r="ET44" s="185" t="s">
        <v>515</v>
      </c>
      <c r="EU44" s="185" t="s">
        <v>429</v>
      </c>
      <c r="EV44" s="74"/>
      <c r="EW44" s="74"/>
      <c r="EX44" s="171" t="s">
        <v>523</v>
      </c>
      <c r="EY44" s="171"/>
      <c r="EZ44" s="171"/>
      <c r="FA44" s="171" t="s">
        <v>524</v>
      </c>
      <c r="FB44" s="171"/>
      <c r="FC44" s="171"/>
      <c r="FD44" s="171"/>
      <c r="FE44" s="171" t="s">
        <v>525</v>
      </c>
      <c r="FF44" s="248"/>
      <c r="FG44" s="172"/>
      <c r="FH44" s="172">
        <v>55212</v>
      </c>
      <c r="FI44" s="248"/>
      <c r="FJ44" s="248"/>
      <c r="FK44" s="248"/>
      <c r="FL44" s="135">
        <v>1</v>
      </c>
      <c r="FM44" s="136"/>
      <c r="FN44" s="136"/>
      <c r="FO44" s="136"/>
      <c r="FP44" s="136"/>
      <c r="FQ44" s="136"/>
      <c r="FR44" s="136"/>
      <c r="FS44" s="136"/>
      <c r="FT44" s="136"/>
      <c r="FU44" s="136"/>
      <c r="FV44" s="136"/>
      <c r="FW44" s="153"/>
      <c r="FX44" s="153"/>
      <c r="FY44" s="153"/>
      <c r="FZ44" s="153"/>
      <c r="GA44" s="153"/>
      <c r="GB44" s="153"/>
      <c r="GC44" s="153"/>
      <c r="GD44" s="153"/>
      <c r="GE44" s="153"/>
      <c r="GF44" s="153"/>
      <c r="GG44" s="153"/>
      <c r="GH44" s="153"/>
      <c r="GI44" s="153"/>
      <c r="GJ44" s="153"/>
      <c r="GK44" s="153"/>
      <c r="GL44" s="153"/>
      <c r="GM44" s="153"/>
      <c r="GN44" s="153"/>
      <c r="GO44" s="153"/>
      <c r="GP44" s="153"/>
      <c r="GQ44" s="153"/>
      <c r="GR44" s="153"/>
      <c r="GS44" s="153"/>
      <c r="GT44" s="153"/>
      <c r="GU44" s="153"/>
      <c r="GV44" s="153"/>
      <c r="GW44" s="153"/>
      <c r="GX44" s="153"/>
      <c r="GY44" s="153"/>
      <c r="GZ44" s="153"/>
      <c r="HA44" s="153"/>
      <c r="HB44" s="153"/>
      <c r="HC44" s="153"/>
      <c r="HD44" s="153"/>
      <c r="HE44" s="153"/>
      <c r="HF44" s="153"/>
      <c r="HG44" s="153"/>
      <c r="HH44" s="153"/>
      <c r="HI44" s="153"/>
      <c r="HJ44" s="153"/>
      <c r="HK44" s="153"/>
      <c r="HL44" s="153"/>
      <c r="HM44" s="153"/>
      <c r="HN44" s="153"/>
      <c r="HO44" s="153"/>
      <c r="HP44" s="153"/>
      <c r="HQ44" s="153"/>
      <c r="HR44" s="153"/>
      <c r="HS44" s="153"/>
      <c r="HT44" s="153"/>
      <c r="HU44" s="153"/>
      <c r="HV44" s="153"/>
      <c r="HW44" s="153"/>
      <c r="HX44" s="153"/>
      <c r="HY44" s="153"/>
      <c r="HZ44" s="153"/>
      <c r="IA44" s="153"/>
      <c r="IB44" s="153"/>
      <c r="IC44" s="153"/>
      <c r="ID44" s="153"/>
      <c r="IE44" s="153"/>
      <c r="IF44" s="153"/>
      <c r="IG44" s="153"/>
      <c r="IH44" s="153"/>
      <c r="II44" s="153"/>
      <c r="IJ44" s="153"/>
      <c r="IK44" s="153"/>
      <c r="IL44" s="153"/>
      <c r="IM44" s="153"/>
      <c r="IN44" s="153"/>
      <c r="IO44" s="153"/>
      <c r="IP44" s="153"/>
      <c r="IQ44" s="153"/>
      <c r="IR44" s="153"/>
      <c r="IS44" s="153"/>
      <c r="IT44" s="153"/>
      <c r="IU44" s="153"/>
      <c r="IV44" s="153"/>
      <c r="IW44" s="153"/>
      <c r="IX44" s="153"/>
      <c r="IY44" s="153"/>
      <c r="IZ44" s="153"/>
      <c r="JA44" s="153"/>
      <c r="JB44" s="153"/>
      <c r="JC44" s="153"/>
      <c r="JD44" s="153"/>
      <c r="JE44" s="153"/>
      <c r="JF44" s="153"/>
      <c r="JG44" s="153"/>
      <c r="JH44" s="153"/>
      <c r="JI44" s="153"/>
      <c r="JJ44" s="153"/>
      <c r="JK44" s="153"/>
      <c r="JL44" s="153"/>
      <c r="JM44" s="153"/>
      <c r="JN44" s="153"/>
      <c r="JO44" s="153"/>
      <c r="JP44" s="153"/>
      <c r="JQ44" s="153"/>
      <c r="JR44" s="153"/>
      <c r="JS44" s="153"/>
      <c r="JT44" s="153"/>
      <c r="JU44" s="153"/>
      <c r="JV44" s="153"/>
      <c r="JW44" s="153"/>
      <c r="JX44" s="153"/>
      <c r="JY44" s="153"/>
      <c r="JZ44" s="153"/>
      <c r="KA44" s="153"/>
      <c r="KB44" s="153"/>
      <c r="KC44" s="153"/>
      <c r="KD44" s="153"/>
      <c r="KE44" s="153"/>
      <c r="KF44" s="153"/>
      <c r="KG44" s="153"/>
      <c r="KH44" s="153"/>
      <c r="KI44" s="153"/>
      <c r="KJ44" s="153"/>
      <c r="KK44" s="153"/>
      <c r="KL44" s="153"/>
      <c r="KM44" s="153"/>
      <c r="KN44" s="153"/>
      <c r="KO44" s="153"/>
      <c r="KP44" s="153"/>
      <c r="KQ44" s="153"/>
      <c r="KR44" s="153"/>
      <c r="KS44" s="153"/>
      <c r="KT44" s="153"/>
      <c r="KU44" s="153"/>
      <c r="KV44" s="153"/>
      <c r="KW44" s="153"/>
      <c r="KX44" s="153"/>
      <c r="KY44" s="153"/>
      <c r="KZ44" s="153"/>
      <c r="LA44" s="153"/>
      <c r="LB44" s="153"/>
      <c r="LC44" s="153"/>
      <c r="LD44" s="153"/>
      <c r="LE44" s="153"/>
      <c r="LF44" s="153"/>
      <c r="LG44" s="153"/>
      <c r="LH44" s="153"/>
      <c r="LI44" s="153"/>
      <c r="LJ44" s="153"/>
      <c r="LK44" s="153"/>
      <c r="LL44" s="153"/>
      <c r="LM44" s="153"/>
      <c r="LN44" s="153"/>
      <c r="LO44" s="153"/>
      <c r="LP44" s="153"/>
      <c r="LQ44" s="153"/>
      <c r="LR44" s="153"/>
      <c r="LS44" s="153"/>
      <c r="LT44" s="153"/>
      <c r="LU44" s="153"/>
      <c r="LV44" s="153"/>
      <c r="LW44" s="153"/>
      <c r="LX44" s="153"/>
      <c r="LY44" s="153"/>
      <c r="LZ44" s="153"/>
      <c r="MA44" s="153"/>
      <c r="MB44" s="153"/>
      <c r="MC44" s="153"/>
      <c r="MD44" s="153"/>
      <c r="ME44" s="153"/>
      <c r="MF44" s="153"/>
      <c r="MG44" s="153"/>
      <c r="MH44" s="153"/>
      <c r="MI44" s="153"/>
      <c r="MJ44" s="153"/>
      <c r="MK44" s="153"/>
      <c r="ML44" s="153"/>
      <c r="MM44" s="153"/>
      <c r="MN44" s="153"/>
      <c r="MO44" s="153"/>
      <c r="MP44" s="153"/>
      <c r="MQ44" s="153"/>
      <c r="MR44" s="153"/>
      <c r="MS44" s="153"/>
      <c r="MT44" s="153"/>
      <c r="MU44" s="153"/>
      <c r="MV44" s="153"/>
      <c r="MW44" s="153"/>
      <c r="MX44" s="153"/>
      <c r="MY44" s="153"/>
      <c r="MZ44" s="153"/>
      <c r="NA44" s="153"/>
      <c r="NB44" s="153"/>
      <c r="NC44" s="153"/>
      <c r="ND44" s="153"/>
      <c r="NE44" s="153"/>
      <c r="NF44" s="153"/>
      <c r="NG44" s="153"/>
      <c r="NH44" s="153"/>
      <c r="NI44" s="153"/>
      <c r="NJ44" s="153"/>
      <c r="NK44" s="153"/>
      <c r="NL44" s="153"/>
      <c r="NM44" s="153"/>
      <c r="NN44" s="153"/>
      <c r="NO44" s="153"/>
      <c r="NP44" s="153"/>
      <c r="NQ44" s="153"/>
      <c r="NR44" s="153"/>
      <c r="NS44" s="153"/>
      <c r="NT44" s="153"/>
      <c r="NU44" s="153"/>
      <c r="NV44" s="153"/>
      <c r="NW44" s="153"/>
      <c r="NX44" s="153"/>
      <c r="NY44" s="153"/>
      <c r="NZ44" s="153"/>
      <c r="OA44" s="153"/>
      <c r="OB44" s="153"/>
      <c r="OC44" s="153"/>
      <c r="OD44" s="153"/>
      <c r="OE44" s="153"/>
      <c r="OF44" s="153"/>
      <c r="OG44" s="153"/>
      <c r="OH44" s="153"/>
      <c r="OI44" s="153"/>
      <c r="OJ44" s="153"/>
      <c r="OK44" s="153"/>
      <c r="OL44" s="153"/>
      <c r="OM44" s="153"/>
      <c r="ON44" s="153"/>
      <c r="OO44" s="153"/>
      <c r="OP44" s="153"/>
      <c r="OQ44" s="153"/>
      <c r="OR44" s="153"/>
      <c r="OS44" s="153"/>
      <c r="OT44" s="153"/>
      <c r="OU44" s="153"/>
      <c r="OV44" s="153"/>
      <c r="OW44" s="153"/>
      <c r="OX44" s="153"/>
      <c r="OY44" s="153"/>
      <c r="OZ44" s="153"/>
      <c r="PA44" s="153"/>
      <c r="PB44" s="153"/>
      <c r="PC44" s="153"/>
      <c r="PD44" s="153"/>
      <c r="PE44" s="153"/>
      <c r="PF44" s="153"/>
      <c r="PG44" s="153"/>
      <c r="PH44" s="153"/>
      <c r="PI44" s="153"/>
      <c r="PJ44" s="153"/>
      <c r="PK44" s="153"/>
      <c r="PL44" s="153"/>
      <c r="PM44" s="153"/>
      <c r="PN44" s="153"/>
      <c r="PO44" s="153"/>
      <c r="PP44" s="153"/>
      <c r="PQ44" s="153"/>
      <c r="PR44" s="153"/>
      <c r="PS44" s="153"/>
      <c r="PT44" s="153"/>
      <c r="PU44" s="153"/>
      <c r="PV44" s="153"/>
      <c r="PW44" s="153"/>
      <c r="PX44" s="153"/>
      <c r="PY44" s="153"/>
      <c r="PZ44" s="153"/>
      <c r="QA44" s="153"/>
      <c r="QB44" s="153"/>
      <c r="QC44" s="153"/>
      <c r="QD44" s="153"/>
      <c r="QE44" s="153"/>
      <c r="QF44" s="153"/>
      <c r="QG44" s="153"/>
      <c r="QH44" s="153"/>
      <c r="QI44" s="153"/>
      <c r="QJ44" s="153"/>
      <c r="QK44" s="153"/>
      <c r="QL44" s="153"/>
      <c r="QM44" s="153"/>
      <c r="QN44" s="153"/>
      <c r="QO44" s="153"/>
      <c r="QP44" s="153"/>
      <c r="QQ44" s="153"/>
      <c r="QR44" s="153"/>
      <c r="QS44" s="153"/>
      <c r="QT44" s="153"/>
      <c r="QU44" s="153"/>
      <c r="QV44" s="153"/>
      <c r="QW44" s="153"/>
      <c r="QX44" s="153"/>
      <c r="QY44" s="153"/>
      <c r="QZ44" s="153"/>
      <c r="RA44" s="153"/>
      <c r="RB44" s="153"/>
      <c r="RC44" s="153"/>
      <c r="RD44" s="153"/>
      <c r="RE44" s="153"/>
      <c r="RF44" s="153"/>
      <c r="RG44" s="153"/>
      <c r="RH44" s="153"/>
      <c r="RI44" s="153"/>
      <c r="RJ44" s="153"/>
      <c r="RK44" s="153"/>
      <c r="RL44" s="153"/>
      <c r="RM44" s="153"/>
      <c r="RN44" s="153"/>
      <c r="RO44" s="153"/>
      <c r="RP44" s="153"/>
      <c r="RQ44" s="153"/>
      <c r="RR44" s="153"/>
      <c r="RS44" s="153"/>
      <c r="RT44" s="153"/>
      <c r="RU44" s="153"/>
      <c r="RV44" s="153"/>
      <c r="RW44" s="153"/>
      <c r="RX44" s="153"/>
      <c r="RY44" s="153"/>
      <c r="RZ44" s="153"/>
      <c r="SA44" s="153"/>
      <c r="SB44" s="153"/>
      <c r="SC44" s="153"/>
      <c r="SD44" s="153"/>
      <c r="SE44" s="153"/>
      <c r="SF44" s="153"/>
      <c r="SG44" s="153"/>
      <c r="SH44" s="153"/>
      <c r="SI44" s="153"/>
      <c r="SJ44" s="153"/>
      <c r="SK44" s="153"/>
      <c r="SL44" s="153"/>
      <c r="SM44" s="153"/>
      <c r="SN44" s="153"/>
      <c r="SO44" s="153"/>
      <c r="SP44" s="153"/>
      <c r="SQ44" s="153"/>
      <c r="SR44" s="153"/>
      <c r="SS44" s="153"/>
      <c r="ST44" s="153"/>
      <c r="SU44" s="153"/>
      <c r="SV44" s="153"/>
      <c r="SW44" s="153"/>
      <c r="SX44" s="153"/>
      <c r="SY44" s="153"/>
      <c r="SZ44" s="153"/>
      <c r="TA44" s="153"/>
      <c r="TB44" s="153"/>
      <c r="TC44" s="153"/>
      <c r="TD44" s="153"/>
      <c r="TE44" s="153"/>
      <c r="TF44" s="153"/>
      <c r="TG44" s="153"/>
      <c r="TH44" s="153"/>
      <c r="TI44" s="153"/>
      <c r="TJ44" s="153"/>
      <c r="TK44" s="153"/>
      <c r="TL44" s="153"/>
      <c r="TM44" s="153"/>
      <c r="TN44" s="153"/>
      <c r="TO44" s="153"/>
      <c r="TP44" s="153"/>
      <c r="TQ44" s="153"/>
      <c r="TR44" s="153"/>
      <c r="TS44" s="153"/>
      <c r="TT44" s="153"/>
      <c r="TU44" s="153"/>
      <c r="TV44" s="153"/>
      <c r="TW44" s="153"/>
      <c r="TX44" s="153"/>
      <c r="TY44" s="153"/>
      <c r="TZ44" s="153"/>
      <c r="UA44" s="153"/>
      <c r="UB44" s="153"/>
      <c r="UC44" s="153"/>
      <c r="UD44" s="153"/>
      <c r="UE44" s="153"/>
      <c r="UF44" s="153"/>
      <c r="UG44" s="153"/>
      <c r="UH44" s="153"/>
      <c r="UI44" s="153"/>
      <c r="UJ44" s="153"/>
      <c r="UK44" s="153"/>
      <c r="UL44" s="153"/>
      <c r="UM44" s="153"/>
      <c r="UN44" s="153"/>
      <c r="UO44" s="153"/>
      <c r="UP44" s="153"/>
      <c r="UQ44" s="153"/>
      <c r="UR44" s="153"/>
      <c r="US44" s="153"/>
      <c r="UT44" s="153"/>
      <c r="UU44" s="153"/>
      <c r="UV44" s="153"/>
      <c r="UW44" s="153"/>
      <c r="UX44" s="153"/>
      <c r="UY44" s="153"/>
      <c r="UZ44" s="153"/>
      <c r="VA44" s="153"/>
      <c r="VB44" s="153"/>
      <c r="VC44" s="153"/>
      <c r="VD44" s="153"/>
      <c r="VE44" s="153"/>
      <c r="VF44" s="153"/>
      <c r="VG44" s="153"/>
      <c r="VH44" s="153"/>
      <c r="VI44" s="153"/>
      <c r="VJ44" s="153"/>
      <c r="VK44" s="153"/>
      <c r="VL44" s="153"/>
      <c r="VM44" s="153"/>
      <c r="VN44" s="153"/>
      <c r="VO44" s="153"/>
      <c r="VP44" s="153"/>
      <c r="VQ44" s="153"/>
      <c r="VR44" s="153"/>
      <c r="VS44" s="153"/>
      <c r="VT44" s="153"/>
      <c r="VU44" s="153"/>
      <c r="VV44" s="153"/>
      <c r="VW44" s="153"/>
      <c r="VX44" s="153"/>
      <c r="VY44" s="153"/>
      <c r="VZ44" s="153"/>
      <c r="WA44" s="153"/>
      <c r="WB44" s="153"/>
      <c r="WC44" s="153"/>
      <c r="WD44" s="153"/>
      <c r="WE44" s="153"/>
      <c r="WF44" s="153"/>
      <c r="WG44" s="153"/>
      <c r="WH44" s="153"/>
      <c r="WI44" s="153"/>
      <c r="WJ44" s="153"/>
      <c r="WK44" s="153"/>
      <c r="WL44" s="153"/>
      <c r="WM44" s="153"/>
      <c r="WN44" s="153"/>
      <c r="WO44" s="153"/>
      <c r="WP44" s="153"/>
      <c r="WQ44" s="153"/>
      <c r="WR44" s="153"/>
      <c r="WS44" s="153"/>
      <c r="WT44" s="153"/>
      <c r="WU44" s="153"/>
      <c r="WV44" s="153"/>
      <c r="WW44" s="153"/>
      <c r="WX44" s="153"/>
      <c r="WY44" s="153"/>
      <c r="WZ44" s="153"/>
      <c r="XA44" s="153"/>
      <c r="XB44" s="153"/>
      <c r="XC44" s="153"/>
      <c r="XD44" s="153"/>
      <c r="XE44" s="153"/>
      <c r="XF44" s="153"/>
      <c r="XG44" s="153"/>
      <c r="XH44" s="153"/>
      <c r="XI44" s="153"/>
      <c r="XJ44" s="153"/>
      <c r="XK44" s="153"/>
      <c r="XL44" s="153"/>
      <c r="XM44" s="153"/>
      <c r="XN44" s="153"/>
      <c r="XO44" s="153"/>
      <c r="XP44" s="153"/>
      <c r="XQ44" s="153"/>
      <c r="XR44" s="153"/>
      <c r="XS44" s="153"/>
      <c r="XT44" s="153"/>
      <c r="XU44" s="153"/>
      <c r="XV44" s="153"/>
      <c r="XW44" s="153"/>
      <c r="XX44" s="153"/>
      <c r="XY44" s="153"/>
      <c r="XZ44" s="153"/>
      <c r="YA44" s="153"/>
      <c r="YB44" s="153"/>
      <c r="YC44" s="153"/>
      <c r="YD44" s="153"/>
      <c r="YE44" s="153"/>
      <c r="YF44" s="153"/>
      <c r="YG44" s="153"/>
      <c r="YH44" s="153"/>
      <c r="YI44" s="153"/>
      <c r="YJ44" s="153"/>
      <c r="YK44" s="153"/>
      <c r="YL44" s="153"/>
      <c r="YM44" s="153"/>
      <c r="YN44" s="153"/>
      <c r="YO44" s="153"/>
      <c r="YP44" s="153"/>
      <c r="YQ44" s="153"/>
      <c r="YR44" s="153"/>
      <c r="YS44" s="153"/>
      <c r="YT44" s="153"/>
      <c r="YU44" s="153"/>
      <c r="YV44" s="153"/>
      <c r="YW44" s="153"/>
      <c r="YX44" s="153"/>
      <c r="YY44" s="153"/>
      <c r="YZ44" s="153"/>
      <c r="ZA44" s="153"/>
      <c r="ZB44" s="153"/>
      <c r="ZC44" s="153"/>
      <c r="ZD44" s="153"/>
      <c r="ZE44" s="153"/>
      <c r="ZF44" s="153"/>
      <c r="ZG44" s="153"/>
      <c r="ZH44" s="153"/>
      <c r="ZI44" s="153"/>
      <c r="ZJ44" s="153"/>
      <c r="ZK44" s="153"/>
      <c r="ZL44" s="153"/>
      <c r="ZM44" s="153"/>
      <c r="ZN44" s="153"/>
      <c r="ZO44" s="153"/>
      <c r="ZP44" s="153"/>
      <c r="ZQ44" s="153"/>
      <c r="ZR44" s="153"/>
      <c r="ZS44" s="153"/>
      <c r="ZT44" s="153"/>
      <c r="ZU44" s="153"/>
      <c r="ZV44" s="153"/>
      <c r="ZW44" s="153"/>
      <c r="ZX44" s="153"/>
      <c r="ZY44" s="153"/>
      <c r="ZZ44" s="153"/>
      <c r="AAA44" s="153"/>
      <c r="AAB44" s="153"/>
      <c r="AAC44" s="153"/>
      <c r="AAD44" s="153"/>
      <c r="AAE44" s="153"/>
      <c r="AAF44" s="153"/>
      <c r="AAG44" s="153"/>
      <c r="AAH44" s="153"/>
      <c r="AAI44" s="153"/>
      <c r="AAJ44" s="153"/>
      <c r="AAK44" s="153"/>
      <c r="AAL44" s="153"/>
      <c r="AAM44" s="153"/>
      <c r="AAN44" s="153"/>
      <c r="AAO44" s="153"/>
      <c r="AAP44" s="153"/>
      <c r="AAQ44" s="153"/>
      <c r="AAR44" s="153"/>
      <c r="AAS44" s="153"/>
      <c r="AAT44" s="153"/>
      <c r="AAU44" s="153"/>
      <c r="AAV44" s="153"/>
      <c r="AAW44" s="153"/>
      <c r="AAX44" s="153"/>
      <c r="AAY44" s="153"/>
      <c r="AAZ44" s="153"/>
      <c r="ABA44" s="153"/>
      <c r="ABB44" s="153"/>
      <c r="ABC44" s="153"/>
      <c r="ABD44" s="153"/>
      <c r="ABE44" s="153"/>
      <c r="ABF44" s="153"/>
      <c r="ABG44" s="153"/>
      <c r="ABH44" s="153"/>
      <c r="ABI44" s="153"/>
      <c r="ABJ44" s="153"/>
      <c r="ABK44" s="153"/>
      <c r="ABL44" s="153"/>
      <c r="ABM44" s="153"/>
      <c r="ABN44" s="153"/>
      <c r="ABO44" s="153"/>
      <c r="ABP44" s="153"/>
      <c r="ABQ44" s="153"/>
      <c r="ABR44" s="153"/>
      <c r="ABS44" s="153"/>
      <c r="ABT44" s="153"/>
      <c r="ABU44" s="153"/>
      <c r="ABV44" s="153"/>
      <c r="ABW44" s="153"/>
      <c r="ABX44" s="153"/>
      <c r="ABY44" s="153"/>
      <c r="ABZ44" s="153"/>
      <c r="ACA44" s="153"/>
      <c r="ACB44" s="153"/>
      <c r="ACC44" s="153"/>
      <c r="ACD44" s="153"/>
      <c r="ACE44" s="153"/>
      <c r="ACF44" s="153"/>
      <c r="ACG44" s="153"/>
      <c r="ACH44" s="153"/>
      <c r="ACI44" s="153"/>
      <c r="ACJ44" s="153"/>
      <c r="ACK44" s="153"/>
      <c r="ACL44" s="153"/>
      <c r="ACM44" s="153"/>
      <c r="ACN44" s="153"/>
      <c r="ACO44" s="153"/>
      <c r="ACP44" s="153"/>
      <c r="ACQ44" s="153"/>
      <c r="ACR44" s="153"/>
      <c r="ACS44" s="153"/>
      <c r="ACT44" s="153"/>
      <c r="ACU44" s="153"/>
      <c r="ACV44" s="153"/>
      <c r="ACW44" s="153"/>
      <c r="ACX44" s="153"/>
      <c r="ACY44" s="153"/>
      <c r="ACZ44" s="153"/>
      <c r="ADA44" s="153"/>
      <c r="ADB44" s="153"/>
      <c r="ADC44" s="153"/>
      <c r="ADD44" s="153"/>
      <c r="ADE44" s="153"/>
      <c r="ADF44" s="153"/>
      <c r="ADG44" s="153"/>
      <c r="ADH44" s="153"/>
      <c r="ADI44" s="153"/>
      <c r="ADJ44" s="153"/>
      <c r="ADK44" s="153"/>
      <c r="ADL44" s="153"/>
      <c r="ADM44" s="153"/>
      <c r="ADN44" s="153"/>
      <c r="ADO44" s="153"/>
      <c r="ADP44" s="153"/>
      <c r="ADQ44" s="153"/>
      <c r="ADR44" s="153"/>
      <c r="ADS44" s="153"/>
      <c r="ADT44" s="153"/>
      <c r="ADU44" s="153"/>
      <c r="ADV44" s="153"/>
      <c r="ADW44" s="153"/>
      <c r="ADX44" s="153"/>
      <c r="ADY44" s="153"/>
      <c r="ADZ44" s="153"/>
      <c r="AEA44" s="153"/>
      <c r="AEB44" s="153"/>
      <c r="AEC44" s="153"/>
      <c r="AED44" s="153"/>
      <c r="AEE44" s="153"/>
      <c r="AEF44" s="153"/>
      <c r="AEG44" s="153"/>
      <c r="AEH44" s="153"/>
      <c r="AEI44" s="153"/>
      <c r="AEJ44" s="153"/>
      <c r="AEK44" s="153"/>
      <c r="AEL44" s="153"/>
      <c r="AEM44" s="153"/>
      <c r="AEN44" s="153"/>
      <c r="AEO44" s="153"/>
      <c r="AEP44" s="153"/>
      <c r="AEQ44" s="153"/>
      <c r="AER44" s="153"/>
      <c r="AES44" s="153"/>
      <c r="AET44" s="153"/>
      <c r="AEU44" s="153"/>
      <c r="AEV44" s="153"/>
      <c r="AEW44" s="153"/>
      <c r="AEX44" s="153"/>
      <c r="AEY44" s="153"/>
      <c r="AEZ44" s="153"/>
      <c r="AFA44" s="153"/>
      <c r="AFB44" s="153"/>
      <c r="AFC44" s="153"/>
      <c r="AFD44" s="153"/>
      <c r="AFE44" s="153"/>
      <c r="AFF44" s="153"/>
      <c r="AFG44" s="153"/>
      <c r="AFH44" s="153"/>
      <c r="AFI44" s="153"/>
      <c r="AFJ44" s="153"/>
      <c r="AFK44" s="153"/>
      <c r="AFL44" s="153"/>
      <c r="AFM44" s="153"/>
      <c r="AFN44" s="153"/>
      <c r="AFO44" s="153"/>
      <c r="AFP44" s="153"/>
      <c r="AFQ44" s="153"/>
      <c r="AFR44" s="153"/>
      <c r="AFS44" s="153"/>
      <c r="AFT44" s="153"/>
      <c r="AFU44" s="153"/>
      <c r="AFV44" s="153"/>
      <c r="AFW44" s="153"/>
      <c r="AFX44" s="153"/>
      <c r="AFY44" s="153"/>
      <c r="AFZ44" s="153"/>
      <c r="AGA44" s="153"/>
      <c r="AGB44" s="153"/>
      <c r="AGC44" s="153"/>
      <c r="AGD44" s="153"/>
      <c r="AGE44" s="153"/>
      <c r="AGF44" s="153"/>
      <c r="AGG44" s="153"/>
      <c r="AGH44" s="153"/>
      <c r="AGI44" s="153"/>
      <c r="AGJ44" s="153"/>
      <c r="AGK44" s="153"/>
      <c r="AGL44" s="153"/>
      <c r="AGM44" s="153"/>
      <c r="AGN44" s="153"/>
      <c r="AGO44" s="153"/>
      <c r="AGP44" s="153"/>
      <c r="AGQ44" s="153"/>
      <c r="AGR44" s="153"/>
      <c r="AGS44" s="153"/>
      <c r="AGT44" s="153"/>
      <c r="AGU44" s="153"/>
      <c r="AGV44" s="153"/>
      <c r="AGW44" s="153"/>
      <c r="AGX44" s="153"/>
      <c r="AGY44" s="153"/>
      <c r="AGZ44" s="153"/>
      <c r="AHA44" s="153"/>
      <c r="AHB44" s="153"/>
      <c r="AHC44" s="153"/>
      <c r="AHD44" s="153"/>
      <c r="AHE44" s="153"/>
      <c r="AHF44" s="153"/>
      <c r="AHG44" s="153"/>
      <c r="AHH44" s="153"/>
      <c r="AHI44" s="153"/>
      <c r="AHJ44" s="153"/>
      <c r="AHK44" s="153"/>
      <c r="AHL44" s="153"/>
      <c r="AHM44" s="153"/>
      <c r="AHN44" s="153"/>
      <c r="AHO44" s="153"/>
      <c r="AHP44" s="153"/>
      <c r="AHQ44" s="153"/>
      <c r="AHR44" s="153"/>
      <c r="AHS44" s="153"/>
      <c r="AHT44" s="153"/>
      <c r="AHU44" s="153"/>
      <c r="AHV44" s="153"/>
      <c r="AHW44" s="153"/>
      <c r="AHX44" s="153"/>
      <c r="AHY44" s="153"/>
      <c r="AHZ44" s="153"/>
      <c r="AIA44" s="153"/>
      <c r="AIB44" s="153"/>
      <c r="AIC44" s="153"/>
      <c r="AID44" s="153"/>
      <c r="AIE44" s="153"/>
      <c r="AIF44" s="153"/>
      <c r="AIG44" s="153"/>
      <c r="AIH44" s="153"/>
      <c r="AII44" s="153"/>
      <c r="AIJ44" s="153"/>
      <c r="AIK44" s="153"/>
      <c r="AIL44" s="153"/>
      <c r="AIM44" s="153"/>
      <c r="AIN44" s="153"/>
      <c r="AIO44" s="153"/>
      <c r="AIP44" s="153"/>
      <c r="AIQ44" s="153"/>
      <c r="AIR44" s="153"/>
      <c r="AIS44" s="153"/>
      <c r="AIT44" s="153"/>
      <c r="AIU44" s="153"/>
      <c r="AIV44" s="153"/>
      <c r="AIW44" s="153"/>
      <c r="AIX44" s="153"/>
      <c r="AIY44" s="153"/>
      <c r="AIZ44" s="153"/>
      <c r="AJA44" s="153"/>
      <c r="AJB44" s="153"/>
      <c r="AJC44" s="153"/>
      <c r="AJD44" s="153"/>
      <c r="AJE44" s="153"/>
      <c r="AJF44" s="153"/>
      <c r="AJG44" s="153"/>
      <c r="AJH44" s="153"/>
      <c r="AJI44" s="153"/>
      <c r="AJJ44" s="153"/>
      <c r="AJK44" s="153"/>
      <c r="AJL44" s="153"/>
      <c r="AJM44" s="153"/>
      <c r="AJN44" s="153"/>
      <c r="AJO44" s="153"/>
      <c r="AJP44" s="153"/>
      <c r="AJQ44" s="153"/>
      <c r="AJR44" s="153"/>
      <c r="AJS44" s="153"/>
      <c r="AJT44" s="153"/>
      <c r="AJU44" s="153"/>
      <c r="AJV44" s="153"/>
      <c r="AJW44" s="153"/>
      <c r="AJX44" s="153"/>
      <c r="AJY44" s="153"/>
      <c r="AJZ44" s="153"/>
      <c r="AKA44" s="153"/>
      <c r="AKB44" s="153"/>
      <c r="AKC44" s="153"/>
      <c r="AKD44" s="153"/>
      <c r="AKE44" s="153"/>
      <c r="AKF44" s="153"/>
      <c r="AKG44" s="153"/>
      <c r="AKH44" s="153"/>
      <c r="AKI44" s="153"/>
      <c r="AKJ44" s="153"/>
      <c r="AKK44" s="153"/>
      <c r="AKL44" s="153"/>
      <c r="AKM44" s="153"/>
      <c r="AKN44" s="153"/>
      <c r="AKO44" s="153"/>
      <c r="AKP44" s="153"/>
      <c r="AKQ44" s="153"/>
      <c r="AKR44" s="153"/>
      <c r="AKS44" s="153"/>
      <c r="AKT44" s="153"/>
      <c r="AKU44" s="153"/>
      <c r="AKV44" s="153"/>
      <c r="AKW44" s="153"/>
      <c r="AKX44" s="153"/>
      <c r="AKY44" s="153"/>
      <c r="AKZ44" s="153"/>
      <c r="ALA44" s="153"/>
      <c r="ALB44" s="153"/>
      <c r="ALC44" s="153"/>
      <c r="ALD44" s="153"/>
      <c r="ALE44" s="153"/>
      <c r="ALF44" s="153"/>
      <c r="ALG44" s="153"/>
      <c r="ALH44" s="153"/>
      <c r="ALI44" s="153"/>
      <c r="ALJ44" s="153"/>
      <c r="ALK44" s="153"/>
      <c r="ALL44" s="153"/>
      <c r="ALM44" s="153"/>
      <c r="ALN44" s="153"/>
      <c r="ALO44" s="153"/>
      <c r="ALP44" s="153"/>
      <c r="ALQ44" s="153"/>
      <c r="ALR44" s="153"/>
      <c r="ALS44" s="153"/>
      <c r="ALT44" s="153"/>
      <c r="ALU44" s="153"/>
      <c r="ALV44" s="153"/>
      <c r="ALW44" s="153"/>
      <c r="ALX44" s="153"/>
      <c r="ALY44" s="153"/>
      <c r="ALZ44" s="153"/>
      <c r="AMA44" s="153"/>
      <c r="AMB44" s="153"/>
      <c r="AMC44" s="153"/>
      <c r="AMD44" s="153"/>
      <c r="AME44" s="153"/>
      <c r="AMF44" s="153"/>
      <c r="AMG44" s="153"/>
      <c r="AMH44" s="153"/>
      <c r="AMI44" s="153"/>
      <c r="AMJ44" s="153"/>
      <c r="AMK44" s="153"/>
      <c r="AML44" s="153"/>
      <c r="AMM44" s="153"/>
      <c r="AMN44" s="153"/>
      <c r="AMO44" s="153"/>
      <c r="AMP44" s="153"/>
      <c r="AMQ44" s="153"/>
      <c r="AMR44" s="153"/>
      <c r="AMS44" s="153"/>
      <c r="AMT44" s="153"/>
      <c r="AMU44" s="153"/>
      <c r="AMV44" s="153"/>
      <c r="AMW44" s="153"/>
      <c r="AMX44" s="153"/>
      <c r="AMY44" s="153"/>
      <c r="AMZ44" s="153"/>
      <c r="ANA44" s="153"/>
      <c r="ANB44" s="153"/>
      <c r="ANC44" s="153"/>
      <c r="AND44" s="153"/>
      <c r="ANE44" s="153"/>
      <c r="ANF44" s="153"/>
      <c r="ANG44" s="153"/>
      <c r="ANH44" s="153"/>
      <c r="ANI44" s="153"/>
      <c r="ANJ44" s="153"/>
      <c r="ANK44" s="153"/>
      <c r="ANL44" s="153"/>
      <c r="ANM44" s="153"/>
      <c r="ANN44" s="153"/>
      <c r="ANO44" s="153"/>
      <c r="ANP44" s="153"/>
      <c r="ANQ44" s="153"/>
      <c r="ANR44" s="153"/>
      <c r="ANS44" s="153"/>
      <c r="ANT44" s="153"/>
      <c r="ANU44" s="153"/>
      <c r="ANV44" s="153"/>
      <c r="ANW44" s="153"/>
      <c r="ANX44" s="153"/>
      <c r="ANY44" s="153"/>
      <c r="ANZ44" s="153"/>
      <c r="AOA44" s="153"/>
      <c r="AOB44" s="153"/>
      <c r="AOC44" s="153"/>
      <c r="AOD44" s="153"/>
      <c r="AOE44" s="153"/>
      <c r="AOF44" s="153"/>
      <c r="AOG44" s="153"/>
      <c r="AOH44" s="153"/>
      <c r="AOI44" s="153"/>
      <c r="AOJ44" s="153"/>
      <c r="AOK44" s="153"/>
      <c r="AOL44" s="153"/>
      <c r="AOM44" s="153"/>
      <c r="AON44" s="153"/>
      <c r="AOO44" s="153"/>
      <c r="AOP44" s="153"/>
      <c r="AOQ44" s="153"/>
      <c r="AOR44" s="153"/>
      <c r="AOS44" s="153"/>
      <c r="AOT44" s="153"/>
      <c r="AOU44" s="153"/>
      <c r="AOV44" s="153"/>
      <c r="AOW44" s="153"/>
      <c r="AOX44" s="153"/>
      <c r="AOY44" s="153"/>
      <c r="AOZ44" s="153"/>
      <c r="APA44" s="153"/>
      <c r="APB44" s="153"/>
      <c r="APC44" s="153"/>
      <c r="APD44" s="153"/>
      <c r="APE44" s="153"/>
      <c r="APF44" s="153"/>
      <c r="APG44" s="153"/>
      <c r="APH44" s="153"/>
      <c r="API44" s="153"/>
      <c r="APJ44" s="153"/>
      <c r="APK44" s="153"/>
      <c r="APL44" s="153"/>
      <c r="APM44" s="153"/>
      <c r="APN44" s="153"/>
      <c r="APO44" s="153"/>
      <c r="APP44" s="153"/>
    </row>
    <row r="45" spans="1:1108" s="249" customFormat="1">
      <c r="A45" s="296">
        <v>92</v>
      </c>
      <c r="B45" s="297">
        <v>31.1</v>
      </c>
      <c r="C45" s="102" t="s">
        <v>532</v>
      </c>
      <c r="D45" s="298">
        <v>1067</v>
      </c>
      <c r="E45" s="175" t="s">
        <v>398</v>
      </c>
      <c r="F45" s="106" t="s">
        <v>527</v>
      </c>
      <c r="G45" s="175" t="s">
        <v>526</v>
      </c>
      <c r="H45" s="175" t="s">
        <v>529</v>
      </c>
      <c r="I45" s="175" t="s">
        <v>528</v>
      </c>
      <c r="J45" s="10" t="s">
        <v>489</v>
      </c>
      <c r="K45" s="10" t="s">
        <v>490</v>
      </c>
      <c r="L45" s="74" t="s">
        <v>405</v>
      </c>
      <c r="M45" s="10" t="s">
        <v>406</v>
      </c>
      <c r="N45" s="74" t="s">
        <v>201</v>
      </c>
      <c r="O45" s="177"/>
      <c r="P45" s="299">
        <v>89</v>
      </c>
      <c r="Q45" s="299" t="s">
        <v>0</v>
      </c>
      <c r="R45" s="299">
        <v>89</v>
      </c>
      <c r="S45" s="299" t="s">
        <v>0</v>
      </c>
      <c r="T45" s="300">
        <v>3</v>
      </c>
      <c r="U45" s="299" t="s">
        <v>0</v>
      </c>
      <c r="V45" s="299">
        <v>14</v>
      </c>
      <c r="W45" s="299" t="s">
        <v>0</v>
      </c>
      <c r="X45" s="299">
        <v>7</v>
      </c>
      <c r="Y45" s="299" t="s">
        <v>0</v>
      </c>
      <c r="Z45" s="299">
        <v>5</v>
      </c>
      <c r="AA45" s="299" t="s">
        <v>0</v>
      </c>
      <c r="AB45" s="299"/>
      <c r="AC45" s="299" t="s">
        <v>0</v>
      </c>
      <c r="AD45" s="299"/>
      <c r="AE45" s="299" t="s">
        <v>0</v>
      </c>
      <c r="AF45" s="299">
        <v>4.5</v>
      </c>
      <c r="AG45" s="301">
        <v>8</v>
      </c>
      <c r="AH45" s="299" t="s">
        <v>407</v>
      </c>
      <c r="AI45" s="299" t="s">
        <v>0</v>
      </c>
      <c r="AJ45" s="302" t="s">
        <v>8</v>
      </c>
      <c r="AK45" s="302" t="s">
        <v>491</v>
      </c>
      <c r="AL45" s="303" t="s">
        <v>11</v>
      </c>
      <c r="AM45" s="303"/>
      <c r="AN45" s="303"/>
      <c r="AO45" s="303"/>
      <c r="AP45" s="304">
        <v>10</v>
      </c>
      <c r="AQ45" s="301" t="s">
        <v>7</v>
      </c>
      <c r="AR45" s="305">
        <v>0.27800000000000002</v>
      </c>
      <c r="AS45" s="306" t="s">
        <v>20</v>
      </c>
      <c r="AT45" s="307">
        <v>120</v>
      </c>
      <c r="AU45" s="307">
        <v>180</v>
      </c>
      <c r="AV45" s="308">
        <v>150</v>
      </c>
      <c r="AW45" s="309" t="s">
        <v>206</v>
      </c>
      <c r="AX45" s="309" t="s">
        <v>207</v>
      </c>
      <c r="AY45" s="309" t="s">
        <v>208</v>
      </c>
      <c r="AZ45" s="309" t="s">
        <v>209</v>
      </c>
      <c r="BA45" s="309" t="s">
        <v>210</v>
      </c>
      <c r="BB45" s="309" t="s">
        <v>211</v>
      </c>
      <c r="BC45" s="309" t="s">
        <v>212</v>
      </c>
      <c r="BD45" s="309" t="s">
        <v>213</v>
      </c>
      <c r="BE45" s="310" t="s">
        <v>493</v>
      </c>
      <c r="BF45" s="311" t="s">
        <v>494</v>
      </c>
      <c r="BG45" s="311" t="s">
        <v>495</v>
      </c>
      <c r="BH45" s="311" t="s">
        <v>496</v>
      </c>
      <c r="BM45" s="155" t="s">
        <v>215</v>
      </c>
      <c r="BN45" s="154" t="s">
        <v>216</v>
      </c>
      <c r="BO45" s="154" t="s">
        <v>217</v>
      </c>
      <c r="BP45" s="154" t="s">
        <v>218</v>
      </c>
      <c r="BQ45" s="155" t="s">
        <v>219</v>
      </c>
      <c r="BR45" s="154" t="s">
        <v>220</v>
      </c>
      <c r="BS45" s="121" t="s">
        <v>221</v>
      </c>
      <c r="BT45" s="121" t="s">
        <v>222</v>
      </c>
      <c r="BU45" s="121" t="s">
        <v>497</v>
      </c>
      <c r="BV45" s="121" t="s">
        <v>498</v>
      </c>
      <c r="BW45" s="121" t="s">
        <v>499</v>
      </c>
      <c r="BX45" s="121" t="s">
        <v>500</v>
      </c>
      <c r="BY45" s="121" t="s">
        <v>414</v>
      </c>
      <c r="BZ45" s="155" t="s">
        <v>415</v>
      </c>
      <c r="CA45" s="268" t="s">
        <v>416</v>
      </c>
      <c r="CB45" s="269" t="s">
        <v>417</v>
      </c>
      <c r="CC45" s="155" t="s">
        <v>344</v>
      </c>
      <c r="CD45" s="155" t="s">
        <v>345</v>
      </c>
      <c r="CE45" s="155" t="s">
        <v>346</v>
      </c>
      <c r="CF45" s="155" t="s">
        <v>347</v>
      </c>
      <c r="CG45" s="89" t="s">
        <v>418</v>
      </c>
      <c r="CH45" s="157" t="s">
        <v>419</v>
      </c>
      <c r="CI45" s="157" t="s">
        <v>420</v>
      </c>
      <c r="CJ45" s="157" t="s">
        <v>421</v>
      </c>
      <c r="CK45" s="271" t="s">
        <v>501</v>
      </c>
      <c r="CL45" s="271"/>
      <c r="CM45" s="271"/>
      <c r="CN45" s="271"/>
      <c r="CO45" s="290" t="s">
        <v>502</v>
      </c>
      <c r="CP45" s="271"/>
      <c r="CQ45" s="271"/>
      <c r="CR45" s="271"/>
      <c r="CS45" s="271" t="s">
        <v>503</v>
      </c>
      <c r="CT45" s="271" t="s">
        <v>504</v>
      </c>
      <c r="CU45" s="271" t="s">
        <v>505</v>
      </c>
      <c r="CV45" s="271" t="s">
        <v>506</v>
      </c>
      <c r="CW45" s="291" t="s">
        <v>507</v>
      </c>
      <c r="CX45" s="292"/>
      <c r="CY45" s="292"/>
      <c r="CZ45" s="291"/>
      <c r="DA45" s="293" t="s">
        <v>508</v>
      </c>
      <c r="DB45" s="280"/>
      <c r="DC45" s="280"/>
      <c r="DD45" s="280"/>
      <c r="DE45" s="280" t="s">
        <v>509</v>
      </c>
      <c r="DF45" s="292"/>
      <c r="DG45" s="271"/>
      <c r="DH45" s="271"/>
      <c r="DI45" s="290" t="s">
        <v>510</v>
      </c>
      <c r="DJ45" s="91" t="s">
        <v>237</v>
      </c>
      <c r="DK45" s="91" t="s">
        <v>238</v>
      </c>
      <c r="DL45" s="91" t="s">
        <v>239</v>
      </c>
      <c r="DM45" s="121" t="s">
        <v>414</v>
      </c>
      <c r="DN45" s="155" t="s">
        <v>415</v>
      </c>
      <c r="DO45" s="268" t="s">
        <v>416</v>
      </c>
      <c r="DP45" s="268" t="s">
        <v>417</v>
      </c>
      <c r="DQ45" s="127" t="s">
        <v>511</v>
      </c>
      <c r="DR45" s="127" t="s">
        <v>512</v>
      </c>
      <c r="DS45" s="127" t="s">
        <v>513</v>
      </c>
      <c r="DT45" s="127" t="s">
        <v>514</v>
      </c>
      <c r="DU45" s="91" t="s">
        <v>241</v>
      </c>
      <c r="DV45" s="91" t="s">
        <v>242</v>
      </c>
      <c r="DW45" s="91" t="s">
        <v>243</v>
      </c>
      <c r="DX45" s="91" t="s">
        <v>244</v>
      </c>
      <c r="DY45" s="192"/>
      <c r="DZ45" s="192"/>
      <c r="EA45" s="192"/>
      <c r="EB45" s="192"/>
      <c r="EC45" s="192"/>
      <c r="ED45" s="192"/>
      <c r="EE45" s="192"/>
      <c r="EF45" s="192"/>
      <c r="EG45" s="312" t="s">
        <v>515</v>
      </c>
      <c r="EH45" s="312" t="s">
        <v>516</v>
      </c>
      <c r="EI45" s="309" t="s">
        <v>517</v>
      </c>
      <c r="EJ45" s="309" t="s">
        <v>518</v>
      </c>
      <c r="EK45" s="312" t="s">
        <v>253</v>
      </c>
      <c r="EL45" s="313" t="s">
        <v>519</v>
      </c>
      <c r="EM45" s="313" t="s">
        <v>520</v>
      </c>
      <c r="EN45" s="312" t="s">
        <v>515</v>
      </c>
      <c r="EO45" s="314" t="s">
        <v>254</v>
      </c>
      <c r="EP45" s="314"/>
      <c r="EQ45" s="312" t="s">
        <v>530</v>
      </c>
      <c r="ER45" s="312" t="s">
        <v>522</v>
      </c>
      <c r="ES45" s="312" t="s">
        <v>530</v>
      </c>
      <c r="ET45" s="312" t="s">
        <v>515</v>
      </c>
      <c r="EU45" s="312" t="s">
        <v>429</v>
      </c>
      <c r="EV45" s="309"/>
      <c r="EW45" s="309"/>
      <c r="EX45" s="315" t="s">
        <v>523</v>
      </c>
      <c r="EY45" s="315"/>
      <c r="EZ45" s="315"/>
      <c r="FA45" s="315" t="s">
        <v>524</v>
      </c>
      <c r="FB45" s="315"/>
      <c r="FC45" s="315"/>
      <c r="FD45" s="315"/>
      <c r="FE45" s="315" t="s">
        <v>525</v>
      </c>
      <c r="FF45" s="298">
        <v>55213</v>
      </c>
      <c r="FG45" s="298"/>
      <c r="FH45" s="298"/>
      <c r="FI45" s="298"/>
      <c r="FJ45" s="298"/>
      <c r="FK45" s="298"/>
      <c r="FL45" s="135">
        <v>1</v>
      </c>
      <c r="FM45" s="136"/>
      <c r="FN45" s="136"/>
      <c r="FO45" s="136"/>
      <c r="FP45" s="136"/>
      <c r="FQ45" s="136"/>
      <c r="FR45" s="136"/>
      <c r="FS45" s="136"/>
      <c r="FT45" s="136"/>
      <c r="FU45" s="136"/>
      <c r="FV45" s="136"/>
      <c r="FW45" s="153"/>
      <c r="FX45" s="153"/>
      <c r="FY45" s="153"/>
      <c r="FZ45" s="153"/>
      <c r="GA45" s="153"/>
      <c r="GB45" s="153"/>
      <c r="GC45" s="153"/>
      <c r="GD45" s="153"/>
      <c r="GE45" s="153"/>
      <c r="GF45" s="153"/>
      <c r="GG45" s="153"/>
      <c r="GH45" s="153"/>
      <c r="GI45" s="153"/>
      <c r="GJ45" s="153"/>
      <c r="GK45" s="153"/>
      <c r="GL45" s="153"/>
      <c r="GM45" s="153"/>
      <c r="GN45" s="153"/>
      <c r="GO45" s="153"/>
      <c r="GP45" s="153"/>
      <c r="GQ45" s="153"/>
      <c r="GR45" s="153"/>
      <c r="GS45" s="153"/>
      <c r="GT45" s="153"/>
      <c r="GU45" s="153"/>
      <c r="GV45" s="153"/>
      <c r="GW45" s="153"/>
      <c r="GX45" s="153"/>
      <c r="GY45" s="153"/>
      <c r="GZ45" s="153"/>
      <c r="HA45" s="153"/>
      <c r="HB45" s="153"/>
      <c r="HC45" s="153"/>
      <c r="HD45" s="153"/>
      <c r="HE45" s="153"/>
      <c r="HF45" s="153"/>
      <c r="HG45" s="153"/>
      <c r="HH45" s="153"/>
      <c r="HI45" s="153"/>
      <c r="HJ45" s="153"/>
      <c r="HK45" s="153"/>
      <c r="HL45" s="153"/>
      <c r="HM45" s="153"/>
      <c r="HN45" s="153"/>
      <c r="HO45" s="153"/>
      <c r="HP45" s="153"/>
      <c r="HQ45" s="153"/>
      <c r="HR45" s="153"/>
      <c r="HS45" s="153"/>
      <c r="HT45" s="153"/>
      <c r="HU45" s="153"/>
      <c r="HV45" s="153"/>
      <c r="HW45" s="153"/>
      <c r="HX45" s="153"/>
      <c r="HY45" s="153"/>
      <c r="HZ45" s="153"/>
      <c r="IA45" s="153"/>
      <c r="IB45" s="153"/>
      <c r="IC45" s="153"/>
      <c r="ID45" s="153"/>
      <c r="IE45" s="153"/>
      <c r="IF45" s="153"/>
      <c r="IG45" s="153"/>
      <c r="IH45" s="153"/>
      <c r="II45" s="153"/>
      <c r="IJ45" s="153"/>
      <c r="IK45" s="153"/>
      <c r="IL45" s="153"/>
      <c r="IM45" s="153"/>
      <c r="IN45" s="153"/>
      <c r="IO45" s="153"/>
      <c r="IP45" s="153"/>
      <c r="IQ45" s="153"/>
      <c r="IR45" s="153"/>
      <c r="IS45" s="153"/>
      <c r="IT45" s="153"/>
      <c r="IU45" s="153"/>
      <c r="IV45" s="153"/>
      <c r="IW45" s="153"/>
      <c r="IX45" s="153"/>
      <c r="IY45" s="153"/>
      <c r="IZ45" s="153"/>
      <c r="JA45" s="153"/>
      <c r="JB45" s="153"/>
      <c r="JC45" s="153"/>
      <c r="JD45" s="153"/>
      <c r="JE45" s="153"/>
      <c r="JF45" s="153"/>
      <c r="JG45" s="153"/>
      <c r="JH45" s="153"/>
      <c r="JI45" s="153"/>
      <c r="JJ45" s="153"/>
      <c r="JK45" s="153"/>
      <c r="JL45" s="153"/>
      <c r="JM45" s="153"/>
      <c r="JN45" s="153"/>
      <c r="JO45" s="153"/>
      <c r="JP45" s="153"/>
      <c r="JQ45" s="153"/>
      <c r="JR45" s="153"/>
      <c r="JS45" s="153"/>
      <c r="JT45" s="153"/>
      <c r="JU45" s="153"/>
      <c r="JV45" s="153"/>
      <c r="JW45" s="153"/>
      <c r="JX45" s="153"/>
      <c r="JY45" s="153"/>
      <c r="JZ45" s="153"/>
      <c r="KA45" s="153"/>
      <c r="KB45" s="153"/>
      <c r="KC45" s="153"/>
      <c r="KD45" s="153"/>
      <c r="KE45" s="153"/>
      <c r="KF45" s="153"/>
      <c r="KG45" s="153"/>
      <c r="KH45" s="153"/>
      <c r="KI45" s="153"/>
      <c r="KJ45" s="153"/>
      <c r="KK45" s="153"/>
      <c r="KL45" s="153"/>
      <c r="KM45" s="153"/>
      <c r="KN45" s="153"/>
      <c r="KO45" s="153"/>
      <c r="KP45" s="153"/>
      <c r="KQ45" s="153"/>
      <c r="KR45" s="153"/>
      <c r="KS45" s="153"/>
      <c r="KT45" s="153"/>
      <c r="KU45" s="153"/>
      <c r="KV45" s="153"/>
      <c r="KW45" s="153"/>
      <c r="KX45" s="153"/>
      <c r="KY45" s="153"/>
      <c r="KZ45" s="153"/>
      <c r="LA45" s="153"/>
      <c r="LB45" s="153"/>
      <c r="LC45" s="153"/>
      <c r="LD45" s="153"/>
      <c r="LE45" s="153"/>
      <c r="LF45" s="153"/>
      <c r="LG45" s="153"/>
      <c r="LH45" s="153"/>
      <c r="LI45" s="153"/>
      <c r="LJ45" s="153"/>
      <c r="LK45" s="153"/>
      <c r="LL45" s="153"/>
      <c r="LM45" s="153"/>
      <c r="LN45" s="153"/>
      <c r="LO45" s="153"/>
      <c r="LP45" s="153"/>
      <c r="LQ45" s="153"/>
      <c r="LR45" s="153"/>
      <c r="LS45" s="153"/>
      <c r="LT45" s="153"/>
      <c r="LU45" s="153"/>
      <c r="LV45" s="153"/>
      <c r="LW45" s="153"/>
      <c r="LX45" s="153"/>
      <c r="LY45" s="153"/>
      <c r="LZ45" s="153"/>
      <c r="MA45" s="153"/>
      <c r="MB45" s="153"/>
      <c r="MC45" s="153"/>
      <c r="MD45" s="153"/>
      <c r="ME45" s="153"/>
      <c r="MF45" s="153"/>
      <c r="MG45" s="153"/>
      <c r="MH45" s="153"/>
      <c r="MI45" s="153"/>
      <c r="MJ45" s="153"/>
      <c r="MK45" s="153"/>
      <c r="ML45" s="153"/>
      <c r="MM45" s="153"/>
      <c r="MN45" s="153"/>
      <c r="MO45" s="153"/>
      <c r="MP45" s="153"/>
      <c r="MQ45" s="153"/>
      <c r="MR45" s="153"/>
      <c r="MS45" s="153"/>
      <c r="MT45" s="153"/>
      <c r="MU45" s="153"/>
      <c r="MV45" s="153"/>
      <c r="MW45" s="153"/>
      <c r="MX45" s="153"/>
      <c r="MY45" s="153"/>
      <c r="MZ45" s="153"/>
      <c r="NA45" s="153"/>
      <c r="NB45" s="153"/>
      <c r="NC45" s="153"/>
      <c r="ND45" s="153"/>
      <c r="NE45" s="153"/>
      <c r="NF45" s="153"/>
      <c r="NG45" s="153"/>
      <c r="NH45" s="153"/>
      <c r="NI45" s="153"/>
      <c r="NJ45" s="153"/>
      <c r="NK45" s="153"/>
      <c r="NL45" s="153"/>
      <c r="NM45" s="153"/>
      <c r="NN45" s="153"/>
      <c r="NO45" s="153"/>
      <c r="NP45" s="153"/>
      <c r="NQ45" s="153"/>
      <c r="NR45" s="153"/>
      <c r="NS45" s="153"/>
      <c r="NT45" s="153"/>
      <c r="NU45" s="153"/>
      <c r="NV45" s="153"/>
      <c r="NW45" s="153"/>
      <c r="NX45" s="153"/>
      <c r="NY45" s="153"/>
      <c r="NZ45" s="153"/>
      <c r="OA45" s="153"/>
      <c r="OB45" s="153"/>
      <c r="OC45" s="153"/>
      <c r="OD45" s="153"/>
      <c r="OE45" s="153"/>
      <c r="OF45" s="153"/>
      <c r="OG45" s="153"/>
      <c r="OH45" s="153"/>
      <c r="OI45" s="153"/>
      <c r="OJ45" s="153"/>
      <c r="OK45" s="153"/>
      <c r="OL45" s="153"/>
      <c r="OM45" s="153"/>
      <c r="ON45" s="153"/>
      <c r="OO45" s="153"/>
      <c r="OP45" s="153"/>
      <c r="OQ45" s="153"/>
      <c r="OR45" s="153"/>
      <c r="OS45" s="153"/>
      <c r="OT45" s="153"/>
      <c r="OU45" s="153"/>
      <c r="OV45" s="153"/>
      <c r="OW45" s="153"/>
      <c r="OX45" s="153"/>
      <c r="OY45" s="153"/>
      <c r="OZ45" s="153"/>
      <c r="PA45" s="153"/>
      <c r="PB45" s="153"/>
      <c r="PC45" s="153"/>
      <c r="PD45" s="153"/>
      <c r="PE45" s="153"/>
      <c r="PF45" s="153"/>
      <c r="PG45" s="153"/>
      <c r="PH45" s="153"/>
      <c r="PI45" s="153"/>
      <c r="PJ45" s="153"/>
      <c r="PK45" s="153"/>
      <c r="PL45" s="153"/>
      <c r="PM45" s="153"/>
      <c r="PN45" s="153"/>
      <c r="PO45" s="153"/>
      <c r="PP45" s="153"/>
      <c r="PQ45" s="153"/>
      <c r="PR45" s="153"/>
      <c r="PS45" s="153"/>
      <c r="PT45" s="153"/>
      <c r="PU45" s="153"/>
      <c r="PV45" s="153"/>
      <c r="PW45" s="153"/>
      <c r="PX45" s="153"/>
      <c r="PY45" s="153"/>
      <c r="PZ45" s="153"/>
      <c r="QA45" s="153"/>
      <c r="QB45" s="153"/>
      <c r="QC45" s="153"/>
      <c r="QD45" s="153"/>
      <c r="QE45" s="153"/>
      <c r="QF45" s="153"/>
      <c r="QG45" s="153"/>
      <c r="QH45" s="153"/>
      <c r="QI45" s="153"/>
      <c r="QJ45" s="153"/>
      <c r="QK45" s="153"/>
      <c r="QL45" s="153"/>
      <c r="QM45" s="153"/>
      <c r="QN45" s="153"/>
      <c r="QO45" s="153"/>
      <c r="QP45" s="153"/>
      <c r="QQ45" s="153"/>
      <c r="QR45" s="153"/>
      <c r="QS45" s="153"/>
      <c r="QT45" s="153"/>
      <c r="QU45" s="153"/>
      <c r="QV45" s="153"/>
      <c r="QW45" s="153"/>
      <c r="QX45" s="153"/>
      <c r="QY45" s="153"/>
      <c r="QZ45" s="153"/>
      <c r="RA45" s="153"/>
      <c r="RB45" s="153"/>
      <c r="RC45" s="153"/>
      <c r="RD45" s="153"/>
      <c r="RE45" s="153"/>
      <c r="RF45" s="153"/>
      <c r="RG45" s="153"/>
      <c r="RH45" s="153"/>
      <c r="RI45" s="153"/>
      <c r="RJ45" s="153"/>
      <c r="RK45" s="153"/>
      <c r="RL45" s="153"/>
      <c r="RM45" s="153"/>
      <c r="RN45" s="153"/>
      <c r="RO45" s="153"/>
      <c r="RP45" s="153"/>
      <c r="RQ45" s="153"/>
      <c r="RR45" s="153"/>
      <c r="RS45" s="153"/>
      <c r="RT45" s="153"/>
      <c r="RU45" s="153"/>
      <c r="RV45" s="153"/>
      <c r="RW45" s="153"/>
      <c r="RX45" s="153"/>
      <c r="RY45" s="153"/>
      <c r="RZ45" s="153"/>
      <c r="SA45" s="153"/>
      <c r="SB45" s="153"/>
      <c r="SC45" s="153"/>
      <c r="SD45" s="153"/>
      <c r="SE45" s="153"/>
      <c r="SF45" s="153"/>
      <c r="SG45" s="153"/>
      <c r="SH45" s="153"/>
      <c r="SI45" s="153"/>
      <c r="SJ45" s="153"/>
      <c r="SK45" s="153"/>
      <c r="SL45" s="153"/>
      <c r="SM45" s="153"/>
      <c r="SN45" s="153"/>
      <c r="SO45" s="153"/>
      <c r="SP45" s="153"/>
      <c r="SQ45" s="153"/>
      <c r="SR45" s="153"/>
      <c r="SS45" s="153"/>
      <c r="ST45" s="153"/>
      <c r="SU45" s="153"/>
      <c r="SV45" s="153"/>
      <c r="SW45" s="153"/>
      <c r="SX45" s="153"/>
      <c r="SY45" s="153"/>
      <c r="SZ45" s="153"/>
      <c r="TA45" s="153"/>
      <c r="TB45" s="153"/>
      <c r="TC45" s="153"/>
      <c r="TD45" s="153"/>
      <c r="TE45" s="153"/>
      <c r="TF45" s="153"/>
      <c r="TG45" s="153"/>
      <c r="TH45" s="153"/>
      <c r="TI45" s="153"/>
      <c r="TJ45" s="153"/>
      <c r="TK45" s="153"/>
      <c r="TL45" s="153"/>
      <c r="TM45" s="153"/>
      <c r="TN45" s="153"/>
      <c r="TO45" s="153"/>
      <c r="TP45" s="153"/>
      <c r="TQ45" s="153"/>
      <c r="TR45" s="153"/>
      <c r="TS45" s="153"/>
      <c r="TT45" s="153"/>
      <c r="TU45" s="153"/>
      <c r="TV45" s="153"/>
      <c r="TW45" s="153"/>
      <c r="TX45" s="153"/>
      <c r="TY45" s="153"/>
      <c r="TZ45" s="153"/>
      <c r="UA45" s="153"/>
      <c r="UB45" s="153"/>
      <c r="UC45" s="153"/>
      <c r="UD45" s="153"/>
      <c r="UE45" s="153"/>
      <c r="UF45" s="153"/>
      <c r="UG45" s="153"/>
      <c r="UH45" s="153"/>
      <c r="UI45" s="153"/>
      <c r="UJ45" s="153"/>
      <c r="UK45" s="153"/>
      <c r="UL45" s="153"/>
      <c r="UM45" s="153"/>
      <c r="UN45" s="153"/>
      <c r="UO45" s="153"/>
      <c r="UP45" s="153"/>
      <c r="UQ45" s="153"/>
      <c r="UR45" s="153"/>
      <c r="US45" s="153"/>
      <c r="UT45" s="153"/>
      <c r="UU45" s="153"/>
      <c r="UV45" s="153"/>
      <c r="UW45" s="153"/>
      <c r="UX45" s="153"/>
      <c r="UY45" s="153"/>
      <c r="UZ45" s="153"/>
      <c r="VA45" s="153"/>
      <c r="VB45" s="153"/>
      <c r="VC45" s="153"/>
      <c r="VD45" s="153"/>
      <c r="VE45" s="153"/>
      <c r="VF45" s="153"/>
      <c r="VG45" s="153"/>
      <c r="VH45" s="153"/>
      <c r="VI45" s="153"/>
      <c r="VJ45" s="153"/>
      <c r="VK45" s="153"/>
      <c r="VL45" s="153"/>
      <c r="VM45" s="153"/>
      <c r="VN45" s="153"/>
      <c r="VO45" s="153"/>
      <c r="VP45" s="153"/>
      <c r="VQ45" s="153"/>
      <c r="VR45" s="153"/>
      <c r="VS45" s="153"/>
      <c r="VT45" s="153"/>
      <c r="VU45" s="153"/>
      <c r="VV45" s="153"/>
      <c r="VW45" s="153"/>
      <c r="VX45" s="153"/>
      <c r="VY45" s="153"/>
      <c r="VZ45" s="153"/>
      <c r="WA45" s="153"/>
      <c r="WB45" s="153"/>
      <c r="WC45" s="153"/>
      <c r="WD45" s="153"/>
      <c r="WE45" s="153"/>
      <c r="WF45" s="153"/>
      <c r="WG45" s="153"/>
      <c r="WH45" s="153"/>
      <c r="WI45" s="153"/>
      <c r="WJ45" s="153"/>
      <c r="WK45" s="153"/>
      <c r="WL45" s="153"/>
      <c r="WM45" s="153"/>
      <c r="WN45" s="153"/>
      <c r="WO45" s="153"/>
      <c r="WP45" s="153"/>
      <c r="WQ45" s="153"/>
      <c r="WR45" s="153"/>
      <c r="WS45" s="153"/>
      <c r="WT45" s="153"/>
      <c r="WU45" s="153"/>
      <c r="WV45" s="153"/>
      <c r="WW45" s="153"/>
      <c r="WX45" s="153"/>
      <c r="WY45" s="153"/>
      <c r="WZ45" s="153"/>
      <c r="XA45" s="153"/>
      <c r="XB45" s="153"/>
      <c r="XC45" s="153"/>
      <c r="XD45" s="153"/>
      <c r="XE45" s="153"/>
      <c r="XF45" s="153"/>
      <c r="XG45" s="153"/>
      <c r="XH45" s="153"/>
      <c r="XI45" s="153"/>
      <c r="XJ45" s="153"/>
      <c r="XK45" s="153"/>
      <c r="XL45" s="153"/>
      <c r="XM45" s="153"/>
      <c r="XN45" s="153"/>
      <c r="XO45" s="153"/>
      <c r="XP45" s="153"/>
      <c r="XQ45" s="153"/>
      <c r="XR45" s="153"/>
      <c r="XS45" s="153"/>
      <c r="XT45" s="153"/>
      <c r="XU45" s="153"/>
      <c r="XV45" s="153"/>
      <c r="XW45" s="153"/>
      <c r="XX45" s="153"/>
      <c r="XY45" s="153"/>
      <c r="XZ45" s="153"/>
      <c r="YA45" s="153"/>
      <c r="YB45" s="153"/>
      <c r="YC45" s="153"/>
      <c r="YD45" s="153"/>
      <c r="YE45" s="153"/>
      <c r="YF45" s="153"/>
      <c r="YG45" s="153"/>
      <c r="YH45" s="153"/>
      <c r="YI45" s="153"/>
      <c r="YJ45" s="153"/>
      <c r="YK45" s="153"/>
      <c r="YL45" s="153"/>
      <c r="YM45" s="153"/>
      <c r="YN45" s="153"/>
      <c r="YO45" s="153"/>
      <c r="YP45" s="153"/>
      <c r="YQ45" s="153"/>
      <c r="YR45" s="153"/>
      <c r="YS45" s="153"/>
      <c r="YT45" s="153"/>
      <c r="YU45" s="153"/>
      <c r="YV45" s="153"/>
      <c r="YW45" s="153"/>
      <c r="YX45" s="153"/>
      <c r="YY45" s="153"/>
      <c r="YZ45" s="153"/>
      <c r="ZA45" s="153"/>
      <c r="ZB45" s="153"/>
      <c r="ZC45" s="153"/>
      <c r="ZD45" s="153"/>
      <c r="ZE45" s="153"/>
      <c r="ZF45" s="153"/>
      <c r="ZG45" s="153"/>
      <c r="ZH45" s="153"/>
      <c r="ZI45" s="153"/>
      <c r="ZJ45" s="153"/>
      <c r="ZK45" s="153"/>
      <c r="ZL45" s="153"/>
      <c r="ZM45" s="153"/>
      <c r="ZN45" s="153"/>
      <c r="ZO45" s="153"/>
      <c r="ZP45" s="153"/>
      <c r="ZQ45" s="153"/>
      <c r="ZR45" s="153"/>
      <c r="ZS45" s="153"/>
      <c r="ZT45" s="153"/>
      <c r="ZU45" s="153"/>
      <c r="ZV45" s="153"/>
      <c r="ZW45" s="153"/>
      <c r="ZX45" s="153"/>
      <c r="ZY45" s="153"/>
      <c r="ZZ45" s="153"/>
      <c r="AAA45" s="153"/>
      <c r="AAB45" s="153"/>
      <c r="AAC45" s="153"/>
      <c r="AAD45" s="153"/>
      <c r="AAE45" s="153"/>
      <c r="AAF45" s="153"/>
      <c r="AAG45" s="153"/>
      <c r="AAH45" s="153"/>
      <c r="AAI45" s="153"/>
      <c r="AAJ45" s="153"/>
      <c r="AAK45" s="153"/>
      <c r="AAL45" s="153"/>
      <c r="AAM45" s="153"/>
      <c r="AAN45" s="153"/>
      <c r="AAO45" s="153"/>
      <c r="AAP45" s="153"/>
      <c r="AAQ45" s="153"/>
      <c r="AAR45" s="153"/>
      <c r="AAS45" s="153"/>
      <c r="AAT45" s="153"/>
      <c r="AAU45" s="153"/>
      <c r="AAV45" s="153"/>
      <c r="AAW45" s="153"/>
      <c r="AAX45" s="153"/>
      <c r="AAY45" s="153"/>
      <c r="AAZ45" s="153"/>
      <c r="ABA45" s="153"/>
      <c r="ABB45" s="153"/>
      <c r="ABC45" s="153"/>
      <c r="ABD45" s="153"/>
      <c r="ABE45" s="153"/>
      <c r="ABF45" s="153"/>
      <c r="ABG45" s="153"/>
      <c r="ABH45" s="153"/>
      <c r="ABI45" s="153"/>
      <c r="ABJ45" s="153"/>
      <c r="ABK45" s="153"/>
      <c r="ABL45" s="153"/>
      <c r="ABM45" s="153"/>
      <c r="ABN45" s="153"/>
      <c r="ABO45" s="153"/>
      <c r="ABP45" s="153"/>
      <c r="ABQ45" s="153"/>
      <c r="ABR45" s="153"/>
      <c r="ABS45" s="153"/>
      <c r="ABT45" s="153"/>
      <c r="ABU45" s="153"/>
      <c r="ABV45" s="153"/>
      <c r="ABW45" s="153"/>
      <c r="ABX45" s="153"/>
      <c r="ABY45" s="153"/>
      <c r="ABZ45" s="153"/>
      <c r="ACA45" s="153"/>
      <c r="ACB45" s="153"/>
      <c r="ACC45" s="153"/>
      <c r="ACD45" s="153"/>
      <c r="ACE45" s="153"/>
      <c r="ACF45" s="153"/>
      <c r="ACG45" s="153"/>
      <c r="ACH45" s="153"/>
      <c r="ACI45" s="153"/>
      <c r="ACJ45" s="153"/>
      <c r="ACK45" s="153"/>
      <c r="ACL45" s="153"/>
      <c r="ACM45" s="153"/>
      <c r="ACN45" s="153"/>
      <c r="ACO45" s="153"/>
      <c r="ACP45" s="153"/>
      <c r="ACQ45" s="153"/>
      <c r="ACR45" s="153"/>
      <c r="ACS45" s="153"/>
      <c r="ACT45" s="153"/>
      <c r="ACU45" s="153"/>
      <c r="ACV45" s="153"/>
      <c r="ACW45" s="153"/>
      <c r="ACX45" s="153"/>
      <c r="ACY45" s="153"/>
      <c r="ACZ45" s="153"/>
      <c r="ADA45" s="153"/>
      <c r="ADB45" s="153"/>
      <c r="ADC45" s="153"/>
      <c r="ADD45" s="153"/>
      <c r="ADE45" s="153"/>
      <c r="ADF45" s="153"/>
      <c r="ADG45" s="153"/>
      <c r="ADH45" s="153"/>
      <c r="ADI45" s="153"/>
      <c r="ADJ45" s="153"/>
      <c r="ADK45" s="153"/>
      <c r="ADL45" s="153"/>
      <c r="ADM45" s="153"/>
      <c r="ADN45" s="153"/>
      <c r="ADO45" s="153"/>
      <c r="ADP45" s="153"/>
      <c r="ADQ45" s="153"/>
      <c r="ADR45" s="153"/>
      <c r="ADS45" s="153"/>
      <c r="ADT45" s="153"/>
      <c r="ADU45" s="153"/>
      <c r="ADV45" s="153"/>
      <c r="ADW45" s="153"/>
      <c r="ADX45" s="153"/>
      <c r="ADY45" s="153"/>
      <c r="ADZ45" s="153"/>
      <c r="AEA45" s="153"/>
      <c r="AEB45" s="153"/>
      <c r="AEC45" s="153"/>
      <c r="AED45" s="153"/>
      <c r="AEE45" s="153"/>
      <c r="AEF45" s="153"/>
      <c r="AEG45" s="153"/>
      <c r="AEH45" s="153"/>
      <c r="AEI45" s="153"/>
      <c r="AEJ45" s="153"/>
      <c r="AEK45" s="153"/>
      <c r="AEL45" s="153"/>
      <c r="AEM45" s="153"/>
      <c r="AEN45" s="153"/>
      <c r="AEO45" s="153"/>
      <c r="AEP45" s="153"/>
      <c r="AEQ45" s="153"/>
      <c r="AER45" s="153"/>
      <c r="AES45" s="153"/>
      <c r="AET45" s="153"/>
      <c r="AEU45" s="153"/>
      <c r="AEV45" s="153"/>
      <c r="AEW45" s="153"/>
      <c r="AEX45" s="153"/>
      <c r="AEY45" s="153"/>
      <c r="AEZ45" s="153"/>
      <c r="AFA45" s="153"/>
      <c r="AFB45" s="153"/>
      <c r="AFC45" s="153"/>
      <c r="AFD45" s="153"/>
      <c r="AFE45" s="153"/>
      <c r="AFF45" s="153"/>
      <c r="AFG45" s="153"/>
      <c r="AFH45" s="153"/>
      <c r="AFI45" s="153"/>
      <c r="AFJ45" s="153"/>
      <c r="AFK45" s="153"/>
      <c r="AFL45" s="153"/>
      <c r="AFM45" s="153"/>
      <c r="AFN45" s="153"/>
      <c r="AFO45" s="153"/>
      <c r="AFP45" s="153"/>
      <c r="AFQ45" s="153"/>
      <c r="AFR45" s="153"/>
      <c r="AFS45" s="153"/>
      <c r="AFT45" s="153"/>
      <c r="AFU45" s="153"/>
      <c r="AFV45" s="153"/>
      <c r="AFW45" s="153"/>
      <c r="AFX45" s="153"/>
      <c r="AFY45" s="153"/>
      <c r="AFZ45" s="153"/>
      <c r="AGA45" s="153"/>
      <c r="AGB45" s="153"/>
      <c r="AGC45" s="153"/>
      <c r="AGD45" s="153"/>
      <c r="AGE45" s="153"/>
      <c r="AGF45" s="153"/>
      <c r="AGG45" s="153"/>
      <c r="AGH45" s="153"/>
      <c r="AGI45" s="153"/>
      <c r="AGJ45" s="153"/>
      <c r="AGK45" s="153"/>
      <c r="AGL45" s="153"/>
      <c r="AGM45" s="153"/>
      <c r="AGN45" s="153"/>
      <c r="AGO45" s="153"/>
      <c r="AGP45" s="153"/>
      <c r="AGQ45" s="153"/>
      <c r="AGR45" s="153"/>
      <c r="AGS45" s="153"/>
      <c r="AGT45" s="153"/>
      <c r="AGU45" s="153"/>
      <c r="AGV45" s="153"/>
      <c r="AGW45" s="153"/>
      <c r="AGX45" s="153"/>
      <c r="AGY45" s="153"/>
      <c r="AGZ45" s="153"/>
      <c r="AHA45" s="153"/>
      <c r="AHB45" s="153"/>
      <c r="AHC45" s="153"/>
      <c r="AHD45" s="153"/>
      <c r="AHE45" s="153"/>
      <c r="AHF45" s="153"/>
      <c r="AHG45" s="153"/>
      <c r="AHH45" s="153"/>
      <c r="AHI45" s="153"/>
      <c r="AHJ45" s="153"/>
      <c r="AHK45" s="153"/>
      <c r="AHL45" s="153"/>
      <c r="AHM45" s="153"/>
      <c r="AHN45" s="153"/>
      <c r="AHO45" s="153"/>
      <c r="AHP45" s="153"/>
      <c r="AHQ45" s="153"/>
      <c r="AHR45" s="153"/>
      <c r="AHS45" s="153"/>
      <c r="AHT45" s="153"/>
      <c r="AHU45" s="153"/>
      <c r="AHV45" s="153"/>
      <c r="AHW45" s="153"/>
      <c r="AHX45" s="153"/>
      <c r="AHY45" s="153"/>
      <c r="AHZ45" s="153"/>
      <c r="AIA45" s="153"/>
      <c r="AIB45" s="153"/>
      <c r="AIC45" s="153"/>
      <c r="AID45" s="153"/>
      <c r="AIE45" s="153"/>
      <c r="AIF45" s="153"/>
      <c r="AIG45" s="153"/>
      <c r="AIH45" s="153"/>
      <c r="AII45" s="153"/>
      <c r="AIJ45" s="153"/>
      <c r="AIK45" s="153"/>
      <c r="AIL45" s="153"/>
      <c r="AIM45" s="153"/>
      <c r="AIN45" s="153"/>
      <c r="AIO45" s="153"/>
      <c r="AIP45" s="153"/>
      <c r="AIQ45" s="153"/>
      <c r="AIR45" s="153"/>
      <c r="AIS45" s="153"/>
      <c r="AIT45" s="153"/>
      <c r="AIU45" s="153"/>
      <c r="AIV45" s="153"/>
      <c r="AIW45" s="153"/>
      <c r="AIX45" s="153"/>
      <c r="AIY45" s="153"/>
      <c r="AIZ45" s="153"/>
      <c r="AJA45" s="153"/>
      <c r="AJB45" s="153"/>
      <c r="AJC45" s="153"/>
      <c r="AJD45" s="153"/>
      <c r="AJE45" s="153"/>
      <c r="AJF45" s="153"/>
      <c r="AJG45" s="153"/>
      <c r="AJH45" s="153"/>
      <c r="AJI45" s="153"/>
      <c r="AJJ45" s="153"/>
      <c r="AJK45" s="153"/>
      <c r="AJL45" s="153"/>
      <c r="AJM45" s="153"/>
      <c r="AJN45" s="153"/>
      <c r="AJO45" s="153"/>
      <c r="AJP45" s="153"/>
      <c r="AJQ45" s="153"/>
      <c r="AJR45" s="153"/>
      <c r="AJS45" s="153"/>
      <c r="AJT45" s="153"/>
      <c r="AJU45" s="153"/>
      <c r="AJV45" s="153"/>
      <c r="AJW45" s="153"/>
      <c r="AJX45" s="153"/>
      <c r="AJY45" s="153"/>
      <c r="AJZ45" s="153"/>
      <c r="AKA45" s="153"/>
      <c r="AKB45" s="153"/>
      <c r="AKC45" s="153"/>
      <c r="AKD45" s="153"/>
      <c r="AKE45" s="153"/>
      <c r="AKF45" s="153"/>
      <c r="AKG45" s="153"/>
      <c r="AKH45" s="153"/>
      <c r="AKI45" s="153"/>
      <c r="AKJ45" s="153"/>
      <c r="AKK45" s="153"/>
      <c r="AKL45" s="153"/>
      <c r="AKM45" s="153"/>
      <c r="AKN45" s="153"/>
      <c r="AKO45" s="153"/>
      <c r="AKP45" s="153"/>
      <c r="AKQ45" s="153"/>
      <c r="AKR45" s="153"/>
      <c r="AKS45" s="153"/>
      <c r="AKT45" s="153"/>
      <c r="AKU45" s="153"/>
      <c r="AKV45" s="153"/>
      <c r="AKW45" s="153"/>
      <c r="AKX45" s="153"/>
      <c r="AKY45" s="153"/>
      <c r="AKZ45" s="153"/>
      <c r="ALA45" s="153"/>
      <c r="ALB45" s="153"/>
      <c r="ALC45" s="153"/>
      <c r="ALD45" s="153"/>
      <c r="ALE45" s="153"/>
      <c r="ALF45" s="153"/>
      <c r="ALG45" s="153"/>
      <c r="ALH45" s="153"/>
      <c r="ALI45" s="153"/>
      <c r="ALJ45" s="153"/>
      <c r="ALK45" s="153"/>
      <c r="ALL45" s="153"/>
      <c r="ALM45" s="153"/>
      <c r="ALN45" s="153"/>
      <c r="ALO45" s="153"/>
      <c r="ALP45" s="153"/>
      <c r="ALQ45" s="153"/>
      <c r="ALR45" s="153"/>
      <c r="ALS45" s="153"/>
      <c r="ALT45" s="153"/>
      <c r="ALU45" s="153"/>
      <c r="ALV45" s="153"/>
      <c r="ALW45" s="153"/>
      <c r="ALX45" s="153"/>
      <c r="ALY45" s="153"/>
      <c r="ALZ45" s="153"/>
      <c r="AMA45" s="153"/>
      <c r="AMB45" s="153"/>
      <c r="AMC45" s="153"/>
      <c r="AMD45" s="153"/>
      <c r="AME45" s="153"/>
      <c r="AMF45" s="153"/>
      <c r="AMG45" s="153"/>
      <c r="AMH45" s="153"/>
      <c r="AMI45" s="153"/>
      <c r="AMJ45" s="153"/>
      <c r="AMK45" s="153"/>
      <c r="AML45" s="153"/>
      <c r="AMM45" s="153"/>
      <c r="AMN45" s="153"/>
      <c r="AMO45" s="153"/>
      <c r="AMP45" s="153"/>
      <c r="AMQ45" s="153"/>
      <c r="AMR45" s="153"/>
      <c r="AMS45" s="153"/>
      <c r="AMT45" s="153"/>
      <c r="AMU45" s="153"/>
      <c r="AMV45" s="153"/>
      <c r="AMW45" s="153"/>
      <c r="AMX45" s="153"/>
      <c r="AMY45" s="153"/>
      <c r="AMZ45" s="153"/>
      <c r="ANA45" s="153"/>
      <c r="ANB45" s="153"/>
      <c r="ANC45" s="153"/>
      <c r="AND45" s="153"/>
      <c r="ANE45" s="153"/>
      <c r="ANF45" s="153"/>
      <c r="ANG45" s="153"/>
      <c r="ANH45" s="153"/>
      <c r="ANI45" s="153"/>
      <c r="ANJ45" s="153"/>
      <c r="ANK45" s="153"/>
      <c r="ANL45" s="153"/>
      <c r="ANM45" s="153"/>
      <c r="ANN45" s="153"/>
      <c r="ANO45" s="153"/>
      <c r="ANP45" s="153"/>
      <c r="ANQ45" s="153"/>
      <c r="ANR45" s="153"/>
      <c r="ANS45" s="153"/>
      <c r="ANT45" s="153"/>
      <c r="ANU45" s="153"/>
      <c r="ANV45" s="153"/>
      <c r="ANW45" s="153"/>
      <c r="ANX45" s="153"/>
      <c r="ANY45" s="153"/>
      <c r="ANZ45" s="153"/>
      <c r="AOA45" s="153"/>
      <c r="AOB45" s="153"/>
      <c r="AOC45" s="153"/>
      <c r="AOD45" s="153"/>
      <c r="AOE45" s="153"/>
      <c r="AOF45" s="153"/>
      <c r="AOG45" s="153"/>
      <c r="AOH45" s="153"/>
      <c r="AOI45" s="153"/>
      <c r="AOJ45" s="153"/>
      <c r="AOK45" s="153"/>
      <c r="AOL45" s="153"/>
      <c r="AOM45" s="153"/>
      <c r="AON45" s="153"/>
      <c r="AOO45" s="153"/>
      <c r="AOP45" s="153"/>
      <c r="AOQ45" s="153"/>
      <c r="AOR45" s="153"/>
      <c r="AOS45" s="153"/>
      <c r="AOT45" s="153"/>
      <c r="AOU45" s="153"/>
      <c r="AOV45" s="153"/>
      <c r="AOW45" s="153"/>
      <c r="AOX45" s="153"/>
      <c r="AOY45" s="153"/>
      <c r="AOZ45" s="153"/>
      <c r="APA45" s="153"/>
      <c r="APB45" s="153"/>
      <c r="APC45" s="153"/>
      <c r="APD45" s="153"/>
      <c r="APE45" s="153"/>
      <c r="APF45" s="153"/>
      <c r="APG45" s="153"/>
      <c r="APH45" s="153"/>
      <c r="API45" s="153"/>
      <c r="APJ45" s="153"/>
      <c r="APK45" s="153"/>
      <c r="APL45" s="153"/>
      <c r="APM45" s="153"/>
      <c r="APN45" s="153"/>
      <c r="APO45" s="153"/>
      <c r="APP45" s="153"/>
    </row>
    <row r="46" spans="1:1108" s="249" customFormat="1">
      <c r="A46" s="42">
        <v>95</v>
      </c>
      <c r="B46" s="137">
        <v>32.1</v>
      </c>
      <c r="C46" s="102" t="s">
        <v>533</v>
      </c>
      <c r="D46" s="174">
        <v>1067</v>
      </c>
      <c r="E46" s="73" t="s">
        <v>398</v>
      </c>
      <c r="F46" s="106" t="s">
        <v>527</v>
      </c>
      <c r="G46" s="175" t="s">
        <v>526</v>
      </c>
      <c r="H46" s="175" t="s">
        <v>529</v>
      </c>
      <c r="I46" s="175" t="s">
        <v>528</v>
      </c>
      <c r="J46" s="10" t="s">
        <v>489</v>
      </c>
      <c r="K46" s="10" t="s">
        <v>490</v>
      </c>
      <c r="L46" s="74" t="s">
        <v>405</v>
      </c>
      <c r="M46" s="10" t="s">
        <v>406</v>
      </c>
      <c r="N46" s="74" t="s">
        <v>201</v>
      </c>
      <c r="O46" s="177"/>
      <c r="P46" s="109">
        <v>89</v>
      </c>
      <c r="Q46" s="109" t="s">
        <v>0</v>
      </c>
      <c r="R46" s="109">
        <v>80</v>
      </c>
      <c r="S46" s="109" t="s">
        <v>0</v>
      </c>
      <c r="T46" s="283">
        <v>3</v>
      </c>
      <c r="U46" s="109" t="s">
        <v>0</v>
      </c>
      <c r="V46" s="109">
        <v>14</v>
      </c>
      <c r="W46" s="109" t="s">
        <v>0</v>
      </c>
      <c r="X46" s="109">
        <v>7</v>
      </c>
      <c r="Y46" s="109" t="s">
        <v>0</v>
      </c>
      <c r="Z46" s="109">
        <v>5</v>
      </c>
      <c r="AA46" s="109" t="s">
        <v>0</v>
      </c>
      <c r="AB46" s="109"/>
      <c r="AC46" s="109" t="s">
        <v>0</v>
      </c>
      <c r="AD46" s="109"/>
      <c r="AE46" s="109" t="s">
        <v>0</v>
      </c>
      <c r="AF46" s="77">
        <v>4.5</v>
      </c>
      <c r="AG46" s="78">
        <v>8</v>
      </c>
      <c r="AH46" s="77" t="s">
        <v>407</v>
      </c>
      <c r="AI46" s="77" t="s">
        <v>0</v>
      </c>
      <c r="AJ46" s="284" t="s">
        <v>8</v>
      </c>
      <c r="AK46" s="284" t="s">
        <v>491</v>
      </c>
      <c r="AL46" s="285" t="s">
        <v>11</v>
      </c>
      <c r="AM46" s="285"/>
      <c r="AN46" s="285"/>
      <c r="AO46" s="285"/>
      <c r="AP46" s="286">
        <v>10</v>
      </c>
      <c r="AQ46" s="111" t="s">
        <v>7</v>
      </c>
      <c r="AR46" s="287">
        <v>0.27800000000000002</v>
      </c>
      <c r="AS46" s="83" t="s">
        <v>20</v>
      </c>
      <c r="AT46" s="288">
        <v>120</v>
      </c>
      <c r="AU46" s="289">
        <v>180</v>
      </c>
      <c r="AV46" s="180">
        <v>150</v>
      </c>
      <c r="AW46" s="74" t="s">
        <v>206</v>
      </c>
      <c r="AX46" s="74" t="s">
        <v>207</v>
      </c>
      <c r="AY46" s="74" t="s">
        <v>208</v>
      </c>
      <c r="AZ46" s="74" t="s">
        <v>209</v>
      </c>
      <c r="BA46" s="152" t="s">
        <v>210</v>
      </c>
      <c r="BB46" s="152" t="s">
        <v>211</v>
      </c>
      <c r="BC46" s="152" t="s">
        <v>212</v>
      </c>
      <c r="BD46" s="152" t="s">
        <v>213</v>
      </c>
      <c r="BE46" s="295" t="s">
        <v>493</v>
      </c>
      <c r="BF46" s="236" t="s">
        <v>494</v>
      </c>
      <c r="BG46" s="236" t="s">
        <v>495</v>
      </c>
      <c r="BH46" s="236" t="s">
        <v>496</v>
      </c>
      <c r="BM46" s="155" t="s">
        <v>215</v>
      </c>
      <c r="BN46" s="154" t="s">
        <v>216</v>
      </c>
      <c r="BO46" s="154" t="s">
        <v>217</v>
      </c>
      <c r="BP46" s="154" t="s">
        <v>218</v>
      </c>
      <c r="BQ46" s="155" t="s">
        <v>219</v>
      </c>
      <c r="BR46" s="154" t="s">
        <v>220</v>
      </c>
      <c r="BS46" s="121" t="s">
        <v>221</v>
      </c>
      <c r="BT46" s="121" t="s">
        <v>222</v>
      </c>
      <c r="BU46" s="121" t="s">
        <v>497</v>
      </c>
      <c r="BV46" s="121" t="s">
        <v>498</v>
      </c>
      <c r="BW46" s="121" t="s">
        <v>499</v>
      </c>
      <c r="BX46" s="121" t="s">
        <v>500</v>
      </c>
      <c r="BY46" s="121" t="s">
        <v>414</v>
      </c>
      <c r="BZ46" s="155" t="s">
        <v>415</v>
      </c>
      <c r="CA46" s="268" t="s">
        <v>416</v>
      </c>
      <c r="CB46" s="269" t="s">
        <v>417</v>
      </c>
      <c r="CC46" s="155" t="s">
        <v>344</v>
      </c>
      <c r="CD46" s="155" t="s">
        <v>345</v>
      </c>
      <c r="CE46" s="155" t="s">
        <v>346</v>
      </c>
      <c r="CF46" s="155" t="s">
        <v>347</v>
      </c>
      <c r="CG46" s="89" t="s">
        <v>418</v>
      </c>
      <c r="CH46" s="157" t="s">
        <v>419</v>
      </c>
      <c r="CI46" s="157" t="s">
        <v>420</v>
      </c>
      <c r="CJ46" s="157" t="s">
        <v>421</v>
      </c>
      <c r="CK46" s="271" t="s">
        <v>501</v>
      </c>
      <c r="CL46" s="271"/>
      <c r="CM46" s="271"/>
      <c r="CN46" s="271"/>
      <c r="CO46" s="290" t="s">
        <v>502</v>
      </c>
      <c r="CP46" s="271"/>
      <c r="CQ46" s="271"/>
      <c r="CR46" s="271"/>
      <c r="CS46" s="271" t="s">
        <v>503</v>
      </c>
      <c r="CT46" s="271" t="s">
        <v>504</v>
      </c>
      <c r="CU46" s="271" t="s">
        <v>505</v>
      </c>
      <c r="CV46" s="271" t="s">
        <v>506</v>
      </c>
      <c r="CW46" s="291" t="s">
        <v>507</v>
      </c>
      <c r="CX46" s="292"/>
      <c r="CY46" s="292"/>
      <c r="CZ46" s="291"/>
      <c r="DA46" s="293" t="s">
        <v>508</v>
      </c>
      <c r="DB46" s="280"/>
      <c r="DC46" s="280"/>
      <c r="DD46" s="280"/>
      <c r="DE46" s="280" t="s">
        <v>509</v>
      </c>
      <c r="DF46" s="292"/>
      <c r="DG46" s="271"/>
      <c r="DH46" s="271"/>
      <c r="DI46" s="290" t="s">
        <v>510</v>
      </c>
      <c r="DJ46" s="91" t="s">
        <v>237</v>
      </c>
      <c r="DK46" s="91" t="s">
        <v>238</v>
      </c>
      <c r="DL46" s="91" t="s">
        <v>239</v>
      </c>
      <c r="DM46" s="121" t="s">
        <v>414</v>
      </c>
      <c r="DN46" s="155" t="s">
        <v>415</v>
      </c>
      <c r="DO46" s="268" t="s">
        <v>416</v>
      </c>
      <c r="DP46" s="268" t="s">
        <v>417</v>
      </c>
      <c r="DQ46" s="127" t="s">
        <v>511</v>
      </c>
      <c r="DR46" s="127" t="s">
        <v>512</v>
      </c>
      <c r="DS46" s="127" t="s">
        <v>513</v>
      </c>
      <c r="DT46" s="127" t="s">
        <v>514</v>
      </c>
      <c r="DU46" s="91" t="s">
        <v>241</v>
      </c>
      <c r="DV46" s="91" t="s">
        <v>242</v>
      </c>
      <c r="DW46" s="91" t="s">
        <v>243</v>
      </c>
      <c r="DX46" s="91" t="s">
        <v>244</v>
      </c>
      <c r="DY46" s="192"/>
      <c r="DZ46" s="192"/>
      <c r="EA46" s="192"/>
      <c r="EB46" s="192"/>
      <c r="EC46" s="192"/>
      <c r="ED46" s="192"/>
      <c r="EE46" s="192"/>
      <c r="EF46" s="192"/>
      <c r="EG46" s="96" t="s">
        <v>515</v>
      </c>
      <c r="EH46" s="96" t="s">
        <v>516</v>
      </c>
      <c r="EI46" s="95" t="s">
        <v>517</v>
      </c>
      <c r="EJ46" s="95" t="s">
        <v>518</v>
      </c>
      <c r="EK46" s="96" t="s">
        <v>253</v>
      </c>
      <c r="EL46" s="183" t="s">
        <v>519</v>
      </c>
      <c r="EM46" s="183" t="s">
        <v>520</v>
      </c>
      <c r="EN46" s="185" t="s">
        <v>515</v>
      </c>
      <c r="EO46" s="294" t="s">
        <v>254</v>
      </c>
      <c r="EP46" s="294"/>
      <c r="EQ46" s="185" t="s">
        <v>530</v>
      </c>
      <c r="ER46" s="185" t="s">
        <v>522</v>
      </c>
      <c r="ES46" s="185" t="s">
        <v>530</v>
      </c>
      <c r="ET46" s="185" t="s">
        <v>515</v>
      </c>
      <c r="EU46" s="185" t="s">
        <v>429</v>
      </c>
      <c r="EV46" s="74"/>
      <c r="EW46" s="74"/>
      <c r="EX46" s="171" t="s">
        <v>523</v>
      </c>
      <c r="EY46" s="171"/>
      <c r="EZ46" s="171"/>
      <c r="FA46" s="171" t="s">
        <v>524</v>
      </c>
      <c r="FB46" s="171"/>
      <c r="FC46" s="171"/>
      <c r="FD46" s="171"/>
      <c r="FE46" s="171" t="s">
        <v>525</v>
      </c>
      <c r="FF46" s="248"/>
      <c r="FG46" s="248"/>
      <c r="FH46" s="248"/>
      <c r="FI46" s="248"/>
      <c r="FJ46" s="248"/>
      <c r="FK46" s="248"/>
      <c r="FL46" s="135">
        <v>1</v>
      </c>
      <c r="FM46" s="136"/>
      <c r="FN46" s="136"/>
      <c r="FO46" s="136"/>
      <c r="FP46" s="136"/>
      <c r="FQ46" s="136"/>
      <c r="FR46" s="136"/>
      <c r="FS46" s="136"/>
      <c r="FT46" s="136"/>
      <c r="FU46" s="136"/>
      <c r="FV46" s="136"/>
    </row>
    <row r="47" spans="1:1108" s="249" customFormat="1">
      <c r="A47" s="42">
        <v>97</v>
      </c>
      <c r="B47" s="137">
        <v>32.299999999999997</v>
      </c>
      <c r="C47" s="102" t="s">
        <v>534</v>
      </c>
      <c r="D47" s="174">
        <v>1067</v>
      </c>
      <c r="E47" s="264" t="s">
        <v>398</v>
      </c>
      <c r="F47" s="106" t="s">
        <v>527</v>
      </c>
      <c r="G47" s="175" t="s">
        <v>526</v>
      </c>
      <c r="H47" s="175" t="s">
        <v>529</v>
      </c>
      <c r="I47" s="175" t="s">
        <v>528</v>
      </c>
      <c r="J47" s="10" t="s">
        <v>489</v>
      </c>
      <c r="K47" s="10" t="s">
        <v>490</v>
      </c>
      <c r="L47" s="74" t="s">
        <v>405</v>
      </c>
      <c r="M47" s="10" t="s">
        <v>406</v>
      </c>
      <c r="N47" s="74" t="s">
        <v>201</v>
      </c>
      <c r="O47" s="177"/>
      <c r="P47" s="109">
        <v>89</v>
      </c>
      <c r="Q47" s="109" t="s">
        <v>0</v>
      </c>
      <c r="R47" s="109">
        <v>80</v>
      </c>
      <c r="S47" s="109" t="s">
        <v>0</v>
      </c>
      <c r="T47" s="283">
        <v>3</v>
      </c>
      <c r="U47" s="109" t="s">
        <v>0</v>
      </c>
      <c r="V47" s="109">
        <v>14</v>
      </c>
      <c r="W47" s="109" t="s">
        <v>0</v>
      </c>
      <c r="X47" s="109">
        <v>7</v>
      </c>
      <c r="Y47" s="109" t="s">
        <v>0</v>
      </c>
      <c r="Z47" s="109">
        <v>5</v>
      </c>
      <c r="AA47" s="109" t="s">
        <v>0</v>
      </c>
      <c r="AB47" s="109"/>
      <c r="AC47" s="109" t="s">
        <v>0</v>
      </c>
      <c r="AD47" s="109"/>
      <c r="AE47" s="109" t="s">
        <v>0</v>
      </c>
      <c r="AF47" s="77">
        <v>4.5</v>
      </c>
      <c r="AG47" s="78">
        <v>8</v>
      </c>
      <c r="AH47" s="77" t="s">
        <v>407</v>
      </c>
      <c r="AI47" s="77" t="s">
        <v>0</v>
      </c>
      <c r="AJ47" s="284" t="s">
        <v>8</v>
      </c>
      <c r="AK47" s="284" t="s">
        <v>491</v>
      </c>
      <c r="AL47" s="285" t="s">
        <v>11</v>
      </c>
      <c r="AM47" s="285"/>
      <c r="AN47" s="285"/>
      <c r="AO47" s="285"/>
      <c r="AP47" s="286">
        <v>50</v>
      </c>
      <c r="AQ47" s="111" t="s">
        <v>7</v>
      </c>
      <c r="AR47" s="287">
        <v>0.27800000000000002</v>
      </c>
      <c r="AS47" s="83" t="s">
        <v>20</v>
      </c>
      <c r="AT47" s="288">
        <v>120</v>
      </c>
      <c r="AU47" s="289">
        <v>180</v>
      </c>
      <c r="AV47" s="180">
        <v>150</v>
      </c>
      <c r="AW47" s="74" t="s">
        <v>206</v>
      </c>
      <c r="AX47" s="74" t="s">
        <v>207</v>
      </c>
      <c r="AY47" s="74" t="s">
        <v>208</v>
      </c>
      <c r="AZ47" s="74" t="s">
        <v>209</v>
      </c>
      <c r="BA47" s="152" t="s">
        <v>210</v>
      </c>
      <c r="BB47" s="152" t="s">
        <v>211</v>
      </c>
      <c r="BC47" s="152" t="s">
        <v>212</v>
      </c>
      <c r="BD47" s="152" t="s">
        <v>213</v>
      </c>
      <c r="BE47" s="267" t="s">
        <v>493</v>
      </c>
      <c r="BF47" s="236" t="s">
        <v>494</v>
      </c>
      <c r="BG47" s="236" t="s">
        <v>495</v>
      </c>
      <c r="BH47" s="236" t="s">
        <v>496</v>
      </c>
      <c r="BM47" s="155" t="s">
        <v>215</v>
      </c>
      <c r="BN47" s="154" t="s">
        <v>216</v>
      </c>
      <c r="BO47" s="154" t="s">
        <v>217</v>
      </c>
      <c r="BP47" s="154" t="s">
        <v>218</v>
      </c>
      <c r="BQ47" s="155" t="s">
        <v>219</v>
      </c>
      <c r="BR47" s="154" t="s">
        <v>220</v>
      </c>
      <c r="BS47" s="121" t="s">
        <v>221</v>
      </c>
      <c r="BT47" s="121" t="s">
        <v>222</v>
      </c>
      <c r="BU47" s="121" t="s">
        <v>497</v>
      </c>
      <c r="BV47" s="121" t="s">
        <v>498</v>
      </c>
      <c r="BW47" s="121" t="s">
        <v>499</v>
      </c>
      <c r="BX47" s="121" t="s">
        <v>500</v>
      </c>
      <c r="BY47" s="121" t="s">
        <v>414</v>
      </c>
      <c r="BZ47" s="155" t="s">
        <v>415</v>
      </c>
      <c r="CA47" s="268" t="s">
        <v>416</v>
      </c>
      <c r="CB47" s="269" t="s">
        <v>417</v>
      </c>
      <c r="CC47" s="155" t="s">
        <v>344</v>
      </c>
      <c r="CD47" s="155" t="s">
        <v>345</v>
      </c>
      <c r="CE47" s="155" t="s">
        <v>346</v>
      </c>
      <c r="CF47" s="155" t="s">
        <v>347</v>
      </c>
      <c r="CG47" s="89" t="s">
        <v>418</v>
      </c>
      <c r="CH47" s="157" t="s">
        <v>419</v>
      </c>
      <c r="CI47" s="157" t="s">
        <v>420</v>
      </c>
      <c r="CJ47" s="157" t="s">
        <v>421</v>
      </c>
      <c r="CK47" s="271" t="s">
        <v>501</v>
      </c>
      <c r="CL47" s="271"/>
      <c r="CM47" s="271"/>
      <c r="CN47" s="271"/>
      <c r="CO47" s="290" t="s">
        <v>502</v>
      </c>
      <c r="CP47" s="271"/>
      <c r="CQ47" s="271"/>
      <c r="CR47" s="271"/>
      <c r="CS47" s="271" t="s">
        <v>503</v>
      </c>
      <c r="CT47" s="271" t="s">
        <v>504</v>
      </c>
      <c r="CU47" s="271" t="s">
        <v>505</v>
      </c>
      <c r="CV47" s="271" t="s">
        <v>506</v>
      </c>
      <c r="CW47" s="291" t="s">
        <v>507</v>
      </c>
      <c r="CX47" s="292"/>
      <c r="CY47" s="292"/>
      <c r="CZ47" s="291"/>
      <c r="DA47" s="293" t="s">
        <v>508</v>
      </c>
      <c r="DB47" s="280"/>
      <c r="DC47" s="280"/>
      <c r="DD47" s="280"/>
      <c r="DE47" s="280" t="s">
        <v>509</v>
      </c>
      <c r="DF47" s="292"/>
      <c r="DG47" s="271"/>
      <c r="DH47" s="271"/>
      <c r="DI47" s="290" t="s">
        <v>510</v>
      </c>
      <c r="DJ47" s="91" t="s">
        <v>237</v>
      </c>
      <c r="DK47" s="91" t="s">
        <v>238</v>
      </c>
      <c r="DL47" s="91" t="s">
        <v>239</v>
      </c>
      <c r="DM47" s="121" t="s">
        <v>414</v>
      </c>
      <c r="DN47" s="155" t="s">
        <v>415</v>
      </c>
      <c r="DO47" s="268" t="s">
        <v>416</v>
      </c>
      <c r="DP47" s="268" t="s">
        <v>417</v>
      </c>
      <c r="DQ47" s="127" t="s">
        <v>511</v>
      </c>
      <c r="DR47" s="127" t="s">
        <v>512</v>
      </c>
      <c r="DS47" s="127" t="s">
        <v>513</v>
      </c>
      <c r="DT47" s="127" t="s">
        <v>514</v>
      </c>
      <c r="DU47" s="91" t="s">
        <v>241</v>
      </c>
      <c r="DV47" s="91" t="s">
        <v>242</v>
      </c>
      <c r="DW47" s="91" t="s">
        <v>243</v>
      </c>
      <c r="DX47" s="91" t="s">
        <v>244</v>
      </c>
      <c r="DY47" s="192"/>
      <c r="DZ47" s="192"/>
      <c r="EA47" s="192"/>
      <c r="EB47" s="192"/>
      <c r="EC47" s="192"/>
      <c r="ED47" s="192"/>
      <c r="EE47" s="192"/>
      <c r="EF47" s="192"/>
      <c r="EG47" s="96" t="s">
        <v>515</v>
      </c>
      <c r="EH47" s="96" t="s">
        <v>516</v>
      </c>
      <c r="EI47" s="95" t="s">
        <v>517</v>
      </c>
      <c r="EJ47" s="95" t="s">
        <v>518</v>
      </c>
      <c r="EK47" s="96" t="s">
        <v>253</v>
      </c>
      <c r="EL47" s="183" t="s">
        <v>519</v>
      </c>
      <c r="EM47" s="183" t="s">
        <v>520</v>
      </c>
      <c r="EN47" s="185" t="s">
        <v>515</v>
      </c>
      <c r="EO47" s="294" t="s">
        <v>254</v>
      </c>
      <c r="EP47" s="294"/>
      <c r="EQ47" s="185" t="s">
        <v>530</v>
      </c>
      <c r="ER47" s="185" t="s">
        <v>522</v>
      </c>
      <c r="ES47" s="185" t="s">
        <v>530</v>
      </c>
      <c r="ET47" s="185" t="s">
        <v>515</v>
      </c>
      <c r="EU47" s="185" t="s">
        <v>429</v>
      </c>
      <c r="EV47" s="74"/>
      <c r="EW47" s="74"/>
      <c r="EX47" s="171" t="s">
        <v>523</v>
      </c>
      <c r="EY47" s="171"/>
      <c r="EZ47" s="171"/>
      <c r="FA47" s="171" t="s">
        <v>524</v>
      </c>
      <c r="FB47" s="171"/>
      <c r="FC47" s="171"/>
      <c r="FD47" s="171"/>
      <c r="FE47" s="171" t="s">
        <v>525</v>
      </c>
      <c r="FF47" s="248"/>
      <c r="FG47" s="248"/>
      <c r="FH47" s="248"/>
      <c r="FI47" s="248"/>
      <c r="FJ47" s="248"/>
      <c r="FK47" s="248"/>
      <c r="FL47" s="135">
        <v>1</v>
      </c>
      <c r="FM47" s="136"/>
      <c r="FN47" s="136"/>
      <c r="FO47" s="136"/>
      <c r="FP47" s="136"/>
      <c r="FQ47" s="136"/>
      <c r="FR47" s="136"/>
      <c r="FS47" s="136"/>
      <c r="FT47" s="136"/>
      <c r="FU47" s="136"/>
      <c r="FV47" s="136"/>
    </row>
    <row r="48" spans="1:1108" s="253" customFormat="1">
      <c r="A48" s="296">
        <v>98</v>
      </c>
      <c r="B48" s="297">
        <v>33.1</v>
      </c>
      <c r="C48" s="102" t="s">
        <v>535</v>
      </c>
      <c r="D48" s="298">
        <v>1067</v>
      </c>
      <c r="E48" s="316" t="s">
        <v>398</v>
      </c>
      <c r="F48" s="106" t="s">
        <v>527</v>
      </c>
      <c r="G48" s="175" t="s">
        <v>526</v>
      </c>
      <c r="H48" s="175" t="s">
        <v>529</v>
      </c>
      <c r="I48" s="175" t="s">
        <v>528</v>
      </c>
      <c r="J48" s="10" t="s">
        <v>489</v>
      </c>
      <c r="K48" s="10" t="s">
        <v>490</v>
      </c>
      <c r="L48" s="74" t="s">
        <v>405</v>
      </c>
      <c r="M48" s="10" t="s">
        <v>406</v>
      </c>
      <c r="N48" s="74" t="s">
        <v>201</v>
      </c>
      <c r="O48" s="177"/>
      <c r="P48" s="299">
        <v>89</v>
      </c>
      <c r="Q48" s="299" t="s">
        <v>0</v>
      </c>
      <c r="R48" s="299">
        <v>80</v>
      </c>
      <c r="S48" s="299" t="s">
        <v>0</v>
      </c>
      <c r="T48" s="300">
        <v>3</v>
      </c>
      <c r="U48" s="299" t="s">
        <v>0</v>
      </c>
      <c r="V48" s="299">
        <v>14</v>
      </c>
      <c r="W48" s="299" t="s">
        <v>0</v>
      </c>
      <c r="X48" s="299">
        <v>7</v>
      </c>
      <c r="Y48" s="299" t="s">
        <v>0</v>
      </c>
      <c r="Z48" s="299">
        <v>5</v>
      </c>
      <c r="AA48" s="299" t="s">
        <v>0</v>
      </c>
      <c r="AB48" s="299"/>
      <c r="AC48" s="299" t="s">
        <v>0</v>
      </c>
      <c r="AD48" s="299"/>
      <c r="AE48" s="299" t="s">
        <v>0</v>
      </c>
      <c r="AF48" s="299">
        <v>4.5</v>
      </c>
      <c r="AG48" s="301">
        <v>8</v>
      </c>
      <c r="AH48" s="299" t="s">
        <v>407</v>
      </c>
      <c r="AI48" s="299" t="s">
        <v>0</v>
      </c>
      <c r="AJ48" s="302" t="s">
        <v>8</v>
      </c>
      <c r="AK48" s="302" t="s">
        <v>491</v>
      </c>
      <c r="AL48" s="303" t="s">
        <v>11</v>
      </c>
      <c r="AM48" s="303"/>
      <c r="AN48" s="303"/>
      <c r="AO48" s="303"/>
      <c r="AP48" s="304">
        <v>10</v>
      </c>
      <c r="AQ48" s="301" t="s">
        <v>7</v>
      </c>
      <c r="AR48" s="305">
        <v>0.27800000000000002</v>
      </c>
      <c r="AS48" s="306" t="s">
        <v>20</v>
      </c>
      <c r="AT48" s="307">
        <v>120</v>
      </c>
      <c r="AU48" s="307">
        <v>180</v>
      </c>
      <c r="AV48" s="308">
        <v>150</v>
      </c>
      <c r="AW48" s="309" t="s">
        <v>206</v>
      </c>
      <c r="AX48" s="309" t="s">
        <v>207</v>
      </c>
      <c r="AY48" s="309" t="s">
        <v>208</v>
      </c>
      <c r="AZ48" s="309" t="s">
        <v>209</v>
      </c>
      <c r="BA48" s="309" t="s">
        <v>210</v>
      </c>
      <c r="BB48" s="309" t="s">
        <v>211</v>
      </c>
      <c r="BC48" s="309" t="s">
        <v>212</v>
      </c>
      <c r="BD48" s="309" t="s">
        <v>213</v>
      </c>
      <c r="BE48" s="316" t="s">
        <v>493</v>
      </c>
      <c r="BF48" s="311" t="s">
        <v>494</v>
      </c>
      <c r="BG48" s="311" t="s">
        <v>495</v>
      </c>
      <c r="BH48" s="311" t="s">
        <v>496</v>
      </c>
      <c r="BM48" s="155" t="s">
        <v>215</v>
      </c>
      <c r="BN48" s="154" t="s">
        <v>216</v>
      </c>
      <c r="BO48" s="154" t="s">
        <v>217</v>
      </c>
      <c r="BP48" s="154" t="s">
        <v>218</v>
      </c>
      <c r="BQ48" s="155" t="s">
        <v>219</v>
      </c>
      <c r="BR48" s="154" t="s">
        <v>220</v>
      </c>
      <c r="BS48" s="121" t="s">
        <v>221</v>
      </c>
      <c r="BT48" s="121" t="s">
        <v>222</v>
      </c>
      <c r="BU48" s="121" t="s">
        <v>497</v>
      </c>
      <c r="BV48" s="121" t="s">
        <v>498</v>
      </c>
      <c r="BW48" s="121" t="s">
        <v>499</v>
      </c>
      <c r="BX48" s="121" t="s">
        <v>500</v>
      </c>
      <c r="BY48" s="121" t="s">
        <v>414</v>
      </c>
      <c r="BZ48" s="155" t="s">
        <v>415</v>
      </c>
      <c r="CA48" s="268" t="s">
        <v>416</v>
      </c>
      <c r="CB48" s="269" t="s">
        <v>417</v>
      </c>
      <c r="CC48" s="155" t="s">
        <v>344</v>
      </c>
      <c r="CD48" s="155" t="s">
        <v>345</v>
      </c>
      <c r="CE48" s="155" t="s">
        <v>346</v>
      </c>
      <c r="CF48" s="155" t="s">
        <v>347</v>
      </c>
      <c r="CG48" s="89" t="s">
        <v>418</v>
      </c>
      <c r="CH48" s="157" t="s">
        <v>419</v>
      </c>
      <c r="CI48" s="157" t="s">
        <v>420</v>
      </c>
      <c r="CJ48" s="157" t="s">
        <v>421</v>
      </c>
      <c r="CK48" s="271" t="s">
        <v>501</v>
      </c>
      <c r="CL48" s="271"/>
      <c r="CM48" s="271"/>
      <c r="CN48" s="271"/>
      <c r="CO48" s="290" t="s">
        <v>502</v>
      </c>
      <c r="CP48" s="271"/>
      <c r="CQ48" s="271"/>
      <c r="CR48" s="271"/>
      <c r="CS48" s="271" t="s">
        <v>503</v>
      </c>
      <c r="CT48" s="271" t="s">
        <v>504</v>
      </c>
      <c r="CU48" s="271" t="s">
        <v>505</v>
      </c>
      <c r="CV48" s="271" t="s">
        <v>506</v>
      </c>
      <c r="CW48" s="291" t="s">
        <v>507</v>
      </c>
      <c r="CX48" s="292"/>
      <c r="CY48" s="292"/>
      <c r="CZ48" s="291"/>
      <c r="DA48" s="293" t="s">
        <v>508</v>
      </c>
      <c r="DB48" s="280"/>
      <c r="DC48" s="280"/>
      <c r="DD48" s="280"/>
      <c r="DE48" s="280" t="s">
        <v>509</v>
      </c>
      <c r="DF48" s="292"/>
      <c r="DG48" s="271"/>
      <c r="DH48" s="271"/>
      <c r="DI48" s="290" t="s">
        <v>510</v>
      </c>
      <c r="DJ48" s="91" t="s">
        <v>237</v>
      </c>
      <c r="DK48" s="91" t="s">
        <v>238</v>
      </c>
      <c r="DL48" s="91" t="s">
        <v>239</v>
      </c>
      <c r="DM48" s="121" t="s">
        <v>414</v>
      </c>
      <c r="DN48" s="155" t="s">
        <v>415</v>
      </c>
      <c r="DO48" s="268" t="s">
        <v>416</v>
      </c>
      <c r="DP48" s="268" t="s">
        <v>417</v>
      </c>
      <c r="DQ48" s="127" t="s">
        <v>511</v>
      </c>
      <c r="DR48" s="127" t="s">
        <v>512</v>
      </c>
      <c r="DS48" s="127" t="s">
        <v>513</v>
      </c>
      <c r="DT48" s="127" t="s">
        <v>514</v>
      </c>
      <c r="DU48" s="91" t="s">
        <v>241</v>
      </c>
      <c r="DV48" s="91" t="s">
        <v>242</v>
      </c>
      <c r="DW48" s="91" t="s">
        <v>243</v>
      </c>
      <c r="DX48" s="91" t="s">
        <v>244</v>
      </c>
      <c r="DY48" s="192"/>
      <c r="DZ48" s="192"/>
      <c r="EA48" s="192"/>
      <c r="EB48" s="192"/>
      <c r="EC48" s="192"/>
      <c r="ED48" s="192"/>
      <c r="EE48" s="192"/>
      <c r="EF48" s="192"/>
      <c r="EG48" s="312" t="s">
        <v>515</v>
      </c>
      <c r="EH48" s="312" t="s">
        <v>516</v>
      </c>
      <c r="EI48" s="309" t="s">
        <v>517</v>
      </c>
      <c r="EJ48" s="309" t="s">
        <v>518</v>
      </c>
      <c r="EK48" s="312" t="s">
        <v>253</v>
      </c>
      <c r="EL48" s="313" t="s">
        <v>519</v>
      </c>
      <c r="EM48" s="313" t="s">
        <v>520</v>
      </c>
      <c r="EN48" s="312" t="s">
        <v>515</v>
      </c>
      <c r="EO48" s="314" t="s">
        <v>254</v>
      </c>
      <c r="EP48" s="314"/>
      <c r="EQ48" s="312" t="s">
        <v>530</v>
      </c>
      <c r="ER48" s="312" t="s">
        <v>522</v>
      </c>
      <c r="ES48" s="312" t="s">
        <v>530</v>
      </c>
      <c r="ET48" s="312" t="s">
        <v>515</v>
      </c>
      <c r="EU48" s="312" t="s">
        <v>429</v>
      </c>
      <c r="EV48" s="309"/>
      <c r="EW48" s="309"/>
      <c r="EX48" s="315" t="s">
        <v>523</v>
      </c>
      <c r="EY48" s="315"/>
      <c r="EZ48" s="315"/>
      <c r="FA48" s="315" t="s">
        <v>524</v>
      </c>
      <c r="FB48" s="315"/>
      <c r="FC48" s="315"/>
      <c r="FD48" s="315"/>
      <c r="FE48" s="315" t="s">
        <v>525</v>
      </c>
      <c r="FF48" s="298"/>
      <c r="FG48" s="298"/>
      <c r="FH48" s="298"/>
      <c r="FI48" s="298"/>
      <c r="FJ48" s="298"/>
      <c r="FK48" s="298"/>
      <c r="FL48" s="135">
        <v>1</v>
      </c>
      <c r="FM48" s="136"/>
      <c r="FN48" s="136"/>
      <c r="FO48" s="136"/>
      <c r="FP48" s="136"/>
      <c r="FQ48" s="136"/>
      <c r="FR48" s="136"/>
      <c r="FS48" s="136"/>
      <c r="FT48" s="136"/>
      <c r="FU48" s="136"/>
      <c r="FV48" s="136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  <c r="IW48" s="249"/>
      <c r="IX48" s="249"/>
      <c r="IY48" s="249"/>
      <c r="IZ48" s="249"/>
      <c r="JA48" s="249"/>
      <c r="JB48" s="249"/>
      <c r="JC48" s="249"/>
      <c r="JD48" s="249"/>
      <c r="JE48" s="249"/>
      <c r="JF48" s="249"/>
      <c r="JG48" s="249"/>
      <c r="JH48" s="249"/>
      <c r="JI48" s="249"/>
      <c r="JJ48" s="249"/>
      <c r="JK48" s="249"/>
      <c r="JL48" s="249"/>
      <c r="JM48" s="249"/>
      <c r="JN48" s="249"/>
      <c r="JO48" s="249"/>
      <c r="JP48" s="249"/>
      <c r="JQ48" s="249"/>
      <c r="JR48" s="249"/>
      <c r="JS48" s="249"/>
      <c r="JT48" s="249"/>
      <c r="JU48" s="249"/>
      <c r="JV48" s="249"/>
      <c r="JW48" s="249"/>
      <c r="JX48" s="249"/>
      <c r="JY48" s="249"/>
      <c r="JZ48" s="249"/>
      <c r="KA48" s="249"/>
      <c r="KB48" s="249"/>
      <c r="KC48" s="249"/>
      <c r="KD48" s="249"/>
      <c r="KE48" s="249"/>
      <c r="KF48" s="249"/>
      <c r="KG48" s="249"/>
      <c r="KH48" s="249"/>
      <c r="KI48" s="249"/>
      <c r="KJ48" s="249"/>
      <c r="KK48" s="249"/>
      <c r="KL48" s="249"/>
      <c r="KM48" s="249"/>
      <c r="KN48" s="249"/>
      <c r="KO48" s="249"/>
      <c r="KP48" s="249"/>
      <c r="KQ48" s="249"/>
      <c r="KR48" s="249"/>
      <c r="KS48" s="249"/>
      <c r="KT48" s="249"/>
      <c r="KU48" s="249"/>
      <c r="KV48" s="249"/>
      <c r="KW48" s="249"/>
      <c r="KX48" s="249"/>
      <c r="KY48" s="249"/>
      <c r="KZ48" s="249"/>
      <c r="LA48" s="249"/>
      <c r="LB48" s="249"/>
      <c r="LC48" s="249"/>
      <c r="LD48" s="249"/>
      <c r="LE48" s="249"/>
      <c r="LF48" s="249"/>
      <c r="LG48" s="249"/>
      <c r="LH48" s="249"/>
      <c r="LI48" s="249"/>
      <c r="LJ48" s="249"/>
      <c r="LK48" s="249"/>
      <c r="LL48" s="249"/>
      <c r="LM48" s="249"/>
      <c r="LN48" s="249"/>
      <c r="LO48" s="249"/>
      <c r="LP48" s="249"/>
      <c r="LQ48" s="249"/>
      <c r="LR48" s="249"/>
      <c r="LS48" s="249"/>
      <c r="LT48" s="249"/>
      <c r="LU48" s="249"/>
      <c r="LV48" s="249"/>
      <c r="LW48" s="249"/>
      <c r="LX48" s="249"/>
      <c r="LY48" s="249"/>
      <c r="LZ48" s="249"/>
      <c r="MA48" s="249"/>
      <c r="MB48" s="249"/>
      <c r="MC48" s="249"/>
      <c r="MD48" s="249"/>
      <c r="ME48" s="249"/>
      <c r="MF48" s="249"/>
      <c r="MG48" s="249"/>
      <c r="MH48" s="249"/>
      <c r="MI48" s="249"/>
      <c r="MJ48" s="249"/>
      <c r="MK48" s="249"/>
      <c r="ML48" s="249"/>
      <c r="MM48" s="249"/>
      <c r="MN48" s="249"/>
      <c r="MO48" s="249"/>
      <c r="MP48" s="249"/>
      <c r="MQ48" s="249"/>
      <c r="MR48" s="249"/>
      <c r="MS48" s="249"/>
      <c r="MT48" s="249"/>
      <c r="MU48" s="249"/>
      <c r="MV48" s="249"/>
      <c r="MW48" s="249"/>
      <c r="MX48" s="249"/>
      <c r="MY48" s="249"/>
      <c r="MZ48" s="249"/>
      <c r="NA48" s="249"/>
      <c r="NB48" s="249"/>
      <c r="NC48" s="249"/>
      <c r="ND48" s="249"/>
      <c r="NE48" s="249"/>
      <c r="NF48" s="249"/>
      <c r="NG48" s="249"/>
      <c r="NH48" s="249"/>
      <c r="NI48" s="249"/>
      <c r="NJ48" s="249"/>
      <c r="NK48" s="249"/>
      <c r="NL48" s="249"/>
      <c r="NM48" s="249"/>
      <c r="NN48" s="249"/>
      <c r="NO48" s="249"/>
      <c r="NP48" s="249"/>
      <c r="NQ48" s="249"/>
      <c r="NR48" s="249"/>
      <c r="NS48" s="249"/>
      <c r="NT48" s="249"/>
      <c r="NU48" s="249"/>
      <c r="NV48" s="249"/>
      <c r="NW48" s="249"/>
      <c r="NX48" s="249"/>
      <c r="NY48" s="249"/>
      <c r="NZ48" s="249"/>
      <c r="OA48" s="249"/>
      <c r="OB48" s="249"/>
      <c r="OC48" s="249"/>
      <c r="OD48" s="249"/>
      <c r="OE48" s="249"/>
      <c r="OF48" s="249"/>
      <c r="OG48" s="249"/>
      <c r="OH48" s="249"/>
      <c r="OI48" s="249"/>
      <c r="OJ48" s="249"/>
      <c r="OK48" s="249"/>
      <c r="OL48" s="249"/>
      <c r="OM48" s="249"/>
      <c r="ON48" s="249"/>
      <c r="OO48" s="249"/>
      <c r="OP48" s="249"/>
      <c r="OQ48" s="249"/>
      <c r="OR48" s="249"/>
      <c r="OS48" s="249"/>
      <c r="OT48" s="249"/>
      <c r="OU48" s="249"/>
      <c r="OV48" s="249"/>
      <c r="OW48" s="249"/>
      <c r="OX48" s="249"/>
      <c r="OY48" s="249"/>
      <c r="OZ48" s="249"/>
      <c r="PA48" s="249"/>
      <c r="PB48" s="249"/>
      <c r="PC48" s="249"/>
      <c r="PD48" s="249"/>
      <c r="PE48" s="249"/>
      <c r="PF48" s="249"/>
      <c r="PG48" s="249"/>
      <c r="PH48" s="249"/>
      <c r="PI48" s="249"/>
      <c r="PJ48" s="249"/>
      <c r="PK48" s="249"/>
      <c r="PL48" s="249"/>
      <c r="PM48" s="249"/>
      <c r="PN48" s="249"/>
      <c r="PO48" s="249"/>
      <c r="PP48" s="249"/>
      <c r="PQ48" s="249"/>
      <c r="PR48" s="249"/>
      <c r="PS48" s="249"/>
      <c r="PT48" s="249"/>
      <c r="PU48" s="249"/>
      <c r="PV48" s="249"/>
      <c r="PW48" s="249"/>
      <c r="PX48" s="249"/>
      <c r="PY48" s="249"/>
      <c r="PZ48" s="249"/>
      <c r="QA48" s="249"/>
      <c r="QB48" s="249"/>
      <c r="QC48" s="249"/>
      <c r="QD48" s="249"/>
      <c r="QE48" s="249"/>
      <c r="QF48" s="249"/>
      <c r="QG48" s="249"/>
      <c r="QH48" s="249"/>
      <c r="QI48" s="249"/>
      <c r="QJ48" s="249"/>
      <c r="QK48" s="249"/>
      <c r="QL48" s="249"/>
      <c r="QM48" s="249"/>
      <c r="QN48" s="249"/>
      <c r="QO48" s="249"/>
      <c r="QP48" s="249"/>
      <c r="QQ48" s="249"/>
      <c r="QR48" s="249"/>
      <c r="QS48" s="249"/>
      <c r="QT48" s="249"/>
      <c r="QU48" s="249"/>
      <c r="QV48" s="249"/>
      <c r="QW48" s="249"/>
      <c r="QX48" s="249"/>
      <c r="QY48" s="249"/>
      <c r="QZ48" s="249"/>
      <c r="RA48" s="249"/>
      <c r="RB48" s="249"/>
      <c r="RC48" s="249"/>
      <c r="RD48" s="249"/>
      <c r="RE48" s="249"/>
      <c r="RF48" s="249"/>
      <c r="RG48" s="249"/>
      <c r="RH48" s="249"/>
      <c r="RI48" s="249"/>
      <c r="RJ48" s="249"/>
      <c r="RK48" s="249"/>
      <c r="RL48" s="249"/>
      <c r="RM48" s="249"/>
      <c r="RN48" s="249"/>
      <c r="RO48" s="249"/>
      <c r="RP48" s="249"/>
      <c r="RQ48" s="249"/>
      <c r="RR48" s="249"/>
      <c r="RS48" s="249"/>
      <c r="RT48" s="249"/>
      <c r="RU48" s="249"/>
      <c r="RV48" s="249"/>
      <c r="RW48" s="249"/>
      <c r="RX48" s="249"/>
      <c r="RY48" s="249"/>
      <c r="RZ48" s="249"/>
      <c r="SA48" s="249"/>
      <c r="SB48" s="249"/>
      <c r="SC48" s="249"/>
      <c r="SD48" s="249"/>
      <c r="SE48" s="249"/>
      <c r="SF48" s="249"/>
      <c r="SG48" s="249"/>
      <c r="SH48" s="249"/>
      <c r="SI48" s="249"/>
      <c r="SJ48" s="249"/>
      <c r="SK48" s="249"/>
      <c r="SL48" s="249"/>
      <c r="SM48" s="249"/>
      <c r="SN48" s="249"/>
      <c r="SO48" s="249"/>
      <c r="SP48" s="249"/>
      <c r="SQ48" s="249"/>
      <c r="SR48" s="249"/>
      <c r="SS48" s="249"/>
      <c r="ST48" s="249"/>
      <c r="SU48" s="249"/>
      <c r="SV48" s="249"/>
      <c r="SW48" s="249"/>
      <c r="SX48" s="249"/>
      <c r="SY48" s="249"/>
      <c r="SZ48" s="249"/>
      <c r="TA48" s="249"/>
      <c r="TB48" s="249"/>
      <c r="TC48" s="249"/>
      <c r="TD48" s="249"/>
      <c r="TE48" s="249"/>
      <c r="TF48" s="249"/>
      <c r="TG48" s="249"/>
      <c r="TH48" s="249"/>
      <c r="TI48" s="249"/>
      <c r="TJ48" s="249"/>
      <c r="TK48" s="249"/>
      <c r="TL48" s="249"/>
      <c r="TM48" s="249"/>
      <c r="TN48" s="249"/>
      <c r="TO48" s="249"/>
      <c r="TP48" s="249"/>
      <c r="TQ48" s="249"/>
      <c r="TR48" s="249"/>
      <c r="TS48" s="249"/>
      <c r="TT48" s="249"/>
      <c r="TU48" s="249"/>
      <c r="TV48" s="249"/>
      <c r="TW48" s="249"/>
      <c r="TX48" s="249"/>
      <c r="TY48" s="249"/>
      <c r="TZ48" s="249"/>
      <c r="UA48" s="249"/>
      <c r="UB48" s="249"/>
      <c r="UC48" s="249"/>
      <c r="UD48" s="249"/>
      <c r="UE48" s="249"/>
      <c r="UF48" s="249"/>
      <c r="UG48" s="249"/>
      <c r="UH48" s="249"/>
      <c r="UI48" s="249"/>
      <c r="UJ48" s="249"/>
      <c r="UK48" s="249"/>
      <c r="UL48" s="249"/>
      <c r="UM48" s="249"/>
      <c r="UN48" s="249"/>
      <c r="UO48" s="249"/>
      <c r="UP48" s="249"/>
      <c r="UQ48" s="249"/>
      <c r="UR48" s="249"/>
      <c r="US48" s="249"/>
      <c r="UT48" s="249"/>
      <c r="UU48" s="249"/>
      <c r="UV48" s="249"/>
      <c r="UW48" s="249"/>
      <c r="UX48" s="249"/>
      <c r="UY48" s="249"/>
      <c r="UZ48" s="249"/>
      <c r="VA48" s="249"/>
      <c r="VB48" s="249"/>
      <c r="VC48" s="249"/>
      <c r="VD48" s="249"/>
      <c r="VE48" s="249"/>
      <c r="VF48" s="249"/>
      <c r="VG48" s="249"/>
      <c r="VH48" s="249"/>
      <c r="VI48" s="249"/>
      <c r="VJ48" s="249"/>
      <c r="VK48" s="249"/>
      <c r="VL48" s="249"/>
      <c r="VM48" s="249"/>
      <c r="VN48" s="249"/>
      <c r="VO48" s="249"/>
      <c r="VP48" s="249"/>
      <c r="VQ48" s="249"/>
      <c r="VR48" s="249"/>
      <c r="VS48" s="249"/>
      <c r="VT48" s="249"/>
      <c r="VU48" s="249"/>
      <c r="VV48" s="249"/>
      <c r="VW48" s="249"/>
      <c r="VX48" s="249"/>
      <c r="VY48" s="249"/>
      <c r="VZ48" s="249"/>
      <c r="WA48" s="249"/>
      <c r="WB48" s="249"/>
      <c r="WC48" s="249"/>
      <c r="WD48" s="249"/>
      <c r="WE48" s="249"/>
      <c r="WF48" s="249"/>
      <c r="WG48" s="249"/>
      <c r="WH48" s="249"/>
      <c r="WI48" s="249"/>
      <c r="WJ48" s="249"/>
      <c r="WK48" s="249"/>
      <c r="WL48" s="249"/>
      <c r="WM48" s="249"/>
      <c r="WN48" s="249"/>
      <c r="WO48" s="249"/>
      <c r="WP48" s="249"/>
      <c r="WQ48" s="249"/>
      <c r="WR48" s="249"/>
      <c r="WS48" s="249"/>
      <c r="WT48" s="249"/>
      <c r="WU48" s="249"/>
      <c r="WV48" s="249"/>
      <c r="WW48" s="249"/>
      <c r="WX48" s="249"/>
      <c r="WY48" s="249"/>
      <c r="WZ48" s="249"/>
      <c r="XA48" s="249"/>
      <c r="XB48" s="249"/>
      <c r="XC48" s="249"/>
      <c r="XD48" s="249"/>
      <c r="XE48" s="249"/>
      <c r="XF48" s="249"/>
      <c r="XG48" s="249"/>
      <c r="XH48" s="249"/>
      <c r="XI48" s="249"/>
      <c r="XJ48" s="249"/>
      <c r="XK48" s="249"/>
      <c r="XL48" s="249"/>
      <c r="XM48" s="249"/>
      <c r="XN48" s="249"/>
      <c r="XO48" s="249"/>
      <c r="XP48" s="249"/>
      <c r="XQ48" s="249"/>
      <c r="XR48" s="249"/>
      <c r="XS48" s="249"/>
      <c r="XT48" s="249"/>
      <c r="XU48" s="249"/>
      <c r="XV48" s="249"/>
      <c r="XW48" s="249"/>
      <c r="XX48" s="249"/>
      <c r="XY48" s="249"/>
      <c r="XZ48" s="249"/>
      <c r="YA48" s="249"/>
      <c r="YB48" s="249"/>
      <c r="YC48" s="249"/>
      <c r="YD48" s="249"/>
      <c r="YE48" s="249"/>
      <c r="YF48" s="249"/>
      <c r="YG48" s="249"/>
      <c r="YH48" s="249"/>
      <c r="YI48" s="249"/>
      <c r="YJ48" s="249"/>
      <c r="YK48" s="249"/>
      <c r="YL48" s="249"/>
      <c r="YM48" s="249"/>
      <c r="YN48" s="249"/>
      <c r="YO48" s="249"/>
      <c r="YP48" s="249"/>
      <c r="YQ48" s="249"/>
      <c r="YR48" s="249"/>
      <c r="YS48" s="249"/>
      <c r="YT48" s="249"/>
      <c r="YU48" s="249"/>
      <c r="YV48" s="249"/>
      <c r="YW48" s="249"/>
      <c r="YX48" s="249"/>
      <c r="YY48" s="249"/>
      <c r="YZ48" s="249"/>
      <c r="ZA48" s="249"/>
      <c r="ZB48" s="249"/>
      <c r="ZC48" s="249"/>
      <c r="ZD48" s="249"/>
      <c r="ZE48" s="249"/>
      <c r="ZF48" s="249"/>
      <c r="ZG48" s="249"/>
      <c r="ZH48" s="249"/>
      <c r="ZI48" s="249"/>
      <c r="ZJ48" s="249"/>
      <c r="ZK48" s="249"/>
      <c r="ZL48" s="249"/>
      <c r="ZM48" s="249"/>
      <c r="ZN48" s="249"/>
      <c r="ZO48" s="249"/>
      <c r="ZP48" s="249"/>
      <c r="ZQ48" s="249"/>
      <c r="ZR48" s="249"/>
      <c r="ZS48" s="249"/>
      <c r="ZT48" s="249"/>
      <c r="ZU48" s="249"/>
      <c r="ZV48" s="249"/>
      <c r="ZW48" s="249"/>
      <c r="ZX48" s="249"/>
      <c r="ZY48" s="249"/>
      <c r="ZZ48" s="249"/>
      <c r="AAA48" s="249"/>
      <c r="AAB48" s="249"/>
      <c r="AAC48" s="249"/>
      <c r="AAD48" s="249"/>
      <c r="AAE48" s="249"/>
      <c r="AAF48" s="249"/>
      <c r="AAG48" s="249"/>
      <c r="AAH48" s="249"/>
      <c r="AAI48" s="249"/>
      <c r="AAJ48" s="249"/>
      <c r="AAK48" s="249"/>
      <c r="AAL48" s="249"/>
      <c r="AAM48" s="249"/>
      <c r="AAN48" s="249"/>
      <c r="AAO48" s="249"/>
      <c r="AAP48" s="249"/>
      <c r="AAQ48" s="249"/>
      <c r="AAR48" s="249"/>
      <c r="AAS48" s="249"/>
      <c r="AAT48" s="249"/>
      <c r="AAU48" s="249"/>
      <c r="AAV48" s="249"/>
      <c r="AAW48" s="249"/>
      <c r="AAX48" s="249"/>
      <c r="AAY48" s="249"/>
      <c r="AAZ48" s="249"/>
      <c r="ABA48" s="249"/>
      <c r="ABB48" s="249"/>
      <c r="ABC48" s="249"/>
      <c r="ABD48" s="249"/>
      <c r="ABE48" s="249"/>
      <c r="ABF48" s="249"/>
      <c r="ABG48" s="249"/>
      <c r="ABH48" s="249"/>
      <c r="ABI48" s="249"/>
      <c r="ABJ48" s="249"/>
      <c r="ABK48" s="249"/>
      <c r="ABL48" s="249"/>
      <c r="ABM48" s="249"/>
      <c r="ABN48" s="249"/>
      <c r="ABO48" s="249"/>
      <c r="ABP48" s="249"/>
      <c r="ABQ48" s="249"/>
      <c r="ABR48" s="249"/>
      <c r="ABS48" s="249"/>
      <c r="ABT48" s="249"/>
      <c r="ABU48" s="249"/>
      <c r="ABV48" s="249"/>
      <c r="ABW48" s="249"/>
      <c r="ABX48" s="249"/>
      <c r="ABY48" s="249"/>
      <c r="ABZ48" s="249"/>
      <c r="ACA48" s="249"/>
      <c r="ACB48" s="249"/>
      <c r="ACC48" s="249"/>
      <c r="ACD48" s="249"/>
      <c r="ACE48" s="249"/>
      <c r="ACF48" s="249"/>
      <c r="ACG48" s="249"/>
      <c r="ACH48" s="249"/>
      <c r="ACI48" s="249"/>
      <c r="ACJ48" s="249"/>
      <c r="ACK48" s="249"/>
      <c r="ACL48" s="249"/>
      <c r="ACM48" s="249"/>
      <c r="ACN48" s="249"/>
      <c r="ACO48" s="249"/>
      <c r="ACP48" s="249"/>
      <c r="ACQ48" s="249"/>
      <c r="ACR48" s="249"/>
      <c r="ACS48" s="249"/>
      <c r="ACT48" s="249"/>
      <c r="ACU48" s="249"/>
      <c r="ACV48" s="249"/>
      <c r="ACW48" s="249"/>
      <c r="ACX48" s="249"/>
      <c r="ACY48" s="249"/>
      <c r="ACZ48" s="249"/>
      <c r="ADA48" s="249"/>
      <c r="ADB48" s="249"/>
      <c r="ADC48" s="249"/>
      <c r="ADD48" s="249"/>
      <c r="ADE48" s="249"/>
      <c r="ADF48" s="249"/>
      <c r="ADG48" s="249"/>
      <c r="ADH48" s="249"/>
      <c r="ADI48" s="249"/>
      <c r="ADJ48" s="249"/>
      <c r="ADK48" s="249"/>
      <c r="ADL48" s="249"/>
      <c r="ADM48" s="249"/>
      <c r="ADN48" s="249"/>
      <c r="ADO48" s="249"/>
      <c r="ADP48" s="249"/>
      <c r="ADQ48" s="249"/>
      <c r="ADR48" s="249"/>
      <c r="ADS48" s="249"/>
      <c r="ADT48" s="249"/>
      <c r="ADU48" s="249"/>
      <c r="ADV48" s="249"/>
      <c r="ADW48" s="249"/>
      <c r="ADX48" s="249"/>
      <c r="ADY48" s="249"/>
      <c r="ADZ48" s="249"/>
      <c r="AEA48" s="249"/>
      <c r="AEB48" s="249"/>
      <c r="AEC48" s="249"/>
      <c r="AED48" s="249"/>
      <c r="AEE48" s="249"/>
      <c r="AEF48" s="249"/>
      <c r="AEG48" s="249"/>
      <c r="AEH48" s="249"/>
      <c r="AEI48" s="249"/>
      <c r="AEJ48" s="249"/>
      <c r="AEK48" s="249"/>
      <c r="AEL48" s="249"/>
      <c r="AEM48" s="249"/>
      <c r="AEN48" s="249"/>
      <c r="AEO48" s="249"/>
      <c r="AEP48" s="249"/>
      <c r="AEQ48" s="249"/>
      <c r="AER48" s="249"/>
      <c r="AES48" s="249"/>
      <c r="AET48" s="249"/>
      <c r="AEU48" s="249"/>
      <c r="AEV48" s="249"/>
      <c r="AEW48" s="249"/>
      <c r="AEX48" s="249"/>
      <c r="AEY48" s="249"/>
      <c r="AEZ48" s="249"/>
      <c r="AFA48" s="249"/>
      <c r="AFB48" s="249"/>
      <c r="AFC48" s="249"/>
      <c r="AFD48" s="249"/>
      <c r="AFE48" s="249"/>
      <c r="AFF48" s="249"/>
      <c r="AFG48" s="249"/>
      <c r="AFH48" s="249"/>
      <c r="AFI48" s="249"/>
      <c r="AFJ48" s="249"/>
      <c r="AFK48" s="249"/>
      <c r="AFL48" s="249"/>
      <c r="AFM48" s="249"/>
      <c r="AFN48" s="249"/>
      <c r="AFO48" s="249"/>
      <c r="AFP48" s="249"/>
      <c r="AFQ48" s="249"/>
      <c r="AFR48" s="249"/>
      <c r="AFS48" s="249"/>
      <c r="AFT48" s="249"/>
      <c r="AFU48" s="249"/>
      <c r="AFV48" s="249"/>
      <c r="AFW48" s="249"/>
      <c r="AFX48" s="249"/>
      <c r="AFY48" s="249"/>
      <c r="AFZ48" s="249"/>
      <c r="AGA48" s="249"/>
      <c r="AGB48" s="249"/>
      <c r="AGC48" s="249"/>
      <c r="AGD48" s="249"/>
      <c r="AGE48" s="249"/>
      <c r="AGF48" s="249"/>
      <c r="AGG48" s="249"/>
      <c r="AGH48" s="249"/>
      <c r="AGI48" s="249"/>
      <c r="AGJ48" s="249"/>
      <c r="AGK48" s="249"/>
      <c r="AGL48" s="249"/>
      <c r="AGM48" s="249"/>
      <c r="AGN48" s="249"/>
      <c r="AGO48" s="249"/>
      <c r="AGP48" s="249"/>
      <c r="AGQ48" s="249"/>
      <c r="AGR48" s="249"/>
      <c r="AGS48" s="249"/>
      <c r="AGT48" s="249"/>
      <c r="AGU48" s="249"/>
      <c r="AGV48" s="249"/>
      <c r="AGW48" s="249"/>
      <c r="AGX48" s="249"/>
      <c r="AGY48" s="249"/>
      <c r="AGZ48" s="249"/>
      <c r="AHA48" s="249"/>
      <c r="AHB48" s="249"/>
      <c r="AHC48" s="249"/>
      <c r="AHD48" s="249"/>
      <c r="AHE48" s="249"/>
      <c r="AHF48" s="249"/>
      <c r="AHG48" s="249"/>
      <c r="AHH48" s="249"/>
      <c r="AHI48" s="249"/>
      <c r="AHJ48" s="249"/>
      <c r="AHK48" s="249"/>
      <c r="AHL48" s="249"/>
      <c r="AHM48" s="249"/>
      <c r="AHN48" s="249"/>
      <c r="AHO48" s="249"/>
      <c r="AHP48" s="249"/>
      <c r="AHQ48" s="249"/>
      <c r="AHR48" s="249"/>
      <c r="AHS48" s="249"/>
      <c r="AHT48" s="249"/>
      <c r="AHU48" s="249"/>
      <c r="AHV48" s="249"/>
      <c r="AHW48" s="249"/>
      <c r="AHX48" s="249"/>
      <c r="AHY48" s="249"/>
      <c r="AHZ48" s="249"/>
      <c r="AIA48" s="249"/>
      <c r="AIB48" s="249"/>
      <c r="AIC48" s="249"/>
      <c r="AID48" s="249"/>
      <c r="AIE48" s="249"/>
      <c r="AIF48" s="249"/>
      <c r="AIG48" s="249"/>
      <c r="AIH48" s="249"/>
      <c r="AII48" s="249"/>
      <c r="AIJ48" s="249"/>
      <c r="AIK48" s="249"/>
      <c r="AIL48" s="249"/>
      <c r="AIM48" s="249"/>
      <c r="AIN48" s="249"/>
      <c r="AIO48" s="249"/>
      <c r="AIP48" s="249"/>
      <c r="AIQ48" s="249"/>
      <c r="AIR48" s="249"/>
      <c r="AIS48" s="249"/>
      <c r="AIT48" s="249"/>
      <c r="AIU48" s="249"/>
      <c r="AIV48" s="249"/>
      <c r="AIW48" s="249"/>
      <c r="AIX48" s="249"/>
      <c r="AIY48" s="249"/>
      <c r="AIZ48" s="249"/>
      <c r="AJA48" s="249"/>
      <c r="AJB48" s="249"/>
      <c r="AJC48" s="249"/>
      <c r="AJD48" s="249"/>
      <c r="AJE48" s="249"/>
      <c r="AJF48" s="249"/>
      <c r="AJG48" s="249"/>
      <c r="AJH48" s="249"/>
      <c r="AJI48" s="249"/>
      <c r="AJJ48" s="249"/>
      <c r="AJK48" s="249"/>
      <c r="AJL48" s="249"/>
      <c r="AJM48" s="249"/>
      <c r="AJN48" s="249"/>
      <c r="AJO48" s="249"/>
      <c r="AJP48" s="249"/>
      <c r="AJQ48" s="249"/>
      <c r="AJR48" s="249"/>
      <c r="AJS48" s="249"/>
      <c r="AJT48" s="249"/>
      <c r="AJU48" s="249"/>
      <c r="AJV48" s="249"/>
      <c r="AJW48" s="249"/>
      <c r="AJX48" s="249"/>
      <c r="AJY48" s="249"/>
      <c r="AJZ48" s="249"/>
      <c r="AKA48" s="249"/>
      <c r="AKB48" s="249"/>
      <c r="AKC48" s="249"/>
      <c r="AKD48" s="249"/>
      <c r="AKE48" s="249"/>
      <c r="AKF48" s="249"/>
      <c r="AKG48" s="249"/>
      <c r="AKH48" s="249"/>
      <c r="AKI48" s="249"/>
      <c r="AKJ48" s="249"/>
      <c r="AKK48" s="249"/>
      <c r="AKL48" s="249"/>
      <c r="AKM48" s="249"/>
      <c r="AKN48" s="249"/>
      <c r="AKO48" s="249"/>
      <c r="AKP48" s="249"/>
      <c r="AKQ48" s="249"/>
      <c r="AKR48" s="249"/>
      <c r="AKS48" s="249"/>
      <c r="AKT48" s="249"/>
      <c r="AKU48" s="249"/>
      <c r="AKV48" s="249"/>
      <c r="AKW48" s="249"/>
      <c r="AKX48" s="249"/>
      <c r="AKY48" s="249"/>
      <c r="AKZ48" s="249"/>
      <c r="ALA48" s="249"/>
      <c r="ALB48" s="249"/>
      <c r="ALC48" s="249"/>
      <c r="ALD48" s="249"/>
      <c r="ALE48" s="249"/>
      <c r="ALF48" s="249"/>
      <c r="ALG48" s="249"/>
      <c r="ALH48" s="249"/>
      <c r="ALI48" s="249"/>
      <c r="ALJ48" s="249"/>
      <c r="ALK48" s="249"/>
      <c r="ALL48" s="249"/>
      <c r="ALM48" s="249"/>
      <c r="ALN48" s="249"/>
      <c r="ALO48" s="249"/>
      <c r="ALP48" s="249"/>
      <c r="ALQ48" s="249"/>
      <c r="ALR48" s="249"/>
      <c r="ALS48" s="249"/>
      <c r="ALT48" s="249"/>
      <c r="ALU48" s="249"/>
      <c r="ALV48" s="249"/>
      <c r="ALW48" s="249"/>
      <c r="ALX48" s="249"/>
      <c r="ALY48" s="249"/>
      <c r="ALZ48" s="249"/>
      <c r="AMA48" s="249"/>
      <c r="AMB48" s="249"/>
      <c r="AMC48" s="249"/>
      <c r="AMD48" s="249"/>
      <c r="AME48" s="249"/>
      <c r="AMF48" s="249"/>
      <c r="AMG48" s="249"/>
      <c r="AMH48" s="249"/>
      <c r="AMI48" s="249"/>
      <c r="AMJ48" s="249"/>
      <c r="AMK48" s="249"/>
      <c r="AML48" s="249"/>
      <c r="AMM48" s="249"/>
      <c r="AMN48" s="249"/>
      <c r="AMO48" s="249"/>
      <c r="AMP48" s="249"/>
      <c r="AMQ48" s="249"/>
      <c r="AMR48" s="249"/>
      <c r="AMS48" s="249"/>
      <c r="AMT48" s="249"/>
      <c r="AMU48" s="249"/>
      <c r="AMV48" s="249"/>
      <c r="AMW48" s="249"/>
      <c r="AMX48" s="249"/>
      <c r="AMY48" s="249"/>
      <c r="AMZ48" s="249"/>
      <c r="ANA48" s="249"/>
      <c r="ANB48" s="249"/>
      <c r="ANC48" s="249"/>
      <c r="AND48" s="249"/>
      <c r="ANE48" s="249"/>
      <c r="ANF48" s="249"/>
      <c r="ANG48" s="249"/>
      <c r="ANH48" s="249"/>
      <c r="ANI48" s="249"/>
      <c r="ANJ48" s="249"/>
      <c r="ANK48" s="249"/>
      <c r="ANL48" s="249"/>
      <c r="ANM48" s="249"/>
      <c r="ANN48" s="249"/>
      <c r="ANO48" s="249"/>
      <c r="ANP48" s="249"/>
      <c r="ANQ48" s="249"/>
      <c r="ANR48" s="249"/>
      <c r="ANS48" s="249"/>
      <c r="ANT48" s="249"/>
      <c r="ANU48" s="249"/>
      <c r="ANV48" s="249"/>
      <c r="ANW48" s="249"/>
      <c r="ANX48" s="249"/>
      <c r="ANY48" s="249"/>
      <c r="ANZ48" s="249"/>
      <c r="AOA48" s="249"/>
      <c r="AOB48" s="249"/>
      <c r="AOC48" s="249"/>
      <c r="AOD48" s="249"/>
      <c r="AOE48" s="249"/>
      <c r="AOF48" s="249"/>
      <c r="AOG48" s="249"/>
      <c r="AOH48" s="249"/>
      <c r="AOI48" s="249"/>
      <c r="AOJ48" s="249"/>
      <c r="AOK48" s="249"/>
      <c r="AOL48" s="249"/>
      <c r="AOM48" s="249"/>
      <c r="AON48" s="249"/>
      <c r="AOO48" s="249"/>
      <c r="AOP48" s="249"/>
      <c r="AOQ48" s="249"/>
      <c r="AOR48" s="249"/>
      <c r="AOS48" s="249"/>
      <c r="AOT48" s="249"/>
      <c r="AOU48" s="249"/>
      <c r="AOV48" s="249"/>
      <c r="AOW48" s="249"/>
      <c r="AOX48" s="249"/>
      <c r="AOY48" s="249"/>
      <c r="AOZ48" s="249"/>
      <c r="APA48" s="249"/>
      <c r="APB48" s="249"/>
      <c r="APC48" s="249"/>
      <c r="APD48" s="249"/>
      <c r="APE48" s="249"/>
      <c r="APF48" s="249"/>
      <c r="APG48" s="249"/>
      <c r="APH48" s="249"/>
      <c r="API48" s="249"/>
      <c r="APJ48" s="249"/>
      <c r="APK48" s="249"/>
      <c r="APL48" s="249"/>
      <c r="APM48" s="249"/>
      <c r="APN48" s="249"/>
      <c r="APO48" s="249"/>
      <c r="APP48" s="249"/>
    </row>
    <row r="49" spans="1:1108" s="173" customFormat="1">
      <c r="A49" s="42">
        <v>101</v>
      </c>
      <c r="B49" s="137">
        <v>34.1</v>
      </c>
      <c r="C49" s="102" t="s">
        <v>536</v>
      </c>
      <c r="D49" s="174">
        <v>1067</v>
      </c>
      <c r="E49" s="264" t="s">
        <v>398</v>
      </c>
      <c r="F49" s="106" t="s">
        <v>527</v>
      </c>
      <c r="G49" s="175" t="s">
        <v>526</v>
      </c>
      <c r="H49" s="175" t="s">
        <v>529</v>
      </c>
      <c r="I49" s="175" t="s">
        <v>528</v>
      </c>
      <c r="J49" s="10" t="s">
        <v>489</v>
      </c>
      <c r="K49" s="10" t="s">
        <v>490</v>
      </c>
      <c r="L49" s="74" t="s">
        <v>405</v>
      </c>
      <c r="M49" s="10" t="s">
        <v>406</v>
      </c>
      <c r="N49" s="74" t="s">
        <v>201</v>
      </c>
      <c r="O49" s="177"/>
      <c r="P49" s="109">
        <v>89</v>
      </c>
      <c r="Q49" s="109" t="s">
        <v>0</v>
      </c>
      <c r="R49" s="109">
        <v>102</v>
      </c>
      <c r="S49" s="109" t="s">
        <v>0</v>
      </c>
      <c r="T49" s="283">
        <v>3</v>
      </c>
      <c r="U49" s="109" t="s">
        <v>0</v>
      </c>
      <c r="V49" s="109">
        <v>14</v>
      </c>
      <c r="W49" s="109" t="s">
        <v>0</v>
      </c>
      <c r="X49" s="109">
        <v>7</v>
      </c>
      <c r="Y49" s="109" t="s">
        <v>0</v>
      </c>
      <c r="Z49" s="109">
        <v>5</v>
      </c>
      <c r="AA49" s="109" t="s">
        <v>0</v>
      </c>
      <c r="AB49" s="109"/>
      <c r="AC49" s="109" t="s">
        <v>0</v>
      </c>
      <c r="AD49" s="109"/>
      <c r="AE49" s="109" t="s">
        <v>0</v>
      </c>
      <c r="AF49" s="77">
        <v>4.5</v>
      </c>
      <c r="AG49" s="78">
        <v>8</v>
      </c>
      <c r="AH49" s="77" t="s">
        <v>407</v>
      </c>
      <c r="AI49" s="77" t="s">
        <v>0</v>
      </c>
      <c r="AJ49" s="284" t="s">
        <v>8</v>
      </c>
      <c r="AK49" s="284" t="s">
        <v>491</v>
      </c>
      <c r="AL49" s="285" t="s">
        <v>11</v>
      </c>
      <c r="AM49" s="285"/>
      <c r="AN49" s="285"/>
      <c r="AO49" s="285"/>
      <c r="AP49" s="286">
        <v>10</v>
      </c>
      <c r="AQ49" s="111" t="s">
        <v>7</v>
      </c>
      <c r="AR49" s="287">
        <v>0.27800000000000002</v>
      </c>
      <c r="AS49" s="83" t="s">
        <v>20</v>
      </c>
      <c r="AT49" s="288">
        <v>120</v>
      </c>
      <c r="AU49" s="289">
        <v>180</v>
      </c>
      <c r="AV49" s="180">
        <v>150</v>
      </c>
      <c r="AW49" s="74" t="s">
        <v>206</v>
      </c>
      <c r="AX49" s="74" t="s">
        <v>207</v>
      </c>
      <c r="AY49" s="74" t="s">
        <v>208</v>
      </c>
      <c r="AZ49" s="74" t="s">
        <v>209</v>
      </c>
      <c r="BA49" s="152" t="s">
        <v>210</v>
      </c>
      <c r="BB49" s="152" t="s">
        <v>211</v>
      </c>
      <c r="BC49" s="152" t="s">
        <v>212</v>
      </c>
      <c r="BD49" s="152" t="s">
        <v>213</v>
      </c>
      <c r="BE49" s="267" t="s">
        <v>493</v>
      </c>
      <c r="BF49" s="236" t="s">
        <v>494</v>
      </c>
      <c r="BG49" s="236" t="s">
        <v>495</v>
      </c>
      <c r="BH49" s="236" t="s">
        <v>496</v>
      </c>
      <c r="BM49" s="155" t="s">
        <v>215</v>
      </c>
      <c r="BN49" s="154" t="s">
        <v>216</v>
      </c>
      <c r="BO49" s="154" t="s">
        <v>217</v>
      </c>
      <c r="BP49" s="154" t="s">
        <v>218</v>
      </c>
      <c r="BQ49" s="155" t="s">
        <v>219</v>
      </c>
      <c r="BR49" s="154" t="s">
        <v>220</v>
      </c>
      <c r="BS49" s="121" t="s">
        <v>221</v>
      </c>
      <c r="BT49" s="121" t="s">
        <v>222</v>
      </c>
      <c r="BU49" s="121" t="s">
        <v>497</v>
      </c>
      <c r="BV49" s="121" t="s">
        <v>498</v>
      </c>
      <c r="BW49" s="121" t="s">
        <v>499</v>
      </c>
      <c r="BX49" s="121" t="s">
        <v>500</v>
      </c>
      <c r="BY49" s="121" t="s">
        <v>414</v>
      </c>
      <c r="BZ49" s="155" t="s">
        <v>415</v>
      </c>
      <c r="CA49" s="268" t="s">
        <v>416</v>
      </c>
      <c r="CB49" s="269" t="s">
        <v>417</v>
      </c>
      <c r="CC49" s="155" t="s">
        <v>344</v>
      </c>
      <c r="CD49" s="155" t="s">
        <v>345</v>
      </c>
      <c r="CE49" s="155" t="s">
        <v>346</v>
      </c>
      <c r="CF49" s="155" t="s">
        <v>347</v>
      </c>
      <c r="CG49" s="89" t="s">
        <v>418</v>
      </c>
      <c r="CH49" s="157" t="s">
        <v>419</v>
      </c>
      <c r="CI49" s="157" t="s">
        <v>420</v>
      </c>
      <c r="CJ49" s="157" t="s">
        <v>421</v>
      </c>
      <c r="CK49" s="271" t="s">
        <v>501</v>
      </c>
      <c r="CL49" s="271"/>
      <c r="CM49" s="271"/>
      <c r="CN49" s="271"/>
      <c r="CO49" s="290" t="s">
        <v>502</v>
      </c>
      <c r="CP49" s="271"/>
      <c r="CQ49" s="271"/>
      <c r="CR49" s="271"/>
      <c r="CS49" s="271" t="s">
        <v>503</v>
      </c>
      <c r="CT49" s="271" t="s">
        <v>504</v>
      </c>
      <c r="CU49" s="271" t="s">
        <v>505</v>
      </c>
      <c r="CV49" s="271" t="s">
        <v>506</v>
      </c>
      <c r="CW49" s="291" t="s">
        <v>507</v>
      </c>
      <c r="CX49" s="292"/>
      <c r="CY49" s="292"/>
      <c r="CZ49" s="291"/>
      <c r="DA49" s="293" t="s">
        <v>508</v>
      </c>
      <c r="DB49" s="280"/>
      <c r="DC49" s="280"/>
      <c r="DD49" s="280"/>
      <c r="DE49" s="280" t="s">
        <v>509</v>
      </c>
      <c r="DF49" s="292"/>
      <c r="DG49" s="271"/>
      <c r="DH49" s="271"/>
      <c r="DI49" s="290" t="s">
        <v>510</v>
      </c>
      <c r="DJ49" s="91" t="s">
        <v>237</v>
      </c>
      <c r="DK49" s="91" t="s">
        <v>238</v>
      </c>
      <c r="DL49" s="91" t="s">
        <v>239</v>
      </c>
      <c r="DM49" s="121" t="s">
        <v>414</v>
      </c>
      <c r="DN49" s="155" t="s">
        <v>415</v>
      </c>
      <c r="DO49" s="268" t="s">
        <v>416</v>
      </c>
      <c r="DP49" s="268" t="s">
        <v>417</v>
      </c>
      <c r="DQ49" s="127" t="s">
        <v>511</v>
      </c>
      <c r="DR49" s="127" t="s">
        <v>512</v>
      </c>
      <c r="DS49" s="127" t="s">
        <v>513</v>
      </c>
      <c r="DT49" s="127" t="s">
        <v>514</v>
      </c>
      <c r="DU49" s="91" t="s">
        <v>241</v>
      </c>
      <c r="DV49" s="91" t="s">
        <v>242</v>
      </c>
      <c r="DW49" s="91" t="s">
        <v>243</v>
      </c>
      <c r="DX49" s="91" t="s">
        <v>244</v>
      </c>
      <c r="DY49" s="192"/>
      <c r="DZ49" s="192"/>
      <c r="EA49" s="192"/>
      <c r="EB49" s="192"/>
      <c r="EC49" s="192"/>
      <c r="ED49" s="192"/>
      <c r="EE49" s="192"/>
      <c r="EF49" s="192"/>
      <c r="EG49" s="96" t="s">
        <v>515</v>
      </c>
      <c r="EH49" s="96" t="s">
        <v>516</v>
      </c>
      <c r="EI49" s="95" t="s">
        <v>517</v>
      </c>
      <c r="EJ49" s="95" t="s">
        <v>518</v>
      </c>
      <c r="EK49" s="96" t="s">
        <v>253</v>
      </c>
      <c r="EL49" s="183" t="s">
        <v>519</v>
      </c>
      <c r="EM49" s="183" t="s">
        <v>520</v>
      </c>
      <c r="EN49" s="185" t="s">
        <v>515</v>
      </c>
      <c r="EO49" s="294" t="s">
        <v>254</v>
      </c>
      <c r="EP49" s="294"/>
      <c r="EQ49" s="185" t="s">
        <v>530</v>
      </c>
      <c r="ER49" s="185" t="s">
        <v>522</v>
      </c>
      <c r="ES49" s="185" t="s">
        <v>530</v>
      </c>
      <c r="ET49" s="185" t="s">
        <v>515</v>
      </c>
      <c r="EU49" s="185" t="s">
        <v>429</v>
      </c>
      <c r="EV49" s="74"/>
      <c r="EW49" s="74"/>
      <c r="EX49" s="171" t="s">
        <v>523</v>
      </c>
      <c r="EY49" s="171"/>
      <c r="EZ49" s="171"/>
      <c r="FA49" s="171" t="s">
        <v>524</v>
      </c>
      <c r="FB49" s="171"/>
      <c r="FC49" s="171"/>
      <c r="FD49" s="171"/>
      <c r="FE49" s="171" t="s">
        <v>525</v>
      </c>
      <c r="FF49" s="248"/>
      <c r="FG49" s="248"/>
      <c r="FH49" s="248"/>
      <c r="FI49" s="248"/>
      <c r="FJ49" s="248"/>
      <c r="FK49" s="248"/>
      <c r="FL49" s="135">
        <v>1</v>
      </c>
      <c r="FM49" s="136"/>
      <c r="FN49" s="136"/>
      <c r="FO49" s="136"/>
      <c r="FP49" s="136"/>
      <c r="FQ49" s="136"/>
      <c r="FR49" s="136"/>
      <c r="FS49" s="136"/>
      <c r="FT49" s="136"/>
      <c r="FU49" s="136"/>
      <c r="FV49" s="136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  <c r="IW49" s="249"/>
      <c r="IX49" s="249"/>
      <c r="IY49" s="249"/>
      <c r="IZ49" s="249"/>
      <c r="JA49" s="249"/>
      <c r="JB49" s="249"/>
      <c r="JC49" s="249"/>
      <c r="JD49" s="249"/>
      <c r="JE49" s="249"/>
      <c r="JF49" s="249"/>
      <c r="JG49" s="249"/>
      <c r="JH49" s="249"/>
      <c r="JI49" s="249"/>
      <c r="JJ49" s="249"/>
      <c r="JK49" s="249"/>
      <c r="JL49" s="249"/>
      <c r="JM49" s="249"/>
      <c r="JN49" s="249"/>
      <c r="JO49" s="249"/>
      <c r="JP49" s="249"/>
      <c r="JQ49" s="249"/>
      <c r="JR49" s="249"/>
      <c r="JS49" s="249"/>
      <c r="JT49" s="249"/>
      <c r="JU49" s="249"/>
      <c r="JV49" s="249"/>
      <c r="JW49" s="249"/>
      <c r="JX49" s="249"/>
      <c r="JY49" s="249"/>
      <c r="JZ49" s="249"/>
      <c r="KA49" s="249"/>
      <c r="KB49" s="249"/>
      <c r="KC49" s="249"/>
      <c r="KD49" s="249"/>
      <c r="KE49" s="249"/>
      <c r="KF49" s="249"/>
      <c r="KG49" s="249"/>
      <c r="KH49" s="249"/>
      <c r="KI49" s="249"/>
      <c r="KJ49" s="249"/>
      <c r="KK49" s="249"/>
      <c r="KL49" s="249"/>
      <c r="KM49" s="249"/>
      <c r="KN49" s="249"/>
      <c r="KO49" s="249"/>
      <c r="KP49" s="249"/>
      <c r="KQ49" s="249"/>
      <c r="KR49" s="249"/>
      <c r="KS49" s="249"/>
      <c r="KT49" s="249"/>
      <c r="KU49" s="249"/>
      <c r="KV49" s="249"/>
      <c r="KW49" s="249"/>
      <c r="KX49" s="249"/>
      <c r="KY49" s="249"/>
      <c r="KZ49" s="249"/>
      <c r="LA49" s="249"/>
      <c r="LB49" s="249"/>
      <c r="LC49" s="249"/>
      <c r="LD49" s="249"/>
      <c r="LE49" s="249"/>
      <c r="LF49" s="249"/>
      <c r="LG49" s="249"/>
      <c r="LH49" s="249"/>
      <c r="LI49" s="249"/>
      <c r="LJ49" s="249"/>
      <c r="LK49" s="249"/>
      <c r="LL49" s="249"/>
      <c r="LM49" s="249"/>
      <c r="LN49" s="249"/>
      <c r="LO49" s="249"/>
      <c r="LP49" s="249"/>
      <c r="LQ49" s="249"/>
      <c r="LR49" s="249"/>
      <c r="LS49" s="249"/>
      <c r="LT49" s="249"/>
      <c r="LU49" s="249"/>
      <c r="LV49" s="249"/>
      <c r="LW49" s="249"/>
      <c r="LX49" s="249"/>
      <c r="LY49" s="249"/>
      <c r="LZ49" s="249"/>
      <c r="MA49" s="249"/>
      <c r="MB49" s="249"/>
      <c r="MC49" s="249"/>
      <c r="MD49" s="249"/>
      <c r="ME49" s="249"/>
      <c r="MF49" s="249"/>
      <c r="MG49" s="249"/>
      <c r="MH49" s="249"/>
      <c r="MI49" s="249"/>
      <c r="MJ49" s="249"/>
      <c r="MK49" s="249"/>
      <c r="ML49" s="249"/>
      <c r="MM49" s="249"/>
      <c r="MN49" s="249"/>
      <c r="MO49" s="249"/>
      <c r="MP49" s="249"/>
      <c r="MQ49" s="249"/>
      <c r="MR49" s="249"/>
      <c r="MS49" s="249"/>
      <c r="MT49" s="249"/>
      <c r="MU49" s="249"/>
      <c r="MV49" s="249"/>
      <c r="MW49" s="249"/>
      <c r="MX49" s="249"/>
      <c r="MY49" s="249"/>
      <c r="MZ49" s="249"/>
      <c r="NA49" s="249"/>
      <c r="NB49" s="249"/>
      <c r="NC49" s="249"/>
      <c r="ND49" s="249"/>
      <c r="NE49" s="249"/>
      <c r="NF49" s="249"/>
      <c r="NG49" s="249"/>
      <c r="NH49" s="249"/>
      <c r="NI49" s="249"/>
      <c r="NJ49" s="249"/>
      <c r="NK49" s="249"/>
      <c r="NL49" s="249"/>
      <c r="NM49" s="249"/>
      <c r="NN49" s="249"/>
      <c r="NO49" s="249"/>
      <c r="NP49" s="249"/>
      <c r="NQ49" s="249"/>
      <c r="NR49" s="249"/>
      <c r="NS49" s="249"/>
      <c r="NT49" s="249"/>
      <c r="NU49" s="249"/>
      <c r="NV49" s="249"/>
      <c r="NW49" s="249"/>
      <c r="NX49" s="249"/>
      <c r="NY49" s="249"/>
      <c r="NZ49" s="249"/>
      <c r="OA49" s="249"/>
      <c r="OB49" s="249"/>
      <c r="OC49" s="249"/>
      <c r="OD49" s="249"/>
      <c r="OE49" s="249"/>
      <c r="OF49" s="249"/>
      <c r="OG49" s="249"/>
      <c r="OH49" s="249"/>
      <c r="OI49" s="249"/>
      <c r="OJ49" s="249"/>
      <c r="OK49" s="249"/>
      <c r="OL49" s="249"/>
      <c r="OM49" s="249"/>
      <c r="ON49" s="249"/>
      <c r="OO49" s="249"/>
      <c r="OP49" s="249"/>
      <c r="OQ49" s="249"/>
      <c r="OR49" s="249"/>
      <c r="OS49" s="249"/>
      <c r="OT49" s="249"/>
      <c r="OU49" s="249"/>
      <c r="OV49" s="249"/>
      <c r="OW49" s="249"/>
      <c r="OX49" s="249"/>
      <c r="OY49" s="249"/>
      <c r="OZ49" s="249"/>
      <c r="PA49" s="249"/>
      <c r="PB49" s="249"/>
      <c r="PC49" s="249"/>
      <c r="PD49" s="249"/>
      <c r="PE49" s="249"/>
      <c r="PF49" s="249"/>
      <c r="PG49" s="249"/>
      <c r="PH49" s="249"/>
      <c r="PI49" s="249"/>
      <c r="PJ49" s="249"/>
      <c r="PK49" s="249"/>
      <c r="PL49" s="249"/>
      <c r="PM49" s="249"/>
      <c r="PN49" s="249"/>
      <c r="PO49" s="249"/>
      <c r="PP49" s="249"/>
      <c r="PQ49" s="249"/>
      <c r="PR49" s="249"/>
      <c r="PS49" s="249"/>
      <c r="PT49" s="249"/>
      <c r="PU49" s="249"/>
      <c r="PV49" s="249"/>
      <c r="PW49" s="249"/>
      <c r="PX49" s="249"/>
      <c r="PY49" s="249"/>
      <c r="PZ49" s="249"/>
      <c r="QA49" s="249"/>
      <c r="QB49" s="249"/>
      <c r="QC49" s="249"/>
      <c r="QD49" s="249"/>
      <c r="QE49" s="249"/>
      <c r="QF49" s="249"/>
      <c r="QG49" s="249"/>
      <c r="QH49" s="249"/>
      <c r="QI49" s="249"/>
      <c r="QJ49" s="249"/>
      <c r="QK49" s="249"/>
      <c r="QL49" s="249"/>
      <c r="QM49" s="249"/>
      <c r="QN49" s="249"/>
      <c r="QO49" s="249"/>
      <c r="QP49" s="249"/>
      <c r="QQ49" s="249"/>
      <c r="QR49" s="249"/>
      <c r="QS49" s="249"/>
      <c r="QT49" s="249"/>
      <c r="QU49" s="249"/>
      <c r="QV49" s="249"/>
      <c r="QW49" s="249"/>
      <c r="QX49" s="249"/>
      <c r="QY49" s="249"/>
      <c r="QZ49" s="249"/>
      <c r="RA49" s="249"/>
      <c r="RB49" s="249"/>
      <c r="RC49" s="249"/>
      <c r="RD49" s="249"/>
      <c r="RE49" s="249"/>
      <c r="RF49" s="249"/>
      <c r="RG49" s="249"/>
      <c r="RH49" s="249"/>
      <c r="RI49" s="249"/>
      <c r="RJ49" s="249"/>
      <c r="RK49" s="249"/>
      <c r="RL49" s="249"/>
      <c r="RM49" s="249"/>
      <c r="RN49" s="249"/>
      <c r="RO49" s="249"/>
      <c r="RP49" s="249"/>
      <c r="RQ49" s="249"/>
      <c r="RR49" s="249"/>
      <c r="RS49" s="249"/>
      <c r="RT49" s="249"/>
      <c r="RU49" s="249"/>
      <c r="RV49" s="249"/>
      <c r="RW49" s="249"/>
      <c r="RX49" s="249"/>
      <c r="RY49" s="249"/>
      <c r="RZ49" s="249"/>
      <c r="SA49" s="249"/>
      <c r="SB49" s="249"/>
      <c r="SC49" s="249"/>
      <c r="SD49" s="249"/>
      <c r="SE49" s="249"/>
      <c r="SF49" s="249"/>
      <c r="SG49" s="249"/>
      <c r="SH49" s="249"/>
      <c r="SI49" s="249"/>
      <c r="SJ49" s="249"/>
      <c r="SK49" s="249"/>
      <c r="SL49" s="249"/>
      <c r="SM49" s="249"/>
      <c r="SN49" s="249"/>
      <c r="SO49" s="249"/>
      <c r="SP49" s="249"/>
      <c r="SQ49" s="249"/>
      <c r="SR49" s="249"/>
      <c r="SS49" s="249"/>
      <c r="ST49" s="249"/>
      <c r="SU49" s="249"/>
      <c r="SV49" s="249"/>
      <c r="SW49" s="249"/>
      <c r="SX49" s="249"/>
      <c r="SY49" s="249"/>
      <c r="SZ49" s="249"/>
      <c r="TA49" s="249"/>
      <c r="TB49" s="249"/>
      <c r="TC49" s="249"/>
      <c r="TD49" s="249"/>
      <c r="TE49" s="249"/>
      <c r="TF49" s="249"/>
      <c r="TG49" s="249"/>
      <c r="TH49" s="249"/>
      <c r="TI49" s="249"/>
      <c r="TJ49" s="249"/>
      <c r="TK49" s="249"/>
      <c r="TL49" s="249"/>
      <c r="TM49" s="249"/>
      <c r="TN49" s="249"/>
      <c r="TO49" s="249"/>
      <c r="TP49" s="249"/>
      <c r="TQ49" s="249"/>
      <c r="TR49" s="249"/>
      <c r="TS49" s="249"/>
      <c r="TT49" s="249"/>
      <c r="TU49" s="249"/>
      <c r="TV49" s="249"/>
      <c r="TW49" s="249"/>
      <c r="TX49" s="249"/>
      <c r="TY49" s="249"/>
      <c r="TZ49" s="249"/>
      <c r="UA49" s="249"/>
      <c r="UB49" s="249"/>
      <c r="UC49" s="249"/>
      <c r="UD49" s="249"/>
      <c r="UE49" s="249"/>
      <c r="UF49" s="249"/>
      <c r="UG49" s="249"/>
      <c r="UH49" s="249"/>
      <c r="UI49" s="249"/>
      <c r="UJ49" s="249"/>
      <c r="UK49" s="249"/>
      <c r="UL49" s="249"/>
      <c r="UM49" s="249"/>
      <c r="UN49" s="249"/>
      <c r="UO49" s="249"/>
      <c r="UP49" s="249"/>
      <c r="UQ49" s="249"/>
      <c r="UR49" s="249"/>
      <c r="US49" s="249"/>
      <c r="UT49" s="249"/>
      <c r="UU49" s="249"/>
      <c r="UV49" s="249"/>
      <c r="UW49" s="249"/>
      <c r="UX49" s="249"/>
      <c r="UY49" s="249"/>
      <c r="UZ49" s="249"/>
      <c r="VA49" s="249"/>
      <c r="VB49" s="249"/>
      <c r="VC49" s="249"/>
      <c r="VD49" s="249"/>
      <c r="VE49" s="249"/>
      <c r="VF49" s="249"/>
      <c r="VG49" s="249"/>
      <c r="VH49" s="249"/>
      <c r="VI49" s="249"/>
      <c r="VJ49" s="249"/>
      <c r="VK49" s="249"/>
      <c r="VL49" s="249"/>
      <c r="VM49" s="249"/>
      <c r="VN49" s="249"/>
      <c r="VO49" s="249"/>
      <c r="VP49" s="249"/>
      <c r="VQ49" s="249"/>
      <c r="VR49" s="249"/>
      <c r="VS49" s="249"/>
      <c r="VT49" s="249"/>
      <c r="VU49" s="249"/>
      <c r="VV49" s="249"/>
      <c r="VW49" s="249"/>
      <c r="VX49" s="249"/>
      <c r="VY49" s="249"/>
      <c r="VZ49" s="249"/>
      <c r="WA49" s="249"/>
      <c r="WB49" s="249"/>
      <c r="WC49" s="249"/>
      <c r="WD49" s="249"/>
      <c r="WE49" s="249"/>
      <c r="WF49" s="249"/>
      <c r="WG49" s="249"/>
      <c r="WH49" s="249"/>
      <c r="WI49" s="249"/>
      <c r="WJ49" s="249"/>
      <c r="WK49" s="249"/>
      <c r="WL49" s="249"/>
      <c r="WM49" s="249"/>
      <c r="WN49" s="249"/>
      <c r="WO49" s="249"/>
      <c r="WP49" s="249"/>
      <c r="WQ49" s="249"/>
      <c r="WR49" s="249"/>
      <c r="WS49" s="249"/>
      <c r="WT49" s="249"/>
      <c r="WU49" s="249"/>
      <c r="WV49" s="249"/>
      <c r="WW49" s="249"/>
      <c r="WX49" s="249"/>
      <c r="WY49" s="249"/>
      <c r="WZ49" s="249"/>
      <c r="XA49" s="249"/>
      <c r="XB49" s="249"/>
      <c r="XC49" s="249"/>
      <c r="XD49" s="249"/>
      <c r="XE49" s="249"/>
      <c r="XF49" s="249"/>
      <c r="XG49" s="249"/>
      <c r="XH49" s="249"/>
      <c r="XI49" s="249"/>
      <c r="XJ49" s="249"/>
      <c r="XK49" s="249"/>
      <c r="XL49" s="249"/>
      <c r="XM49" s="249"/>
      <c r="XN49" s="249"/>
      <c r="XO49" s="249"/>
      <c r="XP49" s="249"/>
      <c r="XQ49" s="249"/>
      <c r="XR49" s="249"/>
      <c r="XS49" s="249"/>
      <c r="XT49" s="249"/>
      <c r="XU49" s="249"/>
      <c r="XV49" s="249"/>
      <c r="XW49" s="249"/>
      <c r="XX49" s="249"/>
      <c r="XY49" s="249"/>
      <c r="XZ49" s="249"/>
      <c r="YA49" s="249"/>
      <c r="YB49" s="249"/>
      <c r="YC49" s="249"/>
      <c r="YD49" s="249"/>
      <c r="YE49" s="249"/>
      <c r="YF49" s="249"/>
      <c r="YG49" s="249"/>
      <c r="YH49" s="249"/>
      <c r="YI49" s="249"/>
      <c r="YJ49" s="249"/>
      <c r="YK49" s="249"/>
      <c r="YL49" s="249"/>
      <c r="YM49" s="249"/>
      <c r="YN49" s="249"/>
      <c r="YO49" s="249"/>
      <c r="YP49" s="249"/>
      <c r="YQ49" s="249"/>
      <c r="YR49" s="249"/>
      <c r="YS49" s="249"/>
      <c r="YT49" s="249"/>
      <c r="YU49" s="249"/>
      <c r="YV49" s="249"/>
      <c r="YW49" s="249"/>
      <c r="YX49" s="249"/>
      <c r="YY49" s="249"/>
      <c r="YZ49" s="249"/>
      <c r="ZA49" s="249"/>
      <c r="ZB49" s="249"/>
      <c r="ZC49" s="249"/>
      <c r="ZD49" s="249"/>
      <c r="ZE49" s="249"/>
      <c r="ZF49" s="249"/>
      <c r="ZG49" s="249"/>
      <c r="ZH49" s="249"/>
      <c r="ZI49" s="249"/>
      <c r="ZJ49" s="249"/>
      <c r="ZK49" s="249"/>
      <c r="ZL49" s="249"/>
      <c r="ZM49" s="249"/>
      <c r="ZN49" s="249"/>
      <c r="ZO49" s="249"/>
      <c r="ZP49" s="249"/>
      <c r="ZQ49" s="249"/>
      <c r="ZR49" s="249"/>
      <c r="ZS49" s="249"/>
      <c r="ZT49" s="249"/>
      <c r="ZU49" s="249"/>
      <c r="ZV49" s="249"/>
      <c r="ZW49" s="249"/>
      <c r="ZX49" s="249"/>
      <c r="ZY49" s="249"/>
      <c r="ZZ49" s="249"/>
      <c r="AAA49" s="249"/>
      <c r="AAB49" s="249"/>
      <c r="AAC49" s="249"/>
      <c r="AAD49" s="249"/>
      <c r="AAE49" s="249"/>
      <c r="AAF49" s="249"/>
      <c r="AAG49" s="249"/>
      <c r="AAH49" s="249"/>
      <c r="AAI49" s="249"/>
      <c r="AAJ49" s="249"/>
      <c r="AAK49" s="249"/>
      <c r="AAL49" s="249"/>
      <c r="AAM49" s="249"/>
      <c r="AAN49" s="249"/>
      <c r="AAO49" s="249"/>
      <c r="AAP49" s="249"/>
      <c r="AAQ49" s="249"/>
      <c r="AAR49" s="249"/>
      <c r="AAS49" s="249"/>
      <c r="AAT49" s="249"/>
      <c r="AAU49" s="249"/>
      <c r="AAV49" s="249"/>
      <c r="AAW49" s="249"/>
      <c r="AAX49" s="249"/>
      <c r="AAY49" s="249"/>
      <c r="AAZ49" s="249"/>
      <c r="ABA49" s="249"/>
      <c r="ABB49" s="249"/>
      <c r="ABC49" s="249"/>
      <c r="ABD49" s="249"/>
      <c r="ABE49" s="249"/>
      <c r="ABF49" s="249"/>
      <c r="ABG49" s="249"/>
      <c r="ABH49" s="249"/>
      <c r="ABI49" s="249"/>
      <c r="ABJ49" s="249"/>
      <c r="ABK49" s="249"/>
      <c r="ABL49" s="249"/>
      <c r="ABM49" s="249"/>
      <c r="ABN49" s="249"/>
      <c r="ABO49" s="249"/>
      <c r="ABP49" s="249"/>
      <c r="ABQ49" s="249"/>
      <c r="ABR49" s="249"/>
      <c r="ABS49" s="249"/>
      <c r="ABT49" s="249"/>
      <c r="ABU49" s="249"/>
      <c r="ABV49" s="249"/>
      <c r="ABW49" s="249"/>
      <c r="ABX49" s="249"/>
      <c r="ABY49" s="249"/>
      <c r="ABZ49" s="249"/>
      <c r="ACA49" s="249"/>
      <c r="ACB49" s="249"/>
      <c r="ACC49" s="249"/>
      <c r="ACD49" s="249"/>
      <c r="ACE49" s="249"/>
      <c r="ACF49" s="249"/>
      <c r="ACG49" s="249"/>
      <c r="ACH49" s="249"/>
      <c r="ACI49" s="249"/>
      <c r="ACJ49" s="249"/>
      <c r="ACK49" s="249"/>
      <c r="ACL49" s="249"/>
      <c r="ACM49" s="249"/>
      <c r="ACN49" s="249"/>
      <c r="ACO49" s="249"/>
      <c r="ACP49" s="249"/>
      <c r="ACQ49" s="249"/>
      <c r="ACR49" s="249"/>
      <c r="ACS49" s="249"/>
      <c r="ACT49" s="249"/>
      <c r="ACU49" s="249"/>
      <c r="ACV49" s="249"/>
      <c r="ACW49" s="249"/>
      <c r="ACX49" s="249"/>
      <c r="ACY49" s="249"/>
      <c r="ACZ49" s="249"/>
      <c r="ADA49" s="249"/>
      <c r="ADB49" s="249"/>
      <c r="ADC49" s="249"/>
      <c r="ADD49" s="249"/>
      <c r="ADE49" s="249"/>
      <c r="ADF49" s="249"/>
      <c r="ADG49" s="249"/>
      <c r="ADH49" s="249"/>
      <c r="ADI49" s="249"/>
      <c r="ADJ49" s="249"/>
      <c r="ADK49" s="249"/>
      <c r="ADL49" s="249"/>
      <c r="ADM49" s="249"/>
      <c r="ADN49" s="249"/>
      <c r="ADO49" s="249"/>
      <c r="ADP49" s="249"/>
      <c r="ADQ49" s="249"/>
      <c r="ADR49" s="249"/>
      <c r="ADS49" s="249"/>
      <c r="ADT49" s="249"/>
      <c r="ADU49" s="249"/>
      <c r="ADV49" s="249"/>
      <c r="ADW49" s="249"/>
      <c r="ADX49" s="249"/>
      <c r="ADY49" s="249"/>
      <c r="ADZ49" s="249"/>
      <c r="AEA49" s="249"/>
      <c r="AEB49" s="249"/>
      <c r="AEC49" s="249"/>
      <c r="AED49" s="249"/>
      <c r="AEE49" s="249"/>
      <c r="AEF49" s="249"/>
      <c r="AEG49" s="249"/>
      <c r="AEH49" s="249"/>
      <c r="AEI49" s="249"/>
      <c r="AEJ49" s="249"/>
      <c r="AEK49" s="249"/>
      <c r="AEL49" s="249"/>
      <c r="AEM49" s="249"/>
      <c r="AEN49" s="249"/>
      <c r="AEO49" s="249"/>
      <c r="AEP49" s="249"/>
      <c r="AEQ49" s="249"/>
      <c r="AER49" s="249"/>
      <c r="AES49" s="249"/>
      <c r="AET49" s="249"/>
      <c r="AEU49" s="249"/>
      <c r="AEV49" s="249"/>
      <c r="AEW49" s="249"/>
      <c r="AEX49" s="249"/>
      <c r="AEY49" s="249"/>
      <c r="AEZ49" s="249"/>
      <c r="AFA49" s="249"/>
      <c r="AFB49" s="249"/>
      <c r="AFC49" s="249"/>
      <c r="AFD49" s="249"/>
      <c r="AFE49" s="249"/>
      <c r="AFF49" s="249"/>
      <c r="AFG49" s="249"/>
      <c r="AFH49" s="249"/>
      <c r="AFI49" s="249"/>
      <c r="AFJ49" s="249"/>
      <c r="AFK49" s="249"/>
      <c r="AFL49" s="249"/>
      <c r="AFM49" s="249"/>
      <c r="AFN49" s="249"/>
      <c r="AFO49" s="249"/>
      <c r="AFP49" s="249"/>
      <c r="AFQ49" s="249"/>
      <c r="AFR49" s="249"/>
      <c r="AFS49" s="249"/>
      <c r="AFT49" s="249"/>
      <c r="AFU49" s="249"/>
      <c r="AFV49" s="249"/>
      <c r="AFW49" s="249"/>
      <c r="AFX49" s="249"/>
      <c r="AFY49" s="249"/>
      <c r="AFZ49" s="249"/>
      <c r="AGA49" s="249"/>
      <c r="AGB49" s="249"/>
      <c r="AGC49" s="249"/>
      <c r="AGD49" s="249"/>
      <c r="AGE49" s="249"/>
      <c r="AGF49" s="249"/>
      <c r="AGG49" s="249"/>
      <c r="AGH49" s="249"/>
      <c r="AGI49" s="249"/>
      <c r="AGJ49" s="249"/>
      <c r="AGK49" s="249"/>
      <c r="AGL49" s="249"/>
      <c r="AGM49" s="249"/>
      <c r="AGN49" s="249"/>
      <c r="AGO49" s="249"/>
      <c r="AGP49" s="249"/>
      <c r="AGQ49" s="249"/>
      <c r="AGR49" s="249"/>
      <c r="AGS49" s="249"/>
      <c r="AGT49" s="249"/>
      <c r="AGU49" s="249"/>
      <c r="AGV49" s="249"/>
      <c r="AGW49" s="249"/>
      <c r="AGX49" s="249"/>
      <c r="AGY49" s="249"/>
      <c r="AGZ49" s="249"/>
      <c r="AHA49" s="249"/>
      <c r="AHB49" s="249"/>
      <c r="AHC49" s="249"/>
      <c r="AHD49" s="249"/>
      <c r="AHE49" s="249"/>
      <c r="AHF49" s="249"/>
      <c r="AHG49" s="249"/>
      <c r="AHH49" s="249"/>
      <c r="AHI49" s="249"/>
      <c r="AHJ49" s="249"/>
      <c r="AHK49" s="249"/>
      <c r="AHL49" s="249"/>
      <c r="AHM49" s="249"/>
      <c r="AHN49" s="249"/>
      <c r="AHO49" s="249"/>
      <c r="AHP49" s="249"/>
      <c r="AHQ49" s="249"/>
      <c r="AHR49" s="249"/>
      <c r="AHS49" s="249"/>
      <c r="AHT49" s="249"/>
      <c r="AHU49" s="249"/>
      <c r="AHV49" s="249"/>
      <c r="AHW49" s="249"/>
      <c r="AHX49" s="249"/>
      <c r="AHY49" s="249"/>
      <c r="AHZ49" s="249"/>
      <c r="AIA49" s="249"/>
      <c r="AIB49" s="249"/>
      <c r="AIC49" s="249"/>
      <c r="AID49" s="249"/>
      <c r="AIE49" s="249"/>
      <c r="AIF49" s="249"/>
      <c r="AIG49" s="249"/>
      <c r="AIH49" s="249"/>
      <c r="AII49" s="249"/>
      <c r="AIJ49" s="249"/>
      <c r="AIK49" s="249"/>
      <c r="AIL49" s="249"/>
      <c r="AIM49" s="249"/>
      <c r="AIN49" s="249"/>
      <c r="AIO49" s="249"/>
      <c r="AIP49" s="249"/>
      <c r="AIQ49" s="249"/>
      <c r="AIR49" s="249"/>
      <c r="AIS49" s="249"/>
      <c r="AIT49" s="249"/>
      <c r="AIU49" s="249"/>
      <c r="AIV49" s="249"/>
      <c r="AIW49" s="249"/>
      <c r="AIX49" s="249"/>
      <c r="AIY49" s="249"/>
      <c r="AIZ49" s="249"/>
      <c r="AJA49" s="249"/>
      <c r="AJB49" s="249"/>
      <c r="AJC49" s="249"/>
      <c r="AJD49" s="249"/>
      <c r="AJE49" s="249"/>
      <c r="AJF49" s="249"/>
      <c r="AJG49" s="249"/>
      <c r="AJH49" s="249"/>
      <c r="AJI49" s="249"/>
      <c r="AJJ49" s="249"/>
      <c r="AJK49" s="249"/>
      <c r="AJL49" s="249"/>
      <c r="AJM49" s="249"/>
      <c r="AJN49" s="249"/>
      <c r="AJO49" s="249"/>
      <c r="AJP49" s="249"/>
      <c r="AJQ49" s="249"/>
      <c r="AJR49" s="249"/>
      <c r="AJS49" s="249"/>
      <c r="AJT49" s="249"/>
      <c r="AJU49" s="249"/>
      <c r="AJV49" s="249"/>
      <c r="AJW49" s="249"/>
      <c r="AJX49" s="249"/>
      <c r="AJY49" s="249"/>
      <c r="AJZ49" s="249"/>
      <c r="AKA49" s="249"/>
      <c r="AKB49" s="249"/>
      <c r="AKC49" s="249"/>
      <c r="AKD49" s="249"/>
      <c r="AKE49" s="249"/>
      <c r="AKF49" s="249"/>
      <c r="AKG49" s="249"/>
      <c r="AKH49" s="249"/>
      <c r="AKI49" s="249"/>
      <c r="AKJ49" s="249"/>
      <c r="AKK49" s="249"/>
      <c r="AKL49" s="249"/>
      <c r="AKM49" s="249"/>
      <c r="AKN49" s="249"/>
      <c r="AKO49" s="249"/>
      <c r="AKP49" s="249"/>
      <c r="AKQ49" s="249"/>
      <c r="AKR49" s="249"/>
      <c r="AKS49" s="249"/>
      <c r="AKT49" s="249"/>
      <c r="AKU49" s="249"/>
      <c r="AKV49" s="249"/>
      <c r="AKW49" s="249"/>
      <c r="AKX49" s="249"/>
      <c r="AKY49" s="249"/>
      <c r="AKZ49" s="249"/>
      <c r="ALA49" s="249"/>
      <c r="ALB49" s="249"/>
      <c r="ALC49" s="249"/>
      <c r="ALD49" s="249"/>
      <c r="ALE49" s="249"/>
      <c r="ALF49" s="249"/>
      <c r="ALG49" s="249"/>
      <c r="ALH49" s="249"/>
      <c r="ALI49" s="249"/>
      <c r="ALJ49" s="249"/>
      <c r="ALK49" s="249"/>
      <c r="ALL49" s="249"/>
      <c r="ALM49" s="249"/>
      <c r="ALN49" s="249"/>
      <c r="ALO49" s="249"/>
      <c r="ALP49" s="249"/>
      <c r="ALQ49" s="249"/>
      <c r="ALR49" s="249"/>
      <c r="ALS49" s="249"/>
      <c r="ALT49" s="249"/>
      <c r="ALU49" s="249"/>
      <c r="ALV49" s="249"/>
      <c r="ALW49" s="249"/>
      <c r="ALX49" s="249"/>
      <c r="ALY49" s="249"/>
      <c r="ALZ49" s="249"/>
      <c r="AMA49" s="249"/>
      <c r="AMB49" s="249"/>
      <c r="AMC49" s="249"/>
      <c r="AMD49" s="249"/>
      <c r="AME49" s="249"/>
      <c r="AMF49" s="249"/>
      <c r="AMG49" s="249"/>
      <c r="AMH49" s="249"/>
      <c r="AMI49" s="249"/>
      <c r="AMJ49" s="249"/>
      <c r="AMK49" s="249"/>
      <c r="AML49" s="249"/>
      <c r="AMM49" s="249"/>
      <c r="AMN49" s="249"/>
      <c r="AMO49" s="249"/>
      <c r="AMP49" s="249"/>
      <c r="AMQ49" s="249"/>
      <c r="AMR49" s="249"/>
      <c r="AMS49" s="249"/>
      <c r="AMT49" s="249"/>
      <c r="AMU49" s="249"/>
      <c r="AMV49" s="249"/>
      <c r="AMW49" s="249"/>
      <c r="AMX49" s="249"/>
      <c r="AMY49" s="249"/>
      <c r="AMZ49" s="249"/>
      <c r="ANA49" s="249"/>
      <c r="ANB49" s="249"/>
      <c r="ANC49" s="249"/>
      <c r="AND49" s="249"/>
      <c r="ANE49" s="249"/>
      <c r="ANF49" s="249"/>
      <c r="ANG49" s="249"/>
      <c r="ANH49" s="249"/>
      <c r="ANI49" s="249"/>
      <c r="ANJ49" s="249"/>
      <c r="ANK49" s="249"/>
      <c r="ANL49" s="249"/>
      <c r="ANM49" s="249"/>
      <c r="ANN49" s="249"/>
      <c r="ANO49" s="249"/>
      <c r="ANP49" s="249"/>
      <c r="ANQ49" s="249"/>
      <c r="ANR49" s="249"/>
      <c r="ANS49" s="249"/>
      <c r="ANT49" s="249"/>
      <c r="ANU49" s="249"/>
      <c r="ANV49" s="249"/>
      <c r="ANW49" s="249"/>
      <c r="ANX49" s="249"/>
      <c r="ANY49" s="249"/>
      <c r="ANZ49" s="249"/>
      <c r="AOA49" s="249"/>
      <c r="AOB49" s="249"/>
      <c r="AOC49" s="249"/>
      <c r="AOD49" s="249"/>
      <c r="AOE49" s="249"/>
      <c r="AOF49" s="249"/>
      <c r="AOG49" s="249"/>
      <c r="AOH49" s="249"/>
      <c r="AOI49" s="249"/>
      <c r="AOJ49" s="249"/>
      <c r="AOK49" s="249"/>
      <c r="AOL49" s="249"/>
      <c r="AOM49" s="249"/>
      <c r="AON49" s="249"/>
      <c r="AOO49" s="249"/>
      <c r="AOP49" s="249"/>
      <c r="AOQ49" s="249"/>
      <c r="AOR49" s="249"/>
      <c r="AOS49" s="249"/>
      <c r="AOT49" s="249"/>
      <c r="AOU49" s="249"/>
      <c r="AOV49" s="249"/>
      <c r="AOW49" s="249"/>
      <c r="AOX49" s="249"/>
      <c r="AOY49" s="249"/>
      <c r="AOZ49" s="249"/>
      <c r="APA49" s="249"/>
      <c r="APB49" s="249"/>
      <c r="APC49" s="249"/>
      <c r="APD49" s="249"/>
      <c r="APE49" s="249"/>
      <c r="APF49" s="249"/>
      <c r="APG49" s="249"/>
      <c r="APH49" s="249"/>
      <c r="API49" s="249"/>
      <c r="APJ49" s="249"/>
      <c r="APK49" s="249"/>
      <c r="APL49" s="249"/>
      <c r="APM49" s="249"/>
      <c r="APN49" s="249"/>
      <c r="APO49" s="249"/>
      <c r="APP49" s="249"/>
    </row>
    <row r="50" spans="1:1108" s="173" customFormat="1">
      <c r="A50" s="42">
        <v>104</v>
      </c>
      <c r="B50" s="137">
        <v>35.1</v>
      </c>
      <c r="C50" s="102" t="s">
        <v>537</v>
      </c>
      <c r="D50" s="174">
        <v>1067</v>
      </c>
      <c r="E50" s="264" t="s">
        <v>398</v>
      </c>
      <c r="F50" s="106" t="s">
        <v>527</v>
      </c>
      <c r="G50" s="175" t="s">
        <v>526</v>
      </c>
      <c r="H50" s="175" t="s">
        <v>529</v>
      </c>
      <c r="I50" s="175" t="s">
        <v>528</v>
      </c>
      <c r="J50" s="10" t="s">
        <v>489</v>
      </c>
      <c r="K50" s="10" t="s">
        <v>490</v>
      </c>
      <c r="L50" s="74" t="s">
        <v>405</v>
      </c>
      <c r="M50" s="10" t="s">
        <v>406</v>
      </c>
      <c r="N50" s="74" t="s">
        <v>201</v>
      </c>
      <c r="O50" s="177"/>
      <c r="P50" s="109">
        <v>89</v>
      </c>
      <c r="Q50" s="109" t="s">
        <v>0</v>
      </c>
      <c r="R50" s="109">
        <v>125</v>
      </c>
      <c r="S50" s="109" t="s">
        <v>0</v>
      </c>
      <c r="T50" s="283">
        <v>3</v>
      </c>
      <c r="U50" s="109" t="s">
        <v>0</v>
      </c>
      <c r="V50" s="109">
        <v>14</v>
      </c>
      <c r="W50" s="109" t="s">
        <v>0</v>
      </c>
      <c r="X50" s="109">
        <v>7</v>
      </c>
      <c r="Y50" s="109" t="s">
        <v>0</v>
      </c>
      <c r="Z50" s="109">
        <v>5</v>
      </c>
      <c r="AA50" s="109" t="s">
        <v>0</v>
      </c>
      <c r="AB50" s="109"/>
      <c r="AC50" s="109" t="s">
        <v>0</v>
      </c>
      <c r="AD50" s="109"/>
      <c r="AE50" s="109" t="s">
        <v>0</v>
      </c>
      <c r="AF50" s="77">
        <v>4.5</v>
      </c>
      <c r="AG50" s="78">
        <v>8</v>
      </c>
      <c r="AH50" s="77" t="s">
        <v>407</v>
      </c>
      <c r="AI50" s="77" t="s">
        <v>0</v>
      </c>
      <c r="AJ50" s="284" t="s">
        <v>8</v>
      </c>
      <c r="AK50" s="284" t="s">
        <v>491</v>
      </c>
      <c r="AL50" s="285" t="s">
        <v>11</v>
      </c>
      <c r="AM50" s="285"/>
      <c r="AN50" s="285"/>
      <c r="AO50" s="285"/>
      <c r="AP50" s="286">
        <v>10</v>
      </c>
      <c r="AQ50" s="111" t="s">
        <v>7</v>
      </c>
      <c r="AR50" s="287">
        <v>0.27800000000000002</v>
      </c>
      <c r="AS50" s="83" t="s">
        <v>20</v>
      </c>
      <c r="AT50" s="288">
        <v>120</v>
      </c>
      <c r="AU50" s="289">
        <v>180</v>
      </c>
      <c r="AV50" s="180">
        <v>150</v>
      </c>
      <c r="AW50" s="74" t="s">
        <v>206</v>
      </c>
      <c r="AX50" s="74" t="s">
        <v>207</v>
      </c>
      <c r="AY50" s="74" t="s">
        <v>208</v>
      </c>
      <c r="AZ50" s="74" t="s">
        <v>209</v>
      </c>
      <c r="BA50" s="152" t="s">
        <v>210</v>
      </c>
      <c r="BB50" s="152" t="s">
        <v>211</v>
      </c>
      <c r="BC50" s="152" t="s">
        <v>212</v>
      </c>
      <c r="BD50" s="152" t="s">
        <v>213</v>
      </c>
      <c r="BE50" s="267" t="s">
        <v>493</v>
      </c>
      <c r="BF50" s="236" t="s">
        <v>494</v>
      </c>
      <c r="BG50" s="236" t="s">
        <v>495</v>
      </c>
      <c r="BH50" s="236" t="s">
        <v>496</v>
      </c>
      <c r="BM50" s="155" t="s">
        <v>215</v>
      </c>
      <c r="BN50" s="154" t="s">
        <v>216</v>
      </c>
      <c r="BO50" s="154" t="s">
        <v>217</v>
      </c>
      <c r="BP50" s="154" t="s">
        <v>218</v>
      </c>
      <c r="BQ50" s="155" t="s">
        <v>219</v>
      </c>
      <c r="BR50" s="154" t="s">
        <v>220</v>
      </c>
      <c r="BS50" s="121" t="s">
        <v>221</v>
      </c>
      <c r="BT50" s="121" t="s">
        <v>222</v>
      </c>
      <c r="BU50" s="121" t="s">
        <v>497</v>
      </c>
      <c r="BV50" s="121" t="s">
        <v>498</v>
      </c>
      <c r="BW50" s="121" t="s">
        <v>499</v>
      </c>
      <c r="BX50" s="121" t="s">
        <v>500</v>
      </c>
      <c r="BY50" s="121" t="s">
        <v>414</v>
      </c>
      <c r="BZ50" s="155" t="s">
        <v>415</v>
      </c>
      <c r="CA50" s="268" t="s">
        <v>416</v>
      </c>
      <c r="CB50" s="269" t="s">
        <v>417</v>
      </c>
      <c r="CC50" s="155" t="s">
        <v>344</v>
      </c>
      <c r="CD50" s="155" t="s">
        <v>345</v>
      </c>
      <c r="CE50" s="155" t="s">
        <v>346</v>
      </c>
      <c r="CF50" s="155" t="s">
        <v>347</v>
      </c>
      <c r="CG50" s="89" t="s">
        <v>418</v>
      </c>
      <c r="CH50" s="157" t="s">
        <v>419</v>
      </c>
      <c r="CI50" s="157" t="s">
        <v>420</v>
      </c>
      <c r="CJ50" s="157" t="s">
        <v>421</v>
      </c>
      <c r="CK50" s="271" t="s">
        <v>501</v>
      </c>
      <c r="CL50" s="271"/>
      <c r="CM50" s="271"/>
      <c r="CN50" s="271"/>
      <c r="CO50" s="290" t="s">
        <v>502</v>
      </c>
      <c r="CP50" s="271"/>
      <c r="CQ50" s="271"/>
      <c r="CR50" s="271"/>
      <c r="CS50" s="271" t="s">
        <v>503</v>
      </c>
      <c r="CT50" s="271" t="s">
        <v>504</v>
      </c>
      <c r="CU50" s="271" t="s">
        <v>505</v>
      </c>
      <c r="CV50" s="271" t="s">
        <v>506</v>
      </c>
      <c r="CW50" s="291" t="s">
        <v>507</v>
      </c>
      <c r="CX50" s="292"/>
      <c r="CY50" s="292"/>
      <c r="CZ50" s="291"/>
      <c r="DA50" s="293" t="s">
        <v>508</v>
      </c>
      <c r="DB50" s="280"/>
      <c r="DC50" s="280"/>
      <c r="DD50" s="280"/>
      <c r="DE50" s="280" t="s">
        <v>509</v>
      </c>
      <c r="DF50" s="292"/>
      <c r="DG50" s="271"/>
      <c r="DH50" s="271"/>
      <c r="DI50" s="290" t="s">
        <v>510</v>
      </c>
      <c r="DJ50" s="91" t="s">
        <v>237</v>
      </c>
      <c r="DK50" s="91" t="s">
        <v>238</v>
      </c>
      <c r="DL50" s="91" t="s">
        <v>239</v>
      </c>
      <c r="DM50" s="121" t="s">
        <v>414</v>
      </c>
      <c r="DN50" s="155" t="s">
        <v>415</v>
      </c>
      <c r="DO50" s="268" t="s">
        <v>416</v>
      </c>
      <c r="DP50" s="268" t="s">
        <v>417</v>
      </c>
      <c r="DQ50" s="127" t="s">
        <v>511</v>
      </c>
      <c r="DR50" s="127" t="s">
        <v>512</v>
      </c>
      <c r="DS50" s="127" t="s">
        <v>513</v>
      </c>
      <c r="DT50" s="127" t="s">
        <v>514</v>
      </c>
      <c r="DU50" s="91" t="s">
        <v>241</v>
      </c>
      <c r="DV50" s="91" t="s">
        <v>242</v>
      </c>
      <c r="DW50" s="91" t="s">
        <v>243</v>
      </c>
      <c r="DX50" s="91" t="s">
        <v>244</v>
      </c>
      <c r="DY50" s="192"/>
      <c r="DZ50" s="192"/>
      <c r="EA50" s="192"/>
      <c r="EB50" s="192"/>
      <c r="EC50" s="192"/>
      <c r="ED50" s="192"/>
      <c r="EE50" s="192"/>
      <c r="EF50" s="192"/>
      <c r="EG50" s="96" t="s">
        <v>515</v>
      </c>
      <c r="EH50" s="96" t="s">
        <v>516</v>
      </c>
      <c r="EI50" s="95" t="s">
        <v>517</v>
      </c>
      <c r="EJ50" s="95" t="s">
        <v>518</v>
      </c>
      <c r="EK50" s="96" t="s">
        <v>253</v>
      </c>
      <c r="EL50" s="183" t="s">
        <v>519</v>
      </c>
      <c r="EM50" s="183" t="s">
        <v>520</v>
      </c>
      <c r="EN50" s="185" t="s">
        <v>515</v>
      </c>
      <c r="EO50" s="294" t="s">
        <v>254</v>
      </c>
      <c r="EP50" s="294"/>
      <c r="EQ50" s="185" t="s">
        <v>530</v>
      </c>
      <c r="ER50" s="185" t="s">
        <v>522</v>
      </c>
      <c r="ES50" s="185" t="s">
        <v>530</v>
      </c>
      <c r="ET50" s="185" t="s">
        <v>515</v>
      </c>
      <c r="EU50" s="185" t="s">
        <v>429</v>
      </c>
      <c r="EV50" s="74"/>
      <c r="EW50" s="74"/>
      <c r="EX50" s="171" t="s">
        <v>523</v>
      </c>
      <c r="EY50" s="171"/>
      <c r="EZ50" s="171"/>
      <c r="FA50" s="171" t="s">
        <v>524</v>
      </c>
      <c r="FB50" s="171"/>
      <c r="FC50" s="171"/>
      <c r="FD50" s="171"/>
      <c r="FE50" s="171" t="s">
        <v>525</v>
      </c>
      <c r="FF50" s="248"/>
      <c r="FG50" s="248"/>
      <c r="FH50" s="248"/>
      <c r="FI50" s="248"/>
      <c r="FJ50" s="248"/>
      <c r="FK50" s="248"/>
      <c r="FL50" s="135">
        <v>1</v>
      </c>
      <c r="FM50" s="136"/>
      <c r="FN50" s="136"/>
      <c r="FO50" s="136"/>
      <c r="FP50" s="136"/>
      <c r="FQ50" s="136"/>
      <c r="FR50" s="136"/>
      <c r="FS50" s="136"/>
      <c r="FT50" s="136"/>
      <c r="FU50" s="136"/>
      <c r="FV50" s="136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  <c r="IW50" s="249"/>
      <c r="IX50" s="249"/>
      <c r="IY50" s="249"/>
      <c r="IZ50" s="249"/>
      <c r="JA50" s="249"/>
      <c r="JB50" s="249"/>
      <c r="JC50" s="249"/>
      <c r="JD50" s="249"/>
      <c r="JE50" s="249"/>
      <c r="JF50" s="249"/>
      <c r="JG50" s="249"/>
      <c r="JH50" s="249"/>
      <c r="JI50" s="249"/>
      <c r="JJ50" s="249"/>
      <c r="JK50" s="249"/>
      <c r="JL50" s="249"/>
      <c r="JM50" s="249"/>
      <c r="JN50" s="249"/>
      <c r="JO50" s="249"/>
      <c r="JP50" s="249"/>
      <c r="JQ50" s="249"/>
      <c r="JR50" s="249"/>
      <c r="JS50" s="249"/>
      <c r="JT50" s="249"/>
      <c r="JU50" s="249"/>
      <c r="JV50" s="249"/>
      <c r="JW50" s="249"/>
      <c r="JX50" s="249"/>
      <c r="JY50" s="249"/>
      <c r="JZ50" s="249"/>
      <c r="KA50" s="249"/>
      <c r="KB50" s="249"/>
      <c r="KC50" s="249"/>
      <c r="KD50" s="249"/>
      <c r="KE50" s="249"/>
      <c r="KF50" s="249"/>
      <c r="KG50" s="249"/>
      <c r="KH50" s="249"/>
      <c r="KI50" s="249"/>
      <c r="KJ50" s="249"/>
      <c r="KK50" s="249"/>
      <c r="KL50" s="249"/>
      <c r="KM50" s="249"/>
      <c r="KN50" s="249"/>
      <c r="KO50" s="249"/>
      <c r="KP50" s="249"/>
      <c r="KQ50" s="249"/>
      <c r="KR50" s="249"/>
      <c r="KS50" s="249"/>
      <c r="KT50" s="249"/>
      <c r="KU50" s="249"/>
      <c r="KV50" s="249"/>
      <c r="KW50" s="249"/>
      <c r="KX50" s="249"/>
      <c r="KY50" s="249"/>
      <c r="KZ50" s="249"/>
      <c r="LA50" s="249"/>
      <c r="LB50" s="249"/>
      <c r="LC50" s="249"/>
      <c r="LD50" s="249"/>
      <c r="LE50" s="249"/>
      <c r="LF50" s="249"/>
      <c r="LG50" s="249"/>
      <c r="LH50" s="249"/>
      <c r="LI50" s="249"/>
      <c r="LJ50" s="249"/>
      <c r="LK50" s="249"/>
      <c r="LL50" s="249"/>
      <c r="LM50" s="249"/>
      <c r="LN50" s="249"/>
      <c r="LO50" s="249"/>
      <c r="LP50" s="249"/>
      <c r="LQ50" s="249"/>
      <c r="LR50" s="249"/>
      <c r="LS50" s="249"/>
      <c r="LT50" s="249"/>
      <c r="LU50" s="249"/>
      <c r="LV50" s="249"/>
      <c r="LW50" s="249"/>
      <c r="LX50" s="249"/>
      <c r="LY50" s="249"/>
      <c r="LZ50" s="249"/>
      <c r="MA50" s="249"/>
      <c r="MB50" s="249"/>
      <c r="MC50" s="249"/>
      <c r="MD50" s="249"/>
      <c r="ME50" s="249"/>
      <c r="MF50" s="249"/>
      <c r="MG50" s="249"/>
      <c r="MH50" s="249"/>
      <c r="MI50" s="249"/>
      <c r="MJ50" s="249"/>
      <c r="MK50" s="249"/>
      <c r="ML50" s="249"/>
      <c r="MM50" s="249"/>
      <c r="MN50" s="249"/>
      <c r="MO50" s="249"/>
      <c r="MP50" s="249"/>
      <c r="MQ50" s="249"/>
      <c r="MR50" s="249"/>
      <c r="MS50" s="249"/>
      <c r="MT50" s="249"/>
      <c r="MU50" s="249"/>
      <c r="MV50" s="249"/>
      <c r="MW50" s="249"/>
      <c r="MX50" s="249"/>
      <c r="MY50" s="249"/>
      <c r="MZ50" s="249"/>
      <c r="NA50" s="249"/>
      <c r="NB50" s="249"/>
      <c r="NC50" s="249"/>
      <c r="ND50" s="249"/>
      <c r="NE50" s="249"/>
      <c r="NF50" s="249"/>
      <c r="NG50" s="249"/>
      <c r="NH50" s="249"/>
      <c r="NI50" s="249"/>
      <c r="NJ50" s="249"/>
      <c r="NK50" s="249"/>
      <c r="NL50" s="249"/>
      <c r="NM50" s="249"/>
      <c r="NN50" s="249"/>
      <c r="NO50" s="249"/>
      <c r="NP50" s="249"/>
      <c r="NQ50" s="249"/>
      <c r="NR50" s="249"/>
      <c r="NS50" s="249"/>
      <c r="NT50" s="249"/>
      <c r="NU50" s="249"/>
      <c r="NV50" s="249"/>
      <c r="NW50" s="249"/>
      <c r="NX50" s="249"/>
      <c r="NY50" s="249"/>
      <c r="NZ50" s="249"/>
      <c r="OA50" s="249"/>
      <c r="OB50" s="249"/>
      <c r="OC50" s="249"/>
      <c r="OD50" s="249"/>
      <c r="OE50" s="249"/>
      <c r="OF50" s="249"/>
      <c r="OG50" s="249"/>
      <c r="OH50" s="249"/>
      <c r="OI50" s="249"/>
      <c r="OJ50" s="249"/>
      <c r="OK50" s="249"/>
      <c r="OL50" s="249"/>
      <c r="OM50" s="249"/>
      <c r="ON50" s="249"/>
      <c r="OO50" s="249"/>
      <c r="OP50" s="249"/>
      <c r="OQ50" s="249"/>
      <c r="OR50" s="249"/>
      <c r="OS50" s="249"/>
      <c r="OT50" s="249"/>
      <c r="OU50" s="249"/>
      <c r="OV50" s="249"/>
      <c r="OW50" s="249"/>
      <c r="OX50" s="249"/>
      <c r="OY50" s="249"/>
      <c r="OZ50" s="249"/>
      <c r="PA50" s="249"/>
      <c r="PB50" s="249"/>
      <c r="PC50" s="249"/>
      <c r="PD50" s="249"/>
      <c r="PE50" s="249"/>
      <c r="PF50" s="249"/>
      <c r="PG50" s="249"/>
      <c r="PH50" s="249"/>
      <c r="PI50" s="249"/>
      <c r="PJ50" s="249"/>
      <c r="PK50" s="249"/>
      <c r="PL50" s="249"/>
      <c r="PM50" s="249"/>
      <c r="PN50" s="249"/>
      <c r="PO50" s="249"/>
      <c r="PP50" s="249"/>
      <c r="PQ50" s="249"/>
      <c r="PR50" s="249"/>
      <c r="PS50" s="249"/>
      <c r="PT50" s="249"/>
      <c r="PU50" s="249"/>
      <c r="PV50" s="249"/>
      <c r="PW50" s="249"/>
      <c r="PX50" s="249"/>
      <c r="PY50" s="249"/>
      <c r="PZ50" s="249"/>
      <c r="QA50" s="249"/>
      <c r="QB50" s="249"/>
      <c r="QC50" s="249"/>
      <c r="QD50" s="249"/>
      <c r="QE50" s="249"/>
      <c r="QF50" s="249"/>
      <c r="QG50" s="249"/>
      <c r="QH50" s="249"/>
      <c r="QI50" s="249"/>
      <c r="QJ50" s="249"/>
      <c r="QK50" s="249"/>
      <c r="QL50" s="249"/>
      <c r="QM50" s="249"/>
      <c r="QN50" s="249"/>
      <c r="QO50" s="249"/>
      <c r="QP50" s="249"/>
      <c r="QQ50" s="249"/>
      <c r="QR50" s="249"/>
      <c r="QS50" s="249"/>
      <c r="QT50" s="249"/>
      <c r="QU50" s="249"/>
      <c r="QV50" s="249"/>
      <c r="QW50" s="249"/>
      <c r="QX50" s="249"/>
      <c r="QY50" s="249"/>
      <c r="QZ50" s="249"/>
      <c r="RA50" s="249"/>
      <c r="RB50" s="249"/>
      <c r="RC50" s="249"/>
      <c r="RD50" s="249"/>
      <c r="RE50" s="249"/>
      <c r="RF50" s="249"/>
      <c r="RG50" s="249"/>
      <c r="RH50" s="249"/>
      <c r="RI50" s="249"/>
      <c r="RJ50" s="249"/>
      <c r="RK50" s="249"/>
      <c r="RL50" s="249"/>
      <c r="RM50" s="249"/>
      <c r="RN50" s="249"/>
      <c r="RO50" s="249"/>
      <c r="RP50" s="249"/>
      <c r="RQ50" s="249"/>
      <c r="RR50" s="249"/>
      <c r="RS50" s="249"/>
      <c r="RT50" s="249"/>
      <c r="RU50" s="249"/>
      <c r="RV50" s="249"/>
      <c r="RW50" s="249"/>
      <c r="RX50" s="249"/>
      <c r="RY50" s="249"/>
      <c r="RZ50" s="249"/>
      <c r="SA50" s="249"/>
      <c r="SB50" s="249"/>
      <c r="SC50" s="249"/>
      <c r="SD50" s="249"/>
      <c r="SE50" s="249"/>
      <c r="SF50" s="249"/>
      <c r="SG50" s="249"/>
      <c r="SH50" s="249"/>
      <c r="SI50" s="249"/>
      <c r="SJ50" s="249"/>
      <c r="SK50" s="249"/>
      <c r="SL50" s="249"/>
      <c r="SM50" s="249"/>
      <c r="SN50" s="249"/>
      <c r="SO50" s="249"/>
      <c r="SP50" s="249"/>
      <c r="SQ50" s="249"/>
      <c r="SR50" s="249"/>
      <c r="SS50" s="249"/>
      <c r="ST50" s="249"/>
      <c r="SU50" s="249"/>
      <c r="SV50" s="249"/>
      <c r="SW50" s="249"/>
      <c r="SX50" s="249"/>
      <c r="SY50" s="249"/>
      <c r="SZ50" s="249"/>
      <c r="TA50" s="249"/>
      <c r="TB50" s="249"/>
      <c r="TC50" s="249"/>
      <c r="TD50" s="249"/>
      <c r="TE50" s="249"/>
      <c r="TF50" s="249"/>
      <c r="TG50" s="249"/>
      <c r="TH50" s="249"/>
      <c r="TI50" s="249"/>
      <c r="TJ50" s="249"/>
      <c r="TK50" s="249"/>
      <c r="TL50" s="249"/>
      <c r="TM50" s="249"/>
      <c r="TN50" s="249"/>
      <c r="TO50" s="249"/>
      <c r="TP50" s="249"/>
      <c r="TQ50" s="249"/>
      <c r="TR50" s="249"/>
      <c r="TS50" s="249"/>
      <c r="TT50" s="249"/>
      <c r="TU50" s="249"/>
      <c r="TV50" s="249"/>
      <c r="TW50" s="249"/>
      <c r="TX50" s="249"/>
      <c r="TY50" s="249"/>
      <c r="TZ50" s="249"/>
      <c r="UA50" s="249"/>
      <c r="UB50" s="249"/>
      <c r="UC50" s="249"/>
      <c r="UD50" s="249"/>
      <c r="UE50" s="249"/>
      <c r="UF50" s="249"/>
      <c r="UG50" s="249"/>
      <c r="UH50" s="249"/>
      <c r="UI50" s="249"/>
      <c r="UJ50" s="249"/>
      <c r="UK50" s="249"/>
      <c r="UL50" s="249"/>
      <c r="UM50" s="249"/>
      <c r="UN50" s="249"/>
      <c r="UO50" s="249"/>
      <c r="UP50" s="249"/>
      <c r="UQ50" s="249"/>
      <c r="UR50" s="249"/>
      <c r="US50" s="249"/>
      <c r="UT50" s="249"/>
      <c r="UU50" s="249"/>
      <c r="UV50" s="249"/>
      <c r="UW50" s="249"/>
      <c r="UX50" s="249"/>
      <c r="UY50" s="249"/>
      <c r="UZ50" s="249"/>
      <c r="VA50" s="249"/>
      <c r="VB50" s="249"/>
      <c r="VC50" s="249"/>
      <c r="VD50" s="249"/>
      <c r="VE50" s="249"/>
      <c r="VF50" s="249"/>
      <c r="VG50" s="249"/>
      <c r="VH50" s="249"/>
      <c r="VI50" s="249"/>
      <c r="VJ50" s="249"/>
      <c r="VK50" s="249"/>
      <c r="VL50" s="249"/>
      <c r="VM50" s="249"/>
      <c r="VN50" s="249"/>
      <c r="VO50" s="249"/>
      <c r="VP50" s="249"/>
      <c r="VQ50" s="249"/>
      <c r="VR50" s="249"/>
      <c r="VS50" s="249"/>
      <c r="VT50" s="249"/>
      <c r="VU50" s="249"/>
      <c r="VV50" s="249"/>
      <c r="VW50" s="249"/>
      <c r="VX50" s="249"/>
      <c r="VY50" s="249"/>
      <c r="VZ50" s="249"/>
      <c r="WA50" s="249"/>
      <c r="WB50" s="249"/>
      <c r="WC50" s="249"/>
      <c r="WD50" s="249"/>
      <c r="WE50" s="249"/>
      <c r="WF50" s="249"/>
      <c r="WG50" s="249"/>
      <c r="WH50" s="249"/>
      <c r="WI50" s="249"/>
      <c r="WJ50" s="249"/>
      <c r="WK50" s="249"/>
      <c r="WL50" s="249"/>
      <c r="WM50" s="249"/>
      <c r="WN50" s="249"/>
      <c r="WO50" s="249"/>
      <c r="WP50" s="249"/>
      <c r="WQ50" s="249"/>
      <c r="WR50" s="249"/>
      <c r="WS50" s="249"/>
      <c r="WT50" s="249"/>
      <c r="WU50" s="249"/>
      <c r="WV50" s="249"/>
      <c r="WW50" s="249"/>
      <c r="WX50" s="249"/>
      <c r="WY50" s="249"/>
      <c r="WZ50" s="249"/>
      <c r="XA50" s="249"/>
      <c r="XB50" s="249"/>
      <c r="XC50" s="249"/>
      <c r="XD50" s="249"/>
      <c r="XE50" s="249"/>
      <c r="XF50" s="249"/>
      <c r="XG50" s="249"/>
      <c r="XH50" s="249"/>
      <c r="XI50" s="249"/>
      <c r="XJ50" s="249"/>
      <c r="XK50" s="249"/>
      <c r="XL50" s="249"/>
      <c r="XM50" s="249"/>
      <c r="XN50" s="249"/>
      <c r="XO50" s="249"/>
      <c r="XP50" s="249"/>
      <c r="XQ50" s="249"/>
      <c r="XR50" s="249"/>
      <c r="XS50" s="249"/>
      <c r="XT50" s="249"/>
      <c r="XU50" s="249"/>
      <c r="XV50" s="249"/>
      <c r="XW50" s="249"/>
      <c r="XX50" s="249"/>
      <c r="XY50" s="249"/>
      <c r="XZ50" s="249"/>
      <c r="YA50" s="249"/>
      <c r="YB50" s="249"/>
      <c r="YC50" s="249"/>
      <c r="YD50" s="249"/>
      <c r="YE50" s="249"/>
      <c r="YF50" s="249"/>
      <c r="YG50" s="249"/>
      <c r="YH50" s="249"/>
      <c r="YI50" s="249"/>
      <c r="YJ50" s="249"/>
      <c r="YK50" s="249"/>
      <c r="YL50" s="249"/>
      <c r="YM50" s="249"/>
      <c r="YN50" s="249"/>
      <c r="YO50" s="249"/>
      <c r="YP50" s="249"/>
      <c r="YQ50" s="249"/>
      <c r="YR50" s="249"/>
      <c r="YS50" s="249"/>
      <c r="YT50" s="249"/>
      <c r="YU50" s="249"/>
      <c r="YV50" s="249"/>
      <c r="YW50" s="249"/>
      <c r="YX50" s="249"/>
      <c r="YY50" s="249"/>
      <c r="YZ50" s="249"/>
      <c r="ZA50" s="249"/>
      <c r="ZB50" s="249"/>
      <c r="ZC50" s="249"/>
      <c r="ZD50" s="249"/>
      <c r="ZE50" s="249"/>
      <c r="ZF50" s="249"/>
      <c r="ZG50" s="249"/>
      <c r="ZH50" s="249"/>
      <c r="ZI50" s="249"/>
      <c r="ZJ50" s="249"/>
      <c r="ZK50" s="249"/>
      <c r="ZL50" s="249"/>
      <c r="ZM50" s="249"/>
      <c r="ZN50" s="249"/>
      <c r="ZO50" s="249"/>
      <c r="ZP50" s="249"/>
      <c r="ZQ50" s="249"/>
      <c r="ZR50" s="249"/>
      <c r="ZS50" s="249"/>
      <c r="ZT50" s="249"/>
      <c r="ZU50" s="249"/>
      <c r="ZV50" s="249"/>
      <c r="ZW50" s="249"/>
      <c r="ZX50" s="249"/>
      <c r="ZY50" s="249"/>
      <c r="ZZ50" s="249"/>
      <c r="AAA50" s="249"/>
      <c r="AAB50" s="249"/>
      <c r="AAC50" s="249"/>
      <c r="AAD50" s="249"/>
      <c r="AAE50" s="249"/>
      <c r="AAF50" s="249"/>
      <c r="AAG50" s="249"/>
      <c r="AAH50" s="249"/>
      <c r="AAI50" s="249"/>
      <c r="AAJ50" s="249"/>
      <c r="AAK50" s="249"/>
      <c r="AAL50" s="249"/>
      <c r="AAM50" s="249"/>
      <c r="AAN50" s="249"/>
      <c r="AAO50" s="249"/>
      <c r="AAP50" s="249"/>
      <c r="AAQ50" s="249"/>
      <c r="AAR50" s="249"/>
      <c r="AAS50" s="249"/>
      <c r="AAT50" s="249"/>
      <c r="AAU50" s="249"/>
      <c r="AAV50" s="249"/>
      <c r="AAW50" s="249"/>
      <c r="AAX50" s="249"/>
      <c r="AAY50" s="249"/>
      <c r="AAZ50" s="249"/>
      <c r="ABA50" s="249"/>
      <c r="ABB50" s="249"/>
      <c r="ABC50" s="249"/>
      <c r="ABD50" s="249"/>
      <c r="ABE50" s="249"/>
      <c r="ABF50" s="249"/>
      <c r="ABG50" s="249"/>
      <c r="ABH50" s="249"/>
      <c r="ABI50" s="249"/>
      <c r="ABJ50" s="249"/>
      <c r="ABK50" s="249"/>
      <c r="ABL50" s="249"/>
      <c r="ABM50" s="249"/>
      <c r="ABN50" s="249"/>
      <c r="ABO50" s="249"/>
      <c r="ABP50" s="249"/>
      <c r="ABQ50" s="249"/>
      <c r="ABR50" s="249"/>
      <c r="ABS50" s="249"/>
      <c r="ABT50" s="249"/>
      <c r="ABU50" s="249"/>
      <c r="ABV50" s="249"/>
      <c r="ABW50" s="249"/>
      <c r="ABX50" s="249"/>
      <c r="ABY50" s="249"/>
      <c r="ABZ50" s="249"/>
      <c r="ACA50" s="249"/>
      <c r="ACB50" s="249"/>
      <c r="ACC50" s="249"/>
      <c r="ACD50" s="249"/>
      <c r="ACE50" s="249"/>
      <c r="ACF50" s="249"/>
      <c r="ACG50" s="249"/>
      <c r="ACH50" s="249"/>
      <c r="ACI50" s="249"/>
      <c r="ACJ50" s="249"/>
      <c r="ACK50" s="249"/>
      <c r="ACL50" s="249"/>
      <c r="ACM50" s="249"/>
      <c r="ACN50" s="249"/>
      <c r="ACO50" s="249"/>
      <c r="ACP50" s="249"/>
      <c r="ACQ50" s="249"/>
      <c r="ACR50" s="249"/>
      <c r="ACS50" s="249"/>
      <c r="ACT50" s="249"/>
      <c r="ACU50" s="249"/>
      <c r="ACV50" s="249"/>
      <c r="ACW50" s="249"/>
      <c r="ACX50" s="249"/>
      <c r="ACY50" s="249"/>
      <c r="ACZ50" s="249"/>
      <c r="ADA50" s="249"/>
      <c r="ADB50" s="249"/>
      <c r="ADC50" s="249"/>
      <c r="ADD50" s="249"/>
      <c r="ADE50" s="249"/>
      <c r="ADF50" s="249"/>
      <c r="ADG50" s="249"/>
      <c r="ADH50" s="249"/>
      <c r="ADI50" s="249"/>
      <c r="ADJ50" s="249"/>
      <c r="ADK50" s="249"/>
      <c r="ADL50" s="249"/>
      <c r="ADM50" s="249"/>
      <c r="ADN50" s="249"/>
      <c r="ADO50" s="249"/>
      <c r="ADP50" s="249"/>
      <c r="ADQ50" s="249"/>
      <c r="ADR50" s="249"/>
      <c r="ADS50" s="249"/>
      <c r="ADT50" s="249"/>
      <c r="ADU50" s="249"/>
      <c r="ADV50" s="249"/>
      <c r="ADW50" s="249"/>
      <c r="ADX50" s="249"/>
      <c r="ADY50" s="249"/>
      <c r="ADZ50" s="249"/>
      <c r="AEA50" s="249"/>
      <c r="AEB50" s="249"/>
      <c r="AEC50" s="249"/>
      <c r="AED50" s="249"/>
      <c r="AEE50" s="249"/>
      <c r="AEF50" s="249"/>
      <c r="AEG50" s="249"/>
      <c r="AEH50" s="249"/>
      <c r="AEI50" s="249"/>
      <c r="AEJ50" s="249"/>
      <c r="AEK50" s="249"/>
      <c r="AEL50" s="249"/>
      <c r="AEM50" s="249"/>
      <c r="AEN50" s="249"/>
      <c r="AEO50" s="249"/>
      <c r="AEP50" s="249"/>
      <c r="AEQ50" s="249"/>
      <c r="AER50" s="249"/>
      <c r="AES50" s="249"/>
      <c r="AET50" s="249"/>
      <c r="AEU50" s="249"/>
      <c r="AEV50" s="249"/>
      <c r="AEW50" s="249"/>
      <c r="AEX50" s="249"/>
      <c r="AEY50" s="249"/>
      <c r="AEZ50" s="249"/>
      <c r="AFA50" s="249"/>
      <c r="AFB50" s="249"/>
      <c r="AFC50" s="249"/>
      <c r="AFD50" s="249"/>
      <c r="AFE50" s="249"/>
      <c r="AFF50" s="249"/>
      <c r="AFG50" s="249"/>
      <c r="AFH50" s="249"/>
      <c r="AFI50" s="249"/>
      <c r="AFJ50" s="249"/>
      <c r="AFK50" s="249"/>
      <c r="AFL50" s="249"/>
      <c r="AFM50" s="249"/>
      <c r="AFN50" s="249"/>
      <c r="AFO50" s="249"/>
      <c r="AFP50" s="249"/>
      <c r="AFQ50" s="249"/>
      <c r="AFR50" s="249"/>
      <c r="AFS50" s="249"/>
      <c r="AFT50" s="249"/>
      <c r="AFU50" s="249"/>
      <c r="AFV50" s="249"/>
      <c r="AFW50" s="249"/>
      <c r="AFX50" s="249"/>
      <c r="AFY50" s="249"/>
      <c r="AFZ50" s="249"/>
      <c r="AGA50" s="249"/>
      <c r="AGB50" s="249"/>
      <c r="AGC50" s="249"/>
      <c r="AGD50" s="249"/>
      <c r="AGE50" s="249"/>
      <c r="AGF50" s="249"/>
      <c r="AGG50" s="249"/>
      <c r="AGH50" s="249"/>
      <c r="AGI50" s="249"/>
      <c r="AGJ50" s="249"/>
      <c r="AGK50" s="249"/>
      <c r="AGL50" s="249"/>
      <c r="AGM50" s="249"/>
      <c r="AGN50" s="249"/>
      <c r="AGO50" s="249"/>
      <c r="AGP50" s="249"/>
      <c r="AGQ50" s="249"/>
      <c r="AGR50" s="249"/>
      <c r="AGS50" s="249"/>
      <c r="AGT50" s="249"/>
      <c r="AGU50" s="249"/>
      <c r="AGV50" s="249"/>
      <c r="AGW50" s="249"/>
      <c r="AGX50" s="249"/>
      <c r="AGY50" s="249"/>
      <c r="AGZ50" s="249"/>
      <c r="AHA50" s="249"/>
      <c r="AHB50" s="249"/>
      <c r="AHC50" s="249"/>
      <c r="AHD50" s="249"/>
      <c r="AHE50" s="249"/>
      <c r="AHF50" s="249"/>
      <c r="AHG50" s="249"/>
      <c r="AHH50" s="249"/>
      <c r="AHI50" s="249"/>
      <c r="AHJ50" s="249"/>
      <c r="AHK50" s="249"/>
      <c r="AHL50" s="249"/>
      <c r="AHM50" s="249"/>
      <c r="AHN50" s="249"/>
      <c r="AHO50" s="249"/>
      <c r="AHP50" s="249"/>
      <c r="AHQ50" s="249"/>
      <c r="AHR50" s="249"/>
      <c r="AHS50" s="249"/>
      <c r="AHT50" s="249"/>
      <c r="AHU50" s="249"/>
      <c r="AHV50" s="249"/>
      <c r="AHW50" s="249"/>
      <c r="AHX50" s="249"/>
      <c r="AHY50" s="249"/>
      <c r="AHZ50" s="249"/>
      <c r="AIA50" s="249"/>
      <c r="AIB50" s="249"/>
      <c r="AIC50" s="249"/>
      <c r="AID50" s="249"/>
      <c r="AIE50" s="249"/>
      <c r="AIF50" s="249"/>
      <c r="AIG50" s="249"/>
      <c r="AIH50" s="249"/>
      <c r="AII50" s="249"/>
      <c r="AIJ50" s="249"/>
      <c r="AIK50" s="249"/>
      <c r="AIL50" s="249"/>
      <c r="AIM50" s="249"/>
      <c r="AIN50" s="249"/>
      <c r="AIO50" s="249"/>
      <c r="AIP50" s="249"/>
      <c r="AIQ50" s="249"/>
      <c r="AIR50" s="249"/>
      <c r="AIS50" s="249"/>
      <c r="AIT50" s="249"/>
      <c r="AIU50" s="249"/>
      <c r="AIV50" s="249"/>
      <c r="AIW50" s="249"/>
      <c r="AIX50" s="249"/>
      <c r="AIY50" s="249"/>
      <c r="AIZ50" s="249"/>
      <c r="AJA50" s="249"/>
      <c r="AJB50" s="249"/>
      <c r="AJC50" s="249"/>
      <c r="AJD50" s="249"/>
      <c r="AJE50" s="249"/>
      <c r="AJF50" s="249"/>
      <c r="AJG50" s="249"/>
      <c r="AJH50" s="249"/>
      <c r="AJI50" s="249"/>
      <c r="AJJ50" s="249"/>
      <c r="AJK50" s="249"/>
      <c r="AJL50" s="249"/>
      <c r="AJM50" s="249"/>
      <c r="AJN50" s="249"/>
      <c r="AJO50" s="249"/>
      <c r="AJP50" s="249"/>
      <c r="AJQ50" s="249"/>
      <c r="AJR50" s="249"/>
      <c r="AJS50" s="249"/>
      <c r="AJT50" s="249"/>
      <c r="AJU50" s="249"/>
      <c r="AJV50" s="249"/>
      <c r="AJW50" s="249"/>
      <c r="AJX50" s="249"/>
      <c r="AJY50" s="249"/>
      <c r="AJZ50" s="249"/>
      <c r="AKA50" s="249"/>
      <c r="AKB50" s="249"/>
      <c r="AKC50" s="249"/>
      <c r="AKD50" s="249"/>
      <c r="AKE50" s="249"/>
      <c r="AKF50" s="249"/>
      <c r="AKG50" s="249"/>
      <c r="AKH50" s="249"/>
      <c r="AKI50" s="249"/>
      <c r="AKJ50" s="249"/>
      <c r="AKK50" s="249"/>
      <c r="AKL50" s="249"/>
      <c r="AKM50" s="249"/>
      <c r="AKN50" s="249"/>
      <c r="AKO50" s="249"/>
      <c r="AKP50" s="249"/>
      <c r="AKQ50" s="249"/>
      <c r="AKR50" s="249"/>
      <c r="AKS50" s="249"/>
      <c r="AKT50" s="249"/>
      <c r="AKU50" s="249"/>
      <c r="AKV50" s="249"/>
      <c r="AKW50" s="249"/>
      <c r="AKX50" s="249"/>
      <c r="AKY50" s="249"/>
      <c r="AKZ50" s="249"/>
      <c r="ALA50" s="249"/>
      <c r="ALB50" s="249"/>
      <c r="ALC50" s="249"/>
      <c r="ALD50" s="249"/>
      <c r="ALE50" s="249"/>
      <c r="ALF50" s="249"/>
      <c r="ALG50" s="249"/>
      <c r="ALH50" s="249"/>
      <c r="ALI50" s="249"/>
      <c r="ALJ50" s="249"/>
      <c r="ALK50" s="249"/>
      <c r="ALL50" s="249"/>
      <c r="ALM50" s="249"/>
      <c r="ALN50" s="249"/>
      <c r="ALO50" s="249"/>
      <c r="ALP50" s="249"/>
      <c r="ALQ50" s="249"/>
      <c r="ALR50" s="249"/>
      <c r="ALS50" s="249"/>
      <c r="ALT50" s="249"/>
      <c r="ALU50" s="249"/>
      <c r="ALV50" s="249"/>
      <c r="ALW50" s="249"/>
      <c r="ALX50" s="249"/>
      <c r="ALY50" s="249"/>
      <c r="ALZ50" s="249"/>
      <c r="AMA50" s="249"/>
      <c r="AMB50" s="249"/>
      <c r="AMC50" s="249"/>
      <c r="AMD50" s="249"/>
      <c r="AME50" s="249"/>
      <c r="AMF50" s="249"/>
      <c r="AMG50" s="249"/>
      <c r="AMH50" s="249"/>
      <c r="AMI50" s="249"/>
      <c r="AMJ50" s="249"/>
      <c r="AMK50" s="249"/>
      <c r="AML50" s="249"/>
      <c r="AMM50" s="249"/>
      <c r="AMN50" s="249"/>
      <c r="AMO50" s="249"/>
      <c r="AMP50" s="249"/>
      <c r="AMQ50" s="249"/>
      <c r="AMR50" s="249"/>
      <c r="AMS50" s="249"/>
      <c r="AMT50" s="249"/>
      <c r="AMU50" s="249"/>
      <c r="AMV50" s="249"/>
      <c r="AMW50" s="249"/>
      <c r="AMX50" s="249"/>
      <c r="AMY50" s="249"/>
      <c r="AMZ50" s="249"/>
      <c r="ANA50" s="249"/>
      <c r="ANB50" s="249"/>
      <c r="ANC50" s="249"/>
      <c r="AND50" s="249"/>
      <c r="ANE50" s="249"/>
      <c r="ANF50" s="249"/>
      <c r="ANG50" s="249"/>
      <c r="ANH50" s="249"/>
      <c r="ANI50" s="249"/>
      <c r="ANJ50" s="249"/>
      <c r="ANK50" s="249"/>
      <c r="ANL50" s="249"/>
      <c r="ANM50" s="249"/>
      <c r="ANN50" s="249"/>
      <c r="ANO50" s="249"/>
      <c r="ANP50" s="249"/>
      <c r="ANQ50" s="249"/>
      <c r="ANR50" s="249"/>
      <c r="ANS50" s="249"/>
      <c r="ANT50" s="249"/>
      <c r="ANU50" s="249"/>
      <c r="ANV50" s="249"/>
      <c r="ANW50" s="249"/>
      <c r="ANX50" s="249"/>
      <c r="ANY50" s="249"/>
      <c r="ANZ50" s="249"/>
      <c r="AOA50" s="249"/>
      <c r="AOB50" s="249"/>
      <c r="AOC50" s="249"/>
      <c r="AOD50" s="249"/>
      <c r="AOE50" s="249"/>
      <c r="AOF50" s="249"/>
      <c r="AOG50" s="249"/>
      <c r="AOH50" s="249"/>
      <c r="AOI50" s="249"/>
      <c r="AOJ50" s="249"/>
      <c r="AOK50" s="249"/>
      <c r="AOL50" s="249"/>
      <c r="AOM50" s="249"/>
      <c r="AON50" s="249"/>
      <c r="AOO50" s="249"/>
      <c r="AOP50" s="249"/>
      <c r="AOQ50" s="249"/>
      <c r="AOR50" s="249"/>
      <c r="AOS50" s="249"/>
      <c r="AOT50" s="249"/>
      <c r="AOU50" s="249"/>
      <c r="AOV50" s="249"/>
      <c r="AOW50" s="249"/>
      <c r="AOX50" s="249"/>
      <c r="AOY50" s="249"/>
      <c r="AOZ50" s="249"/>
      <c r="APA50" s="249"/>
      <c r="APB50" s="249"/>
      <c r="APC50" s="249"/>
      <c r="APD50" s="249"/>
      <c r="APE50" s="249"/>
      <c r="APF50" s="249"/>
      <c r="APG50" s="249"/>
      <c r="APH50" s="249"/>
      <c r="API50" s="249"/>
      <c r="APJ50" s="249"/>
      <c r="APK50" s="249"/>
      <c r="APL50" s="249"/>
      <c r="APM50" s="249"/>
      <c r="APN50" s="249"/>
      <c r="APO50" s="249"/>
      <c r="APP50" s="249"/>
    </row>
    <row r="51" spans="1:1108" s="173" customFormat="1">
      <c r="A51" s="199">
        <v>107</v>
      </c>
      <c r="B51" s="281">
        <v>36.1</v>
      </c>
      <c r="C51" s="201"/>
      <c r="D51" s="317"/>
      <c r="E51" s="203"/>
      <c r="F51" s="205"/>
      <c r="G51" s="206"/>
      <c r="H51" s="206"/>
      <c r="I51" s="206"/>
      <c r="J51" s="318"/>
      <c r="K51" s="208"/>
      <c r="L51" s="319"/>
      <c r="M51" s="208"/>
      <c r="N51" s="320"/>
      <c r="O51" s="321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7"/>
      <c r="AH51" s="213"/>
      <c r="AI51" s="213"/>
      <c r="AJ51" s="205"/>
      <c r="AK51" s="205"/>
      <c r="AL51" s="322"/>
      <c r="AM51" s="322"/>
      <c r="AN51" s="322"/>
      <c r="AO51" s="322"/>
      <c r="AP51" s="323"/>
      <c r="AQ51" s="217"/>
      <c r="AR51" s="324"/>
      <c r="AS51" s="324"/>
      <c r="AT51" s="325"/>
      <c r="AU51" s="325"/>
      <c r="AV51" s="325"/>
      <c r="AW51" s="320"/>
      <c r="AX51" s="320"/>
      <c r="AY51" s="320"/>
      <c r="AZ51" s="320"/>
      <c r="BA51" s="320"/>
      <c r="BB51" s="320"/>
      <c r="BC51" s="320"/>
      <c r="BD51" s="320"/>
      <c r="BE51" s="326"/>
      <c r="BF51" s="230"/>
      <c r="BG51" s="230"/>
      <c r="BH51" s="230"/>
      <c r="BI51" s="221"/>
      <c r="BJ51" s="221"/>
      <c r="BK51" s="221"/>
      <c r="BL51" s="221"/>
      <c r="BM51" s="320"/>
      <c r="BN51" s="320"/>
      <c r="BO51" s="320"/>
      <c r="BP51" s="320"/>
      <c r="BQ51" s="320"/>
      <c r="BR51" s="320"/>
      <c r="BS51" s="222" t="s">
        <v>283</v>
      </c>
      <c r="BT51" s="222" t="s">
        <v>283</v>
      </c>
      <c r="BU51" s="222" t="s">
        <v>283</v>
      </c>
      <c r="BV51" s="222" t="s">
        <v>283</v>
      </c>
      <c r="BW51" s="222" t="s">
        <v>283</v>
      </c>
      <c r="BX51" s="222" t="s">
        <v>283</v>
      </c>
      <c r="BY51" s="222" t="s">
        <v>414</v>
      </c>
      <c r="BZ51" s="210" t="s">
        <v>415</v>
      </c>
      <c r="CA51" s="327" t="s">
        <v>416</v>
      </c>
      <c r="CB51" s="328" t="s">
        <v>417</v>
      </c>
      <c r="CC51" s="320"/>
      <c r="CD51" s="320"/>
      <c r="CE51" s="320"/>
      <c r="CF51" s="320"/>
      <c r="CG51" s="329"/>
      <c r="CH51" s="320"/>
      <c r="CI51" s="320"/>
      <c r="CJ51" s="320"/>
      <c r="CK51" s="320"/>
      <c r="CL51" s="320"/>
      <c r="CM51" s="320"/>
      <c r="CN51" s="320"/>
      <c r="CO51" s="320"/>
      <c r="CP51" s="320"/>
      <c r="CQ51" s="320"/>
      <c r="CR51" s="320"/>
      <c r="CS51" s="320"/>
      <c r="CT51" s="320"/>
      <c r="CU51" s="320"/>
      <c r="CV51" s="320"/>
      <c r="CW51" s="320"/>
      <c r="CX51" s="320"/>
      <c r="CY51" s="320"/>
      <c r="CZ51" s="319"/>
      <c r="DA51" s="330"/>
      <c r="DB51" s="331"/>
      <c r="DC51" s="331"/>
      <c r="DD51" s="331"/>
      <c r="DE51" s="332"/>
      <c r="DF51" s="333"/>
      <c r="DG51" s="320"/>
      <c r="DH51" s="320"/>
      <c r="DI51" s="334"/>
      <c r="DJ51" s="320"/>
      <c r="DK51" s="320"/>
      <c r="DL51" s="320"/>
      <c r="DM51" s="228" t="s">
        <v>283</v>
      </c>
      <c r="DN51" s="228" t="s">
        <v>283</v>
      </c>
      <c r="DO51" s="228" t="s">
        <v>283</v>
      </c>
      <c r="DP51" s="228"/>
      <c r="DQ51" s="127" t="s">
        <v>511</v>
      </c>
      <c r="DR51" s="127" t="s">
        <v>512</v>
      </c>
      <c r="DS51" s="127" t="s">
        <v>513</v>
      </c>
      <c r="DT51" s="127" t="s">
        <v>514</v>
      </c>
      <c r="DU51" s="320"/>
      <c r="DV51" s="320"/>
      <c r="DW51" s="320"/>
      <c r="DX51" s="320"/>
      <c r="DY51" s="320"/>
      <c r="DZ51" s="320"/>
      <c r="EA51" s="320"/>
      <c r="EB51" s="320"/>
      <c r="EC51" s="320"/>
      <c r="ED51" s="320"/>
      <c r="EE51" s="320"/>
      <c r="EF51" s="320"/>
      <c r="EG51" s="200"/>
      <c r="EH51" s="200"/>
      <c r="EI51" s="319"/>
      <c r="EJ51" s="319"/>
      <c r="EK51" s="281"/>
      <c r="EL51" s="320"/>
      <c r="EM51" s="320"/>
      <c r="EN51" s="335"/>
      <c r="EO51" s="281"/>
      <c r="EP51" s="281"/>
      <c r="EQ51" s="336"/>
      <c r="ER51" s="336"/>
      <c r="ES51" s="336"/>
      <c r="ET51" s="335"/>
      <c r="EU51" s="336"/>
      <c r="EV51" s="320"/>
      <c r="EW51" s="320"/>
      <c r="EX51" s="210"/>
      <c r="EY51" s="210"/>
      <c r="EZ51" s="210"/>
      <c r="FA51" s="210"/>
      <c r="FB51" s="210"/>
      <c r="FC51" s="210"/>
      <c r="FD51" s="210"/>
      <c r="FE51" s="210"/>
      <c r="FF51" s="233"/>
      <c r="FG51" s="233"/>
      <c r="FH51" s="233"/>
      <c r="FI51" s="233"/>
      <c r="FJ51" s="233"/>
      <c r="FK51" s="233"/>
      <c r="FL51" s="234">
        <v>1</v>
      </c>
      <c r="FM51" s="222"/>
      <c r="FN51" s="222"/>
      <c r="FO51" s="222"/>
      <c r="FP51" s="222"/>
      <c r="FQ51" s="222"/>
      <c r="FR51" s="222"/>
      <c r="FS51" s="222"/>
      <c r="FT51" s="222"/>
      <c r="FU51" s="222"/>
      <c r="FV51" s="222"/>
      <c r="FW51" s="252"/>
      <c r="FX51" s="252"/>
      <c r="FY51" s="252"/>
      <c r="FZ51" s="252"/>
      <c r="GA51" s="252"/>
      <c r="GB51" s="252"/>
      <c r="GC51" s="252"/>
      <c r="GD51" s="252"/>
      <c r="GE51" s="252"/>
      <c r="GF51" s="252"/>
      <c r="GG51" s="252"/>
      <c r="GH51" s="252"/>
      <c r="GI51" s="252"/>
      <c r="GJ51" s="252"/>
      <c r="GK51" s="252"/>
      <c r="GL51" s="252"/>
      <c r="GM51" s="252"/>
      <c r="GN51" s="252"/>
      <c r="GO51" s="252"/>
      <c r="GP51" s="252"/>
      <c r="GQ51" s="252"/>
      <c r="GR51" s="252"/>
      <c r="GS51" s="252"/>
      <c r="GT51" s="252"/>
      <c r="GU51" s="252"/>
      <c r="GV51" s="252"/>
      <c r="GW51" s="252"/>
      <c r="GX51" s="252"/>
      <c r="GY51" s="252"/>
      <c r="GZ51" s="252"/>
      <c r="HA51" s="252"/>
      <c r="HB51" s="252"/>
      <c r="HC51" s="252"/>
      <c r="HD51" s="252"/>
      <c r="HE51" s="252"/>
      <c r="HF51" s="252"/>
      <c r="HG51" s="252"/>
      <c r="HH51" s="252"/>
      <c r="HI51" s="252"/>
      <c r="HJ51" s="252"/>
      <c r="HK51" s="252"/>
      <c r="HL51" s="252"/>
      <c r="HM51" s="252"/>
      <c r="HN51" s="252"/>
      <c r="HO51" s="252"/>
      <c r="HP51" s="252"/>
      <c r="HQ51" s="252"/>
      <c r="HR51" s="252"/>
      <c r="HS51" s="252"/>
      <c r="HT51" s="252"/>
      <c r="HU51" s="252"/>
      <c r="HV51" s="252"/>
      <c r="HW51" s="252"/>
      <c r="HX51" s="252"/>
      <c r="HY51" s="252"/>
      <c r="HZ51" s="252"/>
      <c r="IA51" s="252"/>
      <c r="IB51" s="252"/>
      <c r="IC51" s="252"/>
      <c r="ID51" s="252"/>
      <c r="IE51" s="252"/>
      <c r="IF51" s="252"/>
      <c r="IG51" s="252"/>
      <c r="IH51" s="252"/>
      <c r="II51" s="252"/>
      <c r="IJ51" s="252"/>
      <c r="IK51" s="252"/>
      <c r="IL51" s="252"/>
      <c r="IM51" s="252"/>
      <c r="IN51" s="252"/>
      <c r="IO51" s="252"/>
      <c r="IP51" s="252"/>
      <c r="IQ51" s="252"/>
      <c r="IR51" s="252"/>
      <c r="IS51" s="252"/>
      <c r="IT51" s="252"/>
      <c r="IU51" s="252"/>
      <c r="IV51" s="252"/>
      <c r="IW51" s="252"/>
      <c r="IX51" s="252"/>
      <c r="IY51" s="252"/>
      <c r="IZ51" s="252"/>
      <c r="JA51" s="252"/>
      <c r="JB51" s="252"/>
      <c r="JC51" s="252"/>
      <c r="JD51" s="252"/>
      <c r="JE51" s="252"/>
      <c r="JF51" s="252"/>
      <c r="JG51" s="252"/>
      <c r="JH51" s="252"/>
      <c r="JI51" s="252"/>
      <c r="JJ51" s="252"/>
      <c r="JK51" s="252"/>
      <c r="JL51" s="252"/>
      <c r="JM51" s="252"/>
      <c r="JN51" s="252"/>
      <c r="JO51" s="252"/>
      <c r="JP51" s="252"/>
      <c r="JQ51" s="252"/>
      <c r="JR51" s="252"/>
      <c r="JS51" s="252"/>
      <c r="JT51" s="252"/>
      <c r="JU51" s="252"/>
      <c r="JV51" s="252"/>
      <c r="JW51" s="252"/>
      <c r="JX51" s="252"/>
      <c r="JY51" s="252"/>
      <c r="JZ51" s="252"/>
      <c r="KA51" s="252"/>
      <c r="KB51" s="252"/>
      <c r="KC51" s="252"/>
      <c r="KD51" s="252"/>
      <c r="KE51" s="252"/>
      <c r="KF51" s="252"/>
      <c r="KG51" s="252"/>
      <c r="KH51" s="252"/>
      <c r="KI51" s="252"/>
      <c r="KJ51" s="252"/>
      <c r="KK51" s="252"/>
      <c r="KL51" s="252"/>
      <c r="KM51" s="252"/>
      <c r="KN51" s="252"/>
      <c r="KO51" s="252"/>
      <c r="KP51" s="252"/>
      <c r="KQ51" s="252"/>
      <c r="KR51" s="252"/>
      <c r="KS51" s="252"/>
      <c r="KT51" s="252"/>
      <c r="KU51" s="252"/>
      <c r="KV51" s="252"/>
      <c r="KW51" s="252"/>
      <c r="KX51" s="252"/>
      <c r="KY51" s="252"/>
      <c r="KZ51" s="252"/>
      <c r="LA51" s="252"/>
      <c r="LB51" s="252"/>
      <c r="LC51" s="252"/>
      <c r="LD51" s="252"/>
      <c r="LE51" s="252"/>
      <c r="LF51" s="252"/>
      <c r="LG51" s="252"/>
      <c r="LH51" s="252"/>
      <c r="LI51" s="252"/>
      <c r="LJ51" s="252"/>
      <c r="LK51" s="252"/>
      <c r="LL51" s="252"/>
      <c r="LM51" s="252"/>
      <c r="LN51" s="252"/>
      <c r="LO51" s="252"/>
      <c r="LP51" s="252"/>
      <c r="LQ51" s="252"/>
      <c r="LR51" s="252"/>
      <c r="LS51" s="252"/>
      <c r="LT51" s="252"/>
      <c r="LU51" s="252"/>
      <c r="LV51" s="252"/>
      <c r="LW51" s="252"/>
      <c r="LX51" s="252"/>
      <c r="LY51" s="252"/>
      <c r="LZ51" s="252"/>
      <c r="MA51" s="252"/>
      <c r="MB51" s="252"/>
      <c r="MC51" s="252"/>
      <c r="MD51" s="252"/>
      <c r="ME51" s="252"/>
      <c r="MF51" s="252"/>
      <c r="MG51" s="252"/>
      <c r="MH51" s="252"/>
      <c r="MI51" s="252"/>
      <c r="MJ51" s="252"/>
      <c r="MK51" s="252"/>
      <c r="ML51" s="252"/>
      <c r="MM51" s="252"/>
      <c r="MN51" s="252"/>
      <c r="MO51" s="252"/>
      <c r="MP51" s="252"/>
      <c r="MQ51" s="252"/>
      <c r="MR51" s="252"/>
      <c r="MS51" s="252"/>
      <c r="MT51" s="252"/>
      <c r="MU51" s="252"/>
      <c r="MV51" s="252"/>
      <c r="MW51" s="252"/>
      <c r="MX51" s="252"/>
      <c r="MY51" s="252"/>
      <c r="MZ51" s="252"/>
      <c r="NA51" s="252"/>
      <c r="NB51" s="252"/>
      <c r="NC51" s="252"/>
      <c r="ND51" s="252"/>
      <c r="NE51" s="252"/>
      <c r="NF51" s="252"/>
      <c r="NG51" s="252"/>
      <c r="NH51" s="252"/>
      <c r="NI51" s="252"/>
      <c r="NJ51" s="252"/>
      <c r="NK51" s="252"/>
      <c r="NL51" s="252"/>
      <c r="NM51" s="252"/>
      <c r="NN51" s="252"/>
      <c r="NO51" s="252"/>
      <c r="NP51" s="252"/>
      <c r="NQ51" s="252"/>
      <c r="NR51" s="252"/>
      <c r="NS51" s="252"/>
      <c r="NT51" s="252"/>
      <c r="NU51" s="252"/>
      <c r="NV51" s="252"/>
      <c r="NW51" s="252"/>
      <c r="NX51" s="252"/>
      <c r="NY51" s="252"/>
      <c r="NZ51" s="252"/>
      <c r="OA51" s="252"/>
      <c r="OB51" s="252"/>
      <c r="OC51" s="252"/>
      <c r="OD51" s="252"/>
      <c r="OE51" s="252"/>
      <c r="OF51" s="252"/>
      <c r="OG51" s="252"/>
      <c r="OH51" s="252"/>
      <c r="OI51" s="252"/>
      <c r="OJ51" s="252"/>
      <c r="OK51" s="252"/>
      <c r="OL51" s="252"/>
      <c r="OM51" s="252"/>
      <c r="ON51" s="252"/>
      <c r="OO51" s="252"/>
      <c r="OP51" s="252"/>
      <c r="OQ51" s="252"/>
      <c r="OR51" s="252"/>
      <c r="OS51" s="252"/>
      <c r="OT51" s="252"/>
      <c r="OU51" s="252"/>
      <c r="OV51" s="252"/>
      <c r="OW51" s="252"/>
      <c r="OX51" s="252"/>
      <c r="OY51" s="252"/>
      <c r="OZ51" s="252"/>
      <c r="PA51" s="252"/>
      <c r="PB51" s="252"/>
      <c r="PC51" s="252"/>
      <c r="PD51" s="252"/>
      <c r="PE51" s="252"/>
      <c r="PF51" s="252"/>
      <c r="PG51" s="252"/>
      <c r="PH51" s="252"/>
      <c r="PI51" s="252"/>
      <c r="PJ51" s="252"/>
      <c r="PK51" s="252"/>
      <c r="PL51" s="252"/>
      <c r="PM51" s="252"/>
      <c r="PN51" s="252"/>
      <c r="PO51" s="252"/>
      <c r="PP51" s="252"/>
      <c r="PQ51" s="252"/>
      <c r="PR51" s="252"/>
      <c r="PS51" s="252"/>
      <c r="PT51" s="252"/>
      <c r="PU51" s="252"/>
      <c r="PV51" s="252"/>
      <c r="PW51" s="252"/>
      <c r="PX51" s="252"/>
      <c r="PY51" s="252"/>
      <c r="PZ51" s="252"/>
      <c r="QA51" s="252"/>
      <c r="QB51" s="252"/>
      <c r="QC51" s="252"/>
      <c r="QD51" s="252"/>
      <c r="QE51" s="252"/>
      <c r="QF51" s="252"/>
      <c r="QG51" s="252"/>
      <c r="QH51" s="252"/>
      <c r="QI51" s="252"/>
      <c r="QJ51" s="252"/>
      <c r="QK51" s="252"/>
      <c r="QL51" s="252"/>
      <c r="QM51" s="252"/>
      <c r="QN51" s="252"/>
      <c r="QO51" s="252"/>
      <c r="QP51" s="252"/>
      <c r="QQ51" s="252"/>
      <c r="QR51" s="252"/>
      <c r="QS51" s="252"/>
      <c r="QT51" s="252"/>
      <c r="QU51" s="252"/>
      <c r="QV51" s="252"/>
      <c r="QW51" s="252"/>
      <c r="QX51" s="252"/>
      <c r="QY51" s="252"/>
      <c r="QZ51" s="252"/>
      <c r="RA51" s="252"/>
      <c r="RB51" s="252"/>
      <c r="RC51" s="252"/>
      <c r="RD51" s="252"/>
      <c r="RE51" s="252"/>
      <c r="RF51" s="252"/>
      <c r="RG51" s="252"/>
      <c r="RH51" s="252"/>
      <c r="RI51" s="252"/>
      <c r="RJ51" s="252"/>
      <c r="RK51" s="252"/>
      <c r="RL51" s="252"/>
      <c r="RM51" s="252"/>
      <c r="RN51" s="252"/>
      <c r="RO51" s="252"/>
      <c r="RP51" s="252"/>
      <c r="RQ51" s="252"/>
      <c r="RR51" s="252"/>
      <c r="RS51" s="252"/>
      <c r="RT51" s="252"/>
      <c r="RU51" s="252"/>
      <c r="RV51" s="252"/>
      <c r="RW51" s="252"/>
      <c r="RX51" s="252"/>
      <c r="RY51" s="252"/>
      <c r="RZ51" s="252"/>
      <c r="SA51" s="252"/>
      <c r="SB51" s="252"/>
      <c r="SC51" s="252"/>
      <c r="SD51" s="252"/>
      <c r="SE51" s="252"/>
      <c r="SF51" s="252"/>
      <c r="SG51" s="252"/>
      <c r="SH51" s="252"/>
      <c r="SI51" s="252"/>
      <c r="SJ51" s="252"/>
      <c r="SK51" s="252"/>
      <c r="SL51" s="252"/>
      <c r="SM51" s="252"/>
      <c r="SN51" s="252"/>
      <c r="SO51" s="252"/>
      <c r="SP51" s="252"/>
      <c r="SQ51" s="252"/>
      <c r="SR51" s="252"/>
      <c r="SS51" s="252"/>
      <c r="ST51" s="252"/>
      <c r="SU51" s="252"/>
      <c r="SV51" s="252"/>
      <c r="SW51" s="252"/>
      <c r="SX51" s="252"/>
      <c r="SY51" s="252"/>
      <c r="SZ51" s="252"/>
      <c r="TA51" s="252"/>
      <c r="TB51" s="252"/>
      <c r="TC51" s="252"/>
      <c r="TD51" s="252"/>
      <c r="TE51" s="252"/>
      <c r="TF51" s="252"/>
      <c r="TG51" s="252"/>
      <c r="TH51" s="252"/>
      <c r="TI51" s="252"/>
      <c r="TJ51" s="252"/>
      <c r="TK51" s="252"/>
      <c r="TL51" s="252"/>
      <c r="TM51" s="252"/>
      <c r="TN51" s="252"/>
      <c r="TO51" s="252"/>
      <c r="TP51" s="252"/>
      <c r="TQ51" s="252"/>
      <c r="TR51" s="252"/>
      <c r="TS51" s="252"/>
      <c r="TT51" s="252"/>
      <c r="TU51" s="252"/>
      <c r="TV51" s="252"/>
      <c r="TW51" s="252"/>
      <c r="TX51" s="252"/>
      <c r="TY51" s="252"/>
      <c r="TZ51" s="252"/>
      <c r="UA51" s="252"/>
      <c r="UB51" s="252"/>
      <c r="UC51" s="252"/>
      <c r="UD51" s="252"/>
      <c r="UE51" s="252"/>
      <c r="UF51" s="252"/>
      <c r="UG51" s="252"/>
      <c r="UH51" s="252"/>
      <c r="UI51" s="252"/>
      <c r="UJ51" s="252"/>
      <c r="UK51" s="252"/>
      <c r="UL51" s="252"/>
      <c r="UM51" s="252"/>
      <c r="UN51" s="252"/>
      <c r="UO51" s="252"/>
      <c r="UP51" s="252"/>
      <c r="UQ51" s="252"/>
      <c r="UR51" s="252"/>
      <c r="US51" s="252"/>
      <c r="UT51" s="252"/>
      <c r="UU51" s="252"/>
      <c r="UV51" s="252"/>
      <c r="UW51" s="252"/>
      <c r="UX51" s="252"/>
      <c r="UY51" s="252"/>
      <c r="UZ51" s="252"/>
      <c r="VA51" s="252"/>
      <c r="VB51" s="252"/>
      <c r="VC51" s="252"/>
      <c r="VD51" s="252"/>
      <c r="VE51" s="252"/>
      <c r="VF51" s="252"/>
      <c r="VG51" s="252"/>
      <c r="VH51" s="252"/>
      <c r="VI51" s="252"/>
      <c r="VJ51" s="252"/>
      <c r="VK51" s="252"/>
      <c r="VL51" s="252"/>
      <c r="VM51" s="252"/>
      <c r="VN51" s="252"/>
      <c r="VO51" s="252"/>
      <c r="VP51" s="252"/>
      <c r="VQ51" s="252"/>
      <c r="VR51" s="252"/>
      <c r="VS51" s="252"/>
      <c r="VT51" s="252"/>
      <c r="VU51" s="252"/>
      <c r="VV51" s="252"/>
      <c r="VW51" s="252"/>
      <c r="VX51" s="252"/>
      <c r="VY51" s="252"/>
      <c r="VZ51" s="252"/>
      <c r="WA51" s="252"/>
      <c r="WB51" s="252"/>
      <c r="WC51" s="252"/>
      <c r="WD51" s="252"/>
      <c r="WE51" s="252"/>
      <c r="WF51" s="252"/>
      <c r="WG51" s="252"/>
      <c r="WH51" s="252"/>
      <c r="WI51" s="252"/>
      <c r="WJ51" s="252"/>
      <c r="WK51" s="252"/>
      <c r="WL51" s="252"/>
      <c r="WM51" s="252"/>
      <c r="WN51" s="252"/>
      <c r="WO51" s="252"/>
      <c r="WP51" s="252"/>
      <c r="WQ51" s="252"/>
      <c r="WR51" s="252"/>
      <c r="WS51" s="252"/>
      <c r="WT51" s="252"/>
      <c r="WU51" s="252"/>
      <c r="WV51" s="252"/>
      <c r="WW51" s="252"/>
      <c r="WX51" s="252"/>
      <c r="WY51" s="252"/>
      <c r="WZ51" s="252"/>
      <c r="XA51" s="252"/>
      <c r="XB51" s="252"/>
      <c r="XC51" s="252"/>
      <c r="XD51" s="252"/>
      <c r="XE51" s="252"/>
      <c r="XF51" s="252"/>
      <c r="XG51" s="252"/>
      <c r="XH51" s="252"/>
      <c r="XI51" s="252"/>
      <c r="XJ51" s="252"/>
      <c r="XK51" s="252"/>
      <c r="XL51" s="252"/>
      <c r="XM51" s="252"/>
      <c r="XN51" s="252"/>
      <c r="XO51" s="252"/>
      <c r="XP51" s="252"/>
      <c r="XQ51" s="252"/>
      <c r="XR51" s="252"/>
      <c r="XS51" s="252"/>
      <c r="XT51" s="252"/>
      <c r="XU51" s="252"/>
      <c r="XV51" s="252"/>
      <c r="XW51" s="252"/>
      <c r="XX51" s="252"/>
      <c r="XY51" s="252"/>
      <c r="XZ51" s="252"/>
      <c r="YA51" s="252"/>
      <c r="YB51" s="252"/>
      <c r="YC51" s="252"/>
      <c r="YD51" s="252"/>
      <c r="YE51" s="252"/>
      <c r="YF51" s="252"/>
      <c r="YG51" s="252"/>
      <c r="YH51" s="252"/>
      <c r="YI51" s="252"/>
      <c r="YJ51" s="252"/>
      <c r="YK51" s="252"/>
      <c r="YL51" s="252"/>
      <c r="YM51" s="252"/>
      <c r="YN51" s="252"/>
      <c r="YO51" s="252"/>
      <c r="YP51" s="252"/>
      <c r="YQ51" s="252"/>
      <c r="YR51" s="252"/>
      <c r="YS51" s="252"/>
      <c r="YT51" s="252"/>
      <c r="YU51" s="252"/>
      <c r="YV51" s="252"/>
      <c r="YW51" s="252"/>
      <c r="YX51" s="252"/>
      <c r="YY51" s="252"/>
      <c r="YZ51" s="252"/>
      <c r="ZA51" s="252"/>
      <c r="ZB51" s="252"/>
      <c r="ZC51" s="252"/>
      <c r="ZD51" s="252"/>
      <c r="ZE51" s="252"/>
      <c r="ZF51" s="252"/>
      <c r="ZG51" s="252"/>
      <c r="ZH51" s="252"/>
      <c r="ZI51" s="252"/>
      <c r="ZJ51" s="252"/>
      <c r="ZK51" s="252"/>
      <c r="ZL51" s="252"/>
      <c r="ZM51" s="252"/>
      <c r="ZN51" s="252"/>
      <c r="ZO51" s="252"/>
      <c r="ZP51" s="252"/>
      <c r="ZQ51" s="252"/>
      <c r="ZR51" s="252"/>
      <c r="ZS51" s="252"/>
      <c r="ZT51" s="252"/>
      <c r="ZU51" s="252"/>
      <c r="ZV51" s="252"/>
      <c r="ZW51" s="252"/>
      <c r="ZX51" s="252"/>
      <c r="ZY51" s="252"/>
      <c r="ZZ51" s="252"/>
      <c r="AAA51" s="252"/>
      <c r="AAB51" s="252"/>
      <c r="AAC51" s="252"/>
      <c r="AAD51" s="252"/>
      <c r="AAE51" s="252"/>
      <c r="AAF51" s="252"/>
      <c r="AAG51" s="252"/>
      <c r="AAH51" s="252"/>
      <c r="AAI51" s="252"/>
      <c r="AAJ51" s="252"/>
      <c r="AAK51" s="252"/>
      <c r="AAL51" s="252"/>
      <c r="AAM51" s="252"/>
      <c r="AAN51" s="252"/>
      <c r="AAO51" s="252"/>
      <c r="AAP51" s="252"/>
      <c r="AAQ51" s="252"/>
      <c r="AAR51" s="252"/>
      <c r="AAS51" s="252"/>
      <c r="AAT51" s="252"/>
      <c r="AAU51" s="252"/>
      <c r="AAV51" s="252"/>
      <c r="AAW51" s="252"/>
      <c r="AAX51" s="252"/>
      <c r="AAY51" s="252"/>
      <c r="AAZ51" s="252"/>
      <c r="ABA51" s="252"/>
      <c r="ABB51" s="252"/>
      <c r="ABC51" s="252"/>
      <c r="ABD51" s="252"/>
      <c r="ABE51" s="252"/>
      <c r="ABF51" s="252"/>
      <c r="ABG51" s="252"/>
      <c r="ABH51" s="252"/>
      <c r="ABI51" s="252"/>
      <c r="ABJ51" s="252"/>
      <c r="ABK51" s="252"/>
      <c r="ABL51" s="252"/>
      <c r="ABM51" s="252"/>
      <c r="ABN51" s="252"/>
      <c r="ABO51" s="252"/>
      <c r="ABP51" s="252"/>
      <c r="ABQ51" s="252"/>
      <c r="ABR51" s="252"/>
      <c r="ABS51" s="252"/>
      <c r="ABT51" s="252"/>
      <c r="ABU51" s="252"/>
      <c r="ABV51" s="252"/>
      <c r="ABW51" s="252"/>
      <c r="ABX51" s="252"/>
      <c r="ABY51" s="252"/>
      <c r="ABZ51" s="252"/>
      <c r="ACA51" s="252"/>
      <c r="ACB51" s="252"/>
      <c r="ACC51" s="252"/>
      <c r="ACD51" s="252"/>
      <c r="ACE51" s="252"/>
      <c r="ACF51" s="252"/>
      <c r="ACG51" s="252"/>
      <c r="ACH51" s="252"/>
      <c r="ACI51" s="252"/>
      <c r="ACJ51" s="252"/>
      <c r="ACK51" s="252"/>
      <c r="ACL51" s="252"/>
      <c r="ACM51" s="252"/>
      <c r="ACN51" s="252"/>
      <c r="ACO51" s="252"/>
      <c r="ACP51" s="252"/>
      <c r="ACQ51" s="252"/>
      <c r="ACR51" s="252"/>
      <c r="ACS51" s="252"/>
      <c r="ACT51" s="252"/>
      <c r="ACU51" s="252"/>
      <c r="ACV51" s="252"/>
      <c r="ACW51" s="252"/>
      <c r="ACX51" s="252"/>
      <c r="ACY51" s="252"/>
      <c r="ACZ51" s="252"/>
      <c r="ADA51" s="252"/>
      <c r="ADB51" s="252"/>
      <c r="ADC51" s="252"/>
      <c r="ADD51" s="252"/>
      <c r="ADE51" s="252"/>
      <c r="ADF51" s="252"/>
      <c r="ADG51" s="252"/>
      <c r="ADH51" s="252"/>
      <c r="ADI51" s="252"/>
      <c r="ADJ51" s="252"/>
      <c r="ADK51" s="252"/>
      <c r="ADL51" s="252"/>
      <c r="ADM51" s="252"/>
      <c r="ADN51" s="252"/>
      <c r="ADO51" s="252"/>
      <c r="ADP51" s="252"/>
      <c r="ADQ51" s="252"/>
      <c r="ADR51" s="252"/>
      <c r="ADS51" s="252"/>
      <c r="ADT51" s="252"/>
      <c r="ADU51" s="252"/>
      <c r="ADV51" s="252"/>
      <c r="ADW51" s="252"/>
      <c r="ADX51" s="252"/>
      <c r="ADY51" s="252"/>
      <c r="ADZ51" s="252"/>
      <c r="AEA51" s="252"/>
      <c r="AEB51" s="252"/>
      <c r="AEC51" s="252"/>
      <c r="AED51" s="252"/>
      <c r="AEE51" s="252"/>
      <c r="AEF51" s="252"/>
      <c r="AEG51" s="252"/>
      <c r="AEH51" s="252"/>
      <c r="AEI51" s="252"/>
      <c r="AEJ51" s="252"/>
      <c r="AEK51" s="252"/>
      <c r="AEL51" s="252"/>
      <c r="AEM51" s="252"/>
      <c r="AEN51" s="252"/>
      <c r="AEO51" s="252"/>
      <c r="AEP51" s="252"/>
      <c r="AEQ51" s="252"/>
      <c r="AER51" s="252"/>
      <c r="AES51" s="252"/>
      <c r="AET51" s="252"/>
      <c r="AEU51" s="252"/>
      <c r="AEV51" s="252"/>
      <c r="AEW51" s="252"/>
      <c r="AEX51" s="252"/>
      <c r="AEY51" s="252"/>
      <c r="AEZ51" s="252"/>
      <c r="AFA51" s="252"/>
      <c r="AFB51" s="252"/>
      <c r="AFC51" s="252"/>
      <c r="AFD51" s="252"/>
      <c r="AFE51" s="252"/>
      <c r="AFF51" s="252"/>
      <c r="AFG51" s="252"/>
      <c r="AFH51" s="252"/>
      <c r="AFI51" s="252"/>
      <c r="AFJ51" s="252"/>
      <c r="AFK51" s="252"/>
      <c r="AFL51" s="252"/>
      <c r="AFM51" s="252"/>
      <c r="AFN51" s="252"/>
      <c r="AFO51" s="252"/>
      <c r="AFP51" s="252"/>
      <c r="AFQ51" s="252"/>
      <c r="AFR51" s="252"/>
      <c r="AFS51" s="252"/>
      <c r="AFT51" s="252"/>
      <c r="AFU51" s="252"/>
      <c r="AFV51" s="252"/>
      <c r="AFW51" s="252"/>
      <c r="AFX51" s="252"/>
      <c r="AFY51" s="252"/>
      <c r="AFZ51" s="252"/>
      <c r="AGA51" s="252"/>
      <c r="AGB51" s="252"/>
      <c r="AGC51" s="252"/>
      <c r="AGD51" s="252"/>
      <c r="AGE51" s="252"/>
      <c r="AGF51" s="252"/>
      <c r="AGG51" s="252"/>
      <c r="AGH51" s="252"/>
      <c r="AGI51" s="252"/>
      <c r="AGJ51" s="252"/>
      <c r="AGK51" s="252"/>
      <c r="AGL51" s="252"/>
      <c r="AGM51" s="252"/>
      <c r="AGN51" s="252"/>
      <c r="AGO51" s="252"/>
      <c r="AGP51" s="252"/>
      <c r="AGQ51" s="252"/>
      <c r="AGR51" s="252"/>
      <c r="AGS51" s="252"/>
      <c r="AGT51" s="252"/>
      <c r="AGU51" s="252"/>
      <c r="AGV51" s="252"/>
      <c r="AGW51" s="252"/>
      <c r="AGX51" s="252"/>
      <c r="AGY51" s="252"/>
      <c r="AGZ51" s="252"/>
      <c r="AHA51" s="252"/>
      <c r="AHB51" s="252"/>
      <c r="AHC51" s="252"/>
      <c r="AHD51" s="252"/>
      <c r="AHE51" s="252"/>
      <c r="AHF51" s="252"/>
      <c r="AHG51" s="252"/>
      <c r="AHH51" s="252"/>
      <c r="AHI51" s="252"/>
      <c r="AHJ51" s="252"/>
      <c r="AHK51" s="252"/>
      <c r="AHL51" s="252"/>
      <c r="AHM51" s="252"/>
      <c r="AHN51" s="252"/>
      <c r="AHO51" s="252"/>
      <c r="AHP51" s="252"/>
      <c r="AHQ51" s="252"/>
      <c r="AHR51" s="252"/>
      <c r="AHS51" s="252"/>
      <c r="AHT51" s="252"/>
      <c r="AHU51" s="252"/>
      <c r="AHV51" s="252"/>
      <c r="AHW51" s="252"/>
      <c r="AHX51" s="252"/>
      <c r="AHY51" s="252"/>
      <c r="AHZ51" s="252"/>
      <c r="AIA51" s="252"/>
      <c r="AIB51" s="252"/>
      <c r="AIC51" s="252"/>
      <c r="AID51" s="252"/>
      <c r="AIE51" s="252"/>
      <c r="AIF51" s="252"/>
      <c r="AIG51" s="252"/>
      <c r="AIH51" s="252"/>
      <c r="AII51" s="252"/>
      <c r="AIJ51" s="252"/>
      <c r="AIK51" s="252"/>
      <c r="AIL51" s="252"/>
      <c r="AIM51" s="252"/>
      <c r="AIN51" s="252"/>
      <c r="AIO51" s="252"/>
      <c r="AIP51" s="252"/>
      <c r="AIQ51" s="252"/>
      <c r="AIR51" s="252"/>
      <c r="AIS51" s="252"/>
      <c r="AIT51" s="252"/>
      <c r="AIU51" s="252"/>
      <c r="AIV51" s="252"/>
      <c r="AIW51" s="252"/>
      <c r="AIX51" s="252"/>
      <c r="AIY51" s="252"/>
      <c r="AIZ51" s="252"/>
      <c r="AJA51" s="252"/>
      <c r="AJB51" s="252"/>
      <c r="AJC51" s="252"/>
      <c r="AJD51" s="252"/>
      <c r="AJE51" s="252"/>
      <c r="AJF51" s="252"/>
      <c r="AJG51" s="252"/>
      <c r="AJH51" s="252"/>
      <c r="AJI51" s="252"/>
      <c r="AJJ51" s="252"/>
      <c r="AJK51" s="252"/>
      <c r="AJL51" s="252"/>
      <c r="AJM51" s="252"/>
      <c r="AJN51" s="252"/>
      <c r="AJO51" s="252"/>
      <c r="AJP51" s="252"/>
      <c r="AJQ51" s="252"/>
      <c r="AJR51" s="252"/>
      <c r="AJS51" s="252"/>
      <c r="AJT51" s="252"/>
      <c r="AJU51" s="252"/>
      <c r="AJV51" s="252"/>
      <c r="AJW51" s="252"/>
      <c r="AJX51" s="252"/>
      <c r="AJY51" s="252"/>
      <c r="AJZ51" s="252"/>
      <c r="AKA51" s="252"/>
      <c r="AKB51" s="252"/>
      <c r="AKC51" s="252"/>
      <c r="AKD51" s="252"/>
      <c r="AKE51" s="252"/>
      <c r="AKF51" s="252"/>
      <c r="AKG51" s="252"/>
      <c r="AKH51" s="252"/>
      <c r="AKI51" s="252"/>
      <c r="AKJ51" s="252"/>
      <c r="AKK51" s="252"/>
      <c r="AKL51" s="252"/>
      <c r="AKM51" s="252"/>
      <c r="AKN51" s="252"/>
      <c r="AKO51" s="252"/>
      <c r="AKP51" s="252"/>
      <c r="AKQ51" s="252"/>
      <c r="AKR51" s="252"/>
      <c r="AKS51" s="252"/>
      <c r="AKT51" s="252"/>
      <c r="AKU51" s="252"/>
      <c r="AKV51" s="252"/>
      <c r="AKW51" s="252"/>
      <c r="AKX51" s="252"/>
      <c r="AKY51" s="252"/>
      <c r="AKZ51" s="252"/>
      <c r="ALA51" s="252"/>
      <c r="ALB51" s="252"/>
      <c r="ALC51" s="252"/>
      <c r="ALD51" s="252"/>
      <c r="ALE51" s="252"/>
      <c r="ALF51" s="252"/>
      <c r="ALG51" s="252"/>
      <c r="ALH51" s="252"/>
      <c r="ALI51" s="252"/>
      <c r="ALJ51" s="252"/>
      <c r="ALK51" s="252"/>
      <c r="ALL51" s="252"/>
      <c r="ALM51" s="252"/>
      <c r="ALN51" s="252"/>
      <c r="ALO51" s="252"/>
      <c r="ALP51" s="252"/>
      <c r="ALQ51" s="252"/>
      <c r="ALR51" s="252"/>
      <c r="ALS51" s="252"/>
      <c r="ALT51" s="252"/>
      <c r="ALU51" s="252"/>
      <c r="ALV51" s="252"/>
      <c r="ALW51" s="252"/>
      <c r="ALX51" s="252"/>
      <c r="ALY51" s="252"/>
      <c r="ALZ51" s="252"/>
      <c r="AMA51" s="252"/>
      <c r="AMB51" s="252"/>
      <c r="AMC51" s="252"/>
      <c r="AMD51" s="252"/>
      <c r="AME51" s="252"/>
      <c r="AMF51" s="252"/>
      <c r="AMG51" s="252"/>
      <c r="AMH51" s="252"/>
      <c r="AMI51" s="252"/>
      <c r="AMJ51" s="252"/>
      <c r="AMK51" s="252"/>
      <c r="AML51" s="252"/>
      <c r="AMM51" s="252"/>
      <c r="AMN51" s="252"/>
      <c r="AMO51" s="252"/>
      <c r="AMP51" s="252"/>
      <c r="AMQ51" s="252"/>
      <c r="AMR51" s="252"/>
      <c r="AMS51" s="252"/>
      <c r="AMT51" s="252"/>
      <c r="AMU51" s="252"/>
      <c r="AMV51" s="252"/>
      <c r="AMW51" s="252"/>
      <c r="AMX51" s="252"/>
      <c r="AMY51" s="252"/>
      <c r="AMZ51" s="252"/>
      <c r="ANA51" s="252"/>
      <c r="ANB51" s="252"/>
      <c r="ANC51" s="252"/>
      <c r="AND51" s="252"/>
      <c r="ANE51" s="252"/>
      <c r="ANF51" s="252"/>
      <c r="ANG51" s="252"/>
      <c r="ANH51" s="252"/>
      <c r="ANI51" s="252"/>
      <c r="ANJ51" s="252"/>
      <c r="ANK51" s="252"/>
      <c r="ANL51" s="252"/>
      <c r="ANM51" s="252"/>
      <c r="ANN51" s="252"/>
      <c r="ANO51" s="252"/>
      <c r="ANP51" s="252"/>
      <c r="ANQ51" s="252"/>
      <c r="ANR51" s="252"/>
      <c r="ANS51" s="252"/>
      <c r="ANT51" s="252"/>
      <c r="ANU51" s="252"/>
      <c r="ANV51" s="252"/>
      <c r="ANW51" s="252"/>
      <c r="ANX51" s="252"/>
      <c r="ANY51" s="252"/>
      <c r="ANZ51" s="252"/>
      <c r="AOA51" s="252"/>
      <c r="AOB51" s="252"/>
      <c r="AOC51" s="252"/>
      <c r="AOD51" s="252"/>
      <c r="AOE51" s="252"/>
      <c r="AOF51" s="252"/>
      <c r="AOG51" s="252"/>
      <c r="AOH51" s="252"/>
      <c r="AOI51" s="252"/>
      <c r="AOJ51" s="252"/>
      <c r="AOK51" s="252"/>
      <c r="AOL51" s="252"/>
      <c r="AOM51" s="252"/>
      <c r="AON51" s="252"/>
      <c r="AOO51" s="252"/>
      <c r="AOP51" s="252"/>
      <c r="AOQ51" s="252"/>
      <c r="AOR51" s="252"/>
      <c r="AOS51" s="252"/>
      <c r="AOT51" s="252"/>
      <c r="AOU51" s="252"/>
      <c r="AOV51" s="252"/>
      <c r="AOW51" s="252"/>
      <c r="AOX51" s="252"/>
      <c r="AOY51" s="252"/>
      <c r="AOZ51" s="252"/>
      <c r="APA51" s="252"/>
      <c r="APB51" s="252"/>
      <c r="APC51" s="252"/>
      <c r="APD51" s="252"/>
      <c r="APE51" s="252"/>
      <c r="APF51" s="252"/>
      <c r="APG51" s="252"/>
      <c r="APH51" s="252"/>
      <c r="API51" s="252"/>
      <c r="APJ51" s="252"/>
      <c r="APK51" s="252"/>
      <c r="APL51" s="252"/>
      <c r="APM51" s="252"/>
      <c r="APN51" s="252"/>
      <c r="APO51" s="252"/>
      <c r="APP51" s="252"/>
    </row>
    <row r="52" spans="1:1108" s="249" customFormat="1">
      <c r="A52" s="42">
        <v>110</v>
      </c>
      <c r="B52" s="137">
        <v>37.1</v>
      </c>
      <c r="C52" s="102" t="s">
        <v>538</v>
      </c>
      <c r="D52" s="174">
        <v>1067</v>
      </c>
      <c r="E52" s="264" t="s">
        <v>539</v>
      </c>
      <c r="F52" s="106" t="s">
        <v>541</v>
      </c>
      <c r="G52" s="175" t="s">
        <v>540</v>
      </c>
      <c r="H52" s="175" t="s">
        <v>543</v>
      </c>
      <c r="I52" s="175" t="s">
        <v>542</v>
      </c>
      <c r="J52" s="10" t="s">
        <v>544</v>
      </c>
      <c r="K52" s="10" t="s">
        <v>545</v>
      </c>
      <c r="L52" s="74" t="s">
        <v>546</v>
      </c>
      <c r="M52" s="10" t="s">
        <v>547</v>
      </c>
      <c r="N52" s="74" t="s">
        <v>293</v>
      </c>
      <c r="O52" s="177">
        <v>112834</v>
      </c>
      <c r="P52" s="109">
        <v>89</v>
      </c>
      <c r="Q52" s="109" t="s">
        <v>0</v>
      </c>
      <c r="R52" s="109">
        <v>89</v>
      </c>
      <c r="S52" s="109" t="s">
        <v>0</v>
      </c>
      <c r="T52" s="283">
        <v>3</v>
      </c>
      <c r="U52" s="109" t="s">
        <v>0</v>
      </c>
      <c r="V52" s="109">
        <v>14</v>
      </c>
      <c r="W52" s="109" t="s">
        <v>0</v>
      </c>
      <c r="X52" s="109">
        <v>7</v>
      </c>
      <c r="Y52" s="109" t="s">
        <v>0</v>
      </c>
      <c r="Z52" s="109">
        <v>5</v>
      </c>
      <c r="AA52" s="109" t="s">
        <v>0</v>
      </c>
      <c r="AB52" s="109"/>
      <c r="AC52" s="109" t="s">
        <v>0</v>
      </c>
      <c r="AD52" s="109"/>
      <c r="AE52" s="109" t="s">
        <v>0</v>
      </c>
      <c r="AF52" s="77">
        <v>4.5</v>
      </c>
      <c r="AG52" s="78">
        <v>8</v>
      </c>
      <c r="AH52" s="77" t="s">
        <v>407</v>
      </c>
      <c r="AI52" s="77" t="s">
        <v>0</v>
      </c>
      <c r="AJ52" s="284" t="s">
        <v>8</v>
      </c>
      <c r="AK52" s="284" t="s">
        <v>491</v>
      </c>
      <c r="AL52" s="285" t="s">
        <v>11</v>
      </c>
      <c r="AM52" s="285"/>
      <c r="AN52" s="285"/>
      <c r="AO52" s="285"/>
      <c r="AP52" s="286">
        <v>10</v>
      </c>
      <c r="AQ52" s="111" t="s">
        <v>7</v>
      </c>
      <c r="AR52" s="287">
        <v>0.27800000000000002</v>
      </c>
      <c r="AS52" s="83" t="s">
        <v>20</v>
      </c>
      <c r="AT52" s="288">
        <v>120</v>
      </c>
      <c r="AU52" s="289">
        <v>180</v>
      </c>
      <c r="AV52" s="180" t="s">
        <v>492</v>
      </c>
      <c r="AW52" s="183" t="s">
        <v>206</v>
      </c>
      <c r="AX52" s="74" t="s">
        <v>207</v>
      </c>
      <c r="AY52" s="74" t="s">
        <v>208</v>
      </c>
      <c r="AZ52" s="74" t="s">
        <v>209</v>
      </c>
      <c r="BA52" s="152" t="s">
        <v>210</v>
      </c>
      <c r="BB52" s="152" t="s">
        <v>211</v>
      </c>
      <c r="BC52" s="152" t="s">
        <v>212</v>
      </c>
      <c r="BD52" s="152" t="s">
        <v>213</v>
      </c>
      <c r="BE52" s="267" t="s">
        <v>493</v>
      </c>
      <c r="BF52" s="236" t="s">
        <v>494</v>
      </c>
      <c r="BG52" s="236" t="s">
        <v>495</v>
      </c>
      <c r="BH52" s="236" t="s">
        <v>496</v>
      </c>
      <c r="BM52" s="181" t="s">
        <v>294</v>
      </c>
      <c r="BN52" s="157" t="s">
        <v>295</v>
      </c>
      <c r="BO52" s="157" t="s">
        <v>296</v>
      </c>
      <c r="BP52" s="156" t="s">
        <v>297</v>
      </c>
      <c r="BQ52" s="155" t="s">
        <v>298</v>
      </c>
      <c r="BR52" s="155" t="s">
        <v>299</v>
      </c>
      <c r="BS52" s="121" t="s">
        <v>300</v>
      </c>
      <c r="BT52" s="121" t="s">
        <v>301</v>
      </c>
      <c r="BU52" s="121" t="s">
        <v>548</v>
      </c>
      <c r="BV52" s="121" t="s">
        <v>549</v>
      </c>
      <c r="BW52" s="121" t="s">
        <v>550</v>
      </c>
      <c r="BX52" s="121" t="s">
        <v>551</v>
      </c>
      <c r="BY52" s="121" t="s">
        <v>414</v>
      </c>
      <c r="BZ52" s="155" t="s">
        <v>415</v>
      </c>
      <c r="CA52" s="268" t="s">
        <v>416</v>
      </c>
      <c r="CB52" s="269" t="s">
        <v>417</v>
      </c>
      <c r="CC52" s="155" t="s">
        <v>344</v>
      </c>
      <c r="CD52" s="155" t="s">
        <v>345</v>
      </c>
      <c r="CE52" s="155" t="s">
        <v>346</v>
      </c>
      <c r="CF52" s="155" t="s">
        <v>347</v>
      </c>
      <c r="CG52" s="337" t="s">
        <v>418</v>
      </c>
      <c r="CH52" s="157" t="s">
        <v>419</v>
      </c>
      <c r="CI52" s="157" t="s">
        <v>420</v>
      </c>
      <c r="CJ52" s="157" t="s">
        <v>421</v>
      </c>
      <c r="CK52" s="271" t="s">
        <v>501</v>
      </c>
      <c r="CL52" s="271"/>
      <c r="CM52" s="271"/>
      <c r="CN52" s="271"/>
      <c r="CO52" s="290" t="s">
        <v>502</v>
      </c>
      <c r="CP52" s="271"/>
      <c r="CQ52" s="271"/>
      <c r="CR52" s="271"/>
      <c r="CS52" s="271" t="s">
        <v>503</v>
      </c>
      <c r="CT52" s="271" t="s">
        <v>504</v>
      </c>
      <c r="CU52" s="271" t="s">
        <v>505</v>
      </c>
      <c r="CV52" s="271" t="s">
        <v>506</v>
      </c>
      <c r="CW52" s="291" t="s">
        <v>507</v>
      </c>
      <c r="CX52" s="292"/>
      <c r="CY52" s="292"/>
      <c r="CZ52" s="291"/>
      <c r="DA52" s="293" t="s">
        <v>508</v>
      </c>
      <c r="DB52" s="280"/>
      <c r="DC52" s="280"/>
      <c r="DD52" s="280"/>
      <c r="DE52" s="280" t="s">
        <v>509</v>
      </c>
      <c r="DF52" s="292"/>
      <c r="DG52" s="271"/>
      <c r="DH52" s="271"/>
      <c r="DI52" s="290" t="s">
        <v>510</v>
      </c>
      <c r="DJ52" s="91" t="s">
        <v>237</v>
      </c>
      <c r="DK52" s="91" t="s">
        <v>238</v>
      </c>
      <c r="DL52" s="91" t="s">
        <v>239</v>
      </c>
      <c r="DM52" s="121" t="s">
        <v>414</v>
      </c>
      <c r="DN52" s="155" t="s">
        <v>415</v>
      </c>
      <c r="DO52" s="268" t="s">
        <v>416</v>
      </c>
      <c r="DP52" s="268" t="s">
        <v>417</v>
      </c>
      <c r="DQ52" s="127" t="s">
        <v>511</v>
      </c>
      <c r="DR52" s="127" t="s">
        <v>512</v>
      </c>
      <c r="DS52" s="127" t="s">
        <v>513</v>
      </c>
      <c r="DT52" s="127" t="s">
        <v>514</v>
      </c>
      <c r="DU52" s="91" t="s">
        <v>241</v>
      </c>
      <c r="DV52" s="91" t="s">
        <v>242</v>
      </c>
      <c r="DW52" s="91" t="s">
        <v>243</v>
      </c>
      <c r="DX52" s="91" t="s">
        <v>244</v>
      </c>
      <c r="DY52" s="192"/>
      <c r="DZ52" s="192"/>
      <c r="EA52" s="192"/>
      <c r="EB52" s="192"/>
      <c r="EC52" s="192"/>
      <c r="ED52" s="192"/>
      <c r="EE52" s="192"/>
      <c r="EF52" s="192"/>
      <c r="EG52" s="96" t="s">
        <v>552</v>
      </c>
      <c r="EH52" s="96" t="s">
        <v>516</v>
      </c>
      <c r="EI52" s="95" t="s">
        <v>517</v>
      </c>
      <c r="EJ52" s="95" t="s">
        <v>518</v>
      </c>
      <c r="EK52" s="96" t="s">
        <v>253</v>
      </c>
      <c r="EL52" s="183" t="s">
        <v>519</v>
      </c>
      <c r="EM52" s="183" t="s">
        <v>520</v>
      </c>
      <c r="EN52" s="185" t="s">
        <v>552</v>
      </c>
      <c r="EO52" s="185" t="s">
        <v>254</v>
      </c>
      <c r="EP52" s="185"/>
      <c r="EQ52" s="185" t="s">
        <v>553</v>
      </c>
      <c r="ER52" s="185" t="s">
        <v>554</v>
      </c>
      <c r="ES52" s="185" t="s">
        <v>553</v>
      </c>
      <c r="ET52" s="185" t="s">
        <v>552</v>
      </c>
      <c r="EU52" s="185" t="s">
        <v>452</v>
      </c>
      <c r="EV52" s="183"/>
      <c r="EW52" s="183"/>
      <c r="EX52" s="171">
        <v>112723</v>
      </c>
      <c r="EY52" s="171"/>
      <c r="EZ52" s="171"/>
      <c r="FA52" s="171" t="s">
        <v>524</v>
      </c>
      <c r="FB52" s="171"/>
      <c r="FC52" s="171"/>
      <c r="FD52" s="171"/>
      <c r="FE52" s="171" t="s">
        <v>525</v>
      </c>
      <c r="FF52" s="248"/>
      <c r="FG52" s="248"/>
      <c r="FH52" s="248"/>
      <c r="FI52" s="248"/>
      <c r="FJ52" s="248"/>
      <c r="FK52" s="248"/>
      <c r="FL52" s="135">
        <v>1</v>
      </c>
      <c r="FM52" s="136"/>
      <c r="FN52" s="136"/>
      <c r="FO52" s="136"/>
      <c r="FP52" s="136"/>
      <c r="FQ52" s="136"/>
      <c r="FR52" s="136"/>
      <c r="FS52" s="136"/>
      <c r="FT52" s="136"/>
      <c r="FU52" s="136"/>
      <c r="FV52" s="136"/>
    </row>
    <row r="53" spans="1:1108" s="249" customFormat="1">
      <c r="A53" s="42">
        <v>112</v>
      </c>
      <c r="B53" s="137">
        <v>37.299999999999997</v>
      </c>
      <c r="C53" s="102" t="s">
        <v>555</v>
      </c>
      <c r="D53" s="174">
        <v>1067</v>
      </c>
      <c r="E53" s="264" t="s">
        <v>539</v>
      </c>
      <c r="F53" s="106" t="s">
        <v>541</v>
      </c>
      <c r="G53" s="175" t="s">
        <v>540</v>
      </c>
      <c r="H53" s="175" t="s">
        <v>543</v>
      </c>
      <c r="I53" s="175" t="s">
        <v>542</v>
      </c>
      <c r="J53" s="10" t="s">
        <v>544</v>
      </c>
      <c r="K53" s="10" t="s">
        <v>545</v>
      </c>
      <c r="L53" s="74" t="s">
        <v>546</v>
      </c>
      <c r="M53" s="10" t="s">
        <v>547</v>
      </c>
      <c r="N53" s="74" t="s">
        <v>293</v>
      </c>
      <c r="O53" s="177"/>
      <c r="P53" s="109">
        <v>89</v>
      </c>
      <c r="Q53" s="109" t="s">
        <v>0</v>
      </c>
      <c r="R53" s="109">
        <v>89</v>
      </c>
      <c r="S53" s="109" t="s">
        <v>0</v>
      </c>
      <c r="T53" s="283">
        <v>3</v>
      </c>
      <c r="U53" s="109" t="s">
        <v>0</v>
      </c>
      <c r="V53" s="109">
        <v>14</v>
      </c>
      <c r="W53" s="109" t="s">
        <v>0</v>
      </c>
      <c r="X53" s="109">
        <v>7</v>
      </c>
      <c r="Y53" s="109" t="s">
        <v>0</v>
      </c>
      <c r="Z53" s="109">
        <v>5</v>
      </c>
      <c r="AA53" s="109" t="s">
        <v>0</v>
      </c>
      <c r="AB53" s="109"/>
      <c r="AC53" s="109" t="s">
        <v>0</v>
      </c>
      <c r="AD53" s="109"/>
      <c r="AE53" s="109" t="s">
        <v>0</v>
      </c>
      <c r="AF53" s="77">
        <v>4.5</v>
      </c>
      <c r="AG53" s="78">
        <v>8</v>
      </c>
      <c r="AH53" s="77" t="s">
        <v>407</v>
      </c>
      <c r="AI53" s="77" t="s">
        <v>0</v>
      </c>
      <c r="AJ53" s="284" t="s">
        <v>8</v>
      </c>
      <c r="AK53" s="284" t="s">
        <v>491</v>
      </c>
      <c r="AL53" s="285" t="s">
        <v>11</v>
      </c>
      <c r="AM53" s="285"/>
      <c r="AN53" s="285"/>
      <c r="AO53" s="285"/>
      <c r="AP53" s="286">
        <v>50</v>
      </c>
      <c r="AQ53" s="111" t="s">
        <v>7</v>
      </c>
      <c r="AR53" s="287">
        <v>0.27800000000000002</v>
      </c>
      <c r="AS53" s="83" t="s">
        <v>20</v>
      </c>
      <c r="AT53" s="288">
        <v>120</v>
      </c>
      <c r="AU53" s="289">
        <v>180</v>
      </c>
      <c r="AV53" s="180" t="s">
        <v>492</v>
      </c>
      <c r="AW53" s="183" t="s">
        <v>206</v>
      </c>
      <c r="AX53" s="74" t="s">
        <v>207</v>
      </c>
      <c r="AY53" s="74" t="s">
        <v>208</v>
      </c>
      <c r="AZ53" s="74" t="s">
        <v>209</v>
      </c>
      <c r="BA53" s="152" t="s">
        <v>210</v>
      </c>
      <c r="BB53" s="152" t="s">
        <v>211</v>
      </c>
      <c r="BC53" s="152" t="s">
        <v>212</v>
      </c>
      <c r="BD53" s="152" t="s">
        <v>213</v>
      </c>
      <c r="BE53" s="267" t="s">
        <v>493</v>
      </c>
      <c r="BF53" s="236" t="s">
        <v>494</v>
      </c>
      <c r="BG53" s="236" t="s">
        <v>495</v>
      </c>
      <c r="BH53" s="236" t="s">
        <v>496</v>
      </c>
      <c r="BM53" s="181" t="s">
        <v>294</v>
      </c>
      <c r="BN53" s="157" t="s">
        <v>295</v>
      </c>
      <c r="BO53" s="157" t="s">
        <v>296</v>
      </c>
      <c r="BP53" s="156" t="s">
        <v>297</v>
      </c>
      <c r="BQ53" s="155" t="s">
        <v>298</v>
      </c>
      <c r="BR53" s="155" t="s">
        <v>299</v>
      </c>
      <c r="BS53" s="121" t="s">
        <v>300</v>
      </c>
      <c r="BT53" s="121" t="s">
        <v>301</v>
      </c>
      <c r="BU53" s="121" t="s">
        <v>548</v>
      </c>
      <c r="BV53" s="121" t="s">
        <v>549</v>
      </c>
      <c r="BW53" s="121" t="s">
        <v>550</v>
      </c>
      <c r="BX53" s="121" t="s">
        <v>551</v>
      </c>
      <c r="BY53" s="121" t="s">
        <v>414</v>
      </c>
      <c r="BZ53" s="155" t="s">
        <v>415</v>
      </c>
      <c r="CA53" s="268" t="s">
        <v>416</v>
      </c>
      <c r="CB53" s="269" t="s">
        <v>417</v>
      </c>
      <c r="CC53" s="155" t="s">
        <v>344</v>
      </c>
      <c r="CD53" s="155" t="s">
        <v>345</v>
      </c>
      <c r="CE53" s="155" t="s">
        <v>346</v>
      </c>
      <c r="CF53" s="155" t="s">
        <v>347</v>
      </c>
      <c r="CG53" s="337" t="s">
        <v>418</v>
      </c>
      <c r="CH53" s="157" t="s">
        <v>419</v>
      </c>
      <c r="CI53" s="157" t="s">
        <v>420</v>
      </c>
      <c r="CJ53" s="157" t="s">
        <v>421</v>
      </c>
      <c r="CK53" s="271" t="s">
        <v>501</v>
      </c>
      <c r="CL53" s="271"/>
      <c r="CM53" s="271"/>
      <c r="CN53" s="271"/>
      <c r="CO53" s="290" t="s">
        <v>502</v>
      </c>
      <c r="CP53" s="271"/>
      <c r="CQ53" s="271"/>
      <c r="CR53" s="271"/>
      <c r="CS53" s="271" t="s">
        <v>503</v>
      </c>
      <c r="CT53" s="271" t="s">
        <v>504</v>
      </c>
      <c r="CU53" s="271" t="s">
        <v>505</v>
      </c>
      <c r="CV53" s="271" t="s">
        <v>506</v>
      </c>
      <c r="CW53" s="291" t="s">
        <v>507</v>
      </c>
      <c r="CX53" s="292"/>
      <c r="CY53" s="292"/>
      <c r="CZ53" s="291"/>
      <c r="DA53" s="293" t="s">
        <v>508</v>
      </c>
      <c r="DB53" s="280"/>
      <c r="DC53" s="280"/>
      <c r="DD53" s="280"/>
      <c r="DE53" s="280" t="s">
        <v>509</v>
      </c>
      <c r="DF53" s="292"/>
      <c r="DG53" s="271"/>
      <c r="DH53" s="271"/>
      <c r="DI53" s="290" t="s">
        <v>510</v>
      </c>
      <c r="DJ53" s="91" t="s">
        <v>237</v>
      </c>
      <c r="DK53" s="91" t="s">
        <v>238</v>
      </c>
      <c r="DL53" s="91" t="s">
        <v>239</v>
      </c>
      <c r="DM53" s="121" t="s">
        <v>414</v>
      </c>
      <c r="DN53" s="155" t="s">
        <v>415</v>
      </c>
      <c r="DO53" s="268" t="s">
        <v>416</v>
      </c>
      <c r="DP53" s="268" t="s">
        <v>417</v>
      </c>
      <c r="DQ53" s="127" t="s">
        <v>511</v>
      </c>
      <c r="DR53" s="127" t="s">
        <v>512</v>
      </c>
      <c r="DS53" s="127" t="s">
        <v>513</v>
      </c>
      <c r="DT53" s="127" t="s">
        <v>514</v>
      </c>
      <c r="DU53" s="91" t="s">
        <v>241</v>
      </c>
      <c r="DV53" s="91" t="s">
        <v>242</v>
      </c>
      <c r="DW53" s="91" t="s">
        <v>243</v>
      </c>
      <c r="DX53" s="91" t="s">
        <v>244</v>
      </c>
      <c r="DY53" s="192"/>
      <c r="DZ53" s="192"/>
      <c r="EA53" s="192"/>
      <c r="EB53" s="192"/>
      <c r="EC53" s="192"/>
      <c r="ED53" s="192"/>
      <c r="EE53" s="192"/>
      <c r="EF53" s="192"/>
      <c r="EG53" s="96" t="s">
        <v>552</v>
      </c>
      <c r="EH53" s="96" t="s">
        <v>516</v>
      </c>
      <c r="EI53" s="95" t="s">
        <v>517</v>
      </c>
      <c r="EJ53" s="95" t="s">
        <v>518</v>
      </c>
      <c r="EK53" s="96" t="s">
        <v>253</v>
      </c>
      <c r="EL53" s="183" t="s">
        <v>519</v>
      </c>
      <c r="EM53" s="183" t="s">
        <v>520</v>
      </c>
      <c r="EN53" s="185" t="s">
        <v>552</v>
      </c>
      <c r="EO53" s="185" t="s">
        <v>254</v>
      </c>
      <c r="EP53" s="185"/>
      <c r="EQ53" s="185" t="s">
        <v>553</v>
      </c>
      <c r="ER53" s="185" t="s">
        <v>554</v>
      </c>
      <c r="ES53" s="185" t="s">
        <v>553</v>
      </c>
      <c r="ET53" s="185" t="s">
        <v>552</v>
      </c>
      <c r="EU53" s="185" t="s">
        <v>452</v>
      </c>
      <c r="EV53" s="183"/>
      <c r="EW53" s="183"/>
      <c r="EX53" s="171" t="s">
        <v>523</v>
      </c>
      <c r="EY53" s="171"/>
      <c r="EZ53" s="171"/>
      <c r="FA53" s="171" t="s">
        <v>524</v>
      </c>
      <c r="FB53" s="171"/>
      <c r="FC53" s="171"/>
      <c r="FD53" s="171"/>
      <c r="FE53" s="171" t="s">
        <v>525</v>
      </c>
      <c r="FF53" s="248"/>
      <c r="FG53" s="248"/>
      <c r="FH53" s="248"/>
      <c r="FI53" s="248"/>
      <c r="FJ53" s="248"/>
      <c r="FK53" s="248"/>
      <c r="FL53" s="135">
        <v>1</v>
      </c>
      <c r="FM53" s="136"/>
      <c r="FN53" s="136"/>
      <c r="FO53" s="136"/>
      <c r="FP53" s="136"/>
      <c r="FQ53" s="136"/>
      <c r="FR53" s="136"/>
      <c r="FS53" s="136"/>
      <c r="FT53" s="136"/>
      <c r="FU53" s="136"/>
      <c r="FV53" s="136"/>
    </row>
    <row r="54" spans="1:1108" s="249" customFormat="1">
      <c r="A54" s="42">
        <v>113</v>
      </c>
      <c r="B54" s="137">
        <v>38.1</v>
      </c>
      <c r="C54" s="102" t="s">
        <v>556</v>
      </c>
      <c r="D54" s="174">
        <v>1067</v>
      </c>
      <c r="E54" s="264" t="s">
        <v>539</v>
      </c>
      <c r="F54" s="106" t="s">
        <v>541</v>
      </c>
      <c r="G54" s="175" t="s">
        <v>540</v>
      </c>
      <c r="H54" s="175" t="s">
        <v>543</v>
      </c>
      <c r="I54" s="175" t="s">
        <v>542</v>
      </c>
      <c r="J54" s="10" t="s">
        <v>544</v>
      </c>
      <c r="K54" s="10" t="s">
        <v>545</v>
      </c>
      <c r="L54" s="74" t="s">
        <v>546</v>
      </c>
      <c r="M54" s="10" t="s">
        <v>547</v>
      </c>
      <c r="N54" s="74" t="s">
        <v>293</v>
      </c>
      <c r="O54" s="177"/>
      <c r="P54" s="109">
        <v>89</v>
      </c>
      <c r="Q54" s="109" t="s">
        <v>0</v>
      </c>
      <c r="R54" s="109">
        <v>89</v>
      </c>
      <c r="S54" s="109" t="s">
        <v>0</v>
      </c>
      <c r="T54" s="283">
        <v>3</v>
      </c>
      <c r="U54" s="109" t="s">
        <v>0</v>
      </c>
      <c r="V54" s="109">
        <v>14</v>
      </c>
      <c r="W54" s="109" t="s">
        <v>0</v>
      </c>
      <c r="X54" s="109">
        <v>7</v>
      </c>
      <c r="Y54" s="109" t="s">
        <v>0</v>
      </c>
      <c r="Z54" s="109">
        <v>5</v>
      </c>
      <c r="AA54" s="109" t="s">
        <v>0</v>
      </c>
      <c r="AB54" s="109"/>
      <c r="AC54" s="109" t="s">
        <v>0</v>
      </c>
      <c r="AD54" s="109"/>
      <c r="AE54" s="109" t="s">
        <v>0</v>
      </c>
      <c r="AF54" s="77">
        <v>4.5</v>
      </c>
      <c r="AG54" s="78">
        <v>8</v>
      </c>
      <c r="AH54" s="77" t="s">
        <v>407</v>
      </c>
      <c r="AI54" s="77" t="s">
        <v>0</v>
      </c>
      <c r="AJ54" s="284" t="s">
        <v>8</v>
      </c>
      <c r="AK54" s="284" t="s">
        <v>491</v>
      </c>
      <c r="AL54" s="285" t="s">
        <v>11</v>
      </c>
      <c r="AM54" s="285"/>
      <c r="AN54" s="285"/>
      <c r="AO54" s="285"/>
      <c r="AP54" s="286">
        <v>10</v>
      </c>
      <c r="AQ54" s="111" t="s">
        <v>7</v>
      </c>
      <c r="AR54" s="287">
        <v>0.27800000000000002</v>
      </c>
      <c r="AS54" s="83" t="s">
        <v>20</v>
      </c>
      <c r="AT54" s="288">
        <v>120</v>
      </c>
      <c r="AU54" s="289">
        <v>180</v>
      </c>
      <c r="AV54" s="180" t="s">
        <v>492</v>
      </c>
      <c r="AW54" s="183" t="s">
        <v>206</v>
      </c>
      <c r="AX54" s="74" t="s">
        <v>207</v>
      </c>
      <c r="AY54" s="74" t="s">
        <v>208</v>
      </c>
      <c r="AZ54" s="74" t="s">
        <v>209</v>
      </c>
      <c r="BA54" s="152" t="s">
        <v>210</v>
      </c>
      <c r="BB54" s="152" t="s">
        <v>211</v>
      </c>
      <c r="BC54" s="152" t="s">
        <v>212</v>
      </c>
      <c r="BD54" s="152" t="s">
        <v>213</v>
      </c>
      <c r="BE54" s="267" t="s">
        <v>493</v>
      </c>
      <c r="BF54" s="236" t="s">
        <v>494</v>
      </c>
      <c r="BG54" s="236" t="s">
        <v>495</v>
      </c>
      <c r="BH54" s="236" t="s">
        <v>496</v>
      </c>
      <c r="BM54" s="181" t="s">
        <v>294</v>
      </c>
      <c r="BN54" s="157" t="s">
        <v>295</v>
      </c>
      <c r="BO54" s="157" t="s">
        <v>296</v>
      </c>
      <c r="BP54" s="156" t="s">
        <v>297</v>
      </c>
      <c r="BQ54" s="155" t="s">
        <v>298</v>
      </c>
      <c r="BR54" s="155" t="s">
        <v>299</v>
      </c>
      <c r="BS54" s="121" t="s">
        <v>300</v>
      </c>
      <c r="BT54" s="121" t="s">
        <v>301</v>
      </c>
      <c r="BU54" s="121" t="s">
        <v>548</v>
      </c>
      <c r="BV54" s="121" t="s">
        <v>549</v>
      </c>
      <c r="BW54" s="121" t="s">
        <v>550</v>
      </c>
      <c r="BX54" s="121" t="s">
        <v>551</v>
      </c>
      <c r="BY54" s="121" t="s">
        <v>414</v>
      </c>
      <c r="BZ54" s="155" t="s">
        <v>415</v>
      </c>
      <c r="CA54" s="268" t="s">
        <v>416</v>
      </c>
      <c r="CB54" s="269" t="s">
        <v>417</v>
      </c>
      <c r="CC54" s="155" t="s">
        <v>344</v>
      </c>
      <c r="CD54" s="155" t="s">
        <v>345</v>
      </c>
      <c r="CE54" s="155" t="s">
        <v>346</v>
      </c>
      <c r="CF54" s="155" t="s">
        <v>347</v>
      </c>
      <c r="CG54" s="337" t="s">
        <v>418</v>
      </c>
      <c r="CH54" s="157" t="s">
        <v>419</v>
      </c>
      <c r="CI54" s="157" t="s">
        <v>420</v>
      </c>
      <c r="CJ54" s="157" t="s">
        <v>421</v>
      </c>
      <c r="CK54" s="271" t="s">
        <v>501</v>
      </c>
      <c r="CL54" s="271"/>
      <c r="CM54" s="271"/>
      <c r="CN54" s="271"/>
      <c r="CO54" s="290" t="s">
        <v>502</v>
      </c>
      <c r="CP54" s="271"/>
      <c r="CQ54" s="271"/>
      <c r="CR54" s="271"/>
      <c r="CS54" s="271" t="s">
        <v>503</v>
      </c>
      <c r="CT54" s="271" t="s">
        <v>504</v>
      </c>
      <c r="CU54" s="271" t="s">
        <v>505</v>
      </c>
      <c r="CV54" s="271" t="s">
        <v>506</v>
      </c>
      <c r="CW54" s="291" t="s">
        <v>507</v>
      </c>
      <c r="CX54" s="292"/>
      <c r="CY54" s="292"/>
      <c r="CZ54" s="291"/>
      <c r="DA54" s="293" t="s">
        <v>508</v>
      </c>
      <c r="DB54" s="280"/>
      <c r="DC54" s="280"/>
      <c r="DD54" s="280"/>
      <c r="DE54" s="280" t="s">
        <v>509</v>
      </c>
      <c r="DF54" s="292"/>
      <c r="DG54" s="271"/>
      <c r="DH54" s="271"/>
      <c r="DI54" s="290" t="s">
        <v>510</v>
      </c>
      <c r="DJ54" s="91" t="s">
        <v>237</v>
      </c>
      <c r="DK54" s="91" t="s">
        <v>238</v>
      </c>
      <c r="DL54" s="91" t="s">
        <v>239</v>
      </c>
      <c r="DM54" s="121" t="s">
        <v>414</v>
      </c>
      <c r="DN54" s="155" t="s">
        <v>415</v>
      </c>
      <c r="DO54" s="268" t="s">
        <v>416</v>
      </c>
      <c r="DP54" s="268" t="s">
        <v>417</v>
      </c>
      <c r="DQ54" s="127" t="s">
        <v>511</v>
      </c>
      <c r="DR54" s="127" t="s">
        <v>512</v>
      </c>
      <c r="DS54" s="127" t="s">
        <v>513</v>
      </c>
      <c r="DT54" s="127" t="s">
        <v>514</v>
      </c>
      <c r="DU54" s="91" t="s">
        <v>241</v>
      </c>
      <c r="DV54" s="91" t="s">
        <v>242</v>
      </c>
      <c r="DW54" s="91" t="s">
        <v>243</v>
      </c>
      <c r="DX54" s="91" t="s">
        <v>244</v>
      </c>
      <c r="DY54" s="192"/>
      <c r="DZ54" s="192"/>
      <c r="EA54" s="192"/>
      <c r="EB54" s="192"/>
      <c r="EC54" s="192"/>
      <c r="ED54" s="192"/>
      <c r="EE54" s="192"/>
      <c r="EF54" s="192"/>
      <c r="EG54" s="96" t="s">
        <v>552</v>
      </c>
      <c r="EH54" s="96" t="s">
        <v>516</v>
      </c>
      <c r="EI54" s="95" t="s">
        <v>517</v>
      </c>
      <c r="EJ54" s="95" t="s">
        <v>518</v>
      </c>
      <c r="EK54" s="96" t="s">
        <v>253</v>
      </c>
      <c r="EL54" s="183" t="s">
        <v>519</v>
      </c>
      <c r="EM54" s="183" t="s">
        <v>520</v>
      </c>
      <c r="EN54" s="185" t="s">
        <v>552</v>
      </c>
      <c r="EO54" s="185" t="s">
        <v>254</v>
      </c>
      <c r="EP54" s="185"/>
      <c r="EQ54" s="185" t="s">
        <v>553</v>
      </c>
      <c r="ER54" s="185" t="s">
        <v>554</v>
      </c>
      <c r="ES54" s="185" t="s">
        <v>553</v>
      </c>
      <c r="ET54" s="185" t="s">
        <v>552</v>
      </c>
      <c r="EU54" s="185" t="s">
        <v>452</v>
      </c>
      <c r="EV54" s="183"/>
      <c r="EW54" s="183"/>
      <c r="EX54" s="171" t="s">
        <v>523</v>
      </c>
      <c r="EY54" s="171"/>
      <c r="EZ54" s="171"/>
      <c r="FA54" s="171" t="s">
        <v>524</v>
      </c>
      <c r="FB54" s="171"/>
      <c r="FC54" s="171"/>
      <c r="FD54" s="171"/>
      <c r="FE54" s="171" t="s">
        <v>525</v>
      </c>
      <c r="FF54" s="248"/>
      <c r="FG54" s="248"/>
      <c r="FH54" s="248"/>
      <c r="FI54" s="248"/>
      <c r="FJ54" s="248"/>
      <c r="FK54" s="248"/>
      <c r="FL54" s="135">
        <v>1</v>
      </c>
      <c r="FM54" s="136"/>
      <c r="FN54" s="136"/>
      <c r="FO54" s="136"/>
      <c r="FP54" s="136"/>
      <c r="FQ54" s="136"/>
      <c r="FR54" s="136"/>
      <c r="FS54" s="136"/>
      <c r="FT54" s="136"/>
      <c r="FU54" s="136"/>
      <c r="FV54" s="136"/>
    </row>
    <row r="55" spans="1:1108" s="153" customFormat="1">
      <c r="A55" s="42">
        <v>115</v>
      </c>
      <c r="B55" s="137">
        <v>38.299999999999997</v>
      </c>
      <c r="C55" s="102" t="s">
        <v>557</v>
      </c>
      <c r="D55" s="174">
        <v>1067</v>
      </c>
      <c r="E55" s="264" t="s">
        <v>539</v>
      </c>
      <c r="F55" s="106" t="s">
        <v>541</v>
      </c>
      <c r="G55" s="175" t="s">
        <v>540</v>
      </c>
      <c r="H55" s="175" t="s">
        <v>543</v>
      </c>
      <c r="I55" s="175" t="s">
        <v>542</v>
      </c>
      <c r="J55" s="10" t="s">
        <v>544</v>
      </c>
      <c r="K55" s="10" t="s">
        <v>545</v>
      </c>
      <c r="L55" s="74" t="s">
        <v>546</v>
      </c>
      <c r="M55" s="10" t="s">
        <v>547</v>
      </c>
      <c r="N55" s="74" t="s">
        <v>293</v>
      </c>
      <c r="O55" s="177"/>
      <c r="P55" s="109">
        <v>89</v>
      </c>
      <c r="Q55" s="109" t="s">
        <v>0</v>
      </c>
      <c r="R55" s="109">
        <v>89</v>
      </c>
      <c r="S55" s="109" t="s">
        <v>0</v>
      </c>
      <c r="T55" s="283">
        <v>3</v>
      </c>
      <c r="U55" s="109" t="s">
        <v>0</v>
      </c>
      <c r="V55" s="109">
        <v>14</v>
      </c>
      <c r="W55" s="109" t="s">
        <v>0</v>
      </c>
      <c r="X55" s="109">
        <v>7</v>
      </c>
      <c r="Y55" s="109" t="s">
        <v>0</v>
      </c>
      <c r="Z55" s="109">
        <v>5</v>
      </c>
      <c r="AA55" s="109" t="s">
        <v>0</v>
      </c>
      <c r="AB55" s="109"/>
      <c r="AC55" s="109" t="s">
        <v>0</v>
      </c>
      <c r="AD55" s="109"/>
      <c r="AE55" s="109" t="s">
        <v>0</v>
      </c>
      <c r="AF55" s="77">
        <v>4.5</v>
      </c>
      <c r="AG55" s="78">
        <v>8</v>
      </c>
      <c r="AH55" s="77" t="s">
        <v>407</v>
      </c>
      <c r="AI55" s="77" t="s">
        <v>0</v>
      </c>
      <c r="AJ55" s="284" t="s">
        <v>8</v>
      </c>
      <c r="AK55" s="284" t="s">
        <v>491</v>
      </c>
      <c r="AL55" s="285" t="s">
        <v>11</v>
      </c>
      <c r="AM55" s="285"/>
      <c r="AN55" s="285"/>
      <c r="AO55" s="285"/>
      <c r="AP55" s="286">
        <v>50</v>
      </c>
      <c r="AQ55" s="111" t="s">
        <v>7</v>
      </c>
      <c r="AR55" s="287">
        <v>0.27800000000000002</v>
      </c>
      <c r="AS55" s="83" t="s">
        <v>20</v>
      </c>
      <c r="AT55" s="288">
        <v>120</v>
      </c>
      <c r="AU55" s="289">
        <v>180</v>
      </c>
      <c r="AV55" s="180" t="s">
        <v>492</v>
      </c>
      <c r="AW55" s="183" t="s">
        <v>206</v>
      </c>
      <c r="AX55" s="74" t="s">
        <v>207</v>
      </c>
      <c r="AY55" s="74" t="s">
        <v>208</v>
      </c>
      <c r="AZ55" s="74" t="s">
        <v>209</v>
      </c>
      <c r="BA55" s="152" t="s">
        <v>210</v>
      </c>
      <c r="BB55" s="152" t="s">
        <v>211</v>
      </c>
      <c r="BC55" s="152" t="s">
        <v>212</v>
      </c>
      <c r="BD55" s="152" t="s">
        <v>213</v>
      </c>
      <c r="BE55" s="267" t="s">
        <v>493</v>
      </c>
      <c r="BF55" s="236" t="s">
        <v>494</v>
      </c>
      <c r="BG55" s="236" t="s">
        <v>495</v>
      </c>
      <c r="BH55" s="236" t="s">
        <v>496</v>
      </c>
      <c r="BM55" s="181" t="s">
        <v>294</v>
      </c>
      <c r="BN55" s="157" t="s">
        <v>295</v>
      </c>
      <c r="BO55" s="157" t="s">
        <v>296</v>
      </c>
      <c r="BP55" s="156" t="s">
        <v>297</v>
      </c>
      <c r="BQ55" s="155" t="s">
        <v>298</v>
      </c>
      <c r="BR55" s="155" t="s">
        <v>299</v>
      </c>
      <c r="BS55" s="121" t="s">
        <v>300</v>
      </c>
      <c r="BT55" s="121" t="s">
        <v>301</v>
      </c>
      <c r="BU55" s="121" t="s">
        <v>548</v>
      </c>
      <c r="BV55" s="121" t="s">
        <v>549</v>
      </c>
      <c r="BW55" s="121" t="s">
        <v>550</v>
      </c>
      <c r="BX55" s="121" t="s">
        <v>551</v>
      </c>
      <c r="BY55" s="121" t="s">
        <v>414</v>
      </c>
      <c r="BZ55" s="155" t="s">
        <v>415</v>
      </c>
      <c r="CA55" s="268" t="s">
        <v>416</v>
      </c>
      <c r="CB55" s="269" t="s">
        <v>417</v>
      </c>
      <c r="CC55" s="155" t="s">
        <v>344</v>
      </c>
      <c r="CD55" s="155" t="s">
        <v>345</v>
      </c>
      <c r="CE55" s="155" t="s">
        <v>346</v>
      </c>
      <c r="CF55" s="155" t="s">
        <v>347</v>
      </c>
      <c r="CG55" s="337" t="s">
        <v>418</v>
      </c>
      <c r="CH55" s="157" t="s">
        <v>419</v>
      </c>
      <c r="CI55" s="157" t="s">
        <v>420</v>
      </c>
      <c r="CJ55" s="157" t="s">
        <v>421</v>
      </c>
      <c r="CK55" s="271" t="s">
        <v>501</v>
      </c>
      <c r="CL55" s="271"/>
      <c r="CM55" s="271"/>
      <c r="CN55" s="271"/>
      <c r="CO55" s="290" t="s">
        <v>502</v>
      </c>
      <c r="CP55" s="271"/>
      <c r="CQ55" s="271"/>
      <c r="CR55" s="271"/>
      <c r="CS55" s="271" t="s">
        <v>503</v>
      </c>
      <c r="CT55" s="271" t="s">
        <v>504</v>
      </c>
      <c r="CU55" s="271" t="s">
        <v>505</v>
      </c>
      <c r="CV55" s="271" t="s">
        <v>506</v>
      </c>
      <c r="CW55" s="291" t="s">
        <v>507</v>
      </c>
      <c r="CX55" s="292"/>
      <c r="CY55" s="292"/>
      <c r="CZ55" s="291"/>
      <c r="DA55" s="293" t="s">
        <v>508</v>
      </c>
      <c r="DB55" s="280"/>
      <c r="DC55" s="280"/>
      <c r="DD55" s="280"/>
      <c r="DE55" s="280" t="s">
        <v>509</v>
      </c>
      <c r="DF55" s="292"/>
      <c r="DG55" s="271"/>
      <c r="DH55" s="271"/>
      <c r="DI55" s="290" t="s">
        <v>510</v>
      </c>
      <c r="DJ55" s="91" t="s">
        <v>237</v>
      </c>
      <c r="DK55" s="91" t="s">
        <v>238</v>
      </c>
      <c r="DL55" s="91" t="s">
        <v>239</v>
      </c>
      <c r="DM55" s="121" t="s">
        <v>414</v>
      </c>
      <c r="DN55" s="155" t="s">
        <v>415</v>
      </c>
      <c r="DO55" s="268" t="s">
        <v>416</v>
      </c>
      <c r="DP55" s="268" t="s">
        <v>417</v>
      </c>
      <c r="DQ55" s="127" t="s">
        <v>511</v>
      </c>
      <c r="DR55" s="127" t="s">
        <v>512</v>
      </c>
      <c r="DS55" s="127" t="s">
        <v>513</v>
      </c>
      <c r="DT55" s="127" t="s">
        <v>514</v>
      </c>
      <c r="DU55" s="91" t="s">
        <v>241</v>
      </c>
      <c r="DV55" s="91" t="s">
        <v>242</v>
      </c>
      <c r="DW55" s="91" t="s">
        <v>243</v>
      </c>
      <c r="DX55" s="91" t="s">
        <v>244</v>
      </c>
      <c r="DY55" s="192"/>
      <c r="DZ55" s="192"/>
      <c r="EA55" s="192"/>
      <c r="EB55" s="192"/>
      <c r="EC55" s="192"/>
      <c r="ED55" s="192"/>
      <c r="EE55" s="192"/>
      <c r="EF55" s="192"/>
      <c r="EG55" s="96" t="s">
        <v>552</v>
      </c>
      <c r="EH55" s="96" t="s">
        <v>516</v>
      </c>
      <c r="EI55" s="95" t="s">
        <v>517</v>
      </c>
      <c r="EJ55" s="95" t="s">
        <v>518</v>
      </c>
      <c r="EK55" s="96" t="s">
        <v>253</v>
      </c>
      <c r="EL55" s="183" t="s">
        <v>519</v>
      </c>
      <c r="EM55" s="183" t="s">
        <v>520</v>
      </c>
      <c r="EN55" s="185" t="s">
        <v>552</v>
      </c>
      <c r="EO55" s="185" t="s">
        <v>254</v>
      </c>
      <c r="EP55" s="185"/>
      <c r="EQ55" s="185" t="s">
        <v>553</v>
      </c>
      <c r="ER55" s="185" t="s">
        <v>554</v>
      </c>
      <c r="ES55" s="185" t="s">
        <v>553</v>
      </c>
      <c r="ET55" s="185" t="s">
        <v>552</v>
      </c>
      <c r="EU55" s="185" t="s">
        <v>452</v>
      </c>
      <c r="EV55" s="183"/>
      <c r="EW55" s="183"/>
      <c r="EX55" s="171" t="s">
        <v>523</v>
      </c>
      <c r="EY55" s="171"/>
      <c r="EZ55" s="171"/>
      <c r="FA55" s="171" t="s">
        <v>524</v>
      </c>
      <c r="FB55" s="171"/>
      <c r="FC55" s="171"/>
      <c r="FD55" s="171"/>
      <c r="FE55" s="171" t="s">
        <v>525</v>
      </c>
      <c r="FF55" s="248"/>
      <c r="FG55" s="248"/>
      <c r="FH55" s="248"/>
      <c r="FI55" s="248"/>
      <c r="FJ55" s="248"/>
      <c r="FK55" s="248"/>
      <c r="FL55" s="135">
        <v>1</v>
      </c>
      <c r="FM55" s="136"/>
      <c r="FN55" s="136"/>
      <c r="FO55" s="136"/>
      <c r="FP55" s="136"/>
      <c r="FQ55" s="136"/>
      <c r="FR55" s="136"/>
      <c r="FS55" s="136"/>
      <c r="FT55" s="136"/>
      <c r="FU55" s="136"/>
      <c r="FV55" s="136"/>
      <c r="FW55" s="249"/>
      <c r="FX55" s="249"/>
      <c r="FY55" s="249"/>
      <c r="FZ55" s="249"/>
      <c r="GA55" s="249"/>
      <c r="GB55" s="249"/>
      <c r="GC55" s="249"/>
      <c r="GD55" s="249"/>
      <c r="GE55" s="249"/>
      <c r="GF55" s="249"/>
      <c r="GG55" s="249"/>
      <c r="GH55" s="249"/>
      <c r="GI55" s="249"/>
      <c r="GJ55" s="249"/>
      <c r="GK55" s="249"/>
      <c r="GL55" s="249"/>
      <c r="GM55" s="249"/>
      <c r="GN55" s="249"/>
      <c r="GO55" s="249"/>
      <c r="GP55" s="249"/>
      <c r="GQ55" s="249"/>
      <c r="GR55" s="249"/>
      <c r="GS55" s="249"/>
      <c r="GT55" s="249"/>
      <c r="GU55" s="249"/>
      <c r="GV55" s="249"/>
      <c r="GW55" s="249"/>
      <c r="GX55" s="249"/>
      <c r="GY55" s="249"/>
      <c r="GZ55" s="249"/>
      <c r="HA55" s="249"/>
      <c r="HB55" s="249"/>
      <c r="HC55" s="249"/>
      <c r="HD55" s="249"/>
      <c r="HE55" s="249"/>
      <c r="HF55" s="249"/>
      <c r="HG55" s="249"/>
      <c r="HH55" s="249"/>
      <c r="HI55" s="249"/>
      <c r="HJ55" s="249"/>
      <c r="HK55" s="249"/>
      <c r="HL55" s="249"/>
      <c r="HM55" s="249"/>
      <c r="HN55" s="249"/>
      <c r="HO55" s="249"/>
      <c r="HP55" s="249"/>
      <c r="HQ55" s="249"/>
      <c r="HR55" s="249"/>
      <c r="HS55" s="249"/>
      <c r="HT55" s="249"/>
      <c r="HU55" s="249"/>
      <c r="HV55" s="249"/>
      <c r="HW55" s="249"/>
      <c r="HX55" s="249"/>
      <c r="HY55" s="249"/>
      <c r="HZ55" s="249"/>
      <c r="IA55" s="249"/>
      <c r="IB55" s="249"/>
      <c r="IC55" s="249"/>
      <c r="ID55" s="249"/>
      <c r="IE55" s="249"/>
      <c r="IF55" s="249"/>
      <c r="IG55" s="249"/>
      <c r="IH55" s="249"/>
      <c r="II55" s="249"/>
      <c r="IJ55" s="249"/>
      <c r="IK55" s="249"/>
      <c r="IL55" s="249"/>
      <c r="IM55" s="249"/>
      <c r="IN55" s="249"/>
      <c r="IO55" s="249"/>
      <c r="IP55" s="249"/>
      <c r="IQ55" s="249"/>
      <c r="IR55" s="249"/>
      <c r="IS55" s="249"/>
      <c r="IT55" s="249"/>
      <c r="IU55" s="249"/>
      <c r="IV55" s="249"/>
      <c r="IW55" s="249"/>
      <c r="IX55" s="249"/>
      <c r="IY55" s="249"/>
      <c r="IZ55" s="249"/>
      <c r="JA55" s="249"/>
      <c r="JB55" s="249"/>
      <c r="JC55" s="249"/>
      <c r="JD55" s="249"/>
      <c r="JE55" s="249"/>
      <c r="JF55" s="249"/>
      <c r="JG55" s="249"/>
      <c r="JH55" s="249"/>
      <c r="JI55" s="249"/>
      <c r="JJ55" s="249"/>
      <c r="JK55" s="249"/>
      <c r="JL55" s="249"/>
      <c r="JM55" s="249"/>
      <c r="JN55" s="249"/>
      <c r="JO55" s="249"/>
      <c r="JP55" s="249"/>
      <c r="JQ55" s="249"/>
      <c r="JR55" s="249"/>
      <c r="JS55" s="249"/>
      <c r="JT55" s="249"/>
      <c r="JU55" s="249"/>
      <c r="JV55" s="249"/>
      <c r="JW55" s="249"/>
      <c r="JX55" s="249"/>
      <c r="JY55" s="249"/>
      <c r="JZ55" s="249"/>
      <c r="KA55" s="249"/>
      <c r="KB55" s="249"/>
      <c r="KC55" s="249"/>
      <c r="KD55" s="249"/>
      <c r="KE55" s="249"/>
      <c r="KF55" s="249"/>
      <c r="KG55" s="249"/>
      <c r="KH55" s="249"/>
      <c r="KI55" s="249"/>
      <c r="KJ55" s="249"/>
      <c r="KK55" s="249"/>
      <c r="KL55" s="249"/>
      <c r="KM55" s="249"/>
      <c r="KN55" s="249"/>
      <c r="KO55" s="249"/>
      <c r="KP55" s="249"/>
      <c r="KQ55" s="249"/>
      <c r="KR55" s="249"/>
      <c r="KS55" s="249"/>
      <c r="KT55" s="249"/>
      <c r="KU55" s="249"/>
      <c r="KV55" s="249"/>
      <c r="KW55" s="249"/>
      <c r="KX55" s="249"/>
      <c r="KY55" s="249"/>
      <c r="KZ55" s="249"/>
      <c r="LA55" s="249"/>
      <c r="LB55" s="249"/>
      <c r="LC55" s="249"/>
      <c r="LD55" s="249"/>
      <c r="LE55" s="249"/>
      <c r="LF55" s="249"/>
      <c r="LG55" s="249"/>
      <c r="LH55" s="249"/>
      <c r="LI55" s="249"/>
      <c r="LJ55" s="249"/>
      <c r="LK55" s="249"/>
      <c r="LL55" s="249"/>
      <c r="LM55" s="249"/>
      <c r="LN55" s="249"/>
      <c r="LO55" s="249"/>
      <c r="LP55" s="249"/>
      <c r="LQ55" s="249"/>
      <c r="LR55" s="249"/>
      <c r="LS55" s="249"/>
      <c r="LT55" s="249"/>
      <c r="LU55" s="249"/>
      <c r="LV55" s="249"/>
      <c r="LW55" s="249"/>
      <c r="LX55" s="249"/>
      <c r="LY55" s="249"/>
      <c r="LZ55" s="249"/>
      <c r="MA55" s="249"/>
      <c r="MB55" s="249"/>
      <c r="MC55" s="249"/>
      <c r="MD55" s="249"/>
      <c r="ME55" s="249"/>
      <c r="MF55" s="249"/>
      <c r="MG55" s="249"/>
      <c r="MH55" s="249"/>
      <c r="MI55" s="249"/>
      <c r="MJ55" s="249"/>
      <c r="MK55" s="249"/>
      <c r="ML55" s="249"/>
      <c r="MM55" s="249"/>
      <c r="MN55" s="249"/>
      <c r="MO55" s="249"/>
      <c r="MP55" s="249"/>
      <c r="MQ55" s="249"/>
      <c r="MR55" s="249"/>
      <c r="MS55" s="249"/>
      <c r="MT55" s="249"/>
      <c r="MU55" s="249"/>
      <c r="MV55" s="249"/>
      <c r="MW55" s="249"/>
      <c r="MX55" s="249"/>
      <c r="MY55" s="249"/>
      <c r="MZ55" s="249"/>
      <c r="NA55" s="249"/>
      <c r="NB55" s="249"/>
      <c r="NC55" s="249"/>
      <c r="ND55" s="249"/>
      <c r="NE55" s="249"/>
      <c r="NF55" s="249"/>
      <c r="NG55" s="249"/>
      <c r="NH55" s="249"/>
      <c r="NI55" s="249"/>
      <c r="NJ55" s="249"/>
      <c r="NK55" s="249"/>
      <c r="NL55" s="249"/>
      <c r="NM55" s="249"/>
      <c r="NN55" s="249"/>
      <c r="NO55" s="249"/>
      <c r="NP55" s="249"/>
      <c r="NQ55" s="249"/>
      <c r="NR55" s="249"/>
      <c r="NS55" s="249"/>
      <c r="NT55" s="249"/>
      <c r="NU55" s="249"/>
      <c r="NV55" s="249"/>
      <c r="NW55" s="249"/>
      <c r="NX55" s="249"/>
      <c r="NY55" s="249"/>
      <c r="NZ55" s="249"/>
      <c r="OA55" s="249"/>
      <c r="OB55" s="249"/>
      <c r="OC55" s="249"/>
      <c r="OD55" s="249"/>
      <c r="OE55" s="249"/>
      <c r="OF55" s="249"/>
      <c r="OG55" s="249"/>
      <c r="OH55" s="249"/>
      <c r="OI55" s="249"/>
      <c r="OJ55" s="249"/>
      <c r="OK55" s="249"/>
      <c r="OL55" s="249"/>
      <c r="OM55" s="249"/>
      <c r="ON55" s="249"/>
      <c r="OO55" s="249"/>
      <c r="OP55" s="249"/>
      <c r="OQ55" s="249"/>
      <c r="OR55" s="249"/>
      <c r="OS55" s="249"/>
      <c r="OT55" s="249"/>
      <c r="OU55" s="249"/>
      <c r="OV55" s="249"/>
      <c r="OW55" s="249"/>
      <c r="OX55" s="249"/>
      <c r="OY55" s="249"/>
      <c r="OZ55" s="249"/>
      <c r="PA55" s="249"/>
      <c r="PB55" s="249"/>
      <c r="PC55" s="249"/>
      <c r="PD55" s="249"/>
      <c r="PE55" s="249"/>
      <c r="PF55" s="249"/>
      <c r="PG55" s="249"/>
      <c r="PH55" s="249"/>
      <c r="PI55" s="249"/>
      <c r="PJ55" s="249"/>
      <c r="PK55" s="249"/>
      <c r="PL55" s="249"/>
      <c r="PM55" s="249"/>
      <c r="PN55" s="249"/>
      <c r="PO55" s="249"/>
      <c r="PP55" s="249"/>
      <c r="PQ55" s="249"/>
      <c r="PR55" s="249"/>
      <c r="PS55" s="249"/>
      <c r="PT55" s="249"/>
      <c r="PU55" s="249"/>
      <c r="PV55" s="249"/>
      <c r="PW55" s="249"/>
      <c r="PX55" s="249"/>
      <c r="PY55" s="249"/>
      <c r="PZ55" s="249"/>
      <c r="QA55" s="249"/>
      <c r="QB55" s="249"/>
      <c r="QC55" s="249"/>
      <c r="QD55" s="249"/>
      <c r="QE55" s="249"/>
      <c r="QF55" s="249"/>
      <c r="QG55" s="249"/>
      <c r="QH55" s="249"/>
      <c r="QI55" s="249"/>
      <c r="QJ55" s="249"/>
      <c r="QK55" s="249"/>
      <c r="QL55" s="249"/>
      <c r="QM55" s="249"/>
      <c r="QN55" s="249"/>
      <c r="QO55" s="249"/>
      <c r="QP55" s="249"/>
      <c r="QQ55" s="249"/>
      <c r="QR55" s="249"/>
      <c r="QS55" s="249"/>
      <c r="QT55" s="249"/>
      <c r="QU55" s="249"/>
      <c r="QV55" s="249"/>
      <c r="QW55" s="249"/>
      <c r="QX55" s="249"/>
      <c r="QY55" s="249"/>
      <c r="QZ55" s="249"/>
      <c r="RA55" s="249"/>
      <c r="RB55" s="249"/>
      <c r="RC55" s="249"/>
      <c r="RD55" s="249"/>
      <c r="RE55" s="249"/>
      <c r="RF55" s="249"/>
      <c r="RG55" s="249"/>
      <c r="RH55" s="249"/>
      <c r="RI55" s="249"/>
      <c r="RJ55" s="249"/>
      <c r="RK55" s="249"/>
      <c r="RL55" s="249"/>
      <c r="RM55" s="249"/>
      <c r="RN55" s="249"/>
      <c r="RO55" s="249"/>
      <c r="RP55" s="249"/>
      <c r="RQ55" s="249"/>
      <c r="RR55" s="249"/>
      <c r="RS55" s="249"/>
      <c r="RT55" s="249"/>
      <c r="RU55" s="249"/>
      <c r="RV55" s="249"/>
      <c r="RW55" s="249"/>
      <c r="RX55" s="249"/>
      <c r="RY55" s="249"/>
      <c r="RZ55" s="249"/>
      <c r="SA55" s="249"/>
      <c r="SB55" s="249"/>
      <c r="SC55" s="249"/>
      <c r="SD55" s="249"/>
      <c r="SE55" s="249"/>
      <c r="SF55" s="249"/>
      <c r="SG55" s="249"/>
      <c r="SH55" s="249"/>
      <c r="SI55" s="249"/>
      <c r="SJ55" s="249"/>
      <c r="SK55" s="249"/>
      <c r="SL55" s="249"/>
      <c r="SM55" s="249"/>
      <c r="SN55" s="249"/>
      <c r="SO55" s="249"/>
      <c r="SP55" s="249"/>
      <c r="SQ55" s="249"/>
      <c r="SR55" s="249"/>
      <c r="SS55" s="249"/>
      <c r="ST55" s="249"/>
      <c r="SU55" s="249"/>
      <c r="SV55" s="249"/>
      <c r="SW55" s="249"/>
      <c r="SX55" s="249"/>
      <c r="SY55" s="249"/>
      <c r="SZ55" s="249"/>
      <c r="TA55" s="249"/>
      <c r="TB55" s="249"/>
      <c r="TC55" s="249"/>
      <c r="TD55" s="249"/>
      <c r="TE55" s="249"/>
      <c r="TF55" s="249"/>
      <c r="TG55" s="249"/>
      <c r="TH55" s="249"/>
      <c r="TI55" s="249"/>
      <c r="TJ55" s="249"/>
      <c r="TK55" s="249"/>
      <c r="TL55" s="249"/>
      <c r="TM55" s="249"/>
      <c r="TN55" s="249"/>
      <c r="TO55" s="249"/>
      <c r="TP55" s="249"/>
      <c r="TQ55" s="249"/>
      <c r="TR55" s="249"/>
      <c r="TS55" s="249"/>
      <c r="TT55" s="249"/>
      <c r="TU55" s="249"/>
      <c r="TV55" s="249"/>
      <c r="TW55" s="249"/>
      <c r="TX55" s="249"/>
      <c r="TY55" s="249"/>
      <c r="TZ55" s="249"/>
      <c r="UA55" s="249"/>
      <c r="UB55" s="249"/>
      <c r="UC55" s="249"/>
      <c r="UD55" s="249"/>
      <c r="UE55" s="249"/>
      <c r="UF55" s="249"/>
      <c r="UG55" s="249"/>
      <c r="UH55" s="249"/>
      <c r="UI55" s="249"/>
      <c r="UJ55" s="249"/>
      <c r="UK55" s="249"/>
      <c r="UL55" s="249"/>
      <c r="UM55" s="249"/>
      <c r="UN55" s="249"/>
      <c r="UO55" s="249"/>
      <c r="UP55" s="249"/>
      <c r="UQ55" s="249"/>
      <c r="UR55" s="249"/>
      <c r="US55" s="249"/>
      <c r="UT55" s="249"/>
      <c r="UU55" s="249"/>
      <c r="UV55" s="249"/>
      <c r="UW55" s="249"/>
      <c r="UX55" s="249"/>
      <c r="UY55" s="249"/>
      <c r="UZ55" s="249"/>
      <c r="VA55" s="249"/>
      <c r="VB55" s="249"/>
      <c r="VC55" s="249"/>
      <c r="VD55" s="249"/>
      <c r="VE55" s="249"/>
      <c r="VF55" s="249"/>
      <c r="VG55" s="249"/>
      <c r="VH55" s="249"/>
      <c r="VI55" s="249"/>
      <c r="VJ55" s="249"/>
      <c r="VK55" s="249"/>
      <c r="VL55" s="249"/>
      <c r="VM55" s="249"/>
      <c r="VN55" s="249"/>
      <c r="VO55" s="249"/>
      <c r="VP55" s="249"/>
      <c r="VQ55" s="249"/>
      <c r="VR55" s="249"/>
      <c r="VS55" s="249"/>
      <c r="VT55" s="249"/>
      <c r="VU55" s="249"/>
      <c r="VV55" s="249"/>
      <c r="VW55" s="249"/>
      <c r="VX55" s="249"/>
      <c r="VY55" s="249"/>
      <c r="VZ55" s="249"/>
      <c r="WA55" s="249"/>
      <c r="WB55" s="249"/>
      <c r="WC55" s="249"/>
      <c r="WD55" s="249"/>
      <c r="WE55" s="249"/>
      <c r="WF55" s="249"/>
      <c r="WG55" s="249"/>
      <c r="WH55" s="249"/>
      <c r="WI55" s="249"/>
      <c r="WJ55" s="249"/>
      <c r="WK55" s="249"/>
      <c r="WL55" s="249"/>
      <c r="WM55" s="249"/>
      <c r="WN55" s="249"/>
      <c r="WO55" s="249"/>
      <c r="WP55" s="249"/>
      <c r="WQ55" s="249"/>
      <c r="WR55" s="249"/>
      <c r="WS55" s="249"/>
      <c r="WT55" s="249"/>
      <c r="WU55" s="249"/>
      <c r="WV55" s="249"/>
      <c r="WW55" s="249"/>
      <c r="WX55" s="249"/>
      <c r="WY55" s="249"/>
      <c r="WZ55" s="249"/>
      <c r="XA55" s="249"/>
      <c r="XB55" s="249"/>
      <c r="XC55" s="249"/>
      <c r="XD55" s="249"/>
      <c r="XE55" s="249"/>
      <c r="XF55" s="249"/>
      <c r="XG55" s="249"/>
      <c r="XH55" s="249"/>
      <c r="XI55" s="249"/>
      <c r="XJ55" s="249"/>
      <c r="XK55" s="249"/>
      <c r="XL55" s="249"/>
      <c r="XM55" s="249"/>
      <c r="XN55" s="249"/>
      <c r="XO55" s="249"/>
      <c r="XP55" s="249"/>
      <c r="XQ55" s="249"/>
      <c r="XR55" s="249"/>
      <c r="XS55" s="249"/>
      <c r="XT55" s="249"/>
      <c r="XU55" s="249"/>
      <c r="XV55" s="249"/>
      <c r="XW55" s="249"/>
      <c r="XX55" s="249"/>
      <c r="XY55" s="249"/>
      <c r="XZ55" s="249"/>
      <c r="YA55" s="249"/>
      <c r="YB55" s="249"/>
      <c r="YC55" s="249"/>
      <c r="YD55" s="249"/>
      <c r="YE55" s="249"/>
      <c r="YF55" s="249"/>
      <c r="YG55" s="249"/>
      <c r="YH55" s="249"/>
      <c r="YI55" s="249"/>
      <c r="YJ55" s="249"/>
      <c r="YK55" s="249"/>
      <c r="YL55" s="249"/>
      <c r="YM55" s="249"/>
      <c r="YN55" s="249"/>
      <c r="YO55" s="249"/>
      <c r="YP55" s="249"/>
      <c r="YQ55" s="249"/>
      <c r="YR55" s="249"/>
      <c r="YS55" s="249"/>
      <c r="YT55" s="249"/>
      <c r="YU55" s="249"/>
      <c r="YV55" s="249"/>
      <c r="YW55" s="249"/>
      <c r="YX55" s="249"/>
      <c r="YY55" s="249"/>
      <c r="YZ55" s="249"/>
      <c r="ZA55" s="249"/>
      <c r="ZB55" s="249"/>
      <c r="ZC55" s="249"/>
      <c r="ZD55" s="249"/>
      <c r="ZE55" s="249"/>
      <c r="ZF55" s="249"/>
      <c r="ZG55" s="249"/>
      <c r="ZH55" s="249"/>
      <c r="ZI55" s="249"/>
      <c r="ZJ55" s="249"/>
      <c r="ZK55" s="249"/>
      <c r="ZL55" s="249"/>
      <c r="ZM55" s="249"/>
      <c r="ZN55" s="249"/>
      <c r="ZO55" s="249"/>
      <c r="ZP55" s="249"/>
      <c r="ZQ55" s="249"/>
      <c r="ZR55" s="249"/>
      <c r="ZS55" s="249"/>
      <c r="ZT55" s="249"/>
      <c r="ZU55" s="249"/>
      <c r="ZV55" s="249"/>
      <c r="ZW55" s="249"/>
      <c r="ZX55" s="249"/>
      <c r="ZY55" s="249"/>
      <c r="ZZ55" s="249"/>
      <c r="AAA55" s="249"/>
      <c r="AAB55" s="249"/>
      <c r="AAC55" s="249"/>
      <c r="AAD55" s="249"/>
      <c r="AAE55" s="249"/>
      <c r="AAF55" s="249"/>
      <c r="AAG55" s="249"/>
      <c r="AAH55" s="249"/>
      <c r="AAI55" s="249"/>
      <c r="AAJ55" s="249"/>
      <c r="AAK55" s="249"/>
      <c r="AAL55" s="249"/>
      <c r="AAM55" s="249"/>
      <c r="AAN55" s="249"/>
      <c r="AAO55" s="249"/>
      <c r="AAP55" s="249"/>
      <c r="AAQ55" s="249"/>
      <c r="AAR55" s="249"/>
      <c r="AAS55" s="249"/>
      <c r="AAT55" s="249"/>
      <c r="AAU55" s="249"/>
      <c r="AAV55" s="249"/>
      <c r="AAW55" s="249"/>
      <c r="AAX55" s="249"/>
      <c r="AAY55" s="249"/>
      <c r="AAZ55" s="249"/>
      <c r="ABA55" s="249"/>
      <c r="ABB55" s="249"/>
      <c r="ABC55" s="249"/>
      <c r="ABD55" s="249"/>
      <c r="ABE55" s="249"/>
      <c r="ABF55" s="249"/>
      <c r="ABG55" s="249"/>
      <c r="ABH55" s="249"/>
      <c r="ABI55" s="249"/>
      <c r="ABJ55" s="249"/>
      <c r="ABK55" s="249"/>
      <c r="ABL55" s="249"/>
      <c r="ABM55" s="249"/>
      <c r="ABN55" s="249"/>
      <c r="ABO55" s="249"/>
      <c r="ABP55" s="249"/>
      <c r="ABQ55" s="249"/>
      <c r="ABR55" s="249"/>
      <c r="ABS55" s="249"/>
      <c r="ABT55" s="249"/>
      <c r="ABU55" s="249"/>
      <c r="ABV55" s="249"/>
      <c r="ABW55" s="249"/>
      <c r="ABX55" s="249"/>
      <c r="ABY55" s="249"/>
      <c r="ABZ55" s="249"/>
      <c r="ACA55" s="249"/>
      <c r="ACB55" s="249"/>
      <c r="ACC55" s="249"/>
      <c r="ACD55" s="249"/>
      <c r="ACE55" s="249"/>
      <c r="ACF55" s="249"/>
      <c r="ACG55" s="249"/>
      <c r="ACH55" s="249"/>
      <c r="ACI55" s="249"/>
      <c r="ACJ55" s="249"/>
      <c r="ACK55" s="249"/>
      <c r="ACL55" s="249"/>
      <c r="ACM55" s="249"/>
      <c r="ACN55" s="249"/>
      <c r="ACO55" s="249"/>
      <c r="ACP55" s="249"/>
      <c r="ACQ55" s="249"/>
      <c r="ACR55" s="249"/>
      <c r="ACS55" s="249"/>
      <c r="ACT55" s="249"/>
      <c r="ACU55" s="249"/>
      <c r="ACV55" s="249"/>
      <c r="ACW55" s="249"/>
      <c r="ACX55" s="249"/>
      <c r="ACY55" s="249"/>
      <c r="ACZ55" s="249"/>
      <c r="ADA55" s="249"/>
      <c r="ADB55" s="249"/>
      <c r="ADC55" s="249"/>
      <c r="ADD55" s="249"/>
      <c r="ADE55" s="249"/>
      <c r="ADF55" s="249"/>
      <c r="ADG55" s="249"/>
      <c r="ADH55" s="249"/>
      <c r="ADI55" s="249"/>
      <c r="ADJ55" s="249"/>
      <c r="ADK55" s="249"/>
      <c r="ADL55" s="249"/>
      <c r="ADM55" s="249"/>
      <c r="ADN55" s="249"/>
      <c r="ADO55" s="249"/>
      <c r="ADP55" s="249"/>
      <c r="ADQ55" s="249"/>
      <c r="ADR55" s="249"/>
      <c r="ADS55" s="249"/>
      <c r="ADT55" s="249"/>
      <c r="ADU55" s="249"/>
      <c r="ADV55" s="249"/>
      <c r="ADW55" s="249"/>
      <c r="ADX55" s="249"/>
      <c r="ADY55" s="249"/>
      <c r="ADZ55" s="249"/>
      <c r="AEA55" s="249"/>
      <c r="AEB55" s="249"/>
      <c r="AEC55" s="249"/>
      <c r="AED55" s="249"/>
      <c r="AEE55" s="249"/>
      <c r="AEF55" s="249"/>
      <c r="AEG55" s="249"/>
      <c r="AEH55" s="249"/>
      <c r="AEI55" s="249"/>
      <c r="AEJ55" s="249"/>
      <c r="AEK55" s="249"/>
      <c r="AEL55" s="249"/>
      <c r="AEM55" s="249"/>
      <c r="AEN55" s="249"/>
      <c r="AEO55" s="249"/>
      <c r="AEP55" s="249"/>
      <c r="AEQ55" s="249"/>
      <c r="AER55" s="249"/>
      <c r="AES55" s="249"/>
      <c r="AET55" s="249"/>
      <c r="AEU55" s="249"/>
      <c r="AEV55" s="249"/>
      <c r="AEW55" s="249"/>
      <c r="AEX55" s="249"/>
      <c r="AEY55" s="249"/>
      <c r="AEZ55" s="249"/>
      <c r="AFA55" s="249"/>
      <c r="AFB55" s="249"/>
      <c r="AFC55" s="249"/>
      <c r="AFD55" s="249"/>
      <c r="AFE55" s="249"/>
      <c r="AFF55" s="249"/>
      <c r="AFG55" s="249"/>
      <c r="AFH55" s="249"/>
      <c r="AFI55" s="249"/>
      <c r="AFJ55" s="249"/>
      <c r="AFK55" s="249"/>
      <c r="AFL55" s="249"/>
      <c r="AFM55" s="249"/>
      <c r="AFN55" s="249"/>
      <c r="AFO55" s="249"/>
      <c r="AFP55" s="249"/>
      <c r="AFQ55" s="249"/>
      <c r="AFR55" s="249"/>
      <c r="AFS55" s="249"/>
      <c r="AFT55" s="249"/>
      <c r="AFU55" s="249"/>
      <c r="AFV55" s="249"/>
      <c r="AFW55" s="249"/>
      <c r="AFX55" s="249"/>
      <c r="AFY55" s="249"/>
      <c r="AFZ55" s="249"/>
      <c r="AGA55" s="249"/>
      <c r="AGB55" s="249"/>
      <c r="AGC55" s="249"/>
      <c r="AGD55" s="249"/>
      <c r="AGE55" s="249"/>
      <c r="AGF55" s="249"/>
      <c r="AGG55" s="249"/>
      <c r="AGH55" s="249"/>
      <c r="AGI55" s="249"/>
      <c r="AGJ55" s="249"/>
      <c r="AGK55" s="249"/>
      <c r="AGL55" s="249"/>
      <c r="AGM55" s="249"/>
      <c r="AGN55" s="249"/>
      <c r="AGO55" s="249"/>
      <c r="AGP55" s="249"/>
      <c r="AGQ55" s="249"/>
      <c r="AGR55" s="249"/>
      <c r="AGS55" s="249"/>
      <c r="AGT55" s="249"/>
      <c r="AGU55" s="249"/>
      <c r="AGV55" s="249"/>
      <c r="AGW55" s="249"/>
      <c r="AGX55" s="249"/>
      <c r="AGY55" s="249"/>
      <c r="AGZ55" s="249"/>
      <c r="AHA55" s="249"/>
      <c r="AHB55" s="249"/>
      <c r="AHC55" s="249"/>
      <c r="AHD55" s="249"/>
      <c r="AHE55" s="249"/>
      <c r="AHF55" s="249"/>
      <c r="AHG55" s="249"/>
      <c r="AHH55" s="249"/>
      <c r="AHI55" s="249"/>
      <c r="AHJ55" s="249"/>
      <c r="AHK55" s="249"/>
      <c r="AHL55" s="249"/>
      <c r="AHM55" s="249"/>
      <c r="AHN55" s="249"/>
      <c r="AHO55" s="249"/>
      <c r="AHP55" s="249"/>
      <c r="AHQ55" s="249"/>
      <c r="AHR55" s="249"/>
      <c r="AHS55" s="249"/>
      <c r="AHT55" s="249"/>
      <c r="AHU55" s="249"/>
      <c r="AHV55" s="249"/>
      <c r="AHW55" s="249"/>
      <c r="AHX55" s="249"/>
      <c r="AHY55" s="249"/>
      <c r="AHZ55" s="249"/>
      <c r="AIA55" s="249"/>
      <c r="AIB55" s="249"/>
      <c r="AIC55" s="249"/>
      <c r="AID55" s="249"/>
      <c r="AIE55" s="249"/>
      <c r="AIF55" s="249"/>
      <c r="AIG55" s="249"/>
      <c r="AIH55" s="249"/>
      <c r="AII55" s="249"/>
      <c r="AIJ55" s="249"/>
      <c r="AIK55" s="249"/>
      <c r="AIL55" s="249"/>
      <c r="AIM55" s="249"/>
      <c r="AIN55" s="249"/>
      <c r="AIO55" s="249"/>
      <c r="AIP55" s="249"/>
      <c r="AIQ55" s="249"/>
      <c r="AIR55" s="249"/>
      <c r="AIS55" s="249"/>
      <c r="AIT55" s="249"/>
      <c r="AIU55" s="249"/>
      <c r="AIV55" s="249"/>
      <c r="AIW55" s="249"/>
      <c r="AIX55" s="249"/>
      <c r="AIY55" s="249"/>
      <c r="AIZ55" s="249"/>
      <c r="AJA55" s="249"/>
      <c r="AJB55" s="249"/>
      <c r="AJC55" s="249"/>
      <c r="AJD55" s="249"/>
      <c r="AJE55" s="249"/>
      <c r="AJF55" s="249"/>
      <c r="AJG55" s="249"/>
      <c r="AJH55" s="249"/>
      <c r="AJI55" s="249"/>
      <c r="AJJ55" s="249"/>
      <c r="AJK55" s="249"/>
      <c r="AJL55" s="249"/>
      <c r="AJM55" s="249"/>
      <c r="AJN55" s="249"/>
      <c r="AJO55" s="249"/>
      <c r="AJP55" s="249"/>
      <c r="AJQ55" s="249"/>
      <c r="AJR55" s="249"/>
      <c r="AJS55" s="249"/>
      <c r="AJT55" s="249"/>
      <c r="AJU55" s="249"/>
      <c r="AJV55" s="249"/>
      <c r="AJW55" s="249"/>
      <c r="AJX55" s="249"/>
      <c r="AJY55" s="249"/>
      <c r="AJZ55" s="249"/>
      <c r="AKA55" s="249"/>
      <c r="AKB55" s="249"/>
      <c r="AKC55" s="249"/>
      <c r="AKD55" s="249"/>
      <c r="AKE55" s="249"/>
      <c r="AKF55" s="249"/>
      <c r="AKG55" s="249"/>
      <c r="AKH55" s="249"/>
      <c r="AKI55" s="249"/>
      <c r="AKJ55" s="249"/>
      <c r="AKK55" s="249"/>
      <c r="AKL55" s="249"/>
      <c r="AKM55" s="249"/>
      <c r="AKN55" s="249"/>
      <c r="AKO55" s="249"/>
      <c r="AKP55" s="249"/>
      <c r="AKQ55" s="249"/>
      <c r="AKR55" s="249"/>
      <c r="AKS55" s="249"/>
      <c r="AKT55" s="249"/>
      <c r="AKU55" s="249"/>
      <c r="AKV55" s="249"/>
      <c r="AKW55" s="249"/>
      <c r="AKX55" s="249"/>
      <c r="AKY55" s="249"/>
      <c r="AKZ55" s="249"/>
      <c r="ALA55" s="249"/>
      <c r="ALB55" s="249"/>
      <c r="ALC55" s="249"/>
      <c r="ALD55" s="249"/>
      <c r="ALE55" s="249"/>
      <c r="ALF55" s="249"/>
      <c r="ALG55" s="249"/>
      <c r="ALH55" s="249"/>
      <c r="ALI55" s="249"/>
      <c r="ALJ55" s="249"/>
      <c r="ALK55" s="249"/>
      <c r="ALL55" s="249"/>
      <c r="ALM55" s="249"/>
      <c r="ALN55" s="249"/>
      <c r="ALO55" s="249"/>
      <c r="ALP55" s="249"/>
      <c r="ALQ55" s="249"/>
      <c r="ALR55" s="249"/>
      <c r="ALS55" s="249"/>
      <c r="ALT55" s="249"/>
      <c r="ALU55" s="249"/>
      <c r="ALV55" s="249"/>
      <c r="ALW55" s="249"/>
      <c r="ALX55" s="249"/>
      <c r="ALY55" s="249"/>
      <c r="ALZ55" s="249"/>
      <c r="AMA55" s="249"/>
      <c r="AMB55" s="249"/>
      <c r="AMC55" s="249"/>
      <c r="AMD55" s="249"/>
      <c r="AME55" s="249"/>
      <c r="AMF55" s="249"/>
      <c r="AMG55" s="249"/>
      <c r="AMH55" s="249"/>
      <c r="AMI55" s="249"/>
      <c r="AMJ55" s="249"/>
      <c r="AMK55" s="249"/>
      <c r="AML55" s="249"/>
      <c r="AMM55" s="249"/>
      <c r="AMN55" s="249"/>
      <c r="AMO55" s="249"/>
      <c r="AMP55" s="249"/>
      <c r="AMQ55" s="249"/>
      <c r="AMR55" s="249"/>
      <c r="AMS55" s="249"/>
      <c r="AMT55" s="249"/>
      <c r="AMU55" s="249"/>
      <c r="AMV55" s="249"/>
      <c r="AMW55" s="249"/>
      <c r="AMX55" s="249"/>
      <c r="AMY55" s="249"/>
      <c r="AMZ55" s="249"/>
      <c r="ANA55" s="249"/>
      <c r="ANB55" s="249"/>
      <c r="ANC55" s="249"/>
      <c r="AND55" s="249"/>
      <c r="ANE55" s="249"/>
      <c r="ANF55" s="249"/>
      <c r="ANG55" s="249"/>
      <c r="ANH55" s="249"/>
      <c r="ANI55" s="249"/>
      <c r="ANJ55" s="249"/>
      <c r="ANK55" s="249"/>
      <c r="ANL55" s="249"/>
      <c r="ANM55" s="249"/>
      <c r="ANN55" s="249"/>
      <c r="ANO55" s="249"/>
      <c r="ANP55" s="249"/>
      <c r="ANQ55" s="249"/>
      <c r="ANR55" s="249"/>
      <c r="ANS55" s="249"/>
      <c r="ANT55" s="249"/>
      <c r="ANU55" s="249"/>
      <c r="ANV55" s="249"/>
      <c r="ANW55" s="249"/>
      <c r="ANX55" s="249"/>
      <c r="ANY55" s="249"/>
      <c r="ANZ55" s="249"/>
      <c r="AOA55" s="249"/>
      <c r="AOB55" s="249"/>
      <c r="AOC55" s="249"/>
      <c r="AOD55" s="249"/>
      <c r="AOE55" s="249"/>
      <c r="AOF55" s="249"/>
      <c r="AOG55" s="249"/>
      <c r="AOH55" s="249"/>
      <c r="AOI55" s="249"/>
      <c r="AOJ55" s="249"/>
      <c r="AOK55" s="249"/>
      <c r="AOL55" s="249"/>
      <c r="AOM55" s="249"/>
      <c r="AON55" s="249"/>
      <c r="AOO55" s="249"/>
      <c r="AOP55" s="249"/>
      <c r="AOQ55" s="249"/>
      <c r="AOR55" s="249"/>
      <c r="AOS55" s="249"/>
      <c r="AOT55" s="249"/>
      <c r="AOU55" s="249"/>
      <c r="AOV55" s="249"/>
      <c r="AOW55" s="249"/>
      <c r="AOX55" s="249"/>
      <c r="AOY55" s="249"/>
      <c r="AOZ55" s="249"/>
      <c r="APA55" s="249"/>
      <c r="APB55" s="249"/>
      <c r="APC55" s="249"/>
      <c r="APD55" s="249"/>
      <c r="APE55" s="249"/>
      <c r="APF55" s="249"/>
      <c r="APG55" s="249"/>
      <c r="APH55" s="249"/>
      <c r="API55" s="249"/>
      <c r="APJ55" s="249"/>
      <c r="APK55" s="249"/>
      <c r="APL55" s="249"/>
      <c r="APM55" s="249"/>
      <c r="APN55" s="249"/>
      <c r="APO55" s="249"/>
      <c r="APP55" s="249"/>
    </row>
    <row r="56" spans="1:1108" s="249" customFormat="1">
      <c r="A56" s="42">
        <v>116</v>
      </c>
      <c r="B56" s="137">
        <v>39.1</v>
      </c>
      <c r="C56" s="102" t="s">
        <v>558</v>
      </c>
      <c r="D56" s="174">
        <v>1067</v>
      </c>
      <c r="E56" s="264" t="s">
        <v>539</v>
      </c>
      <c r="F56" s="106" t="s">
        <v>541</v>
      </c>
      <c r="G56" s="175" t="s">
        <v>540</v>
      </c>
      <c r="H56" s="175" t="s">
        <v>543</v>
      </c>
      <c r="I56" s="175" t="s">
        <v>542</v>
      </c>
      <c r="J56" s="10" t="s">
        <v>544</v>
      </c>
      <c r="K56" s="10" t="s">
        <v>545</v>
      </c>
      <c r="L56" s="74" t="s">
        <v>546</v>
      </c>
      <c r="M56" s="10" t="s">
        <v>547</v>
      </c>
      <c r="N56" s="74" t="s">
        <v>293</v>
      </c>
      <c r="O56" s="177"/>
      <c r="P56" s="109">
        <v>89</v>
      </c>
      <c r="Q56" s="109" t="s">
        <v>0</v>
      </c>
      <c r="R56" s="109">
        <v>89</v>
      </c>
      <c r="S56" s="109" t="s">
        <v>0</v>
      </c>
      <c r="T56" s="283">
        <v>3</v>
      </c>
      <c r="U56" s="109" t="s">
        <v>0</v>
      </c>
      <c r="V56" s="109">
        <v>14</v>
      </c>
      <c r="W56" s="109" t="s">
        <v>0</v>
      </c>
      <c r="X56" s="109">
        <v>7</v>
      </c>
      <c r="Y56" s="109" t="s">
        <v>0</v>
      </c>
      <c r="Z56" s="109">
        <v>5</v>
      </c>
      <c r="AA56" s="109" t="s">
        <v>0</v>
      </c>
      <c r="AB56" s="109"/>
      <c r="AC56" s="109" t="s">
        <v>0</v>
      </c>
      <c r="AD56" s="109"/>
      <c r="AE56" s="109" t="s">
        <v>0</v>
      </c>
      <c r="AF56" s="77">
        <v>4.5</v>
      </c>
      <c r="AG56" s="78">
        <v>8</v>
      </c>
      <c r="AH56" s="77" t="s">
        <v>407</v>
      </c>
      <c r="AI56" s="77" t="s">
        <v>0</v>
      </c>
      <c r="AJ56" s="284" t="s">
        <v>8</v>
      </c>
      <c r="AK56" s="284" t="s">
        <v>491</v>
      </c>
      <c r="AL56" s="285" t="s">
        <v>11</v>
      </c>
      <c r="AM56" s="285"/>
      <c r="AN56" s="285"/>
      <c r="AO56" s="285"/>
      <c r="AP56" s="286">
        <v>10</v>
      </c>
      <c r="AQ56" s="111" t="s">
        <v>7</v>
      </c>
      <c r="AR56" s="287">
        <v>0.27800000000000002</v>
      </c>
      <c r="AS56" s="83" t="s">
        <v>20</v>
      </c>
      <c r="AT56" s="288">
        <v>120</v>
      </c>
      <c r="AU56" s="289">
        <v>180</v>
      </c>
      <c r="AV56" s="180" t="s">
        <v>492</v>
      </c>
      <c r="AW56" s="183" t="s">
        <v>206</v>
      </c>
      <c r="AX56" s="74" t="s">
        <v>207</v>
      </c>
      <c r="AY56" s="74" t="s">
        <v>208</v>
      </c>
      <c r="AZ56" s="74" t="s">
        <v>209</v>
      </c>
      <c r="BA56" s="152" t="s">
        <v>210</v>
      </c>
      <c r="BB56" s="152" t="s">
        <v>211</v>
      </c>
      <c r="BC56" s="152" t="s">
        <v>212</v>
      </c>
      <c r="BD56" s="152" t="s">
        <v>213</v>
      </c>
      <c r="BE56" s="267" t="s">
        <v>493</v>
      </c>
      <c r="BF56" s="236" t="s">
        <v>494</v>
      </c>
      <c r="BG56" s="236" t="s">
        <v>495</v>
      </c>
      <c r="BH56" s="236" t="s">
        <v>496</v>
      </c>
      <c r="BM56" s="181" t="s">
        <v>294</v>
      </c>
      <c r="BN56" s="157" t="s">
        <v>295</v>
      </c>
      <c r="BO56" s="157" t="s">
        <v>296</v>
      </c>
      <c r="BP56" s="156" t="s">
        <v>297</v>
      </c>
      <c r="BQ56" s="155" t="s">
        <v>298</v>
      </c>
      <c r="BR56" s="155" t="s">
        <v>299</v>
      </c>
      <c r="BS56" s="121" t="s">
        <v>300</v>
      </c>
      <c r="BT56" s="121" t="s">
        <v>301</v>
      </c>
      <c r="BU56" s="121" t="s">
        <v>548</v>
      </c>
      <c r="BV56" s="121" t="s">
        <v>549</v>
      </c>
      <c r="BW56" s="121" t="s">
        <v>550</v>
      </c>
      <c r="BX56" s="121" t="s">
        <v>551</v>
      </c>
      <c r="BY56" s="121" t="s">
        <v>414</v>
      </c>
      <c r="BZ56" s="155" t="s">
        <v>415</v>
      </c>
      <c r="CA56" s="268" t="s">
        <v>416</v>
      </c>
      <c r="CB56" s="269" t="s">
        <v>417</v>
      </c>
      <c r="CC56" s="155" t="s">
        <v>344</v>
      </c>
      <c r="CD56" s="155" t="s">
        <v>345</v>
      </c>
      <c r="CE56" s="155" t="s">
        <v>346</v>
      </c>
      <c r="CF56" s="155" t="s">
        <v>347</v>
      </c>
      <c r="CG56" s="337" t="s">
        <v>418</v>
      </c>
      <c r="CH56" s="157" t="s">
        <v>419</v>
      </c>
      <c r="CI56" s="157" t="s">
        <v>420</v>
      </c>
      <c r="CJ56" s="157" t="s">
        <v>421</v>
      </c>
      <c r="CK56" s="271" t="s">
        <v>501</v>
      </c>
      <c r="CL56" s="271"/>
      <c r="CM56" s="271"/>
      <c r="CN56" s="271"/>
      <c r="CO56" s="290" t="s">
        <v>502</v>
      </c>
      <c r="CP56" s="271"/>
      <c r="CQ56" s="271"/>
      <c r="CR56" s="271"/>
      <c r="CS56" s="271" t="s">
        <v>503</v>
      </c>
      <c r="CT56" s="271" t="s">
        <v>504</v>
      </c>
      <c r="CU56" s="271" t="s">
        <v>505</v>
      </c>
      <c r="CV56" s="271" t="s">
        <v>506</v>
      </c>
      <c r="CW56" s="291" t="s">
        <v>507</v>
      </c>
      <c r="CX56" s="292"/>
      <c r="CY56" s="292"/>
      <c r="CZ56" s="291"/>
      <c r="DA56" s="293" t="s">
        <v>508</v>
      </c>
      <c r="DB56" s="280"/>
      <c r="DC56" s="280"/>
      <c r="DD56" s="280"/>
      <c r="DE56" s="280" t="s">
        <v>509</v>
      </c>
      <c r="DF56" s="292"/>
      <c r="DG56" s="271"/>
      <c r="DH56" s="271"/>
      <c r="DI56" s="290" t="s">
        <v>510</v>
      </c>
      <c r="DJ56" s="91" t="s">
        <v>237</v>
      </c>
      <c r="DK56" s="91" t="s">
        <v>238</v>
      </c>
      <c r="DL56" s="91" t="s">
        <v>239</v>
      </c>
      <c r="DM56" s="121" t="s">
        <v>414</v>
      </c>
      <c r="DN56" s="155" t="s">
        <v>415</v>
      </c>
      <c r="DO56" s="268" t="s">
        <v>416</v>
      </c>
      <c r="DP56" s="268" t="s">
        <v>417</v>
      </c>
      <c r="DQ56" s="127" t="s">
        <v>511</v>
      </c>
      <c r="DR56" s="127" t="s">
        <v>512</v>
      </c>
      <c r="DS56" s="127" t="s">
        <v>513</v>
      </c>
      <c r="DT56" s="127" t="s">
        <v>514</v>
      </c>
      <c r="DU56" s="91" t="s">
        <v>241</v>
      </c>
      <c r="DV56" s="91" t="s">
        <v>242</v>
      </c>
      <c r="DW56" s="91" t="s">
        <v>243</v>
      </c>
      <c r="DX56" s="91" t="s">
        <v>244</v>
      </c>
      <c r="DY56" s="192"/>
      <c r="DZ56" s="192"/>
      <c r="EA56" s="192"/>
      <c r="EB56" s="192"/>
      <c r="EC56" s="192"/>
      <c r="ED56" s="192"/>
      <c r="EE56" s="192"/>
      <c r="EF56" s="192"/>
      <c r="EG56" s="96" t="s">
        <v>552</v>
      </c>
      <c r="EH56" s="96" t="s">
        <v>516</v>
      </c>
      <c r="EI56" s="95" t="s">
        <v>517</v>
      </c>
      <c r="EJ56" s="95" t="s">
        <v>518</v>
      </c>
      <c r="EK56" s="96" t="s">
        <v>253</v>
      </c>
      <c r="EL56" s="183" t="s">
        <v>519</v>
      </c>
      <c r="EM56" s="183" t="s">
        <v>520</v>
      </c>
      <c r="EN56" s="185" t="s">
        <v>552</v>
      </c>
      <c r="EO56" s="185" t="s">
        <v>254</v>
      </c>
      <c r="EP56" s="185"/>
      <c r="EQ56" s="185" t="s">
        <v>553</v>
      </c>
      <c r="ER56" s="185" t="s">
        <v>554</v>
      </c>
      <c r="ES56" s="185" t="s">
        <v>553</v>
      </c>
      <c r="ET56" s="185" t="s">
        <v>552</v>
      </c>
      <c r="EU56" s="185" t="s">
        <v>452</v>
      </c>
      <c r="EV56" s="183"/>
      <c r="EW56" s="183"/>
      <c r="EX56" s="171" t="s">
        <v>523</v>
      </c>
      <c r="EY56" s="171"/>
      <c r="EZ56" s="171"/>
      <c r="FA56" s="171" t="s">
        <v>524</v>
      </c>
      <c r="FB56" s="171"/>
      <c r="FC56" s="171"/>
      <c r="FD56" s="171"/>
      <c r="FE56" s="171" t="s">
        <v>525</v>
      </c>
      <c r="FF56" s="248"/>
      <c r="FG56" s="248"/>
      <c r="FH56" s="248"/>
      <c r="FI56" s="248"/>
      <c r="FJ56" s="248"/>
      <c r="FK56" s="248"/>
      <c r="FL56" s="135">
        <v>1</v>
      </c>
      <c r="FM56" s="136"/>
      <c r="FN56" s="136"/>
      <c r="FO56" s="136"/>
      <c r="FP56" s="136"/>
      <c r="FQ56" s="136"/>
      <c r="FR56" s="136"/>
      <c r="FS56" s="136"/>
      <c r="FT56" s="136"/>
      <c r="FU56" s="136"/>
      <c r="FV56" s="136"/>
    </row>
    <row r="57" spans="1:1108" s="249" customFormat="1">
      <c r="A57" s="42">
        <v>119</v>
      </c>
      <c r="B57" s="137">
        <v>40.1</v>
      </c>
      <c r="C57" s="102" t="s">
        <v>559</v>
      </c>
      <c r="D57" s="174">
        <v>1067</v>
      </c>
      <c r="E57" s="264" t="s">
        <v>539</v>
      </c>
      <c r="F57" s="106" t="s">
        <v>541</v>
      </c>
      <c r="G57" s="175" t="s">
        <v>540</v>
      </c>
      <c r="H57" s="175" t="s">
        <v>543</v>
      </c>
      <c r="I57" s="175" t="s">
        <v>542</v>
      </c>
      <c r="J57" s="10" t="s">
        <v>544</v>
      </c>
      <c r="K57" s="10" t="s">
        <v>545</v>
      </c>
      <c r="L57" s="74" t="s">
        <v>546</v>
      </c>
      <c r="M57" s="10" t="s">
        <v>547</v>
      </c>
      <c r="N57" s="74" t="s">
        <v>293</v>
      </c>
      <c r="O57" s="177"/>
      <c r="P57" s="109">
        <v>89</v>
      </c>
      <c r="Q57" s="109" t="s">
        <v>0</v>
      </c>
      <c r="R57" s="299">
        <v>102</v>
      </c>
      <c r="S57" s="109" t="s">
        <v>0</v>
      </c>
      <c r="T57" s="283">
        <v>3</v>
      </c>
      <c r="U57" s="109" t="s">
        <v>0</v>
      </c>
      <c r="V57" s="109">
        <v>14</v>
      </c>
      <c r="W57" s="109" t="s">
        <v>0</v>
      </c>
      <c r="X57" s="109">
        <v>7</v>
      </c>
      <c r="Y57" s="109" t="s">
        <v>0</v>
      </c>
      <c r="Z57" s="109">
        <v>5</v>
      </c>
      <c r="AA57" s="109" t="s">
        <v>0</v>
      </c>
      <c r="AB57" s="109"/>
      <c r="AC57" s="109" t="s">
        <v>0</v>
      </c>
      <c r="AD57" s="109"/>
      <c r="AE57" s="109" t="s">
        <v>0</v>
      </c>
      <c r="AF57" s="77">
        <v>4.5</v>
      </c>
      <c r="AG57" s="78">
        <v>8</v>
      </c>
      <c r="AH57" s="77" t="s">
        <v>407</v>
      </c>
      <c r="AI57" s="77" t="s">
        <v>0</v>
      </c>
      <c r="AJ57" s="284" t="s">
        <v>8</v>
      </c>
      <c r="AK57" s="284" t="s">
        <v>491</v>
      </c>
      <c r="AL57" s="285" t="s">
        <v>11</v>
      </c>
      <c r="AM57" s="285"/>
      <c r="AN57" s="285"/>
      <c r="AO57" s="285"/>
      <c r="AP57" s="286">
        <v>10</v>
      </c>
      <c r="AQ57" s="111" t="s">
        <v>7</v>
      </c>
      <c r="AR57" s="287">
        <v>0.27800000000000002</v>
      </c>
      <c r="AS57" s="83" t="s">
        <v>20</v>
      </c>
      <c r="AT57" s="288">
        <v>120</v>
      </c>
      <c r="AU57" s="289">
        <v>180</v>
      </c>
      <c r="AV57" s="180" t="s">
        <v>492</v>
      </c>
      <c r="AW57" s="183" t="s">
        <v>206</v>
      </c>
      <c r="AX57" s="74" t="s">
        <v>207</v>
      </c>
      <c r="AY57" s="74" t="s">
        <v>208</v>
      </c>
      <c r="AZ57" s="74" t="s">
        <v>209</v>
      </c>
      <c r="BA57" s="152" t="s">
        <v>210</v>
      </c>
      <c r="BB57" s="152" t="s">
        <v>211</v>
      </c>
      <c r="BC57" s="152" t="s">
        <v>212</v>
      </c>
      <c r="BD57" s="152" t="s">
        <v>213</v>
      </c>
      <c r="BE57" s="267" t="s">
        <v>493</v>
      </c>
      <c r="BF57" s="236" t="s">
        <v>494</v>
      </c>
      <c r="BG57" s="236" t="s">
        <v>495</v>
      </c>
      <c r="BH57" s="236" t="s">
        <v>496</v>
      </c>
      <c r="BM57" s="181" t="s">
        <v>294</v>
      </c>
      <c r="BN57" s="157" t="s">
        <v>295</v>
      </c>
      <c r="BO57" s="157" t="s">
        <v>296</v>
      </c>
      <c r="BP57" s="156" t="s">
        <v>297</v>
      </c>
      <c r="BQ57" s="155" t="s">
        <v>298</v>
      </c>
      <c r="BR57" s="155" t="s">
        <v>299</v>
      </c>
      <c r="BS57" s="121" t="s">
        <v>300</v>
      </c>
      <c r="BT57" s="121" t="s">
        <v>301</v>
      </c>
      <c r="BU57" s="121" t="s">
        <v>548</v>
      </c>
      <c r="BV57" s="121" t="s">
        <v>549</v>
      </c>
      <c r="BW57" s="121" t="s">
        <v>550</v>
      </c>
      <c r="BX57" s="121" t="s">
        <v>551</v>
      </c>
      <c r="BY57" s="121" t="s">
        <v>414</v>
      </c>
      <c r="BZ57" s="155" t="s">
        <v>415</v>
      </c>
      <c r="CA57" s="268" t="s">
        <v>416</v>
      </c>
      <c r="CB57" s="269" t="s">
        <v>417</v>
      </c>
      <c r="CC57" s="155" t="s">
        <v>344</v>
      </c>
      <c r="CD57" s="155" t="s">
        <v>345</v>
      </c>
      <c r="CE57" s="155" t="s">
        <v>346</v>
      </c>
      <c r="CF57" s="155" t="s">
        <v>347</v>
      </c>
      <c r="CG57" s="337" t="s">
        <v>418</v>
      </c>
      <c r="CH57" s="157" t="s">
        <v>419</v>
      </c>
      <c r="CI57" s="157" t="s">
        <v>420</v>
      </c>
      <c r="CJ57" s="157" t="s">
        <v>421</v>
      </c>
      <c r="CK57" s="271" t="s">
        <v>501</v>
      </c>
      <c r="CL57" s="271"/>
      <c r="CM57" s="271"/>
      <c r="CN57" s="271"/>
      <c r="CO57" s="290" t="s">
        <v>502</v>
      </c>
      <c r="CP57" s="271"/>
      <c r="CQ57" s="271"/>
      <c r="CR57" s="271"/>
      <c r="CS57" s="271" t="s">
        <v>503</v>
      </c>
      <c r="CT57" s="271" t="s">
        <v>504</v>
      </c>
      <c r="CU57" s="271" t="s">
        <v>505</v>
      </c>
      <c r="CV57" s="271" t="s">
        <v>506</v>
      </c>
      <c r="CW57" s="291" t="s">
        <v>507</v>
      </c>
      <c r="CX57" s="292"/>
      <c r="CY57" s="292"/>
      <c r="CZ57" s="291"/>
      <c r="DA57" s="293" t="s">
        <v>508</v>
      </c>
      <c r="DB57" s="280"/>
      <c r="DC57" s="280"/>
      <c r="DD57" s="280"/>
      <c r="DE57" s="280" t="s">
        <v>509</v>
      </c>
      <c r="DF57" s="292"/>
      <c r="DG57" s="271"/>
      <c r="DH57" s="271"/>
      <c r="DI57" s="290" t="s">
        <v>510</v>
      </c>
      <c r="DJ57" s="91" t="s">
        <v>237</v>
      </c>
      <c r="DK57" s="91" t="s">
        <v>238</v>
      </c>
      <c r="DL57" s="91" t="s">
        <v>239</v>
      </c>
      <c r="DM57" s="121" t="s">
        <v>414</v>
      </c>
      <c r="DN57" s="155" t="s">
        <v>415</v>
      </c>
      <c r="DO57" s="268" t="s">
        <v>416</v>
      </c>
      <c r="DP57" s="268" t="s">
        <v>417</v>
      </c>
      <c r="DQ57" s="127" t="s">
        <v>511</v>
      </c>
      <c r="DR57" s="127" t="s">
        <v>512</v>
      </c>
      <c r="DS57" s="127" t="s">
        <v>513</v>
      </c>
      <c r="DT57" s="127" t="s">
        <v>514</v>
      </c>
      <c r="DU57" s="91" t="s">
        <v>241</v>
      </c>
      <c r="DV57" s="91" t="s">
        <v>242</v>
      </c>
      <c r="DW57" s="91" t="s">
        <v>243</v>
      </c>
      <c r="DX57" s="91" t="s">
        <v>244</v>
      </c>
      <c r="DY57" s="192"/>
      <c r="DZ57" s="192"/>
      <c r="EA57" s="192"/>
      <c r="EB57" s="192"/>
      <c r="EC57" s="192"/>
      <c r="ED57" s="192"/>
      <c r="EE57" s="192"/>
      <c r="EF57" s="192"/>
      <c r="EG57" s="96" t="s">
        <v>552</v>
      </c>
      <c r="EH57" s="96" t="s">
        <v>516</v>
      </c>
      <c r="EI57" s="95" t="s">
        <v>517</v>
      </c>
      <c r="EJ57" s="95" t="s">
        <v>518</v>
      </c>
      <c r="EK57" s="96" t="s">
        <v>253</v>
      </c>
      <c r="EL57" s="183" t="s">
        <v>519</v>
      </c>
      <c r="EM57" s="183" t="s">
        <v>520</v>
      </c>
      <c r="EN57" s="185" t="s">
        <v>552</v>
      </c>
      <c r="EO57" s="185" t="s">
        <v>254</v>
      </c>
      <c r="EP57" s="185"/>
      <c r="EQ57" s="185" t="s">
        <v>553</v>
      </c>
      <c r="ER57" s="185" t="s">
        <v>554</v>
      </c>
      <c r="ES57" s="185" t="s">
        <v>553</v>
      </c>
      <c r="ET57" s="185" t="s">
        <v>552</v>
      </c>
      <c r="EU57" s="185" t="s">
        <v>452</v>
      </c>
      <c r="EV57" s="183"/>
      <c r="EW57" s="183"/>
      <c r="EX57" s="171" t="s">
        <v>523</v>
      </c>
      <c r="EY57" s="171"/>
      <c r="EZ57" s="171"/>
      <c r="FA57" s="171" t="s">
        <v>524</v>
      </c>
      <c r="FB57" s="171"/>
      <c r="FC57" s="171"/>
      <c r="FD57" s="171"/>
      <c r="FE57" s="171" t="s">
        <v>525</v>
      </c>
      <c r="FF57" s="248"/>
      <c r="FG57" s="248"/>
      <c r="FH57" s="248"/>
      <c r="FI57" s="248"/>
      <c r="FJ57" s="248"/>
      <c r="FK57" s="248"/>
      <c r="FL57" s="135">
        <v>1</v>
      </c>
      <c r="FM57" s="136"/>
      <c r="FN57" s="136"/>
      <c r="FO57" s="136"/>
      <c r="FP57" s="136"/>
      <c r="FQ57" s="136"/>
      <c r="FR57" s="136"/>
      <c r="FS57" s="136"/>
      <c r="FT57" s="136"/>
      <c r="FU57" s="136"/>
      <c r="FV57" s="136"/>
    </row>
    <row r="58" spans="1:1108" s="249" customFormat="1">
      <c r="A58" s="42">
        <v>122</v>
      </c>
      <c r="B58" s="137">
        <v>41.1</v>
      </c>
      <c r="C58" s="102" t="s">
        <v>560</v>
      </c>
      <c r="D58" s="174">
        <v>1067</v>
      </c>
      <c r="E58" s="264" t="s">
        <v>539</v>
      </c>
      <c r="F58" s="106" t="s">
        <v>541</v>
      </c>
      <c r="G58" s="175" t="s">
        <v>540</v>
      </c>
      <c r="H58" s="175" t="s">
        <v>543</v>
      </c>
      <c r="I58" s="175" t="s">
        <v>542</v>
      </c>
      <c r="J58" s="10" t="s">
        <v>544</v>
      </c>
      <c r="K58" s="10" t="s">
        <v>545</v>
      </c>
      <c r="L58" s="74" t="s">
        <v>546</v>
      </c>
      <c r="M58" s="10" t="s">
        <v>547</v>
      </c>
      <c r="N58" s="74" t="s">
        <v>293</v>
      </c>
      <c r="O58" s="177"/>
      <c r="P58" s="109">
        <v>89</v>
      </c>
      <c r="Q58" s="109" t="s">
        <v>0</v>
      </c>
      <c r="R58" s="299">
        <v>125</v>
      </c>
      <c r="S58" s="109" t="s">
        <v>0</v>
      </c>
      <c r="T58" s="283">
        <v>3</v>
      </c>
      <c r="U58" s="109" t="s">
        <v>0</v>
      </c>
      <c r="V58" s="109">
        <v>14</v>
      </c>
      <c r="W58" s="109" t="s">
        <v>0</v>
      </c>
      <c r="X58" s="109">
        <v>7</v>
      </c>
      <c r="Y58" s="109" t="s">
        <v>0</v>
      </c>
      <c r="Z58" s="109">
        <v>5</v>
      </c>
      <c r="AA58" s="109" t="s">
        <v>0</v>
      </c>
      <c r="AB58" s="109"/>
      <c r="AC58" s="109" t="s">
        <v>0</v>
      </c>
      <c r="AD58" s="109"/>
      <c r="AE58" s="109" t="s">
        <v>0</v>
      </c>
      <c r="AF58" s="77">
        <v>4.5</v>
      </c>
      <c r="AG58" s="78">
        <v>8</v>
      </c>
      <c r="AH58" s="77" t="s">
        <v>407</v>
      </c>
      <c r="AI58" s="77" t="s">
        <v>0</v>
      </c>
      <c r="AJ58" s="284" t="s">
        <v>8</v>
      </c>
      <c r="AK58" s="284" t="s">
        <v>491</v>
      </c>
      <c r="AL58" s="285" t="s">
        <v>11</v>
      </c>
      <c r="AM58" s="285"/>
      <c r="AN58" s="285"/>
      <c r="AO58" s="285"/>
      <c r="AP58" s="286">
        <v>10</v>
      </c>
      <c r="AQ58" s="111" t="s">
        <v>7</v>
      </c>
      <c r="AR58" s="287">
        <v>0.27800000000000002</v>
      </c>
      <c r="AS58" s="83" t="s">
        <v>20</v>
      </c>
      <c r="AT58" s="288">
        <v>120</v>
      </c>
      <c r="AU58" s="289">
        <v>180</v>
      </c>
      <c r="AV58" s="180" t="s">
        <v>492</v>
      </c>
      <c r="AW58" s="183" t="s">
        <v>206</v>
      </c>
      <c r="AX58" s="74" t="s">
        <v>207</v>
      </c>
      <c r="AY58" s="74" t="s">
        <v>208</v>
      </c>
      <c r="AZ58" s="74" t="s">
        <v>209</v>
      </c>
      <c r="BA58" s="152" t="s">
        <v>210</v>
      </c>
      <c r="BB58" s="152" t="s">
        <v>211</v>
      </c>
      <c r="BC58" s="152" t="s">
        <v>212</v>
      </c>
      <c r="BD58" s="152" t="s">
        <v>213</v>
      </c>
      <c r="BE58" s="267" t="s">
        <v>493</v>
      </c>
      <c r="BF58" s="236" t="s">
        <v>494</v>
      </c>
      <c r="BG58" s="236" t="s">
        <v>495</v>
      </c>
      <c r="BH58" s="236" t="s">
        <v>496</v>
      </c>
      <c r="BM58" s="181" t="s">
        <v>294</v>
      </c>
      <c r="BN58" s="157" t="s">
        <v>295</v>
      </c>
      <c r="BO58" s="157" t="s">
        <v>296</v>
      </c>
      <c r="BP58" s="156" t="s">
        <v>297</v>
      </c>
      <c r="BQ58" s="155" t="s">
        <v>298</v>
      </c>
      <c r="BR58" s="155" t="s">
        <v>299</v>
      </c>
      <c r="BS58" s="121" t="s">
        <v>300</v>
      </c>
      <c r="BT58" s="121" t="s">
        <v>301</v>
      </c>
      <c r="BU58" s="121" t="s">
        <v>548</v>
      </c>
      <c r="BV58" s="121" t="s">
        <v>549</v>
      </c>
      <c r="BW58" s="121" t="s">
        <v>550</v>
      </c>
      <c r="BX58" s="121" t="s">
        <v>551</v>
      </c>
      <c r="BY58" s="121" t="s">
        <v>414</v>
      </c>
      <c r="BZ58" s="155" t="s">
        <v>415</v>
      </c>
      <c r="CA58" s="268" t="s">
        <v>416</v>
      </c>
      <c r="CB58" s="269" t="s">
        <v>417</v>
      </c>
      <c r="CC58" s="155" t="s">
        <v>344</v>
      </c>
      <c r="CD58" s="155" t="s">
        <v>345</v>
      </c>
      <c r="CE58" s="155" t="s">
        <v>346</v>
      </c>
      <c r="CF58" s="155" t="s">
        <v>347</v>
      </c>
      <c r="CG58" s="337" t="s">
        <v>418</v>
      </c>
      <c r="CH58" s="157" t="s">
        <v>419</v>
      </c>
      <c r="CI58" s="157" t="s">
        <v>420</v>
      </c>
      <c r="CJ58" s="157" t="s">
        <v>421</v>
      </c>
      <c r="CK58" s="271" t="s">
        <v>501</v>
      </c>
      <c r="CL58" s="271"/>
      <c r="CM58" s="271"/>
      <c r="CN58" s="271"/>
      <c r="CO58" s="290" t="s">
        <v>502</v>
      </c>
      <c r="CP58" s="271"/>
      <c r="CQ58" s="271"/>
      <c r="CR58" s="271"/>
      <c r="CS58" s="271" t="s">
        <v>503</v>
      </c>
      <c r="CT58" s="271" t="s">
        <v>504</v>
      </c>
      <c r="CU58" s="271" t="s">
        <v>505</v>
      </c>
      <c r="CV58" s="271" t="s">
        <v>506</v>
      </c>
      <c r="CW58" s="291" t="s">
        <v>507</v>
      </c>
      <c r="CX58" s="292"/>
      <c r="CY58" s="292"/>
      <c r="CZ58" s="291"/>
      <c r="DA58" s="293" t="s">
        <v>508</v>
      </c>
      <c r="DB58" s="280"/>
      <c r="DC58" s="280"/>
      <c r="DD58" s="280"/>
      <c r="DE58" s="280" t="s">
        <v>509</v>
      </c>
      <c r="DF58" s="292"/>
      <c r="DG58" s="271"/>
      <c r="DH58" s="271"/>
      <c r="DI58" s="290" t="s">
        <v>510</v>
      </c>
      <c r="DJ58" s="91" t="s">
        <v>237</v>
      </c>
      <c r="DK58" s="91" t="s">
        <v>238</v>
      </c>
      <c r="DL58" s="91" t="s">
        <v>239</v>
      </c>
      <c r="DM58" s="121" t="s">
        <v>414</v>
      </c>
      <c r="DN58" s="155" t="s">
        <v>415</v>
      </c>
      <c r="DO58" s="268" t="s">
        <v>416</v>
      </c>
      <c r="DP58" s="268" t="s">
        <v>417</v>
      </c>
      <c r="DQ58" s="127" t="s">
        <v>512</v>
      </c>
      <c r="DR58" s="127" t="s">
        <v>513</v>
      </c>
      <c r="DS58" s="127" t="s">
        <v>514</v>
      </c>
      <c r="DT58" s="192"/>
      <c r="DU58" s="91" t="s">
        <v>241</v>
      </c>
      <c r="DV58" s="91" t="s">
        <v>242</v>
      </c>
      <c r="DW58" s="91" t="s">
        <v>243</v>
      </c>
      <c r="DX58" s="91" t="s">
        <v>244</v>
      </c>
      <c r="DY58" s="192"/>
      <c r="DZ58" s="192"/>
      <c r="EA58" s="192"/>
      <c r="EB58" s="192"/>
      <c r="EC58" s="192"/>
      <c r="ED58" s="192"/>
      <c r="EE58" s="192"/>
      <c r="EF58" s="192"/>
      <c r="EG58" s="96" t="s">
        <v>552</v>
      </c>
      <c r="EH58" s="96" t="s">
        <v>516</v>
      </c>
      <c r="EI58" s="95" t="s">
        <v>517</v>
      </c>
      <c r="EJ58" s="95" t="s">
        <v>518</v>
      </c>
      <c r="EK58" s="96" t="s">
        <v>253</v>
      </c>
      <c r="EL58" s="183" t="s">
        <v>519</v>
      </c>
      <c r="EM58" s="183" t="s">
        <v>520</v>
      </c>
      <c r="EN58" s="185" t="s">
        <v>552</v>
      </c>
      <c r="EO58" s="185" t="s">
        <v>254</v>
      </c>
      <c r="EP58" s="185"/>
      <c r="EQ58" s="185" t="s">
        <v>553</v>
      </c>
      <c r="ER58" s="185" t="s">
        <v>554</v>
      </c>
      <c r="ES58" s="185" t="s">
        <v>553</v>
      </c>
      <c r="ET58" s="185" t="s">
        <v>552</v>
      </c>
      <c r="EU58" s="185" t="s">
        <v>452</v>
      </c>
      <c r="EV58" s="183"/>
      <c r="EW58" s="183"/>
      <c r="EX58" s="171" t="s">
        <v>523</v>
      </c>
      <c r="EY58" s="171"/>
      <c r="EZ58" s="171"/>
      <c r="FA58" s="171" t="s">
        <v>524</v>
      </c>
      <c r="FB58" s="171"/>
      <c r="FC58" s="171"/>
      <c r="FD58" s="171"/>
      <c r="FE58" s="171" t="s">
        <v>525</v>
      </c>
      <c r="FF58" s="248"/>
      <c r="FG58" s="248"/>
      <c r="FH58" s="248"/>
      <c r="FI58" s="248"/>
      <c r="FJ58" s="248"/>
      <c r="FK58" s="248"/>
      <c r="FL58" s="135">
        <v>1</v>
      </c>
      <c r="FM58" s="136"/>
      <c r="FN58" s="136"/>
      <c r="FO58" s="136"/>
      <c r="FP58" s="136"/>
      <c r="FQ58" s="136"/>
      <c r="FR58" s="136"/>
      <c r="FS58" s="136"/>
      <c r="FT58" s="136"/>
      <c r="FU58" s="136"/>
      <c r="FV58" s="136"/>
    </row>
    <row r="59" spans="1:1108" s="249" customFormat="1">
      <c r="A59" s="199">
        <v>125</v>
      </c>
      <c r="B59" s="281">
        <v>42.1</v>
      </c>
      <c r="C59" s="201"/>
      <c r="D59" s="338"/>
      <c r="E59" s="203"/>
      <c r="F59" s="205"/>
      <c r="G59" s="206"/>
      <c r="H59" s="206"/>
      <c r="I59" s="206"/>
      <c r="J59" s="326"/>
      <c r="K59" s="326"/>
      <c r="L59" s="319"/>
      <c r="M59" s="332"/>
      <c r="N59" s="339"/>
      <c r="O59" s="340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  <c r="AC59" s="213"/>
      <c r="AD59" s="213"/>
      <c r="AE59" s="213"/>
      <c r="AF59" s="213"/>
      <c r="AG59" s="217"/>
      <c r="AH59" s="213"/>
      <c r="AI59" s="213"/>
      <c r="AJ59" s="341"/>
      <c r="AK59" s="341"/>
      <c r="AL59" s="342"/>
      <c r="AM59" s="342"/>
      <c r="AN59" s="342"/>
      <c r="AO59" s="342"/>
      <c r="AP59" s="343"/>
      <c r="AQ59" s="217"/>
      <c r="AR59" s="344"/>
      <c r="AS59" s="345"/>
      <c r="AT59" s="344"/>
      <c r="AU59" s="344"/>
      <c r="AV59" s="344"/>
      <c r="AW59" s="339"/>
      <c r="AX59" s="339"/>
      <c r="AY59" s="339"/>
      <c r="AZ59" s="339"/>
      <c r="BA59" s="339"/>
      <c r="BB59" s="339"/>
      <c r="BC59" s="339"/>
      <c r="BD59" s="339"/>
      <c r="BE59" s="203"/>
      <c r="BF59" s="339"/>
      <c r="BG59" s="339"/>
      <c r="BH59" s="339"/>
      <c r="BI59" s="252"/>
      <c r="BJ59" s="252"/>
      <c r="BK59" s="252"/>
      <c r="BL59" s="252"/>
      <c r="BM59" s="339"/>
      <c r="BN59" s="339"/>
      <c r="BO59" s="339"/>
      <c r="BP59" s="339"/>
      <c r="BQ59" s="339"/>
      <c r="BR59" s="339"/>
      <c r="BS59" s="222" t="s">
        <v>283</v>
      </c>
      <c r="BT59" s="222" t="s">
        <v>283</v>
      </c>
      <c r="BU59" s="222" t="s">
        <v>283</v>
      </c>
      <c r="BV59" s="222" t="s">
        <v>283</v>
      </c>
      <c r="BW59" s="222" t="s">
        <v>283</v>
      </c>
      <c r="BX59" s="222" t="s">
        <v>283</v>
      </c>
      <c r="BY59" s="222" t="s">
        <v>283</v>
      </c>
      <c r="BZ59" s="339"/>
      <c r="CA59" s="339"/>
      <c r="CB59" s="346"/>
      <c r="CC59" s="339"/>
      <c r="CD59" s="339"/>
      <c r="CE59" s="339"/>
      <c r="CF59" s="339"/>
      <c r="CG59" s="347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19"/>
      <c r="DA59" s="330"/>
      <c r="DB59" s="331"/>
      <c r="DC59" s="331"/>
      <c r="DD59" s="331"/>
      <c r="DE59" s="332"/>
      <c r="DF59" s="330"/>
      <c r="DG59" s="339"/>
      <c r="DH59" s="339"/>
      <c r="DI59" s="348"/>
      <c r="DJ59" s="339"/>
      <c r="DK59" s="339"/>
      <c r="DL59" s="339"/>
      <c r="DM59" s="228" t="s">
        <v>283</v>
      </c>
      <c r="DN59" s="228" t="s">
        <v>283</v>
      </c>
      <c r="DO59" s="228" t="s">
        <v>283</v>
      </c>
      <c r="DP59" s="228"/>
      <c r="DQ59" s="339"/>
      <c r="DR59" s="339"/>
      <c r="DS59" s="339"/>
      <c r="DT59" s="339"/>
      <c r="DU59" s="339"/>
      <c r="DV59" s="339"/>
      <c r="DW59" s="339"/>
      <c r="DX59" s="339"/>
      <c r="DY59" s="339"/>
      <c r="DZ59" s="339"/>
      <c r="EA59" s="339"/>
      <c r="EB59" s="339"/>
      <c r="EC59" s="339"/>
      <c r="ED59" s="339"/>
      <c r="EE59" s="339"/>
      <c r="EF59" s="339"/>
      <c r="EG59" s="200"/>
      <c r="EH59" s="200"/>
      <c r="EI59" s="319"/>
      <c r="EJ59" s="319"/>
      <c r="EK59" s="281"/>
      <c r="EL59" s="339"/>
      <c r="EM59" s="339"/>
      <c r="EN59" s="349"/>
      <c r="EO59" s="350"/>
      <c r="EP59" s="350"/>
      <c r="EQ59" s="350"/>
      <c r="ER59" s="350"/>
      <c r="ES59" s="350"/>
      <c r="ET59" s="350"/>
      <c r="EU59" s="350"/>
      <c r="EV59" s="349"/>
      <c r="EW59" s="349"/>
      <c r="EX59" s="339"/>
      <c r="EY59" s="339"/>
      <c r="EZ59" s="339"/>
      <c r="FA59" s="339"/>
      <c r="FB59" s="339"/>
      <c r="FC59" s="339"/>
      <c r="FD59" s="339"/>
      <c r="FE59" s="339"/>
      <c r="FF59" s="338"/>
      <c r="FG59" s="338"/>
      <c r="FH59" s="338"/>
      <c r="FI59" s="338"/>
      <c r="FJ59" s="338"/>
      <c r="FK59" s="338"/>
      <c r="FL59" s="234">
        <v>1</v>
      </c>
      <c r="FM59" s="222"/>
      <c r="FN59" s="222"/>
      <c r="FO59" s="222"/>
      <c r="FP59" s="222"/>
      <c r="FQ59" s="222"/>
      <c r="FR59" s="222"/>
      <c r="FS59" s="222"/>
      <c r="FT59" s="222"/>
      <c r="FU59" s="222"/>
      <c r="FV59" s="222"/>
      <c r="FW59" s="252"/>
      <c r="FX59" s="252"/>
      <c r="FY59" s="252"/>
      <c r="FZ59" s="252"/>
      <c r="GA59" s="252"/>
      <c r="GB59" s="252"/>
      <c r="GC59" s="252"/>
      <c r="GD59" s="252"/>
      <c r="GE59" s="252"/>
      <c r="GF59" s="252"/>
      <c r="GG59" s="252"/>
      <c r="GH59" s="252"/>
      <c r="GI59" s="252"/>
      <c r="GJ59" s="252"/>
      <c r="GK59" s="252"/>
      <c r="GL59" s="252"/>
      <c r="GM59" s="252"/>
      <c r="GN59" s="252"/>
      <c r="GO59" s="252"/>
      <c r="GP59" s="252"/>
      <c r="GQ59" s="252"/>
      <c r="GR59" s="252"/>
      <c r="GS59" s="252"/>
      <c r="GT59" s="252"/>
      <c r="GU59" s="252"/>
      <c r="GV59" s="252"/>
      <c r="GW59" s="252"/>
      <c r="GX59" s="252"/>
      <c r="GY59" s="252"/>
      <c r="GZ59" s="252"/>
      <c r="HA59" s="252"/>
      <c r="HB59" s="252"/>
      <c r="HC59" s="252"/>
      <c r="HD59" s="252"/>
      <c r="HE59" s="252"/>
      <c r="HF59" s="252"/>
      <c r="HG59" s="252"/>
      <c r="HH59" s="252"/>
      <c r="HI59" s="252"/>
      <c r="HJ59" s="252"/>
      <c r="HK59" s="252"/>
      <c r="HL59" s="252"/>
      <c r="HM59" s="252"/>
      <c r="HN59" s="252"/>
      <c r="HO59" s="252"/>
      <c r="HP59" s="252"/>
      <c r="HQ59" s="252"/>
      <c r="HR59" s="252"/>
      <c r="HS59" s="252"/>
      <c r="HT59" s="252"/>
      <c r="HU59" s="252"/>
      <c r="HV59" s="252"/>
      <c r="HW59" s="252"/>
      <c r="HX59" s="252"/>
      <c r="HY59" s="252"/>
      <c r="HZ59" s="252"/>
      <c r="IA59" s="252"/>
      <c r="IB59" s="252"/>
      <c r="IC59" s="252"/>
      <c r="ID59" s="252"/>
      <c r="IE59" s="252"/>
      <c r="IF59" s="252"/>
      <c r="IG59" s="252"/>
      <c r="IH59" s="252"/>
      <c r="II59" s="252"/>
      <c r="IJ59" s="252"/>
      <c r="IK59" s="252"/>
      <c r="IL59" s="252"/>
      <c r="IM59" s="252"/>
      <c r="IN59" s="252"/>
      <c r="IO59" s="252"/>
      <c r="IP59" s="252"/>
      <c r="IQ59" s="252"/>
      <c r="IR59" s="252"/>
      <c r="IS59" s="252"/>
      <c r="IT59" s="252"/>
      <c r="IU59" s="252"/>
      <c r="IV59" s="252"/>
      <c r="IW59" s="252"/>
      <c r="IX59" s="252"/>
      <c r="IY59" s="252"/>
      <c r="IZ59" s="252"/>
      <c r="JA59" s="252"/>
      <c r="JB59" s="252"/>
      <c r="JC59" s="252"/>
      <c r="JD59" s="252"/>
      <c r="JE59" s="252"/>
      <c r="JF59" s="252"/>
      <c r="JG59" s="252"/>
      <c r="JH59" s="252"/>
      <c r="JI59" s="252"/>
      <c r="JJ59" s="252"/>
      <c r="JK59" s="252"/>
      <c r="JL59" s="252"/>
      <c r="JM59" s="252"/>
      <c r="JN59" s="252"/>
      <c r="JO59" s="252"/>
      <c r="JP59" s="252"/>
      <c r="JQ59" s="252"/>
      <c r="JR59" s="252"/>
      <c r="JS59" s="252"/>
      <c r="JT59" s="252"/>
      <c r="JU59" s="252"/>
      <c r="JV59" s="252"/>
      <c r="JW59" s="252"/>
      <c r="JX59" s="252"/>
      <c r="JY59" s="252"/>
      <c r="JZ59" s="252"/>
      <c r="KA59" s="252"/>
      <c r="KB59" s="252"/>
      <c r="KC59" s="252"/>
      <c r="KD59" s="252"/>
      <c r="KE59" s="252"/>
      <c r="KF59" s="252"/>
      <c r="KG59" s="252"/>
      <c r="KH59" s="252"/>
      <c r="KI59" s="252"/>
      <c r="KJ59" s="252"/>
      <c r="KK59" s="252"/>
      <c r="KL59" s="252"/>
      <c r="KM59" s="252"/>
      <c r="KN59" s="252"/>
      <c r="KO59" s="252"/>
      <c r="KP59" s="252"/>
      <c r="KQ59" s="252"/>
      <c r="KR59" s="252"/>
      <c r="KS59" s="252"/>
      <c r="KT59" s="252"/>
      <c r="KU59" s="252"/>
      <c r="KV59" s="252"/>
      <c r="KW59" s="252"/>
      <c r="KX59" s="252"/>
      <c r="KY59" s="252"/>
      <c r="KZ59" s="252"/>
      <c r="LA59" s="252"/>
      <c r="LB59" s="252"/>
      <c r="LC59" s="252"/>
      <c r="LD59" s="252"/>
      <c r="LE59" s="252"/>
      <c r="LF59" s="252"/>
      <c r="LG59" s="252"/>
      <c r="LH59" s="252"/>
      <c r="LI59" s="252"/>
      <c r="LJ59" s="252"/>
      <c r="LK59" s="252"/>
      <c r="LL59" s="252"/>
      <c r="LM59" s="252"/>
      <c r="LN59" s="252"/>
      <c r="LO59" s="252"/>
      <c r="LP59" s="252"/>
      <c r="LQ59" s="252"/>
      <c r="LR59" s="252"/>
      <c r="LS59" s="252"/>
      <c r="LT59" s="252"/>
      <c r="LU59" s="252"/>
      <c r="LV59" s="252"/>
      <c r="LW59" s="252"/>
      <c r="LX59" s="252"/>
      <c r="LY59" s="252"/>
      <c r="LZ59" s="252"/>
      <c r="MA59" s="252"/>
      <c r="MB59" s="252"/>
      <c r="MC59" s="252"/>
      <c r="MD59" s="252"/>
      <c r="ME59" s="252"/>
      <c r="MF59" s="252"/>
      <c r="MG59" s="252"/>
      <c r="MH59" s="252"/>
      <c r="MI59" s="252"/>
      <c r="MJ59" s="252"/>
      <c r="MK59" s="252"/>
      <c r="ML59" s="252"/>
      <c r="MM59" s="252"/>
      <c r="MN59" s="252"/>
      <c r="MO59" s="252"/>
      <c r="MP59" s="252"/>
      <c r="MQ59" s="252"/>
      <c r="MR59" s="252"/>
      <c r="MS59" s="252"/>
      <c r="MT59" s="252"/>
      <c r="MU59" s="252"/>
      <c r="MV59" s="252"/>
      <c r="MW59" s="252"/>
      <c r="MX59" s="252"/>
      <c r="MY59" s="252"/>
      <c r="MZ59" s="252"/>
      <c r="NA59" s="252"/>
      <c r="NB59" s="252"/>
      <c r="NC59" s="252"/>
      <c r="ND59" s="252"/>
      <c r="NE59" s="252"/>
      <c r="NF59" s="252"/>
      <c r="NG59" s="252"/>
      <c r="NH59" s="252"/>
      <c r="NI59" s="252"/>
      <c r="NJ59" s="252"/>
      <c r="NK59" s="252"/>
      <c r="NL59" s="252"/>
      <c r="NM59" s="252"/>
      <c r="NN59" s="252"/>
      <c r="NO59" s="252"/>
      <c r="NP59" s="252"/>
      <c r="NQ59" s="252"/>
      <c r="NR59" s="252"/>
      <c r="NS59" s="252"/>
      <c r="NT59" s="252"/>
      <c r="NU59" s="252"/>
      <c r="NV59" s="252"/>
      <c r="NW59" s="252"/>
      <c r="NX59" s="252"/>
      <c r="NY59" s="252"/>
      <c r="NZ59" s="252"/>
      <c r="OA59" s="252"/>
      <c r="OB59" s="252"/>
      <c r="OC59" s="252"/>
      <c r="OD59" s="252"/>
      <c r="OE59" s="252"/>
      <c r="OF59" s="252"/>
      <c r="OG59" s="252"/>
      <c r="OH59" s="252"/>
      <c r="OI59" s="252"/>
      <c r="OJ59" s="252"/>
      <c r="OK59" s="252"/>
      <c r="OL59" s="252"/>
      <c r="OM59" s="252"/>
      <c r="ON59" s="252"/>
      <c r="OO59" s="252"/>
      <c r="OP59" s="252"/>
      <c r="OQ59" s="252"/>
      <c r="OR59" s="252"/>
      <c r="OS59" s="252"/>
      <c r="OT59" s="252"/>
      <c r="OU59" s="252"/>
      <c r="OV59" s="252"/>
      <c r="OW59" s="252"/>
      <c r="OX59" s="252"/>
      <c r="OY59" s="252"/>
      <c r="OZ59" s="252"/>
      <c r="PA59" s="252"/>
      <c r="PB59" s="252"/>
      <c r="PC59" s="252"/>
      <c r="PD59" s="252"/>
      <c r="PE59" s="252"/>
      <c r="PF59" s="252"/>
      <c r="PG59" s="252"/>
      <c r="PH59" s="252"/>
      <c r="PI59" s="252"/>
      <c r="PJ59" s="252"/>
      <c r="PK59" s="252"/>
      <c r="PL59" s="252"/>
      <c r="PM59" s="252"/>
      <c r="PN59" s="252"/>
      <c r="PO59" s="252"/>
      <c r="PP59" s="252"/>
      <c r="PQ59" s="252"/>
      <c r="PR59" s="252"/>
      <c r="PS59" s="252"/>
      <c r="PT59" s="252"/>
      <c r="PU59" s="252"/>
      <c r="PV59" s="252"/>
      <c r="PW59" s="252"/>
      <c r="PX59" s="252"/>
      <c r="PY59" s="252"/>
      <c r="PZ59" s="252"/>
      <c r="QA59" s="252"/>
      <c r="QB59" s="252"/>
      <c r="QC59" s="252"/>
      <c r="QD59" s="252"/>
      <c r="QE59" s="252"/>
      <c r="QF59" s="252"/>
      <c r="QG59" s="252"/>
      <c r="QH59" s="252"/>
      <c r="QI59" s="252"/>
      <c r="QJ59" s="252"/>
      <c r="QK59" s="252"/>
      <c r="QL59" s="252"/>
      <c r="QM59" s="252"/>
      <c r="QN59" s="252"/>
      <c r="QO59" s="252"/>
      <c r="QP59" s="252"/>
      <c r="QQ59" s="252"/>
      <c r="QR59" s="252"/>
      <c r="QS59" s="252"/>
      <c r="QT59" s="252"/>
      <c r="QU59" s="252"/>
      <c r="QV59" s="252"/>
      <c r="QW59" s="252"/>
      <c r="QX59" s="252"/>
      <c r="QY59" s="252"/>
      <c r="QZ59" s="252"/>
      <c r="RA59" s="252"/>
      <c r="RB59" s="252"/>
      <c r="RC59" s="252"/>
      <c r="RD59" s="252"/>
      <c r="RE59" s="252"/>
      <c r="RF59" s="252"/>
      <c r="RG59" s="252"/>
      <c r="RH59" s="252"/>
      <c r="RI59" s="252"/>
      <c r="RJ59" s="252"/>
      <c r="RK59" s="252"/>
      <c r="RL59" s="252"/>
      <c r="RM59" s="252"/>
      <c r="RN59" s="252"/>
      <c r="RO59" s="252"/>
      <c r="RP59" s="252"/>
      <c r="RQ59" s="252"/>
      <c r="RR59" s="252"/>
      <c r="RS59" s="252"/>
      <c r="RT59" s="252"/>
      <c r="RU59" s="252"/>
      <c r="RV59" s="252"/>
      <c r="RW59" s="252"/>
      <c r="RX59" s="252"/>
      <c r="RY59" s="252"/>
      <c r="RZ59" s="252"/>
      <c r="SA59" s="252"/>
      <c r="SB59" s="252"/>
      <c r="SC59" s="252"/>
      <c r="SD59" s="252"/>
      <c r="SE59" s="252"/>
      <c r="SF59" s="252"/>
      <c r="SG59" s="252"/>
      <c r="SH59" s="252"/>
      <c r="SI59" s="252"/>
      <c r="SJ59" s="252"/>
      <c r="SK59" s="252"/>
      <c r="SL59" s="252"/>
      <c r="SM59" s="252"/>
      <c r="SN59" s="252"/>
      <c r="SO59" s="252"/>
      <c r="SP59" s="252"/>
      <c r="SQ59" s="252"/>
      <c r="SR59" s="252"/>
      <c r="SS59" s="252"/>
      <c r="ST59" s="252"/>
      <c r="SU59" s="252"/>
      <c r="SV59" s="252"/>
      <c r="SW59" s="252"/>
      <c r="SX59" s="252"/>
      <c r="SY59" s="252"/>
      <c r="SZ59" s="252"/>
      <c r="TA59" s="252"/>
      <c r="TB59" s="252"/>
      <c r="TC59" s="252"/>
      <c r="TD59" s="252"/>
      <c r="TE59" s="252"/>
      <c r="TF59" s="252"/>
      <c r="TG59" s="252"/>
      <c r="TH59" s="252"/>
      <c r="TI59" s="252"/>
      <c r="TJ59" s="252"/>
      <c r="TK59" s="252"/>
      <c r="TL59" s="252"/>
      <c r="TM59" s="252"/>
      <c r="TN59" s="252"/>
      <c r="TO59" s="252"/>
      <c r="TP59" s="252"/>
      <c r="TQ59" s="252"/>
      <c r="TR59" s="252"/>
      <c r="TS59" s="252"/>
      <c r="TT59" s="252"/>
      <c r="TU59" s="252"/>
      <c r="TV59" s="252"/>
      <c r="TW59" s="252"/>
      <c r="TX59" s="252"/>
      <c r="TY59" s="252"/>
      <c r="TZ59" s="252"/>
      <c r="UA59" s="252"/>
      <c r="UB59" s="252"/>
      <c r="UC59" s="252"/>
      <c r="UD59" s="252"/>
      <c r="UE59" s="252"/>
      <c r="UF59" s="252"/>
      <c r="UG59" s="252"/>
      <c r="UH59" s="252"/>
      <c r="UI59" s="252"/>
      <c r="UJ59" s="252"/>
      <c r="UK59" s="252"/>
      <c r="UL59" s="252"/>
      <c r="UM59" s="252"/>
      <c r="UN59" s="252"/>
      <c r="UO59" s="252"/>
      <c r="UP59" s="252"/>
      <c r="UQ59" s="252"/>
      <c r="UR59" s="252"/>
      <c r="US59" s="252"/>
      <c r="UT59" s="252"/>
      <c r="UU59" s="252"/>
      <c r="UV59" s="252"/>
      <c r="UW59" s="252"/>
      <c r="UX59" s="252"/>
      <c r="UY59" s="252"/>
      <c r="UZ59" s="252"/>
      <c r="VA59" s="252"/>
      <c r="VB59" s="252"/>
      <c r="VC59" s="252"/>
      <c r="VD59" s="252"/>
      <c r="VE59" s="252"/>
      <c r="VF59" s="252"/>
      <c r="VG59" s="252"/>
      <c r="VH59" s="252"/>
      <c r="VI59" s="252"/>
      <c r="VJ59" s="252"/>
      <c r="VK59" s="252"/>
      <c r="VL59" s="252"/>
      <c r="VM59" s="252"/>
      <c r="VN59" s="252"/>
      <c r="VO59" s="252"/>
      <c r="VP59" s="252"/>
      <c r="VQ59" s="252"/>
      <c r="VR59" s="252"/>
      <c r="VS59" s="252"/>
      <c r="VT59" s="252"/>
      <c r="VU59" s="252"/>
      <c r="VV59" s="252"/>
      <c r="VW59" s="252"/>
      <c r="VX59" s="252"/>
      <c r="VY59" s="252"/>
      <c r="VZ59" s="252"/>
      <c r="WA59" s="252"/>
      <c r="WB59" s="252"/>
      <c r="WC59" s="252"/>
      <c r="WD59" s="252"/>
      <c r="WE59" s="252"/>
      <c r="WF59" s="252"/>
      <c r="WG59" s="252"/>
      <c r="WH59" s="252"/>
      <c r="WI59" s="252"/>
      <c r="WJ59" s="252"/>
      <c r="WK59" s="252"/>
      <c r="WL59" s="252"/>
      <c r="WM59" s="252"/>
      <c r="WN59" s="252"/>
      <c r="WO59" s="252"/>
      <c r="WP59" s="252"/>
      <c r="WQ59" s="252"/>
      <c r="WR59" s="252"/>
      <c r="WS59" s="252"/>
      <c r="WT59" s="252"/>
      <c r="WU59" s="252"/>
      <c r="WV59" s="252"/>
      <c r="WW59" s="252"/>
      <c r="WX59" s="252"/>
      <c r="WY59" s="252"/>
      <c r="WZ59" s="252"/>
      <c r="XA59" s="252"/>
      <c r="XB59" s="252"/>
      <c r="XC59" s="252"/>
      <c r="XD59" s="252"/>
      <c r="XE59" s="252"/>
      <c r="XF59" s="252"/>
      <c r="XG59" s="252"/>
      <c r="XH59" s="252"/>
      <c r="XI59" s="252"/>
      <c r="XJ59" s="252"/>
      <c r="XK59" s="252"/>
      <c r="XL59" s="252"/>
      <c r="XM59" s="252"/>
      <c r="XN59" s="252"/>
      <c r="XO59" s="252"/>
      <c r="XP59" s="252"/>
      <c r="XQ59" s="252"/>
      <c r="XR59" s="252"/>
      <c r="XS59" s="252"/>
      <c r="XT59" s="252"/>
      <c r="XU59" s="252"/>
      <c r="XV59" s="252"/>
      <c r="XW59" s="252"/>
      <c r="XX59" s="252"/>
      <c r="XY59" s="252"/>
      <c r="XZ59" s="252"/>
      <c r="YA59" s="252"/>
      <c r="YB59" s="252"/>
      <c r="YC59" s="252"/>
      <c r="YD59" s="252"/>
      <c r="YE59" s="252"/>
      <c r="YF59" s="252"/>
      <c r="YG59" s="252"/>
      <c r="YH59" s="252"/>
      <c r="YI59" s="252"/>
      <c r="YJ59" s="252"/>
      <c r="YK59" s="252"/>
      <c r="YL59" s="252"/>
      <c r="YM59" s="252"/>
      <c r="YN59" s="252"/>
      <c r="YO59" s="252"/>
      <c r="YP59" s="252"/>
      <c r="YQ59" s="252"/>
      <c r="YR59" s="252"/>
      <c r="YS59" s="252"/>
      <c r="YT59" s="252"/>
      <c r="YU59" s="252"/>
      <c r="YV59" s="252"/>
      <c r="YW59" s="252"/>
      <c r="YX59" s="252"/>
      <c r="YY59" s="252"/>
      <c r="YZ59" s="252"/>
      <c r="ZA59" s="252"/>
      <c r="ZB59" s="252"/>
      <c r="ZC59" s="252"/>
      <c r="ZD59" s="252"/>
      <c r="ZE59" s="252"/>
      <c r="ZF59" s="252"/>
      <c r="ZG59" s="252"/>
      <c r="ZH59" s="252"/>
      <c r="ZI59" s="252"/>
      <c r="ZJ59" s="252"/>
      <c r="ZK59" s="252"/>
      <c r="ZL59" s="252"/>
      <c r="ZM59" s="252"/>
      <c r="ZN59" s="252"/>
      <c r="ZO59" s="252"/>
      <c r="ZP59" s="252"/>
      <c r="ZQ59" s="252"/>
      <c r="ZR59" s="252"/>
      <c r="ZS59" s="252"/>
      <c r="ZT59" s="252"/>
      <c r="ZU59" s="252"/>
      <c r="ZV59" s="252"/>
      <c r="ZW59" s="252"/>
      <c r="ZX59" s="252"/>
      <c r="ZY59" s="252"/>
      <c r="ZZ59" s="252"/>
      <c r="AAA59" s="252"/>
      <c r="AAB59" s="252"/>
      <c r="AAC59" s="252"/>
      <c r="AAD59" s="252"/>
      <c r="AAE59" s="252"/>
      <c r="AAF59" s="252"/>
      <c r="AAG59" s="252"/>
      <c r="AAH59" s="252"/>
      <c r="AAI59" s="252"/>
      <c r="AAJ59" s="252"/>
      <c r="AAK59" s="252"/>
      <c r="AAL59" s="252"/>
      <c r="AAM59" s="252"/>
      <c r="AAN59" s="252"/>
      <c r="AAO59" s="252"/>
      <c r="AAP59" s="252"/>
      <c r="AAQ59" s="252"/>
      <c r="AAR59" s="252"/>
      <c r="AAS59" s="252"/>
      <c r="AAT59" s="252"/>
      <c r="AAU59" s="252"/>
      <c r="AAV59" s="252"/>
      <c r="AAW59" s="252"/>
      <c r="AAX59" s="252"/>
      <c r="AAY59" s="252"/>
      <c r="AAZ59" s="252"/>
      <c r="ABA59" s="252"/>
      <c r="ABB59" s="252"/>
      <c r="ABC59" s="252"/>
      <c r="ABD59" s="252"/>
      <c r="ABE59" s="252"/>
      <c r="ABF59" s="252"/>
      <c r="ABG59" s="252"/>
      <c r="ABH59" s="252"/>
      <c r="ABI59" s="252"/>
      <c r="ABJ59" s="252"/>
      <c r="ABK59" s="252"/>
      <c r="ABL59" s="252"/>
      <c r="ABM59" s="252"/>
      <c r="ABN59" s="252"/>
      <c r="ABO59" s="252"/>
      <c r="ABP59" s="252"/>
      <c r="ABQ59" s="252"/>
      <c r="ABR59" s="252"/>
      <c r="ABS59" s="252"/>
      <c r="ABT59" s="252"/>
      <c r="ABU59" s="252"/>
      <c r="ABV59" s="252"/>
      <c r="ABW59" s="252"/>
      <c r="ABX59" s="252"/>
      <c r="ABY59" s="252"/>
      <c r="ABZ59" s="252"/>
      <c r="ACA59" s="252"/>
      <c r="ACB59" s="252"/>
      <c r="ACC59" s="252"/>
      <c r="ACD59" s="252"/>
      <c r="ACE59" s="252"/>
      <c r="ACF59" s="252"/>
      <c r="ACG59" s="252"/>
      <c r="ACH59" s="252"/>
      <c r="ACI59" s="252"/>
      <c r="ACJ59" s="252"/>
      <c r="ACK59" s="252"/>
      <c r="ACL59" s="252"/>
      <c r="ACM59" s="252"/>
      <c r="ACN59" s="252"/>
      <c r="ACO59" s="252"/>
      <c r="ACP59" s="252"/>
      <c r="ACQ59" s="252"/>
      <c r="ACR59" s="252"/>
      <c r="ACS59" s="252"/>
      <c r="ACT59" s="252"/>
      <c r="ACU59" s="252"/>
      <c r="ACV59" s="252"/>
      <c r="ACW59" s="252"/>
      <c r="ACX59" s="252"/>
      <c r="ACY59" s="252"/>
      <c r="ACZ59" s="252"/>
      <c r="ADA59" s="252"/>
      <c r="ADB59" s="252"/>
      <c r="ADC59" s="252"/>
      <c r="ADD59" s="252"/>
      <c r="ADE59" s="252"/>
      <c r="ADF59" s="252"/>
      <c r="ADG59" s="252"/>
      <c r="ADH59" s="252"/>
      <c r="ADI59" s="252"/>
      <c r="ADJ59" s="252"/>
      <c r="ADK59" s="252"/>
      <c r="ADL59" s="252"/>
      <c r="ADM59" s="252"/>
      <c r="ADN59" s="252"/>
      <c r="ADO59" s="252"/>
      <c r="ADP59" s="252"/>
      <c r="ADQ59" s="252"/>
      <c r="ADR59" s="252"/>
      <c r="ADS59" s="252"/>
      <c r="ADT59" s="252"/>
      <c r="ADU59" s="252"/>
      <c r="ADV59" s="252"/>
      <c r="ADW59" s="252"/>
      <c r="ADX59" s="252"/>
      <c r="ADY59" s="252"/>
      <c r="ADZ59" s="252"/>
      <c r="AEA59" s="252"/>
      <c r="AEB59" s="252"/>
      <c r="AEC59" s="252"/>
      <c r="AED59" s="252"/>
      <c r="AEE59" s="252"/>
      <c r="AEF59" s="252"/>
      <c r="AEG59" s="252"/>
      <c r="AEH59" s="252"/>
      <c r="AEI59" s="252"/>
      <c r="AEJ59" s="252"/>
      <c r="AEK59" s="252"/>
      <c r="AEL59" s="252"/>
      <c r="AEM59" s="252"/>
      <c r="AEN59" s="252"/>
      <c r="AEO59" s="252"/>
      <c r="AEP59" s="252"/>
      <c r="AEQ59" s="252"/>
      <c r="AER59" s="252"/>
      <c r="AES59" s="252"/>
      <c r="AET59" s="252"/>
      <c r="AEU59" s="252"/>
      <c r="AEV59" s="252"/>
      <c r="AEW59" s="252"/>
      <c r="AEX59" s="252"/>
      <c r="AEY59" s="252"/>
      <c r="AEZ59" s="252"/>
      <c r="AFA59" s="252"/>
      <c r="AFB59" s="252"/>
      <c r="AFC59" s="252"/>
      <c r="AFD59" s="252"/>
      <c r="AFE59" s="252"/>
      <c r="AFF59" s="252"/>
      <c r="AFG59" s="252"/>
      <c r="AFH59" s="252"/>
      <c r="AFI59" s="252"/>
      <c r="AFJ59" s="252"/>
      <c r="AFK59" s="252"/>
      <c r="AFL59" s="252"/>
      <c r="AFM59" s="252"/>
      <c r="AFN59" s="252"/>
      <c r="AFO59" s="252"/>
      <c r="AFP59" s="252"/>
      <c r="AFQ59" s="252"/>
      <c r="AFR59" s="252"/>
      <c r="AFS59" s="252"/>
      <c r="AFT59" s="252"/>
      <c r="AFU59" s="252"/>
      <c r="AFV59" s="252"/>
      <c r="AFW59" s="252"/>
      <c r="AFX59" s="252"/>
      <c r="AFY59" s="252"/>
      <c r="AFZ59" s="252"/>
      <c r="AGA59" s="252"/>
      <c r="AGB59" s="252"/>
      <c r="AGC59" s="252"/>
      <c r="AGD59" s="252"/>
      <c r="AGE59" s="252"/>
      <c r="AGF59" s="252"/>
      <c r="AGG59" s="252"/>
      <c r="AGH59" s="252"/>
      <c r="AGI59" s="252"/>
      <c r="AGJ59" s="252"/>
      <c r="AGK59" s="252"/>
      <c r="AGL59" s="252"/>
      <c r="AGM59" s="252"/>
      <c r="AGN59" s="252"/>
      <c r="AGO59" s="252"/>
      <c r="AGP59" s="252"/>
      <c r="AGQ59" s="252"/>
      <c r="AGR59" s="252"/>
      <c r="AGS59" s="252"/>
      <c r="AGT59" s="252"/>
      <c r="AGU59" s="252"/>
      <c r="AGV59" s="252"/>
      <c r="AGW59" s="252"/>
      <c r="AGX59" s="252"/>
      <c r="AGY59" s="252"/>
      <c r="AGZ59" s="252"/>
      <c r="AHA59" s="252"/>
      <c r="AHB59" s="252"/>
      <c r="AHC59" s="252"/>
      <c r="AHD59" s="252"/>
      <c r="AHE59" s="252"/>
      <c r="AHF59" s="252"/>
      <c r="AHG59" s="252"/>
      <c r="AHH59" s="252"/>
      <c r="AHI59" s="252"/>
      <c r="AHJ59" s="252"/>
      <c r="AHK59" s="252"/>
      <c r="AHL59" s="252"/>
      <c r="AHM59" s="252"/>
      <c r="AHN59" s="252"/>
      <c r="AHO59" s="252"/>
      <c r="AHP59" s="252"/>
      <c r="AHQ59" s="252"/>
      <c r="AHR59" s="252"/>
      <c r="AHS59" s="252"/>
      <c r="AHT59" s="252"/>
      <c r="AHU59" s="252"/>
      <c r="AHV59" s="252"/>
      <c r="AHW59" s="252"/>
      <c r="AHX59" s="252"/>
      <c r="AHY59" s="252"/>
      <c r="AHZ59" s="252"/>
      <c r="AIA59" s="252"/>
      <c r="AIB59" s="252"/>
      <c r="AIC59" s="252"/>
      <c r="AID59" s="252"/>
      <c r="AIE59" s="252"/>
      <c r="AIF59" s="252"/>
      <c r="AIG59" s="252"/>
      <c r="AIH59" s="252"/>
      <c r="AII59" s="252"/>
      <c r="AIJ59" s="252"/>
      <c r="AIK59" s="252"/>
      <c r="AIL59" s="252"/>
      <c r="AIM59" s="252"/>
      <c r="AIN59" s="252"/>
      <c r="AIO59" s="252"/>
      <c r="AIP59" s="252"/>
      <c r="AIQ59" s="252"/>
      <c r="AIR59" s="252"/>
      <c r="AIS59" s="252"/>
      <c r="AIT59" s="252"/>
      <c r="AIU59" s="252"/>
      <c r="AIV59" s="252"/>
      <c r="AIW59" s="252"/>
      <c r="AIX59" s="252"/>
      <c r="AIY59" s="252"/>
      <c r="AIZ59" s="252"/>
      <c r="AJA59" s="252"/>
      <c r="AJB59" s="252"/>
      <c r="AJC59" s="252"/>
      <c r="AJD59" s="252"/>
      <c r="AJE59" s="252"/>
      <c r="AJF59" s="252"/>
      <c r="AJG59" s="252"/>
      <c r="AJH59" s="252"/>
      <c r="AJI59" s="252"/>
      <c r="AJJ59" s="252"/>
      <c r="AJK59" s="252"/>
      <c r="AJL59" s="252"/>
      <c r="AJM59" s="252"/>
      <c r="AJN59" s="252"/>
      <c r="AJO59" s="252"/>
      <c r="AJP59" s="252"/>
      <c r="AJQ59" s="252"/>
      <c r="AJR59" s="252"/>
      <c r="AJS59" s="252"/>
      <c r="AJT59" s="252"/>
      <c r="AJU59" s="252"/>
      <c r="AJV59" s="252"/>
      <c r="AJW59" s="252"/>
      <c r="AJX59" s="252"/>
      <c r="AJY59" s="252"/>
      <c r="AJZ59" s="252"/>
      <c r="AKA59" s="252"/>
      <c r="AKB59" s="252"/>
      <c r="AKC59" s="252"/>
      <c r="AKD59" s="252"/>
      <c r="AKE59" s="252"/>
      <c r="AKF59" s="252"/>
      <c r="AKG59" s="252"/>
      <c r="AKH59" s="252"/>
      <c r="AKI59" s="252"/>
      <c r="AKJ59" s="252"/>
      <c r="AKK59" s="252"/>
      <c r="AKL59" s="252"/>
      <c r="AKM59" s="252"/>
      <c r="AKN59" s="252"/>
      <c r="AKO59" s="252"/>
      <c r="AKP59" s="252"/>
      <c r="AKQ59" s="252"/>
      <c r="AKR59" s="252"/>
      <c r="AKS59" s="252"/>
      <c r="AKT59" s="252"/>
      <c r="AKU59" s="252"/>
      <c r="AKV59" s="252"/>
      <c r="AKW59" s="252"/>
      <c r="AKX59" s="252"/>
      <c r="AKY59" s="252"/>
      <c r="AKZ59" s="252"/>
      <c r="ALA59" s="252"/>
      <c r="ALB59" s="252"/>
      <c r="ALC59" s="252"/>
      <c r="ALD59" s="252"/>
      <c r="ALE59" s="252"/>
      <c r="ALF59" s="252"/>
      <c r="ALG59" s="252"/>
      <c r="ALH59" s="252"/>
      <c r="ALI59" s="252"/>
      <c r="ALJ59" s="252"/>
      <c r="ALK59" s="252"/>
      <c r="ALL59" s="252"/>
      <c r="ALM59" s="252"/>
      <c r="ALN59" s="252"/>
      <c r="ALO59" s="252"/>
      <c r="ALP59" s="252"/>
      <c r="ALQ59" s="252"/>
      <c r="ALR59" s="252"/>
      <c r="ALS59" s="252"/>
      <c r="ALT59" s="252"/>
      <c r="ALU59" s="252"/>
      <c r="ALV59" s="252"/>
      <c r="ALW59" s="252"/>
      <c r="ALX59" s="252"/>
      <c r="ALY59" s="252"/>
      <c r="ALZ59" s="252"/>
      <c r="AMA59" s="252"/>
      <c r="AMB59" s="252"/>
      <c r="AMC59" s="252"/>
      <c r="AMD59" s="252"/>
      <c r="AME59" s="252"/>
      <c r="AMF59" s="252"/>
      <c r="AMG59" s="252"/>
      <c r="AMH59" s="252"/>
      <c r="AMI59" s="252"/>
      <c r="AMJ59" s="252"/>
      <c r="AMK59" s="252"/>
      <c r="AML59" s="252"/>
      <c r="AMM59" s="252"/>
      <c r="AMN59" s="252"/>
      <c r="AMO59" s="252"/>
      <c r="AMP59" s="252"/>
      <c r="AMQ59" s="252"/>
      <c r="AMR59" s="252"/>
      <c r="AMS59" s="252"/>
      <c r="AMT59" s="252"/>
      <c r="AMU59" s="252"/>
      <c r="AMV59" s="252"/>
      <c r="AMW59" s="252"/>
      <c r="AMX59" s="252"/>
      <c r="AMY59" s="252"/>
      <c r="AMZ59" s="252"/>
      <c r="ANA59" s="252"/>
      <c r="ANB59" s="252"/>
      <c r="ANC59" s="252"/>
      <c r="AND59" s="252"/>
      <c r="ANE59" s="252"/>
      <c r="ANF59" s="252"/>
      <c r="ANG59" s="252"/>
      <c r="ANH59" s="252"/>
      <c r="ANI59" s="252"/>
      <c r="ANJ59" s="252"/>
      <c r="ANK59" s="252"/>
      <c r="ANL59" s="252"/>
      <c r="ANM59" s="252"/>
      <c r="ANN59" s="252"/>
      <c r="ANO59" s="252"/>
      <c r="ANP59" s="252"/>
      <c r="ANQ59" s="252"/>
      <c r="ANR59" s="252"/>
      <c r="ANS59" s="252"/>
      <c r="ANT59" s="252"/>
      <c r="ANU59" s="252"/>
      <c r="ANV59" s="252"/>
      <c r="ANW59" s="252"/>
      <c r="ANX59" s="252"/>
      <c r="ANY59" s="252"/>
      <c r="ANZ59" s="252"/>
      <c r="AOA59" s="252"/>
      <c r="AOB59" s="252"/>
      <c r="AOC59" s="252"/>
      <c r="AOD59" s="252"/>
      <c r="AOE59" s="252"/>
      <c r="AOF59" s="252"/>
      <c r="AOG59" s="252"/>
      <c r="AOH59" s="252"/>
      <c r="AOI59" s="252"/>
      <c r="AOJ59" s="252"/>
      <c r="AOK59" s="252"/>
      <c r="AOL59" s="252"/>
      <c r="AOM59" s="252"/>
      <c r="AON59" s="252"/>
      <c r="AOO59" s="252"/>
      <c r="AOP59" s="252"/>
      <c r="AOQ59" s="252"/>
      <c r="AOR59" s="252"/>
      <c r="AOS59" s="252"/>
      <c r="AOT59" s="252"/>
      <c r="AOU59" s="252"/>
      <c r="AOV59" s="252"/>
      <c r="AOW59" s="252"/>
      <c r="AOX59" s="252"/>
      <c r="AOY59" s="252"/>
      <c r="AOZ59" s="252"/>
      <c r="APA59" s="252"/>
      <c r="APB59" s="252"/>
      <c r="APC59" s="252"/>
      <c r="APD59" s="252"/>
      <c r="APE59" s="252"/>
      <c r="APF59" s="252"/>
      <c r="APG59" s="252"/>
      <c r="APH59" s="252"/>
      <c r="API59" s="252"/>
      <c r="APJ59" s="252"/>
      <c r="APK59" s="252"/>
      <c r="APL59" s="252"/>
      <c r="APM59" s="252"/>
      <c r="APN59" s="252"/>
      <c r="APO59" s="252"/>
      <c r="APP59" s="252"/>
    </row>
    <row r="60" spans="1:1108" s="249" customFormat="1">
      <c r="A60" s="42">
        <v>137</v>
      </c>
      <c r="B60" s="137">
        <v>48.1</v>
      </c>
      <c r="C60" s="102" t="s">
        <v>561</v>
      </c>
      <c r="D60" s="174">
        <v>1074</v>
      </c>
      <c r="E60" s="104" t="s">
        <v>562</v>
      </c>
      <c r="F60" s="106" t="s">
        <v>564</v>
      </c>
      <c r="G60" s="175" t="s">
        <v>563</v>
      </c>
      <c r="H60" s="175" t="s">
        <v>566</v>
      </c>
      <c r="I60" s="175" t="s">
        <v>565</v>
      </c>
      <c r="J60" s="10" t="s">
        <v>567</v>
      </c>
      <c r="K60" s="10" t="s">
        <v>568</v>
      </c>
      <c r="L60" s="74" t="s">
        <v>569</v>
      </c>
      <c r="M60" s="10" t="s">
        <v>570</v>
      </c>
      <c r="N60" s="74" t="s">
        <v>265</v>
      </c>
      <c r="O60" s="177"/>
      <c r="P60" s="109">
        <v>76</v>
      </c>
      <c r="Q60" s="109" t="s">
        <v>0</v>
      </c>
      <c r="R60" s="109">
        <v>76</v>
      </c>
      <c r="S60" s="109" t="s">
        <v>0</v>
      </c>
      <c r="T60" s="109">
        <v>2.5</v>
      </c>
      <c r="U60" s="109" t="s">
        <v>0</v>
      </c>
      <c r="V60" s="109">
        <v>11</v>
      </c>
      <c r="W60" s="109" t="s">
        <v>0</v>
      </c>
      <c r="X60" s="109">
        <v>6</v>
      </c>
      <c r="Y60" s="109" t="s">
        <v>0</v>
      </c>
      <c r="Z60" s="109">
        <v>5</v>
      </c>
      <c r="AA60" s="109" t="s">
        <v>0</v>
      </c>
      <c r="AB60" s="109"/>
      <c r="AC60" s="109" t="s">
        <v>0</v>
      </c>
      <c r="AD60" s="109"/>
      <c r="AE60" s="109" t="s">
        <v>0</v>
      </c>
      <c r="AF60" s="77">
        <v>4</v>
      </c>
      <c r="AG60" s="351">
        <v>8</v>
      </c>
      <c r="AH60" s="77" t="s">
        <v>202</v>
      </c>
      <c r="AI60" s="77" t="s">
        <v>0</v>
      </c>
      <c r="AJ60" s="352"/>
      <c r="AK60" s="352"/>
      <c r="AL60" s="353" t="s">
        <v>11</v>
      </c>
      <c r="AM60" s="353"/>
      <c r="AN60" s="353"/>
      <c r="AO60" s="353"/>
      <c r="AP60" s="286">
        <v>10</v>
      </c>
      <c r="AQ60" s="111" t="s">
        <v>7</v>
      </c>
      <c r="AR60" s="286" t="s">
        <v>571</v>
      </c>
      <c r="AS60" s="83" t="s">
        <v>20</v>
      </c>
      <c r="AT60" s="150" t="s">
        <v>250</v>
      </c>
      <c r="AU60" s="151" t="s">
        <v>251</v>
      </c>
      <c r="AV60" s="151" t="s">
        <v>252</v>
      </c>
      <c r="AW60" s="74" t="s">
        <v>206</v>
      </c>
      <c r="AX60" s="74" t="s">
        <v>207</v>
      </c>
      <c r="AY60" s="74" t="s">
        <v>208</v>
      </c>
      <c r="AZ60" s="74" t="s">
        <v>209</v>
      </c>
      <c r="BA60" s="152" t="s">
        <v>210</v>
      </c>
      <c r="BB60" s="152" t="s">
        <v>211</v>
      </c>
      <c r="BC60" s="152" t="s">
        <v>212</v>
      </c>
      <c r="BD60" s="152" t="s">
        <v>213</v>
      </c>
      <c r="BE60" s="276" t="s">
        <v>456</v>
      </c>
      <c r="BF60" s="96" t="s">
        <v>467</v>
      </c>
      <c r="BG60" s="96" t="s">
        <v>468</v>
      </c>
      <c r="BH60" s="96" t="s">
        <v>469</v>
      </c>
      <c r="BM60" s="155" t="s">
        <v>215</v>
      </c>
      <c r="BN60" s="154" t="s">
        <v>216</v>
      </c>
      <c r="BO60" s="154" t="s">
        <v>217</v>
      </c>
      <c r="BP60" s="154" t="s">
        <v>218</v>
      </c>
      <c r="BQ60" s="154" t="s">
        <v>266</v>
      </c>
      <c r="BR60" s="154" t="s">
        <v>267</v>
      </c>
      <c r="BS60" s="121" t="s">
        <v>268</v>
      </c>
      <c r="BT60" s="121" t="s">
        <v>269</v>
      </c>
      <c r="BU60" s="121" t="s">
        <v>215</v>
      </c>
      <c r="BV60" s="121" t="s">
        <v>216</v>
      </c>
      <c r="BW60" s="121" t="s">
        <v>217</v>
      </c>
      <c r="BX60" s="121" t="s">
        <v>218</v>
      </c>
      <c r="BY60" s="121" t="s">
        <v>414</v>
      </c>
      <c r="BZ60" s="155" t="s">
        <v>415</v>
      </c>
      <c r="CA60" s="268" t="s">
        <v>416</v>
      </c>
      <c r="CB60" s="269" t="s">
        <v>417</v>
      </c>
      <c r="CC60" s="181" t="s">
        <v>227</v>
      </c>
      <c r="CD60" s="156" t="s">
        <v>228</v>
      </c>
      <c r="CE60" s="157" t="s">
        <v>229</v>
      </c>
      <c r="CF60" s="157" t="s">
        <v>230</v>
      </c>
      <c r="CG60" s="277" t="s">
        <v>456</v>
      </c>
      <c r="CH60" s="155" t="s">
        <v>470</v>
      </c>
      <c r="CI60" s="155" t="s">
        <v>471</v>
      </c>
      <c r="CJ60" s="155" t="s">
        <v>472</v>
      </c>
      <c r="CK60" s="278"/>
      <c r="CL60" s="278"/>
      <c r="CM60" s="278"/>
      <c r="CN60" s="278"/>
      <c r="CO60" s="278"/>
      <c r="CP60" s="278"/>
      <c r="CQ60" s="278"/>
      <c r="CR60" s="278"/>
      <c r="CS60" s="278"/>
      <c r="CT60" s="278"/>
      <c r="CU60" s="278"/>
      <c r="CV60" s="278"/>
      <c r="CW60" s="278"/>
      <c r="CX60" s="278"/>
      <c r="CY60" s="278"/>
      <c r="CZ60" s="91"/>
      <c r="DA60" s="92"/>
      <c r="DB60" s="93"/>
      <c r="DC60" s="93"/>
      <c r="DD60" s="93"/>
      <c r="DE60" s="90" t="s">
        <v>235</v>
      </c>
      <c r="DF60" s="92"/>
      <c r="DG60" s="278"/>
      <c r="DH60" s="278"/>
      <c r="DI60" s="182" t="s">
        <v>236</v>
      </c>
      <c r="DJ60" s="91" t="s">
        <v>237</v>
      </c>
      <c r="DK60" s="91" t="s">
        <v>238</v>
      </c>
      <c r="DL60" s="91" t="s">
        <v>239</v>
      </c>
      <c r="DM60" s="127" t="s">
        <v>414</v>
      </c>
      <c r="DN60" s="127" t="s">
        <v>422</v>
      </c>
      <c r="DO60" s="127" t="s">
        <v>423</v>
      </c>
      <c r="DP60" s="127" t="s">
        <v>424</v>
      </c>
      <c r="DQ60" s="91"/>
      <c r="DR60" s="91"/>
      <c r="DS60" s="91"/>
      <c r="DT60" s="91"/>
      <c r="DU60" s="91" t="s">
        <v>241</v>
      </c>
      <c r="DV60" s="91" t="s">
        <v>242</v>
      </c>
      <c r="DW60" s="91" t="s">
        <v>243</v>
      </c>
      <c r="DX60" s="91" t="s">
        <v>244</v>
      </c>
      <c r="DY60" s="91"/>
      <c r="DZ60" s="91"/>
      <c r="EA60" s="91"/>
      <c r="EB60" s="91"/>
      <c r="EC60" s="91"/>
      <c r="ED60" s="91"/>
      <c r="EE60" s="91"/>
      <c r="EF60" s="91"/>
      <c r="EG60" s="94"/>
      <c r="EH60" s="94"/>
      <c r="EI60" s="95"/>
      <c r="EJ60" s="95"/>
      <c r="EK60" s="96" t="s">
        <v>253</v>
      </c>
      <c r="EL60" s="183"/>
      <c r="EM60" s="183"/>
      <c r="EN60" s="184"/>
      <c r="EO60" s="354" t="s">
        <v>254</v>
      </c>
      <c r="EP60" s="354" t="s">
        <v>255</v>
      </c>
      <c r="EQ60" s="185" t="s">
        <v>572</v>
      </c>
      <c r="ER60" s="185" t="s">
        <v>573</v>
      </c>
      <c r="ES60" s="185" t="s">
        <v>574</v>
      </c>
      <c r="ET60" s="185"/>
      <c r="EU60" s="185"/>
      <c r="EV60" s="183"/>
      <c r="EW60" s="183"/>
      <c r="EX60" s="169" t="s">
        <v>575</v>
      </c>
      <c r="EY60" s="171"/>
      <c r="EZ60" s="279" t="s">
        <v>576</v>
      </c>
      <c r="FA60" s="279" t="s">
        <v>577</v>
      </c>
      <c r="FB60" s="279"/>
      <c r="FC60" s="279"/>
      <c r="FD60" s="171"/>
      <c r="FE60" s="186"/>
      <c r="FF60" s="187" t="s">
        <v>578</v>
      </c>
      <c r="FG60" s="172"/>
      <c r="FH60" s="172"/>
      <c r="FI60" s="172"/>
      <c r="FJ60" s="172"/>
      <c r="FK60" s="172"/>
      <c r="FL60" s="135">
        <v>1</v>
      </c>
      <c r="FM60" s="136"/>
      <c r="FN60" s="136"/>
      <c r="FO60" s="136"/>
      <c r="FP60" s="136"/>
      <c r="FQ60" s="136"/>
      <c r="FR60" s="136"/>
      <c r="FS60" s="136"/>
      <c r="FT60" s="136"/>
      <c r="FU60" s="136"/>
      <c r="FV60" s="136"/>
    </row>
    <row r="61" spans="1:1108" s="249" customFormat="1">
      <c r="A61" s="42">
        <v>140</v>
      </c>
      <c r="B61" s="137">
        <v>49.1</v>
      </c>
      <c r="C61" s="102" t="s">
        <v>579</v>
      </c>
      <c r="D61" s="174">
        <v>1074</v>
      </c>
      <c r="E61" s="104" t="s">
        <v>562</v>
      </c>
      <c r="F61" s="106" t="s">
        <v>581</v>
      </c>
      <c r="G61" s="175" t="s">
        <v>580</v>
      </c>
      <c r="H61" s="175" t="s">
        <v>583</v>
      </c>
      <c r="I61" s="175" t="s">
        <v>582</v>
      </c>
      <c r="J61" s="10" t="s">
        <v>584</v>
      </c>
      <c r="K61" s="10" t="s">
        <v>585</v>
      </c>
      <c r="L61" s="74" t="s">
        <v>569</v>
      </c>
      <c r="M61" s="10" t="s">
        <v>570</v>
      </c>
      <c r="N61" s="74" t="s">
        <v>201</v>
      </c>
      <c r="O61" s="177">
        <v>101442</v>
      </c>
      <c r="P61" s="109">
        <v>76</v>
      </c>
      <c r="Q61" s="109" t="s">
        <v>0</v>
      </c>
      <c r="R61" s="109">
        <v>76</v>
      </c>
      <c r="S61" s="109" t="s">
        <v>0</v>
      </c>
      <c r="T61" s="109">
        <v>2.5</v>
      </c>
      <c r="U61" s="109" t="s">
        <v>0</v>
      </c>
      <c r="V61" s="109">
        <v>11</v>
      </c>
      <c r="W61" s="109" t="s">
        <v>0</v>
      </c>
      <c r="X61" s="109">
        <v>6</v>
      </c>
      <c r="Y61" s="109" t="s">
        <v>0</v>
      </c>
      <c r="Z61" s="109">
        <v>5</v>
      </c>
      <c r="AA61" s="109" t="s">
        <v>0</v>
      </c>
      <c r="AB61" s="109"/>
      <c r="AC61" s="109" t="s">
        <v>0</v>
      </c>
      <c r="AD61" s="109"/>
      <c r="AE61" s="109" t="s">
        <v>0</v>
      </c>
      <c r="AF61" s="77">
        <v>4</v>
      </c>
      <c r="AG61" s="78">
        <v>8</v>
      </c>
      <c r="AH61" s="77" t="s">
        <v>202</v>
      </c>
      <c r="AI61" s="77" t="s">
        <v>0</v>
      </c>
      <c r="AJ61" s="80"/>
      <c r="AK61" s="80"/>
      <c r="AL61" s="26" t="s">
        <v>11</v>
      </c>
      <c r="AM61" s="26"/>
      <c r="AN61" s="26"/>
      <c r="AO61" s="26"/>
      <c r="AP61" s="111">
        <v>10</v>
      </c>
      <c r="AQ61" s="111" t="s">
        <v>7</v>
      </c>
      <c r="AR61" s="83" t="s">
        <v>571</v>
      </c>
      <c r="AS61" s="83" t="s">
        <v>20</v>
      </c>
      <c r="AT61" s="150" t="s">
        <v>250</v>
      </c>
      <c r="AU61" s="151" t="s">
        <v>251</v>
      </c>
      <c r="AV61" s="151" t="s">
        <v>252</v>
      </c>
      <c r="AW61" s="74" t="s">
        <v>206</v>
      </c>
      <c r="AX61" s="74" t="s">
        <v>207</v>
      </c>
      <c r="AY61" s="74" t="s">
        <v>208</v>
      </c>
      <c r="AZ61" s="74" t="s">
        <v>209</v>
      </c>
      <c r="BA61" s="152" t="s">
        <v>210</v>
      </c>
      <c r="BB61" s="152" t="s">
        <v>211</v>
      </c>
      <c r="BC61" s="152" t="s">
        <v>212</v>
      </c>
      <c r="BD61" s="152" t="s">
        <v>213</v>
      </c>
      <c r="BE61" s="276" t="s">
        <v>456</v>
      </c>
      <c r="BF61" s="96" t="s">
        <v>467</v>
      </c>
      <c r="BG61" s="96" t="s">
        <v>468</v>
      </c>
      <c r="BH61" s="96" t="s">
        <v>469</v>
      </c>
      <c r="BM61" s="155" t="s">
        <v>215</v>
      </c>
      <c r="BN61" s="154" t="s">
        <v>216</v>
      </c>
      <c r="BO61" s="154" t="s">
        <v>217</v>
      </c>
      <c r="BP61" s="154" t="s">
        <v>218</v>
      </c>
      <c r="BQ61" s="155" t="s">
        <v>219</v>
      </c>
      <c r="BR61" s="154" t="s">
        <v>220</v>
      </c>
      <c r="BS61" s="121" t="s">
        <v>221</v>
      </c>
      <c r="BT61" s="121" t="s">
        <v>222</v>
      </c>
      <c r="BU61" s="121" t="s">
        <v>215</v>
      </c>
      <c r="BV61" s="121" t="s">
        <v>216</v>
      </c>
      <c r="BW61" s="121" t="s">
        <v>217</v>
      </c>
      <c r="BX61" s="121" t="s">
        <v>218</v>
      </c>
      <c r="BY61" s="121" t="s">
        <v>414</v>
      </c>
      <c r="BZ61" s="155" t="s">
        <v>415</v>
      </c>
      <c r="CA61" s="268" t="s">
        <v>416</v>
      </c>
      <c r="CB61" s="269" t="s">
        <v>417</v>
      </c>
      <c r="CC61" s="154" t="s">
        <v>227</v>
      </c>
      <c r="CD61" s="156" t="s">
        <v>228</v>
      </c>
      <c r="CE61" s="157" t="s">
        <v>229</v>
      </c>
      <c r="CF61" s="157" t="s">
        <v>230</v>
      </c>
      <c r="CG61" s="277" t="s">
        <v>456</v>
      </c>
      <c r="CH61" s="155" t="s">
        <v>470</v>
      </c>
      <c r="CI61" s="155" t="s">
        <v>471</v>
      </c>
      <c r="CJ61" s="155" t="s">
        <v>472</v>
      </c>
      <c r="CK61" s="278"/>
      <c r="CL61" s="278"/>
      <c r="CM61" s="278"/>
      <c r="CN61" s="278"/>
      <c r="CO61" s="278"/>
      <c r="CP61" s="278"/>
      <c r="CQ61" s="278"/>
      <c r="CR61" s="278"/>
      <c r="CS61" s="278"/>
      <c r="CT61" s="278"/>
      <c r="CU61" s="278"/>
      <c r="CV61" s="278"/>
      <c r="CW61" s="278"/>
      <c r="CX61" s="278"/>
      <c r="CY61" s="278"/>
      <c r="CZ61" s="91"/>
      <c r="DA61" s="92"/>
      <c r="DB61" s="93"/>
      <c r="DC61" s="93"/>
      <c r="DD61" s="93"/>
      <c r="DE61" s="90" t="s">
        <v>235</v>
      </c>
      <c r="DF61" s="92"/>
      <c r="DG61" s="278"/>
      <c r="DH61" s="278"/>
      <c r="DI61" s="92" t="s">
        <v>236</v>
      </c>
      <c r="DJ61" s="91" t="s">
        <v>237</v>
      </c>
      <c r="DK61" s="91" t="s">
        <v>238</v>
      </c>
      <c r="DL61" s="91" t="s">
        <v>239</v>
      </c>
      <c r="DM61" s="127" t="s">
        <v>414</v>
      </c>
      <c r="DN61" s="127" t="s">
        <v>422</v>
      </c>
      <c r="DO61" s="127" t="s">
        <v>423</v>
      </c>
      <c r="DP61" s="127" t="s">
        <v>424</v>
      </c>
      <c r="DQ61" s="91"/>
      <c r="DR61" s="91"/>
      <c r="DS61" s="91"/>
      <c r="DT61" s="91"/>
      <c r="DU61" s="91" t="s">
        <v>241</v>
      </c>
      <c r="DV61" s="91" t="s">
        <v>242</v>
      </c>
      <c r="DW61" s="91" t="s">
        <v>243</v>
      </c>
      <c r="DX61" s="91" t="s">
        <v>244</v>
      </c>
      <c r="DY61" s="91"/>
      <c r="DZ61" s="91"/>
      <c r="EA61" s="91"/>
      <c r="EB61" s="91"/>
      <c r="EC61" s="91"/>
      <c r="ED61" s="91"/>
      <c r="EE61" s="91"/>
      <c r="EF61" s="91"/>
      <c r="EG61" s="94"/>
      <c r="EH61" s="94"/>
      <c r="EI61" s="95"/>
      <c r="EJ61" s="95"/>
      <c r="EK61" s="96" t="s">
        <v>253</v>
      </c>
      <c r="EL61" s="74"/>
      <c r="EM61" s="74"/>
      <c r="EN61" s="137"/>
      <c r="EO61" s="185" t="s">
        <v>254</v>
      </c>
      <c r="EP61" s="185" t="s">
        <v>255</v>
      </c>
      <c r="EQ61" s="185" t="s">
        <v>586</v>
      </c>
      <c r="ER61" s="185" t="s">
        <v>573</v>
      </c>
      <c r="ES61" s="185" t="s">
        <v>574</v>
      </c>
      <c r="ET61" s="185"/>
      <c r="EU61" s="185"/>
      <c r="EV61" s="137"/>
      <c r="EW61" s="137"/>
      <c r="EX61" s="355" t="s">
        <v>587</v>
      </c>
      <c r="EY61" s="356"/>
      <c r="EZ61" s="355" t="s">
        <v>588</v>
      </c>
      <c r="FA61" s="355" t="s">
        <v>589</v>
      </c>
      <c r="FB61" s="355"/>
      <c r="FC61" s="355"/>
      <c r="FD61" s="356"/>
      <c r="FE61" s="356"/>
      <c r="FF61" s="239">
        <v>39390</v>
      </c>
      <c r="FG61" s="357"/>
      <c r="FH61" s="357"/>
      <c r="FI61" s="240">
        <v>115938</v>
      </c>
      <c r="FJ61" s="248"/>
      <c r="FK61" s="248"/>
      <c r="FL61" s="135">
        <v>1</v>
      </c>
      <c r="FM61" s="136"/>
      <c r="FN61" s="136"/>
      <c r="FO61" s="136"/>
      <c r="FP61" s="136"/>
      <c r="FQ61" s="136"/>
      <c r="FR61" s="136"/>
      <c r="FS61" s="136"/>
      <c r="FT61" s="136"/>
      <c r="FU61" s="136"/>
      <c r="FV61" s="136"/>
    </row>
    <row r="62" spans="1:1108" s="249" customFormat="1">
      <c r="A62" s="42">
        <v>143</v>
      </c>
      <c r="B62" s="137">
        <v>50.1</v>
      </c>
      <c r="C62" s="102" t="s">
        <v>590</v>
      </c>
      <c r="D62" s="174">
        <v>1074</v>
      </c>
      <c r="E62" s="104" t="s">
        <v>562</v>
      </c>
      <c r="F62" s="106" t="s">
        <v>581</v>
      </c>
      <c r="G62" s="175" t="s">
        <v>580</v>
      </c>
      <c r="H62" s="175" t="s">
        <v>583</v>
      </c>
      <c r="I62" s="175" t="s">
        <v>582</v>
      </c>
      <c r="J62" s="10" t="s">
        <v>584</v>
      </c>
      <c r="K62" s="10" t="s">
        <v>585</v>
      </c>
      <c r="L62" s="74" t="s">
        <v>569</v>
      </c>
      <c r="M62" s="10" t="s">
        <v>570</v>
      </c>
      <c r="N62" s="74" t="s">
        <v>201</v>
      </c>
      <c r="O62" s="177">
        <v>101444</v>
      </c>
      <c r="P62" s="109">
        <v>89</v>
      </c>
      <c r="Q62" s="109" t="s">
        <v>0</v>
      </c>
      <c r="R62" s="109">
        <v>89</v>
      </c>
      <c r="S62" s="109" t="s">
        <v>0</v>
      </c>
      <c r="T62" s="109">
        <v>2.5</v>
      </c>
      <c r="U62" s="109" t="s">
        <v>0</v>
      </c>
      <c r="V62" s="109">
        <v>12</v>
      </c>
      <c r="W62" s="109" t="s">
        <v>0</v>
      </c>
      <c r="X62" s="109">
        <v>7</v>
      </c>
      <c r="Y62" s="109" t="s">
        <v>0</v>
      </c>
      <c r="Z62" s="109">
        <v>5</v>
      </c>
      <c r="AA62" s="109" t="s">
        <v>0</v>
      </c>
      <c r="AB62" s="109"/>
      <c r="AC62" s="109" t="s">
        <v>0</v>
      </c>
      <c r="AD62" s="109"/>
      <c r="AE62" s="109" t="s">
        <v>0</v>
      </c>
      <c r="AF62" s="77">
        <v>4</v>
      </c>
      <c r="AG62" s="78">
        <v>8</v>
      </c>
      <c r="AH62" s="77" t="s">
        <v>202</v>
      </c>
      <c r="AI62" s="77" t="s">
        <v>0</v>
      </c>
      <c r="AJ62" s="80"/>
      <c r="AK62" s="80"/>
      <c r="AL62" s="26" t="s">
        <v>11</v>
      </c>
      <c r="AM62" s="26"/>
      <c r="AN62" s="26"/>
      <c r="AO62" s="26"/>
      <c r="AP62" s="111">
        <v>10</v>
      </c>
      <c r="AQ62" s="111" t="s">
        <v>7</v>
      </c>
      <c r="AR62" s="83">
        <v>0.23</v>
      </c>
      <c r="AS62" s="83" t="s">
        <v>20</v>
      </c>
      <c r="AT62" s="260">
        <v>80</v>
      </c>
      <c r="AU62" s="261">
        <v>90</v>
      </c>
      <c r="AV62" s="261">
        <v>100</v>
      </c>
      <c r="AW62" s="74" t="s">
        <v>206</v>
      </c>
      <c r="AX62" s="74" t="s">
        <v>207</v>
      </c>
      <c r="AY62" s="74" t="s">
        <v>208</v>
      </c>
      <c r="AZ62" s="74" t="s">
        <v>209</v>
      </c>
      <c r="BA62" s="152" t="s">
        <v>210</v>
      </c>
      <c r="BB62" s="152" t="s">
        <v>211</v>
      </c>
      <c r="BC62" s="152" t="s">
        <v>212</v>
      </c>
      <c r="BD62" s="152" t="s">
        <v>213</v>
      </c>
      <c r="BE62" s="276" t="s">
        <v>456</v>
      </c>
      <c r="BF62" s="96" t="s">
        <v>467</v>
      </c>
      <c r="BG62" s="96" t="s">
        <v>468</v>
      </c>
      <c r="BH62" s="96" t="s">
        <v>469</v>
      </c>
      <c r="BM62" s="155" t="s">
        <v>215</v>
      </c>
      <c r="BN62" s="154" t="s">
        <v>216</v>
      </c>
      <c r="BO62" s="154" t="s">
        <v>217</v>
      </c>
      <c r="BP62" s="154" t="s">
        <v>218</v>
      </c>
      <c r="BQ62" s="155" t="s">
        <v>219</v>
      </c>
      <c r="BR62" s="154" t="s">
        <v>220</v>
      </c>
      <c r="BS62" s="121" t="s">
        <v>221</v>
      </c>
      <c r="BT62" s="121" t="s">
        <v>222</v>
      </c>
      <c r="BU62" s="121" t="s">
        <v>215</v>
      </c>
      <c r="BV62" s="121" t="s">
        <v>216</v>
      </c>
      <c r="BW62" s="121" t="s">
        <v>217</v>
      </c>
      <c r="BX62" s="121" t="s">
        <v>218</v>
      </c>
      <c r="BY62" s="121" t="s">
        <v>414</v>
      </c>
      <c r="BZ62" s="155" t="s">
        <v>415</v>
      </c>
      <c r="CA62" s="268" t="s">
        <v>416</v>
      </c>
      <c r="CB62" s="269" t="s">
        <v>417</v>
      </c>
      <c r="CC62" s="154" t="s">
        <v>227</v>
      </c>
      <c r="CD62" s="156" t="s">
        <v>228</v>
      </c>
      <c r="CE62" s="157" t="s">
        <v>229</v>
      </c>
      <c r="CF62" s="157" t="s">
        <v>230</v>
      </c>
      <c r="CG62" s="277" t="s">
        <v>456</v>
      </c>
      <c r="CH62" s="155" t="s">
        <v>470</v>
      </c>
      <c r="CI62" s="155" t="s">
        <v>471</v>
      </c>
      <c r="CJ62" s="155" t="s">
        <v>472</v>
      </c>
      <c r="CK62" s="278"/>
      <c r="CL62" s="278"/>
      <c r="CM62" s="278"/>
      <c r="CN62" s="278"/>
      <c r="CO62" s="278"/>
      <c r="CP62" s="278"/>
      <c r="CQ62" s="278"/>
      <c r="CR62" s="278"/>
      <c r="CS62" s="278"/>
      <c r="CT62" s="278"/>
      <c r="CU62" s="278"/>
      <c r="CV62" s="278"/>
      <c r="CW62" s="278"/>
      <c r="CX62" s="278"/>
      <c r="CY62" s="278"/>
      <c r="CZ62" s="91"/>
      <c r="DA62" s="92"/>
      <c r="DB62" s="93"/>
      <c r="DC62" s="93"/>
      <c r="DD62" s="93"/>
      <c r="DE62" s="90" t="s">
        <v>235</v>
      </c>
      <c r="DF62" s="92"/>
      <c r="DG62" s="278"/>
      <c r="DH62" s="278"/>
      <c r="DI62" s="92" t="s">
        <v>236</v>
      </c>
      <c r="DJ62" s="91" t="s">
        <v>237</v>
      </c>
      <c r="DK62" s="91" t="s">
        <v>238</v>
      </c>
      <c r="DL62" s="91" t="s">
        <v>239</v>
      </c>
      <c r="DM62" s="127" t="s">
        <v>414</v>
      </c>
      <c r="DN62" s="127" t="s">
        <v>422</v>
      </c>
      <c r="DO62" s="127" t="s">
        <v>423</v>
      </c>
      <c r="DP62" s="127" t="s">
        <v>424</v>
      </c>
      <c r="DQ62" s="91"/>
      <c r="DR62" s="91"/>
      <c r="DS62" s="91"/>
      <c r="DT62" s="91"/>
      <c r="DU62" s="91" t="s">
        <v>241</v>
      </c>
      <c r="DV62" s="91" t="s">
        <v>242</v>
      </c>
      <c r="DW62" s="91" t="s">
        <v>243</v>
      </c>
      <c r="DX62" s="91" t="s">
        <v>244</v>
      </c>
      <c r="DY62" s="91"/>
      <c r="DZ62" s="91"/>
      <c r="EA62" s="91"/>
      <c r="EB62" s="91"/>
      <c r="EC62" s="91"/>
      <c r="ED62" s="91"/>
      <c r="EE62" s="91"/>
      <c r="EF62" s="91"/>
      <c r="EG62" s="94"/>
      <c r="EH62" s="94"/>
      <c r="EI62" s="95"/>
      <c r="EJ62" s="95"/>
      <c r="EK62" s="96" t="s">
        <v>253</v>
      </c>
      <c r="EL62" s="74"/>
      <c r="EM62" s="74"/>
      <c r="EN62" s="137"/>
      <c r="EO62" s="185" t="s">
        <v>254</v>
      </c>
      <c r="EP62" s="185" t="s">
        <v>591</v>
      </c>
      <c r="EQ62" s="185" t="s">
        <v>586</v>
      </c>
      <c r="ER62" s="185" t="s">
        <v>573</v>
      </c>
      <c r="ES62" s="185" t="s">
        <v>574</v>
      </c>
      <c r="ET62" s="185"/>
      <c r="EU62" s="185" t="s">
        <v>592</v>
      </c>
      <c r="EV62" s="137"/>
      <c r="EW62" s="137"/>
      <c r="EX62" s="355" t="s">
        <v>593</v>
      </c>
      <c r="EY62" s="356"/>
      <c r="EZ62" s="355" t="s">
        <v>594</v>
      </c>
      <c r="FA62" s="355" t="s">
        <v>595</v>
      </c>
      <c r="FB62" s="355"/>
      <c r="FC62" s="355"/>
      <c r="FD62" s="356"/>
      <c r="FE62" s="356"/>
      <c r="FF62" s="239">
        <v>39391</v>
      </c>
      <c r="FG62" s="357"/>
      <c r="FH62" s="357"/>
      <c r="FI62" s="240">
        <v>115940</v>
      </c>
      <c r="FJ62" s="248"/>
      <c r="FK62" s="248"/>
      <c r="FL62" s="135">
        <v>1</v>
      </c>
      <c r="FM62" s="136"/>
      <c r="FN62" s="136"/>
      <c r="FO62" s="136"/>
      <c r="FP62" s="136"/>
      <c r="FQ62" s="136"/>
      <c r="FR62" s="136"/>
      <c r="FS62" s="136"/>
      <c r="FT62" s="136"/>
      <c r="FU62" s="136"/>
      <c r="FV62" s="136"/>
    </row>
    <row r="63" spans="1:1108" s="249" customFormat="1">
      <c r="A63" s="42">
        <v>146</v>
      </c>
      <c r="B63" s="137">
        <v>51.1</v>
      </c>
      <c r="C63" s="102" t="s">
        <v>596</v>
      </c>
      <c r="D63" s="174">
        <v>1074</v>
      </c>
      <c r="E63" s="104" t="s">
        <v>562</v>
      </c>
      <c r="F63" s="106" t="s">
        <v>564</v>
      </c>
      <c r="G63" s="175" t="s">
        <v>563</v>
      </c>
      <c r="H63" s="175" t="s">
        <v>583</v>
      </c>
      <c r="I63" s="175" t="s">
        <v>565</v>
      </c>
      <c r="J63" s="10" t="s">
        <v>567</v>
      </c>
      <c r="K63" s="10" t="s">
        <v>568</v>
      </c>
      <c r="L63" s="74" t="s">
        <v>569</v>
      </c>
      <c r="M63" s="10" t="s">
        <v>570</v>
      </c>
      <c r="N63" s="74" t="s">
        <v>265</v>
      </c>
      <c r="O63" s="177"/>
      <c r="P63" s="109">
        <v>89</v>
      </c>
      <c r="Q63" s="109" t="s">
        <v>0</v>
      </c>
      <c r="R63" s="109">
        <v>89</v>
      </c>
      <c r="S63" s="109" t="s">
        <v>0</v>
      </c>
      <c r="T63" s="109">
        <v>2.5</v>
      </c>
      <c r="U63" s="109" t="s">
        <v>0</v>
      </c>
      <c r="V63" s="109">
        <v>12</v>
      </c>
      <c r="W63" s="109" t="s">
        <v>0</v>
      </c>
      <c r="X63" s="109">
        <v>7</v>
      </c>
      <c r="Y63" s="109" t="s">
        <v>0</v>
      </c>
      <c r="Z63" s="109">
        <v>5</v>
      </c>
      <c r="AA63" s="109" t="s">
        <v>0</v>
      </c>
      <c r="AB63" s="109"/>
      <c r="AC63" s="109" t="s">
        <v>0</v>
      </c>
      <c r="AD63" s="109"/>
      <c r="AE63" s="109" t="s">
        <v>0</v>
      </c>
      <c r="AF63" s="77">
        <v>4</v>
      </c>
      <c r="AG63" s="351">
        <v>8</v>
      </c>
      <c r="AH63" s="77" t="s">
        <v>202</v>
      </c>
      <c r="AI63" s="77" t="s">
        <v>0</v>
      </c>
      <c r="AJ63" s="352"/>
      <c r="AK63" s="352"/>
      <c r="AL63" s="353" t="s">
        <v>11</v>
      </c>
      <c r="AM63" s="353"/>
      <c r="AN63" s="353"/>
      <c r="AO63" s="353"/>
      <c r="AP63" s="286">
        <v>10</v>
      </c>
      <c r="AQ63" s="111" t="s">
        <v>7</v>
      </c>
      <c r="AR63" s="178">
        <v>0.23</v>
      </c>
      <c r="AS63" s="83" t="s">
        <v>20</v>
      </c>
      <c r="AT63" s="260">
        <v>80</v>
      </c>
      <c r="AU63" s="261">
        <v>90</v>
      </c>
      <c r="AV63" s="261">
        <v>100</v>
      </c>
      <c r="AW63" s="74" t="s">
        <v>206</v>
      </c>
      <c r="AX63" s="74" t="s">
        <v>207</v>
      </c>
      <c r="AY63" s="74" t="s">
        <v>208</v>
      </c>
      <c r="AZ63" s="74" t="s">
        <v>209</v>
      </c>
      <c r="BA63" s="152" t="s">
        <v>210</v>
      </c>
      <c r="BB63" s="152" t="s">
        <v>211</v>
      </c>
      <c r="BC63" s="152" t="s">
        <v>212</v>
      </c>
      <c r="BD63" s="152" t="s">
        <v>213</v>
      </c>
      <c r="BE63" s="276" t="s">
        <v>456</v>
      </c>
      <c r="BF63" s="96" t="s">
        <v>467</v>
      </c>
      <c r="BG63" s="96" t="s">
        <v>468</v>
      </c>
      <c r="BH63" s="96" t="s">
        <v>469</v>
      </c>
      <c r="BM63" s="155" t="s">
        <v>215</v>
      </c>
      <c r="BN63" s="154" t="s">
        <v>216</v>
      </c>
      <c r="BO63" s="154" t="s">
        <v>217</v>
      </c>
      <c r="BP63" s="154" t="s">
        <v>218</v>
      </c>
      <c r="BQ63" s="154" t="s">
        <v>266</v>
      </c>
      <c r="BR63" s="154" t="s">
        <v>267</v>
      </c>
      <c r="BS63" s="121" t="s">
        <v>268</v>
      </c>
      <c r="BT63" s="121" t="s">
        <v>269</v>
      </c>
      <c r="BU63" s="121" t="s">
        <v>215</v>
      </c>
      <c r="BV63" s="121" t="s">
        <v>216</v>
      </c>
      <c r="BW63" s="121" t="s">
        <v>217</v>
      </c>
      <c r="BX63" s="121" t="s">
        <v>218</v>
      </c>
      <c r="BY63" s="121" t="s">
        <v>414</v>
      </c>
      <c r="BZ63" s="155" t="s">
        <v>415</v>
      </c>
      <c r="CA63" s="268" t="s">
        <v>416</v>
      </c>
      <c r="CB63" s="269" t="s">
        <v>417</v>
      </c>
      <c r="CC63" s="181" t="s">
        <v>227</v>
      </c>
      <c r="CD63" s="156" t="s">
        <v>228</v>
      </c>
      <c r="CE63" s="157" t="s">
        <v>229</v>
      </c>
      <c r="CF63" s="157" t="s">
        <v>230</v>
      </c>
      <c r="CG63" s="277" t="s">
        <v>456</v>
      </c>
      <c r="CH63" s="155" t="s">
        <v>470</v>
      </c>
      <c r="CI63" s="155" t="s">
        <v>471</v>
      </c>
      <c r="CJ63" s="155" t="s">
        <v>472</v>
      </c>
      <c r="CK63" s="278"/>
      <c r="CL63" s="278"/>
      <c r="CM63" s="278"/>
      <c r="CN63" s="278"/>
      <c r="CO63" s="278"/>
      <c r="CP63" s="278"/>
      <c r="CQ63" s="278"/>
      <c r="CR63" s="278"/>
      <c r="CS63" s="278"/>
      <c r="CT63" s="278"/>
      <c r="CU63" s="278"/>
      <c r="CV63" s="278"/>
      <c r="CW63" s="278"/>
      <c r="CX63" s="278"/>
      <c r="CY63" s="278"/>
      <c r="CZ63" s="91"/>
      <c r="DA63" s="92"/>
      <c r="DB63" s="93"/>
      <c r="DC63" s="93"/>
      <c r="DD63" s="93"/>
      <c r="DE63" s="90" t="s">
        <v>235</v>
      </c>
      <c r="DF63" s="92"/>
      <c r="DG63" s="278"/>
      <c r="DH63" s="278"/>
      <c r="DI63" s="182" t="s">
        <v>236</v>
      </c>
      <c r="DJ63" s="91" t="s">
        <v>237</v>
      </c>
      <c r="DK63" s="91" t="s">
        <v>238</v>
      </c>
      <c r="DL63" s="91" t="s">
        <v>239</v>
      </c>
      <c r="DM63" s="127" t="s">
        <v>414</v>
      </c>
      <c r="DN63" s="127" t="s">
        <v>422</v>
      </c>
      <c r="DO63" s="127" t="s">
        <v>423</v>
      </c>
      <c r="DP63" s="127" t="s">
        <v>424</v>
      </c>
      <c r="DQ63" s="91"/>
      <c r="DR63" s="91"/>
      <c r="DS63" s="91"/>
      <c r="DT63" s="91"/>
      <c r="DU63" s="91" t="s">
        <v>241</v>
      </c>
      <c r="DV63" s="91" t="s">
        <v>242</v>
      </c>
      <c r="DW63" s="91" t="s">
        <v>243</v>
      </c>
      <c r="DX63" s="91" t="s">
        <v>244</v>
      </c>
      <c r="DY63" s="91"/>
      <c r="DZ63" s="91"/>
      <c r="EA63" s="91"/>
      <c r="EB63" s="91"/>
      <c r="EC63" s="91"/>
      <c r="ED63" s="91"/>
      <c r="EE63" s="91"/>
      <c r="EF63" s="91"/>
      <c r="EG63" s="94"/>
      <c r="EH63" s="94"/>
      <c r="EI63" s="95"/>
      <c r="EJ63" s="95"/>
      <c r="EK63" s="96" t="s">
        <v>253</v>
      </c>
      <c r="EL63" s="183"/>
      <c r="EM63" s="183"/>
      <c r="EN63" s="184"/>
      <c r="EO63" s="167" t="s">
        <v>254</v>
      </c>
      <c r="EP63" s="167" t="s">
        <v>591</v>
      </c>
      <c r="EQ63" s="185" t="s">
        <v>572</v>
      </c>
      <c r="ER63" s="185" t="s">
        <v>573</v>
      </c>
      <c r="ES63" s="185" t="s">
        <v>574</v>
      </c>
      <c r="ET63" s="185"/>
      <c r="EU63" s="185" t="s">
        <v>592</v>
      </c>
      <c r="EV63" s="183"/>
      <c r="EW63" s="183"/>
      <c r="EX63" s="169" t="s">
        <v>597</v>
      </c>
      <c r="EY63" s="171"/>
      <c r="EZ63" s="279" t="s">
        <v>598</v>
      </c>
      <c r="FA63" s="279" t="s">
        <v>599</v>
      </c>
      <c r="FB63" s="279"/>
      <c r="FC63" s="279"/>
      <c r="FD63" s="171"/>
      <c r="FE63" s="186"/>
      <c r="FF63" s="187" t="s">
        <v>600</v>
      </c>
      <c r="FG63" s="172"/>
      <c r="FH63" s="172"/>
      <c r="FI63" s="172"/>
      <c r="FJ63" s="172"/>
      <c r="FK63" s="172"/>
      <c r="FL63" s="135">
        <v>1</v>
      </c>
      <c r="FM63" s="136"/>
      <c r="FN63" s="136"/>
      <c r="FO63" s="136"/>
      <c r="FP63" s="136"/>
      <c r="FQ63" s="136"/>
      <c r="FR63" s="136"/>
      <c r="FS63" s="136"/>
      <c r="FT63" s="136"/>
      <c r="FU63" s="136"/>
      <c r="FV63" s="136"/>
    </row>
    <row r="64" spans="1:1108" s="249" customFormat="1">
      <c r="A64" s="42">
        <v>149</v>
      </c>
      <c r="B64" s="137">
        <v>52.1</v>
      </c>
      <c r="C64" s="102" t="s">
        <v>601</v>
      </c>
      <c r="D64" s="174">
        <v>1074</v>
      </c>
      <c r="E64" s="104" t="s">
        <v>562</v>
      </c>
      <c r="F64" s="106" t="s">
        <v>581</v>
      </c>
      <c r="G64" s="175" t="s">
        <v>580</v>
      </c>
      <c r="H64" s="175" t="s">
        <v>583</v>
      </c>
      <c r="I64" s="175" t="s">
        <v>582</v>
      </c>
      <c r="J64" s="10" t="s">
        <v>584</v>
      </c>
      <c r="K64" s="10" t="s">
        <v>585</v>
      </c>
      <c r="L64" s="74" t="s">
        <v>569</v>
      </c>
      <c r="M64" s="10" t="s">
        <v>570</v>
      </c>
      <c r="N64" s="74" t="s">
        <v>201</v>
      </c>
      <c r="O64" s="177">
        <v>101446</v>
      </c>
      <c r="P64" s="109">
        <v>102</v>
      </c>
      <c r="Q64" s="109" t="s">
        <v>0</v>
      </c>
      <c r="R64" s="109">
        <v>102</v>
      </c>
      <c r="S64" s="109" t="s">
        <v>0</v>
      </c>
      <c r="T64" s="109">
        <v>3</v>
      </c>
      <c r="U64" s="109" t="s">
        <v>0</v>
      </c>
      <c r="V64" s="109">
        <v>13</v>
      </c>
      <c r="W64" s="109" t="s">
        <v>0</v>
      </c>
      <c r="X64" s="109">
        <v>7</v>
      </c>
      <c r="Y64" s="109" t="s">
        <v>0</v>
      </c>
      <c r="Z64" s="109">
        <v>5</v>
      </c>
      <c r="AA64" s="109" t="s">
        <v>0</v>
      </c>
      <c r="AB64" s="109"/>
      <c r="AC64" s="109" t="s">
        <v>0</v>
      </c>
      <c r="AD64" s="109"/>
      <c r="AE64" s="109" t="s">
        <v>0</v>
      </c>
      <c r="AF64" s="77">
        <v>4.5</v>
      </c>
      <c r="AG64" s="78">
        <v>8</v>
      </c>
      <c r="AH64" s="145" t="s">
        <v>274</v>
      </c>
      <c r="AI64" s="77" t="s">
        <v>0</v>
      </c>
      <c r="AJ64" s="80"/>
      <c r="AK64" s="80"/>
      <c r="AL64" s="26" t="s">
        <v>11</v>
      </c>
      <c r="AM64" s="26"/>
      <c r="AN64" s="26"/>
      <c r="AO64" s="26"/>
      <c r="AP64" s="111">
        <v>10</v>
      </c>
      <c r="AQ64" s="111" t="s">
        <v>7</v>
      </c>
      <c r="AR64" s="83">
        <v>0.33</v>
      </c>
      <c r="AS64" s="83" t="s">
        <v>20</v>
      </c>
      <c r="AT64" s="260">
        <v>80</v>
      </c>
      <c r="AU64" s="261">
        <v>100</v>
      </c>
      <c r="AV64" s="261">
        <v>120</v>
      </c>
      <c r="AW64" s="74" t="s">
        <v>206</v>
      </c>
      <c r="AX64" s="74" t="s">
        <v>207</v>
      </c>
      <c r="AY64" s="74" t="s">
        <v>208</v>
      </c>
      <c r="AZ64" s="74" t="s">
        <v>209</v>
      </c>
      <c r="BA64" s="152" t="s">
        <v>210</v>
      </c>
      <c r="BB64" s="152" t="s">
        <v>211</v>
      </c>
      <c r="BC64" s="152" t="s">
        <v>212</v>
      </c>
      <c r="BD64" s="152" t="s">
        <v>213</v>
      </c>
      <c r="BE64" s="276" t="s">
        <v>456</v>
      </c>
      <c r="BF64" s="96" t="s">
        <v>467</v>
      </c>
      <c r="BG64" s="96" t="s">
        <v>468</v>
      </c>
      <c r="BH64" s="96" t="s">
        <v>469</v>
      </c>
      <c r="BM64" s="155" t="s">
        <v>215</v>
      </c>
      <c r="BN64" s="154" t="s">
        <v>216</v>
      </c>
      <c r="BO64" s="154" t="s">
        <v>217</v>
      </c>
      <c r="BP64" s="154" t="s">
        <v>218</v>
      </c>
      <c r="BQ64" s="155" t="s">
        <v>219</v>
      </c>
      <c r="BR64" s="154" t="s">
        <v>220</v>
      </c>
      <c r="BS64" s="121" t="s">
        <v>221</v>
      </c>
      <c r="BT64" s="121" t="s">
        <v>222</v>
      </c>
      <c r="BU64" s="121" t="s">
        <v>215</v>
      </c>
      <c r="BV64" s="121" t="s">
        <v>216</v>
      </c>
      <c r="BW64" s="121" t="s">
        <v>217</v>
      </c>
      <c r="BX64" s="121" t="s">
        <v>218</v>
      </c>
      <c r="BY64" s="121" t="s">
        <v>414</v>
      </c>
      <c r="BZ64" s="155" t="s">
        <v>415</v>
      </c>
      <c r="CA64" s="268" t="s">
        <v>416</v>
      </c>
      <c r="CB64" s="269" t="s">
        <v>417</v>
      </c>
      <c r="CC64" s="154" t="s">
        <v>227</v>
      </c>
      <c r="CD64" s="156" t="s">
        <v>228</v>
      </c>
      <c r="CE64" s="157" t="s">
        <v>229</v>
      </c>
      <c r="CF64" s="157" t="s">
        <v>230</v>
      </c>
      <c r="CG64" s="277" t="s">
        <v>456</v>
      </c>
      <c r="CH64" s="155" t="s">
        <v>470</v>
      </c>
      <c r="CI64" s="155" t="s">
        <v>471</v>
      </c>
      <c r="CJ64" s="155" t="s">
        <v>472</v>
      </c>
      <c r="CK64" s="278"/>
      <c r="CL64" s="278"/>
      <c r="CM64" s="278"/>
      <c r="CN64" s="278"/>
      <c r="CO64" s="278"/>
      <c r="CP64" s="278"/>
      <c r="CQ64" s="278"/>
      <c r="CR64" s="278"/>
      <c r="CS64" s="278"/>
      <c r="CT64" s="278"/>
      <c r="CU64" s="278"/>
      <c r="CV64" s="278"/>
      <c r="CW64" s="278"/>
      <c r="CX64" s="278"/>
      <c r="CY64" s="278"/>
      <c r="CZ64" s="91"/>
      <c r="DA64" s="92"/>
      <c r="DB64" s="93"/>
      <c r="DC64" s="93"/>
      <c r="DD64" s="93"/>
      <c r="DE64" s="90" t="s">
        <v>235</v>
      </c>
      <c r="DF64" s="92"/>
      <c r="DG64" s="278"/>
      <c r="DH64" s="278"/>
      <c r="DI64" s="92" t="s">
        <v>236</v>
      </c>
      <c r="DJ64" s="91" t="s">
        <v>237</v>
      </c>
      <c r="DK64" s="91" t="s">
        <v>238</v>
      </c>
      <c r="DL64" s="91" t="s">
        <v>239</v>
      </c>
      <c r="DM64" s="127" t="s">
        <v>414</v>
      </c>
      <c r="DN64" s="127" t="s">
        <v>422</v>
      </c>
      <c r="DO64" s="127" t="s">
        <v>423</v>
      </c>
      <c r="DP64" s="127" t="s">
        <v>424</v>
      </c>
      <c r="DQ64" s="91"/>
      <c r="DR64" s="91"/>
      <c r="DS64" s="91"/>
      <c r="DT64" s="91"/>
      <c r="DU64" s="91" t="s">
        <v>241</v>
      </c>
      <c r="DV64" s="91" t="s">
        <v>242</v>
      </c>
      <c r="DW64" s="91" t="s">
        <v>243</v>
      </c>
      <c r="DX64" s="91" t="s">
        <v>244</v>
      </c>
      <c r="DY64" s="91"/>
      <c r="DZ64" s="91"/>
      <c r="EA64" s="91"/>
      <c r="EB64" s="91"/>
      <c r="EC64" s="91"/>
      <c r="ED64" s="91"/>
      <c r="EE64" s="91"/>
      <c r="EF64" s="91"/>
      <c r="EG64" s="94"/>
      <c r="EH64" s="94"/>
      <c r="EI64" s="95"/>
      <c r="EJ64" s="95"/>
      <c r="EK64" s="96" t="s">
        <v>253</v>
      </c>
      <c r="EL64" s="74"/>
      <c r="EM64" s="74"/>
      <c r="EN64" s="137"/>
      <c r="EO64" s="185" t="s">
        <v>254</v>
      </c>
      <c r="EP64" s="185" t="s">
        <v>591</v>
      </c>
      <c r="EQ64" s="185" t="s">
        <v>586</v>
      </c>
      <c r="ER64" s="185" t="s">
        <v>573</v>
      </c>
      <c r="ES64" s="185" t="s">
        <v>574</v>
      </c>
      <c r="ET64" s="185"/>
      <c r="EU64" s="185"/>
      <c r="EV64" s="137"/>
      <c r="EW64" s="137"/>
      <c r="EX64" s="355" t="s">
        <v>602</v>
      </c>
      <c r="EY64" s="356"/>
      <c r="EZ64" s="358" t="s">
        <v>603</v>
      </c>
      <c r="FA64" s="358" t="s">
        <v>595</v>
      </c>
      <c r="FB64" s="358"/>
      <c r="FC64" s="358"/>
      <c r="FD64" s="356"/>
      <c r="FE64" s="356"/>
      <c r="FF64" s="239">
        <v>39392</v>
      </c>
      <c r="FG64" s="239"/>
      <c r="FH64" s="239"/>
      <c r="FI64" s="240">
        <v>115942</v>
      </c>
      <c r="FJ64" s="248"/>
      <c r="FK64" s="248"/>
      <c r="FL64" s="135">
        <v>1</v>
      </c>
      <c r="FM64" s="136"/>
      <c r="FN64" s="136"/>
      <c r="FO64" s="136"/>
      <c r="FP64" s="136"/>
      <c r="FQ64" s="136"/>
      <c r="FR64" s="136"/>
      <c r="FS64" s="136"/>
      <c r="FT64" s="136"/>
      <c r="FU64" s="136"/>
      <c r="FV64" s="136"/>
    </row>
    <row r="65" spans="1:1108" s="153" customFormat="1">
      <c r="A65" s="42">
        <v>152</v>
      </c>
      <c r="B65" s="137">
        <v>53.1</v>
      </c>
      <c r="C65" s="102" t="s">
        <v>604</v>
      </c>
      <c r="D65" s="174">
        <v>1074</v>
      </c>
      <c r="E65" s="254" t="s">
        <v>562</v>
      </c>
      <c r="F65" s="106" t="s">
        <v>606</v>
      </c>
      <c r="G65" s="175" t="s">
        <v>605</v>
      </c>
      <c r="H65" s="175" t="s">
        <v>608</v>
      </c>
      <c r="I65" s="175" t="s">
        <v>607</v>
      </c>
      <c r="J65" s="10" t="s">
        <v>609</v>
      </c>
      <c r="K65" s="10" t="s">
        <v>610</v>
      </c>
      <c r="L65" s="74" t="s">
        <v>569</v>
      </c>
      <c r="M65" s="10" t="s">
        <v>570</v>
      </c>
      <c r="N65" s="74" t="s">
        <v>322</v>
      </c>
      <c r="O65" s="177">
        <v>112123</v>
      </c>
      <c r="P65" s="109">
        <v>76</v>
      </c>
      <c r="Q65" s="109" t="s">
        <v>0</v>
      </c>
      <c r="R65" s="109">
        <v>76</v>
      </c>
      <c r="S65" s="109" t="s">
        <v>0</v>
      </c>
      <c r="T65" s="109">
        <v>2</v>
      </c>
      <c r="U65" s="109" t="s">
        <v>0</v>
      </c>
      <c r="V65" s="109">
        <v>10</v>
      </c>
      <c r="W65" s="109" t="s">
        <v>0</v>
      </c>
      <c r="X65" s="109">
        <v>6</v>
      </c>
      <c r="Y65" s="109" t="s">
        <v>0</v>
      </c>
      <c r="Z65" s="109">
        <v>5</v>
      </c>
      <c r="AA65" s="109" t="s">
        <v>0</v>
      </c>
      <c r="AB65" s="109"/>
      <c r="AC65" s="109" t="s">
        <v>0</v>
      </c>
      <c r="AD65" s="109"/>
      <c r="AE65" s="109" t="s">
        <v>0</v>
      </c>
      <c r="AF65" s="77">
        <v>4</v>
      </c>
      <c r="AG65" s="78">
        <v>8</v>
      </c>
      <c r="AH65" s="77" t="s">
        <v>202</v>
      </c>
      <c r="AI65" s="77" t="s">
        <v>0</v>
      </c>
      <c r="AJ65" s="80"/>
      <c r="AK65" s="80"/>
      <c r="AL65" s="26" t="s">
        <v>11</v>
      </c>
      <c r="AM65" s="26"/>
      <c r="AN65" s="26"/>
      <c r="AO65" s="26"/>
      <c r="AP65" s="111">
        <v>10</v>
      </c>
      <c r="AQ65" s="111" t="s">
        <v>7</v>
      </c>
      <c r="AR65" s="83">
        <v>0.24</v>
      </c>
      <c r="AS65" s="83" t="s">
        <v>20</v>
      </c>
      <c r="AT65" s="359">
        <v>40</v>
      </c>
      <c r="AU65" s="360">
        <v>50</v>
      </c>
      <c r="AV65" s="360">
        <v>60</v>
      </c>
      <c r="AW65" s="74" t="s">
        <v>206</v>
      </c>
      <c r="AX65" s="74" t="s">
        <v>207</v>
      </c>
      <c r="AY65" s="74" t="s">
        <v>208</v>
      </c>
      <c r="AZ65" s="74" t="s">
        <v>209</v>
      </c>
      <c r="BA65" s="152" t="s">
        <v>210</v>
      </c>
      <c r="BB65" s="152" t="s">
        <v>211</v>
      </c>
      <c r="BC65" s="152" t="s">
        <v>212</v>
      </c>
      <c r="BD65" s="152" t="s">
        <v>213</v>
      </c>
      <c r="BE65" s="361" t="s">
        <v>456</v>
      </c>
      <c r="BF65" s="96" t="s">
        <v>467</v>
      </c>
      <c r="BG65" s="96" t="s">
        <v>468</v>
      </c>
      <c r="BH65" s="96" t="s">
        <v>469</v>
      </c>
      <c r="BM65" s="154" t="s">
        <v>323</v>
      </c>
      <c r="BN65" s="157" t="s">
        <v>324</v>
      </c>
      <c r="BO65" s="157" t="s">
        <v>323</v>
      </c>
      <c r="BP65" s="157" t="s">
        <v>325</v>
      </c>
      <c r="BQ65" s="154" t="s">
        <v>326</v>
      </c>
      <c r="BR65" s="245" t="s">
        <v>327</v>
      </c>
      <c r="BS65" s="121" t="s">
        <v>328</v>
      </c>
      <c r="BT65" s="121" t="s">
        <v>329</v>
      </c>
      <c r="BU65" s="121" t="s">
        <v>323</v>
      </c>
      <c r="BV65" s="121" t="s">
        <v>324</v>
      </c>
      <c r="BW65" s="121" t="s">
        <v>323</v>
      </c>
      <c r="BX65" s="121" t="s">
        <v>325</v>
      </c>
      <c r="BY65" s="121" t="s">
        <v>414</v>
      </c>
      <c r="BZ65" s="155" t="s">
        <v>415</v>
      </c>
      <c r="CA65" s="268" t="s">
        <v>416</v>
      </c>
      <c r="CB65" s="269" t="s">
        <v>417</v>
      </c>
      <c r="CC65" s="154" t="s">
        <v>227</v>
      </c>
      <c r="CD65" s="156" t="s">
        <v>228</v>
      </c>
      <c r="CE65" s="157" t="s">
        <v>229</v>
      </c>
      <c r="CF65" s="157" t="s">
        <v>230</v>
      </c>
      <c r="CG65" s="277" t="s">
        <v>456</v>
      </c>
      <c r="CH65" s="155" t="s">
        <v>470</v>
      </c>
      <c r="CI65" s="155" t="s">
        <v>471</v>
      </c>
      <c r="CJ65" s="155" t="s">
        <v>472</v>
      </c>
      <c r="CK65" s="278"/>
      <c r="CL65" s="278"/>
      <c r="CM65" s="278"/>
      <c r="CN65" s="278"/>
      <c r="CO65" s="278"/>
      <c r="CP65" s="278"/>
      <c r="CQ65" s="278"/>
      <c r="CR65" s="278"/>
      <c r="CS65" s="278"/>
      <c r="CT65" s="278"/>
      <c r="CU65" s="278"/>
      <c r="CV65" s="278"/>
      <c r="CW65" s="278"/>
      <c r="CX65" s="278"/>
      <c r="CY65" s="278"/>
      <c r="CZ65" s="91"/>
      <c r="DA65" s="92"/>
      <c r="DB65" s="93"/>
      <c r="DC65" s="93"/>
      <c r="DD65" s="93"/>
      <c r="DE65" s="90" t="s">
        <v>235</v>
      </c>
      <c r="DF65" s="92"/>
      <c r="DG65" s="278"/>
      <c r="DH65" s="278"/>
      <c r="DI65" s="92" t="s">
        <v>611</v>
      </c>
      <c r="DJ65" s="91"/>
      <c r="DK65" s="91"/>
      <c r="DL65" s="91"/>
      <c r="DM65" s="127" t="s">
        <v>414</v>
      </c>
      <c r="DN65" s="127" t="s">
        <v>422</v>
      </c>
      <c r="DO65" s="127" t="s">
        <v>423</v>
      </c>
      <c r="DP65" s="127" t="s">
        <v>424</v>
      </c>
      <c r="DQ65" s="91"/>
      <c r="DR65" s="91"/>
      <c r="DS65" s="91"/>
      <c r="DT65" s="91"/>
      <c r="DU65" s="91" t="s">
        <v>241</v>
      </c>
      <c r="DV65" s="91" t="s">
        <v>242</v>
      </c>
      <c r="DW65" s="91" t="s">
        <v>243</v>
      </c>
      <c r="DX65" s="91" t="s">
        <v>244</v>
      </c>
      <c r="DY65" s="91"/>
      <c r="DZ65" s="91"/>
      <c r="EA65" s="91"/>
      <c r="EB65" s="91"/>
      <c r="EC65" s="91"/>
      <c r="ED65" s="91"/>
      <c r="EE65" s="91"/>
      <c r="EF65" s="91"/>
      <c r="EG65" s="94"/>
      <c r="EH65" s="94"/>
      <c r="EI65" s="95"/>
      <c r="EJ65" s="95"/>
      <c r="EK65" s="96" t="s">
        <v>253</v>
      </c>
      <c r="EL65" s="74"/>
      <c r="EM65" s="74"/>
      <c r="EN65" s="137"/>
      <c r="EO65" s="185" t="s">
        <v>254</v>
      </c>
      <c r="EP65" s="185"/>
      <c r="EQ65" s="185" t="s">
        <v>612</v>
      </c>
      <c r="ER65" s="185" t="s">
        <v>573</v>
      </c>
      <c r="ES65" s="185" t="s">
        <v>574</v>
      </c>
      <c r="ET65" s="185"/>
      <c r="EU65" s="185"/>
      <c r="EV65" s="137"/>
      <c r="EW65" s="137"/>
      <c r="EX65" s="355" t="s">
        <v>613</v>
      </c>
      <c r="EY65" s="356"/>
      <c r="EZ65" s="355" t="s">
        <v>614</v>
      </c>
      <c r="FA65" s="355" t="s">
        <v>615</v>
      </c>
      <c r="FB65" s="355"/>
      <c r="FC65" s="355"/>
      <c r="FD65" s="356"/>
      <c r="FE65" s="356"/>
      <c r="FF65" s="239">
        <v>14850</v>
      </c>
      <c r="FG65" s="239"/>
      <c r="FH65" s="239"/>
      <c r="FI65" s="239">
        <v>115956</v>
      </c>
      <c r="FJ65" s="248"/>
      <c r="FK65" s="248"/>
      <c r="FL65" s="135">
        <v>1</v>
      </c>
      <c r="FM65" s="136"/>
      <c r="FN65" s="136"/>
      <c r="FO65" s="136"/>
      <c r="FP65" s="136"/>
      <c r="FQ65" s="136"/>
      <c r="FR65" s="136"/>
      <c r="FS65" s="136"/>
      <c r="FT65" s="136"/>
      <c r="FU65" s="136"/>
      <c r="FV65" s="136"/>
      <c r="FW65" s="249"/>
      <c r="FX65" s="249"/>
      <c r="FY65" s="249"/>
      <c r="FZ65" s="249"/>
      <c r="GA65" s="249"/>
      <c r="GB65" s="249"/>
      <c r="GC65" s="249"/>
      <c r="GD65" s="249"/>
      <c r="GE65" s="249"/>
      <c r="GF65" s="249"/>
      <c r="GG65" s="249"/>
      <c r="GH65" s="249"/>
      <c r="GI65" s="249"/>
      <c r="GJ65" s="249"/>
      <c r="GK65" s="249"/>
      <c r="GL65" s="249"/>
      <c r="GM65" s="249"/>
      <c r="GN65" s="249"/>
      <c r="GO65" s="249"/>
      <c r="GP65" s="249"/>
      <c r="GQ65" s="249"/>
      <c r="GR65" s="249"/>
      <c r="GS65" s="249"/>
      <c r="GT65" s="249"/>
      <c r="GU65" s="249"/>
      <c r="GV65" s="249"/>
      <c r="GW65" s="249"/>
      <c r="GX65" s="249"/>
      <c r="GY65" s="249"/>
      <c r="GZ65" s="249"/>
      <c r="HA65" s="249"/>
      <c r="HB65" s="249"/>
      <c r="HC65" s="249"/>
      <c r="HD65" s="249"/>
      <c r="HE65" s="249"/>
      <c r="HF65" s="249"/>
      <c r="HG65" s="249"/>
      <c r="HH65" s="249"/>
      <c r="HI65" s="249"/>
      <c r="HJ65" s="249"/>
      <c r="HK65" s="249"/>
      <c r="HL65" s="249"/>
      <c r="HM65" s="249"/>
      <c r="HN65" s="249"/>
      <c r="HO65" s="249"/>
      <c r="HP65" s="249"/>
      <c r="HQ65" s="249"/>
      <c r="HR65" s="249"/>
      <c r="HS65" s="249"/>
      <c r="HT65" s="249"/>
      <c r="HU65" s="249"/>
      <c r="HV65" s="249"/>
      <c r="HW65" s="249"/>
      <c r="HX65" s="249"/>
      <c r="HY65" s="249"/>
      <c r="HZ65" s="249"/>
      <c r="IA65" s="249"/>
      <c r="IB65" s="249"/>
      <c r="IC65" s="249"/>
      <c r="ID65" s="249"/>
      <c r="IE65" s="249"/>
      <c r="IF65" s="249"/>
      <c r="IG65" s="249"/>
      <c r="IH65" s="249"/>
      <c r="II65" s="249"/>
      <c r="IJ65" s="249"/>
      <c r="IK65" s="249"/>
      <c r="IL65" s="249"/>
      <c r="IM65" s="249"/>
      <c r="IN65" s="249"/>
      <c r="IO65" s="249"/>
      <c r="IP65" s="249"/>
      <c r="IQ65" s="249"/>
      <c r="IR65" s="249"/>
      <c r="IS65" s="249"/>
      <c r="IT65" s="249"/>
      <c r="IU65" s="249"/>
      <c r="IV65" s="249"/>
      <c r="IW65" s="249"/>
      <c r="IX65" s="249"/>
      <c r="IY65" s="249"/>
      <c r="IZ65" s="249"/>
      <c r="JA65" s="249"/>
      <c r="JB65" s="249"/>
      <c r="JC65" s="249"/>
      <c r="JD65" s="249"/>
      <c r="JE65" s="249"/>
      <c r="JF65" s="249"/>
      <c r="JG65" s="249"/>
      <c r="JH65" s="249"/>
      <c r="JI65" s="249"/>
      <c r="JJ65" s="249"/>
      <c r="JK65" s="249"/>
      <c r="JL65" s="249"/>
      <c r="JM65" s="249"/>
      <c r="JN65" s="249"/>
      <c r="JO65" s="249"/>
      <c r="JP65" s="249"/>
      <c r="JQ65" s="249"/>
      <c r="JR65" s="249"/>
      <c r="JS65" s="249"/>
      <c r="JT65" s="249"/>
      <c r="JU65" s="249"/>
      <c r="JV65" s="249"/>
      <c r="JW65" s="249"/>
      <c r="JX65" s="249"/>
      <c r="JY65" s="249"/>
      <c r="JZ65" s="249"/>
      <c r="KA65" s="249"/>
      <c r="KB65" s="249"/>
      <c r="KC65" s="249"/>
      <c r="KD65" s="249"/>
      <c r="KE65" s="249"/>
      <c r="KF65" s="249"/>
      <c r="KG65" s="249"/>
      <c r="KH65" s="249"/>
      <c r="KI65" s="249"/>
      <c r="KJ65" s="249"/>
      <c r="KK65" s="249"/>
      <c r="KL65" s="249"/>
      <c r="KM65" s="249"/>
      <c r="KN65" s="249"/>
      <c r="KO65" s="249"/>
      <c r="KP65" s="249"/>
      <c r="KQ65" s="249"/>
      <c r="KR65" s="249"/>
      <c r="KS65" s="249"/>
      <c r="KT65" s="249"/>
      <c r="KU65" s="249"/>
      <c r="KV65" s="249"/>
      <c r="KW65" s="249"/>
      <c r="KX65" s="249"/>
      <c r="KY65" s="249"/>
      <c r="KZ65" s="249"/>
      <c r="LA65" s="249"/>
      <c r="LB65" s="249"/>
      <c r="LC65" s="249"/>
      <c r="LD65" s="249"/>
      <c r="LE65" s="249"/>
      <c r="LF65" s="249"/>
      <c r="LG65" s="249"/>
      <c r="LH65" s="249"/>
      <c r="LI65" s="249"/>
      <c r="LJ65" s="249"/>
      <c r="LK65" s="249"/>
      <c r="LL65" s="249"/>
      <c r="LM65" s="249"/>
      <c r="LN65" s="249"/>
      <c r="LO65" s="249"/>
      <c r="LP65" s="249"/>
      <c r="LQ65" s="249"/>
      <c r="LR65" s="249"/>
      <c r="LS65" s="249"/>
      <c r="LT65" s="249"/>
      <c r="LU65" s="249"/>
      <c r="LV65" s="249"/>
      <c r="LW65" s="249"/>
      <c r="LX65" s="249"/>
      <c r="LY65" s="249"/>
      <c r="LZ65" s="249"/>
      <c r="MA65" s="249"/>
      <c r="MB65" s="249"/>
      <c r="MC65" s="249"/>
      <c r="MD65" s="249"/>
      <c r="ME65" s="249"/>
      <c r="MF65" s="249"/>
      <c r="MG65" s="249"/>
      <c r="MH65" s="249"/>
      <c r="MI65" s="249"/>
      <c r="MJ65" s="249"/>
      <c r="MK65" s="249"/>
      <c r="ML65" s="249"/>
      <c r="MM65" s="249"/>
      <c r="MN65" s="249"/>
      <c r="MO65" s="249"/>
      <c r="MP65" s="249"/>
      <c r="MQ65" s="249"/>
      <c r="MR65" s="249"/>
      <c r="MS65" s="249"/>
      <c r="MT65" s="249"/>
      <c r="MU65" s="249"/>
      <c r="MV65" s="249"/>
      <c r="MW65" s="249"/>
      <c r="MX65" s="249"/>
      <c r="MY65" s="249"/>
      <c r="MZ65" s="249"/>
      <c r="NA65" s="249"/>
      <c r="NB65" s="249"/>
      <c r="NC65" s="249"/>
      <c r="ND65" s="249"/>
      <c r="NE65" s="249"/>
      <c r="NF65" s="249"/>
      <c r="NG65" s="249"/>
      <c r="NH65" s="249"/>
      <c r="NI65" s="249"/>
      <c r="NJ65" s="249"/>
      <c r="NK65" s="249"/>
      <c r="NL65" s="249"/>
      <c r="NM65" s="249"/>
      <c r="NN65" s="249"/>
      <c r="NO65" s="249"/>
      <c r="NP65" s="249"/>
      <c r="NQ65" s="249"/>
      <c r="NR65" s="249"/>
      <c r="NS65" s="249"/>
      <c r="NT65" s="249"/>
      <c r="NU65" s="249"/>
      <c r="NV65" s="249"/>
      <c r="NW65" s="249"/>
      <c r="NX65" s="249"/>
      <c r="NY65" s="249"/>
      <c r="NZ65" s="249"/>
      <c r="OA65" s="249"/>
      <c r="OB65" s="249"/>
      <c r="OC65" s="249"/>
      <c r="OD65" s="249"/>
      <c r="OE65" s="249"/>
      <c r="OF65" s="249"/>
      <c r="OG65" s="249"/>
      <c r="OH65" s="249"/>
      <c r="OI65" s="249"/>
      <c r="OJ65" s="249"/>
      <c r="OK65" s="249"/>
      <c r="OL65" s="249"/>
      <c r="OM65" s="249"/>
      <c r="ON65" s="249"/>
      <c r="OO65" s="249"/>
      <c r="OP65" s="249"/>
      <c r="OQ65" s="249"/>
      <c r="OR65" s="249"/>
      <c r="OS65" s="249"/>
      <c r="OT65" s="249"/>
      <c r="OU65" s="249"/>
      <c r="OV65" s="249"/>
      <c r="OW65" s="249"/>
      <c r="OX65" s="249"/>
      <c r="OY65" s="249"/>
      <c r="OZ65" s="249"/>
      <c r="PA65" s="249"/>
      <c r="PB65" s="249"/>
      <c r="PC65" s="249"/>
      <c r="PD65" s="249"/>
      <c r="PE65" s="249"/>
      <c r="PF65" s="249"/>
      <c r="PG65" s="249"/>
      <c r="PH65" s="249"/>
      <c r="PI65" s="249"/>
      <c r="PJ65" s="249"/>
      <c r="PK65" s="249"/>
      <c r="PL65" s="249"/>
      <c r="PM65" s="249"/>
      <c r="PN65" s="249"/>
      <c r="PO65" s="249"/>
      <c r="PP65" s="249"/>
      <c r="PQ65" s="249"/>
      <c r="PR65" s="249"/>
      <c r="PS65" s="249"/>
      <c r="PT65" s="249"/>
      <c r="PU65" s="249"/>
      <c r="PV65" s="249"/>
      <c r="PW65" s="249"/>
      <c r="PX65" s="249"/>
      <c r="PY65" s="249"/>
      <c r="PZ65" s="249"/>
      <c r="QA65" s="249"/>
      <c r="QB65" s="249"/>
      <c r="QC65" s="249"/>
      <c r="QD65" s="249"/>
      <c r="QE65" s="249"/>
      <c r="QF65" s="249"/>
      <c r="QG65" s="249"/>
      <c r="QH65" s="249"/>
      <c r="QI65" s="249"/>
      <c r="QJ65" s="249"/>
      <c r="QK65" s="249"/>
      <c r="QL65" s="249"/>
      <c r="QM65" s="249"/>
      <c r="QN65" s="249"/>
      <c r="QO65" s="249"/>
      <c r="QP65" s="249"/>
      <c r="QQ65" s="249"/>
      <c r="QR65" s="249"/>
      <c r="QS65" s="249"/>
      <c r="QT65" s="249"/>
      <c r="QU65" s="249"/>
      <c r="QV65" s="249"/>
      <c r="QW65" s="249"/>
      <c r="QX65" s="249"/>
      <c r="QY65" s="249"/>
      <c r="QZ65" s="249"/>
      <c r="RA65" s="249"/>
      <c r="RB65" s="249"/>
      <c r="RC65" s="249"/>
      <c r="RD65" s="249"/>
      <c r="RE65" s="249"/>
      <c r="RF65" s="249"/>
      <c r="RG65" s="249"/>
      <c r="RH65" s="249"/>
      <c r="RI65" s="249"/>
      <c r="RJ65" s="249"/>
      <c r="RK65" s="249"/>
      <c r="RL65" s="249"/>
      <c r="RM65" s="249"/>
      <c r="RN65" s="249"/>
      <c r="RO65" s="249"/>
      <c r="RP65" s="249"/>
      <c r="RQ65" s="249"/>
      <c r="RR65" s="249"/>
      <c r="RS65" s="249"/>
      <c r="RT65" s="249"/>
      <c r="RU65" s="249"/>
      <c r="RV65" s="249"/>
      <c r="RW65" s="249"/>
      <c r="RX65" s="249"/>
      <c r="RY65" s="249"/>
      <c r="RZ65" s="249"/>
      <c r="SA65" s="249"/>
      <c r="SB65" s="249"/>
      <c r="SC65" s="249"/>
      <c r="SD65" s="249"/>
      <c r="SE65" s="249"/>
      <c r="SF65" s="249"/>
      <c r="SG65" s="249"/>
      <c r="SH65" s="249"/>
      <c r="SI65" s="249"/>
      <c r="SJ65" s="249"/>
      <c r="SK65" s="249"/>
      <c r="SL65" s="249"/>
      <c r="SM65" s="249"/>
      <c r="SN65" s="249"/>
      <c r="SO65" s="249"/>
      <c r="SP65" s="249"/>
      <c r="SQ65" s="249"/>
      <c r="SR65" s="249"/>
      <c r="SS65" s="249"/>
      <c r="ST65" s="249"/>
      <c r="SU65" s="249"/>
      <c r="SV65" s="249"/>
      <c r="SW65" s="249"/>
      <c r="SX65" s="249"/>
      <c r="SY65" s="249"/>
      <c r="SZ65" s="249"/>
      <c r="TA65" s="249"/>
      <c r="TB65" s="249"/>
      <c r="TC65" s="249"/>
      <c r="TD65" s="249"/>
      <c r="TE65" s="249"/>
      <c r="TF65" s="249"/>
      <c r="TG65" s="249"/>
      <c r="TH65" s="249"/>
      <c r="TI65" s="249"/>
      <c r="TJ65" s="249"/>
      <c r="TK65" s="249"/>
      <c r="TL65" s="249"/>
      <c r="TM65" s="249"/>
      <c r="TN65" s="249"/>
      <c r="TO65" s="249"/>
      <c r="TP65" s="249"/>
      <c r="TQ65" s="249"/>
      <c r="TR65" s="249"/>
      <c r="TS65" s="249"/>
      <c r="TT65" s="249"/>
      <c r="TU65" s="249"/>
      <c r="TV65" s="249"/>
      <c r="TW65" s="249"/>
      <c r="TX65" s="249"/>
      <c r="TY65" s="249"/>
      <c r="TZ65" s="249"/>
      <c r="UA65" s="249"/>
      <c r="UB65" s="249"/>
      <c r="UC65" s="249"/>
      <c r="UD65" s="249"/>
      <c r="UE65" s="249"/>
      <c r="UF65" s="249"/>
      <c r="UG65" s="249"/>
      <c r="UH65" s="249"/>
      <c r="UI65" s="249"/>
      <c r="UJ65" s="249"/>
      <c r="UK65" s="249"/>
      <c r="UL65" s="249"/>
      <c r="UM65" s="249"/>
      <c r="UN65" s="249"/>
      <c r="UO65" s="249"/>
      <c r="UP65" s="249"/>
      <c r="UQ65" s="249"/>
      <c r="UR65" s="249"/>
      <c r="US65" s="249"/>
      <c r="UT65" s="249"/>
      <c r="UU65" s="249"/>
      <c r="UV65" s="249"/>
      <c r="UW65" s="249"/>
      <c r="UX65" s="249"/>
      <c r="UY65" s="249"/>
      <c r="UZ65" s="249"/>
      <c r="VA65" s="249"/>
      <c r="VB65" s="249"/>
      <c r="VC65" s="249"/>
      <c r="VD65" s="249"/>
      <c r="VE65" s="249"/>
      <c r="VF65" s="249"/>
      <c r="VG65" s="249"/>
      <c r="VH65" s="249"/>
      <c r="VI65" s="249"/>
      <c r="VJ65" s="249"/>
      <c r="VK65" s="249"/>
      <c r="VL65" s="249"/>
      <c r="VM65" s="249"/>
      <c r="VN65" s="249"/>
      <c r="VO65" s="249"/>
      <c r="VP65" s="249"/>
      <c r="VQ65" s="249"/>
      <c r="VR65" s="249"/>
      <c r="VS65" s="249"/>
      <c r="VT65" s="249"/>
      <c r="VU65" s="249"/>
      <c r="VV65" s="249"/>
      <c r="VW65" s="249"/>
      <c r="VX65" s="249"/>
      <c r="VY65" s="249"/>
      <c r="VZ65" s="249"/>
      <c r="WA65" s="249"/>
      <c r="WB65" s="249"/>
      <c r="WC65" s="249"/>
      <c r="WD65" s="249"/>
      <c r="WE65" s="249"/>
      <c r="WF65" s="249"/>
      <c r="WG65" s="249"/>
      <c r="WH65" s="249"/>
      <c r="WI65" s="249"/>
      <c r="WJ65" s="249"/>
      <c r="WK65" s="249"/>
      <c r="WL65" s="249"/>
      <c r="WM65" s="249"/>
      <c r="WN65" s="249"/>
      <c r="WO65" s="249"/>
      <c r="WP65" s="249"/>
      <c r="WQ65" s="249"/>
      <c r="WR65" s="249"/>
      <c r="WS65" s="249"/>
      <c r="WT65" s="249"/>
      <c r="WU65" s="249"/>
      <c r="WV65" s="249"/>
      <c r="WW65" s="249"/>
      <c r="WX65" s="249"/>
      <c r="WY65" s="249"/>
      <c r="WZ65" s="249"/>
      <c r="XA65" s="249"/>
      <c r="XB65" s="249"/>
      <c r="XC65" s="249"/>
      <c r="XD65" s="249"/>
      <c r="XE65" s="249"/>
      <c r="XF65" s="249"/>
      <c r="XG65" s="249"/>
      <c r="XH65" s="249"/>
      <c r="XI65" s="249"/>
      <c r="XJ65" s="249"/>
      <c r="XK65" s="249"/>
      <c r="XL65" s="249"/>
      <c r="XM65" s="249"/>
      <c r="XN65" s="249"/>
      <c r="XO65" s="249"/>
      <c r="XP65" s="249"/>
      <c r="XQ65" s="249"/>
      <c r="XR65" s="249"/>
      <c r="XS65" s="249"/>
      <c r="XT65" s="249"/>
      <c r="XU65" s="249"/>
      <c r="XV65" s="249"/>
      <c r="XW65" s="249"/>
      <c r="XX65" s="249"/>
      <c r="XY65" s="249"/>
      <c r="XZ65" s="249"/>
      <c r="YA65" s="249"/>
      <c r="YB65" s="249"/>
      <c r="YC65" s="249"/>
      <c r="YD65" s="249"/>
      <c r="YE65" s="249"/>
      <c r="YF65" s="249"/>
      <c r="YG65" s="249"/>
      <c r="YH65" s="249"/>
      <c r="YI65" s="249"/>
      <c r="YJ65" s="249"/>
      <c r="YK65" s="249"/>
      <c r="YL65" s="249"/>
      <c r="YM65" s="249"/>
      <c r="YN65" s="249"/>
      <c r="YO65" s="249"/>
      <c r="YP65" s="249"/>
      <c r="YQ65" s="249"/>
      <c r="YR65" s="249"/>
      <c r="YS65" s="249"/>
      <c r="YT65" s="249"/>
      <c r="YU65" s="249"/>
      <c r="YV65" s="249"/>
      <c r="YW65" s="249"/>
      <c r="YX65" s="249"/>
      <c r="YY65" s="249"/>
      <c r="YZ65" s="249"/>
      <c r="ZA65" s="249"/>
      <c r="ZB65" s="249"/>
      <c r="ZC65" s="249"/>
      <c r="ZD65" s="249"/>
      <c r="ZE65" s="249"/>
      <c r="ZF65" s="249"/>
      <c r="ZG65" s="249"/>
      <c r="ZH65" s="249"/>
      <c r="ZI65" s="249"/>
      <c r="ZJ65" s="249"/>
      <c r="ZK65" s="249"/>
      <c r="ZL65" s="249"/>
      <c r="ZM65" s="249"/>
      <c r="ZN65" s="249"/>
      <c r="ZO65" s="249"/>
      <c r="ZP65" s="249"/>
      <c r="ZQ65" s="249"/>
      <c r="ZR65" s="249"/>
      <c r="ZS65" s="249"/>
      <c r="ZT65" s="249"/>
      <c r="ZU65" s="249"/>
      <c r="ZV65" s="249"/>
      <c r="ZW65" s="249"/>
      <c r="ZX65" s="249"/>
      <c r="ZY65" s="249"/>
      <c r="ZZ65" s="249"/>
      <c r="AAA65" s="249"/>
      <c r="AAB65" s="249"/>
      <c r="AAC65" s="249"/>
      <c r="AAD65" s="249"/>
      <c r="AAE65" s="249"/>
      <c r="AAF65" s="249"/>
      <c r="AAG65" s="249"/>
      <c r="AAH65" s="249"/>
      <c r="AAI65" s="249"/>
      <c r="AAJ65" s="249"/>
      <c r="AAK65" s="249"/>
      <c r="AAL65" s="249"/>
      <c r="AAM65" s="249"/>
      <c r="AAN65" s="249"/>
      <c r="AAO65" s="249"/>
      <c r="AAP65" s="249"/>
      <c r="AAQ65" s="249"/>
      <c r="AAR65" s="249"/>
      <c r="AAS65" s="249"/>
      <c r="AAT65" s="249"/>
      <c r="AAU65" s="249"/>
      <c r="AAV65" s="249"/>
      <c r="AAW65" s="249"/>
      <c r="AAX65" s="249"/>
      <c r="AAY65" s="249"/>
      <c r="AAZ65" s="249"/>
      <c r="ABA65" s="249"/>
      <c r="ABB65" s="249"/>
      <c r="ABC65" s="249"/>
      <c r="ABD65" s="249"/>
      <c r="ABE65" s="249"/>
      <c r="ABF65" s="249"/>
      <c r="ABG65" s="249"/>
      <c r="ABH65" s="249"/>
      <c r="ABI65" s="249"/>
      <c r="ABJ65" s="249"/>
      <c r="ABK65" s="249"/>
      <c r="ABL65" s="249"/>
      <c r="ABM65" s="249"/>
      <c r="ABN65" s="249"/>
      <c r="ABO65" s="249"/>
      <c r="ABP65" s="249"/>
      <c r="ABQ65" s="249"/>
      <c r="ABR65" s="249"/>
      <c r="ABS65" s="249"/>
      <c r="ABT65" s="249"/>
      <c r="ABU65" s="249"/>
      <c r="ABV65" s="249"/>
      <c r="ABW65" s="249"/>
      <c r="ABX65" s="249"/>
      <c r="ABY65" s="249"/>
      <c r="ABZ65" s="249"/>
      <c r="ACA65" s="249"/>
      <c r="ACB65" s="249"/>
      <c r="ACC65" s="249"/>
      <c r="ACD65" s="249"/>
      <c r="ACE65" s="249"/>
      <c r="ACF65" s="249"/>
      <c r="ACG65" s="249"/>
      <c r="ACH65" s="249"/>
      <c r="ACI65" s="249"/>
      <c r="ACJ65" s="249"/>
      <c r="ACK65" s="249"/>
      <c r="ACL65" s="249"/>
      <c r="ACM65" s="249"/>
      <c r="ACN65" s="249"/>
      <c r="ACO65" s="249"/>
      <c r="ACP65" s="249"/>
      <c r="ACQ65" s="249"/>
      <c r="ACR65" s="249"/>
      <c r="ACS65" s="249"/>
      <c r="ACT65" s="249"/>
      <c r="ACU65" s="249"/>
      <c r="ACV65" s="249"/>
      <c r="ACW65" s="249"/>
      <c r="ACX65" s="249"/>
      <c r="ACY65" s="249"/>
      <c r="ACZ65" s="249"/>
      <c r="ADA65" s="249"/>
      <c r="ADB65" s="249"/>
      <c r="ADC65" s="249"/>
      <c r="ADD65" s="249"/>
      <c r="ADE65" s="249"/>
      <c r="ADF65" s="249"/>
      <c r="ADG65" s="249"/>
      <c r="ADH65" s="249"/>
      <c r="ADI65" s="249"/>
      <c r="ADJ65" s="249"/>
      <c r="ADK65" s="249"/>
      <c r="ADL65" s="249"/>
      <c r="ADM65" s="249"/>
      <c r="ADN65" s="249"/>
      <c r="ADO65" s="249"/>
      <c r="ADP65" s="249"/>
      <c r="ADQ65" s="249"/>
      <c r="ADR65" s="249"/>
      <c r="ADS65" s="249"/>
      <c r="ADT65" s="249"/>
      <c r="ADU65" s="249"/>
      <c r="ADV65" s="249"/>
      <c r="ADW65" s="249"/>
      <c r="ADX65" s="249"/>
      <c r="ADY65" s="249"/>
      <c r="ADZ65" s="249"/>
      <c r="AEA65" s="249"/>
      <c r="AEB65" s="249"/>
      <c r="AEC65" s="249"/>
      <c r="AED65" s="249"/>
      <c r="AEE65" s="249"/>
      <c r="AEF65" s="249"/>
      <c r="AEG65" s="249"/>
      <c r="AEH65" s="249"/>
      <c r="AEI65" s="249"/>
      <c r="AEJ65" s="249"/>
      <c r="AEK65" s="249"/>
      <c r="AEL65" s="249"/>
      <c r="AEM65" s="249"/>
      <c r="AEN65" s="249"/>
      <c r="AEO65" s="249"/>
      <c r="AEP65" s="249"/>
      <c r="AEQ65" s="249"/>
      <c r="AER65" s="249"/>
      <c r="AES65" s="249"/>
      <c r="AET65" s="249"/>
      <c r="AEU65" s="249"/>
      <c r="AEV65" s="249"/>
      <c r="AEW65" s="249"/>
      <c r="AEX65" s="249"/>
      <c r="AEY65" s="249"/>
      <c r="AEZ65" s="249"/>
      <c r="AFA65" s="249"/>
      <c r="AFB65" s="249"/>
      <c r="AFC65" s="249"/>
      <c r="AFD65" s="249"/>
      <c r="AFE65" s="249"/>
      <c r="AFF65" s="249"/>
      <c r="AFG65" s="249"/>
      <c r="AFH65" s="249"/>
      <c r="AFI65" s="249"/>
      <c r="AFJ65" s="249"/>
      <c r="AFK65" s="249"/>
      <c r="AFL65" s="249"/>
      <c r="AFM65" s="249"/>
      <c r="AFN65" s="249"/>
      <c r="AFO65" s="249"/>
      <c r="AFP65" s="249"/>
      <c r="AFQ65" s="249"/>
      <c r="AFR65" s="249"/>
      <c r="AFS65" s="249"/>
      <c r="AFT65" s="249"/>
      <c r="AFU65" s="249"/>
      <c r="AFV65" s="249"/>
      <c r="AFW65" s="249"/>
      <c r="AFX65" s="249"/>
      <c r="AFY65" s="249"/>
      <c r="AFZ65" s="249"/>
      <c r="AGA65" s="249"/>
      <c r="AGB65" s="249"/>
      <c r="AGC65" s="249"/>
      <c r="AGD65" s="249"/>
      <c r="AGE65" s="249"/>
      <c r="AGF65" s="249"/>
      <c r="AGG65" s="249"/>
      <c r="AGH65" s="249"/>
      <c r="AGI65" s="249"/>
      <c r="AGJ65" s="249"/>
      <c r="AGK65" s="249"/>
      <c r="AGL65" s="249"/>
      <c r="AGM65" s="249"/>
      <c r="AGN65" s="249"/>
      <c r="AGO65" s="249"/>
      <c r="AGP65" s="249"/>
      <c r="AGQ65" s="249"/>
      <c r="AGR65" s="249"/>
      <c r="AGS65" s="249"/>
      <c r="AGT65" s="249"/>
      <c r="AGU65" s="249"/>
      <c r="AGV65" s="249"/>
      <c r="AGW65" s="249"/>
      <c r="AGX65" s="249"/>
      <c r="AGY65" s="249"/>
      <c r="AGZ65" s="249"/>
      <c r="AHA65" s="249"/>
      <c r="AHB65" s="249"/>
      <c r="AHC65" s="249"/>
      <c r="AHD65" s="249"/>
      <c r="AHE65" s="249"/>
      <c r="AHF65" s="249"/>
      <c r="AHG65" s="249"/>
      <c r="AHH65" s="249"/>
      <c r="AHI65" s="249"/>
      <c r="AHJ65" s="249"/>
      <c r="AHK65" s="249"/>
      <c r="AHL65" s="249"/>
      <c r="AHM65" s="249"/>
      <c r="AHN65" s="249"/>
      <c r="AHO65" s="249"/>
      <c r="AHP65" s="249"/>
      <c r="AHQ65" s="249"/>
      <c r="AHR65" s="249"/>
      <c r="AHS65" s="249"/>
      <c r="AHT65" s="249"/>
      <c r="AHU65" s="249"/>
      <c r="AHV65" s="249"/>
      <c r="AHW65" s="249"/>
      <c r="AHX65" s="249"/>
      <c r="AHY65" s="249"/>
      <c r="AHZ65" s="249"/>
      <c r="AIA65" s="249"/>
      <c r="AIB65" s="249"/>
      <c r="AIC65" s="249"/>
      <c r="AID65" s="249"/>
      <c r="AIE65" s="249"/>
      <c r="AIF65" s="249"/>
      <c r="AIG65" s="249"/>
      <c r="AIH65" s="249"/>
      <c r="AII65" s="249"/>
      <c r="AIJ65" s="249"/>
      <c r="AIK65" s="249"/>
      <c r="AIL65" s="249"/>
      <c r="AIM65" s="249"/>
      <c r="AIN65" s="249"/>
      <c r="AIO65" s="249"/>
      <c r="AIP65" s="249"/>
      <c r="AIQ65" s="249"/>
      <c r="AIR65" s="249"/>
      <c r="AIS65" s="249"/>
      <c r="AIT65" s="249"/>
      <c r="AIU65" s="249"/>
      <c r="AIV65" s="249"/>
      <c r="AIW65" s="249"/>
      <c r="AIX65" s="249"/>
      <c r="AIY65" s="249"/>
      <c r="AIZ65" s="249"/>
      <c r="AJA65" s="249"/>
      <c r="AJB65" s="249"/>
      <c r="AJC65" s="249"/>
      <c r="AJD65" s="249"/>
      <c r="AJE65" s="249"/>
      <c r="AJF65" s="249"/>
      <c r="AJG65" s="249"/>
      <c r="AJH65" s="249"/>
      <c r="AJI65" s="249"/>
      <c r="AJJ65" s="249"/>
      <c r="AJK65" s="249"/>
      <c r="AJL65" s="249"/>
      <c r="AJM65" s="249"/>
      <c r="AJN65" s="249"/>
      <c r="AJO65" s="249"/>
      <c r="AJP65" s="249"/>
      <c r="AJQ65" s="249"/>
      <c r="AJR65" s="249"/>
      <c r="AJS65" s="249"/>
      <c r="AJT65" s="249"/>
      <c r="AJU65" s="249"/>
      <c r="AJV65" s="249"/>
      <c r="AJW65" s="249"/>
      <c r="AJX65" s="249"/>
      <c r="AJY65" s="249"/>
      <c r="AJZ65" s="249"/>
      <c r="AKA65" s="249"/>
      <c r="AKB65" s="249"/>
      <c r="AKC65" s="249"/>
      <c r="AKD65" s="249"/>
      <c r="AKE65" s="249"/>
      <c r="AKF65" s="249"/>
      <c r="AKG65" s="249"/>
      <c r="AKH65" s="249"/>
      <c r="AKI65" s="249"/>
      <c r="AKJ65" s="249"/>
      <c r="AKK65" s="249"/>
      <c r="AKL65" s="249"/>
      <c r="AKM65" s="249"/>
      <c r="AKN65" s="249"/>
      <c r="AKO65" s="249"/>
      <c r="AKP65" s="249"/>
      <c r="AKQ65" s="249"/>
      <c r="AKR65" s="249"/>
      <c r="AKS65" s="249"/>
      <c r="AKT65" s="249"/>
      <c r="AKU65" s="249"/>
      <c r="AKV65" s="249"/>
      <c r="AKW65" s="249"/>
      <c r="AKX65" s="249"/>
      <c r="AKY65" s="249"/>
      <c r="AKZ65" s="249"/>
      <c r="ALA65" s="249"/>
      <c r="ALB65" s="249"/>
      <c r="ALC65" s="249"/>
      <c r="ALD65" s="249"/>
      <c r="ALE65" s="249"/>
      <c r="ALF65" s="249"/>
      <c r="ALG65" s="249"/>
      <c r="ALH65" s="249"/>
      <c r="ALI65" s="249"/>
      <c r="ALJ65" s="249"/>
      <c r="ALK65" s="249"/>
      <c r="ALL65" s="249"/>
      <c r="ALM65" s="249"/>
      <c r="ALN65" s="249"/>
      <c r="ALO65" s="249"/>
      <c r="ALP65" s="249"/>
      <c r="ALQ65" s="249"/>
      <c r="ALR65" s="249"/>
      <c r="ALS65" s="249"/>
      <c r="ALT65" s="249"/>
      <c r="ALU65" s="249"/>
      <c r="ALV65" s="249"/>
      <c r="ALW65" s="249"/>
      <c r="ALX65" s="249"/>
      <c r="ALY65" s="249"/>
      <c r="ALZ65" s="249"/>
      <c r="AMA65" s="249"/>
      <c r="AMB65" s="249"/>
      <c r="AMC65" s="249"/>
      <c r="AMD65" s="249"/>
      <c r="AME65" s="249"/>
      <c r="AMF65" s="249"/>
      <c r="AMG65" s="249"/>
      <c r="AMH65" s="249"/>
      <c r="AMI65" s="249"/>
      <c r="AMJ65" s="249"/>
      <c r="AMK65" s="249"/>
      <c r="AML65" s="249"/>
      <c r="AMM65" s="249"/>
      <c r="AMN65" s="249"/>
      <c r="AMO65" s="249"/>
      <c r="AMP65" s="249"/>
      <c r="AMQ65" s="249"/>
      <c r="AMR65" s="249"/>
      <c r="AMS65" s="249"/>
      <c r="AMT65" s="249"/>
      <c r="AMU65" s="249"/>
      <c r="AMV65" s="249"/>
      <c r="AMW65" s="249"/>
      <c r="AMX65" s="249"/>
      <c r="AMY65" s="249"/>
      <c r="AMZ65" s="249"/>
      <c r="ANA65" s="249"/>
      <c r="ANB65" s="249"/>
      <c r="ANC65" s="249"/>
      <c r="AND65" s="249"/>
      <c r="ANE65" s="249"/>
      <c r="ANF65" s="249"/>
      <c r="ANG65" s="249"/>
      <c r="ANH65" s="249"/>
      <c r="ANI65" s="249"/>
      <c r="ANJ65" s="249"/>
      <c r="ANK65" s="249"/>
      <c r="ANL65" s="249"/>
      <c r="ANM65" s="249"/>
      <c r="ANN65" s="249"/>
      <c r="ANO65" s="249"/>
      <c r="ANP65" s="249"/>
      <c r="ANQ65" s="249"/>
      <c r="ANR65" s="249"/>
      <c r="ANS65" s="249"/>
      <c r="ANT65" s="249"/>
      <c r="ANU65" s="249"/>
      <c r="ANV65" s="249"/>
      <c r="ANW65" s="249"/>
      <c r="ANX65" s="249"/>
      <c r="ANY65" s="249"/>
      <c r="ANZ65" s="249"/>
      <c r="AOA65" s="249"/>
      <c r="AOB65" s="249"/>
      <c r="AOC65" s="249"/>
      <c r="AOD65" s="249"/>
      <c r="AOE65" s="249"/>
      <c r="AOF65" s="249"/>
      <c r="AOG65" s="249"/>
      <c r="AOH65" s="249"/>
      <c r="AOI65" s="249"/>
      <c r="AOJ65" s="249"/>
      <c r="AOK65" s="249"/>
      <c r="AOL65" s="249"/>
      <c r="AOM65" s="249"/>
      <c r="AON65" s="249"/>
      <c r="AOO65" s="249"/>
      <c r="AOP65" s="249"/>
      <c r="AOQ65" s="249"/>
      <c r="AOR65" s="249"/>
      <c r="AOS65" s="249"/>
      <c r="AOT65" s="249"/>
      <c r="AOU65" s="249"/>
      <c r="AOV65" s="249"/>
      <c r="AOW65" s="249"/>
      <c r="AOX65" s="249"/>
      <c r="AOY65" s="249"/>
      <c r="AOZ65" s="249"/>
      <c r="APA65" s="249"/>
      <c r="APB65" s="249"/>
      <c r="APC65" s="249"/>
      <c r="APD65" s="249"/>
      <c r="APE65" s="249"/>
      <c r="APF65" s="249"/>
      <c r="APG65" s="249"/>
      <c r="APH65" s="249"/>
      <c r="API65" s="249"/>
      <c r="APJ65" s="249"/>
      <c r="APK65" s="249"/>
      <c r="APL65" s="249"/>
      <c r="APM65" s="249"/>
      <c r="APN65" s="249"/>
      <c r="APO65" s="249"/>
      <c r="APP65" s="249"/>
    </row>
    <row r="66" spans="1:1108" s="153" customFormat="1">
      <c r="A66" s="42">
        <v>155</v>
      </c>
      <c r="B66" s="137">
        <v>54.1</v>
      </c>
      <c r="C66" s="102" t="s">
        <v>616</v>
      </c>
      <c r="D66" s="174">
        <v>1074</v>
      </c>
      <c r="E66" s="254" t="s">
        <v>562</v>
      </c>
      <c r="F66" s="106" t="s">
        <v>606</v>
      </c>
      <c r="G66" s="175" t="s">
        <v>605</v>
      </c>
      <c r="H66" s="175" t="s">
        <v>608</v>
      </c>
      <c r="I66" s="175" t="s">
        <v>607</v>
      </c>
      <c r="J66" s="10" t="s">
        <v>609</v>
      </c>
      <c r="K66" s="10" t="s">
        <v>610</v>
      </c>
      <c r="L66" s="74" t="s">
        <v>569</v>
      </c>
      <c r="M66" s="10" t="s">
        <v>570</v>
      </c>
      <c r="N66" s="74" t="s">
        <v>322</v>
      </c>
      <c r="O66" s="177">
        <v>112120</v>
      </c>
      <c r="P66" s="109">
        <v>89</v>
      </c>
      <c r="Q66" s="109" t="s">
        <v>0</v>
      </c>
      <c r="R66" s="109">
        <v>89</v>
      </c>
      <c r="S66" s="109" t="s">
        <v>0</v>
      </c>
      <c r="T66" s="109">
        <v>2.5</v>
      </c>
      <c r="U66" s="109" t="s">
        <v>0</v>
      </c>
      <c r="V66" s="109">
        <v>12</v>
      </c>
      <c r="W66" s="109" t="s">
        <v>0</v>
      </c>
      <c r="X66" s="109">
        <v>7</v>
      </c>
      <c r="Y66" s="109" t="s">
        <v>0</v>
      </c>
      <c r="Z66" s="109">
        <v>5</v>
      </c>
      <c r="AA66" s="109" t="s">
        <v>0</v>
      </c>
      <c r="AB66" s="109"/>
      <c r="AC66" s="109" t="s">
        <v>0</v>
      </c>
      <c r="AD66" s="109"/>
      <c r="AE66" s="109" t="s">
        <v>0</v>
      </c>
      <c r="AF66" s="77">
        <v>4.5</v>
      </c>
      <c r="AG66" s="78">
        <v>8</v>
      </c>
      <c r="AH66" s="77" t="s">
        <v>407</v>
      </c>
      <c r="AI66" s="77" t="s">
        <v>0</v>
      </c>
      <c r="AJ66" s="80"/>
      <c r="AK66" s="80"/>
      <c r="AL66" s="26" t="s">
        <v>11</v>
      </c>
      <c r="AM66" s="26"/>
      <c r="AN66" s="26"/>
      <c r="AO66" s="26"/>
      <c r="AP66" s="111">
        <v>10</v>
      </c>
      <c r="AQ66" s="111" t="s">
        <v>7</v>
      </c>
      <c r="AR66" s="83">
        <v>0.24</v>
      </c>
      <c r="AS66" s="83" t="s">
        <v>20</v>
      </c>
      <c r="AT66" s="260">
        <v>80</v>
      </c>
      <c r="AU66" s="261">
        <v>90</v>
      </c>
      <c r="AV66" s="261">
        <v>100</v>
      </c>
      <c r="AW66" s="74" t="s">
        <v>206</v>
      </c>
      <c r="AX66" s="74" t="s">
        <v>207</v>
      </c>
      <c r="AY66" s="74" t="s">
        <v>208</v>
      </c>
      <c r="AZ66" s="74" t="s">
        <v>209</v>
      </c>
      <c r="BA66" s="152" t="s">
        <v>210</v>
      </c>
      <c r="BB66" s="152" t="s">
        <v>211</v>
      </c>
      <c r="BC66" s="152" t="s">
        <v>212</v>
      </c>
      <c r="BD66" s="152" t="s">
        <v>213</v>
      </c>
      <c r="BE66" s="361" t="s">
        <v>456</v>
      </c>
      <c r="BF66" s="96" t="s">
        <v>467</v>
      </c>
      <c r="BG66" s="96" t="s">
        <v>468</v>
      </c>
      <c r="BH66" s="96" t="s">
        <v>469</v>
      </c>
      <c r="BM66" s="154" t="s">
        <v>323</v>
      </c>
      <c r="BN66" s="157" t="s">
        <v>324</v>
      </c>
      <c r="BO66" s="157" t="s">
        <v>323</v>
      </c>
      <c r="BP66" s="157" t="s">
        <v>325</v>
      </c>
      <c r="BQ66" s="154" t="s">
        <v>326</v>
      </c>
      <c r="BR66" s="245" t="s">
        <v>327</v>
      </c>
      <c r="BS66" s="121" t="s">
        <v>328</v>
      </c>
      <c r="BT66" s="121" t="s">
        <v>329</v>
      </c>
      <c r="BU66" s="121" t="s">
        <v>323</v>
      </c>
      <c r="BV66" s="121" t="s">
        <v>324</v>
      </c>
      <c r="BW66" s="121" t="s">
        <v>323</v>
      </c>
      <c r="BX66" s="121" t="s">
        <v>325</v>
      </c>
      <c r="BY66" s="121" t="s">
        <v>414</v>
      </c>
      <c r="BZ66" s="155" t="s">
        <v>415</v>
      </c>
      <c r="CA66" s="268" t="s">
        <v>416</v>
      </c>
      <c r="CB66" s="269" t="s">
        <v>417</v>
      </c>
      <c r="CC66" s="154" t="s">
        <v>227</v>
      </c>
      <c r="CD66" s="156" t="s">
        <v>228</v>
      </c>
      <c r="CE66" s="157" t="s">
        <v>229</v>
      </c>
      <c r="CF66" s="157" t="s">
        <v>230</v>
      </c>
      <c r="CG66" s="277" t="s">
        <v>456</v>
      </c>
      <c r="CH66" s="155" t="s">
        <v>470</v>
      </c>
      <c r="CI66" s="155" t="s">
        <v>471</v>
      </c>
      <c r="CJ66" s="155" t="s">
        <v>472</v>
      </c>
      <c r="CK66" s="278"/>
      <c r="CL66" s="278"/>
      <c r="CM66" s="278"/>
      <c r="CN66" s="278"/>
      <c r="CO66" s="278"/>
      <c r="CP66" s="278"/>
      <c r="CQ66" s="278"/>
      <c r="CR66" s="278"/>
      <c r="CS66" s="278"/>
      <c r="CT66" s="278"/>
      <c r="CU66" s="278"/>
      <c r="CV66" s="278"/>
      <c r="CW66" s="278"/>
      <c r="CX66" s="278"/>
      <c r="CY66" s="278"/>
      <c r="CZ66" s="91"/>
      <c r="DA66" s="92"/>
      <c r="DB66" s="93"/>
      <c r="DC66" s="93"/>
      <c r="DD66" s="93"/>
      <c r="DE66" s="90" t="s">
        <v>235</v>
      </c>
      <c r="DF66" s="92"/>
      <c r="DG66" s="278"/>
      <c r="DH66" s="278"/>
      <c r="DI66" s="92" t="s">
        <v>236</v>
      </c>
      <c r="DJ66" s="91" t="s">
        <v>237</v>
      </c>
      <c r="DK66" s="91" t="s">
        <v>238</v>
      </c>
      <c r="DL66" s="91" t="s">
        <v>239</v>
      </c>
      <c r="DM66" s="127" t="s">
        <v>414</v>
      </c>
      <c r="DN66" s="127" t="s">
        <v>422</v>
      </c>
      <c r="DO66" s="127" t="s">
        <v>423</v>
      </c>
      <c r="DP66" s="127" t="s">
        <v>424</v>
      </c>
      <c r="DQ66" s="91"/>
      <c r="DR66" s="91"/>
      <c r="DS66" s="91"/>
      <c r="DT66" s="91"/>
      <c r="DU66" s="91" t="s">
        <v>241</v>
      </c>
      <c r="DV66" s="91" t="s">
        <v>242</v>
      </c>
      <c r="DW66" s="91" t="s">
        <v>243</v>
      </c>
      <c r="DX66" s="91" t="s">
        <v>244</v>
      </c>
      <c r="DY66" s="91"/>
      <c r="DZ66" s="91"/>
      <c r="EA66" s="91"/>
      <c r="EB66" s="91"/>
      <c r="EC66" s="91"/>
      <c r="ED66" s="91"/>
      <c r="EE66" s="91"/>
      <c r="EF66" s="91"/>
      <c r="EG66" s="94"/>
      <c r="EH66" s="94"/>
      <c r="EI66" s="95"/>
      <c r="EJ66" s="95"/>
      <c r="EK66" s="96" t="s">
        <v>253</v>
      </c>
      <c r="EL66" s="74"/>
      <c r="EM66" s="74"/>
      <c r="EN66" s="137"/>
      <c r="EO66" s="185" t="s">
        <v>254</v>
      </c>
      <c r="EP66" s="185" t="s">
        <v>591</v>
      </c>
      <c r="EQ66" s="185" t="s">
        <v>612</v>
      </c>
      <c r="ER66" s="185" t="s">
        <v>573</v>
      </c>
      <c r="ES66" s="185" t="s">
        <v>574</v>
      </c>
      <c r="ET66" s="185"/>
      <c r="EU66" s="185"/>
      <c r="EV66" s="137"/>
      <c r="EW66" s="137"/>
      <c r="EX66" s="355" t="s">
        <v>613</v>
      </c>
      <c r="EY66" s="356"/>
      <c r="EZ66" s="355" t="s">
        <v>614</v>
      </c>
      <c r="FA66" s="355" t="s">
        <v>615</v>
      </c>
      <c r="FB66" s="355"/>
      <c r="FC66" s="355"/>
      <c r="FD66" s="356"/>
      <c r="FE66" s="356"/>
      <c r="FF66" s="240">
        <v>40318</v>
      </c>
      <c r="FG66" s="239"/>
      <c r="FH66" s="239"/>
      <c r="FI66" s="240">
        <v>115958</v>
      </c>
      <c r="FJ66" s="248"/>
      <c r="FK66" s="248"/>
      <c r="FL66" s="135">
        <v>1</v>
      </c>
      <c r="FM66" s="136"/>
      <c r="FN66" s="136"/>
      <c r="FO66" s="136"/>
      <c r="FP66" s="136"/>
      <c r="FQ66" s="136"/>
      <c r="FR66" s="136"/>
      <c r="FS66" s="136"/>
      <c r="FT66" s="136"/>
      <c r="FU66" s="136"/>
      <c r="FV66" s="136"/>
      <c r="FW66" s="173"/>
      <c r="FX66" s="173"/>
      <c r="FY66" s="173"/>
      <c r="FZ66" s="173"/>
      <c r="GA66" s="173"/>
      <c r="GB66" s="173"/>
      <c r="GC66" s="173"/>
      <c r="GD66" s="173"/>
      <c r="GE66" s="173"/>
      <c r="GF66" s="173"/>
      <c r="GG66" s="173"/>
      <c r="GH66" s="173"/>
      <c r="GI66" s="173"/>
      <c r="GJ66" s="173"/>
      <c r="GK66" s="173"/>
      <c r="GL66" s="173"/>
      <c r="GM66" s="173"/>
      <c r="GN66" s="173"/>
      <c r="GO66" s="173"/>
      <c r="GP66" s="173"/>
      <c r="GQ66" s="173"/>
      <c r="GR66" s="173"/>
      <c r="GS66" s="173"/>
      <c r="GT66" s="173"/>
      <c r="GU66" s="173"/>
      <c r="GV66" s="173"/>
      <c r="GW66" s="173"/>
      <c r="GX66" s="173"/>
      <c r="GY66" s="173"/>
      <c r="GZ66" s="173"/>
      <c r="HA66" s="173"/>
      <c r="HB66" s="173"/>
      <c r="HC66" s="173"/>
      <c r="HD66" s="173"/>
      <c r="HE66" s="173"/>
      <c r="HF66" s="173"/>
      <c r="HG66" s="173"/>
      <c r="HH66" s="173"/>
      <c r="HI66" s="173"/>
      <c r="HJ66" s="173"/>
      <c r="HK66" s="173"/>
      <c r="HL66" s="173"/>
      <c r="HM66" s="173"/>
      <c r="HN66" s="173"/>
      <c r="HO66" s="173"/>
      <c r="HP66" s="173"/>
      <c r="HQ66" s="173"/>
      <c r="HR66" s="173"/>
      <c r="HS66" s="173"/>
      <c r="HT66" s="173"/>
      <c r="HU66" s="173"/>
      <c r="HV66" s="173"/>
      <c r="HW66" s="173"/>
      <c r="HX66" s="173"/>
      <c r="HY66" s="173"/>
      <c r="HZ66" s="173"/>
      <c r="IA66" s="173"/>
      <c r="IB66" s="173"/>
      <c r="IC66" s="173"/>
      <c r="ID66" s="173"/>
      <c r="IE66" s="173"/>
      <c r="IF66" s="173"/>
      <c r="IG66" s="173"/>
      <c r="IH66" s="173"/>
      <c r="II66" s="173"/>
      <c r="IJ66" s="173"/>
      <c r="IK66" s="173"/>
      <c r="IL66" s="173"/>
      <c r="IM66" s="173"/>
      <c r="IN66" s="173"/>
      <c r="IO66" s="173"/>
      <c r="IP66" s="173"/>
      <c r="IQ66" s="173"/>
      <c r="IR66" s="173"/>
      <c r="IS66" s="173"/>
      <c r="IT66" s="173"/>
      <c r="IU66" s="173"/>
      <c r="IV66" s="173"/>
      <c r="IW66" s="173"/>
      <c r="IX66" s="173"/>
      <c r="IY66" s="173"/>
      <c r="IZ66" s="173"/>
      <c r="JA66" s="173"/>
      <c r="JB66" s="173"/>
      <c r="JC66" s="173"/>
      <c r="JD66" s="173"/>
      <c r="JE66" s="173"/>
      <c r="JF66" s="173"/>
      <c r="JG66" s="173"/>
      <c r="JH66" s="173"/>
      <c r="JI66" s="173"/>
      <c r="JJ66" s="173"/>
      <c r="JK66" s="173"/>
      <c r="JL66" s="173"/>
      <c r="JM66" s="173"/>
      <c r="JN66" s="173"/>
      <c r="JO66" s="173"/>
      <c r="JP66" s="173"/>
      <c r="JQ66" s="173"/>
      <c r="JR66" s="173"/>
      <c r="JS66" s="173"/>
      <c r="JT66" s="173"/>
      <c r="JU66" s="173"/>
      <c r="JV66" s="173"/>
      <c r="JW66" s="173"/>
      <c r="JX66" s="173"/>
      <c r="JY66" s="173"/>
      <c r="JZ66" s="173"/>
      <c r="KA66" s="173"/>
      <c r="KB66" s="173"/>
      <c r="KC66" s="173"/>
      <c r="KD66" s="173"/>
      <c r="KE66" s="173"/>
      <c r="KF66" s="173"/>
      <c r="KG66" s="173"/>
      <c r="KH66" s="173"/>
      <c r="KI66" s="173"/>
      <c r="KJ66" s="173"/>
      <c r="KK66" s="173"/>
      <c r="KL66" s="173"/>
      <c r="KM66" s="173"/>
      <c r="KN66" s="173"/>
      <c r="KO66" s="173"/>
      <c r="KP66" s="173"/>
      <c r="KQ66" s="173"/>
      <c r="KR66" s="173"/>
      <c r="KS66" s="173"/>
      <c r="KT66" s="173"/>
      <c r="KU66" s="173"/>
      <c r="KV66" s="173"/>
      <c r="KW66" s="173"/>
      <c r="KX66" s="173"/>
      <c r="KY66" s="173"/>
      <c r="KZ66" s="173"/>
      <c r="LA66" s="173"/>
      <c r="LB66" s="173"/>
      <c r="LC66" s="173"/>
      <c r="LD66" s="173"/>
      <c r="LE66" s="173"/>
      <c r="LF66" s="173"/>
      <c r="LG66" s="173"/>
      <c r="LH66" s="173"/>
      <c r="LI66" s="173"/>
      <c r="LJ66" s="173"/>
      <c r="LK66" s="173"/>
      <c r="LL66" s="173"/>
      <c r="LM66" s="173"/>
      <c r="LN66" s="173"/>
      <c r="LO66" s="173"/>
      <c r="LP66" s="173"/>
      <c r="LQ66" s="173"/>
      <c r="LR66" s="173"/>
      <c r="LS66" s="173"/>
      <c r="LT66" s="173"/>
      <c r="LU66" s="173"/>
      <c r="LV66" s="173"/>
      <c r="LW66" s="173"/>
      <c r="LX66" s="173"/>
      <c r="LY66" s="173"/>
      <c r="LZ66" s="173"/>
      <c r="MA66" s="173"/>
      <c r="MB66" s="173"/>
      <c r="MC66" s="173"/>
      <c r="MD66" s="173"/>
      <c r="ME66" s="173"/>
      <c r="MF66" s="173"/>
      <c r="MG66" s="173"/>
      <c r="MH66" s="173"/>
      <c r="MI66" s="173"/>
      <c r="MJ66" s="173"/>
      <c r="MK66" s="173"/>
      <c r="ML66" s="173"/>
      <c r="MM66" s="173"/>
      <c r="MN66" s="173"/>
      <c r="MO66" s="173"/>
      <c r="MP66" s="173"/>
      <c r="MQ66" s="173"/>
      <c r="MR66" s="173"/>
      <c r="MS66" s="173"/>
      <c r="MT66" s="173"/>
      <c r="MU66" s="173"/>
      <c r="MV66" s="173"/>
      <c r="MW66" s="173"/>
      <c r="MX66" s="173"/>
      <c r="MY66" s="173"/>
      <c r="MZ66" s="173"/>
      <c r="NA66" s="173"/>
      <c r="NB66" s="173"/>
      <c r="NC66" s="173"/>
      <c r="ND66" s="173"/>
      <c r="NE66" s="173"/>
      <c r="NF66" s="173"/>
      <c r="NG66" s="173"/>
      <c r="NH66" s="173"/>
      <c r="NI66" s="173"/>
      <c r="NJ66" s="173"/>
      <c r="NK66" s="173"/>
      <c r="NL66" s="173"/>
      <c r="NM66" s="173"/>
      <c r="NN66" s="173"/>
      <c r="NO66" s="173"/>
      <c r="NP66" s="173"/>
      <c r="NQ66" s="173"/>
      <c r="NR66" s="173"/>
      <c r="NS66" s="173"/>
      <c r="NT66" s="173"/>
      <c r="NU66" s="173"/>
      <c r="NV66" s="173"/>
      <c r="NW66" s="173"/>
      <c r="NX66" s="173"/>
      <c r="NY66" s="173"/>
      <c r="NZ66" s="173"/>
      <c r="OA66" s="173"/>
      <c r="OB66" s="173"/>
      <c r="OC66" s="173"/>
      <c r="OD66" s="173"/>
      <c r="OE66" s="173"/>
      <c r="OF66" s="173"/>
      <c r="OG66" s="173"/>
      <c r="OH66" s="173"/>
      <c r="OI66" s="173"/>
      <c r="OJ66" s="173"/>
      <c r="OK66" s="173"/>
      <c r="OL66" s="173"/>
      <c r="OM66" s="173"/>
      <c r="ON66" s="173"/>
      <c r="OO66" s="173"/>
      <c r="OP66" s="173"/>
      <c r="OQ66" s="173"/>
      <c r="OR66" s="173"/>
      <c r="OS66" s="173"/>
      <c r="OT66" s="173"/>
      <c r="OU66" s="173"/>
      <c r="OV66" s="173"/>
      <c r="OW66" s="173"/>
      <c r="OX66" s="173"/>
      <c r="OY66" s="173"/>
      <c r="OZ66" s="173"/>
      <c r="PA66" s="173"/>
      <c r="PB66" s="173"/>
      <c r="PC66" s="173"/>
      <c r="PD66" s="173"/>
      <c r="PE66" s="173"/>
      <c r="PF66" s="173"/>
      <c r="PG66" s="173"/>
      <c r="PH66" s="173"/>
      <c r="PI66" s="173"/>
      <c r="PJ66" s="173"/>
      <c r="PK66" s="173"/>
      <c r="PL66" s="173"/>
      <c r="PM66" s="173"/>
      <c r="PN66" s="173"/>
      <c r="PO66" s="173"/>
      <c r="PP66" s="173"/>
      <c r="PQ66" s="173"/>
      <c r="PR66" s="173"/>
      <c r="PS66" s="173"/>
      <c r="PT66" s="173"/>
      <c r="PU66" s="173"/>
      <c r="PV66" s="173"/>
      <c r="PW66" s="173"/>
      <c r="PX66" s="173"/>
      <c r="PY66" s="173"/>
      <c r="PZ66" s="173"/>
      <c r="QA66" s="173"/>
      <c r="QB66" s="173"/>
      <c r="QC66" s="173"/>
      <c r="QD66" s="173"/>
      <c r="QE66" s="173"/>
      <c r="QF66" s="173"/>
      <c r="QG66" s="173"/>
      <c r="QH66" s="173"/>
      <c r="QI66" s="173"/>
      <c r="QJ66" s="173"/>
      <c r="QK66" s="173"/>
      <c r="QL66" s="173"/>
      <c r="QM66" s="173"/>
      <c r="QN66" s="173"/>
      <c r="QO66" s="173"/>
      <c r="QP66" s="173"/>
      <c r="QQ66" s="173"/>
      <c r="QR66" s="173"/>
      <c r="QS66" s="173"/>
      <c r="QT66" s="173"/>
      <c r="QU66" s="173"/>
      <c r="QV66" s="173"/>
      <c r="QW66" s="173"/>
      <c r="QX66" s="173"/>
      <c r="QY66" s="173"/>
      <c r="QZ66" s="173"/>
      <c r="RA66" s="173"/>
      <c r="RB66" s="173"/>
      <c r="RC66" s="173"/>
      <c r="RD66" s="173"/>
      <c r="RE66" s="173"/>
      <c r="RF66" s="173"/>
      <c r="RG66" s="173"/>
      <c r="RH66" s="173"/>
      <c r="RI66" s="173"/>
      <c r="RJ66" s="173"/>
      <c r="RK66" s="173"/>
      <c r="RL66" s="173"/>
      <c r="RM66" s="173"/>
      <c r="RN66" s="173"/>
      <c r="RO66" s="173"/>
      <c r="RP66" s="173"/>
      <c r="RQ66" s="173"/>
      <c r="RR66" s="173"/>
      <c r="RS66" s="173"/>
      <c r="RT66" s="173"/>
      <c r="RU66" s="173"/>
      <c r="RV66" s="173"/>
      <c r="RW66" s="173"/>
      <c r="RX66" s="173"/>
      <c r="RY66" s="173"/>
      <c r="RZ66" s="173"/>
      <c r="SA66" s="173"/>
      <c r="SB66" s="173"/>
      <c r="SC66" s="173"/>
      <c r="SD66" s="173"/>
      <c r="SE66" s="173"/>
      <c r="SF66" s="173"/>
      <c r="SG66" s="173"/>
      <c r="SH66" s="173"/>
      <c r="SI66" s="173"/>
      <c r="SJ66" s="173"/>
      <c r="SK66" s="173"/>
      <c r="SL66" s="173"/>
      <c r="SM66" s="173"/>
      <c r="SN66" s="173"/>
      <c r="SO66" s="173"/>
      <c r="SP66" s="173"/>
      <c r="SQ66" s="173"/>
      <c r="SR66" s="173"/>
      <c r="SS66" s="173"/>
      <c r="ST66" s="173"/>
      <c r="SU66" s="173"/>
      <c r="SV66" s="173"/>
      <c r="SW66" s="173"/>
      <c r="SX66" s="173"/>
      <c r="SY66" s="173"/>
      <c r="SZ66" s="173"/>
      <c r="TA66" s="173"/>
      <c r="TB66" s="173"/>
      <c r="TC66" s="173"/>
      <c r="TD66" s="173"/>
      <c r="TE66" s="173"/>
      <c r="TF66" s="173"/>
      <c r="TG66" s="173"/>
      <c r="TH66" s="173"/>
      <c r="TI66" s="173"/>
      <c r="TJ66" s="173"/>
      <c r="TK66" s="173"/>
      <c r="TL66" s="173"/>
      <c r="TM66" s="173"/>
      <c r="TN66" s="173"/>
      <c r="TO66" s="173"/>
      <c r="TP66" s="173"/>
      <c r="TQ66" s="173"/>
      <c r="TR66" s="173"/>
      <c r="TS66" s="173"/>
      <c r="TT66" s="173"/>
      <c r="TU66" s="173"/>
      <c r="TV66" s="173"/>
      <c r="TW66" s="173"/>
      <c r="TX66" s="173"/>
      <c r="TY66" s="173"/>
      <c r="TZ66" s="173"/>
      <c r="UA66" s="173"/>
      <c r="UB66" s="173"/>
      <c r="UC66" s="173"/>
      <c r="UD66" s="173"/>
      <c r="UE66" s="173"/>
      <c r="UF66" s="173"/>
      <c r="UG66" s="173"/>
      <c r="UH66" s="173"/>
      <c r="UI66" s="173"/>
      <c r="UJ66" s="173"/>
      <c r="UK66" s="173"/>
      <c r="UL66" s="173"/>
      <c r="UM66" s="173"/>
      <c r="UN66" s="173"/>
      <c r="UO66" s="173"/>
      <c r="UP66" s="173"/>
      <c r="UQ66" s="173"/>
      <c r="UR66" s="173"/>
      <c r="US66" s="173"/>
      <c r="UT66" s="173"/>
      <c r="UU66" s="173"/>
      <c r="UV66" s="173"/>
      <c r="UW66" s="173"/>
      <c r="UX66" s="173"/>
      <c r="UY66" s="173"/>
      <c r="UZ66" s="173"/>
      <c r="VA66" s="173"/>
      <c r="VB66" s="173"/>
      <c r="VC66" s="173"/>
      <c r="VD66" s="173"/>
      <c r="VE66" s="173"/>
      <c r="VF66" s="173"/>
      <c r="VG66" s="173"/>
      <c r="VH66" s="173"/>
      <c r="VI66" s="173"/>
      <c r="VJ66" s="173"/>
      <c r="VK66" s="173"/>
      <c r="VL66" s="173"/>
      <c r="VM66" s="173"/>
      <c r="VN66" s="173"/>
      <c r="VO66" s="173"/>
      <c r="VP66" s="173"/>
      <c r="VQ66" s="173"/>
      <c r="VR66" s="173"/>
      <c r="VS66" s="173"/>
      <c r="VT66" s="173"/>
      <c r="VU66" s="173"/>
      <c r="VV66" s="173"/>
      <c r="VW66" s="173"/>
      <c r="VX66" s="173"/>
      <c r="VY66" s="173"/>
      <c r="VZ66" s="173"/>
      <c r="WA66" s="173"/>
      <c r="WB66" s="173"/>
      <c r="WC66" s="173"/>
      <c r="WD66" s="173"/>
      <c r="WE66" s="173"/>
      <c r="WF66" s="173"/>
      <c r="WG66" s="173"/>
      <c r="WH66" s="173"/>
      <c r="WI66" s="173"/>
      <c r="WJ66" s="173"/>
      <c r="WK66" s="173"/>
      <c r="WL66" s="173"/>
      <c r="WM66" s="173"/>
      <c r="WN66" s="173"/>
      <c r="WO66" s="173"/>
      <c r="WP66" s="173"/>
      <c r="WQ66" s="173"/>
      <c r="WR66" s="173"/>
      <c r="WS66" s="173"/>
      <c r="WT66" s="173"/>
      <c r="WU66" s="173"/>
      <c r="WV66" s="173"/>
      <c r="WW66" s="173"/>
      <c r="WX66" s="173"/>
      <c r="WY66" s="173"/>
      <c r="WZ66" s="173"/>
      <c r="XA66" s="173"/>
      <c r="XB66" s="173"/>
      <c r="XC66" s="173"/>
      <c r="XD66" s="173"/>
      <c r="XE66" s="173"/>
      <c r="XF66" s="173"/>
      <c r="XG66" s="173"/>
      <c r="XH66" s="173"/>
      <c r="XI66" s="173"/>
      <c r="XJ66" s="173"/>
      <c r="XK66" s="173"/>
      <c r="XL66" s="173"/>
      <c r="XM66" s="173"/>
      <c r="XN66" s="173"/>
      <c r="XO66" s="173"/>
      <c r="XP66" s="173"/>
      <c r="XQ66" s="173"/>
      <c r="XR66" s="173"/>
      <c r="XS66" s="173"/>
      <c r="XT66" s="173"/>
      <c r="XU66" s="173"/>
      <c r="XV66" s="173"/>
      <c r="XW66" s="173"/>
      <c r="XX66" s="173"/>
      <c r="XY66" s="173"/>
      <c r="XZ66" s="173"/>
      <c r="YA66" s="173"/>
      <c r="YB66" s="173"/>
      <c r="YC66" s="173"/>
      <c r="YD66" s="173"/>
      <c r="YE66" s="173"/>
      <c r="YF66" s="173"/>
      <c r="YG66" s="173"/>
      <c r="YH66" s="173"/>
      <c r="YI66" s="173"/>
      <c r="YJ66" s="173"/>
      <c r="YK66" s="173"/>
      <c r="YL66" s="173"/>
      <c r="YM66" s="173"/>
      <c r="YN66" s="173"/>
      <c r="YO66" s="173"/>
      <c r="YP66" s="173"/>
      <c r="YQ66" s="173"/>
      <c r="YR66" s="173"/>
      <c r="YS66" s="173"/>
      <c r="YT66" s="173"/>
      <c r="YU66" s="173"/>
      <c r="YV66" s="173"/>
      <c r="YW66" s="173"/>
      <c r="YX66" s="173"/>
      <c r="YY66" s="173"/>
      <c r="YZ66" s="173"/>
      <c r="ZA66" s="173"/>
      <c r="ZB66" s="173"/>
      <c r="ZC66" s="173"/>
      <c r="ZD66" s="173"/>
      <c r="ZE66" s="173"/>
      <c r="ZF66" s="173"/>
      <c r="ZG66" s="173"/>
      <c r="ZH66" s="173"/>
      <c r="ZI66" s="173"/>
      <c r="ZJ66" s="173"/>
      <c r="ZK66" s="173"/>
      <c r="ZL66" s="173"/>
      <c r="ZM66" s="173"/>
      <c r="ZN66" s="173"/>
      <c r="ZO66" s="173"/>
      <c r="ZP66" s="173"/>
      <c r="ZQ66" s="173"/>
      <c r="ZR66" s="173"/>
      <c r="ZS66" s="173"/>
      <c r="ZT66" s="173"/>
      <c r="ZU66" s="173"/>
      <c r="ZV66" s="173"/>
      <c r="ZW66" s="173"/>
      <c r="ZX66" s="173"/>
      <c r="ZY66" s="173"/>
      <c r="ZZ66" s="173"/>
      <c r="AAA66" s="173"/>
      <c r="AAB66" s="173"/>
      <c r="AAC66" s="173"/>
      <c r="AAD66" s="173"/>
      <c r="AAE66" s="173"/>
      <c r="AAF66" s="173"/>
      <c r="AAG66" s="173"/>
      <c r="AAH66" s="173"/>
      <c r="AAI66" s="173"/>
      <c r="AAJ66" s="173"/>
      <c r="AAK66" s="173"/>
      <c r="AAL66" s="173"/>
      <c r="AAM66" s="173"/>
      <c r="AAN66" s="173"/>
      <c r="AAO66" s="173"/>
      <c r="AAP66" s="173"/>
      <c r="AAQ66" s="173"/>
      <c r="AAR66" s="173"/>
      <c r="AAS66" s="173"/>
      <c r="AAT66" s="173"/>
      <c r="AAU66" s="173"/>
      <c r="AAV66" s="173"/>
      <c r="AAW66" s="173"/>
      <c r="AAX66" s="173"/>
      <c r="AAY66" s="173"/>
      <c r="AAZ66" s="173"/>
      <c r="ABA66" s="173"/>
      <c r="ABB66" s="173"/>
      <c r="ABC66" s="173"/>
      <c r="ABD66" s="173"/>
      <c r="ABE66" s="173"/>
      <c r="ABF66" s="173"/>
      <c r="ABG66" s="173"/>
      <c r="ABH66" s="173"/>
      <c r="ABI66" s="173"/>
      <c r="ABJ66" s="173"/>
      <c r="ABK66" s="173"/>
      <c r="ABL66" s="173"/>
      <c r="ABM66" s="173"/>
      <c r="ABN66" s="173"/>
      <c r="ABO66" s="173"/>
      <c r="ABP66" s="173"/>
      <c r="ABQ66" s="173"/>
      <c r="ABR66" s="173"/>
      <c r="ABS66" s="173"/>
      <c r="ABT66" s="173"/>
      <c r="ABU66" s="173"/>
      <c r="ABV66" s="173"/>
      <c r="ABW66" s="173"/>
      <c r="ABX66" s="173"/>
      <c r="ABY66" s="173"/>
      <c r="ABZ66" s="173"/>
      <c r="ACA66" s="173"/>
      <c r="ACB66" s="173"/>
      <c r="ACC66" s="173"/>
      <c r="ACD66" s="173"/>
      <c r="ACE66" s="173"/>
      <c r="ACF66" s="173"/>
      <c r="ACG66" s="173"/>
      <c r="ACH66" s="173"/>
      <c r="ACI66" s="173"/>
      <c r="ACJ66" s="173"/>
      <c r="ACK66" s="173"/>
      <c r="ACL66" s="173"/>
      <c r="ACM66" s="173"/>
      <c r="ACN66" s="173"/>
      <c r="ACO66" s="173"/>
      <c r="ACP66" s="173"/>
      <c r="ACQ66" s="173"/>
      <c r="ACR66" s="173"/>
      <c r="ACS66" s="173"/>
      <c r="ACT66" s="173"/>
      <c r="ACU66" s="173"/>
      <c r="ACV66" s="173"/>
      <c r="ACW66" s="173"/>
      <c r="ACX66" s="173"/>
      <c r="ACY66" s="173"/>
      <c r="ACZ66" s="173"/>
      <c r="ADA66" s="173"/>
      <c r="ADB66" s="173"/>
      <c r="ADC66" s="173"/>
      <c r="ADD66" s="173"/>
      <c r="ADE66" s="173"/>
      <c r="ADF66" s="173"/>
      <c r="ADG66" s="173"/>
      <c r="ADH66" s="173"/>
      <c r="ADI66" s="173"/>
      <c r="ADJ66" s="173"/>
      <c r="ADK66" s="173"/>
      <c r="ADL66" s="173"/>
      <c r="ADM66" s="173"/>
      <c r="ADN66" s="173"/>
      <c r="ADO66" s="173"/>
      <c r="ADP66" s="173"/>
      <c r="ADQ66" s="173"/>
      <c r="ADR66" s="173"/>
      <c r="ADS66" s="173"/>
      <c r="ADT66" s="173"/>
      <c r="ADU66" s="173"/>
      <c r="ADV66" s="173"/>
      <c r="ADW66" s="173"/>
      <c r="ADX66" s="173"/>
      <c r="ADY66" s="173"/>
      <c r="ADZ66" s="173"/>
      <c r="AEA66" s="173"/>
      <c r="AEB66" s="173"/>
      <c r="AEC66" s="173"/>
      <c r="AED66" s="173"/>
      <c r="AEE66" s="173"/>
      <c r="AEF66" s="173"/>
      <c r="AEG66" s="173"/>
      <c r="AEH66" s="173"/>
      <c r="AEI66" s="173"/>
      <c r="AEJ66" s="173"/>
      <c r="AEK66" s="173"/>
      <c r="AEL66" s="173"/>
      <c r="AEM66" s="173"/>
      <c r="AEN66" s="173"/>
      <c r="AEO66" s="173"/>
      <c r="AEP66" s="173"/>
      <c r="AEQ66" s="173"/>
      <c r="AER66" s="173"/>
      <c r="AES66" s="173"/>
      <c r="AET66" s="173"/>
      <c r="AEU66" s="173"/>
      <c r="AEV66" s="173"/>
      <c r="AEW66" s="173"/>
      <c r="AEX66" s="173"/>
      <c r="AEY66" s="173"/>
      <c r="AEZ66" s="173"/>
      <c r="AFA66" s="173"/>
      <c r="AFB66" s="173"/>
      <c r="AFC66" s="173"/>
      <c r="AFD66" s="173"/>
      <c r="AFE66" s="173"/>
      <c r="AFF66" s="173"/>
      <c r="AFG66" s="173"/>
      <c r="AFH66" s="173"/>
      <c r="AFI66" s="173"/>
      <c r="AFJ66" s="173"/>
      <c r="AFK66" s="173"/>
      <c r="AFL66" s="173"/>
      <c r="AFM66" s="173"/>
      <c r="AFN66" s="173"/>
      <c r="AFO66" s="173"/>
      <c r="AFP66" s="173"/>
      <c r="AFQ66" s="173"/>
      <c r="AFR66" s="173"/>
      <c r="AFS66" s="173"/>
      <c r="AFT66" s="173"/>
      <c r="AFU66" s="173"/>
      <c r="AFV66" s="173"/>
      <c r="AFW66" s="173"/>
      <c r="AFX66" s="173"/>
      <c r="AFY66" s="173"/>
      <c r="AFZ66" s="173"/>
      <c r="AGA66" s="173"/>
      <c r="AGB66" s="173"/>
      <c r="AGC66" s="173"/>
      <c r="AGD66" s="173"/>
      <c r="AGE66" s="173"/>
      <c r="AGF66" s="173"/>
      <c r="AGG66" s="173"/>
      <c r="AGH66" s="173"/>
      <c r="AGI66" s="173"/>
      <c r="AGJ66" s="173"/>
      <c r="AGK66" s="173"/>
      <c r="AGL66" s="173"/>
      <c r="AGM66" s="173"/>
      <c r="AGN66" s="173"/>
      <c r="AGO66" s="173"/>
      <c r="AGP66" s="173"/>
      <c r="AGQ66" s="173"/>
      <c r="AGR66" s="173"/>
      <c r="AGS66" s="173"/>
      <c r="AGT66" s="173"/>
      <c r="AGU66" s="173"/>
      <c r="AGV66" s="173"/>
      <c r="AGW66" s="173"/>
      <c r="AGX66" s="173"/>
      <c r="AGY66" s="173"/>
      <c r="AGZ66" s="173"/>
      <c r="AHA66" s="173"/>
      <c r="AHB66" s="173"/>
      <c r="AHC66" s="173"/>
      <c r="AHD66" s="173"/>
      <c r="AHE66" s="173"/>
      <c r="AHF66" s="173"/>
      <c r="AHG66" s="173"/>
      <c r="AHH66" s="173"/>
      <c r="AHI66" s="173"/>
      <c r="AHJ66" s="173"/>
      <c r="AHK66" s="173"/>
      <c r="AHL66" s="173"/>
      <c r="AHM66" s="173"/>
      <c r="AHN66" s="173"/>
      <c r="AHO66" s="173"/>
      <c r="AHP66" s="173"/>
      <c r="AHQ66" s="173"/>
      <c r="AHR66" s="173"/>
      <c r="AHS66" s="173"/>
      <c r="AHT66" s="173"/>
      <c r="AHU66" s="173"/>
      <c r="AHV66" s="173"/>
      <c r="AHW66" s="173"/>
      <c r="AHX66" s="173"/>
      <c r="AHY66" s="173"/>
      <c r="AHZ66" s="173"/>
      <c r="AIA66" s="173"/>
      <c r="AIB66" s="173"/>
      <c r="AIC66" s="173"/>
      <c r="AID66" s="173"/>
      <c r="AIE66" s="173"/>
      <c r="AIF66" s="173"/>
      <c r="AIG66" s="173"/>
      <c r="AIH66" s="173"/>
      <c r="AII66" s="173"/>
      <c r="AIJ66" s="173"/>
      <c r="AIK66" s="173"/>
      <c r="AIL66" s="173"/>
      <c r="AIM66" s="173"/>
      <c r="AIN66" s="173"/>
      <c r="AIO66" s="173"/>
      <c r="AIP66" s="173"/>
      <c r="AIQ66" s="173"/>
      <c r="AIR66" s="173"/>
      <c r="AIS66" s="173"/>
      <c r="AIT66" s="173"/>
      <c r="AIU66" s="173"/>
      <c r="AIV66" s="173"/>
      <c r="AIW66" s="173"/>
      <c r="AIX66" s="173"/>
      <c r="AIY66" s="173"/>
      <c r="AIZ66" s="173"/>
      <c r="AJA66" s="173"/>
      <c r="AJB66" s="173"/>
      <c r="AJC66" s="173"/>
      <c r="AJD66" s="173"/>
      <c r="AJE66" s="173"/>
      <c r="AJF66" s="173"/>
      <c r="AJG66" s="173"/>
      <c r="AJH66" s="173"/>
      <c r="AJI66" s="173"/>
      <c r="AJJ66" s="173"/>
      <c r="AJK66" s="173"/>
      <c r="AJL66" s="173"/>
      <c r="AJM66" s="173"/>
      <c r="AJN66" s="173"/>
      <c r="AJO66" s="173"/>
      <c r="AJP66" s="173"/>
      <c r="AJQ66" s="173"/>
      <c r="AJR66" s="173"/>
      <c r="AJS66" s="173"/>
      <c r="AJT66" s="173"/>
      <c r="AJU66" s="173"/>
      <c r="AJV66" s="173"/>
      <c r="AJW66" s="173"/>
      <c r="AJX66" s="173"/>
      <c r="AJY66" s="173"/>
      <c r="AJZ66" s="173"/>
      <c r="AKA66" s="173"/>
      <c r="AKB66" s="173"/>
      <c r="AKC66" s="173"/>
      <c r="AKD66" s="173"/>
      <c r="AKE66" s="173"/>
      <c r="AKF66" s="173"/>
      <c r="AKG66" s="173"/>
      <c r="AKH66" s="173"/>
      <c r="AKI66" s="173"/>
      <c r="AKJ66" s="173"/>
      <c r="AKK66" s="173"/>
      <c r="AKL66" s="173"/>
      <c r="AKM66" s="173"/>
      <c r="AKN66" s="173"/>
      <c r="AKO66" s="173"/>
      <c r="AKP66" s="173"/>
      <c r="AKQ66" s="173"/>
      <c r="AKR66" s="173"/>
      <c r="AKS66" s="173"/>
      <c r="AKT66" s="173"/>
      <c r="AKU66" s="173"/>
      <c r="AKV66" s="173"/>
      <c r="AKW66" s="173"/>
      <c r="AKX66" s="173"/>
      <c r="AKY66" s="173"/>
      <c r="AKZ66" s="173"/>
      <c r="ALA66" s="173"/>
      <c r="ALB66" s="173"/>
      <c r="ALC66" s="173"/>
      <c r="ALD66" s="173"/>
      <c r="ALE66" s="173"/>
      <c r="ALF66" s="173"/>
      <c r="ALG66" s="173"/>
      <c r="ALH66" s="173"/>
      <c r="ALI66" s="173"/>
      <c r="ALJ66" s="173"/>
      <c r="ALK66" s="173"/>
      <c r="ALL66" s="173"/>
      <c r="ALM66" s="173"/>
      <c r="ALN66" s="173"/>
      <c r="ALO66" s="173"/>
      <c r="ALP66" s="173"/>
      <c r="ALQ66" s="173"/>
      <c r="ALR66" s="173"/>
      <c r="ALS66" s="173"/>
      <c r="ALT66" s="173"/>
      <c r="ALU66" s="173"/>
      <c r="ALV66" s="173"/>
      <c r="ALW66" s="173"/>
      <c r="ALX66" s="173"/>
      <c r="ALY66" s="173"/>
      <c r="ALZ66" s="173"/>
      <c r="AMA66" s="173"/>
      <c r="AMB66" s="173"/>
      <c r="AMC66" s="173"/>
      <c r="AMD66" s="173"/>
      <c r="AME66" s="173"/>
      <c r="AMF66" s="173"/>
      <c r="AMG66" s="173"/>
      <c r="AMH66" s="173"/>
      <c r="AMI66" s="173"/>
      <c r="AMJ66" s="173"/>
      <c r="AMK66" s="173"/>
      <c r="AML66" s="173"/>
      <c r="AMM66" s="173"/>
      <c r="AMN66" s="173"/>
      <c r="AMO66" s="173"/>
      <c r="AMP66" s="173"/>
      <c r="AMQ66" s="173"/>
      <c r="AMR66" s="173"/>
      <c r="AMS66" s="173"/>
      <c r="AMT66" s="173"/>
      <c r="AMU66" s="173"/>
      <c r="AMV66" s="173"/>
      <c r="AMW66" s="173"/>
      <c r="AMX66" s="173"/>
      <c r="AMY66" s="173"/>
      <c r="AMZ66" s="173"/>
      <c r="ANA66" s="173"/>
      <c r="ANB66" s="173"/>
      <c r="ANC66" s="173"/>
      <c r="AND66" s="173"/>
      <c r="ANE66" s="173"/>
      <c r="ANF66" s="173"/>
      <c r="ANG66" s="173"/>
      <c r="ANH66" s="173"/>
      <c r="ANI66" s="173"/>
      <c r="ANJ66" s="173"/>
      <c r="ANK66" s="173"/>
      <c r="ANL66" s="173"/>
      <c r="ANM66" s="173"/>
      <c r="ANN66" s="173"/>
      <c r="ANO66" s="173"/>
      <c r="ANP66" s="173"/>
      <c r="ANQ66" s="173"/>
      <c r="ANR66" s="173"/>
      <c r="ANS66" s="173"/>
      <c r="ANT66" s="173"/>
      <c r="ANU66" s="173"/>
      <c r="ANV66" s="173"/>
      <c r="ANW66" s="173"/>
      <c r="ANX66" s="173"/>
      <c r="ANY66" s="173"/>
      <c r="ANZ66" s="173"/>
      <c r="AOA66" s="173"/>
      <c r="AOB66" s="173"/>
      <c r="AOC66" s="173"/>
      <c r="AOD66" s="173"/>
      <c r="AOE66" s="173"/>
      <c r="AOF66" s="173"/>
      <c r="AOG66" s="173"/>
      <c r="AOH66" s="173"/>
      <c r="AOI66" s="173"/>
      <c r="AOJ66" s="173"/>
      <c r="AOK66" s="173"/>
      <c r="AOL66" s="173"/>
      <c r="AOM66" s="173"/>
      <c r="AON66" s="173"/>
      <c r="AOO66" s="173"/>
      <c r="AOP66" s="173"/>
      <c r="AOQ66" s="173"/>
      <c r="AOR66" s="173"/>
      <c r="AOS66" s="173"/>
      <c r="AOT66" s="173"/>
      <c r="AOU66" s="173"/>
      <c r="AOV66" s="173"/>
      <c r="AOW66" s="173"/>
      <c r="AOX66" s="173"/>
      <c r="AOY66" s="173"/>
      <c r="AOZ66" s="173"/>
      <c r="APA66" s="173"/>
      <c r="APB66" s="173"/>
      <c r="APC66" s="173"/>
      <c r="APD66" s="173"/>
      <c r="APE66" s="173"/>
      <c r="APF66" s="173"/>
      <c r="APG66" s="173"/>
      <c r="APH66" s="173"/>
      <c r="API66" s="173"/>
      <c r="APJ66" s="173"/>
      <c r="APK66" s="173"/>
      <c r="APL66" s="173"/>
      <c r="APM66" s="173"/>
      <c r="APN66" s="173"/>
      <c r="APO66" s="173"/>
      <c r="APP66" s="173"/>
    </row>
    <row r="67" spans="1:1108" s="249" customFormat="1">
      <c r="A67" s="199">
        <v>158</v>
      </c>
      <c r="B67" s="281">
        <v>55.1</v>
      </c>
      <c r="C67" s="201"/>
      <c r="D67" s="317"/>
      <c r="E67" s="281"/>
      <c r="F67" s="205"/>
      <c r="G67" s="206"/>
      <c r="H67" s="206"/>
      <c r="I67" s="206"/>
      <c r="J67" s="326"/>
      <c r="K67" s="326"/>
      <c r="L67" s="319"/>
      <c r="M67" s="332"/>
      <c r="N67" s="319"/>
      <c r="O67" s="321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  <c r="AA67" s="213"/>
      <c r="AB67" s="213"/>
      <c r="AC67" s="213"/>
      <c r="AD67" s="213"/>
      <c r="AE67" s="213"/>
      <c r="AF67" s="213"/>
      <c r="AG67" s="217"/>
      <c r="AH67" s="213"/>
      <c r="AI67" s="213"/>
      <c r="AJ67" s="341"/>
      <c r="AK67" s="341"/>
      <c r="AL67" s="342"/>
      <c r="AM67" s="342"/>
      <c r="AN67" s="342"/>
      <c r="AO67" s="342"/>
      <c r="AP67" s="217"/>
      <c r="AQ67" s="217"/>
      <c r="AR67" s="345"/>
      <c r="AS67" s="345"/>
      <c r="AT67" s="345"/>
      <c r="AU67" s="345"/>
      <c r="AV67" s="345"/>
      <c r="AW67" s="319"/>
      <c r="AX67" s="319"/>
      <c r="AY67" s="319"/>
      <c r="AZ67" s="319"/>
      <c r="BA67" s="319"/>
      <c r="BB67" s="319"/>
      <c r="BC67" s="319"/>
      <c r="BD67" s="319"/>
      <c r="BE67" s="281"/>
      <c r="BF67" s="319"/>
      <c r="BG67" s="319"/>
      <c r="BH67" s="319"/>
      <c r="BI67" s="252"/>
      <c r="BJ67" s="252"/>
      <c r="BK67" s="252"/>
      <c r="BL67" s="252"/>
      <c r="BM67" s="319"/>
      <c r="BN67" s="319"/>
      <c r="BO67" s="319"/>
      <c r="BP67" s="319"/>
      <c r="BQ67" s="319"/>
      <c r="BR67" s="319"/>
      <c r="BS67" s="222" t="s">
        <v>283</v>
      </c>
      <c r="BT67" s="222" t="s">
        <v>283</v>
      </c>
      <c r="BU67" s="222" t="s">
        <v>283</v>
      </c>
      <c r="BV67" s="222" t="s">
        <v>283</v>
      </c>
      <c r="BW67" s="222" t="s">
        <v>283</v>
      </c>
      <c r="BX67" s="222" t="s">
        <v>283</v>
      </c>
      <c r="BY67" s="222" t="s">
        <v>283</v>
      </c>
      <c r="BZ67" s="319"/>
      <c r="CA67" s="319"/>
      <c r="CB67" s="228"/>
      <c r="CC67" s="319"/>
      <c r="CD67" s="319"/>
      <c r="CE67" s="319"/>
      <c r="CF67" s="319"/>
      <c r="CG67" s="332"/>
      <c r="CH67" s="319"/>
      <c r="CI67" s="319"/>
      <c r="CJ67" s="319"/>
      <c r="CK67" s="319"/>
      <c r="CL67" s="319"/>
      <c r="CM67" s="319"/>
      <c r="CN67" s="319"/>
      <c r="CO67" s="319"/>
      <c r="CP67" s="319"/>
      <c r="CQ67" s="319"/>
      <c r="CR67" s="319"/>
      <c r="CS67" s="319"/>
      <c r="CT67" s="319"/>
      <c r="CU67" s="319"/>
      <c r="CV67" s="319"/>
      <c r="CW67" s="319"/>
      <c r="CX67" s="319"/>
      <c r="CY67" s="319"/>
      <c r="CZ67" s="319"/>
      <c r="DA67" s="330"/>
      <c r="DB67" s="331"/>
      <c r="DC67" s="331"/>
      <c r="DD67" s="331"/>
      <c r="DE67" s="332"/>
      <c r="DF67" s="330"/>
      <c r="DG67" s="319"/>
      <c r="DH67" s="319"/>
      <c r="DI67" s="330"/>
      <c r="DJ67" s="319"/>
      <c r="DK67" s="319"/>
      <c r="DL67" s="319"/>
      <c r="DM67" s="228" t="s">
        <v>283</v>
      </c>
      <c r="DN67" s="228" t="s">
        <v>283</v>
      </c>
      <c r="DO67" s="228" t="s">
        <v>283</v>
      </c>
      <c r="DP67" s="228"/>
      <c r="DQ67" s="319"/>
      <c r="DR67" s="319"/>
      <c r="DS67" s="319"/>
      <c r="DT67" s="319"/>
      <c r="DU67" s="319"/>
      <c r="DV67" s="319"/>
      <c r="DW67" s="319"/>
      <c r="DX67" s="319"/>
      <c r="DY67" s="319"/>
      <c r="DZ67" s="319"/>
      <c r="EA67" s="319"/>
      <c r="EB67" s="319"/>
      <c r="EC67" s="319"/>
      <c r="ED67" s="319"/>
      <c r="EE67" s="319"/>
      <c r="EF67" s="319"/>
      <c r="EG67" s="200"/>
      <c r="EH67" s="200"/>
      <c r="EI67" s="319"/>
      <c r="EJ67" s="319"/>
      <c r="EK67" s="281"/>
      <c r="EL67" s="319"/>
      <c r="EM67" s="319"/>
      <c r="EN67" s="200"/>
      <c r="EO67" s="281"/>
      <c r="EP67" s="281"/>
      <c r="EQ67" s="281"/>
      <c r="ER67" s="281"/>
      <c r="ES67" s="281"/>
      <c r="ET67" s="281"/>
      <c r="EU67" s="281"/>
      <c r="EV67" s="200"/>
      <c r="EW67" s="200"/>
      <c r="EX67" s="319"/>
      <c r="EY67" s="319"/>
      <c r="EZ67" s="319"/>
      <c r="FA67" s="319"/>
      <c r="FB67" s="319"/>
      <c r="FC67" s="319"/>
      <c r="FD67" s="319"/>
      <c r="FE67" s="319"/>
      <c r="FF67" s="317"/>
      <c r="FG67" s="317"/>
      <c r="FH67" s="317"/>
      <c r="FI67" s="317"/>
      <c r="FJ67" s="317"/>
      <c r="FK67" s="317"/>
      <c r="FL67" s="234">
        <v>1</v>
      </c>
      <c r="FM67" s="222"/>
      <c r="FN67" s="222"/>
      <c r="FO67" s="222"/>
      <c r="FP67" s="222"/>
      <c r="FQ67" s="222"/>
      <c r="FR67" s="222"/>
      <c r="FS67" s="222"/>
      <c r="FT67" s="222"/>
      <c r="FU67" s="222"/>
      <c r="FV67" s="222"/>
      <c r="FW67" s="221"/>
      <c r="FX67" s="221"/>
      <c r="FY67" s="221"/>
      <c r="FZ67" s="221"/>
      <c r="GA67" s="221"/>
      <c r="GB67" s="221"/>
      <c r="GC67" s="221"/>
      <c r="GD67" s="221"/>
      <c r="GE67" s="221"/>
      <c r="GF67" s="221"/>
      <c r="GG67" s="221"/>
      <c r="GH67" s="221"/>
      <c r="GI67" s="221"/>
      <c r="GJ67" s="221"/>
      <c r="GK67" s="221"/>
      <c r="GL67" s="221"/>
      <c r="GM67" s="221"/>
      <c r="GN67" s="221"/>
      <c r="GO67" s="221"/>
      <c r="GP67" s="221"/>
      <c r="GQ67" s="221"/>
      <c r="GR67" s="221"/>
      <c r="GS67" s="221"/>
      <c r="GT67" s="221"/>
      <c r="GU67" s="221"/>
      <c r="GV67" s="221"/>
      <c r="GW67" s="221"/>
      <c r="GX67" s="221"/>
      <c r="GY67" s="221"/>
      <c r="GZ67" s="221"/>
      <c r="HA67" s="221"/>
      <c r="HB67" s="221"/>
      <c r="HC67" s="221"/>
      <c r="HD67" s="221"/>
      <c r="HE67" s="221"/>
      <c r="HF67" s="221"/>
      <c r="HG67" s="221"/>
      <c r="HH67" s="221"/>
      <c r="HI67" s="221"/>
      <c r="HJ67" s="221"/>
      <c r="HK67" s="221"/>
      <c r="HL67" s="221"/>
      <c r="HM67" s="221"/>
      <c r="HN67" s="221"/>
      <c r="HO67" s="221"/>
      <c r="HP67" s="221"/>
      <c r="HQ67" s="221"/>
      <c r="HR67" s="221"/>
      <c r="HS67" s="221"/>
      <c r="HT67" s="221"/>
      <c r="HU67" s="221"/>
      <c r="HV67" s="221"/>
      <c r="HW67" s="221"/>
      <c r="HX67" s="221"/>
      <c r="HY67" s="221"/>
      <c r="HZ67" s="221"/>
      <c r="IA67" s="221"/>
      <c r="IB67" s="221"/>
      <c r="IC67" s="221"/>
      <c r="ID67" s="221"/>
      <c r="IE67" s="221"/>
      <c r="IF67" s="221"/>
      <c r="IG67" s="221"/>
      <c r="IH67" s="221"/>
      <c r="II67" s="221"/>
      <c r="IJ67" s="221"/>
      <c r="IK67" s="221"/>
      <c r="IL67" s="221"/>
      <c r="IM67" s="221"/>
      <c r="IN67" s="221"/>
      <c r="IO67" s="221"/>
      <c r="IP67" s="221"/>
      <c r="IQ67" s="221"/>
      <c r="IR67" s="221"/>
      <c r="IS67" s="221"/>
      <c r="IT67" s="221"/>
      <c r="IU67" s="221"/>
      <c r="IV67" s="221"/>
      <c r="IW67" s="221"/>
      <c r="IX67" s="221"/>
      <c r="IY67" s="221"/>
      <c r="IZ67" s="221"/>
      <c r="JA67" s="221"/>
      <c r="JB67" s="221"/>
      <c r="JC67" s="221"/>
      <c r="JD67" s="221"/>
      <c r="JE67" s="221"/>
      <c r="JF67" s="221"/>
      <c r="JG67" s="221"/>
      <c r="JH67" s="221"/>
      <c r="JI67" s="221"/>
      <c r="JJ67" s="221"/>
      <c r="JK67" s="221"/>
      <c r="JL67" s="221"/>
      <c r="JM67" s="221"/>
      <c r="JN67" s="221"/>
      <c r="JO67" s="221"/>
      <c r="JP67" s="221"/>
      <c r="JQ67" s="221"/>
      <c r="JR67" s="221"/>
      <c r="JS67" s="221"/>
      <c r="JT67" s="221"/>
      <c r="JU67" s="221"/>
      <c r="JV67" s="221"/>
      <c r="JW67" s="221"/>
      <c r="JX67" s="221"/>
      <c r="JY67" s="221"/>
      <c r="JZ67" s="221"/>
      <c r="KA67" s="221"/>
      <c r="KB67" s="221"/>
      <c r="KC67" s="221"/>
      <c r="KD67" s="221"/>
      <c r="KE67" s="221"/>
      <c r="KF67" s="221"/>
      <c r="KG67" s="221"/>
      <c r="KH67" s="221"/>
      <c r="KI67" s="221"/>
      <c r="KJ67" s="221"/>
      <c r="KK67" s="221"/>
      <c r="KL67" s="221"/>
      <c r="KM67" s="221"/>
      <c r="KN67" s="221"/>
      <c r="KO67" s="221"/>
      <c r="KP67" s="221"/>
      <c r="KQ67" s="221"/>
      <c r="KR67" s="221"/>
      <c r="KS67" s="221"/>
      <c r="KT67" s="221"/>
      <c r="KU67" s="221"/>
      <c r="KV67" s="221"/>
      <c r="KW67" s="221"/>
      <c r="KX67" s="221"/>
      <c r="KY67" s="221"/>
      <c r="KZ67" s="221"/>
      <c r="LA67" s="221"/>
      <c r="LB67" s="221"/>
      <c r="LC67" s="221"/>
      <c r="LD67" s="221"/>
      <c r="LE67" s="221"/>
      <c r="LF67" s="221"/>
      <c r="LG67" s="221"/>
      <c r="LH67" s="221"/>
      <c r="LI67" s="221"/>
      <c r="LJ67" s="221"/>
      <c r="LK67" s="221"/>
      <c r="LL67" s="221"/>
      <c r="LM67" s="221"/>
      <c r="LN67" s="221"/>
      <c r="LO67" s="221"/>
      <c r="LP67" s="221"/>
      <c r="LQ67" s="221"/>
      <c r="LR67" s="221"/>
      <c r="LS67" s="221"/>
      <c r="LT67" s="221"/>
      <c r="LU67" s="221"/>
      <c r="LV67" s="221"/>
      <c r="LW67" s="221"/>
      <c r="LX67" s="221"/>
      <c r="LY67" s="221"/>
      <c r="LZ67" s="221"/>
      <c r="MA67" s="221"/>
      <c r="MB67" s="221"/>
      <c r="MC67" s="221"/>
      <c r="MD67" s="221"/>
      <c r="ME67" s="221"/>
      <c r="MF67" s="221"/>
      <c r="MG67" s="221"/>
      <c r="MH67" s="221"/>
      <c r="MI67" s="221"/>
      <c r="MJ67" s="221"/>
      <c r="MK67" s="221"/>
      <c r="ML67" s="221"/>
      <c r="MM67" s="221"/>
      <c r="MN67" s="221"/>
      <c r="MO67" s="221"/>
      <c r="MP67" s="221"/>
      <c r="MQ67" s="221"/>
      <c r="MR67" s="221"/>
      <c r="MS67" s="221"/>
      <c r="MT67" s="221"/>
      <c r="MU67" s="221"/>
      <c r="MV67" s="221"/>
      <c r="MW67" s="221"/>
      <c r="MX67" s="221"/>
      <c r="MY67" s="221"/>
      <c r="MZ67" s="221"/>
      <c r="NA67" s="221"/>
      <c r="NB67" s="221"/>
      <c r="NC67" s="221"/>
      <c r="ND67" s="221"/>
      <c r="NE67" s="221"/>
      <c r="NF67" s="221"/>
      <c r="NG67" s="221"/>
      <c r="NH67" s="221"/>
      <c r="NI67" s="221"/>
      <c r="NJ67" s="221"/>
      <c r="NK67" s="221"/>
      <c r="NL67" s="221"/>
      <c r="NM67" s="221"/>
      <c r="NN67" s="221"/>
      <c r="NO67" s="221"/>
      <c r="NP67" s="221"/>
      <c r="NQ67" s="221"/>
      <c r="NR67" s="221"/>
      <c r="NS67" s="221"/>
      <c r="NT67" s="221"/>
      <c r="NU67" s="221"/>
      <c r="NV67" s="221"/>
      <c r="NW67" s="221"/>
      <c r="NX67" s="221"/>
      <c r="NY67" s="221"/>
      <c r="NZ67" s="221"/>
      <c r="OA67" s="221"/>
      <c r="OB67" s="221"/>
      <c r="OC67" s="221"/>
      <c r="OD67" s="221"/>
      <c r="OE67" s="221"/>
      <c r="OF67" s="221"/>
      <c r="OG67" s="221"/>
      <c r="OH67" s="221"/>
      <c r="OI67" s="221"/>
      <c r="OJ67" s="221"/>
      <c r="OK67" s="221"/>
      <c r="OL67" s="221"/>
      <c r="OM67" s="221"/>
      <c r="ON67" s="221"/>
      <c r="OO67" s="221"/>
      <c r="OP67" s="221"/>
      <c r="OQ67" s="221"/>
      <c r="OR67" s="221"/>
      <c r="OS67" s="221"/>
      <c r="OT67" s="221"/>
      <c r="OU67" s="221"/>
      <c r="OV67" s="221"/>
      <c r="OW67" s="221"/>
      <c r="OX67" s="221"/>
      <c r="OY67" s="221"/>
      <c r="OZ67" s="221"/>
      <c r="PA67" s="221"/>
      <c r="PB67" s="221"/>
      <c r="PC67" s="221"/>
      <c r="PD67" s="221"/>
      <c r="PE67" s="221"/>
      <c r="PF67" s="221"/>
      <c r="PG67" s="221"/>
      <c r="PH67" s="221"/>
      <c r="PI67" s="221"/>
      <c r="PJ67" s="221"/>
      <c r="PK67" s="221"/>
      <c r="PL67" s="221"/>
      <c r="PM67" s="221"/>
      <c r="PN67" s="221"/>
      <c r="PO67" s="221"/>
      <c r="PP67" s="221"/>
      <c r="PQ67" s="221"/>
      <c r="PR67" s="221"/>
      <c r="PS67" s="221"/>
      <c r="PT67" s="221"/>
      <c r="PU67" s="221"/>
      <c r="PV67" s="221"/>
      <c r="PW67" s="221"/>
      <c r="PX67" s="221"/>
      <c r="PY67" s="221"/>
      <c r="PZ67" s="221"/>
      <c r="QA67" s="221"/>
      <c r="QB67" s="221"/>
      <c r="QC67" s="221"/>
      <c r="QD67" s="221"/>
      <c r="QE67" s="221"/>
      <c r="QF67" s="221"/>
      <c r="QG67" s="221"/>
      <c r="QH67" s="221"/>
      <c r="QI67" s="221"/>
      <c r="QJ67" s="221"/>
      <c r="QK67" s="221"/>
      <c r="QL67" s="221"/>
      <c r="QM67" s="221"/>
      <c r="QN67" s="221"/>
      <c r="QO67" s="221"/>
      <c r="QP67" s="221"/>
      <c r="QQ67" s="221"/>
      <c r="QR67" s="221"/>
      <c r="QS67" s="221"/>
      <c r="QT67" s="221"/>
      <c r="QU67" s="221"/>
      <c r="QV67" s="221"/>
      <c r="QW67" s="221"/>
      <c r="QX67" s="221"/>
      <c r="QY67" s="221"/>
      <c r="QZ67" s="221"/>
      <c r="RA67" s="221"/>
      <c r="RB67" s="221"/>
      <c r="RC67" s="221"/>
      <c r="RD67" s="221"/>
      <c r="RE67" s="221"/>
      <c r="RF67" s="221"/>
      <c r="RG67" s="221"/>
      <c r="RH67" s="221"/>
      <c r="RI67" s="221"/>
      <c r="RJ67" s="221"/>
      <c r="RK67" s="221"/>
      <c r="RL67" s="221"/>
      <c r="RM67" s="221"/>
      <c r="RN67" s="221"/>
      <c r="RO67" s="221"/>
      <c r="RP67" s="221"/>
      <c r="RQ67" s="221"/>
      <c r="RR67" s="221"/>
      <c r="RS67" s="221"/>
      <c r="RT67" s="221"/>
      <c r="RU67" s="221"/>
      <c r="RV67" s="221"/>
      <c r="RW67" s="221"/>
      <c r="RX67" s="221"/>
      <c r="RY67" s="221"/>
      <c r="RZ67" s="221"/>
      <c r="SA67" s="221"/>
      <c r="SB67" s="221"/>
      <c r="SC67" s="221"/>
      <c r="SD67" s="221"/>
      <c r="SE67" s="221"/>
      <c r="SF67" s="221"/>
      <c r="SG67" s="221"/>
      <c r="SH67" s="221"/>
      <c r="SI67" s="221"/>
      <c r="SJ67" s="221"/>
      <c r="SK67" s="221"/>
      <c r="SL67" s="221"/>
      <c r="SM67" s="221"/>
      <c r="SN67" s="221"/>
      <c r="SO67" s="221"/>
      <c r="SP67" s="221"/>
      <c r="SQ67" s="221"/>
      <c r="SR67" s="221"/>
      <c r="SS67" s="221"/>
      <c r="ST67" s="221"/>
      <c r="SU67" s="221"/>
      <c r="SV67" s="221"/>
      <c r="SW67" s="221"/>
      <c r="SX67" s="221"/>
      <c r="SY67" s="221"/>
      <c r="SZ67" s="221"/>
      <c r="TA67" s="221"/>
      <c r="TB67" s="221"/>
      <c r="TC67" s="221"/>
      <c r="TD67" s="221"/>
      <c r="TE67" s="221"/>
      <c r="TF67" s="221"/>
      <c r="TG67" s="221"/>
      <c r="TH67" s="221"/>
      <c r="TI67" s="221"/>
      <c r="TJ67" s="221"/>
      <c r="TK67" s="221"/>
      <c r="TL67" s="221"/>
      <c r="TM67" s="221"/>
      <c r="TN67" s="221"/>
      <c r="TO67" s="221"/>
      <c r="TP67" s="221"/>
      <c r="TQ67" s="221"/>
      <c r="TR67" s="221"/>
      <c r="TS67" s="221"/>
      <c r="TT67" s="221"/>
      <c r="TU67" s="221"/>
      <c r="TV67" s="221"/>
      <c r="TW67" s="221"/>
      <c r="TX67" s="221"/>
      <c r="TY67" s="221"/>
      <c r="TZ67" s="221"/>
      <c r="UA67" s="221"/>
      <c r="UB67" s="221"/>
      <c r="UC67" s="221"/>
      <c r="UD67" s="221"/>
      <c r="UE67" s="221"/>
      <c r="UF67" s="221"/>
      <c r="UG67" s="221"/>
      <c r="UH67" s="221"/>
      <c r="UI67" s="221"/>
      <c r="UJ67" s="221"/>
      <c r="UK67" s="221"/>
      <c r="UL67" s="221"/>
      <c r="UM67" s="221"/>
      <c r="UN67" s="221"/>
      <c r="UO67" s="221"/>
      <c r="UP67" s="221"/>
      <c r="UQ67" s="221"/>
      <c r="UR67" s="221"/>
      <c r="US67" s="221"/>
      <c r="UT67" s="221"/>
      <c r="UU67" s="221"/>
      <c r="UV67" s="221"/>
      <c r="UW67" s="221"/>
      <c r="UX67" s="221"/>
      <c r="UY67" s="221"/>
      <c r="UZ67" s="221"/>
      <c r="VA67" s="221"/>
      <c r="VB67" s="221"/>
      <c r="VC67" s="221"/>
      <c r="VD67" s="221"/>
      <c r="VE67" s="221"/>
      <c r="VF67" s="221"/>
      <c r="VG67" s="221"/>
      <c r="VH67" s="221"/>
      <c r="VI67" s="221"/>
      <c r="VJ67" s="221"/>
      <c r="VK67" s="221"/>
      <c r="VL67" s="221"/>
      <c r="VM67" s="221"/>
      <c r="VN67" s="221"/>
      <c r="VO67" s="221"/>
      <c r="VP67" s="221"/>
      <c r="VQ67" s="221"/>
      <c r="VR67" s="221"/>
      <c r="VS67" s="221"/>
      <c r="VT67" s="221"/>
      <c r="VU67" s="221"/>
      <c r="VV67" s="221"/>
      <c r="VW67" s="221"/>
      <c r="VX67" s="221"/>
      <c r="VY67" s="221"/>
      <c r="VZ67" s="221"/>
      <c r="WA67" s="221"/>
      <c r="WB67" s="221"/>
      <c r="WC67" s="221"/>
      <c r="WD67" s="221"/>
      <c r="WE67" s="221"/>
      <c r="WF67" s="221"/>
      <c r="WG67" s="221"/>
      <c r="WH67" s="221"/>
      <c r="WI67" s="221"/>
      <c r="WJ67" s="221"/>
      <c r="WK67" s="221"/>
      <c r="WL67" s="221"/>
      <c r="WM67" s="221"/>
      <c r="WN67" s="221"/>
      <c r="WO67" s="221"/>
      <c r="WP67" s="221"/>
      <c r="WQ67" s="221"/>
      <c r="WR67" s="221"/>
      <c r="WS67" s="221"/>
      <c r="WT67" s="221"/>
      <c r="WU67" s="221"/>
      <c r="WV67" s="221"/>
      <c r="WW67" s="221"/>
      <c r="WX67" s="221"/>
      <c r="WY67" s="221"/>
      <c r="WZ67" s="221"/>
      <c r="XA67" s="221"/>
      <c r="XB67" s="221"/>
      <c r="XC67" s="221"/>
      <c r="XD67" s="221"/>
      <c r="XE67" s="221"/>
      <c r="XF67" s="221"/>
      <c r="XG67" s="221"/>
      <c r="XH67" s="221"/>
      <c r="XI67" s="221"/>
      <c r="XJ67" s="221"/>
      <c r="XK67" s="221"/>
      <c r="XL67" s="221"/>
      <c r="XM67" s="221"/>
      <c r="XN67" s="221"/>
      <c r="XO67" s="221"/>
      <c r="XP67" s="221"/>
      <c r="XQ67" s="221"/>
      <c r="XR67" s="221"/>
      <c r="XS67" s="221"/>
      <c r="XT67" s="221"/>
      <c r="XU67" s="221"/>
      <c r="XV67" s="221"/>
      <c r="XW67" s="221"/>
      <c r="XX67" s="221"/>
      <c r="XY67" s="221"/>
      <c r="XZ67" s="221"/>
      <c r="YA67" s="221"/>
      <c r="YB67" s="221"/>
      <c r="YC67" s="221"/>
      <c r="YD67" s="221"/>
      <c r="YE67" s="221"/>
      <c r="YF67" s="221"/>
      <c r="YG67" s="221"/>
      <c r="YH67" s="221"/>
      <c r="YI67" s="221"/>
      <c r="YJ67" s="221"/>
      <c r="YK67" s="221"/>
      <c r="YL67" s="221"/>
      <c r="YM67" s="221"/>
      <c r="YN67" s="221"/>
      <c r="YO67" s="221"/>
      <c r="YP67" s="221"/>
      <c r="YQ67" s="221"/>
      <c r="YR67" s="221"/>
      <c r="YS67" s="221"/>
      <c r="YT67" s="221"/>
      <c r="YU67" s="221"/>
      <c r="YV67" s="221"/>
      <c r="YW67" s="221"/>
      <c r="YX67" s="221"/>
      <c r="YY67" s="221"/>
      <c r="YZ67" s="221"/>
      <c r="ZA67" s="221"/>
      <c r="ZB67" s="221"/>
      <c r="ZC67" s="221"/>
      <c r="ZD67" s="221"/>
      <c r="ZE67" s="221"/>
      <c r="ZF67" s="221"/>
      <c r="ZG67" s="221"/>
      <c r="ZH67" s="221"/>
      <c r="ZI67" s="221"/>
      <c r="ZJ67" s="221"/>
      <c r="ZK67" s="221"/>
      <c r="ZL67" s="221"/>
      <c r="ZM67" s="221"/>
      <c r="ZN67" s="221"/>
      <c r="ZO67" s="221"/>
      <c r="ZP67" s="221"/>
      <c r="ZQ67" s="221"/>
      <c r="ZR67" s="221"/>
      <c r="ZS67" s="221"/>
      <c r="ZT67" s="221"/>
      <c r="ZU67" s="221"/>
      <c r="ZV67" s="221"/>
      <c r="ZW67" s="221"/>
      <c r="ZX67" s="221"/>
      <c r="ZY67" s="221"/>
      <c r="ZZ67" s="221"/>
      <c r="AAA67" s="221"/>
      <c r="AAB67" s="221"/>
      <c r="AAC67" s="221"/>
      <c r="AAD67" s="221"/>
      <c r="AAE67" s="221"/>
      <c r="AAF67" s="221"/>
      <c r="AAG67" s="221"/>
      <c r="AAH67" s="221"/>
      <c r="AAI67" s="221"/>
      <c r="AAJ67" s="221"/>
      <c r="AAK67" s="221"/>
      <c r="AAL67" s="221"/>
      <c r="AAM67" s="221"/>
      <c r="AAN67" s="221"/>
      <c r="AAO67" s="221"/>
      <c r="AAP67" s="221"/>
      <c r="AAQ67" s="221"/>
      <c r="AAR67" s="221"/>
      <c r="AAS67" s="221"/>
      <c r="AAT67" s="221"/>
      <c r="AAU67" s="221"/>
      <c r="AAV67" s="221"/>
      <c r="AAW67" s="221"/>
      <c r="AAX67" s="221"/>
      <c r="AAY67" s="221"/>
      <c r="AAZ67" s="221"/>
      <c r="ABA67" s="221"/>
      <c r="ABB67" s="221"/>
      <c r="ABC67" s="221"/>
      <c r="ABD67" s="221"/>
      <c r="ABE67" s="221"/>
      <c r="ABF67" s="221"/>
      <c r="ABG67" s="221"/>
      <c r="ABH67" s="221"/>
      <c r="ABI67" s="221"/>
      <c r="ABJ67" s="221"/>
      <c r="ABK67" s="221"/>
      <c r="ABL67" s="221"/>
      <c r="ABM67" s="221"/>
      <c r="ABN67" s="221"/>
      <c r="ABO67" s="221"/>
      <c r="ABP67" s="221"/>
      <c r="ABQ67" s="221"/>
      <c r="ABR67" s="221"/>
      <c r="ABS67" s="221"/>
      <c r="ABT67" s="221"/>
      <c r="ABU67" s="221"/>
      <c r="ABV67" s="221"/>
      <c r="ABW67" s="221"/>
      <c r="ABX67" s="221"/>
      <c r="ABY67" s="221"/>
      <c r="ABZ67" s="221"/>
      <c r="ACA67" s="221"/>
      <c r="ACB67" s="221"/>
      <c r="ACC67" s="221"/>
      <c r="ACD67" s="221"/>
      <c r="ACE67" s="221"/>
      <c r="ACF67" s="221"/>
      <c r="ACG67" s="221"/>
      <c r="ACH67" s="221"/>
      <c r="ACI67" s="221"/>
      <c r="ACJ67" s="221"/>
      <c r="ACK67" s="221"/>
      <c r="ACL67" s="221"/>
      <c r="ACM67" s="221"/>
      <c r="ACN67" s="221"/>
      <c r="ACO67" s="221"/>
      <c r="ACP67" s="221"/>
      <c r="ACQ67" s="221"/>
      <c r="ACR67" s="221"/>
      <c r="ACS67" s="221"/>
      <c r="ACT67" s="221"/>
      <c r="ACU67" s="221"/>
      <c r="ACV67" s="221"/>
      <c r="ACW67" s="221"/>
      <c r="ACX67" s="221"/>
      <c r="ACY67" s="221"/>
      <c r="ACZ67" s="221"/>
      <c r="ADA67" s="221"/>
      <c r="ADB67" s="221"/>
      <c r="ADC67" s="221"/>
      <c r="ADD67" s="221"/>
      <c r="ADE67" s="221"/>
      <c r="ADF67" s="221"/>
      <c r="ADG67" s="221"/>
      <c r="ADH67" s="221"/>
      <c r="ADI67" s="221"/>
      <c r="ADJ67" s="221"/>
      <c r="ADK67" s="221"/>
      <c r="ADL67" s="221"/>
      <c r="ADM67" s="221"/>
      <c r="ADN67" s="221"/>
      <c r="ADO67" s="221"/>
      <c r="ADP67" s="221"/>
      <c r="ADQ67" s="221"/>
      <c r="ADR67" s="221"/>
      <c r="ADS67" s="221"/>
      <c r="ADT67" s="221"/>
      <c r="ADU67" s="221"/>
      <c r="ADV67" s="221"/>
      <c r="ADW67" s="221"/>
      <c r="ADX67" s="221"/>
      <c r="ADY67" s="221"/>
      <c r="ADZ67" s="221"/>
      <c r="AEA67" s="221"/>
      <c r="AEB67" s="221"/>
      <c r="AEC67" s="221"/>
      <c r="AED67" s="221"/>
      <c r="AEE67" s="221"/>
      <c r="AEF67" s="221"/>
      <c r="AEG67" s="221"/>
      <c r="AEH67" s="221"/>
      <c r="AEI67" s="221"/>
      <c r="AEJ67" s="221"/>
      <c r="AEK67" s="221"/>
      <c r="AEL67" s="221"/>
      <c r="AEM67" s="221"/>
      <c r="AEN67" s="221"/>
      <c r="AEO67" s="221"/>
      <c r="AEP67" s="221"/>
      <c r="AEQ67" s="221"/>
      <c r="AER67" s="221"/>
      <c r="AES67" s="221"/>
      <c r="AET67" s="221"/>
      <c r="AEU67" s="221"/>
      <c r="AEV67" s="221"/>
      <c r="AEW67" s="221"/>
      <c r="AEX67" s="221"/>
      <c r="AEY67" s="221"/>
      <c r="AEZ67" s="221"/>
      <c r="AFA67" s="221"/>
      <c r="AFB67" s="221"/>
      <c r="AFC67" s="221"/>
      <c r="AFD67" s="221"/>
      <c r="AFE67" s="221"/>
      <c r="AFF67" s="221"/>
      <c r="AFG67" s="221"/>
      <c r="AFH67" s="221"/>
      <c r="AFI67" s="221"/>
      <c r="AFJ67" s="221"/>
      <c r="AFK67" s="221"/>
      <c r="AFL67" s="221"/>
      <c r="AFM67" s="221"/>
      <c r="AFN67" s="221"/>
      <c r="AFO67" s="221"/>
      <c r="AFP67" s="221"/>
      <c r="AFQ67" s="221"/>
      <c r="AFR67" s="221"/>
      <c r="AFS67" s="221"/>
      <c r="AFT67" s="221"/>
      <c r="AFU67" s="221"/>
      <c r="AFV67" s="221"/>
      <c r="AFW67" s="221"/>
      <c r="AFX67" s="221"/>
      <c r="AFY67" s="221"/>
      <c r="AFZ67" s="221"/>
      <c r="AGA67" s="221"/>
      <c r="AGB67" s="221"/>
      <c r="AGC67" s="221"/>
      <c r="AGD67" s="221"/>
      <c r="AGE67" s="221"/>
      <c r="AGF67" s="221"/>
      <c r="AGG67" s="221"/>
      <c r="AGH67" s="221"/>
      <c r="AGI67" s="221"/>
      <c r="AGJ67" s="221"/>
      <c r="AGK67" s="221"/>
      <c r="AGL67" s="221"/>
      <c r="AGM67" s="221"/>
      <c r="AGN67" s="221"/>
      <c r="AGO67" s="221"/>
      <c r="AGP67" s="221"/>
      <c r="AGQ67" s="221"/>
      <c r="AGR67" s="221"/>
      <c r="AGS67" s="221"/>
      <c r="AGT67" s="221"/>
      <c r="AGU67" s="221"/>
      <c r="AGV67" s="221"/>
      <c r="AGW67" s="221"/>
      <c r="AGX67" s="221"/>
      <c r="AGY67" s="221"/>
      <c r="AGZ67" s="221"/>
      <c r="AHA67" s="221"/>
      <c r="AHB67" s="221"/>
      <c r="AHC67" s="221"/>
      <c r="AHD67" s="221"/>
      <c r="AHE67" s="221"/>
      <c r="AHF67" s="221"/>
      <c r="AHG67" s="221"/>
      <c r="AHH67" s="221"/>
      <c r="AHI67" s="221"/>
      <c r="AHJ67" s="221"/>
      <c r="AHK67" s="221"/>
      <c r="AHL67" s="221"/>
      <c r="AHM67" s="221"/>
      <c r="AHN67" s="221"/>
      <c r="AHO67" s="221"/>
      <c r="AHP67" s="221"/>
      <c r="AHQ67" s="221"/>
      <c r="AHR67" s="221"/>
      <c r="AHS67" s="221"/>
      <c r="AHT67" s="221"/>
      <c r="AHU67" s="221"/>
      <c r="AHV67" s="221"/>
      <c r="AHW67" s="221"/>
      <c r="AHX67" s="221"/>
      <c r="AHY67" s="221"/>
      <c r="AHZ67" s="221"/>
      <c r="AIA67" s="221"/>
      <c r="AIB67" s="221"/>
      <c r="AIC67" s="221"/>
      <c r="AID67" s="221"/>
      <c r="AIE67" s="221"/>
      <c r="AIF67" s="221"/>
      <c r="AIG67" s="221"/>
      <c r="AIH67" s="221"/>
      <c r="AII67" s="221"/>
      <c r="AIJ67" s="221"/>
      <c r="AIK67" s="221"/>
      <c r="AIL67" s="221"/>
      <c r="AIM67" s="221"/>
      <c r="AIN67" s="221"/>
      <c r="AIO67" s="221"/>
      <c r="AIP67" s="221"/>
      <c r="AIQ67" s="221"/>
      <c r="AIR67" s="221"/>
      <c r="AIS67" s="221"/>
      <c r="AIT67" s="221"/>
      <c r="AIU67" s="221"/>
      <c r="AIV67" s="221"/>
      <c r="AIW67" s="221"/>
      <c r="AIX67" s="221"/>
      <c r="AIY67" s="221"/>
      <c r="AIZ67" s="221"/>
      <c r="AJA67" s="221"/>
      <c r="AJB67" s="221"/>
      <c r="AJC67" s="221"/>
      <c r="AJD67" s="221"/>
      <c r="AJE67" s="221"/>
      <c r="AJF67" s="221"/>
      <c r="AJG67" s="221"/>
      <c r="AJH67" s="221"/>
      <c r="AJI67" s="221"/>
      <c r="AJJ67" s="221"/>
      <c r="AJK67" s="221"/>
      <c r="AJL67" s="221"/>
      <c r="AJM67" s="221"/>
      <c r="AJN67" s="221"/>
      <c r="AJO67" s="221"/>
      <c r="AJP67" s="221"/>
      <c r="AJQ67" s="221"/>
      <c r="AJR67" s="221"/>
      <c r="AJS67" s="221"/>
      <c r="AJT67" s="221"/>
      <c r="AJU67" s="221"/>
      <c r="AJV67" s="221"/>
      <c r="AJW67" s="221"/>
      <c r="AJX67" s="221"/>
      <c r="AJY67" s="221"/>
      <c r="AJZ67" s="221"/>
      <c r="AKA67" s="221"/>
      <c r="AKB67" s="221"/>
      <c r="AKC67" s="221"/>
      <c r="AKD67" s="221"/>
      <c r="AKE67" s="221"/>
      <c r="AKF67" s="221"/>
      <c r="AKG67" s="221"/>
      <c r="AKH67" s="221"/>
      <c r="AKI67" s="221"/>
      <c r="AKJ67" s="221"/>
      <c r="AKK67" s="221"/>
      <c r="AKL67" s="221"/>
      <c r="AKM67" s="221"/>
      <c r="AKN67" s="221"/>
      <c r="AKO67" s="221"/>
      <c r="AKP67" s="221"/>
      <c r="AKQ67" s="221"/>
      <c r="AKR67" s="221"/>
      <c r="AKS67" s="221"/>
      <c r="AKT67" s="221"/>
      <c r="AKU67" s="221"/>
      <c r="AKV67" s="221"/>
      <c r="AKW67" s="221"/>
      <c r="AKX67" s="221"/>
      <c r="AKY67" s="221"/>
      <c r="AKZ67" s="221"/>
      <c r="ALA67" s="221"/>
      <c r="ALB67" s="221"/>
      <c r="ALC67" s="221"/>
      <c r="ALD67" s="221"/>
      <c r="ALE67" s="221"/>
      <c r="ALF67" s="221"/>
      <c r="ALG67" s="221"/>
      <c r="ALH67" s="221"/>
      <c r="ALI67" s="221"/>
      <c r="ALJ67" s="221"/>
      <c r="ALK67" s="221"/>
      <c r="ALL67" s="221"/>
      <c r="ALM67" s="221"/>
      <c r="ALN67" s="221"/>
      <c r="ALO67" s="221"/>
      <c r="ALP67" s="221"/>
      <c r="ALQ67" s="221"/>
      <c r="ALR67" s="221"/>
      <c r="ALS67" s="221"/>
      <c r="ALT67" s="221"/>
      <c r="ALU67" s="221"/>
      <c r="ALV67" s="221"/>
      <c r="ALW67" s="221"/>
      <c r="ALX67" s="221"/>
      <c r="ALY67" s="221"/>
      <c r="ALZ67" s="221"/>
      <c r="AMA67" s="221"/>
      <c r="AMB67" s="221"/>
      <c r="AMC67" s="221"/>
      <c r="AMD67" s="221"/>
      <c r="AME67" s="221"/>
      <c r="AMF67" s="221"/>
      <c r="AMG67" s="221"/>
      <c r="AMH67" s="221"/>
      <c r="AMI67" s="221"/>
      <c r="AMJ67" s="221"/>
      <c r="AMK67" s="221"/>
      <c r="AML67" s="221"/>
      <c r="AMM67" s="221"/>
      <c r="AMN67" s="221"/>
      <c r="AMO67" s="221"/>
      <c r="AMP67" s="221"/>
      <c r="AMQ67" s="221"/>
      <c r="AMR67" s="221"/>
      <c r="AMS67" s="221"/>
      <c r="AMT67" s="221"/>
      <c r="AMU67" s="221"/>
      <c r="AMV67" s="221"/>
      <c r="AMW67" s="221"/>
      <c r="AMX67" s="221"/>
      <c r="AMY67" s="221"/>
      <c r="AMZ67" s="221"/>
      <c r="ANA67" s="221"/>
      <c r="ANB67" s="221"/>
      <c r="ANC67" s="221"/>
      <c r="AND67" s="221"/>
      <c r="ANE67" s="221"/>
      <c r="ANF67" s="221"/>
      <c r="ANG67" s="221"/>
      <c r="ANH67" s="221"/>
      <c r="ANI67" s="221"/>
      <c r="ANJ67" s="221"/>
      <c r="ANK67" s="221"/>
      <c r="ANL67" s="221"/>
      <c r="ANM67" s="221"/>
      <c r="ANN67" s="221"/>
      <c r="ANO67" s="221"/>
      <c r="ANP67" s="221"/>
      <c r="ANQ67" s="221"/>
      <c r="ANR67" s="221"/>
      <c r="ANS67" s="221"/>
      <c r="ANT67" s="221"/>
      <c r="ANU67" s="221"/>
      <c r="ANV67" s="221"/>
      <c r="ANW67" s="221"/>
      <c r="ANX67" s="221"/>
      <c r="ANY67" s="221"/>
      <c r="ANZ67" s="221"/>
      <c r="AOA67" s="221"/>
      <c r="AOB67" s="221"/>
      <c r="AOC67" s="221"/>
      <c r="AOD67" s="221"/>
      <c r="AOE67" s="221"/>
      <c r="AOF67" s="221"/>
      <c r="AOG67" s="221"/>
      <c r="AOH67" s="221"/>
      <c r="AOI67" s="221"/>
      <c r="AOJ67" s="221"/>
      <c r="AOK67" s="221"/>
      <c r="AOL67" s="221"/>
      <c r="AOM67" s="221"/>
      <c r="AON67" s="221"/>
      <c r="AOO67" s="221"/>
      <c r="AOP67" s="221"/>
      <c r="AOQ67" s="221"/>
      <c r="AOR67" s="221"/>
      <c r="AOS67" s="221"/>
      <c r="AOT67" s="221"/>
      <c r="AOU67" s="221"/>
      <c r="AOV67" s="221"/>
      <c r="AOW67" s="221"/>
      <c r="AOX67" s="221"/>
      <c r="AOY67" s="221"/>
      <c r="AOZ67" s="221"/>
      <c r="APA67" s="221"/>
      <c r="APB67" s="221"/>
      <c r="APC67" s="221"/>
      <c r="APD67" s="221"/>
      <c r="APE67" s="221"/>
      <c r="APF67" s="221"/>
      <c r="APG67" s="221"/>
      <c r="APH67" s="221"/>
      <c r="API67" s="221"/>
      <c r="APJ67" s="221"/>
      <c r="APK67" s="221"/>
      <c r="APL67" s="221"/>
      <c r="APM67" s="221"/>
      <c r="APN67" s="221"/>
      <c r="APO67" s="221"/>
      <c r="APP67" s="221"/>
    </row>
    <row r="68" spans="1:1108" s="249" customFormat="1">
      <c r="A68" s="42">
        <v>161</v>
      </c>
      <c r="B68" s="137">
        <v>56.1</v>
      </c>
      <c r="C68" s="102" t="s">
        <v>617</v>
      </c>
      <c r="D68" s="174">
        <v>1074</v>
      </c>
      <c r="E68" s="104" t="s">
        <v>562</v>
      </c>
      <c r="F68" s="106" t="s">
        <v>619</v>
      </c>
      <c r="G68" s="175" t="s">
        <v>618</v>
      </c>
      <c r="H68" s="175" t="s">
        <v>621</v>
      </c>
      <c r="I68" s="175" t="s">
        <v>620</v>
      </c>
      <c r="J68" s="10" t="s">
        <v>622</v>
      </c>
      <c r="K68" s="10" t="s">
        <v>623</v>
      </c>
      <c r="L68" s="74" t="s">
        <v>624</v>
      </c>
      <c r="M68" s="10" t="s">
        <v>625</v>
      </c>
      <c r="N68" s="74" t="s">
        <v>293</v>
      </c>
      <c r="O68" s="177">
        <v>101451</v>
      </c>
      <c r="P68" s="109">
        <v>76</v>
      </c>
      <c r="Q68" s="109" t="s">
        <v>0</v>
      </c>
      <c r="R68" s="109">
        <v>76</v>
      </c>
      <c r="S68" s="109" t="s">
        <v>0</v>
      </c>
      <c r="T68" s="109">
        <v>2.5</v>
      </c>
      <c r="U68" s="109" t="s">
        <v>0</v>
      </c>
      <c r="V68" s="109">
        <v>11</v>
      </c>
      <c r="W68" s="109" t="s">
        <v>0</v>
      </c>
      <c r="X68" s="109">
        <v>6</v>
      </c>
      <c r="Y68" s="109" t="s">
        <v>0</v>
      </c>
      <c r="Z68" s="109">
        <v>5</v>
      </c>
      <c r="AA68" s="109" t="s">
        <v>0</v>
      </c>
      <c r="AB68" s="109"/>
      <c r="AC68" s="109" t="s">
        <v>0</v>
      </c>
      <c r="AD68" s="109"/>
      <c r="AE68" s="109" t="s">
        <v>0</v>
      </c>
      <c r="AF68" s="77">
        <v>4</v>
      </c>
      <c r="AG68" s="78">
        <v>8</v>
      </c>
      <c r="AH68" s="77" t="s">
        <v>202</v>
      </c>
      <c r="AI68" s="77" t="s">
        <v>0</v>
      </c>
      <c r="AJ68" s="80"/>
      <c r="AK68" s="80"/>
      <c r="AL68" s="26" t="s">
        <v>11</v>
      </c>
      <c r="AM68" s="26"/>
      <c r="AN68" s="26"/>
      <c r="AO68" s="26"/>
      <c r="AP68" s="111">
        <v>10</v>
      </c>
      <c r="AQ68" s="111" t="s">
        <v>7</v>
      </c>
      <c r="AR68" s="83">
        <v>0.15</v>
      </c>
      <c r="AS68" s="83" t="s">
        <v>20</v>
      </c>
      <c r="AT68" s="150" t="s">
        <v>250</v>
      </c>
      <c r="AU68" s="151" t="s">
        <v>251</v>
      </c>
      <c r="AV68" s="151" t="s">
        <v>252</v>
      </c>
      <c r="AW68" s="74" t="s">
        <v>206</v>
      </c>
      <c r="AX68" s="74" t="s">
        <v>207</v>
      </c>
      <c r="AY68" s="74" t="s">
        <v>208</v>
      </c>
      <c r="AZ68" s="74" t="s">
        <v>209</v>
      </c>
      <c r="BA68" s="152" t="s">
        <v>210</v>
      </c>
      <c r="BB68" s="152" t="s">
        <v>211</v>
      </c>
      <c r="BC68" s="152" t="s">
        <v>212</v>
      </c>
      <c r="BD68" s="152" t="s">
        <v>213</v>
      </c>
      <c r="BE68" s="361" t="s">
        <v>456</v>
      </c>
      <c r="BF68" s="96" t="s">
        <v>467</v>
      </c>
      <c r="BG68" s="96" t="s">
        <v>468</v>
      </c>
      <c r="BH68" s="96" t="s">
        <v>469</v>
      </c>
      <c r="BM68" s="154" t="s">
        <v>294</v>
      </c>
      <c r="BN68" s="157" t="s">
        <v>295</v>
      </c>
      <c r="BO68" s="157" t="s">
        <v>296</v>
      </c>
      <c r="BP68" s="156" t="s">
        <v>297</v>
      </c>
      <c r="BQ68" s="155" t="s">
        <v>298</v>
      </c>
      <c r="BR68" s="155" t="s">
        <v>299</v>
      </c>
      <c r="BS68" s="121" t="s">
        <v>300</v>
      </c>
      <c r="BT68" s="121" t="s">
        <v>301</v>
      </c>
      <c r="BU68" s="121" t="s">
        <v>294</v>
      </c>
      <c r="BV68" s="121" t="s">
        <v>302</v>
      </c>
      <c r="BW68" s="121" t="s">
        <v>296</v>
      </c>
      <c r="BX68" s="121" t="s">
        <v>297</v>
      </c>
      <c r="BY68" s="121" t="s">
        <v>414</v>
      </c>
      <c r="BZ68" s="155" t="s">
        <v>415</v>
      </c>
      <c r="CA68" s="268" t="s">
        <v>416</v>
      </c>
      <c r="CB68" s="269" t="s">
        <v>417</v>
      </c>
      <c r="CC68" s="154" t="s">
        <v>227</v>
      </c>
      <c r="CD68" s="156" t="s">
        <v>228</v>
      </c>
      <c r="CE68" s="157" t="s">
        <v>229</v>
      </c>
      <c r="CF68" s="157" t="s">
        <v>230</v>
      </c>
      <c r="CG68" s="277" t="s">
        <v>456</v>
      </c>
      <c r="CH68" s="155" t="s">
        <v>470</v>
      </c>
      <c r="CI68" s="155" t="s">
        <v>471</v>
      </c>
      <c r="CJ68" s="155" t="s">
        <v>472</v>
      </c>
      <c r="CK68" s="278"/>
      <c r="CL68" s="278"/>
      <c r="CM68" s="278"/>
      <c r="CN68" s="278"/>
      <c r="CO68" s="278"/>
      <c r="CP68" s="278"/>
      <c r="CQ68" s="278"/>
      <c r="CR68" s="278"/>
      <c r="CS68" s="278"/>
      <c r="CT68" s="278"/>
      <c r="CU68" s="278"/>
      <c r="CV68" s="278"/>
      <c r="CW68" s="278"/>
      <c r="CX68" s="278"/>
      <c r="CY68" s="278"/>
      <c r="CZ68" s="91"/>
      <c r="DA68" s="92"/>
      <c r="DB68" s="93"/>
      <c r="DC68" s="93"/>
      <c r="DD68" s="93"/>
      <c r="DE68" s="90" t="s">
        <v>235</v>
      </c>
      <c r="DF68" s="92"/>
      <c r="DG68" s="278"/>
      <c r="DH68" s="278"/>
      <c r="DI68" s="92" t="s">
        <v>236</v>
      </c>
      <c r="DJ68" s="91" t="s">
        <v>237</v>
      </c>
      <c r="DK68" s="91" t="s">
        <v>238</v>
      </c>
      <c r="DL68" s="91" t="s">
        <v>239</v>
      </c>
      <c r="DM68" s="127" t="s">
        <v>414</v>
      </c>
      <c r="DN68" s="127" t="s">
        <v>422</v>
      </c>
      <c r="DO68" s="127" t="s">
        <v>423</v>
      </c>
      <c r="DP68" s="127" t="s">
        <v>424</v>
      </c>
      <c r="DQ68" s="91"/>
      <c r="DR68" s="91"/>
      <c r="DS68" s="91"/>
      <c r="DT68" s="91"/>
      <c r="DU68" s="91" t="s">
        <v>241</v>
      </c>
      <c r="DV68" s="91" t="s">
        <v>242</v>
      </c>
      <c r="DW68" s="91" t="s">
        <v>243</v>
      </c>
      <c r="DX68" s="91" t="s">
        <v>244</v>
      </c>
      <c r="DY68" s="91"/>
      <c r="DZ68" s="91"/>
      <c r="EA68" s="91"/>
      <c r="EB68" s="91"/>
      <c r="EC68" s="91"/>
      <c r="ED68" s="91"/>
      <c r="EE68" s="91"/>
      <c r="EF68" s="91"/>
      <c r="EG68" s="94"/>
      <c r="EH68" s="94"/>
      <c r="EI68" s="95"/>
      <c r="EJ68" s="95"/>
      <c r="EK68" s="96" t="s">
        <v>253</v>
      </c>
      <c r="EL68" s="74"/>
      <c r="EM68" s="74"/>
      <c r="EN68" s="137"/>
      <c r="EO68" s="185" t="s">
        <v>254</v>
      </c>
      <c r="EP68" s="185" t="s">
        <v>255</v>
      </c>
      <c r="EQ68" s="185" t="s">
        <v>626</v>
      </c>
      <c r="ER68" s="185" t="s">
        <v>627</v>
      </c>
      <c r="ES68" s="185" t="s">
        <v>628</v>
      </c>
      <c r="ET68" s="185"/>
      <c r="EU68" s="185"/>
      <c r="EV68" s="137"/>
      <c r="EW68" s="137"/>
      <c r="EX68" s="355" t="s">
        <v>629</v>
      </c>
      <c r="EY68" s="356"/>
      <c r="EZ68" s="355" t="s">
        <v>630</v>
      </c>
      <c r="FA68" s="355" t="s">
        <v>631</v>
      </c>
      <c r="FB68" s="355"/>
      <c r="FC68" s="355"/>
      <c r="FD68" s="356"/>
      <c r="FE68" s="356"/>
      <c r="FF68" s="239">
        <v>14857</v>
      </c>
      <c r="FG68" s="239"/>
      <c r="FH68" s="239"/>
      <c r="FI68" s="240">
        <v>115966</v>
      </c>
      <c r="FJ68" s="248"/>
      <c r="FK68" s="248"/>
      <c r="FL68" s="135">
        <v>1</v>
      </c>
      <c r="FM68" s="136"/>
      <c r="FN68" s="136"/>
      <c r="FO68" s="136"/>
      <c r="FP68" s="136"/>
      <c r="FQ68" s="136"/>
      <c r="FR68" s="136"/>
      <c r="FS68" s="136"/>
      <c r="FT68" s="136"/>
      <c r="FU68" s="136"/>
      <c r="FV68" s="136"/>
      <c r="FW68" s="135"/>
      <c r="FX68" s="135"/>
      <c r="FY68" s="135"/>
      <c r="FZ68" s="135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O68" s="135"/>
      <c r="GP68" s="135"/>
      <c r="GQ68" s="135"/>
      <c r="GR68" s="135"/>
      <c r="GS68" s="135"/>
      <c r="GT68" s="135"/>
      <c r="GU68" s="135"/>
      <c r="GV68" s="135"/>
      <c r="GW68" s="135"/>
      <c r="GX68" s="135"/>
      <c r="GY68" s="135"/>
      <c r="GZ68" s="135"/>
      <c r="HA68" s="135"/>
      <c r="HB68" s="135"/>
      <c r="HC68" s="135"/>
      <c r="HD68" s="135"/>
      <c r="HE68" s="135"/>
      <c r="HF68" s="135"/>
      <c r="HG68" s="135"/>
      <c r="HH68" s="135"/>
      <c r="HI68" s="135"/>
      <c r="HJ68" s="135"/>
      <c r="HK68" s="135"/>
      <c r="HL68" s="135"/>
      <c r="HM68" s="135"/>
      <c r="HN68" s="135"/>
      <c r="HO68" s="135"/>
      <c r="HP68" s="135"/>
      <c r="HQ68" s="135"/>
      <c r="HR68" s="135"/>
      <c r="HS68" s="135"/>
      <c r="HT68" s="135"/>
      <c r="HU68" s="135"/>
      <c r="HV68" s="135"/>
      <c r="HW68" s="135"/>
      <c r="HX68" s="135"/>
      <c r="HY68" s="135"/>
      <c r="HZ68" s="135"/>
      <c r="IA68" s="135"/>
      <c r="IB68" s="135"/>
      <c r="IC68" s="135"/>
      <c r="ID68" s="135"/>
      <c r="IE68" s="135"/>
      <c r="IF68" s="135"/>
      <c r="IG68" s="135"/>
      <c r="IH68" s="135"/>
      <c r="II68" s="135"/>
      <c r="IJ68" s="135"/>
      <c r="IK68" s="135"/>
      <c r="IL68" s="135"/>
      <c r="IM68" s="135"/>
      <c r="IN68" s="135"/>
      <c r="IO68" s="135"/>
      <c r="IP68" s="135"/>
      <c r="IQ68" s="135"/>
      <c r="IR68" s="135"/>
      <c r="IS68" s="135"/>
      <c r="IT68" s="135"/>
      <c r="IU68" s="135"/>
      <c r="IV68" s="135"/>
      <c r="IW68" s="135"/>
      <c r="IX68" s="135"/>
      <c r="IY68" s="135"/>
      <c r="IZ68" s="135"/>
      <c r="JA68" s="135"/>
      <c r="JB68" s="135"/>
      <c r="JC68" s="135"/>
      <c r="JD68" s="135"/>
      <c r="JE68" s="135"/>
      <c r="JF68" s="135"/>
      <c r="JG68" s="135"/>
      <c r="JH68" s="135"/>
      <c r="JI68" s="135"/>
      <c r="JJ68" s="135"/>
      <c r="JK68" s="135"/>
      <c r="JL68" s="135"/>
      <c r="JM68" s="135"/>
      <c r="JN68" s="135"/>
      <c r="JO68" s="135"/>
      <c r="JP68" s="135"/>
      <c r="JQ68" s="135"/>
      <c r="JR68" s="135"/>
      <c r="JS68" s="135"/>
      <c r="JT68" s="135"/>
      <c r="JU68" s="135"/>
      <c r="JV68" s="135"/>
      <c r="JW68" s="135"/>
      <c r="JX68" s="135"/>
      <c r="JY68" s="135"/>
      <c r="JZ68" s="135"/>
      <c r="KA68" s="135"/>
      <c r="KB68" s="135"/>
      <c r="KC68" s="135"/>
      <c r="KD68" s="135"/>
      <c r="KE68" s="135"/>
      <c r="KF68" s="135"/>
      <c r="KG68" s="135"/>
      <c r="KH68" s="135"/>
      <c r="KI68" s="135"/>
      <c r="KJ68" s="135"/>
      <c r="KK68" s="135"/>
      <c r="KL68" s="135"/>
      <c r="KM68" s="135"/>
      <c r="KN68" s="135"/>
      <c r="KO68" s="135"/>
      <c r="KP68" s="135"/>
      <c r="KQ68" s="135"/>
      <c r="KR68" s="135"/>
      <c r="KS68" s="135"/>
      <c r="KT68" s="135"/>
      <c r="KU68" s="135"/>
      <c r="KV68" s="135"/>
      <c r="KW68" s="135"/>
      <c r="KX68" s="135"/>
      <c r="KY68" s="135"/>
      <c r="KZ68" s="135"/>
      <c r="LA68" s="135"/>
      <c r="LB68" s="135"/>
      <c r="LC68" s="135"/>
      <c r="LD68" s="135"/>
      <c r="LE68" s="135"/>
      <c r="LF68" s="135"/>
      <c r="LG68" s="135"/>
      <c r="LH68" s="135"/>
      <c r="LI68" s="135"/>
      <c r="LJ68" s="135"/>
      <c r="LK68" s="135"/>
      <c r="LL68" s="135"/>
      <c r="LM68" s="135"/>
      <c r="LN68" s="135"/>
      <c r="LO68" s="135"/>
      <c r="LP68" s="135"/>
      <c r="LQ68" s="135"/>
      <c r="LR68" s="135"/>
      <c r="LS68" s="135"/>
      <c r="LT68" s="135"/>
      <c r="LU68" s="135"/>
      <c r="LV68" s="135"/>
      <c r="LW68" s="135"/>
      <c r="LX68" s="135"/>
      <c r="LY68" s="135"/>
      <c r="LZ68" s="135"/>
      <c r="MA68" s="135"/>
      <c r="MB68" s="135"/>
      <c r="MC68" s="135"/>
      <c r="MD68" s="135"/>
      <c r="ME68" s="135"/>
      <c r="MF68" s="135"/>
      <c r="MG68" s="135"/>
      <c r="MH68" s="135"/>
      <c r="MI68" s="135"/>
      <c r="MJ68" s="135"/>
      <c r="MK68" s="135"/>
      <c r="ML68" s="135"/>
      <c r="MM68" s="135"/>
      <c r="MN68" s="135"/>
      <c r="MO68" s="135"/>
      <c r="MP68" s="135"/>
      <c r="MQ68" s="135"/>
      <c r="MR68" s="135"/>
      <c r="MS68" s="135"/>
      <c r="MT68" s="135"/>
      <c r="MU68" s="135"/>
      <c r="MV68" s="135"/>
      <c r="MW68" s="135"/>
      <c r="MX68" s="135"/>
      <c r="MY68" s="135"/>
      <c r="MZ68" s="135"/>
      <c r="NA68" s="135"/>
      <c r="NB68" s="135"/>
      <c r="NC68" s="135"/>
      <c r="ND68" s="135"/>
      <c r="NE68" s="135"/>
      <c r="NF68" s="135"/>
      <c r="NG68" s="135"/>
      <c r="NH68" s="135"/>
      <c r="NI68" s="135"/>
      <c r="NJ68" s="135"/>
      <c r="NK68" s="135"/>
      <c r="NL68" s="135"/>
      <c r="NM68" s="135"/>
      <c r="NN68" s="135"/>
      <c r="NO68" s="135"/>
      <c r="NP68" s="135"/>
      <c r="NQ68" s="135"/>
      <c r="NR68" s="135"/>
      <c r="NS68" s="135"/>
      <c r="NT68" s="135"/>
      <c r="NU68" s="135"/>
      <c r="NV68" s="135"/>
      <c r="NW68" s="135"/>
      <c r="NX68" s="135"/>
      <c r="NY68" s="135"/>
      <c r="NZ68" s="135"/>
      <c r="OA68" s="135"/>
      <c r="OB68" s="135"/>
      <c r="OC68" s="135"/>
      <c r="OD68" s="135"/>
      <c r="OE68" s="135"/>
      <c r="OF68" s="135"/>
      <c r="OG68" s="135"/>
      <c r="OH68" s="135"/>
      <c r="OI68" s="135"/>
      <c r="OJ68" s="135"/>
      <c r="OK68" s="135"/>
      <c r="OL68" s="135"/>
      <c r="OM68" s="135"/>
      <c r="ON68" s="135"/>
      <c r="OO68" s="135"/>
      <c r="OP68" s="135"/>
      <c r="OQ68" s="135"/>
      <c r="OR68" s="135"/>
      <c r="OS68" s="135"/>
      <c r="OT68" s="135"/>
      <c r="OU68" s="135"/>
      <c r="OV68" s="135"/>
      <c r="OW68" s="135"/>
      <c r="OX68" s="135"/>
      <c r="OY68" s="135"/>
      <c r="OZ68" s="135"/>
      <c r="PA68" s="135"/>
      <c r="PB68" s="135"/>
      <c r="PC68" s="135"/>
      <c r="PD68" s="135"/>
      <c r="PE68" s="135"/>
      <c r="PF68" s="135"/>
      <c r="PG68" s="135"/>
      <c r="PH68" s="135"/>
      <c r="PI68" s="135"/>
      <c r="PJ68" s="135"/>
      <c r="PK68" s="135"/>
      <c r="PL68" s="135"/>
      <c r="PM68" s="135"/>
      <c r="PN68" s="135"/>
      <c r="PO68" s="135"/>
      <c r="PP68" s="135"/>
      <c r="PQ68" s="135"/>
      <c r="PR68" s="135"/>
      <c r="PS68" s="135"/>
      <c r="PT68" s="135"/>
      <c r="PU68" s="135"/>
      <c r="PV68" s="135"/>
      <c r="PW68" s="135"/>
      <c r="PX68" s="135"/>
      <c r="PY68" s="135"/>
      <c r="PZ68" s="135"/>
      <c r="QA68" s="135"/>
      <c r="QB68" s="135"/>
      <c r="QC68" s="135"/>
      <c r="QD68" s="135"/>
      <c r="QE68" s="135"/>
      <c r="QF68" s="135"/>
      <c r="QG68" s="135"/>
      <c r="QH68" s="135"/>
      <c r="QI68" s="135"/>
      <c r="QJ68" s="135"/>
      <c r="QK68" s="135"/>
      <c r="QL68" s="135"/>
      <c r="QM68" s="135"/>
      <c r="QN68" s="135"/>
      <c r="QO68" s="135"/>
      <c r="QP68" s="135"/>
      <c r="QQ68" s="135"/>
      <c r="QR68" s="135"/>
      <c r="QS68" s="135"/>
      <c r="QT68" s="135"/>
      <c r="QU68" s="135"/>
      <c r="QV68" s="135"/>
      <c r="QW68" s="135"/>
      <c r="QX68" s="135"/>
      <c r="QY68" s="135"/>
      <c r="QZ68" s="135"/>
      <c r="RA68" s="135"/>
      <c r="RB68" s="135"/>
      <c r="RC68" s="135"/>
      <c r="RD68" s="135"/>
      <c r="RE68" s="135"/>
      <c r="RF68" s="135"/>
      <c r="RG68" s="135"/>
      <c r="RH68" s="135"/>
      <c r="RI68" s="135"/>
      <c r="RJ68" s="135"/>
      <c r="RK68" s="135"/>
      <c r="RL68" s="135"/>
      <c r="RM68" s="135"/>
      <c r="RN68" s="135"/>
      <c r="RO68" s="135"/>
      <c r="RP68" s="135"/>
      <c r="RQ68" s="135"/>
      <c r="RR68" s="135"/>
      <c r="RS68" s="135"/>
      <c r="RT68" s="135"/>
      <c r="RU68" s="135"/>
      <c r="RV68" s="135"/>
      <c r="RW68" s="135"/>
      <c r="RX68" s="135"/>
      <c r="RY68" s="135"/>
      <c r="RZ68" s="135"/>
      <c r="SA68" s="135"/>
      <c r="SB68" s="135"/>
      <c r="SC68" s="135"/>
      <c r="SD68" s="135"/>
      <c r="SE68" s="135"/>
      <c r="SF68" s="135"/>
      <c r="SG68" s="135"/>
      <c r="SH68" s="135"/>
      <c r="SI68" s="135"/>
      <c r="SJ68" s="135"/>
      <c r="SK68" s="135"/>
      <c r="SL68" s="135"/>
      <c r="SM68" s="135"/>
      <c r="SN68" s="135"/>
      <c r="SO68" s="135"/>
      <c r="SP68" s="135"/>
      <c r="SQ68" s="135"/>
      <c r="SR68" s="135"/>
      <c r="SS68" s="135"/>
      <c r="ST68" s="135"/>
      <c r="SU68" s="135"/>
      <c r="SV68" s="135"/>
      <c r="SW68" s="135"/>
      <c r="SX68" s="135"/>
      <c r="SY68" s="135"/>
      <c r="SZ68" s="135"/>
      <c r="TA68" s="135"/>
      <c r="TB68" s="135"/>
      <c r="TC68" s="135"/>
      <c r="TD68" s="135"/>
      <c r="TE68" s="135"/>
      <c r="TF68" s="135"/>
      <c r="TG68" s="135"/>
      <c r="TH68" s="135"/>
      <c r="TI68" s="135"/>
      <c r="TJ68" s="135"/>
      <c r="TK68" s="135"/>
      <c r="TL68" s="135"/>
      <c r="TM68" s="135"/>
      <c r="TN68" s="135"/>
      <c r="TO68" s="135"/>
      <c r="TP68" s="135"/>
      <c r="TQ68" s="135"/>
      <c r="TR68" s="135"/>
      <c r="TS68" s="135"/>
      <c r="TT68" s="135"/>
      <c r="TU68" s="135"/>
      <c r="TV68" s="135"/>
      <c r="TW68" s="135"/>
      <c r="TX68" s="135"/>
      <c r="TY68" s="135"/>
      <c r="TZ68" s="135"/>
      <c r="UA68" s="135"/>
      <c r="UB68" s="135"/>
      <c r="UC68" s="135"/>
      <c r="UD68" s="135"/>
      <c r="UE68" s="135"/>
      <c r="UF68" s="135"/>
      <c r="UG68" s="135"/>
      <c r="UH68" s="135"/>
      <c r="UI68" s="135"/>
      <c r="UJ68" s="135"/>
      <c r="UK68" s="135"/>
      <c r="UL68" s="135"/>
      <c r="UM68" s="135"/>
      <c r="UN68" s="135"/>
      <c r="UO68" s="135"/>
      <c r="UP68" s="135"/>
      <c r="UQ68" s="135"/>
      <c r="UR68" s="135"/>
      <c r="US68" s="135"/>
      <c r="UT68" s="135"/>
      <c r="UU68" s="135"/>
      <c r="UV68" s="135"/>
      <c r="UW68" s="135"/>
      <c r="UX68" s="135"/>
      <c r="UY68" s="135"/>
      <c r="UZ68" s="135"/>
      <c r="VA68" s="135"/>
      <c r="VB68" s="135"/>
      <c r="VC68" s="135"/>
      <c r="VD68" s="135"/>
      <c r="VE68" s="135"/>
      <c r="VF68" s="135"/>
      <c r="VG68" s="135"/>
      <c r="VH68" s="135"/>
      <c r="VI68" s="135"/>
      <c r="VJ68" s="135"/>
      <c r="VK68" s="135"/>
      <c r="VL68" s="135"/>
      <c r="VM68" s="135"/>
      <c r="VN68" s="135"/>
      <c r="VO68" s="135"/>
      <c r="VP68" s="135"/>
      <c r="VQ68" s="135"/>
      <c r="VR68" s="135"/>
      <c r="VS68" s="135"/>
      <c r="VT68" s="135"/>
      <c r="VU68" s="135"/>
      <c r="VV68" s="135"/>
      <c r="VW68" s="135"/>
      <c r="VX68" s="135"/>
      <c r="VY68" s="135"/>
      <c r="VZ68" s="135"/>
      <c r="WA68" s="135"/>
      <c r="WB68" s="135"/>
      <c r="WC68" s="135"/>
      <c r="WD68" s="135"/>
      <c r="WE68" s="135"/>
      <c r="WF68" s="135"/>
      <c r="WG68" s="135"/>
      <c r="WH68" s="135"/>
      <c r="WI68" s="135"/>
      <c r="WJ68" s="135"/>
      <c r="WK68" s="135"/>
      <c r="WL68" s="135"/>
      <c r="WM68" s="135"/>
      <c r="WN68" s="135"/>
      <c r="WO68" s="135"/>
      <c r="WP68" s="135"/>
      <c r="WQ68" s="135"/>
      <c r="WR68" s="135"/>
      <c r="WS68" s="135"/>
      <c r="WT68" s="135"/>
      <c r="WU68" s="135"/>
      <c r="WV68" s="135"/>
      <c r="WW68" s="135"/>
      <c r="WX68" s="135"/>
      <c r="WY68" s="135"/>
      <c r="WZ68" s="135"/>
      <c r="XA68" s="135"/>
      <c r="XB68" s="135"/>
      <c r="XC68" s="135"/>
      <c r="XD68" s="135"/>
      <c r="XE68" s="135"/>
      <c r="XF68" s="135"/>
      <c r="XG68" s="135"/>
      <c r="XH68" s="135"/>
      <c r="XI68" s="135"/>
      <c r="XJ68" s="135"/>
      <c r="XK68" s="135"/>
      <c r="XL68" s="135"/>
      <c r="XM68" s="135"/>
      <c r="XN68" s="135"/>
      <c r="XO68" s="135"/>
      <c r="XP68" s="135"/>
      <c r="XQ68" s="135"/>
      <c r="XR68" s="135"/>
      <c r="XS68" s="135"/>
      <c r="XT68" s="135"/>
      <c r="XU68" s="135"/>
      <c r="XV68" s="135"/>
      <c r="XW68" s="135"/>
      <c r="XX68" s="135"/>
      <c r="XY68" s="135"/>
      <c r="XZ68" s="135"/>
      <c r="YA68" s="135"/>
      <c r="YB68" s="135"/>
      <c r="YC68" s="135"/>
      <c r="YD68" s="135"/>
      <c r="YE68" s="135"/>
      <c r="YF68" s="135"/>
      <c r="YG68" s="135"/>
      <c r="YH68" s="135"/>
      <c r="YI68" s="135"/>
      <c r="YJ68" s="135"/>
      <c r="YK68" s="135"/>
      <c r="YL68" s="135"/>
      <c r="YM68" s="135"/>
      <c r="YN68" s="135"/>
      <c r="YO68" s="135"/>
      <c r="YP68" s="135"/>
      <c r="YQ68" s="135"/>
      <c r="YR68" s="135"/>
      <c r="YS68" s="135"/>
      <c r="YT68" s="135"/>
      <c r="YU68" s="135"/>
      <c r="YV68" s="135"/>
      <c r="YW68" s="135"/>
      <c r="YX68" s="135"/>
      <c r="YY68" s="135"/>
      <c r="YZ68" s="135"/>
      <c r="ZA68" s="135"/>
      <c r="ZB68" s="135"/>
      <c r="ZC68" s="135"/>
      <c r="ZD68" s="135"/>
      <c r="ZE68" s="135"/>
      <c r="ZF68" s="135"/>
      <c r="ZG68" s="135"/>
      <c r="ZH68" s="135"/>
      <c r="ZI68" s="135"/>
      <c r="ZJ68" s="135"/>
      <c r="ZK68" s="135"/>
      <c r="ZL68" s="135"/>
      <c r="ZM68" s="135"/>
      <c r="ZN68" s="135"/>
      <c r="ZO68" s="135"/>
      <c r="ZP68" s="135"/>
      <c r="ZQ68" s="135"/>
      <c r="ZR68" s="135"/>
      <c r="ZS68" s="135"/>
      <c r="ZT68" s="135"/>
      <c r="ZU68" s="135"/>
      <c r="ZV68" s="135"/>
      <c r="ZW68" s="135"/>
      <c r="ZX68" s="135"/>
      <c r="ZY68" s="135"/>
      <c r="ZZ68" s="135"/>
      <c r="AAA68" s="135"/>
      <c r="AAB68" s="135"/>
      <c r="AAC68" s="135"/>
      <c r="AAD68" s="135"/>
      <c r="AAE68" s="135"/>
      <c r="AAF68" s="135"/>
      <c r="AAG68" s="135"/>
      <c r="AAH68" s="135"/>
      <c r="AAI68" s="135"/>
      <c r="AAJ68" s="135"/>
      <c r="AAK68" s="135"/>
      <c r="AAL68" s="135"/>
      <c r="AAM68" s="135"/>
      <c r="AAN68" s="135"/>
      <c r="AAO68" s="135"/>
      <c r="AAP68" s="135"/>
      <c r="AAQ68" s="135"/>
      <c r="AAR68" s="135"/>
      <c r="AAS68" s="135"/>
      <c r="AAT68" s="135"/>
      <c r="AAU68" s="135"/>
      <c r="AAV68" s="135"/>
      <c r="AAW68" s="135"/>
      <c r="AAX68" s="135"/>
      <c r="AAY68" s="135"/>
      <c r="AAZ68" s="135"/>
      <c r="ABA68" s="135"/>
      <c r="ABB68" s="135"/>
      <c r="ABC68" s="135"/>
      <c r="ABD68" s="135"/>
      <c r="ABE68" s="135"/>
      <c r="ABF68" s="135"/>
      <c r="ABG68" s="135"/>
      <c r="ABH68" s="135"/>
      <c r="ABI68" s="135"/>
      <c r="ABJ68" s="135"/>
      <c r="ABK68" s="135"/>
      <c r="ABL68" s="135"/>
      <c r="ABM68" s="135"/>
      <c r="ABN68" s="135"/>
      <c r="ABO68" s="135"/>
      <c r="ABP68" s="135"/>
      <c r="ABQ68" s="135"/>
      <c r="ABR68" s="135"/>
      <c r="ABS68" s="135"/>
      <c r="ABT68" s="135"/>
      <c r="ABU68" s="135"/>
      <c r="ABV68" s="135"/>
      <c r="ABW68" s="135"/>
      <c r="ABX68" s="135"/>
      <c r="ABY68" s="135"/>
      <c r="ABZ68" s="135"/>
      <c r="ACA68" s="135"/>
      <c r="ACB68" s="135"/>
      <c r="ACC68" s="135"/>
      <c r="ACD68" s="135"/>
      <c r="ACE68" s="135"/>
      <c r="ACF68" s="135"/>
      <c r="ACG68" s="135"/>
      <c r="ACH68" s="135"/>
      <c r="ACI68" s="135"/>
      <c r="ACJ68" s="135"/>
      <c r="ACK68" s="135"/>
      <c r="ACL68" s="135"/>
      <c r="ACM68" s="135"/>
      <c r="ACN68" s="135"/>
      <c r="ACO68" s="135"/>
      <c r="ACP68" s="135"/>
      <c r="ACQ68" s="135"/>
      <c r="ACR68" s="135"/>
      <c r="ACS68" s="135"/>
      <c r="ACT68" s="135"/>
      <c r="ACU68" s="135"/>
      <c r="ACV68" s="135"/>
      <c r="ACW68" s="135"/>
      <c r="ACX68" s="135"/>
      <c r="ACY68" s="135"/>
      <c r="ACZ68" s="135"/>
      <c r="ADA68" s="135"/>
      <c r="ADB68" s="135"/>
      <c r="ADC68" s="135"/>
      <c r="ADD68" s="135"/>
      <c r="ADE68" s="135"/>
      <c r="ADF68" s="135"/>
      <c r="ADG68" s="135"/>
      <c r="ADH68" s="135"/>
      <c r="ADI68" s="135"/>
      <c r="ADJ68" s="135"/>
      <c r="ADK68" s="135"/>
      <c r="ADL68" s="135"/>
      <c r="ADM68" s="135"/>
      <c r="ADN68" s="135"/>
      <c r="ADO68" s="135"/>
      <c r="ADP68" s="135"/>
      <c r="ADQ68" s="135"/>
      <c r="ADR68" s="135"/>
      <c r="ADS68" s="135"/>
      <c r="ADT68" s="135"/>
      <c r="ADU68" s="135"/>
      <c r="ADV68" s="135"/>
      <c r="ADW68" s="135"/>
      <c r="ADX68" s="135"/>
      <c r="ADY68" s="135"/>
      <c r="ADZ68" s="135"/>
      <c r="AEA68" s="135"/>
      <c r="AEB68" s="135"/>
      <c r="AEC68" s="135"/>
      <c r="AED68" s="135"/>
      <c r="AEE68" s="135"/>
      <c r="AEF68" s="135"/>
      <c r="AEG68" s="135"/>
      <c r="AEH68" s="135"/>
      <c r="AEI68" s="135"/>
      <c r="AEJ68" s="135"/>
      <c r="AEK68" s="135"/>
      <c r="AEL68" s="135"/>
      <c r="AEM68" s="135"/>
      <c r="AEN68" s="135"/>
      <c r="AEO68" s="135"/>
      <c r="AEP68" s="135"/>
      <c r="AEQ68" s="135"/>
      <c r="AER68" s="135"/>
      <c r="AES68" s="135"/>
      <c r="AET68" s="135"/>
      <c r="AEU68" s="135"/>
      <c r="AEV68" s="135"/>
      <c r="AEW68" s="135"/>
      <c r="AEX68" s="135"/>
      <c r="AEY68" s="135"/>
      <c r="AEZ68" s="135"/>
      <c r="AFA68" s="135"/>
      <c r="AFB68" s="135"/>
      <c r="AFC68" s="135"/>
      <c r="AFD68" s="135"/>
      <c r="AFE68" s="135"/>
      <c r="AFF68" s="135"/>
      <c r="AFG68" s="135"/>
      <c r="AFH68" s="135"/>
      <c r="AFI68" s="135"/>
      <c r="AFJ68" s="135"/>
      <c r="AFK68" s="135"/>
      <c r="AFL68" s="135"/>
      <c r="AFM68" s="135"/>
      <c r="AFN68" s="135"/>
      <c r="AFO68" s="135"/>
      <c r="AFP68" s="135"/>
      <c r="AFQ68" s="135"/>
      <c r="AFR68" s="135"/>
      <c r="AFS68" s="135"/>
      <c r="AFT68" s="135"/>
      <c r="AFU68" s="135"/>
      <c r="AFV68" s="135"/>
      <c r="AFW68" s="135"/>
      <c r="AFX68" s="135"/>
      <c r="AFY68" s="135"/>
      <c r="AFZ68" s="135"/>
      <c r="AGA68" s="135"/>
      <c r="AGB68" s="135"/>
      <c r="AGC68" s="135"/>
      <c r="AGD68" s="135"/>
      <c r="AGE68" s="135"/>
      <c r="AGF68" s="135"/>
      <c r="AGG68" s="135"/>
      <c r="AGH68" s="135"/>
      <c r="AGI68" s="135"/>
      <c r="AGJ68" s="135"/>
      <c r="AGK68" s="135"/>
      <c r="AGL68" s="135"/>
      <c r="AGM68" s="135"/>
      <c r="AGN68" s="135"/>
      <c r="AGO68" s="135"/>
      <c r="AGP68" s="135"/>
      <c r="AGQ68" s="135"/>
      <c r="AGR68" s="135"/>
      <c r="AGS68" s="135"/>
      <c r="AGT68" s="135"/>
      <c r="AGU68" s="135"/>
      <c r="AGV68" s="135"/>
      <c r="AGW68" s="135"/>
      <c r="AGX68" s="135"/>
      <c r="AGY68" s="135"/>
      <c r="AGZ68" s="135"/>
      <c r="AHA68" s="135"/>
      <c r="AHB68" s="135"/>
      <c r="AHC68" s="135"/>
      <c r="AHD68" s="135"/>
      <c r="AHE68" s="135"/>
      <c r="AHF68" s="135"/>
      <c r="AHG68" s="135"/>
      <c r="AHH68" s="135"/>
      <c r="AHI68" s="135"/>
      <c r="AHJ68" s="135"/>
      <c r="AHK68" s="135"/>
      <c r="AHL68" s="135"/>
      <c r="AHM68" s="135"/>
      <c r="AHN68" s="135"/>
      <c r="AHO68" s="135"/>
      <c r="AHP68" s="135"/>
      <c r="AHQ68" s="135"/>
      <c r="AHR68" s="135"/>
      <c r="AHS68" s="135"/>
      <c r="AHT68" s="135"/>
      <c r="AHU68" s="135"/>
      <c r="AHV68" s="135"/>
      <c r="AHW68" s="135"/>
      <c r="AHX68" s="135"/>
      <c r="AHY68" s="135"/>
      <c r="AHZ68" s="135"/>
      <c r="AIA68" s="135"/>
      <c r="AIB68" s="135"/>
      <c r="AIC68" s="135"/>
      <c r="AID68" s="135"/>
      <c r="AIE68" s="135"/>
      <c r="AIF68" s="135"/>
      <c r="AIG68" s="135"/>
      <c r="AIH68" s="135"/>
      <c r="AII68" s="135"/>
      <c r="AIJ68" s="135"/>
      <c r="AIK68" s="135"/>
      <c r="AIL68" s="135"/>
      <c r="AIM68" s="135"/>
      <c r="AIN68" s="135"/>
      <c r="AIO68" s="135"/>
      <c r="AIP68" s="135"/>
      <c r="AIQ68" s="135"/>
      <c r="AIR68" s="135"/>
      <c r="AIS68" s="135"/>
      <c r="AIT68" s="135"/>
      <c r="AIU68" s="135"/>
      <c r="AIV68" s="135"/>
      <c r="AIW68" s="135"/>
      <c r="AIX68" s="135"/>
      <c r="AIY68" s="135"/>
      <c r="AIZ68" s="135"/>
      <c r="AJA68" s="135"/>
      <c r="AJB68" s="135"/>
      <c r="AJC68" s="135"/>
      <c r="AJD68" s="135"/>
      <c r="AJE68" s="135"/>
      <c r="AJF68" s="135"/>
      <c r="AJG68" s="135"/>
      <c r="AJH68" s="135"/>
      <c r="AJI68" s="135"/>
      <c r="AJJ68" s="135"/>
      <c r="AJK68" s="135"/>
      <c r="AJL68" s="135"/>
      <c r="AJM68" s="135"/>
      <c r="AJN68" s="135"/>
      <c r="AJO68" s="135"/>
      <c r="AJP68" s="135"/>
      <c r="AJQ68" s="135"/>
      <c r="AJR68" s="135"/>
      <c r="AJS68" s="135"/>
      <c r="AJT68" s="135"/>
      <c r="AJU68" s="135"/>
      <c r="AJV68" s="135"/>
      <c r="AJW68" s="135"/>
      <c r="AJX68" s="135"/>
      <c r="AJY68" s="135"/>
      <c r="AJZ68" s="135"/>
      <c r="AKA68" s="135"/>
      <c r="AKB68" s="135"/>
      <c r="AKC68" s="135"/>
      <c r="AKD68" s="135"/>
      <c r="AKE68" s="135"/>
      <c r="AKF68" s="135"/>
      <c r="AKG68" s="135"/>
      <c r="AKH68" s="135"/>
      <c r="AKI68" s="135"/>
      <c r="AKJ68" s="135"/>
      <c r="AKK68" s="135"/>
      <c r="AKL68" s="135"/>
      <c r="AKM68" s="135"/>
      <c r="AKN68" s="135"/>
      <c r="AKO68" s="135"/>
      <c r="AKP68" s="135"/>
      <c r="AKQ68" s="135"/>
      <c r="AKR68" s="135"/>
      <c r="AKS68" s="135"/>
      <c r="AKT68" s="135"/>
      <c r="AKU68" s="135"/>
      <c r="AKV68" s="135"/>
      <c r="AKW68" s="135"/>
      <c r="AKX68" s="135"/>
      <c r="AKY68" s="135"/>
      <c r="AKZ68" s="135"/>
      <c r="ALA68" s="135"/>
      <c r="ALB68" s="135"/>
      <c r="ALC68" s="135"/>
      <c r="ALD68" s="135"/>
      <c r="ALE68" s="135"/>
      <c r="ALF68" s="135"/>
      <c r="ALG68" s="135"/>
      <c r="ALH68" s="135"/>
      <c r="ALI68" s="135"/>
      <c r="ALJ68" s="135"/>
      <c r="ALK68" s="135"/>
      <c r="ALL68" s="135"/>
      <c r="ALM68" s="135"/>
      <c r="ALN68" s="135"/>
      <c r="ALO68" s="135"/>
      <c r="ALP68" s="135"/>
      <c r="ALQ68" s="135"/>
      <c r="ALR68" s="135"/>
      <c r="ALS68" s="135"/>
      <c r="ALT68" s="135"/>
      <c r="ALU68" s="135"/>
      <c r="ALV68" s="135"/>
      <c r="ALW68" s="135"/>
      <c r="ALX68" s="135"/>
      <c r="ALY68" s="135"/>
      <c r="ALZ68" s="135"/>
      <c r="AMA68" s="135"/>
      <c r="AMB68" s="135"/>
      <c r="AMC68" s="135"/>
      <c r="AMD68" s="135"/>
      <c r="AME68" s="135"/>
      <c r="AMF68" s="135"/>
      <c r="AMG68" s="135"/>
      <c r="AMH68" s="135"/>
      <c r="AMI68" s="135"/>
      <c r="AMJ68" s="135"/>
      <c r="AMK68" s="135"/>
      <c r="AML68" s="135"/>
      <c r="AMM68" s="135"/>
      <c r="AMN68" s="135"/>
      <c r="AMO68" s="135"/>
      <c r="AMP68" s="135"/>
      <c r="AMQ68" s="135"/>
      <c r="AMR68" s="135"/>
      <c r="AMS68" s="135"/>
      <c r="AMT68" s="135"/>
      <c r="AMU68" s="135"/>
      <c r="AMV68" s="135"/>
      <c r="AMW68" s="135"/>
      <c r="AMX68" s="135"/>
      <c r="AMY68" s="135"/>
      <c r="AMZ68" s="135"/>
      <c r="ANA68" s="135"/>
      <c r="ANB68" s="135"/>
      <c r="ANC68" s="135"/>
      <c r="AND68" s="135"/>
      <c r="ANE68" s="135"/>
      <c r="ANF68" s="135"/>
      <c r="ANG68" s="135"/>
      <c r="ANH68" s="135"/>
      <c r="ANI68" s="135"/>
      <c r="ANJ68" s="135"/>
      <c r="ANK68" s="135"/>
      <c r="ANL68" s="135"/>
      <c r="ANM68" s="135"/>
      <c r="ANN68" s="135"/>
      <c r="ANO68" s="135"/>
      <c r="ANP68" s="135"/>
      <c r="ANQ68" s="135"/>
      <c r="ANR68" s="135"/>
      <c r="ANS68" s="135"/>
      <c r="ANT68" s="135"/>
      <c r="ANU68" s="135"/>
      <c r="ANV68" s="135"/>
      <c r="ANW68" s="135"/>
      <c r="ANX68" s="135"/>
      <c r="ANY68" s="135"/>
      <c r="ANZ68" s="135"/>
      <c r="AOA68" s="135"/>
      <c r="AOB68" s="135"/>
      <c r="AOC68" s="135"/>
      <c r="AOD68" s="135"/>
      <c r="AOE68" s="135"/>
      <c r="AOF68" s="135"/>
      <c r="AOG68" s="135"/>
      <c r="AOH68" s="135"/>
      <c r="AOI68" s="135"/>
      <c r="AOJ68" s="135"/>
      <c r="AOK68" s="135"/>
      <c r="AOL68" s="135"/>
      <c r="AOM68" s="135"/>
      <c r="AON68" s="135"/>
      <c r="AOO68" s="135"/>
      <c r="AOP68" s="135"/>
      <c r="AOQ68" s="135"/>
      <c r="AOR68" s="135"/>
      <c r="AOS68" s="135"/>
      <c r="AOT68" s="135"/>
      <c r="AOU68" s="135"/>
      <c r="AOV68" s="135"/>
      <c r="AOW68" s="135"/>
      <c r="AOX68" s="135"/>
      <c r="AOY68" s="135"/>
      <c r="AOZ68" s="135"/>
      <c r="APA68" s="135"/>
      <c r="APB68" s="135"/>
      <c r="APC68" s="135"/>
      <c r="APD68" s="135"/>
      <c r="APE68" s="135"/>
      <c r="APF68" s="135"/>
      <c r="APG68" s="135"/>
      <c r="APH68" s="135"/>
      <c r="API68" s="135"/>
      <c r="APJ68" s="135"/>
      <c r="APK68" s="135"/>
      <c r="APL68" s="135"/>
      <c r="APM68" s="135"/>
      <c r="APN68" s="135"/>
      <c r="APO68" s="135"/>
      <c r="APP68" s="135"/>
    </row>
    <row r="69" spans="1:1108" s="249" customFormat="1">
      <c r="A69" s="42">
        <v>164</v>
      </c>
      <c r="B69" s="137">
        <v>57.1</v>
      </c>
      <c r="C69" s="102" t="s">
        <v>632</v>
      </c>
      <c r="D69" s="174">
        <v>1074</v>
      </c>
      <c r="E69" s="104" t="s">
        <v>562</v>
      </c>
      <c r="F69" s="106" t="s">
        <v>619</v>
      </c>
      <c r="G69" s="175" t="s">
        <v>618</v>
      </c>
      <c r="H69" s="175" t="s">
        <v>621</v>
      </c>
      <c r="I69" s="175" t="s">
        <v>620</v>
      </c>
      <c r="J69" s="10" t="s">
        <v>622</v>
      </c>
      <c r="K69" s="10" t="s">
        <v>623</v>
      </c>
      <c r="L69" s="74" t="s">
        <v>624</v>
      </c>
      <c r="M69" s="10" t="s">
        <v>625</v>
      </c>
      <c r="N69" s="74" t="s">
        <v>293</v>
      </c>
      <c r="O69" s="177">
        <v>101453</v>
      </c>
      <c r="P69" s="109">
        <v>89</v>
      </c>
      <c r="Q69" s="109" t="s">
        <v>0</v>
      </c>
      <c r="R69" s="109">
        <v>89</v>
      </c>
      <c r="S69" s="109" t="s">
        <v>0</v>
      </c>
      <c r="T69" s="109">
        <v>2.5</v>
      </c>
      <c r="U69" s="109" t="s">
        <v>0</v>
      </c>
      <c r="V69" s="109">
        <v>12</v>
      </c>
      <c r="W69" s="109" t="s">
        <v>0</v>
      </c>
      <c r="X69" s="109">
        <v>7</v>
      </c>
      <c r="Y69" s="109" t="s">
        <v>0</v>
      </c>
      <c r="Z69" s="109">
        <v>5</v>
      </c>
      <c r="AA69" s="109" t="s">
        <v>0</v>
      </c>
      <c r="AB69" s="109"/>
      <c r="AC69" s="109" t="s">
        <v>0</v>
      </c>
      <c r="AD69" s="109"/>
      <c r="AE69" s="109" t="s">
        <v>0</v>
      </c>
      <c r="AF69" s="77">
        <v>4.5</v>
      </c>
      <c r="AG69" s="78">
        <v>8</v>
      </c>
      <c r="AH69" s="77" t="s">
        <v>407</v>
      </c>
      <c r="AI69" s="77" t="s">
        <v>0</v>
      </c>
      <c r="AJ69" s="80"/>
      <c r="AK69" s="80"/>
      <c r="AL69" s="26" t="s">
        <v>11</v>
      </c>
      <c r="AM69" s="26"/>
      <c r="AN69" s="26"/>
      <c r="AO69" s="26"/>
      <c r="AP69" s="111">
        <v>10</v>
      </c>
      <c r="AQ69" s="111" t="s">
        <v>7</v>
      </c>
      <c r="AR69" s="83">
        <v>0.23</v>
      </c>
      <c r="AS69" s="83" t="s">
        <v>20</v>
      </c>
      <c r="AT69" s="260">
        <v>80</v>
      </c>
      <c r="AU69" s="261">
        <v>90</v>
      </c>
      <c r="AV69" s="261">
        <v>100</v>
      </c>
      <c r="AW69" s="74" t="s">
        <v>206</v>
      </c>
      <c r="AX69" s="74" t="s">
        <v>207</v>
      </c>
      <c r="AY69" s="74" t="s">
        <v>208</v>
      </c>
      <c r="AZ69" s="74" t="s">
        <v>209</v>
      </c>
      <c r="BA69" s="152" t="s">
        <v>210</v>
      </c>
      <c r="BB69" s="152" t="s">
        <v>211</v>
      </c>
      <c r="BC69" s="152" t="s">
        <v>212</v>
      </c>
      <c r="BD69" s="152" t="s">
        <v>213</v>
      </c>
      <c r="BE69" s="361" t="s">
        <v>456</v>
      </c>
      <c r="BF69" s="96" t="s">
        <v>467</v>
      </c>
      <c r="BG69" s="96" t="s">
        <v>468</v>
      </c>
      <c r="BH69" s="96" t="s">
        <v>469</v>
      </c>
      <c r="BM69" s="154" t="s">
        <v>294</v>
      </c>
      <c r="BN69" s="157" t="s">
        <v>295</v>
      </c>
      <c r="BO69" s="157" t="s">
        <v>296</v>
      </c>
      <c r="BP69" s="156" t="s">
        <v>297</v>
      </c>
      <c r="BQ69" s="155" t="s">
        <v>298</v>
      </c>
      <c r="BR69" s="155" t="s">
        <v>299</v>
      </c>
      <c r="BS69" s="121" t="s">
        <v>300</v>
      </c>
      <c r="BT69" s="121" t="s">
        <v>301</v>
      </c>
      <c r="BU69" s="121" t="s">
        <v>294</v>
      </c>
      <c r="BV69" s="121" t="s">
        <v>302</v>
      </c>
      <c r="BW69" s="121" t="s">
        <v>296</v>
      </c>
      <c r="BX69" s="121" t="s">
        <v>297</v>
      </c>
      <c r="BY69" s="121" t="s">
        <v>414</v>
      </c>
      <c r="BZ69" s="155" t="s">
        <v>415</v>
      </c>
      <c r="CA69" s="268" t="s">
        <v>416</v>
      </c>
      <c r="CB69" s="269" t="s">
        <v>417</v>
      </c>
      <c r="CC69" s="154" t="s">
        <v>227</v>
      </c>
      <c r="CD69" s="156" t="s">
        <v>228</v>
      </c>
      <c r="CE69" s="157" t="s">
        <v>229</v>
      </c>
      <c r="CF69" s="157" t="s">
        <v>230</v>
      </c>
      <c r="CG69" s="277" t="s">
        <v>456</v>
      </c>
      <c r="CH69" s="155" t="s">
        <v>470</v>
      </c>
      <c r="CI69" s="155" t="s">
        <v>471</v>
      </c>
      <c r="CJ69" s="155" t="s">
        <v>472</v>
      </c>
      <c r="CK69" s="278"/>
      <c r="CL69" s="278"/>
      <c r="CM69" s="278"/>
      <c r="CN69" s="278"/>
      <c r="CO69" s="278"/>
      <c r="CP69" s="278"/>
      <c r="CQ69" s="278"/>
      <c r="CR69" s="278"/>
      <c r="CS69" s="278"/>
      <c r="CT69" s="278"/>
      <c r="CU69" s="278"/>
      <c r="CV69" s="278"/>
      <c r="CW69" s="278"/>
      <c r="CX69" s="278"/>
      <c r="CY69" s="278"/>
      <c r="CZ69" s="91"/>
      <c r="DA69" s="92"/>
      <c r="DB69" s="93"/>
      <c r="DC69" s="93"/>
      <c r="DD69" s="93"/>
      <c r="DE69" s="90" t="s">
        <v>235</v>
      </c>
      <c r="DF69" s="92"/>
      <c r="DG69" s="278"/>
      <c r="DH69" s="278"/>
      <c r="DI69" s="92" t="s">
        <v>236</v>
      </c>
      <c r="DJ69" s="91" t="s">
        <v>237</v>
      </c>
      <c r="DK69" s="91" t="s">
        <v>238</v>
      </c>
      <c r="DL69" s="91" t="s">
        <v>239</v>
      </c>
      <c r="DM69" s="127" t="s">
        <v>414</v>
      </c>
      <c r="DN69" s="127" t="s">
        <v>422</v>
      </c>
      <c r="DO69" s="127" t="s">
        <v>423</v>
      </c>
      <c r="DP69" s="127" t="s">
        <v>424</v>
      </c>
      <c r="DQ69" s="91"/>
      <c r="DR69" s="91"/>
      <c r="DS69" s="91"/>
      <c r="DT69" s="91"/>
      <c r="DU69" s="91" t="s">
        <v>241</v>
      </c>
      <c r="DV69" s="91" t="s">
        <v>242</v>
      </c>
      <c r="DW69" s="91" t="s">
        <v>243</v>
      </c>
      <c r="DX69" s="91" t="s">
        <v>244</v>
      </c>
      <c r="DY69" s="91"/>
      <c r="DZ69" s="91"/>
      <c r="EA69" s="91"/>
      <c r="EB69" s="91"/>
      <c r="EC69" s="91"/>
      <c r="ED69" s="91"/>
      <c r="EE69" s="91"/>
      <c r="EF69" s="91"/>
      <c r="EG69" s="94"/>
      <c r="EH69" s="94"/>
      <c r="EI69" s="95"/>
      <c r="EJ69" s="95"/>
      <c r="EK69" s="96" t="s">
        <v>253</v>
      </c>
      <c r="EL69" s="74"/>
      <c r="EM69" s="74"/>
      <c r="EN69" s="137"/>
      <c r="EO69" s="185" t="s">
        <v>254</v>
      </c>
      <c r="EP69" s="185" t="s">
        <v>591</v>
      </c>
      <c r="EQ69" s="185" t="s">
        <v>626</v>
      </c>
      <c r="ER69" s="185" t="s">
        <v>627</v>
      </c>
      <c r="ES69" s="185" t="s">
        <v>628</v>
      </c>
      <c r="ET69" s="185"/>
      <c r="EU69" s="185"/>
      <c r="EV69" s="137"/>
      <c r="EW69" s="137"/>
      <c r="EX69" s="355" t="s">
        <v>633</v>
      </c>
      <c r="EY69" s="356"/>
      <c r="EZ69" s="355" t="s">
        <v>634</v>
      </c>
      <c r="FA69" s="355" t="s">
        <v>635</v>
      </c>
      <c r="FB69" s="355"/>
      <c r="FC69" s="355"/>
      <c r="FD69" s="356"/>
      <c r="FE69" s="356"/>
      <c r="FF69" s="239">
        <v>41689</v>
      </c>
      <c r="FG69" s="357"/>
      <c r="FH69" s="357"/>
      <c r="FI69" s="240">
        <v>115962</v>
      </c>
      <c r="FJ69" s="248"/>
      <c r="FK69" s="248"/>
      <c r="FL69" s="135">
        <v>1</v>
      </c>
      <c r="FM69" s="136"/>
      <c r="FN69" s="136"/>
      <c r="FO69" s="136"/>
      <c r="FP69" s="136"/>
      <c r="FQ69" s="136"/>
      <c r="FR69" s="136"/>
      <c r="FS69" s="136"/>
      <c r="FT69" s="136"/>
      <c r="FU69" s="136"/>
      <c r="FV69" s="136"/>
      <c r="FW69" s="173"/>
      <c r="FX69" s="173"/>
      <c r="FY69" s="173"/>
      <c r="FZ69" s="173"/>
      <c r="GA69" s="173"/>
      <c r="GB69" s="173"/>
      <c r="GC69" s="173"/>
      <c r="GD69" s="173"/>
      <c r="GE69" s="173"/>
      <c r="GF69" s="173"/>
      <c r="GG69" s="173"/>
      <c r="GH69" s="173"/>
      <c r="GI69" s="173"/>
      <c r="GJ69" s="173"/>
      <c r="GK69" s="173"/>
      <c r="GL69" s="173"/>
      <c r="GM69" s="173"/>
      <c r="GN69" s="173"/>
      <c r="GO69" s="173"/>
      <c r="GP69" s="173"/>
      <c r="GQ69" s="173"/>
      <c r="GR69" s="173"/>
      <c r="GS69" s="173"/>
      <c r="GT69" s="173"/>
      <c r="GU69" s="173"/>
      <c r="GV69" s="173"/>
      <c r="GW69" s="173"/>
      <c r="GX69" s="173"/>
      <c r="GY69" s="173"/>
      <c r="GZ69" s="173"/>
      <c r="HA69" s="173"/>
      <c r="HB69" s="173"/>
      <c r="HC69" s="173"/>
      <c r="HD69" s="173"/>
      <c r="HE69" s="173"/>
      <c r="HF69" s="173"/>
      <c r="HG69" s="173"/>
      <c r="HH69" s="173"/>
      <c r="HI69" s="173"/>
      <c r="HJ69" s="173"/>
      <c r="HK69" s="173"/>
      <c r="HL69" s="173"/>
      <c r="HM69" s="173"/>
      <c r="HN69" s="173"/>
      <c r="HO69" s="173"/>
      <c r="HP69" s="173"/>
      <c r="HQ69" s="173"/>
      <c r="HR69" s="173"/>
      <c r="HS69" s="173"/>
      <c r="HT69" s="173"/>
      <c r="HU69" s="173"/>
      <c r="HV69" s="173"/>
      <c r="HW69" s="173"/>
      <c r="HX69" s="173"/>
      <c r="HY69" s="173"/>
      <c r="HZ69" s="173"/>
      <c r="IA69" s="173"/>
      <c r="IB69" s="173"/>
      <c r="IC69" s="173"/>
      <c r="ID69" s="173"/>
      <c r="IE69" s="173"/>
      <c r="IF69" s="173"/>
      <c r="IG69" s="173"/>
      <c r="IH69" s="173"/>
      <c r="II69" s="173"/>
      <c r="IJ69" s="173"/>
      <c r="IK69" s="173"/>
      <c r="IL69" s="173"/>
      <c r="IM69" s="173"/>
      <c r="IN69" s="173"/>
      <c r="IO69" s="173"/>
      <c r="IP69" s="173"/>
      <c r="IQ69" s="173"/>
      <c r="IR69" s="173"/>
      <c r="IS69" s="173"/>
      <c r="IT69" s="173"/>
      <c r="IU69" s="173"/>
      <c r="IV69" s="173"/>
      <c r="IW69" s="173"/>
      <c r="IX69" s="173"/>
      <c r="IY69" s="173"/>
      <c r="IZ69" s="173"/>
      <c r="JA69" s="173"/>
      <c r="JB69" s="173"/>
      <c r="JC69" s="173"/>
      <c r="JD69" s="173"/>
      <c r="JE69" s="173"/>
      <c r="JF69" s="173"/>
      <c r="JG69" s="173"/>
      <c r="JH69" s="173"/>
      <c r="JI69" s="173"/>
      <c r="JJ69" s="173"/>
      <c r="JK69" s="173"/>
      <c r="JL69" s="173"/>
      <c r="JM69" s="173"/>
      <c r="JN69" s="173"/>
      <c r="JO69" s="173"/>
      <c r="JP69" s="173"/>
      <c r="JQ69" s="173"/>
      <c r="JR69" s="173"/>
      <c r="JS69" s="173"/>
      <c r="JT69" s="173"/>
      <c r="JU69" s="173"/>
      <c r="JV69" s="173"/>
      <c r="JW69" s="173"/>
      <c r="JX69" s="173"/>
      <c r="JY69" s="173"/>
      <c r="JZ69" s="173"/>
      <c r="KA69" s="173"/>
      <c r="KB69" s="173"/>
      <c r="KC69" s="173"/>
      <c r="KD69" s="173"/>
      <c r="KE69" s="173"/>
      <c r="KF69" s="173"/>
      <c r="KG69" s="173"/>
      <c r="KH69" s="173"/>
      <c r="KI69" s="173"/>
      <c r="KJ69" s="173"/>
      <c r="KK69" s="173"/>
      <c r="KL69" s="173"/>
      <c r="KM69" s="173"/>
      <c r="KN69" s="173"/>
      <c r="KO69" s="173"/>
      <c r="KP69" s="173"/>
      <c r="KQ69" s="173"/>
      <c r="KR69" s="173"/>
      <c r="KS69" s="173"/>
      <c r="KT69" s="173"/>
      <c r="KU69" s="173"/>
      <c r="KV69" s="173"/>
      <c r="KW69" s="173"/>
      <c r="KX69" s="173"/>
      <c r="KY69" s="173"/>
      <c r="KZ69" s="173"/>
      <c r="LA69" s="173"/>
      <c r="LB69" s="173"/>
      <c r="LC69" s="173"/>
      <c r="LD69" s="173"/>
      <c r="LE69" s="173"/>
      <c r="LF69" s="173"/>
      <c r="LG69" s="173"/>
      <c r="LH69" s="173"/>
      <c r="LI69" s="173"/>
      <c r="LJ69" s="173"/>
      <c r="LK69" s="173"/>
      <c r="LL69" s="173"/>
      <c r="LM69" s="173"/>
      <c r="LN69" s="173"/>
      <c r="LO69" s="173"/>
      <c r="LP69" s="173"/>
      <c r="LQ69" s="173"/>
      <c r="LR69" s="173"/>
      <c r="LS69" s="173"/>
      <c r="LT69" s="173"/>
      <c r="LU69" s="173"/>
      <c r="LV69" s="173"/>
      <c r="LW69" s="173"/>
      <c r="LX69" s="173"/>
      <c r="LY69" s="173"/>
      <c r="LZ69" s="173"/>
      <c r="MA69" s="173"/>
      <c r="MB69" s="173"/>
      <c r="MC69" s="173"/>
      <c r="MD69" s="173"/>
      <c r="ME69" s="173"/>
      <c r="MF69" s="173"/>
      <c r="MG69" s="173"/>
      <c r="MH69" s="173"/>
      <c r="MI69" s="173"/>
      <c r="MJ69" s="173"/>
      <c r="MK69" s="173"/>
      <c r="ML69" s="173"/>
      <c r="MM69" s="173"/>
      <c r="MN69" s="173"/>
      <c r="MO69" s="173"/>
      <c r="MP69" s="173"/>
      <c r="MQ69" s="173"/>
      <c r="MR69" s="173"/>
      <c r="MS69" s="173"/>
      <c r="MT69" s="173"/>
      <c r="MU69" s="173"/>
      <c r="MV69" s="173"/>
      <c r="MW69" s="173"/>
      <c r="MX69" s="173"/>
      <c r="MY69" s="173"/>
      <c r="MZ69" s="173"/>
      <c r="NA69" s="173"/>
      <c r="NB69" s="173"/>
      <c r="NC69" s="173"/>
      <c r="ND69" s="173"/>
      <c r="NE69" s="173"/>
      <c r="NF69" s="173"/>
      <c r="NG69" s="173"/>
      <c r="NH69" s="173"/>
      <c r="NI69" s="173"/>
      <c r="NJ69" s="173"/>
      <c r="NK69" s="173"/>
      <c r="NL69" s="173"/>
      <c r="NM69" s="173"/>
      <c r="NN69" s="173"/>
      <c r="NO69" s="173"/>
      <c r="NP69" s="173"/>
      <c r="NQ69" s="173"/>
      <c r="NR69" s="173"/>
      <c r="NS69" s="173"/>
      <c r="NT69" s="173"/>
      <c r="NU69" s="173"/>
      <c r="NV69" s="173"/>
      <c r="NW69" s="173"/>
      <c r="NX69" s="173"/>
      <c r="NY69" s="173"/>
      <c r="NZ69" s="173"/>
      <c r="OA69" s="173"/>
      <c r="OB69" s="173"/>
      <c r="OC69" s="173"/>
      <c r="OD69" s="173"/>
      <c r="OE69" s="173"/>
      <c r="OF69" s="173"/>
      <c r="OG69" s="173"/>
      <c r="OH69" s="173"/>
      <c r="OI69" s="173"/>
      <c r="OJ69" s="173"/>
      <c r="OK69" s="173"/>
      <c r="OL69" s="173"/>
      <c r="OM69" s="173"/>
      <c r="ON69" s="173"/>
      <c r="OO69" s="173"/>
      <c r="OP69" s="173"/>
      <c r="OQ69" s="173"/>
      <c r="OR69" s="173"/>
      <c r="OS69" s="173"/>
      <c r="OT69" s="173"/>
      <c r="OU69" s="173"/>
      <c r="OV69" s="173"/>
      <c r="OW69" s="173"/>
      <c r="OX69" s="173"/>
      <c r="OY69" s="173"/>
      <c r="OZ69" s="173"/>
      <c r="PA69" s="173"/>
      <c r="PB69" s="173"/>
      <c r="PC69" s="173"/>
      <c r="PD69" s="173"/>
      <c r="PE69" s="173"/>
      <c r="PF69" s="173"/>
      <c r="PG69" s="173"/>
      <c r="PH69" s="173"/>
      <c r="PI69" s="173"/>
      <c r="PJ69" s="173"/>
      <c r="PK69" s="173"/>
      <c r="PL69" s="173"/>
      <c r="PM69" s="173"/>
      <c r="PN69" s="173"/>
      <c r="PO69" s="173"/>
      <c r="PP69" s="173"/>
      <c r="PQ69" s="173"/>
      <c r="PR69" s="173"/>
      <c r="PS69" s="173"/>
      <c r="PT69" s="173"/>
      <c r="PU69" s="173"/>
      <c r="PV69" s="173"/>
      <c r="PW69" s="173"/>
      <c r="PX69" s="173"/>
      <c r="PY69" s="173"/>
      <c r="PZ69" s="173"/>
      <c r="QA69" s="173"/>
      <c r="QB69" s="173"/>
      <c r="QC69" s="173"/>
      <c r="QD69" s="173"/>
      <c r="QE69" s="173"/>
      <c r="QF69" s="173"/>
      <c r="QG69" s="173"/>
      <c r="QH69" s="173"/>
      <c r="QI69" s="173"/>
      <c r="QJ69" s="173"/>
      <c r="QK69" s="173"/>
      <c r="QL69" s="173"/>
      <c r="QM69" s="173"/>
      <c r="QN69" s="173"/>
      <c r="QO69" s="173"/>
      <c r="QP69" s="173"/>
      <c r="QQ69" s="173"/>
      <c r="QR69" s="173"/>
      <c r="QS69" s="173"/>
      <c r="QT69" s="173"/>
      <c r="QU69" s="173"/>
      <c r="QV69" s="173"/>
      <c r="QW69" s="173"/>
      <c r="QX69" s="173"/>
      <c r="QY69" s="173"/>
      <c r="QZ69" s="173"/>
      <c r="RA69" s="173"/>
      <c r="RB69" s="173"/>
      <c r="RC69" s="173"/>
      <c r="RD69" s="173"/>
      <c r="RE69" s="173"/>
      <c r="RF69" s="173"/>
      <c r="RG69" s="173"/>
      <c r="RH69" s="173"/>
      <c r="RI69" s="173"/>
      <c r="RJ69" s="173"/>
      <c r="RK69" s="173"/>
      <c r="RL69" s="173"/>
      <c r="RM69" s="173"/>
      <c r="RN69" s="173"/>
      <c r="RO69" s="173"/>
      <c r="RP69" s="173"/>
      <c r="RQ69" s="173"/>
      <c r="RR69" s="173"/>
      <c r="RS69" s="173"/>
      <c r="RT69" s="173"/>
      <c r="RU69" s="173"/>
      <c r="RV69" s="173"/>
      <c r="RW69" s="173"/>
      <c r="RX69" s="173"/>
      <c r="RY69" s="173"/>
      <c r="RZ69" s="173"/>
      <c r="SA69" s="173"/>
      <c r="SB69" s="173"/>
      <c r="SC69" s="173"/>
      <c r="SD69" s="173"/>
      <c r="SE69" s="173"/>
      <c r="SF69" s="173"/>
      <c r="SG69" s="173"/>
      <c r="SH69" s="173"/>
      <c r="SI69" s="173"/>
      <c r="SJ69" s="173"/>
      <c r="SK69" s="173"/>
      <c r="SL69" s="173"/>
      <c r="SM69" s="173"/>
      <c r="SN69" s="173"/>
      <c r="SO69" s="173"/>
      <c r="SP69" s="173"/>
      <c r="SQ69" s="173"/>
      <c r="SR69" s="173"/>
      <c r="SS69" s="173"/>
      <c r="ST69" s="173"/>
      <c r="SU69" s="173"/>
      <c r="SV69" s="173"/>
      <c r="SW69" s="173"/>
      <c r="SX69" s="173"/>
      <c r="SY69" s="173"/>
      <c r="SZ69" s="173"/>
      <c r="TA69" s="173"/>
      <c r="TB69" s="173"/>
      <c r="TC69" s="173"/>
      <c r="TD69" s="173"/>
      <c r="TE69" s="173"/>
      <c r="TF69" s="173"/>
      <c r="TG69" s="173"/>
      <c r="TH69" s="173"/>
      <c r="TI69" s="173"/>
      <c r="TJ69" s="173"/>
      <c r="TK69" s="173"/>
      <c r="TL69" s="173"/>
      <c r="TM69" s="173"/>
      <c r="TN69" s="173"/>
      <c r="TO69" s="173"/>
      <c r="TP69" s="173"/>
      <c r="TQ69" s="173"/>
      <c r="TR69" s="173"/>
      <c r="TS69" s="173"/>
      <c r="TT69" s="173"/>
      <c r="TU69" s="173"/>
      <c r="TV69" s="173"/>
      <c r="TW69" s="173"/>
      <c r="TX69" s="173"/>
      <c r="TY69" s="173"/>
      <c r="TZ69" s="173"/>
      <c r="UA69" s="173"/>
      <c r="UB69" s="173"/>
      <c r="UC69" s="173"/>
      <c r="UD69" s="173"/>
      <c r="UE69" s="173"/>
      <c r="UF69" s="173"/>
      <c r="UG69" s="173"/>
      <c r="UH69" s="173"/>
      <c r="UI69" s="173"/>
      <c r="UJ69" s="173"/>
      <c r="UK69" s="173"/>
      <c r="UL69" s="173"/>
      <c r="UM69" s="173"/>
      <c r="UN69" s="173"/>
      <c r="UO69" s="173"/>
      <c r="UP69" s="173"/>
      <c r="UQ69" s="173"/>
      <c r="UR69" s="173"/>
      <c r="US69" s="173"/>
      <c r="UT69" s="173"/>
      <c r="UU69" s="173"/>
      <c r="UV69" s="173"/>
      <c r="UW69" s="173"/>
      <c r="UX69" s="173"/>
      <c r="UY69" s="173"/>
      <c r="UZ69" s="173"/>
      <c r="VA69" s="173"/>
      <c r="VB69" s="173"/>
      <c r="VC69" s="173"/>
      <c r="VD69" s="173"/>
      <c r="VE69" s="173"/>
      <c r="VF69" s="173"/>
      <c r="VG69" s="173"/>
      <c r="VH69" s="173"/>
      <c r="VI69" s="173"/>
      <c r="VJ69" s="173"/>
      <c r="VK69" s="173"/>
      <c r="VL69" s="173"/>
      <c r="VM69" s="173"/>
      <c r="VN69" s="173"/>
      <c r="VO69" s="173"/>
      <c r="VP69" s="173"/>
      <c r="VQ69" s="173"/>
      <c r="VR69" s="173"/>
      <c r="VS69" s="173"/>
      <c r="VT69" s="173"/>
      <c r="VU69" s="173"/>
      <c r="VV69" s="173"/>
      <c r="VW69" s="173"/>
      <c r="VX69" s="173"/>
      <c r="VY69" s="173"/>
      <c r="VZ69" s="173"/>
      <c r="WA69" s="173"/>
      <c r="WB69" s="173"/>
      <c r="WC69" s="173"/>
      <c r="WD69" s="173"/>
      <c r="WE69" s="173"/>
      <c r="WF69" s="173"/>
      <c r="WG69" s="173"/>
      <c r="WH69" s="173"/>
      <c r="WI69" s="173"/>
      <c r="WJ69" s="173"/>
      <c r="WK69" s="173"/>
      <c r="WL69" s="173"/>
      <c r="WM69" s="173"/>
      <c r="WN69" s="173"/>
      <c r="WO69" s="173"/>
      <c r="WP69" s="173"/>
      <c r="WQ69" s="173"/>
      <c r="WR69" s="173"/>
      <c r="WS69" s="173"/>
      <c r="WT69" s="173"/>
      <c r="WU69" s="173"/>
      <c r="WV69" s="173"/>
      <c r="WW69" s="173"/>
      <c r="WX69" s="173"/>
      <c r="WY69" s="173"/>
      <c r="WZ69" s="173"/>
      <c r="XA69" s="173"/>
      <c r="XB69" s="173"/>
      <c r="XC69" s="173"/>
      <c r="XD69" s="173"/>
      <c r="XE69" s="173"/>
      <c r="XF69" s="173"/>
      <c r="XG69" s="173"/>
      <c r="XH69" s="173"/>
      <c r="XI69" s="173"/>
      <c r="XJ69" s="173"/>
      <c r="XK69" s="173"/>
      <c r="XL69" s="173"/>
      <c r="XM69" s="173"/>
      <c r="XN69" s="173"/>
      <c r="XO69" s="173"/>
      <c r="XP69" s="173"/>
      <c r="XQ69" s="173"/>
      <c r="XR69" s="173"/>
      <c r="XS69" s="173"/>
      <c r="XT69" s="173"/>
      <c r="XU69" s="173"/>
      <c r="XV69" s="173"/>
      <c r="XW69" s="173"/>
      <c r="XX69" s="173"/>
      <c r="XY69" s="173"/>
      <c r="XZ69" s="173"/>
      <c r="YA69" s="173"/>
      <c r="YB69" s="173"/>
      <c r="YC69" s="173"/>
      <c r="YD69" s="173"/>
      <c r="YE69" s="173"/>
      <c r="YF69" s="173"/>
      <c r="YG69" s="173"/>
      <c r="YH69" s="173"/>
      <c r="YI69" s="173"/>
      <c r="YJ69" s="173"/>
      <c r="YK69" s="173"/>
      <c r="YL69" s="173"/>
      <c r="YM69" s="173"/>
      <c r="YN69" s="173"/>
      <c r="YO69" s="173"/>
      <c r="YP69" s="173"/>
      <c r="YQ69" s="173"/>
      <c r="YR69" s="173"/>
      <c r="YS69" s="173"/>
      <c r="YT69" s="173"/>
      <c r="YU69" s="173"/>
      <c r="YV69" s="173"/>
      <c r="YW69" s="173"/>
      <c r="YX69" s="173"/>
      <c r="YY69" s="173"/>
      <c r="YZ69" s="173"/>
      <c r="ZA69" s="173"/>
      <c r="ZB69" s="173"/>
      <c r="ZC69" s="173"/>
      <c r="ZD69" s="173"/>
      <c r="ZE69" s="173"/>
      <c r="ZF69" s="173"/>
      <c r="ZG69" s="173"/>
      <c r="ZH69" s="173"/>
      <c r="ZI69" s="173"/>
      <c r="ZJ69" s="173"/>
      <c r="ZK69" s="173"/>
      <c r="ZL69" s="173"/>
      <c r="ZM69" s="173"/>
      <c r="ZN69" s="173"/>
      <c r="ZO69" s="173"/>
      <c r="ZP69" s="173"/>
      <c r="ZQ69" s="173"/>
      <c r="ZR69" s="173"/>
      <c r="ZS69" s="173"/>
      <c r="ZT69" s="173"/>
      <c r="ZU69" s="173"/>
      <c r="ZV69" s="173"/>
      <c r="ZW69" s="173"/>
      <c r="ZX69" s="173"/>
      <c r="ZY69" s="173"/>
      <c r="ZZ69" s="173"/>
      <c r="AAA69" s="173"/>
      <c r="AAB69" s="173"/>
      <c r="AAC69" s="173"/>
      <c r="AAD69" s="173"/>
      <c r="AAE69" s="173"/>
      <c r="AAF69" s="173"/>
      <c r="AAG69" s="173"/>
      <c r="AAH69" s="173"/>
      <c r="AAI69" s="173"/>
      <c r="AAJ69" s="173"/>
      <c r="AAK69" s="173"/>
      <c r="AAL69" s="173"/>
      <c r="AAM69" s="173"/>
      <c r="AAN69" s="173"/>
      <c r="AAO69" s="173"/>
      <c r="AAP69" s="173"/>
      <c r="AAQ69" s="173"/>
      <c r="AAR69" s="173"/>
      <c r="AAS69" s="173"/>
      <c r="AAT69" s="173"/>
      <c r="AAU69" s="173"/>
      <c r="AAV69" s="173"/>
      <c r="AAW69" s="173"/>
      <c r="AAX69" s="173"/>
      <c r="AAY69" s="173"/>
      <c r="AAZ69" s="173"/>
      <c r="ABA69" s="173"/>
      <c r="ABB69" s="173"/>
      <c r="ABC69" s="173"/>
      <c r="ABD69" s="173"/>
      <c r="ABE69" s="173"/>
      <c r="ABF69" s="173"/>
      <c r="ABG69" s="173"/>
      <c r="ABH69" s="173"/>
      <c r="ABI69" s="173"/>
      <c r="ABJ69" s="173"/>
      <c r="ABK69" s="173"/>
      <c r="ABL69" s="173"/>
      <c r="ABM69" s="173"/>
      <c r="ABN69" s="173"/>
      <c r="ABO69" s="173"/>
      <c r="ABP69" s="173"/>
      <c r="ABQ69" s="173"/>
      <c r="ABR69" s="173"/>
      <c r="ABS69" s="173"/>
      <c r="ABT69" s="173"/>
      <c r="ABU69" s="173"/>
      <c r="ABV69" s="173"/>
      <c r="ABW69" s="173"/>
      <c r="ABX69" s="173"/>
      <c r="ABY69" s="173"/>
      <c r="ABZ69" s="173"/>
      <c r="ACA69" s="173"/>
      <c r="ACB69" s="173"/>
      <c r="ACC69" s="173"/>
      <c r="ACD69" s="173"/>
      <c r="ACE69" s="173"/>
      <c r="ACF69" s="173"/>
      <c r="ACG69" s="173"/>
      <c r="ACH69" s="173"/>
      <c r="ACI69" s="173"/>
      <c r="ACJ69" s="173"/>
      <c r="ACK69" s="173"/>
      <c r="ACL69" s="173"/>
      <c r="ACM69" s="173"/>
      <c r="ACN69" s="173"/>
      <c r="ACO69" s="173"/>
      <c r="ACP69" s="173"/>
      <c r="ACQ69" s="173"/>
      <c r="ACR69" s="173"/>
      <c r="ACS69" s="173"/>
      <c r="ACT69" s="173"/>
      <c r="ACU69" s="173"/>
      <c r="ACV69" s="173"/>
      <c r="ACW69" s="173"/>
      <c r="ACX69" s="173"/>
      <c r="ACY69" s="173"/>
      <c r="ACZ69" s="173"/>
      <c r="ADA69" s="173"/>
      <c r="ADB69" s="173"/>
      <c r="ADC69" s="173"/>
      <c r="ADD69" s="173"/>
      <c r="ADE69" s="173"/>
      <c r="ADF69" s="173"/>
      <c r="ADG69" s="173"/>
      <c r="ADH69" s="173"/>
      <c r="ADI69" s="173"/>
      <c r="ADJ69" s="173"/>
      <c r="ADK69" s="173"/>
      <c r="ADL69" s="173"/>
      <c r="ADM69" s="173"/>
      <c r="ADN69" s="173"/>
      <c r="ADO69" s="173"/>
      <c r="ADP69" s="173"/>
      <c r="ADQ69" s="173"/>
      <c r="ADR69" s="173"/>
      <c r="ADS69" s="173"/>
      <c r="ADT69" s="173"/>
      <c r="ADU69" s="173"/>
      <c r="ADV69" s="173"/>
      <c r="ADW69" s="173"/>
      <c r="ADX69" s="173"/>
      <c r="ADY69" s="173"/>
      <c r="ADZ69" s="173"/>
      <c r="AEA69" s="173"/>
      <c r="AEB69" s="173"/>
      <c r="AEC69" s="173"/>
      <c r="AED69" s="173"/>
      <c r="AEE69" s="173"/>
      <c r="AEF69" s="173"/>
      <c r="AEG69" s="173"/>
      <c r="AEH69" s="173"/>
      <c r="AEI69" s="173"/>
      <c r="AEJ69" s="173"/>
      <c r="AEK69" s="173"/>
      <c r="AEL69" s="173"/>
      <c r="AEM69" s="173"/>
      <c r="AEN69" s="173"/>
      <c r="AEO69" s="173"/>
      <c r="AEP69" s="173"/>
      <c r="AEQ69" s="173"/>
      <c r="AER69" s="173"/>
      <c r="AES69" s="173"/>
      <c r="AET69" s="173"/>
      <c r="AEU69" s="173"/>
      <c r="AEV69" s="173"/>
      <c r="AEW69" s="173"/>
      <c r="AEX69" s="173"/>
      <c r="AEY69" s="173"/>
      <c r="AEZ69" s="173"/>
      <c r="AFA69" s="173"/>
      <c r="AFB69" s="173"/>
      <c r="AFC69" s="173"/>
      <c r="AFD69" s="173"/>
      <c r="AFE69" s="173"/>
      <c r="AFF69" s="173"/>
      <c r="AFG69" s="173"/>
      <c r="AFH69" s="173"/>
      <c r="AFI69" s="173"/>
      <c r="AFJ69" s="173"/>
      <c r="AFK69" s="173"/>
      <c r="AFL69" s="173"/>
      <c r="AFM69" s="173"/>
      <c r="AFN69" s="173"/>
      <c r="AFO69" s="173"/>
      <c r="AFP69" s="173"/>
      <c r="AFQ69" s="173"/>
      <c r="AFR69" s="173"/>
      <c r="AFS69" s="173"/>
      <c r="AFT69" s="173"/>
      <c r="AFU69" s="173"/>
      <c r="AFV69" s="173"/>
      <c r="AFW69" s="173"/>
      <c r="AFX69" s="173"/>
      <c r="AFY69" s="173"/>
      <c r="AFZ69" s="173"/>
      <c r="AGA69" s="173"/>
      <c r="AGB69" s="173"/>
      <c r="AGC69" s="173"/>
      <c r="AGD69" s="173"/>
      <c r="AGE69" s="173"/>
      <c r="AGF69" s="173"/>
      <c r="AGG69" s="173"/>
      <c r="AGH69" s="173"/>
      <c r="AGI69" s="173"/>
      <c r="AGJ69" s="173"/>
      <c r="AGK69" s="173"/>
      <c r="AGL69" s="173"/>
      <c r="AGM69" s="173"/>
      <c r="AGN69" s="173"/>
      <c r="AGO69" s="173"/>
      <c r="AGP69" s="173"/>
      <c r="AGQ69" s="173"/>
      <c r="AGR69" s="173"/>
      <c r="AGS69" s="173"/>
      <c r="AGT69" s="173"/>
      <c r="AGU69" s="173"/>
      <c r="AGV69" s="173"/>
      <c r="AGW69" s="173"/>
      <c r="AGX69" s="173"/>
      <c r="AGY69" s="173"/>
      <c r="AGZ69" s="173"/>
      <c r="AHA69" s="173"/>
      <c r="AHB69" s="173"/>
      <c r="AHC69" s="173"/>
      <c r="AHD69" s="173"/>
      <c r="AHE69" s="173"/>
      <c r="AHF69" s="173"/>
      <c r="AHG69" s="173"/>
      <c r="AHH69" s="173"/>
      <c r="AHI69" s="173"/>
      <c r="AHJ69" s="173"/>
      <c r="AHK69" s="173"/>
      <c r="AHL69" s="173"/>
      <c r="AHM69" s="173"/>
      <c r="AHN69" s="173"/>
      <c r="AHO69" s="173"/>
      <c r="AHP69" s="173"/>
      <c r="AHQ69" s="173"/>
      <c r="AHR69" s="173"/>
      <c r="AHS69" s="173"/>
      <c r="AHT69" s="173"/>
      <c r="AHU69" s="173"/>
      <c r="AHV69" s="173"/>
      <c r="AHW69" s="173"/>
      <c r="AHX69" s="173"/>
      <c r="AHY69" s="173"/>
      <c r="AHZ69" s="173"/>
      <c r="AIA69" s="173"/>
      <c r="AIB69" s="173"/>
      <c r="AIC69" s="173"/>
      <c r="AID69" s="173"/>
      <c r="AIE69" s="173"/>
      <c r="AIF69" s="173"/>
      <c r="AIG69" s="173"/>
      <c r="AIH69" s="173"/>
      <c r="AII69" s="173"/>
      <c r="AIJ69" s="173"/>
      <c r="AIK69" s="173"/>
      <c r="AIL69" s="173"/>
      <c r="AIM69" s="173"/>
      <c r="AIN69" s="173"/>
      <c r="AIO69" s="173"/>
      <c r="AIP69" s="173"/>
      <c r="AIQ69" s="173"/>
      <c r="AIR69" s="173"/>
      <c r="AIS69" s="173"/>
      <c r="AIT69" s="173"/>
      <c r="AIU69" s="173"/>
      <c r="AIV69" s="173"/>
      <c r="AIW69" s="173"/>
      <c r="AIX69" s="173"/>
      <c r="AIY69" s="173"/>
      <c r="AIZ69" s="173"/>
      <c r="AJA69" s="173"/>
      <c r="AJB69" s="173"/>
      <c r="AJC69" s="173"/>
      <c r="AJD69" s="173"/>
      <c r="AJE69" s="173"/>
      <c r="AJF69" s="173"/>
      <c r="AJG69" s="173"/>
      <c r="AJH69" s="173"/>
      <c r="AJI69" s="173"/>
      <c r="AJJ69" s="173"/>
      <c r="AJK69" s="173"/>
      <c r="AJL69" s="173"/>
      <c r="AJM69" s="173"/>
      <c r="AJN69" s="173"/>
      <c r="AJO69" s="173"/>
      <c r="AJP69" s="173"/>
      <c r="AJQ69" s="173"/>
      <c r="AJR69" s="173"/>
      <c r="AJS69" s="173"/>
      <c r="AJT69" s="173"/>
      <c r="AJU69" s="173"/>
      <c r="AJV69" s="173"/>
      <c r="AJW69" s="173"/>
      <c r="AJX69" s="173"/>
      <c r="AJY69" s="173"/>
      <c r="AJZ69" s="173"/>
      <c r="AKA69" s="173"/>
      <c r="AKB69" s="173"/>
      <c r="AKC69" s="173"/>
      <c r="AKD69" s="173"/>
      <c r="AKE69" s="173"/>
      <c r="AKF69" s="173"/>
      <c r="AKG69" s="173"/>
      <c r="AKH69" s="173"/>
      <c r="AKI69" s="173"/>
      <c r="AKJ69" s="173"/>
      <c r="AKK69" s="173"/>
      <c r="AKL69" s="173"/>
      <c r="AKM69" s="173"/>
      <c r="AKN69" s="173"/>
      <c r="AKO69" s="173"/>
      <c r="AKP69" s="173"/>
      <c r="AKQ69" s="173"/>
      <c r="AKR69" s="173"/>
      <c r="AKS69" s="173"/>
      <c r="AKT69" s="173"/>
      <c r="AKU69" s="173"/>
      <c r="AKV69" s="173"/>
      <c r="AKW69" s="173"/>
      <c r="AKX69" s="173"/>
      <c r="AKY69" s="173"/>
      <c r="AKZ69" s="173"/>
      <c r="ALA69" s="173"/>
      <c r="ALB69" s="173"/>
      <c r="ALC69" s="173"/>
      <c r="ALD69" s="173"/>
      <c r="ALE69" s="173"/>
      <c r="ALF69" s="173"/>
      <c r="ALG69" s="173"/>
      <c r="ALH69" s="173"/>
      <c r="ALI69" s="173"/>
      <c r="ALJ69" s="173"/>
      <c r="ALK69" s="173"/>
      <c r="ALL69" s="173"/>
      <c r="ALM69" s="173"/>
      <c r="ALN69" s="173"/>
      <c r="ALO69" s="173"/>
      <c r="ALP69" s="173"/>
      <c r="ALQ69" s="173"/>
      <c r="ALR69" s="173"/>
      <c r="ALS69" s="173"/>
      <c r="ALT69" s="173"/>
      <c r="ALU69" s="173"/>
      <c r="ALV69" s="173"/>
      <c r="ALW69" s="173"/>
      <c r="ALX69" s="173"/>
      <c r="ALY69" s="173"/>
      <c r="ALZ69" s="173"/>
      <c r="AMA69" s="173"/>
      <c r="AMB69" s="173"/>
      <c r="AMC69" s="173"/>
      <c r="AMD69" s="173"/>
      <c r="AME69" s="173"/>
      <c r="AMF69" s="173"/>
      <c r="AMG69" s="173"/>
      <c r="AMH69" s="173"/>
      <c r="AMI69" s="173"/>
      <c r="AMJ69" s="173"/>
      <c r="AMK69" s="173"/>
      <c r="AML69" s="173"/>
      <c r="AMM69" s="173"/>
      <c r="AMN69" s="173"/>
      <c r="AMO69" s="173"/>
      <c r="AMP69" s="173"/>
      <c r="AMQ69" s="173"/>
      <c r="AMR69" s="173"/>
      <c r="AMS69" s="173"/>
      <c r="AMT69" s="173"/>
      <c r="AMU69" s="173"/>
      <c r="AMV69" s="173"/>
      <c r="AMW69" s="173"/>
      <c r="AMX69" s="173"/>
      <c r="AMY69" s="173"/>
      <c r="AMZ69" s="173"/>
      <c r="ANA69" s="173"/>
      <c r="ANB69" s="173"/>
      <c r="ANC69" s="173"/>
      <c r="AND69" s="173"/>
      <c r="ANE69" s="173"/>
      <c r="ANF69" s="173"/>
      <c r="ANG69" s="173"/>
      <c r="ANH69" s="173"/>
      <c r="ANI69" s="173"/>
      <c r="ANJ69" s="173"/>
      <c r="ANK69" s="173"/>
      <c r="ANL69" s="173"/>
      <c r="ANM69" s="173"/>
      <c r="ANN69" s="173"/>
      <c r="ANO69" s="173"/>
      <c r="ANP69" s="173"/>
      <c r="ANQ69" s="173"/>
      <c r="ANR69" s="173"/>
      <c r="ANS69" s="173"/>
      <c r="ANT69" s="173"/>
      <c r="ANU69" s="173"/>
      <c r="ANV69" s="173"/>
      <c r="ANW69" s="173"/>
      <c r="ANX69" s="173"/>
      <c r="ANY69" s="173"/>
      <c r="ANZ69" s="173"/>
      <c r="AOA69" s="173"/>
      <c r="AOB69" s="173"/>
      <c r="AOC69" s="173"/>
      <c r="AOD69" s="173"/>
      <c r="AOE69" s="173"/>
      <c r="AOF69" s="173"/>
      <c r="AOG69" s="173"/>
      <c r="AOH69" s="173"/>
      <c r="AOI69" s="173"/>
      <c r="AOJ69" s="173"/>
      <c r="AOK69" s="173"/>
      <c r="AOL69" s="173"/>
      <c r="AOM69" s="173"/>
      <c r="AON69" s="173"/>
      <c r="AOO69" s="173"/>
      <c r="AOP69" s="173"/>
      <c r="AOQ69" s="173"/>
      <c r="AOR69" s="173"/>
      <c r="AOS69" s="173"/>
      <c r="AOT69" s="173"/>
      <c r="AOU69" s="173"/>
      <c r="AOV69" s="173"/>
      <c r="AOW69" s="173"/>
      <c r="AOX69" s="173"/>
      <c r="AOY69" s="173"/>
      <c r="AOZ69" s="173"/>
      <c r="APA69" s="173"/>
      <c r="APB69" s="173"/>
      <c r="APC69" s="173"/>
      <c r="APD69" s="173"/>
      <c r="APE69" s="173"/>
      <c r="APF69" s="173"/>
      <c r="APG69" s="173"/>
      <c r="APH69" s="173"/>
      <c r="API69" s="173"/>
      <c r="APJ69" s="173"/>
      <c r="APK69" s="173"/>
      <c r="APL69" s="173"/>
      <c r="APM69" s="173"/>
      <c r="APN69" s="173"/>
      <c r="APO69" s="173"/>
      <c r="APP69" s="173"/>
    </row>
    <row r="70" spans="1:1108" s="249" customFormat="1">
      <c r="A70" s="42">
        <v>167</v>
      </c>
      <c r="B70" s="137">
        <v>58.1</v>
      </c>
      <c r="C70" s="102" t="s">
        <v>636</v>
      </c>
      <c r="D70" s="174">
        <v>1074</v>
      </c>
      <c r="E70" s="104" t="s">
        <v>562</v>
      </c>
      <c r="F70" s="106" t="s">
        <v>619</v>
      </c>
      <c r="G70" s="175" t="s">
        <v>618</v>
      </c>
      <c r="H70" s="175" t="s">
        <v>621</v>
      </c>
      <c r="I70" s="175" t="s">
        <v>620</v>
      </c>
      <c r="J70" s="10" t="s">
        <v>622</v>
      </c>
      <c r="K70" s="10" t="s">
        <v>623</v>
      </c>
      <c r="L70" s="74" t="s">
        <v>624</v>
      </c>
      <c r="M70" s="10" t="s">
        <v>625</v>
      </c>
      <c r="N70" s="74" t="s">
        <v>293</v>
      </c>
      <c r="O70" s="177">
        <v>101454</v>
      </c>
      <c r="P70" s="109">
        <v>102</v>
      </c>
      <c r="Q70" s="109" t="s">
        <v>0</v>
      </c>
      <c r="R70" s="109">
        <v>102</v>
      </c>
      <c r="S70" s="109" t="s">
        <v>0</v>
      </c>
      <c r="T70" s="109">
        <v>3</v>
      </c>
      <c r="U70" s="109" t="s">
        <v>0</v>
      </c>
      <c r="V70" s="109">
        <v>13</v>
      </c>
      <c r="W70" s="109" t="s">
        <v>0</v>
      </c>
      <c r="X70" s="109">
        <v>7</v>
      </c>
      <c r="Y70" s="109" t="s">
        <v>0</v>
      </c>
      <c r="Z70" s="109">
        <v>5</v>
      </c>
      <c r="AA70" s="109" t="s">
        <v>0</v>
      </c>
      <c r="AB70" s="109"/>
      <c r="AC70" s="109" t="s">
        <v>0</v>
      </c>
      <c r="AD70" s="109"/>
      <c r="AE70" s="109" t="s">
        <v>0</v>
      </c>
      <c r="AF70" s="77">
        <v>5</v>
      </c>
      <c r="AG70" s="78">
        <v>8</v>
      </c>
      <c r="AH70" s="77" t="s">
        <v>637</v>
      </c>
      <c r="AI70" s="77" t="s">
        <v>0</v>
      </c>
      <c r="AJ70" s="80"/>
      <c r="AK70" s="80"/>
      <c r="AL70" s="26" t="s">
        <v>11</v>
      </c>
      <c r="AM70" s="26"/>
      <c r="AN70" s="26"/>
      <c r="AO70" s="26"/>
      <c r="AP70" s="111">
        <v>10</v>
      </c>
      <c r="AQ70" s="111" t="s">
        <v>7</v>
      </c>
      <c r="AR70" s="83">
        <v>0.33</v>
      </c>
      <c r="AS70" s="83" t="s">
        <v>20</v>
      </c>
      <c r="AT70" s="260">
        <v>80</v>
      </c>
      <c r="AU70" s="261">
        <v>100</v>
      </c>
      <c r="AV70" s="261">
        <v>120</v>
      </c>
      <c r="AW70" s="74" t="s">
        <v>206</v>
      </c>
      <c r="AX70" s="74" t="s">
        <v>207</v>
      </c>
      <c r="AY70" s="74" t="s">
        <v>208</v>
      </c>
      <c r="AZ70" s="74" t="s">
        <v>209</v>
      </c>
      <c r="BA70" s="152" t="s">
        <v>210</v>
      </c>
      <c r="BB70" s="152" t="s">
        <v>211</v>
      </c>
      <c r="BC70" s="152" t="s">
        <v>212</v>
      </c>
      <c r="BD70" s="152" t="s">
        <v>213</v>
      </c>
      <c r="BE70" s="361" t="s">
        <v>456</v>
      </c>
      <c r="BF70" s="96" t="s">
        <v>467</v>
      </c>
      <c r="BG70" s="96" t="s">
        <v>468</v>
      </c>
      <c r="BH70" s="96" t="s">
        <v>469</v>
      </c>
      <c r="BM70" s="154" t="s">
        <v>294</v>
      </c>
      <c r="BN70" s="157" t="s">
        <v>295</v>
      </c>
      <c r="BO70" s="157" t="s">
        <v>296</v>
      </c>
      <c r="BP70" s="156" t="s">
        <v>297</v>
      </c>
      <c r="BQ70" s="155" t="s">
        <v>298</v>
      </c>
      <c r="BR70" s="155" t="s">
        <v>299</v>
      </c>
      <c r="BS70" s="121" t="s">
        <v>300</v>
      </c>
      <c r="BT70" s="121" t="s">
        <v>301</v>
      </c>
      <c r="BU70" s="121" t="s">
        <v>294</v>
      </c>
      <c r="BV70" s="121" t="s">
        <v>302</v>
      </c>
      <c r="BW70" s="121" t="s">
        <v>296</v>
      </c>
      <c r="BX70" s="121" t="s">
        <v>297</v>
      </c>
      <c r="BY70" s="121" t="s">
        <v>414</v>
      </c>
      <c r="BZ70" s="155" t="s">
        <v>415</v>
      </c>
      <c r="CA70" s="268" t="s">
        <v>416</v>
      </c>
      <c r="CB70" s="269" t="s">
        <v>417</v>
      </c>
      <c r="CC70" s="154" t="s">
        <v>227</v>
      </c>
      <c r="CD70" s="156" t="s">
        <v>228</v>
      </c>
      <c r="CE70" s="157" t="s">
        <v>229</v>
      </c>
      <c r="CF70" s="157" t="s">
        <v>230</v>
      </c>
      <c r="CG70" s="277" t="s">
        <v>456</v>
      </c>
      <c r="CH70" s="155" t="s">
        <v>470</v>
      </c>
      <c r="CI70" s="155" t="s">
        <v>471</v>
      </c>
      <c r="CJ70" s="155" t="s">
        <v>472</v>
      </c>
      <c r="CK70" s="278"/>
      <c r="CL70" s="278"/>
      <c r="CM70" s="278"/>
      <c r="CN70" s="278"/>
      <c r="CO70" s="278"/>
      <c r="CP70" s="278"/>
      <c r="CQ70" s="278"/>
      <c r="CR70" s="278"/>
      <c r="CS70" s="278"/>
      <c r="CT70" s="278"/>
      <c r="CU70" s="278"/>
      <c r="CV70" s="278"/>
      <c r="CW70" s="278"/>
      <c r="CX70" s="278"/>
      <c r="CY70" s="278"/>
      <c r="CZ70" s="91"/>
      <c r="DA70" s="92"/>
      <c r="DB70" s="93"/>
      <c r="DC70" s="93"/>
      <c r="DD70" s="93"/>
      <c r="DE70" s="90" t="s">
        <v>235</v>
      </c>
      <c r="DF70" s="92"/>
      <c r="DG70" s="278"/>
      <c r="DH70" s="278"/>
      <c r="DI70" s="92" t="s">
        <v>236</v>
      </c>
      <c r="DJ70" s="91" t="s">
        <v>237</v>
      </c>
      <c r="DK70" s="91" t="s">
        <v>238</v>
      </c>
      <c r="DL70" s="91" t="s">
        <v>239</v>
      </c>
      <c r="DM70" s="127" t="s">
        <v>414</v>
      </c>
      <c r="DN70" s="127" t="s">
        <v>422</v>
      </c>
      <c r="DO70" s="127" t="s">
        <v>423</v>
      </c>
      <c r="DP70" s="127" t="s">
        <v>424</v>
      </c>
      <c r="DQ70" s="91"/>
      <c r="DR70" s="91"/>
      <c r="DS70" s="91"/>
      <c r="DT70" s="91"/>
      <c r="DU70" s="91" t="s">
        <v>241</v>
      </c>
      <c r="DV70" s="91" t="s">
        <v>242</v>
      </c>
      <c r="DW70" s="91" t="s">
        <v>243</v>
      </c>
      <c r="DX70" s="91" t="s">
        <v>244</v>
      </c>
      <c r="DY70" s="91"/>
      <c r="DZ70" s="91"/>
      <c r="EA70" s="91"/>
      <c r="EB70" s="91"/>
      <c r="EC70" s="91"/>
      <c r="ED70" s="91"/>
      <c r="EE70" s="91"/>
      <c r="EF70" s="91"/>
      <c r="EG70" s="94"/>
      <c r="EH70" s="94"/>
      <c r="EI70" s="95"/>
      <c r="EJ70" s="95"/>
      <c r="EK70" s="96" t="s">
        <v>253</v>
      </c>
      <c r="EL70" s="74"/>
      <c r="EM70" s="74"/>
      <c r="EN70" s="137"/>
      <c r="EO70" s="185" t="s">
        <v>254</v>
      </c>
      <c r="EP70" s="185" t="s">
        <v>591</v>
      </c>
      <c r="EQ70" s="185" t="s">
        <v>626</v>
      </c>
      <c r="ER70" s="185" t="s">
        <v>627</v>
      </c>
      <c r="ES70" s="185" t="s">
        <v>628</v>
      </c>
      <c r="ET70" s="185"/>
      <c r="EU70" s="185"/>
      <c r="EV70" s="137"/>
      <c r="EW70" s="137"/>
      <c r="EX70" s="355" t="s">
        <v>638</v>
      </c>
      <c r="EY70" s="356"/>
      <c r="EZ70" s="355" t="s">
        <v>634</v>
      </c>
      <c r="FA70" s="355" t="s">
        <v>635</v>
      </c>
      <c r="FB70" s="355"/>
      <c r="FC70" s="355"/>
      <c r="FD70" s="356"/>
      <c r="FE70" s="356"/>
      <c r="FF70" s="239">
        <v>14859</v>
      </c>
      <c r="FG70" s="239"/>
      <c r="FH70" s="239"/>
      <c r="FI70" s="240">
        <v>145057</v>
      </c>
      <c r="FJ70" s="248"/>
      <c r="FK70" s="248"/>
      <c r="FL70" s="135">
        <v>1</v>
      </c>
      <c r="FM70" s="136"/>
      <c r="FN70" s="136"/>
      <c r="FO70" s="136"/>
      <c r="FP70" s="136"/>
      <c r="FQ70" s="136"/>
      <c r="FR70" s="136"/>
      <c r="FS70" s="136"/>
      <c r="FT70" s="136"/>
      <c r="FU70" s="136"/>
      <c r="FV70" s="136"/>
      <c r="FW70" s="173"/>
      <c r="FX70" s="173"/>
      <c r="FY70" s="173"/>
      <c r="FZ70" s="173"/>
      <c r="GA70" s="173"/>
      <c r="GB70" s="173"/>
      <c r="GC70" s="173"/>
      <c r="GD70" s="173"/>
      <c r="GE70" s="173"/>
      <c r="GF70" s="173"/>
      <c r="GG70" s="173"/>
      <c r="GH70" s="173"/>
      <c r="GI70" s="173"/>
      <c r="GJ70" s="173"/>
      <c r="GK70" s="173"/>
      <c r="GL70" s="173"/>
      <c r="GM70" s="173"/>
      <c r="GN70" s="173"/>
      <c r="GO70" s="173"/>
      <c r="GP70" s="173"/>
      <c r="GQ70" s="173"/>
      <c r="GR70" s="173"/>
      <c r="GS70" s="173"/>
      <c r="GT70" s="173"/>
      <c r="GU70" s="173"/>
      <c r="GV70" s="173"/>
      <c r="GW70" s="173"/>
      <c r="GX70" s="173"/>
      <c r="GY70" s="173"/>
      <c r="GZ70" s="173"/>
      <c r="HA70" s="173"/>
      <c r="HB70" s="173"/>
      <c r="HC70" s="173"/>
      <c r="HD70" s="173"/>
      <c r="HE70" s="173"/>
      <c r="HF70" s="173"/>
      <c r="HG70" s="173"/>
      <c r="HH70" s="173"/>
      <c r="HI70" s="173"/>
      <c r="HJ70" s="173"/>
      <c r="HK70" s="173"/>
      <c r="HL70" s="173"/>
      <c r="HM70" s="173"/>
      <c r="HN70" s="173"/>
      <c r="HO70" s="173"/>
      <c r="HP70" s="173"/>
      <c r="HQ70" s="173"/>
      <c r="HR70" s="173"/>
      <c r="HS70" s="173"/>
      <c r="HT70" s="173"/>
      <c r="HU70" s="173"/>
      <c r="HV70" s="173"/>
      <c r="HW70" s="173"/>
      <c r="HX70" s="173"/>
      <c r="HY70" s="173"/>
      <c r="HZ70" s="173"/>
      <c r="IA70" s="173"/>
      <c r="IB70" s="173"/>
      <c r="IC70" s="173"/>
      <c r="ID70" s="173"/>
      <c r="IE70" s="173"/>
      <c r="IF70" s="173"/>
      <c r="IG70" s="173"/>
      <c r="IH70" s="173"/>
      <c r="II70" s="173"/>
      <c r="IJ70" s="173"/>
      <c r="IK70" s="173"/>
      <c r="IL70" s="173"/>
      <c r="IM70" s="173"/>
      <c r="IN70" s="173"/>
      <c r="IO70" s="173"/>
      <c r="IP70" s="173"/>
      <c r="IQ70" s="173"/>
      <c r="IR70" s="173"/>
      <c r="IS70" s="173"/>
      <c r="IT70" s="173"/>
      <c r="IU70" s="173"/>
      <c r="IV70" s="173"/>
      <c r="IW70" s="173"/>
      <c r="IX70" s="173"/>
      <c r="IY70" s="173"/>
      <c r="IZ70" s="173"/>
      <c r="JA70" s="173"/>
      <c r="JB70" s="173"/>
      <c r="JC70" s="173"/>
      <c r="JD70" s="173"/>
      <c r="JE70" s="173"/>
      <c r="JF70" s="173"/>
      <c r="JG70" s="173"/>
      <c r="JH70" s="173"/>
      <c r="JI70" s="173"/>
      <c r="JJ70" s="173"/>
      <c r="JK70" s="173"/>
      <c r="JL70" s="173"/>
      <c r="JM70" s="173"/>
      <c r="JN70" s="173"/>
      <c r="JO70" s="173"/>
      <c r="JP70" s="173"/>
      <c r="JQ70" s="173"/>
      <c r="JR70" s="173"/>
      <c r="JS70" s="173"/>
      <c r="JT70" s="173"/>
      <c r="JU70" s="173"/>
      <c r="JV70" s="173"/>
      <c r="JW70" s="173"/>
      <c r="JX70" s="173"/>
      <c r="JY70" s="173"/>
      <c r="JZ70" s="173"/>
      <c r="KA70" s="173"/>
      <c r="KB70" s="173"/>
      <c r="KC70" s="173"/>
      <c r="KD70" s="173"/>
      <c r="KE70" s="173"/>
      <c r="KF70" s="173"/>
      <c r="KG70" s="173"/>
      <c r="KH70" s="173"/>
      <c r="KI70" s="173"/>
      <c r="KJ70" s="173"/>
      <c r="KK70" s="173"/>
      <c r="KL70" s="173"/>
      <c r="KM70" s="173"/>
      <c r="KN70" s="173"/>
      <c r="KO70" s="173"/>
      <c r="KP70" s="173"/>
      <c r="KQ70" s="173"/>
      <c r="KR70" s="173"/>
      <c r="KS70" s="173"/>
      <c r="KT70" s="173"/>
      <c r="KU70" s="173"/>
      <c r="KV70" s="173"/>
      <c r="KW70" s="173"/>
      <c r="KX70" s="173"/>
      <c r="KY70" s="173"/>
      <c r="KZ70" s="173"/>
      <c r="LA70" s="173"/>
      <c r="LB70" s="173"/>
      <c r="LC70" s="173"/>
      <c r="LD70" s="173"/>
      <c r="LE70" s="173"/>
      <c r="LF70" s="173"/>
      <c r="LG70" s="173"/>
      <c r="LH70" s="173"/>
      <c r="LI70" s="173"/>
      <c r="LJ70" s="173"/>
      <c r="LK70" s="173"/>
      <c r="LL70" s="173"/>
      <c r="LM70" s="173"/>
      <c r="LN70" s="173"/>
      <c r="LO70" s="173"/>
      <c r="LP70" s="173"/>
      <c r="LQ70" s="173"/>
      <c r="LR70" s="173"/>
      <c r="LS70" s="173"/>
      <c r="LT70" s="173"/>
      <c r="LU70" s="173"/>
      <c r="LV70" s="173"/>
      <c r="LW70" s="173"/>
      <c r="LX70" s="173"/>
      <c r="LY70" s="173"/>
      <c r="LZ70" s="173"/>
      <c r="MA70" s="173"/>
      <c r="MB70" s="173"/>
      <c r="MC70" s="173"/>
      <c r="MD70" s="173"/>
      <c r="ME70" s="173"/>
      <c r="MF70" s="173"/>
      <c r="MG70" s="173"/>
      <c r="MH70" s="173"/>
      <c r="MI70" s="173"/>
      <c r="MJ70" s="173"/>
      <c r="MK70" s="173"/>
      <c r="ML70" s="173"/>
      <c r="MM70" s="173"/>
      <c r="MN70" s="173"/>
      <c r="MO70" s="173"/>
      <c r="MP70" s="173"/>
      <c r="MQ70" s="173"/>
      <c r="MR70" s="173"/>
      <c r="MS70" s="173"/>
      <c r="MT70" s="173"/>
      <c r="MU70" s="173"/>
      <c r="MV70" s="173"/>
      <c r="MW70" s="173"/>
      <c r="MX70" s="173"/>
      <c r="MY70" s="173"/>
      <c r="MZ70" s="173"/>
      <c r="NA70" s="173"/>
      <c r="NB70" s="173"/>
      <c r="NC70" s="173"/>
      <c r="ND70" s="173"/>
      <c r="NE70" s="173"/>
      <c r="NF70" s="173"/>
      <c r="NG70" s="173"/>
      <c r="NH70" s="173"/>
      <c r="NI70" s="173"/>
      <c r="NJ70" s="173"/>
      <c r="NK70" s="173"/>
      <c r="NL70" s="173"/>
      <c r="NM70" s="173"/>
      <c r="NN70" s="173"/>
      <c r="NO70" s="173"/>
      <c r="NP70" s="173"/>
      <c r="NQ70" s="173"/>
      <c r="NR70" s="173"/>
      <c r="NS70" s="173"/>
      <c r="NT70" s="173"/>
      <c r="NU70" s="173"/>
      <c r="NV70" s="173"/>
      <c r="NW70" s="173"/>
      <c r="NX70" s="173"/>
      <c r="NY70" s="173"/>
      <c r="NZ70" s="173"/>
      <c r="OA70" s="173"/>
      <c r="OB70" s="173"/>
      <c r="OC70" s="173"/>
      <c r="OD70" s="173"/>
      <c r="OE70" s="173"/>
      <c r="OF70" s="173"/>
      <c r="OG70" s="173"/>
      <c r="OH70" s="173"/>
      <c r="OI70" s="173"/>
      <c r="OJ70" s="173"/>
      <c r="OK70" s="173"/>
      <c r="OL70" s="173"/>
      <c r="OM70" s="173"/>
      <c r="ON70" s="173"/>
      <c r="OO70" s="173"/>
      <c r="OP70" s="173"/>
      <c r="OQ70" s="173"/>
      <c r="OR70" s="173"/>
      <c r="OS70" s="173"/>
      <c r="OT70" s="173"/>
      <c r="OU70" s="173"/>
      <c r="OV70" s="173"/>
      <c r="OW70" s="173"/>
      <c r="OX70" s="173"/>
      <c r="OY70" s="173"/>
      <c r="OZ70" s="173"/>
      <c r="PA70" s="173"/>
      <c r="PB70" s="173"/>
      <c r="PC70" s="173"/>
      <c r="PD70" s="173"/>
      <c r="PE70" s="173"/>
      <c r="PF70" s="173"/>
      <c r="PG70" s="173"/>
      <c r="PH70" s="173"/>
      <c r="PI70" s="173"/>
      <c r="PJ70" s="173"/>
      <c r="PK70" s="173"/>
      <c r="PL70" s="173"/>
      <c r="PM70" s="173"/>
      <c r="PN70" s="173"/>
      <c r="PO70" s="173"/>
      <c r="PP70" s="173"/>
      <c r="PQ70" s="173"/>
      <c r="PR70" s="173"/>
      <c r="PS70" s="173"/>
      <c r="PT70" s="173"/>
      <c r="PU70" s="173"/>
      <c r="PV70" s="173"/>
      <c r="PW70" s="173"/>
      <c r="PX70" s="173"/>
      <c r="PY70" s="173"/>
      <c r="PZ70" s="173"/>
      <c r="QA70" s="173"/>
      <c r="QB70" s="173"/>
      <c r="QC70" s="173"/>
      <c r="QD70" s="173"/>
      <c r="QE70" s="173"/>
      <c r="QF70" s="173"/>
      <c r="QG70" s="173"/>
      <c r="QH70" s="173"/>
      <c r="QI70" s="173"/>
      <c r="QJ70" s="173"/>
      <c r="QK70" s="173"/>
      <c r="QL70" s="173"/>
      <c r="QM70" s="173"/>
      <c r="QN70" s="173"/>
      <c r="QO70" s="173"/>
      <c r="QP70" s="173"/>
      <c r="QQ70" s="173"/>
      <c r="QR70" s="173"/>
      <c r="QS70" s="173"/>
      <c r="QT70" s="173"/>
      <c r="QU70" s="173"/>
      <c r="QV70" s="173"/>
      <c r="QW70" s="173"/>
      <c r="QX70" s="173"/>
      <c r="QY70" s="173"/>
      <c r="QZ70" s="173"/>
      <c r="RA70" s="173"/>
      <c r="RB70" s="173"/>
      <c r="RC70" s="173"/>
      <c r="RD70" s="173"/>
      <c r="RE70" s="173"/>
      <c r="RF70" s="173"/>
      <c r="RG70" s="173"/>
      <c r="RH70" s="173"/>
      <c r="RI70" s="173"/>
      <c r="RJ70" s="173"/>
      <c r="RK70" s="173"/>
      <c r="RL70" s="173"/>
      <c r="RM70" s="173"/>
      <c r="RN70" s="173"/>
      <c r="RO70" s="173"/>
      <c r="RP70" s="173"/>
      <c r="RQ70" s="173"/>
      <c r="RR70" s="173"/>
      <c r="RS70" s="173"/>
      <c r="RT70" s="173"/>
      <c r="RU70" s="173"/>
      <c r="RV70" s="173"/>
      <c r="RW70" s="173"/>
      <c r="RX70" s="173"/>
      <c r="RY70" s="173"/>
      <c r="RZ70" s="173"/>
      <c r="SA70" s="173"/>
      <c r="SB70" s="173"/>
      <c r="SC70" s="173"/>
      <c r="SD70" s="173"/>
      <c r="SE70" s="173"/>
      <c r="SF70" s="173"/>
      <c r="SG70" s="173"/>
      <c r="SH70" s="173"/>
      <c r="SI70" s="173"/>
      <c r="SJ70" s="173"/>
      <c r="SK70" s="173"/>
      <c r="SL70" s="173"/>
      <c r="SM70" s="173"/>
      <c r="SN70" s="173"/>
      <c r="SO70" s="173"/>
      <c r="SP70" s="173"/>
      <c r="SQ70" s="173"/>
      <c r="SR70" s="173"/>
      <c r="SS70" s="173"/>
      <c r="ST70" s="173"/>
      <c r="SU70" s="173"/>
      <c r="SV70" s="173"/>
      <c r="SW70" s="173"/>
      <c r="SX70" s="173"/>
      <c r="SY70" s="173"/>
      <c r="SZ70" s="173"/>
      <c r="TA70" s="173"/>
      <c r="TB70" s="173"/>
      <c r="TC70" s="173"/>
      <c r="TD70" s="173"/>
      <c r="TE70" s="173"/>
      <c r="TF70" s="173"/>
      <c r="TG70" s="173"/>
      <c r="TH70" s="173"/>
      <c r="TI70" s="173"/>
      <c r="TJ70" s="173"/>
      <c r="TK70" s="173"/>
      <c r="TL70" s="173"/>
      <c r="TM70" s="173"/>
      <c r="TN70" s="173"/>
      <c r="TO70" s="173"/>
      <c r="TP70" s="173"/>
      <c r="TQ70" s="173"/>
      <c r="TR70" s="173"/>
      <c r="TS70" s="173"/>
      <c r="TT70" s="173"/>
      <c r="TU70" s="173"/>
      <c r="TV70" s="173"/>
      <c r="TW70" s="173"/>
      <c r="TX70" s="173"/>
      <c r="TY70" s="173"/>
      <c r="TZ70" s="173"/>
      <c r="UA70" s="173"/>
      <c r="UB70" s="173"/>
      <c r="UC70" s="173"/>
      <c r="UD70" s="173"/>
      <c r="UE70" s="173"/>
      <c r="UF70" s="173"/>
      <c r="UG70" s="173"/>
      <c r="UH70" s="173"/>
      <c r="UI70" s="173"/>
      <c r="UJ70" s="173"/>
      <c r="UK70" s="173"/>
      <c r="UL70" s="173"/>
      <c r="UM70" s="173"/>
      <c r="UN70" s="173"/>
      <c r="UO70" s="173"/>
      <c r="UP70" s="173"/>
      <c r="UQ70" s="173"/>
      <c r="UR70" s="173"/>
      <c r="US70" s="173"/>
      <c r="UT70" s="173"/>
      <c r="UU70" s="173"/>
      <c r="UV70" s="173"/>
      <c r="UW70" s="173"/>
      <c r="UX70" s="173"/>
      <c r="UY70" s="173"/>
      <c r="UZ70" s="173"/>
      <c r="VA70" s="173"/>
      <c r="VB70" s="173"/>
      <c r="VC70" s="173"/>
      <c r="VD70" s="173"/>
      <c r="VE70" s="173"/>
      <c r="VF70" s="173"/>
      <c r="VG70" s="173"/>
      <c r="VH70" s="173"/>
      <c r="VI70" s="173"/>
      <c r="VJ70" s="173"/>
      <c r="VK70" s="173"/>
      <c r="VL70" s="173"/>
      <c r="VM70" s="173"/>
      <c r="VN70" s="173"/>
      <c r="VO70" s="173"/>
      <c r="VP70" s="173"/>
      <c r="VQ70" s="173"/>
      <c r="VR70" s="173"/>
      <c r="VS70" s="173"/>
      <c r="VT70" s="173"/>
      <c r="VU70" s="173"/>
      <c r="VV70" s="173"/>
      <c r="VW70" s="173"/>
      <c r="VX70" s="173"/>
      <c r="VY70" s="173"/>
      <c r="VZ70" s="173"/>
      <c r="WA70" s="173"/>
      <c r="WB70" s="173"/>
      <c r="WC70" s="173"/>
      <c r="WD70" s="173"/>
      <c r="WE70" s="173"/>
      <c r="WF70" s="173"/>
      <c r="WG70" s="173"/>
      <c r="WH70" s="173"/>
      <c r="WI70" s="173"/>
      <c r="WJ70" s="173"/>
      <c r="WK70" s="173"/>
      <c r="WL70" s="173"/>
      <c r="WM70" s="173"/>
      <c r="WN70" s="173"/>
      <c r="WO70" s="173"/>
      <c r="WP70" s="173"/>
      <c r="WQ70" s="173"/>
      <c r="WR70" s="173"/>
      <c r="WS70" s="173"/>
      <c r="WT70" s="173"/>
      <c r="WU70" s="173"/>
      <c r="WV70" s="173"/>
      <c r="WW70" s="173"/>
      <c r="WX70" s="173"/>
      <c r="WY70" s="173"/>
      <c r="WZ70" s="173"/>
      <c r="XA70" s="173"/>
      <c r="XB70" s="173"/>
      <c r="XC70" s="173"/>
      <c r="XD70" s="173"/>
      <c r="XE70" s="173"/>
      <c r="XF70" s="173"/>
      <c r="XG70" s="173"/>
      <c r="XH70" s="173"/>
      <c r="XI70" s="173"/>
      <c r="XJ70" s="173"/>
      <c r="XK70" s="173"/>
      <c r="XL70" s="173"/>
      <c r="XM70" s="173"/>
      <c r="XN70" s="173"/>
      <c r="XO70" s="173"/>
      <c r="XP70" s="173"/>
      <c r="XQ70" s="173"/>
      <c r="XR70" s="173"/>
      <c r="XS70" s="173"/>
      <c r="XT70" s="173"/>
      <c r="XU70" s="173"/>
      <c r="XV70" s="173"/>
      <c r="XW70" s="173"/>
      <c r="XX70" s="173"/>
      <c r="XY70" s="173"/>
      <c r="XZ70" s="173"/>
      <c r="YA70" s="173"/>
      <c r="YB70" s="173"/>
      <c r="YC70" s="173"/>
      <c r="YD70" s="173"/>
      <c r="YE70" s="173"/>
      <c r="YF70" s="173"/>
      <c r="YG70" s="173"/>
      <c r="YH70" s="173"/>
      <c r="YI70" s="173"/>
      <c r="YJ70" s="173"/>
      <c r="YK70" s="173"/>
      <c r="YL70" s="173"/>
      <c r="YM70" s="173"/>
      <c r="YN70" s="173"/>
      <c r="YO70" s="173"/>
      <c r="YP70" s="173"/>
      <c r="YQ70" s="173"/>
      <c r="YR70" s="173"/>
      <c r="YS70" s="173"/>
      <c r="YT70" s="173"/>
      <c r="YU70" s="173"/>
      <c r="YV70" s="173"/>
      <c r="YW70" s="173"/>
      <c r="YX70" s="173"/>
      <c r="YY70" s="173"/>
      <c r="YZ70" s="173"/>
      <c r="ZA70" s="173"/>
      <c r="ZB70" s="173"/>
      <c r="ZC70" s="173"/>
      <c r="ZD70" s="173"/>
      <c r="ZE70" s="173"/>
      <c r="ZF70" s="173"/>
      <c r="ZG70" s="173"/>
      <c r="ZH70" s="173"/>
      <c r="ZI70" s="173"/>
      <c r="ZJ70" s="173"/>
      <c r="ZK70" s="173"/>
      <c r="ZL70" s="173"/>
      <c r="ZM70" s="173"/>
      <c r="ZN70" s="173"/>
      <c r="ZO70" s="173"/>
      <c r="ZP70" s="173"/>
      <c r="ZQ70" s="173"/>
      <c r="ZR70" s="173"/>
      <c r="ZS70" s="173"/>
      <c r="ZT70" s="173"/>
      <c r="ZU70" s="173"/>
      <c r="ZV70" s="173"/>
      <c r="ZW70" s="173"/>
      <c r="ZX70" s="173"/>
      <c r="ZY70" s="173"/>
      <c r="ZZ70" s="173"/>
      <c r="AAA70" s="173"/>
      <c r="AAB70" s="173"/>
      <c r="AAC70" s="173"/>
      <c r="AAD70" s="173"/>
      <c r="AAE70" s="173"/>
      <c r="AAF70" s="173"/>
      <c r="AAG70" s="173"/>
      <c r="AAH70" s="173"/>
      <c r="AAI70" s="173"/>
      <c r="AAJ70" s="173"/>
      <c r="AAK70" s="173"/>
      <c r="AAL70" s="173"/>
      <c r="AAM70" s="173"/>
      <c r="AAN70" s="173"/>
      <c r="AAO70" s="173"/>
      <c r="AAP70" s="173"/>
      <c r="AAQ70" s="173"/>
      <c r="AAR70" s="173"/>
      <c r="AAS70" s="173"/>
      <c r="AAT70" s="173"/>
      <c r="AAU70" s="173"/>
      <c r="AAV70" s="173"/>
      <c r="AAW70" s="173"/>
      <c r="AAX70" s="173"/>
      <c r="AAY70" s="173"/>
      <c r="AAZ70" s="173"/>
      <c r="ABA70" s="173"/>
      <c r="ABB70" s="173"/>
      <c r="ABC70" s="173"/>
      <c r="ABD70" s="173"/>
      <c r="ABE70" s="173"/>
      <c r="ABF70" s="173"/>
      <c r="ABG70" s="173"/>
      <c r="ABH70" s="173"/>
      <c r="ABI70" s="173"/>
      <c r="ABJ70" s="173"/>
      <c r="ABK70" s="173"/>
      <c r="ABL70" s="173"/>
      <c r="ABM70" s="173"/>
      <c r="ABN70" s="173"/>
      <c r="ABO70" s="173"/>
      <c r="ABP70" s="173"/>
      <c r="ABQ70" s="173"/>
      <c r="ABR70" s="173"/>
      <c r="ABS70" s="173"/>
      <c r="ABT70" s="173"/>
      <c r="ABU70" s="173"/>
      <c r="ABV70" s="173"/>
      <c r="ABW70" s="173"/>
      <c r="ABX70" s="173"/>
      <c r="ABY70" s="173"/>
      <c r="ABZ70" s="173"/>
      <c r="ACA70" s="173"/>
      <c r="ACB70" s="173"/>
      <c r="ACC70" s="173"/>
      <c r="ACD70" s="173"/>
      <c r="ACE70" s="173"/>
      <c r="ACF70" s="173"/>
      <c r="ACG70" s="173"/>
      <c r="ACH70" s="173"/>
      <c r="ACI70" s="173"/>
      <c r="ACJ70" s="173"/>
      <c r="ACK70" s="173"/>
      <c r="ACL70" s="173"/>
      <c r="ACM70" s="173"/>
      <c r="ACN70" s="173"/>
      <c r="ACO70" s="173"/>
      <c r="ACP70" s="173"/>
      <c r="ACQ70" s="173"/>
      <c r="ACR70" s="173"/>
      <c r="ACS70" s="173"/>
      <c r="ACT70" s="173"/>
      <c r="ACU70" s="173"/>
      <c r="ACV70" s="173"/>
      <c r="ACW70" s="173"/>
      <c r="ACX70" s="173"/>
      <c r="ACY70" s="173"/>
      <c r="ACZ70" s="173"/>
      <c r="ADA70" s="173"/>
      <c r="ADB70" s="173"/>
      <c r="ADC70" s="173"/>
      <c r="ADD70" s="173"/>
      <c r="ADE70" s="173"/>
      <c r="ADF70" s="173"/>
      <c r="ADG70" s="173"/>
      <c r="ADH70" s="173"/>
      <c r="ADI70" s="173"/>
      <c r="ADJ70" s="173"/>
      <c r="ADK70" s="173"/>
      <c r="ADL70" s="173"/>
      <c r="ADM70" s="173"/>
      <c r="ADN70" s="173"/>
      <c r="ADO70" s="173"/>
      <c r="ADP70" s="173"/>
      <c r="ADQ70" s="173"/>
      <c r="ADR70" s="173"/>
      <c r="ADS70" s="173"/>
      <c r="ADT70" s="173"/>
      <c r="ADU70" s="173"/>
      <c r="ADV70" s="173"/>
      <c r="ADW70" s="173"/>
      <c r="ADX70" s="173"/>
      <c r="ADY70" s="173"/>
      <c r="ADZ70" s="173"/>
      <c r="AEA70" s="173"/>
      <c r="AEB70" s="173"/>
      <c r="AEC70" s="173"/>
      <c r="AED70" s="173"/>
      <c r="AEE70" s="173"/>
      <c r="AEF70" s="173"/>
      <c r="AEG70" s="173"/>
      <c r="AEH70" s="173"/>
      <c r="AEI70" s="173"/>
      <c r="AEJ70" s="173"/>
      <c r="AEK70" s="173"/>
      <c r="AEL70" s="173"/>
      <c r="AEM70" s="173"/>
      <c r="AEN70" s="173"/>
      <c r="AEO70" s="173"/>
      <c r="AEP70" s="173"/>
      <c r="AEQ70" s="173"/>
      <c r="AER70" s="173"/>
      <c r="AES70" s="173"/>
      <c r="AET70" s="173"/>
      <c r="AEU70" s="173"/>
      <c r="AEV70" s="173"/>
      <c r="AEW70" s="173"/>
      <c r="AEX70" s="173"/>
      <c r="AEY70" s="173"/>
      <c r="AEZ70" s="173"/>
      <c r="AFA70" s="173"/>
      <c r="AFB70" s="173"/>
      <c r="AFC70" s="173"/>
      <c r="AFD70" s="173"/>
      <c r="AFE70" s="173"/>
      <c r="AFF70" s="173"/>
      <c r="AFG70" s="173"/>
      <c r="AFH70" s="173"/>
      <c r="AFI70" s="173"/>
      <c r="AFJ70" s="173"/>
      <c r="AFK70" s="173"/>
      <c r="AFL70" s="173"/>
      <c r="AFM70" s="173"/>
      <c r="AFN70" s="173"/>
      <c r="AFO70" s="173"/>
      <c r="AFP70" s="173"/>
      <c r="AFQ70" s="173"/>
      <c r="AFR70" s="173"/>
      <c r="AFS70" s="173"/>
      <c r="AFT70" s="173"/>
      <c r="AFU70" s="173"/>
      <c r="AFV70" s="173"/>
      <c r="AFW70" s="173"/>
      <c r="AFX70" s="173"/>
      <c r="AFY70" s="173"/>
      <c r="AFZ70" s="173"/>
      <c r="AGA70" s="173"/>
      <c r="AGB70" s="173"/>
      <c r="AGC70" s="173"/>
      <c r="AGD70" s="173"/>
      <c r="AGE70" s="173"/>
      <c r="AGF70" s="173"/>
      <c r="AGG70" s="173"/>
      <c r="AGH70" s="173"/>
      <c r="AGI70" s="173"/>
      <c r="AGJ70" s="173"/>
      <c r="AGK70" s="173"/>
      <c r="AGL70" s="173"/>
      <c r="AGM70" s="173"/>
      <c r="AGN70" s="173"/>
      <c r="AGO70" s="173"/>
      <c r="AGP70" s="173"/>
      <c r="AGQ70" s="173"/>
      <c r="AGR70" s="173"/>
      <c r="AGS70" s="173"/>
      <c r="AGT70" s="173"/>
      <c r="AGU70" s="173"/>
      <c r="AGV70" s="173"/>
      <c r="AGW70" s="173"/>
      <c r="AGX70" s="173"/>
      <c r="AGY70" s="173"/>
      <c r="AGZ70" s="173"/>
      <c r="AHA70" s="173"/>
      <c r="AHB70" s="173"/>
      <c r="AHC70" s="173"/>
      <c r="AHD70" s="173"/>
      <c r="AHE70" s="173"/>
      <c r="AHF70" s="173"/>
      <c r="AHG70" s="173"/>
      <c r="AHH70" s="173"/>
      <c r="AHI70" s="173"/>
      <c r="AHJ70" s="173"/>
      <c r="AHK70" s="173"/>
      <c r="AHL70" s="173"/>
      <c r="AHM70" s="173"/>
      <c r="AHN70" s="173"/>
      <c r="AHO70" s="173"/>
      <c r="AHP70" s="173"/>
      <c r="AHQ70" s="173"/>
      <c r="AHR70" s="173"/>
      <c r="AHS70" s="173"/>
      <c r="AHT70" s="173"/>
      <c r="AHU70" s="173"/>
      <c r="AHV70" s="173"/>
      <c r="AHW70" s="173"/>
      <c r="AHX70" s="173"/>
      <c r="AHY70" s="173"/>
      <c r="AHZ70" s="173"/>
      <c r="AIA70" s="173"/>
      <c r="AIB70" s="173"/>
      <c r="AIC70" s="173"/>
      <c r="AID70" s="173"/>
      <c r="AIE70" s="173"/>
      <c r="AIF70" s="173"/>
      <c r="AIG70" s="173"/>
      <c r="AIH70" s="173"/>
      <c r="AII70" s="173"/>
      <c r="AIJ70" s="173"/>
      <c r="AIK70" s="173"/>
      <c r="AIL70" s="173"/>
      <c r="AIM70" s="173"/>
      <c r="AIN70" s="173"/>
      <c r="AIO70" s="173"/>
      <c r="AIP70" s="173"/>
      <c r="AIQ70" s="173"/>
      <c r="AIR70" s="173"/>
      <c r="AIS70" s="173"/>
      <c r="AIT70" s="173"/>
      <c r="AIU70" s="173"/>
      <c r="AIV70" s="173"/>
      <c r="AIW70" s="173"/>
      <c r="AIX70" s="173"/>
      <c r="AIY70" s="173"/>
      <c r="AIZ70" s="173"/>
      <c r="AJA70" s="173"/>
      <c r="AJB70" s="173"/>
      <c r="AJC70" s="173"/>
      <c r="AJD70" s="173"/>
      <c r="AJE70" s="173"/>
      <c r="AJF70" s="173"/>
      <c r="AJG70" s="173"/>
      <c r="AJH70" s="173"/>
      <c r="AJI70" s="173"/>
      <c r="AJJ70" s="173"/>
      <c r="AJK70" s="173"/>
      <c r="AJL70" s="173"/>
      <c r="AJM70" s="173"/>
      <c r="AJN70" s="173"/>
      <c r="AJO70" s="173"/>
      <c r="AJP70" s="173"/>
      <c r="AJQ70" s="173"/>
      <c r="AJR70" s="173"/>
      <c r="AJS70" s="173"/>
      <c r="AJT70" s="173"/>
      <c r="AJU70" s="173"/>
      <c r="AJV70" s="173"/>
      <c r="AJW70" s="173"/>
      <c r="AJX70" s="173"/>
      <c r="AJY70" s="173"/>
      <c r="AJZ70" s="173"/>
      <c r="AKA70" s="173"/>
      <c r="AKB70" s="173"/>
      <c r="AKC70" s="173"/>
      <c r="AKD70" s="173"/>
      <c r="AKE70" s="173"/>
      <c r="AKF70" s="173"/>
      <c r="AKG70" s="173"/>
      <c r="AKH70" s="173"/>
      <c r="AKI70" s="173"/>
      <c r="AKJ70" s="173"/>
      <c r="AKK70" s="173"/>
      <c r="AKL70" s="173"/>
      <c r="AKM70" s="173"/>
      <c r="AKN70" s="173"/>
      <c r="AKO70" s="173"/>
      <c r="AKP70" s="173"/>
      <c r="AKQ70" s="173"/>
      <c r="AKR70" s="173"/>
      <c r="AKS70" s="173"/>
      <c r="AKT70" s="173"/>
      <c r="AKU70" s="173"/>
      <c r="AKV70" s="173"/>
      <c r="AKW70" s="173"/>
      <c r="AKX70" s="173"/>
      <c r="AKY70" s="173"/>
      <c r="AKZ70" s="173"/>
      <c r="ALA70" s="173"/>
      <c r="ALB70" s="173"/>
      <c r="ALC70" s="173"/>
      <c r="ALD70" s="173"/>
      <c r="ALE70" s="173"/>
      <c r="ALF70" s="173"/>
      <c r="ALG70" s="173"/>
      <c r="ALH70" s="173"/>
      <c r="ALI70" s="173"/>
      <c r="ALJ70" s="173"/>
      <c r="ALK70" s="173"/>
      <c r="ALL70" s="173"/>
      <c r="ALM70" s="173"/>
      <c r="ALN70" s="173"/>
      <c r="ALO70" s="173"/>
      <c r="ALP70" s="173"/>
      <c r="ALQ70" s="173"/>
      <c r="ALR70" s="173"/>
      <c r="ALS70" s="173"/>
      <c r="ALT70" s="173"/>
      <c r="ALU70" s="173"/>
      <c r="ALV70" s="173"/>
      <c r="ALW70" s="173"/>
      <c r="ALX70" s="173"/>
      <c r="ALY70" s="173"/>
      <c r="ALZ70" s="173"/>
      <c r="AMA70" s="173"/>
      <c r="AMB70" s="173"/>
      <c r="AMC70" s="173"/>
      <c r="AMD70" s="173"/>
      <c r="AME70" s="173"/>
      <c r="AMF70" s="173"/>
      <c r="AMG70" s="173"/>
      <c r="AMH70" s="173"/>
      <c r="AMI70" s="173"/>
      <c r="AMJ70" s="173"/>
      <c r="AMK70" s="173"/>
      <c r="AML70" s="173"/>
      <c r="AMM70" s="173"/>
      <c r="AMN70" s="173"/>
      <c r="AMO70" s="173"/>
      <c r="AMP70" s="173"/>
      <c r="AMQ70" s="173"/>
      <c r="AMR70" s="173"/>
      <c r="AMS70" s="173"/>
      <c r="AMT70" s="173"/>
      <c r="AMU70" s="173"/>
      <c r="AMV70" s="173"/>
      <c r="AMW70" s="173"/>
      <c r="AMX70" s="173"/>
      <c r="AMY70" s="173"/>
      <c r="AMZ70" s="173"/>
      <c r="ANA70" s="173"/>
      <c r="ANB70" s="173"/>
      <c r="ANC70" s="173"/>
      <c r="AND70" s="173"/>
      <c r="ANE70" s="173"/>
      <c r="ANF70" s="173"/>
      <c r="ANG70" s="173"/>
      <c r="ANH70" s="173"/>
      <c r="ANI70" s="173"/>
      <c r="ANJ70" s="173"/>
      <c r="ANK70" s="173"/>
      <c r="ANL70" s="173"/>
      <c r="ANM70" s="173"/>
      <c r="ANN70" s="173"/>
      <c r="ANO70" s="173"/>
      <c r="ANP70" s="173"/>
      <c r="ANQ70" s="173"/>
      <c r="ANR70" s="173"/>
      <c r="ANS70" s="173"/>
      <c r="ANT70" s="173"/>
      <c r="ANU70" s="173"/>
      <c r="ANV70" s="173"/>
      <c r="ANW70" s="173"/>
      <c r="ANX70" s="173"/>
      <c r="ANY70" s="173"/>
      <c r="ANZ70" s="173"/>
      <c r="AOA70" s="173"/>
      <c r="AOB70" s="173"/>
      <c r="AOC70" s="173"/>
      <c r="AOD70" s="173"/>
      <c r="AOE70" s="173"/>
      <c r="AOF70" s="173"/>
      <c r="AOG70" s="173"/>
      <c r="AOH70" s="173"/>
      <c r="AOI70" s="173"/>
      <c r="AOJ70" s="173"/>
      <c r="AOK70" s="173"/>
      <c r="AOL70" s="173"/>
      <c r="AOM70" s="173"/>
      <c r="AON70" s="173"/>
      <c r="AOO70" s="173"/>
      <c r="AOP70" s="173"/>
      <c r="AOQ70" s="173"/>
      <c r="AOR70" s="173"/>
      <c r="AOS70" s="173"/>
      <c r="AOT70" s="173"/>
      <c r="AOU70" s="173"/>
      <c r="AOV70" s="173"/>
      <c r="AOW70" s="173"/>
      <c r="AOX70" s="173"/>
      <c r="AOY70" s="173"/>
      <c r="AOZ70" s="173"/>
      <c r="APA70" s="173"/>
      <c r="APB70" s="173"/>
      <c r="APC70" s="173"/>
      <c r="APD70" s="173"/>
      <c r="APE70" s="173"/>
      <c r="APF70" s="173"/>
      <c r="APG70" s="173"/>
      <c r="APH70" s="173"/>
      <c r="API70" s="173"/>
      <c r="APJ70" s="173"/>
      <c r="APK70" s="173"/>
      <c r="APL70" s="173"/>
      <c r="APM70" s="173"/>
      <c r="APN70" s="173"/>
      <c r="APO70" s="173"/>
      <c r="APP70" s="173"/>
    </row>
    <row r="71" spans="1:1108" s="249" customFormat="1">
      <c r="A71" s="199">
        <v>170</v>
      </c>
      <c r="B71" s="281">
        <v>59.1</v>
      </c>
      <c r="C71" s="201"/>
      <c r="D71" s="317"/>
      <c r="E71" s="281"/>
      <c r="F71" s="205"/>
      <c r="G71" s="206"/>
      <c r="H71" s="206"/>
      <c r="I71" s="206"/>
      <c r="J71" s="326"/>
      <c r="K71" s="326"/>
      <c r="L71" s="319"/>
      <c r="M71" s="332"/>
      <c r="N71" s="319"/>
      <c r="O71" s="321"/>
      <c r="P71" s="213"/>
      <c r="Q71" s="213"/>
      <c r="R71" s="213"/>
      <c r="S71" s="213"/>
      <c r="T71" s="213"/>
      <c r="U71" s="213"/>
      <c r="V71" s="213"/>
      <c r="W71" s="213"/>
      <c r="X71" s="213"/>
      <c r="Y71" s="213"/>
      <c r="Z71" s="213"/>
      <c r="AA71" s="213"/>
      <c r="AB71" s="213"/>
      <c r="AC71" s="213"/>
      <c r="AD71" s="213"/>
      <c r="AE71" s="213"/>
      <c r="AF71" s="213"/>
      <c r="AG71" s="217"/>
      <c r="AH71" s="213"/>
      <c r="AI71" s="213"/>
      <c r="AJ71" s="341"/>
      <c r="AK71" s="341"/>
      <c r="AL71" s="342"/>
      <c r="AM71" s="342"/>
      <c r="AN71" s="342"/>
      <c r="AO71" s="342"/>
      <c r="AP71" s="217"/>
      <c r="AQ71" s="217"/>
      <c r="AR71" s="345"/>
      <c r="AS71" s="345"/>
      <c r="AT71" s="345"/>
      <c r="AU71" s="345"/>
      <c r="AV71" s="345"/>
      <c r="AW71" s="319"/>
      <c r="AX71" s="319"/>
      <c r="AY71" s="319"/>
      <c r="AZ71" s="319"/>
      <c r="BA71" s="319"/>
      <c r="BB71" s="319"/>
      <c r="BC71" s="319"/>
      <c r="BD71" s="319"/>
      <c r="BE71" s="281"/>
      <c r="BF71" s="319"/>
      <c r="BG71" s="319"/>
      <c r="BH71" s="319"/>
      <c r="BI71" s="252"/>
      <c r="BJ71" s="252"/>
      <c r="BK71" s="252"/>
      <c r="BL71" s="252"/>
      <c r="BM71" s="319"/>
      <c r="BN71" s="319"/>
      <c r="BO71" s="319"/>
      <c r="BP71" s="319"/>
      <c r="BQ71" s="319"/>
      <c r="BR71" s="319"/>
      <c r="BS71" s="222" t="s">
        <v>283</v>
      </c>
      <c r="BT71" s="222" t="s">
        <v>283</v>
      </c>
      <c r="BU71" s="222" t="s">
        <v>283</v>
      </c>
      <c r="BV71" s="222" t="s">
        <v>283</v>
      </c>
      <c r="BW71" s="222" t="s">
        <v>283</v>
      </c>
      <c r="BX71" s="222" t="s">
        <v>283</v>
      </c>
      <c r="BY71" s="222" t="s">
        <v>283</v>
      </c>
      <c r="BZ71" s="319"/>
      <c r="CA71" s="319"/>
      <c r="CB71" s="228"/>
      <c r="CC71" s="319"/>
      <c r="CD71" s="319"/>
      <c r="CE71" s="319"/>
      <c r="CF71" s="319"/>
      <c r="CG71" s="332"/>
      <c r="CH71" s="319"/>
      <c r="CI71" s="319"/>
      <c r="CJ71" s="319"/>
      <c r="CK71" s="319"/>
      <c r="CL71" s="319"/>
      <c r="CM71" s="319"/>
      <c r="CN71" s="319"/>
      <c r="CO71" s="319"/>
      <c r="CP71" s="319"/>
      <c r="CQ71" s="319"/>
      <c r="CR71" s="319"/>
      <c r="CS71" s="319"/>
      <c r="CT71" s="319"/>
      <c r="CU71" s="319"/>
      <c r="CV71" s="319"/>
      <c r="CW71" s="319"/>
      <c r="CX71" s="319"/>
      <c r="CY71" s="319"/>
      <c r="CZ71" s="319"/>
      <c r="DA71" s="330"/>
      <c r="DB71" s="331"/>
      <c r="DC71" s="331"/>
      <c r="DD71" s="331"/>
      <c r="DE71" s="332"/>
      <c r="DF71" s="330"/>
      <c r="DG71" s="319"/>
      <c r="DH71" s="319"/>
      <c r="DI71" s="330"/>
      <c r="DJ71" s="319"/>
      <c r="DK71" s="319"/>
      <c r="DL71" s="319"/>
      <c r="DM71" s="228" t="s">
        <v>283</v>
      </c>
      <c r="DN71" s="228" t="s">
        <v>283</v>
      </c>
      <c r="DO71" s="228" t="s">
        <v>283</v>
      </c>
      <c r="DP71" s="228"/>
      <c r="DQ71" s="319"/>
      <c r="DR71" s="319"/>
      <c r="DS71" s="319"/>
      <c r="DT71" s="319"/>
      <c r="DU71" s="319"/>
      <c r="DV71" s="319"/>
      <c r="DW71" s="319"/>
      <c r="DX71" s="319"/>
      <c r="DY71" s="319"/>
      <c r="DZ71" s="319"/>
      <c r="EA71" s="319"/>
      <c r="EB71" s="319"/>
      <c r="EC71" s="319"/>
      <c r="ED71" s="319"/>
      <c r="EE71" s="319"/>
      <c r="EF71" s="319"/>
      <c r="EG71" s="200"/>
      <c r="EH71" s="200"/>
      <c r="EI71" s="319"/>
      <c r="EJ71" s="319"/>
      <c r="EK71" s="281"/>
      <c r="EL71" s="319"/>
      <c r="EM71" s="319"/>
      <c r="EN71" s="200"/>
      <c r="EO71" s="281"/>
      <c r="EP71" s="281"/>
      <c r="EQ71" s="281"/>
      <c r="ER71" s="281"/>
      <c r="ES71" s="281"/>
      <c r="ET71" s="281"/>
      <c r="EU71" s="281"/>
      <c r="EV71" s="200"/>
      <c r="EW71" s="200"/>
      <c r="EX71" s="319"/>
      <c r="EY71" s="319"/>
      <c r="EZ71" s="319"/>
      <c r="FA71" s="319"/>
      <c r="FB71" s="319"/>
      <c r="FC71" s="319"/>
      <c r="FD71" s="319"/>
      <c r="FE71" s="319"/>
      <c r="FF71" s="317"/>
      <c r="FG71" s="317"/>
      <c r="FH71" s="317"/>
      <c r="FI71" s="317"/>
      <c r="FJ71" s="317"/>
      <c r="FK71" s="317"/>
      <c r="FL71" s="234">
        <v>1</v>
      </c>
      <c r="FM71" s="222"/>
      <c r="FN71" s="222"/>
      <c r="FO71" s="222"/>
      <c r="FP71" s="222"/>
      <c r="FQ71" s="222"/>
      <c r="FR71" s="222"/>
      <c r="FS71" s="222"/>
      <c r="FT71" s="222"/>
      <c r="FU71" s="222"/>
      <c r="FV71" s="222"/>
      <c r="FW71" s="221"/>
      <c r="FX71" s="221"/>
      <c r="FY71" s="221"/>
      <c r="FZ71" s="221"/>
      <c r="GA71" s="221"/>
      <c r="GB71" s="221"/>
      <c r="GC71" s="221"/>
      <c r="GD71" s="221"/>
      <c r="GE71" s="221"/>
      <c r="GF71" s="221"/>
      <c r="GG71" s="221"/>
      <c r="GH71" s="221"/>
      <c r="GI71" s="221"/>
      <c r="GJ71" s="221"/>
      <c r="GK71" s="221"/>
      <c r="GL71" s="221"/>
      <c r="GM71" s="221"/>
      <c r="GN71" s="221"/>
      <c r="GO71" s="221"/>
      <c r="GP71" s="221"/>
      <c r="GQ71" s="221"/>
      <c r="GR71" s="221"/>
      <c r="GS71" s="221"/>
      <c r="GT71" s="221"/>
      <c r="GU71" s="221"/>
      <c r="GV71" s="221"/>
      <c r="GW71" s="221"/>
      <c r="GX71" s="221"/>
      <c r="GY71" s="221"/>
      <c r="GZ71" s="221"/>
      <c r="HA71" s="221"/>
      <c r="HB71" s="221"/>
      <c r="HC71" s="221"/>
      <c r="HD71" s="221"/>
      <c r="HE71" s="221"/>
      <c r="HF71" s="221"/>
      <c r="HG71" s="221"/>
      <c r="HH71" s="221"/>
      <c r="HI71" s="221"/>
      <c r="HJ71" s="221"/>
      <c r="HK71" s="221"/>
      <c r="HL71" s="221"/>
      <c r="HM71" s="221"/>
      <c r="HN71" s="221"/>
      <c r="HO71" s="221"/>
      <c r="HP71" s="221"/>
      <c r="HQ71" s="221"/>
      <c r="HR71" s="221"/>
      <c r="HS71" s="221"/>
      <c r="HT71" s="221"/>
      <c r="HU71" s="221"/>
      <c r="HV71" s="221"/>
      <c r="HW71" s="221"/>
      <c r="HX71" s="221"/>
      <c r="HY71" s="221"/>
      <c r="HZ71" s="221"/>
      <c r="IA71" s="221"/>
      <c r="IB71" s="221"/>
      <c r="IC71" s="221"/>
      <c r="ID71" s="221"/>
      <c r="IE71" s="221"/>
      <c r="IF71" s="221"/>
      <c r="IG71" s="221"/>
      <c r="IH71" s="221"/>
      <c r="II71" s="221"/>
      <c r="IJ71" s="221"/>
      <c r="IK71" s="221"/>
      <c r="IL71" s="221"/>
      <c r="IM71" s="221"/>
      <c r="IN71" s="221"/>
      <c r="IO71" s="221"/>
      <c r="IP71" s="221"/>
      <c r="IQ71" s="221"/>
      <c r="IR71" s="221"/>
      <c r="IS71" s="221"/>
      <c r="IT71" s="221"/>
      <c r="IU71" s="221"/>
      <c r="IV71" s="221"/>
      <c r="IW71" s="221"/>
      <c r="IX71" s="221"/>
      <c r="IY71" s="221"/>
      <c r="IZ71" s="221"/>
      <c r="JA71" s="221"/>
      <c r="JB71" s="221"/>
      <c r="JC71" s="221"/>
      <c r="JD71" s="221"/>
      <c r="JE71" s="221"/>
      <c r="JF71" s="221"/>
      <c r="JG71" s="221"/>
      <c r="JH71" s="221"/>
      <c r="JI71" s="221"/>
      <c r="JJ71" s="221"/>
      <c r="JK71" s="221"/>
      <c r="JL71" s="221"/>
      <c r="JM71" s="221"/>
      <c r="JN71" s="221"/>
      <c r="JO71" s="221"/>
      <c r="JP71" s="221"/>
      <c r="JQ71" s="221"/>
      <c r="JR71" s="221"/>
      <c r="JS71" s="221"/>
      <c r="JT71" s="221"/>
      <c r="JU71" s="221"/>
      <c r="JV71" s="221"/>
      <c r="JW71" s="221"/>
      <c r="JX71" s="221"/>
      <c r="JY71" s="221"/>
      <c r="JZ71" s="221"/>
      <c r="KA71" s="221"/>
      <c r="KB71" s="221"/>
      <c r="KC71" s="221"/>
      <c r="KD71" s="221"/>
      <c r="KE71" s="221"/>
      <c r="KF71" s="221"/>
      <c r="KG71" s="221"/>
      <c r="KH71" s="221"/>
      <c r="KI71" s="221"/>
      <c r="KJ71" s="221"/>
      <c r="KK71" s="221"/>
      <c r="KL71" s="221"/>
      <c r="KM71" s="221"/>
      <c r="KN71" s="221"/>
      <c r="KO71" s="221"/>
      <c r="KP71" s="221"/>
      <c r="KQ71" s="221"/>
      <c r="KR71" s="221"/>
      <c r="KS71" s="221"/>
      <c r="KT71" s="221"/>
      <c r="KU71" s="221"/>
      <c r="KV71" s="221"/>
      <c r="KW71" s="221"/>
      <c r="KX71" s="221"/>
      <c r="KY71" s="221"/>
      <c r="KZ71" s="221"/>
      <c r="LA71" s="221"/>
      <c r="LB71" s="221"/>
      <c r="LC71" s="221"/>
      <c r="LD71" s="221"/>
      <c r="LE71" s="221"/>
      <c r="LF71" s="221"/>
      <c r="LG71" s="221"/>
      <c r="LH71" s="221"/>
      <c r="LI71" s="221"/>
      <c r="LJ71" s="221"/>
      <c r="LK71" s="221"/>
      <c r="LL71" s="221"/>
      <c r="LM71" s="221"/>
      <c r="LN71" s="221"/>
      <c r="LO71" s="221"/>
      <c r="LP71" s="221"/>
      <c r="LQ71" s="221"/>
      <c r="LR71" s="221"/>
      <c r="LS71" s="221"/>
      <c r="LT71" s="221"/>
      <c r="LU71" s="221"/>
      <c r="LV71" s="221"/>
      <c r="LW71" s="221"/>
      <c r="LX71" s="221"/>
      <c r="LY71" s="221"/>
      <c r="LZ71" s="221"/>
      <c r="MA71" s="221"/>
      <c r="MB71" s="221"/>
      <c r="MC71" s="221"/>
      <c r="MD71" s="221"/>
      <c r="ME71" s="221"/>
      <c r="MF71" s="221"/>
      <c r="MG71" s="221"/>
      <c r="MH71" s="221"/>
      <c r="MI71" s="221"/>
      <c r="MJ71" s="221"/>
      <c r="MK71" s="221"/>
      <c r="ML71" s="221"/>
      <c r="MM71" s="221"/>
      <c r="MN71" s="221"/>
      <c r="MO71" s="221"/>
      <c r="MP71" s="221"/>
      <c r="MQ71" s="221"/>
      <c r="MR71" s="221"/>
      <c r="MS71" s="221"/>
      <c r="MT71" s="221"/>
      <c r="MU71" s="221"/>
      <c r="MV71" s="221"/>
      <c r="MW71" s="221"/>
      <c r="MX71" s="221"/>
      <c r="MY71" s="221"/>
      <c r="MZ71" s="221"/>
      <c r="NA71" s="221"/>
      <c r="NB71" s="221"/>
      <c r="NC71" s="221"/>
      <c r="ND71" s="221"/>
      <c r="NE71" s="221"/>
      <c r="NF71" s="221"/>
      <c r="NG71" s="221"/>
      <c r="NH71" s="221"/>
      <c r="NI71" s="221"/>
      <c r="NJ71" s="221"/>
      <c r="NK71" s="221"/>
      <c r="NL71" s="221"/>
      <c r="NM71" s="221"/>
      <c r="NN71" s="221"/>
      <c r="NO71" s="221"/>
      <c r="NP71" s="221"/>
      <c r="NQ71" s="221"/>
      <c r="NR71" s="221"/>
      <c r="NS71" s="221"/>
      <c r="NT71" s="221"/>
      <c r="NU71" s="221"/>
      <c r="NV71" s="221"/>
      <c r="NW71" s="221"/>
      <c r="NX71" s="221"/>
      <c r="NY71" s="221"/>
      <c r="NZ71" s="221"/>
      <c r="OA71" s="221"/>
      <c r="OB71" s="221"/>
      <c r="OC71" s="221"/>
      <c r="OD71" s="221"/>
      <c r="OE71" s="221"/>
      <c r="OF71" s="221"/>
      <c r="OG71" s="221"/>
      <c r="OH71" s="221"/>
      <c r="OI71" s="221"/>
      <c r="OJ71" s="221"/>
      <c r="OK71" s="221"/>
      <c r="OL71" s="221"/>
      <c r="OM71" s="221"/>
      <c r="ON71" s="221"/>
      <c r="OO71" s="221"/>
      <c r="OP71" s="221"/>
      <c r="OQ71" s="221"/>
      <c r="OR71" s="221"/>
      <c r="OS71" s="221"/>
      <c r="OT71" s="221"/>
      <c r="OU71" s="221"/>
      <c r="OV71" s="221"/>
      <c r="OW71" s="221"/>
      <c r="OX71" s="221"/>
      <c r="OY71" s="221"/>
      <c r="OZ71" s="221"/>
      <c r="PA71" s="221"/>
      <c r="PB71" s="221"/>
      <c r="PC71" s="221"/>
      <c r="PD71" s="221"/>
      <c r="PE71" s="221"/>
      <c r="PF71" s="221"/>
      <c r="PG71" s="221"/>
      <c r="PH71" s="221"/>
      <c r="PI71" s="221"/>
      <c r="PJ71" s="221"/>
      <c r="PK71" s="221"/>
      <c r="PL71" s="221"/>
      <c r="PM71" s="221"/>
      <c r="PN71" s="221"/>
      <c r="PO71" s="221"/>
      <c r="PP71" s="221"/>
      <c r="PQ71" s="221"/>
      <c r="PR71" s="221"/>
      <c r="PS71" s="221"/>
      <c r="PT71" s="221"/>
      <c r="PU71" s="221"/>
      <c r="PV71" s="221"/>
      <c r="PW71" s="221"/>
      <c r="PX71" s="221"/>
      <c r="PY71" s="221"/>
      <c r="PZ71" s="221"/>
      <c r="QA71" s="221"/>
      <c r="QB71" s="221"/>
      <c r="QC71" s="221"/>
      <c r="QD71" s="221"/>
      <c r="QE71" s="221"/>
      <c r="QF71" s="221"/>
      <c r="QG71" s="221"/>
      <c r="QH71" s="221"/>
      <c r="QI71" s="221"/>
      <c r="QJ71" s="221"/>
      <c r="QK71" s="221"/>
      <c r="QL71" s="221"/>
      <c r="QM71" s="221"/>
      <c r="QN71" s="221"/>
      <c r="QO71" s="221"/>
      <c r="QP71" s="221"/>
      <c r="QQ71" s="221"/>
      <c r="QR71" s="221"/>
      <c r="QS71" s="221"/>
      <c r="QT71" s="221"/>
      <c r="QU71" s="221"/>
      <c r="QV71" s="221"/>
      <c r="QW71" s="221"/>
      <c r="QX71" s="221"/>
      <c r="QY71" s="221"/>
      <c r="QZ71" s="221"/>
      <c r="RA71" s="221"/>
      <c r="RB71" s="221"/>
      <c r="RC71" s="221"/>
      <c r="RD71" s="221"/>
      <c r="RE71" s="221"/>
      <c r="RF71" s="221"/>
      <c r="RG71" s="221"/>
      <c r="RH71" s="221"/>
      <c r="RI71" s="221"/>
      <c r="RJ71" s="221"/>
      <c r="RK71" s="221"/>
      <c r="RL71" s="221"/>
      <c r="RM71" s="221"/>
      <c r="RN71" s="221"/>
      <c r="RO71" s="221"/>
      <c r="RP71" s="221"/>
      <c r="RQ71" s="221"/>
      <c r="RR71" s="221"/>
      <c r="RS71" s="221"/>
      <c r="RT71" s="221"/>
      <c r="RU71" s="221"/>
      <c r="RV71" s="221"/>
      <c r="RW71" s="221"/>
      <c r="RX71" s="221"/>
      <c r="RY71" s="221"/>
      <c r="RZ71" s="221"/>
      <c r="SA71" s="221"/>
      <c r="SB71" s="221"/>
      <c r="SC71" s="221"/>
      <c r="SD71" s="221"/>
      <c r="SE71" s="221"/>
      <c r="SF71" s="221"/>
      <c r="SG71" s="221"/>
      <c r="SH71" s="221"/>
      <c r="SI71" s="221"/>
      <c r="SJ71" s="221"/>
      <c r="SK71" s="221"/>
      <c r="SL71" s="221"/>
      <c r="SM71" s="221"/>
      <c r="SN71" s="221"/>
      <c r="SO71" s="221"/>
      <c r="SP71" s="221"/>
      <c r="SQ71" s="221"/>
      <c r="SR71" s="221"/>
      <c r="SS71" s="221"/>
      <c r="ST71" s="221"/>
      <c r="SU71" s="221"/>
      <c r="SV71" s="221"/>
      <c r="SW71" s="221"/>
      <c r="SX71" s="221"/>
      <c r="SY71" s="221"/>
      <c r="SZ71" s="221"/>
      <c r="TA71" s="221"/>
      <c r="TB71" s="221"/>
      <c r="TC71" s="221"/>
      <c r="TD71" s="221"/>
      <c r="TE71" s="221"/>
      <c r="TF71" s="221"/>
      <c r="TG71" s="221"/>
      <c r="TH71" s="221"/>
      <c r="TI71" s="221"/>
      <c r="TJ71" s="221"/>
      <c r="TK71" s="221"/>
      <c r="TL71" s="221"/>
      <c r="TM71" s="221"/>
      <c r="TN71" s="221"/>
      <c r="TO71" s="221"/>
      <c r="TP71" s="221"/>
      <c r="TQ71" s="221"/>
      <c r="TR71" s="221"/>
      <c r="TS71" s="221"/>
      <c r="TT71" s="221"/>
      <c r="TU71" s="221"/>
      <c r="TV71" s="221"/>
      <c r="TW71" s="221"/>
      <c r="TX71" s="221"/>
      <c r="TY71" s="221"/>
      <c r="TZ71" s="221"/>
      <c r="UA71" s="221"/>
      <c r="UB71" s="221"/>
      <c r="UC71" s="221"/>
      <c r="UD71" s="221"/>
      <c r="UE71" s="221"/>
      <c r="UF71" s="221"/>
      <c r="UG71" s="221"/>
      <c r="UH71" s="221"/>
      <c r="UI71" s="221"/>
      <c r="UJ71" s="221"/>
      <c r="UK71" s="221"/>
      <c r="UL71" s="221"/>
      <c r="UM71" s="221"/>
      <c r="UN71" s="221"/>
      <c r="UO71" s="221"/>
      <c r="UP71" s="221"/>
      <c r="UQ71" s="221"/>
      <c r="UR71" s="221"/>
      <c r="US71" s="221"/>
      <c r="UT71" s="221"/>
      <c r="UU71" s="221"/>
      <c r="UV71" s="221"/>
      <c r="UW71" s="221"/>
      <c r="UX71" s="221"/>
      <c r="UY71" s="221"/>
      <c r="UZ71" s="221"/>
      <c r="VA71" s="221"/>
      <c r="VB71" s="221"/>
      <c r="VC71" s="221"/>
      <c r="VD71" s="221"/>
      <c r="VE71" s="221"/>
      <c r="VF71" s="221"/>
      <c r="VG71" s="221"/>
      <c r="VH71" s="221"/>
      <c r="VI71" s="221"/>
      <c r="VJ71" s="221"/>
      <c r="VK71" s="221"/>
      <c r="VL71" s="221"/>
      <c r="VM71" s="221"/>
      <c r="VN71" s="221"/>
      <c r="VO71" s="221"/>
      <c r="VP71" s="221"/>
      <c r="VQ71" s="221"/>
      <c r="VR71" s="221"/>
      <c r="VS71" s="221"/>
      <c r="VT71" s="221"/>
      <c r="VU71" s="221"/>
      <c r="VV71" s="221"/>
      <c r="VW71" s="221"/>
      <c r="VX71" s="221"/>
      <c r="VY71" s="221"/>
      <c r="VZ71" s="221"/>
      <c r="WA71" s="221"/>
      <c r="WB71" s="221"/>
      <c r="WC71" s="221"/>
      <c r="WD71" s="221"/>
      <c r="WE71" s="221"/>
      <c r="WF71" s="221"/>
      <c r="WG71" s="221"/>
      <c r="WH71" s="221"/>
      <c r="WI71" s="221"/>
      <c r="WJ71" s="221"/>
      <c r="WK71" s="221"/>
      <c r="WL71" s="221"/>
      <c r="WM71" s="221"/>
      <c r="WN71" s="221"/>
      <c r="WO71" s="221"/>
      <c r="WP71" s="221"/>
      <c r="WQ71" s="221"/>
      <c r="WR71" s="221"/>
      <c r="WS71" s="221"/>
      <c r="WT71" s="221"/>
      <c r="WU71" s="221"/>
      <c r="WV71" s="221"/>
      <c r="WW71" s="221"/>
      <c r="WX71" s="221"/>
      <c r="WY71" s="221"/>
      <c r="WZ71" s="221"/>
      <c r="XA71" s="221"/>
      <c r="XB71" s="221"/>
      <c r="XC71" s="221"/>
      <c r="XD71" s="221"/>
      <c r="XE71" s="221"/>
      <c r="XF71" s="221"/>
      <c r="XG71" s="221"/>
      <c r="XH71" s="221"/>
      <c r="XI71" s="221"/>
      <c r="XJ71" s="221"/>
      <c r="XK71" s="221"/>
      <c r="XL71" s="221"/>
      <c r="XM71" s="221"/>
      <c r="XN71" s="221"/>
      <c r="XO71" s="221"/>
      <c r="XP71" s="221"/>
      <c r="XQ71" s="221"/>
      <c r="XR71" s="221"/>
      <c r="XS71" s="221"/>
      <c r="XT71" s="221"/>
      <c r="XU71" s="221"/>
      <c r="XV71" s="221"/>
      <c r="XW71" s="221"/>
      <c r="XX71" s="221"/>
      <c r="XY71" s="221"/>
      <c r="XZ71" s="221"/>
      <c r="YA71" s="221"/>
      <c r="YB71" s="221"/>
      <c r="YC71" s="221"/>
      <c r="YD71" s="221"/>
      <c r="YE71" s="221"/>
      <c r="YF71" s="221"/>
      <c r="YG71" s="221"/>
      <c r="YH71" s="221"/>
      <c r="YI71" s="221"/>
      <c r="YJ71" s="221"/>
      <c r="YK71" s="221"/>
      <c r="YL71" s="221"/>
      <c r="YM71" s="221"/>
      <c r="YN71" s="221"/>
      <c r="YO71" s="221"/>
      <c r="YP71" s="221"/>
      <c r="YQ71" s="221"/>
      <c r="YR71" s="221"/>
      <c r="YS71" s="221"/>
      <c r="YT71" s="221"/>
      <c r="YU71" s="221"/>
      <c r="YV71" s="221"/>
      <c r="YW71" s="221"/>
      <c r="YX71" s="221"/>
      <c r="YY71" s="221"/>
      <c r="YZ71" s="221"/>
      <c r="ZA71" s="221"/>
      <c r="ZB71" s="221"/>
      <c r="ZC71" s="221"/>
      <c r="ZD71" s="221"/>
      <c r="ZE71" s="221"/>
      <c r="ZF71" s="221"/>
      <c r="ZG71" s="221"/>
      <c r="ZH71" s="221"/>
      <c r="ZI71" s="221"/>
      <c r="ZJ71" s="221"/>
      <c r="ZK71" s="221"/>
      <c r="ZL71" s="221"/>
      <c r="ZM71" s="221"/>
      <c r="ZN71" s="221"/>
      <c r="ZO71" s="221"/>
      <c r="ZP71" s="221"/>
      <c r="ZQ71" s="221"/>
      <c r="ZR71" s="221"/>
      <c r="ZS71" s="221"/>
      <c r="ZT71" s="221"/>
      <c r="ZU71" s="221"/>
      <c r="ZV71" s="221"/>
      <c r="ZW71" s="221"/>
      <c r="ZX71" s="221"/>
      <c r="ZY71" s="221"/>
      <c r="ZZ71" s="221"/>
      <c r="AAA71" s="221"/>
      <c r="AAB71" s="221"/>
      <c r="AAC71" s="221"/>
      <c r="AAD71" s="221"/>
      <c r="AAE71" s="221"/>
      <c r="AAF71" s="221"/>
      <c r="AAG71" s="221"/>
      <c r="AAH71" s="221"/>
      <c r="AAI71" s="221"/>
      <c r="AAJ71" s="221"/>
      <c r="AAK71" s="221"/>
      <c r="AAL71" s="221"/>
      <c r="AAM71" s="221"/>
      <c r="AAN71" s="221"/>
      <c r="AAO71" s="221"/>
      <c r="AAP71" s="221"/>
      <c r="AAQ71" s="221"/>
      <c r="AAR71" s="221"/>
      <c r="AAS71" s="221"/>
      <c r="AAT71" s="221"/>
      <c r="AAU71" s="221"/>
      <c r="AAV71" s="221"/>
      <c r="AAW71" s="221"/>
      <c r="AAX71" s="221"/>
      <c r="AAY71" s="221"/>
      <c r="AAZ71" s="221"/>
      <c r="ABA71" s="221"/>
      <c r="ABB71" s="221"/>
      <c r="ABC71" s="221"/>
      <c r="ABD71" s="221"/>
      <c r="ABE71" s="221"/>
      <c r="ABF71" s="221"/>
      <c r="ABG71" s="221"/>
      <c r="ABH71" s="221"/>
      <c r="ABI71" s="221"/>
      <c r="ABJ71" s="221"/>
      <c r="ABK71" s="221"/>
      <c r="ABL71" s="221"/>
      <c r="ABM71" s="221"/>
      <c r="ABN71" s="221"/>
      <c r="ABO71" s="221"/>
      <c r="ABP71" s="221"/>
      <c r="ABQ71" s="221"/>
      <c r="ABR71" s="221"/>
      <c r="ABS71" s="221"/>
      <c r="ABT71" s="221"/>
      <c r="ABU71" s="221"/>
      <c r="ABV71" s="221"/>
      <c r="ABW71" s="221"/>
      <c r="ABX71" s="221"/>
      <c r="ABY71" s="221"/>
      <c r="ABZ71" s="221"/>
      <c r="ACA71" s="221"/>
      <c r="ACB71" s="221"/>
      <c r="ACC71" s="221"/>
      <c r="ACD71" s="221"/>
      <c r="ACE71" s="221"/>
      <c r="ACF71" s="221"/>
      <c r="ACG71" s="221"/>
      <c r="ACH71" s="221"/>
      <c r="ACI71" s="221"/>
      <c r="ACJ71" s="221"/>
      <c r="ACK71" s="221"/>
      <c r="ACL71" s="221"/>
      <c r="ACM71" s="221"/>
      <c r="ACN71" s="221"/>
      <c r="ACO71" s="221"/>
      <c r="ACP71" s="221"/>
      <c r="ACQ71" s="221"/>
      <c r="ACR71" s="221"/>
      <c r="ACS71" s="221"/>
      <c r="ACT71" s="221"/>
      <c r="ACU71" s="221"/>
      <c r="ACV71" s="221"/>
      <c r="ACW71" s="221"/>
      <c r="ACX71" s="221"/>
      <c r="ACY71" s="221"/>
      <c r="ACZ71" s="221"/>
      <c r="ADA71" s="221"/>
      <c r="ADB71" s="221"/>
      <c r="ADC71" s="221"/>
      <c r="ADD71" s="221"/>
      <c r="ADE71" s="221"/>
      <c r="ADF71" s="221"/>
      <c r="ADG71" s="221"/>
      <c r="ADH71" s="221"/>
      <c r="ADI71" s="221"/>
      <c r="ADJ71" s="221"/>
      <c r="ADK71" s="221"/>
      <c r="ADL71" s="221"/>
      <c r="ADM71" s="221"/>
      <c r="ADN71" s="221"/>
      <c r="ADO71" s="221"/>
      <c r="ADP71" s="221"/>
      <c r="ADQ71" s="221"/>
      <c r="ADR71" s="221"/>
      <c r="ADS71" s="221"/>
      <c r="ADT71" s="221"/>
      <c r="ADU71" s="221"/>
      <c r="ADV71" s="221"/>
      <c r="ADW71" s="221"/>
      <c r="ADX71" s="221"/>
      <c r="ADY71" s="221"/>
      <c r="ADZ71" s="221"/>
      <c r="AEA71" s="221"/>
      <c r="AEB71" s="221"/>
      <c r="AEC71" s="221"/>
      <c r="AED71" s="221"/>
      <c r="AEE71" s="221"/>
      <c r="AEF71" s="221"/>
      <c r="AEG71" s="221"/>
      <c r="AEH71" s="221"/>
      <c r="AEI71" s="221"/>
      <c r="AEJ71" s="221"/>
      <c r="AEK71" s="221"/>
      <c r="AEL71" s="221"/>
      <c r="AEM71" s="221"/>
      <c r="AEN71" s="221"/>
      <c r="AEO71" s="221"/>
      <c r="AEP71" s="221"/>
      <c r="AEQ71" s="221"/>
      <c r="AER71" s="221"/>
      <c r="AES71" s="221"/>
      <c r="AET71" s="221"/>
      <c r="AEU71" s="221"/>
      <c r="AEV71" s="221"/>
      <c r="AEW71" s="221"/>
      <c r="AEX71" s="221"/>
      <c r="AEY71" s="221"/>
      <c r="AEZ71" s="221"/>
      <c r="AFA71" s="221"/>
      <c r="AFB71" s="221"/>
      <c r="AFC71" s="221"/>
      <c r="AFD71" s="221"/>
      <c r="AFE71" s="221"/>
      <c r="AFF71" s="221"/>
      <c r="AFG71" s="221"/>
      <c r="AFH71" s="221"/>
      <c r="AFI71" s="221"/>
      <c r="AFJ71" s="221"/>
      <c r="AFK71" s="221"/>
      <c r="AFL71" s="221"/>
      <c r="AFM71" s="221"/>
      <c r="AFN71" s="221"/>
      <c r="AFO71" s="221"/>
      <c r="AFP71" s="221"/>
      <c r="AFQ71" s="221"/>
      <c r="AFR71" s="221"/>
      <c r="AFS71" s="221"/>
      <c r="AFT71" s="221"/>
      <c r="AFU71" s="221"/>
      <c r="AFV71" s="221"/>
      <c r="AFW71" s="221"/>
      <c r="AFX71" s="221"/>
      <c r="AFY71" s="221"/>
      <c r="AFZ71" s="221"/>
      <c r="AGA71" s="221"/>
      <c r="AGB71" s="221"/>
      <c r="AGC71" s="221"/>
      <c r="AGD71" s="221"/>
      <c r="AGE71" s="221"/>
      <c r="AGF71" s="221"/>
      <c r="AGG71" s="221"/>
      <c r="AGH71" s="221"/>
      <c r="AGI71" s="221"/>
      <c r="AGJ71" s="221"/>
      <c r="AGK71" s="221"/>
      <c r="AGL71" s="221"/>
      <c r="AGM71" s="221"/>
      <c r="AGN71" s="221"/>
      <c r="AGO71" s="221"/>
      <c r="AGP71" s="221"/>
      <c r="AGQ71" s="221"/>
      <c r="AGR71" s="221"/>
      <c r="AGS71" s="221"/>
      <c r="AGT71" s="221"/>
      <c r="AGU71" s="221"/>
      <c r="AGV71" s="221"/>
      <c r="AGW71" s="221"/>
      <c r="AGX71" s="221"/>
      <c r="AGY71" s="221"/>
      <c r="AGZ71" s="221"/>
      <c r="AHA71" s="221"/>
      <c r="AHB71" s="221"/>
      <c r="AHC71" s="221"/>
      <c r="AHD71" s="221"/>
      <c r="AHE71" s="221"/>
      <c r="AHF71" s="221"/>
      <c r="AHG71" s="221"/>
      <c r="AHH71" s="221"/>
      <c r="AHI71" s="221"/>
      <c r="AHJ71" s="221"/>
      <c r="AHK71" s="221"/>
      <c r="AHL71" s="221"/>
      <c r="AHM71" s="221"/>
      <c r="AHN71" s="221"/>
      <c r="AHO71" s="221"/>
      <c r="AHP71" s="221"/>
      <c r="AHQ71" s="221"/>
      <c r="AHR71" s="221"/>
      <c r="AHS71" s="221"/>
      <c r="AHT71" s="221"/>
      <c r="AHU71" s="221"/>
      <c r="AHV71" s="221"/>
      <c r="AHW71" s="221"/>
      <c r="AHX71" s="221"/>
      <c r="AHY71" s="221"/>
      <c r="AHZ71" s="221"/>
      <c r="AIA71" s="221"/>
      <c r="AIB71" s="221"/>
      <c r="AIC71" s="221"/>
      <c r="AID71" s="221"/>
      <c r="AIE71" s="221"/>
      <c r="AIF71" s="221"/>
      <c r="AIG71" s="221"/>
      <c r="AIH71" s="221"/>
      <c r="AII71" s="221"/>
      <c r="AIJ71" s="221"/>
      <c r="AIK71" s="221"/>
      <c r="AIL71" s="221"/>
      <c r="AIM71" s="221"/>
      <c r="AIN71" s="221"/>
      <c r="AIO71" s="221"/>
      <c r="AIP71" s="221"/>
      <c r="AIQ71" s="221"/>
      <c r="AIR71" s="221"/>
      <c r="AIS71" s="221"/>
      <c r="AIT71" s="221"/>
      <c r="AIU71" s="221"/>
      <c r="AIV71" s="221"/>
      <c r="AIW71" s="221"/>
      <c r="AIX71" s="221"/>
      <c r="AIY71" s="221"/>
      <c r="AIZ71" s="221"/>
      <c r="AJA71" s="221"/>
      <c r="AJB71" s="221"/>
      <c r="AJC71" s="221"/>
      <c r="AJD71" s="221"/>
      <c r="AJE71" s="221"/>
      <c r="AJF71" s="221"/>
      <c r="AJG71" s="221"/>
      <c r="AJH71" s="221"/>
      <c r="AJI71" s="221"/>
      <c r="AJJ71" s="221"/>
      <c r="AJK71" s="221"/>
      <c r="AJL71" s="221"/>
      <c r="AJM71" s="221"/>
      <c r="AJN71" s="221"/>
      <c r="AJO71" s="221"/>
      <c r="AJP71" s="221"/>
      <c r="AJQ71" s="221"/>
      <c r="AJR71" s="221"/>
      <c r="AJS71" s="221"/>
      <c r="AJT71" s="221"/>
      <c r="AJU71" s="221"/>
      <c r="AJV71" s="221"/>
      <c r="AJW71" s="221"/>
      <c r="AJX71" s="221"/>
      <c r="AJY71" s="221"/>
      <c r="AJZ71" s="221"/>
      <c r="AKA71" s="221"/>
      <c r="AKB71" s="221"/>
      <c r="AKC71" s="221"/>
      <c r="AKD71" s="221"/>
      <c r="AKE71" s="221"/>
      <c r="AKF71" s="221"/>
      <c r="AKG71" s="221"/>
      <c r="AKH71" s="221"/>
      <c r="AKI71" s="221"/>
      <c r="AKJ71" s="221"/>
      <c r="AKK71" s="221"/>
      <c r="AKL71" s="221"/>
      <c r="AKM71" s="221"/>
      <c r="AKN71" s="221"/>
      <c r="AKO71" s="221"/>
      <c r="AKP71" s="221"/>
      <c r="AKQ71" s="221"/>
      <c r="AKR71" s="221"/>
      <c r="AKS71" s="221"/>
      <c r="AKT71" s="221"/>
      <c r="AKU71" s="221"/>
      <c r="AKV71" s="221"/>
      <c r="AKW71" s="221"/>
      <c r="AKX71" s="221"/>
      <c r="AKY71" s="221"/>
      <c r="AKZ71" s="221"/>
      <c r="ALA71" s="221"/>
      <c r="ALB71" s="221"/>
      <c r="ALC71" s="221"/>
      <c r="ALD71" s="221"/>
      <c r="ALE71" s="221"/>
      <c r="ALF71" s="221"/>
      <c r="ALG71" s="221"/>
      <c r="ALH71" s="221"/>
      <c r="ALI71" s="221"/>
      <c r="ALJ71" s="221"/>
      <c r="ALK71" s="221"/>
      <c r="ALL71" s="221"/>
      <c r="ALM71" s="221"/>
      <c r="ALN71" s="221"/>
      <c r="ALO71" s="221"/>
      <c r="ALP71" s="221"/>
      <c r="ALQ71" s="221"/>
      <c r="ALR71" s="221"/>
      <c r="ALS71" s="221"/>
      <c r="ALT71" s="221"/>
      <c r="ALU71" s="221"/>
      <c r="ALV71" s="221"/>
      <c r="ALW71" s="221"/>
      <c r="ALX71" s="221"/>
      <c r="ALY71" s="221"/>
      <c r="ALZ71" s="221"/>
      <c r="AMA71" s="221"/>
      <c r="AMB71" s="221"/>
      <c r="AMC71" s="221"/>
      <c r="AMD71" s="221"/>
      <c r="AME71" s="221"/>
      <c r="AMF71" s="221"/>
      <c r="AMG71" s="221"/>
      <c r="AMH71" s="221"/>
      <c r="AMI71" s="221"/>
      <c r="AMJ71" s="221"/>
      <c r="AMK71" s="221"/>
      <c r="AML71" s="221"/>
      <c r="AMM71" s="221"/>
      <c r="AMN71" s="221"/>
      <c r="AMO71" s="221"/>
      <c r="AMP71" s="221"/>
      <c r="AMQ71" s="221"/>
      <c r="AMR71" s="221"/>
      <c r="AMS71" s="221"/>
      <c r="AMT71" s="221"/>
      <c r="AMU71" s="221"/>
      <c r="AMV71" s="221"/>
      <c r="AMW71" s="221"/>
      <c r="AMX71" s="221"/>
      <c r="AMY71" s="221"/>
      <c r="AMZ71" s="221"/>
      <c r="ANA71" s="221"/>
      <c r="ANB71" s="221"/>
      <c r="ANC71" s="221"/>
      <c r="AND71" s="221"/>
      <c r="ANE71" s="221"/>
      <c r="ANF71" s="221"/>
      <c r="ANG71" s="221"/>
      <c r="ANH71" s="221"/>
      <c r="ANI71" s="221"/>
      <c r="ANJ71" s="221"/>
      <c r="ANK71" s="221"/>
      <c r="ANL71" s="221"/>
      <c r="ANM71" s="221"/>
      <c r="ANN71" s="221"/>
      <c r="ANO71" s="221"/>
      <c r="ANP71" s="221"/>
      <c r="ANQ71" s="221"/>
      <c r="ANR71" s="221"/>
      <c r="ANS71" s="221"/>
      <c r="ANT71" s="221"/>
      <c r="ANU71" s="221"/>
      <c r="ANV71" s="221"/>
      <c r="ANW71" s="221"/>
      <c r="ANX71" s="221"/>
      <c r="ANY71" s="221"/>
      <c r="ANZ71" s="221"/>
      <c r="AOA71" s="221"/>
      <c r="AOB71" s="221"/>
      <c r="AOC71" s="221"/>
      <c r="AOD71" s="221"/>
      <c r="AOE71" s="221"/>
      <c r="AOF71" s="221"/>
      <c r="AOG71" s="221"/>
      <c r="AOH71" s="221"/>
      <c r="AOI71" s="221"/>
      <c r="AOJ71" s="221"/>
      <c r="AOK71" s="221"/>
      <c r="AOL71" s="221"/>
      <c r="AOM71" s="221"/>
      <c r="AON71" s="221"/>
      <c r="AOO71" s="221"/>
      <c r="AOP71" s="221"/>
      <c r="AOQ71" s="221"/>
      <c r="AOR71" s="221"/>
      <c r="AOS71" s="221"/>
      <c r="AOT71" s="221"/>
      <c r="AOU71" s="221"/>
      <c r="AOV71" s="221"/>
      <c r="AOW71" s="221"/>
      <c r="AOX71" s="221"/>
      <c r="AOY71" s="221"/>
      <c r="AOZ71" s="221"/>
      <c r="APA71" s="221"/>
      <c r="APB71" s="221"/>
      <c r="APC71" s="221"/>
      <c r="APD71" s="221"/>
      <c r="APE71" s="221"/>
      <c r="APF71" s="221"/>
      <c r="APG71" s="221"/>
      <c r="APH71" s="221"/>
      <c r="API71" s="221"/>
      <c r="APJ71" s="221"/>
      <c r="APK71" s="221"/>
      <c r="APL71" s="221"/>
      <c r="APM71" s="221"/>
      <c r="APN71" s="221"/>
      <c r="APO71" s="221"/>
      <c r="APP71" s="221"/>
    </row>
    <row r="72" spans="1:1108" s="249" customFormat="1">
      <c r="A72" s="42">
        <v>173</v>
      </c>
      <c r="B72" s="137">
        <v>60.1</v>
      </c>
      <c r="C72" s="102" t="s">
        <v>639</v>
      </c>
      <c r="D72" s="174">
        <v>1076</v>
      </c>
      <c r="E72" s="254" t="s">
        <v>562</v>
      </c>
      <c r="F72" s="106" t="s">
        <v>640</v>
      </c>
      <c r="G72" s="175" t="s">
        <v>457</v>
      </c>
      <c r="H72" s="175" t="s">
        <v>483</v>
      </c>
      <c r="I72" s="175" t="s">
        <v>459</v>
      </c>
      <c r="J72" s="10" t="s">
        <v>641</v>
      </c>
      <c r="K72" s="10" t="s">
        <v>642</v>
      </c>
      <c r="L72" s="74" t="s">
        <v>643</v>
      </c>
      <c r="M72" s="10" t="s">
        <v>644</v>
      </c>
      <c r="N72" s="74" t="s">
        <v>201</v>
      </c>
      <c r="O72" s="177">
        <v>101456</v>
      </c>
      <c r="P72" s="109">
        <v>76</v>
      </c>
      <c r="Q72" s="109" t="s">
        <v>0</v>
      </c>
      <c r="R72" s="109">
        <v>76</v>
      </c>
      <c r="S72" s="109" t="s">
        <v>0</v>
      </c>
      <c r="T72" s="109">
        <v>2.5</v>
      </c>
      <c r="U72" s="109" t="s">
        <v>0</v>
      </c>
      <c r="V72" s="109">
        <v>11</v>
      </c>
      <c r="W72" s="109" t="s">
        <v>0</v>
      </c>
      <c r="X72" s="109">
        <v>6</v>
      </c>
      <c r="Y72" s="109" t="s">
        <v>0</v>
      </c>
      <c r="Z72" s="109">
        <v>5</v>
      </c>
      <c r="AA72" s="109" t="s">
        <v>0</v>
      </c>
      <c r="AB72" s="109"/>
      <c r="AC72" s="109" t="s">
        <v>0</v>
      </c>
      <c r="AD72" s="109"/>
      <c r="AE72" s="109" t="s">
        <v>0</v>
      </c>
      <c r="AF72" s="77">
        <v>4</v>
      </c>
      <c r="AG72" s="78">
        <v>8</v>
      </c>
      <c r="AH72" s="77" t="s">
        <v>202</v>
      </c>
      <c r="AI72" s="77" t="s">
        <v>0</v>
      </c>
      <c r="AJ72" s="80"/>
      <c r="AK72" s="80"/>
      <c r="AL72" s="26" t="s">
        <v>11</v>
      </c>
      <c r="AM72" s="26"/>
      <c r="AN72" s="26"/>
      <c r="AO72" s="26"/>
      <c r="AP72" s="111">
        <v>10</v>
      </c>
      <c r="AQ72" s="111" t="s">
        <v>7</v>
      </c>
      <c r="AR72" s="83">
        <v>0.16</v>
      </c>
      <c r="AS72" s="83" t="s">
        <v>20</v>
      </c>
      <c r="AT72" s="150" t="s">
        <v>250</v>
      </c>
      <c r="AU72" s="151" t="s">
        <v>251</v>
      </c>
      <c r="AV72" s="151" t="s">
        <v>252</v>
      </c>
      <c r="AW72" s="74" t="s">
        <v>206</v>
      </c>
      <c r="AX72" s="74" t="s">
        <v>207</v>
      </c>
      <c r="AY72" s="74" t="s">
        <v>208</v>
      </c>
      <c r="AZ72" s="74" t="s">
        <v>209</v>
      </c>
      <c r="BA72" s="152" t="s">
        <v>210</v>
      </c>
      <c r="BB72" s="152" t="s">
        <v>211</v>
      </c>
      <c r="BC72" s="152" t="s">
        <v>212</v>
      </c>
      <c r="BD72" s="152" t="s">
        <v>213</v>
      </c>
      <c r="BE72" s="361" t="s">
        <v>456</v>
      </c>
      <c r="BF72" s="96" t="s">
        <v>467</v>
      </c>
      <c r="BG72" s="96" t="s">
        <v>468</v>
      </c>
      <c r="BH72" s="96" t="s">
        <v>469</v>
      </c>
      <c r="BM72" s="155" t="s">
        <v>215</v>
      </c>
      <c r="BN72" s="154" t="s">
        <v>216</v>
      </c>
      <c r="BO72" s="154" t="s">
        <v>217</v>
      </c>
      <c r="BP72" s="154" t="s">
        <v>218</v>
      </c>
      <c r="BQ72" s="155" t="s">
        <v>219</v>
      </c>
      <c r="BR72" s="154" t="s">
        <v>220</v>
      </c>
      <c r="BS72" s="121" t="s">
        <v>221</v>
      </c>
      <c r="BT72" s="121" t="s">
        <v>222</v>
      </c>
      <c r="BU72" s="121" t="s">
        <v>215</v>
      </c>
      <c r="BV72" s="121" t="s">
        <v>216</v>
      </c>
      <c r="BW72" s="121" t="s">
        <v>217</v>
      </c>
      <c r="BX72" s="121" t="s">
        <v>218</v>
      </c>
      <c r="BY72" s="121" t="s">
        <v>414</v>
      </c>
      <c r="BZ72" s="155" t="s">
        <v>415</v>
      </c>
      <c r="CA72" s="268" t="s">
        <v>416</v>
      </c>
      <c r="CB72" s="269" t="s">
        <v>417</v>
      </c>
      <c r="CC72" s="155" t="s">
        <v>344</v>
      </c>
      <c r="CD72" s="155" t="s">
        <v>345</v>
      </c>
      <c r="CE72" s="155" t="s">
        <v>346</v>
      </c>
      <c r="CF72" s="155" t="s">
        <v>347</v>
      </c>
      <c r="CG72" s="277" t="s">
        <v>456</v>
      </c>
      <c r="CH72" s="155" t="s">
        <v>470</v>
      </c>
      <c r="CI72" s="155" t="s">
        <v>471</v>
      </c>
      <c r="CJ72" s="155" t="s">
        <v>472</v>
      </c>
      <c r="CK72" s="278"/>
      <c r="CL72" s="278"/>
      <c r="CM72" s="278"/>
      <c r="CN72" s="278"/>
      <c r="CO72" s="278"/>
      <c r="CP72" s="278"/>
      <c r="CQ72" s="278"/>
      <c r="CR72" s="278"/>
      <c r="CS72" s="278"/>
      <c r="CT72" s="278"/>
      <c r="CU72" s="278"/>
      <c r="CV72" s="278"/>
      <c r="CW72" s="278"/>
      <c r="CX72" s="278"/>
      <c r="CY72" s="278"/>
      <c r="CZ72" s="91"/>
      <c r="DA72" s="92"/>
      <c r="DB72" s="93"/>
      <c r="DC72" s="93"/>
      <c r="DD72" s="93"/>
      <c r="DE72" s="90" t="s">
        <v>235</v>
      </c>
      <c r="DF72" s="92"/>
      <c r="DG72" s="278"/>
      <c r="DH72" s="278"/>
      <c r="DI72" s="92" t="s">
        <v>236</v>
      </c>
      <c r="DJ72" s="91" t="s">
        <v>237</v>
      </c>
      <c r="DK72" s="91" t="s">
        <v>238</v>
      </c>
      <c r="DL72" s="91" t="s">
        <v>239</v>
      </c>
      <c r="DM72" s="127" t="s">
        <v>414</v>
      </c>
      <c r="DN72" s="127" t="s">
        <v>422</v>
      </c>
      <c r="DO72" s="127" t="s">
        <v>423</v>
      </c>
      <c r="DP72" s="127" t="s">
        <v>424</v>
      </c>
      <c r="DQ72" s="91"/>
      <c r="DR72" s="91"/>
      <c r="DS72" s="91"/>
      <c r="DT72" s="91"/>
      <c r="DU72" s="91" t="s">
        <v>241</v>
      </c>
      <c r="DV72" s="91" t="s">
        <v>242</v>
      </c>
      <c r="DW72" s="91" t="s">
        <v>243</v>
      </c>
      <c r="DX72" s="91" t="s">
        <v>244</v>
      </c>
      <c r="DY72" s="91"/>
      <c r="DZ72" s="91"/>
      <c r="EA72" s="91"/>
      <c r="EB72" s="91"/>
      <c r="EC72" s="91"/>
      <c r="ED72" s="91"/>
      <c r="EE72" s="91"/>
      <c r="EF72" s="91"/>
      <c r="EG72" s="94"/>
      <c r="EH72" s="94"/>
      <c r="EI72" s="95"/>
      <c r="EJ72" s="95"/>
      <c r="EK72" s="96" t="s">
        <v>253</v>
      </c>
      <c r="EL72" s="74"/>
      <c r="EM72" s="74"/>
      <c r="EN72" s="137"/>
      <c r="EO72" s="185" t="s">
        <v>254</v>
      </c>
      <c r="EP72" s="185" t="s">
        <v>255</v>
      </c>
      <c r="EQ72" s="185" t="s">
        <v>645</v>
      </c>
      <c r="ER72" s="185" t="s">
        <v>646</v>
      </c>
      <c r="ES72" s="185" t="s">
        <v>647</v>
      </c>
      <c r="ET72" s="185"/>
      <c r="EU72" s="185"/>
      <c r="EV72" s="137"/>
      <c r="EW72" s="137"/>
      <c r="EX72" s="355" t="s">
        <v>587</v>
      </c>
      <c r="EY72" s="356"/>
      <c r="EZ72" s="355" t="s">
        <v>588</v>
      </c>
      <c r="FA72" s="356" t="s">
        <v>589</v>
      </c>
      <c r="FB72" s="355"/>
      <c r="FC72" s="355"/>
      <c r="FD72" s="356"/>
      <c r="FE72" s="356"/>
      <c r="FF72" s="239">
        <v>42569</v>
      </c>
      <c r="FG72" s="357"/>
      <c r="FH72" s="357"/>
      <c r="FI72" s="240">
        <v>115946</v>
      </c>
      <c r="FJ72" s="248"/>
      <c r="FK72" s="248"/>
      <c r="FL72" s="135">
        <v>1</v>
      </c>
      <c r="FM72" s="136"/>
      <c r="FN72" s="136"/>
      <c r="FO72" s="136"/>
      <c r="FP72" s="136"/>
      <c r="FQ72" s="136"/>
      <c r="FR72" s="136"/>
      <c r="FS72" s="136"/>
      <c r="FT72" s="136"/>
      <c r="FU72" s="136"/>
      <c r="FV72" s="136"/>
      <c r="FW72" s="173"/>
      <c r="FX72" s="173"/>
      <c r="FY72" s="173"/>
      <c r="FZ72" s="173"/>
      <c r="GA72" s="173"/>
      <c r="GB72" s="173"/>
      <c r="GC72" s="173"/>
      <c r="GD72" s="173"/>
      <c r="GE72" s="173"/>
      <c r="GF72" s="173"/>
      <c r="GG72" s="173"/>
      <c r="GH72" s="173"/>
      <c r="GI72" s="173"/>
      <c r="GJ72" s="173"/>
      <c r="GK72" s="173"/>
      <c r="GL72" s="173"/>
      <c r="GM72" s="173"/>
      <c r="GN72" s="173"/>
      <c r="GO72" s="173"/>
      <c r="GP72" s="173"/>
      <c r="GQ72" s="173"/>
      <c r="GR72" s="173"/>
      <c r="GS72" s="173"/>
      <c r="GT72" s="173"/>
      <c r="GU72" s="173"/>
      <c r="GV72" s="173"/>
      <c r="GW72" s="173"/>
      <c r="GX72" s="173"/>
      <c r="GY72" s="173"/>
      <c r="GZ72" s="173"/>
      <c r="HA72" s="173"/>
      <c r="HB72" s="173"/>
      <c r="HC72" s="173"/>
      <c r="HD72" s="173"/>
      <c r="HE72" s="173"/>
      <c r="HF72" s="173"/>
      <c r="HG72" s="173"/>
      <c r="HH72" s="173"/>
      <c r="HI72" s="173"/>
      <c r="HJ72" s="173"/>
      <c r="HK72" s="173"/>
      <c r="HL72" s="173"/>
      <c r="HM72" s="173"/>
      <c r="HN72" s="173"/>
      <c r="HO72" s="173"/>
      <c r="HP72" s="173"/>
      <c r="HQ72" s="173"/>
      <c r="HR72" s="173"/>
      <c r="HS72" s="173"/>
      <c r="HT72" s="173"/>
      <c r="HU72" s="173"/>
      <c r="HV72" s="173"/>
      <c r="HW72" s="173"/>
      <c r="HX72" s="173"/>
      <c r="HY72" s="173"/>
      <c r="HZ72" s="173"/>
      <c r="IA72" s="173"/>
      <c r="IB72" s="173"/>
      <c r="IC72" s="173"/>
      <c r="ID72" s="173"/>
      <c r="IE72" s="173"/>
      <c r="IF72" s="173"/>
      <c r="IG72" s="173"/>
      <c r="IH72" s="173"/>
      <c r="II72" s="173"/>
      <c r="IJ72" s="173"/>
      <c r="IK72" s="173"/>
      <c r="IL72" s="173"/>
      <c r="IM72" s="173"/>
      <c r="IN72" s="173"/>
      <c r="IO72" s="173"/>
      <c r="IP72" s="173"/>
      <c r="IQ72" s="173"/>
      <c r="IR72" s="173"/>
      <c r="IS72" s="173"/>
      <c r="IT72" s="173"/>
      <c r="IU72" s="173"/>
      <c r="IV72" s="173"/>
      <c r="IW72" s="173"/>
      <c r="IX72" s="173"/>
      <c r="IY72" s="173"/>
      <c r="IZ72" s="173"/>
      <c r="JA72" s="173"/>
      <c r="JB72" s="173"/>
      <c r="JC72" s="173"/>
      <c r="JD72" s="173"/>
      <c r="JE72" s="173"/>
      <c r="JF72" s="173"/>
      <c r="JG72" s="173"/>
      <c r="JH72" s="173"/>
      <c r="JI72" s="173"/>
      <c r="JJ72" s="173"/>
      <c r="JK72" s="173"/>
      <c r="JL72" s="173"/>
      <c r="JM72" s="173"/>
      <c r="JN72" s="173"/>
      <c r="JO72" s="173"/>
      <c r="JP72" s="173"/>
      <c r="JQ72" s="173"/>
      <c r="JR72" s="173"/>
      <c r="JS72" s="173"/>
      <c r="JT72" s="173"/>
      <c r="JU72" s="173"/>
      <c r="JV72" s="173"/>
      <c r="JW72" s="173"/>
      <c r="JX72" s="173"/>
      <c r="JY72" s="173"/>
      <c r="JZ72" s="173"/>
      <c r="KA72" s="173"/>
      <c r="KB72" s="173"/>
      <c r="KC72" s="173"/>
      <c r="KD72" s="173"/>
      <c r="KE72" s="173"/>
      <c r="KF72" s="173"/>
      <c r="KG72" s="173"/>
      <c r="KH72" s="173"/>
      <c r="KI72" s="173"/>
      <c r="KJ72" s="173"/>
      <c r="KK72" s="173"/>
      <c r="KL72" s="173"/>
      <c r="KM72" s="173"/>
      <c r="KN72" s="173"/>
      <c r="KO72" s="173"/>
      <c r="KP72" s="173"/>
      <c r="KQ72" s="173"/>
      <c r="KR72" s="173"/>
      <c r="KS72" s="173"/>
      <c r="KT72" s="173"/>
      <c r="KU72" s="173"/>
      <c r="KV72" s="173"/>
      <c r="KW72" s="173"/>
      <c r="KX72" s="173"/>
      <c r="KY72" s="173"/>
      <c r="KZ72" s="173"/>
      <c r="LA72" s="173"/>
      <c r="LB72" s="173"/>
      <c r="LC72" s="173"/>
      <c r="LD72" s="173"/>
      <c r="LE72" s="173"/>
      <c r="LF72" s="173"/>
      <c r="LG72" s="173"/>
      <c r="LH72" s="173"/>
      <c r="LI72" s="173"/>
      <c r="LJ72" s="173"/>
      <c r="LK72" s="173"/>
      <c r="LL72" s="173"/>
      <c r="LM72" s="173"/>
      <c r="LN72" s="173"/>
      <c r="LO72" s="173"/>
      <c r="LP72" s="173"/>
      <c r="LQ72" s="173"/>
      <c r="LR72" s="173"/>
      <c r="LS72" s="173"/>
      <c r="LT72" s="173"/>
      <c r="LU72" s="173"/>
      <c r="LV72" s="173"/>
      <c r="LW72" s="173"/>
      <c r="LX72" s="173"/>
      <c r="LY72" s="173"/>
      <c r="LZ72" s="173"/>
      <c r="MA72" s="173"/>
      <c r="MB72" s="173"/>
      <c r="MC72" s="173"/>
      <c r="MD72" s="173"/>
      <c r="ME72" s="173"/>
      <c r="MF72" s="173"/>
      <c r="MG72" s="173"/>
      <c r="MH72" s="173"/>
      <c r="MI72" s="173"/>
      <c r="MJ72" s="173"/>
      <c r="MK72" s="173"/>
      <c r="ML72" s="173"/>
      <c r="MM72" s="173"/>
      <c r="MN72" s="173"/>
      <c r="MO72" s="173"/>
      <c r="MP72" s="173"/>
      <c r="MQ72" s="173"/>
      <c r="MR72" s="173"/>
      <c r="MS72" s="173"/>
      <c r="MT72" s="173"/>
      <c r="MU72" s="173"/>
      <c r="MV72" s="173"/>
      <c r="MW72" s="173"/>
      <c r="MX72" s="173"/>
      <c r="MY72" s="173"/>
      <c r="MZ72" s="173"/>
      <c r="NA72" s="173"/>
      <c r="NB72" s="173"/>
      <c r="NC72" s="173"/>
      <c r="ND72" s="173"/>
      <c r="NE72" s="173"/>
      <c r="NF72" s="173"/>
      <c r="NG72" s="173"/>
      <c r="NH72" s="173"/>
      <c r="NI72" s="173"/>
      <c r="NJ72" s="173"/>
      <c r="NK72" s="173"/>
      <c r="NL72" s="173"/>
      <c r="NM72" s="173"/>
      <c r="NN72" s="173"/>
      <c r="NO72" s="173"/>
      <c r="NP72" s="173"/>
      <c r="NQ72" s="173"/>
      <c r="NR72" s="173"/>
      <c r="NS72" s="173"/>
      <c r="NT72" s="173"/>
      <c r="NU72" s="173"/>
      <c r="NV72" s="173"/>
      <c r="NW72" s="173"/>
      <c r="NX72" s="173"/>
      <c r="NY72" s="173"/>
      <c r="NZ72" s="173"/>
      <c r="OA72" s="173"/>
      <c r="OB72" s="173"/>
      <c r="OC72" s="173"/>
      <c r="OD72" s="173"/>
      <c r="OE72" s="173"/>
      <c r="OF72" s="173"/>
      <c r="OG72" s="173"/>
      <c r="OH72" s="173"/>
      <c r="OI72" s="173"/>
      <c r="OJ72" s="173"/>
      <c r="OK72" s="173"/>
      <c r="OL72" s="173"/>
      <c r="OM72" s="173"/>
      <c r="ON72" s="173"/>
      <c r="OO72" s="173"/>
      <c r="OP72" s="173"/>
      <c r="OQ72" s="173"/>
      <c r="OR72" s="173"/>
      <c r="OS72" s="173"/>
      <c r="OT72" s="173"/>
      <c r="OU72" s="173"/>
      <c r="OV72" s="173"/>
      <c r="OW72" s="173"/>
      <c r="OX72" s="173"/>
      <c r="OY72" s="173"/>
      <c r="OZ72" s="173"/>
      <c r="PA72" s="173"/>
      <c r="PB72" s="173"/>
      <c r="PC72" s="173"/>
      <c r="PD72" s="173"/>
      <c r="PE72" s="173"/>
      <c r="PF72" s="173"/>
      <c r="PG72" s="173"/>
      <c r="PH72" s="173"/>
      <c r="PI72" s="173"/>
      <c r="PJ72" s="173"/>
      <c r="PK72" s="173"/>
      <c r="PL72" s="173"/>
      <c r="PM72" s="173"/>
      <c r="PN72" s="173"/>
      <c r="PO72" s="173"/>
      <c r="PP72" s="173"/>
      <c r="PQ72" s="173"/>
      <c r="PR72" s="173"/>
      <c r="PS72" s="173"/>
      <c r="PT72" s="173"/>
      <c r="PU72" s="173"/>
      <c r="PV72" s="173"/>
      <c r="PW72" s="173"/>
      <c r="PX72" s="173"/>
      <c r="PY72" s="173"/>
      <c r="PZ72" s="173"/>
      <c r="QA72" s="173"/>
      <c r="QB72" s="173"/>
      <c r="QC72" s="173"/>
      <c r="QD72" s="173"/>
      <c r="QE72" s="173"/>
      <c r="QF72" s="173"/>
      <c r="QG72" s="173"/>
      <c r="QH72" s="173"/>
      <c r="QI72" s="173"/>
      <c r="QJ72" s="173"/>
      <c r="QK72" s="173"/>
      <c r="QL72" s="173"/>
      <c r="QM72" s="173"/>
      <c r="QN72" s="173"/>
      <c r="QO72" s="173"/>
      <c r="QP72" s="173"/>
      <c r="QQ72" s="173"/>
      <c r="QR72" s="173"/>
      <c r="QS72" s="173"/>
      <c r="QT72" s="173"/>
      <c r="QU72" s="173"/>
      <c r="QV72" s="173"/>
      <c r="QW72" s="173"/>
      <c r="QX72" s="173"/>
      <c r="QY72" s="173"/>
      <c r="QZ72" s="173"/>
      <c r="RA72" s="173"/>
      <c r="RB72" s="173"/>
      <c r="RC72" s="173"/>
      <c r="RD72" s="173"/>
      <c r="RE72" s="173"/>
      <c r="RF72" s="173"/>
      <c r="RG72" s="173"/>
      <c r="RH72" s="173"/>
      <c r="RI72" s="173"/>
      <c r="RJ72" s="173"/>
      <c r="RK72" s="173"/>
      <c r="RL72" s="173"/>
      <c r="RM72" s="173"/>
      <c r="RN72" s="173"/>
      <c r="RO72" s="173"/>
      <c r="RP72" s="173"/>
      <c r="RQ72" s="173"/>
      <c r="RR72" s="173"/>
      <c r="RS72" s="173"/>
      <c r="RT72" s="173"/>
      <c r="RU72" s="173"/>
      <c r="RV72" s="173"/>
      <c r="RW72" s="173"/>
      <c r="RX72" s="173"/>
      <c r="RY72" s="173"/>
      <c r="RZ72" s="173"/>
      <c r="SA72" s="173"/>
      <c r="SB72" s="173"/>
      <c r="SC72" s="173"/>
      <c r="SD72" s="173"/>
      <c r="SE72" s="173"/>
      <c r="SF72" s="173"/>
      <c r="SG72" s="173"/>
      <c r="SH72" s="173"/>
      <c r="SI72" s="173"/>
      <c r="SJ72" s="173"/>
      <c r="SK72" s="173"/>
      <c r="SL72" s="173"/>
      <c r="SM72" s="173"/>
      <c r="SN72" s="173"/>
      <c r="SO72" s="173"/>
      <c r="SP72" s="173"/>
      <c r="SQ72" s="173"/>
      <c r="SR72" s="173"/>
      <c r="SS72" s="173"/>
      <c r="ST72" s="173"/>
      <c r="SU72" s="173"/>
      <c r="SV72" s="173"/>
      <c r="SW72" s="173"/>
      <c r="SX72" s="173"/>
      <c r="SY72" s="173"/>
      <c r="SZ72" s="173"/>
      <c r="TA72" s="173"/>
      <c r="TB72" s="173"/>
      <c r="TC72" s="173"/>
      <c r="TD72" s="173"/>
      <c r="TE72" s="173"/>
      <c r="TF72" s="173"/>
      <c r="TG72" s="173"/>
      <c r="TH72" s="173"/>
      <c r="TI72" s="173"/>
      <c r="TJ72" s="173"/>
      <c r="TK72" s="173"/>
      <c r="TL72" s="173"/>
      <c r="TM72" s="173"/>
      <c r="TN72" s="173"/>
      <c r="TO72" s="173"/>
      <c r="TP72" s="173"/>
      <c r="TQ72" s="173"/>
      <c r="TR72" s="173"/>
      <c r="TS72" s="173"/>
      <c r="TT72" s="173"/>
      <c r="TU72" s="173"/>
      <c r="TV72" s="173"/>
      <c r="TW72" s="173"/>
      <c r="TX72" s="173"/>
      <c r="TY72" s="173"/>
      <c r="TZ72" s="173"/>
      <c r="UA72" s="173"/>
      <c r="UB72" s="173"/>
      <c r="UC72" s="173"/>
      <c r="UD72" s="173"/>
      <c r="UE72" s="173"/>
      <c r="UF72" s="173"/>
      <c r="UG72" s="173"/>
      <c r="UH72" s="173"/>
      <c r="UI72" s="173"/>
      <c r="UJ72" s="173"/>
      <c r="UK72" s="173"/>
      <c r="UL72" s="173"/>
      <c r="UM72" s="173"/>
      <c r="UN72" s="173"/>
      <c r="UO72" s="173"/>
      <c r="UP72" s="173"/>
      <c r="UQ72" s="173"/>
      <c r="UR72" s="173"/>
      <c r="US72" s="173"/>
      <c r="UT72" s="173"/>
      <c r="UU72" s="173"/>
      <c r="UV72" s="173"/>
      <c r="UW72" s="173"/>
      <c r="UX72" s="173"/>
      <c r="UY72" s="173"/>
      <c r="UZ72" s="173"/>
      <c r="VA72" s="173"/>
      <c r="VB72" s="173"/>
      <c r="VC72" s="173"/>
      <c r="VD72" s="173"/>
      <c r="VE72" s="173"/>
      <c r="VF72" s="173"/>
      <c r="VG72" s="173"/>
      <c r="VH72" s="173"/>
      <c r="VI72" s="173"/>
      <c r="VJ72" s="173"/>
      <c r="VK72" s="173"/>
      <c r="VL72" s="173"/>
      <c r="VM72" s="173"/>
      <c r="VN72" s="173"/>
      <c r="VO72" s="173"/>
      <c r="VP72" s="173"/>
      <c r="VQ72" s="173"/>
      <c r="VR72" s="173"/>
      <c r="VS72" s="173"/>
      <c r="VT72" s="173"/>
      <c r="VU72" s="173"/>
      <c r="VV72" s="173"/>
      <c r="VW72" s="173"/>
      <c r="VX72" s="173"/>
      <c r="VY72" s="173"/>
      <c r="VZ72" s="173"/>
      <c r="WA72" s="173"/>
      <c r="WB72" s="173"/>
      <c r="WC72" s="173"/>
      <c r="WD72" s="173"/>
      <c r="WE72" s="173"/>
      <c r="WF72" s="173"/>
      <c r="WG72" s="173"/>
      <c r="WH72" s="173"/>
      <c r="WI72" s="173"/>
      <c r="WJ72" s="173"/>
      <c r="WK72" s="173"/>
      <c r="WL72" s="173"/>
      <c r="WM72" s="173"/>
      <c r="WN72" s="173"/>
      <c r="WO72" s="173"/>
      <c r="WP72" s="173"/>
      <c r="WQ72" s="173"/>
      <c r="WR72" s="173"/>
      <c r="WS72" s="173"/>
      <c r="WT72" s="173"/>
      <c r="WU72" s="173"/>
      <c r="WV72" s="173"/>
      <c r="WW72" s="173"/>
      <c r="WX72" s="173"/>
      <c r="WY72" s="173"/>
      <c r="WZ72" s="173"/>
      <c r="XA72" s="173"/>
      <c r="XB72" s="173"/>
      <c r="XC72" s="173"/>
      <c r="XD72" s="173"/>
      <c r="XE72" s="173"/>
      <c r="XF72" s="173"/>
      <c r="XG72" s="173"/>
      <c r="XH72" s="173"/>
      <c r="XI72" s="173"/>
      <c r="XJ72" s="173"/>
      <c r="XK72" s="173"/>
      <c r="XL72" s="173"/>
      <c r="XM72" s="173"/>
      <c r="XN72" s="173"/>
      <c r="XO72" s="173"/>
      <c r="XP72" s="173"/>
      <c r="XQ72" s="173"/>
      <c r="XR72" s="173"/>
      <c r="XS72" s="173"/>
      <c r="XT72" s="173"/>
      <c r="XU72" s="173"/>
      <c r="XV72" s="173"/>
      <c r="XW72" s="173"/>
      <c r="XX72" s="173"/>
      <c r="XY72" s="173"/>
      <c r="XZ72" s="173"/>
      <c r="YA72" s="173"/>
      <c r="YB72" s="173"/>
      <c r="YC72" s="173"/>
      <c r="YD72" s="173"/>
      <c r="YE72" s="173"/>
      <c r="YF72" s="173"/>
      <c r="YG72" s="173"/>
      <c r="YH72" s="173"/>
      <c r="YI72" s="173"/>
      <c r="YJ72" s="173"/>
      <c r="YK72" s="173"/>
      <c r="YL72" s="173"/>
      <c r="YM72" s="173"/>
      <c r="YN72" s="173"/>
      <c r="YO72" s="173"/>
      <c r="YP72" s="173"/>
      <c r="YQ72" s="173"/>
      <c r="YR72" s="173"/>
      <c r="YS72" s="173"/>
      <c r="YT72" s="173"/>
      <c r="YU72" s="173"/>
      <c r="YV72" s="173"/>
      <c r="YW72" s="173"/>
      <c r="YX72" s="173"/>
      <c r="YY72" s="173"/>
      <c r="YZ72" s="173"/>
      <c r="ZA72" s="173"/>
      <c r="ZB72" s="173"/>
      <c r="ZC72" s="173"/>
      <c r="ZD72" s="173"/>
      <c r="ZE72" s="173"/>
      <c r="ZF72" s="173"/>
      <c r="ZG72" s="173"/>
      <c r="ZH72" s="173"/>
      <c r="ZI72" s="173"/>
      <c r="ZJ72" s="173"/>
      <c r="ZK72" s="173"/>
      <c r="ZL72" s="173"/>
      <c r="ZM72" s="173"/>
      <c r="ZN72" s="173"/>
      <c r="ZO72" s="173"/>
      <c r="ZP72" s="173"/>
      <c r="ZQ72" s="173"/>
      <c r="ZR72" s="173"/>
      <c r="ZS72" s="173"/>
      <c r="ZT72" s="173"/>
      <c r="ZU72" s="173"/>
      <c r="ZV72" s="173"/>
      <c r="ZW72" s="173"/>
      <c r="ZX72" s="173"/>
      <c r="ZY72" s="173"/>
      <c r="ZZ72" s="173"/>
      <c r="AAA72" s="173"/>
      <c r="AAB72" s="173"/>
      <c r="AAC72" s="173"/>
      <c r="AAD72" s="173"/>
      <c r="AAE72" s="173"/>
      <c r="AAF72" s="173"/>
      <c r="AAG72" s="173"/>
      <c r="AAH72" s="173"/>
      <c r="AAI72" s="173"/>
      <c r="AAJ72" s="173"/>
      <c r="AAK72" s="173"/>
      <c r="AAL72" s="173"/>
      <c r="AAM72" s="173"/>
      <c r="AAN72" s="173"/>
      <c r="AAO72" s="173"/>
      <c r="AAP72" s="173"/>
      <c r="AAQ72" s="173"/>
      <c r="AAR72" s="173"/>
      <c r="AAS72" s="173"/>
      <c r="AAT72" s="173"/>
      <c r="AAU72" s="173"/>
      <c r="AAV72" s="173"/>
      <c r="AAW72" s="173"/>
      <c r="AAX72" s="173"/>
      <c r="AAY72" s="173"/>
      <c r="AAZ72" s="173"/>
      <c r="ABA72" s="173"/>
      <c r="ABB72" s="173"/>
      <c r="ABC72" s="173"/>
      <c r="ABD72" s="173"/>
      <c r="ABE72" s="173"/>
      <c r="ABF72" s="173"/>
      <c r="ABG72" s="173"/>
      <c r="ABH72" s="173"/>
      <c r="ABI72" s="173"/>
      <c r="ABJ72" s="173"/>
      <c r="ABK72" s="173"/>
      <c r="ABL72" s="173"/>
      <c r="ABM72" s="173"/>
      <c r="ABN72" s="173"/>
      <c r="ABO72" s="173"/>
      <c r="ABP72" s="173"/>
      <c r="ABQ72" s="173"/>
      <c r="ABR72" s="173"/>
      <c r="ABS72" s="173"/>
      <c r="ABT72" s="173"/>
      <c r="ABU72" s="173"/>
      <c r="ABV72" s="173"/>
      <c r="ABW72" s="173"/>
      <c r="ABX72" s="173"/>
      <c r="ABY72" s="173"/>
      <c r="ABZ72" s="173"/>
      <c r="ACA72" s="173"/>
      <c r="ACB72" s="173"/>
      <c r="ACC72" s="173"/>
      <c r="ACD72" s="173"/>
      <c r="ACE72" s="173"/>
      <c r="ACF72" s="173"/>
      <c r="ACG72" s="173"/>
      <c r="ACH72" s="173"/>
      <c r="ACI72" s="173"/>
      <c r="ACJ72" s="173"/>
      <c r="ACK72" s="173"/>
      <c r="ACL72" s="173"/>
      <c r="ACM72" s="173"/>
      <c r="ACN72" s="173"/>
      <c r="ACO72" s="173"/>
      <c r="ACP72" s="173"/>
      <c r="ACQ72" s="173"/>
      <c r="ACR72" s="173"/>
      <c r="ACS72" s="173"/>
      <c r="ACT72" s="173"/>
      <c r="ACU72" s="173"/>
      <c r="ACV72" s="173"/>
      <c r="ACW72" s="173"/>
      <c r="ACX72" s="173"/>
      <c r="ACY72" s="173"/>
      <c r="ACZ72" s="173"/>
      <c r="ADA72" s="173"/>
      <c r="ADB72" s="173"/>
      <c r="ADC72" s="173"/>
      <c r="ADD72" s="173"/>
      <c r="ADE72" s="173"/>
      <c r="ADF72" s="173"/>
      <c r="ADG72" s="173"/>
      <c r="ADH72" s="173"/>
      <c r="ADI72" s="173"/>
      <c r="ADJ72" s="173"/>
      <c r="ADK72" s="173"/>
      <c r="ADL72" s="173"/>
      <c r="ADM72" s="173"/>
      <c r="ADN72" s="173"/>
      <c r="ADO72" s="173"/>
      <c r="ADP72" s="173"/>
      <c r="ADQ72" s="173"/>
      <c r="ADR72" s="173"/>
      <c r="ADS72" s="173"/>
      <c r="ADT72" s="173"/>
      <c r="ADU72" s="173"/>
      <c r="ADV72" s="173"/>
      <c r="ADW72" s="173"/>
      <c r="ADX72" s="173"/>
      <c r="ADY72" s="173"/>
      <c r="ADZ72" s="173"/>
      <c r="AEA72" s="173"/>
      <c r="AEB72" s="173"/>
      <c r="AEC72" s="173"/>
      <c r="AED72" s="173"/>
      <c r="AEE72" s="173"/>
      <c r="AEF72" s="173"/>
      <c r="AEG72" s="173"/>
      <c r="AEH72" s="173"/>
      <c r="AEI72" s="173"/>
      <c r="AEJ72" s="173"/>
      <c r="AEK72" s="173"/>
      <c r="AEL72" s="173"/>
      <c r="AEM72" s="173"/>
      <c r="AEN72" s="173"/>
      <c r="AEO72" s="173"/>
      <c r="AEP72" s="173"/>
      <c r="AEQ72" s="173"/>
      <c r="AER72" s="173"/>
      <c r="AES72" s="173"/>
      <c r="AET72" s="173"/>
      <c r="AEU72" s="173"/>
      <c r="AEV72" s="173"/>
      <c r="AEW72" s="173"/>
      <c r="AEX72" s="173"/>
      <c r="AEY72" s="173"/>
      <c r="AEZ72" s="173"/>
      <c r="AFA72" s="173"/>
      <c r="AFB72" s="173"/>
      <c r="AFC72" s="173"/>
      <c r="AFD72" s="173"/>
      <c r="AFE72" s="173"/>
      <c r="AFF72" s="173"/>
      <c r="AFG72" s="173"/>
      <c r="AFH72" s="173"/>
      <c r="AFI72" s="173"/>
      <c r="AFJ72" s="173"/>
      <c r="AFK72" s="173"/>
      <c r="AFL72" s="173"/>
      <c r="AFM72" s="173"/>
      <c r="AFN72" s="173"/>
      <c r="AFO72" s="173"/>
      <c r="AFP72" s="173"/>
      <c r="AFQ72" s="173"/>
      <c r="AFR72" s="173"/>
      <c r="AFS72" s="173"/>
      <c r="AFT72" s="173"/>
      <c r="AFU72" s="173"/>
      <c r="AFV72" s="173"/>
      <c r="AFW72" s="173"/>
      <c r="AFX72" s="173"/>
      <c r="AFY72" s="173"/>
      <c r="AFZ72" s="173"/>
      <c r="AGA72" s="173"/>
      <c r="AGB72" s="173"/>
      <c r="AGC72" s="173"/>
      <c r="AGD72" s="173"/>
      <c r="AGE72" s="173"/>
      <c r="AGF72" s="173"/>
      <c r="AGG72" s="173"/>
      <c r="AGH72" s="173"/>
      <c r="AGI72" s="173"/>
      <c r="AGJ72" s="173"/>
      <c r="AGK72" s="173"/>
      <c r="AGL72" s="173"/>
      <c r="AGM72" s="173"/>
      <c r="AGN72" s="173"/>
      <c r="AGO72" s="173"/>
      <c r="AGP72" s="173"/>
      <c r="AGQ72" s="173"/>
      <c r="AGR72" s="173"/>
      <c r="AGS72" s="173"/>
      <c r="AGT72" s="173"/>
      <c r="AGU72" s="173"/>
      <c r="AGV72" s="173"/>
      <c r="AGW72" s="173"/>
      <c r="AGX72" s="173"/>
      <c r="AGY72" s="173"/>
      <c r="AGZ72" s="173"/>
      <c r="AHA72" s="173"/>
      <c r="AHB72" s="173"/>
      <c r="AHC72" s="173"/>
      <c r="AHD72" s="173"/>
      <c r="AHE72" s="173"/>
      <c r="AHF72" s="173"/>
      <c r="AHG72" s="173"/>
      <c r="AHH72" s="173"/>
      <c r="AHI72" s="173"/>
      <c r="AHJ72" s="173"/>
      <c r="AHK72" s="173"/>
      <c r="AHL72" s="173"/>
      <c r="AHM72" s="173"/>
      <c r="AHN72" s="173"/>
      <c r="AHO72" s="173"/>
      <c r="AHP72" s="173"/>
      <c r="AHQ72" s="173"/>
      <c r="AHR72" s="173"/>
      <c r="AHS72" s="173"/>
      <c r="AHT72" s="173"/>
      <c r="AHU72" s="173"/>
      <c r="AHV72" s="173"/>
      <c r="AHW72" s="173"/>
      <c r="AHX72" s="173"/>
      <c r="AHY72" s="173"/>
      <c r="AHZ72" s="173"/>
      <c r="AIA72" s="173"/>
      <c r="AIB72" s="173"/>
      <c r="AIC72" s="173"/>
      <c r="AID72" s="173"/>
      <c r="AIE72" s="173"/>
      <c r="AIF72" s="173"/>
      <c r="AIG72" s="173"/>
      <c r="AIH72" s="173"/>
      <c r="AII72" s="173"/>
      <c r="AIJ72" s="173"/>
      <c r="AIK72" s="173"/>
      <c r="AIL72" s="173"/>
      <c r="AIM72" s="173"/>
      <c r="AIN72" s="173"/>
      <c r="AIO72" s="173"/>
      <c r="AIP72" s="173"/>
      <c r="AIQ72" s="173"/>
      <c r="AIR72" s="173"/>
      <c r="AIS72" s="173"/>
      <c r="AIT72" s="173"/>
      <c r="AIU72" s="173"/>
      <c r="AIV72" s="173"/>
      <c r="AIW72" s="173"/>
      <c r="AIX72" s="173"/>
      <c r="AIY72" s="173"/>
      <c r="AIZ72" s="173"/>
      <c r="AJA72" s="173"/>
      <c r="AJB72" s="173"/>
      <c r="AJC72" s="173"/>
      <c r="AJD72" s="173"/>
      <c r="AJE72" s="173"/>
      <c r="AJF72" s="173"/>
      <c r="AJG72" s="173"/>
      <c r="AJH72" s="173"/>
      <c r="AJI72" s="173"/>
      <c r="AJJ72" s="173"/>
      <c r="AJK72" s="173"/>
      <c r="AJL72" s="173"/>
      <c r="AJM72" s="173"/>
      <c r="AJN72" s="173"/>
      <c r="AJO72" s="173"/>
      <c r="AJP72" s="173"/>
      <c r="AJQ72" s="173"/>
      <c r="AJR72" s="173"/>
      <c r="AJS72" s="173"/>
      <c r="AJT72" s="173"/>
      <c r="AJU72" s="173"/>
      <c r="AJV72" s="173"/>
      <c r="AJW72" s="173"/>
      <c r="AJX72" s="173"/>
      <c r="AJY72" s="173"/>
      <c r="AJZ72" s="173"/>
      <c r="AKA72" s="173"/>
      <c r="AKB72" s="173"/>
      <c r="AKC72" s="173"/>
      <c r="AKD72" s="173"/>
      <c r="AKE72" s="173"/>
      <c r="AKF72" s="173"/>
      <c r="AKG72" s="173"/>
      <c r="AKH72" s="173"/>
      <c r="AKI72" s="173"/>
      <c r="AKJ72" s="173"/>
      <c r="AKK72" s="173"/>
      <c r="AKL72" s="173"/>
      <c r="AKM72" s="173"/>
      <c r="AKN72" s="173"/>
      <c r="AKO72" s="173"/>
      <c r="AKP72" s="173"/>
      <c r="AKQ72" s="173"/>
      <c r="AKR72" s="173"/>
      <c r="AKS72" s="173"/>
      <c r="AKT72" s="173"/>
      <c r="AKU72" s="173"/>
      <c r="AKV72" s="173"/>
      <c r="AKW72" s="173"/>
      <c r="AKX72" s="173"/>
      <c r="AKY72" s="173"/>
      <c r="AKZ72" s="173"/>
      <c r="ALA72" s="173"/>
      <c r="ALB72" s="173"/>
      <c r="ALC72" s="173"/>
      <c r="ALD72" s="173"/>
      <c r="ALE72" s="173"/>
      <c r="ALF72" s="173"/>
      <c r="ALG72" s="173"/>
      <c r="ALH72" s="173"/>
      <c r="ALI72" s="173"/>
      <c r="ALJ72" s="173"/>
      <c r="ALK72" s="173"/>
      <c r="ALL72" s="173"/>
      <c r="ALM72" s="173"/>
      <c r="ALN72" s="173"/>
      <c r="ALO72" s="173"/>
      <c r="ALP72" s="173"/>
      <c r="ALQ72" s="173"/>
      <c r="ALR72" s="173"/>
      <c r="ALS72" s="173"/>
      <c r="ALT72" s="173"/>
      <c r="ALU72" s="173"/>
      <c r="ALV72" s="173"/>
      <c r="ALW72" s="173"/>
      <c r="ALX72" s="173"/>
      <c r="ALY72" s="173"/>
      <c r="ALZ72" s="173"/>
      <c r="AMA72" s="173"/>
      <c r="AMB72" s="173"/>
      <c r="AMC72" s="173"/>
      <c r="AMD72" s="173"/>
      <c r="AME72" s="173"/>
      <c r="AMF72" s="173"/>
      <c r="AMG72" s="173"/>
      <c r="AMH72" s="173"/>
      <c r="AMI72" s="173"/>
      <c r="AMJ72" s="173"/>
      <c r="AMK72" s="173"/>
      <c r="AML72" s="173"/>
      <c r="AMM72" s="173"/>
      <c r="AMN72" s="173"/>
      <c r="AMO72" s="173"/>
      <c r="AMP72" s="173"/>
      <c r="AMQ72" s="173"/>
      <c r="AMR72" s="173"/>
      <c r="AMS72" s="173"/>
      <c r="AMT72" s="173"/>
      <c r="AMU72" s="173"/>
      <c r="AMV72" s="173"/>
      <c r="AMW72" s="173"/>
      <c r="AMX72" s="173"/>
      <c r="AMY72" s="173"/>
      <c r="AMZ72" s="173"/>
      <c r="ANA72" s="173"/>
      <c r="ANB72" s="173"/>
      <c r="ANC72" s="173"/>
      <c r="AND72" s="173"/>
      <c r="ANE72" s="173"/>
      <c r="ANF72" s="173"/>
      <c r="ANG72" s="173"/>
      <c r="ANH72" s="173"/>
      <c r="ANI72" s="173"/>
      <c r="ANJ72" s="173"/>
      <c r="ANK72" s="173"/>
      <c r="ANL72" s="173"/>
      <c r="ANM72" s="173"/>
      <c r="ANN72" s="173"/>
      <c r="ANO72" s="173"/>
      <c r="ANP72" s="173"/>
      <c r="ANQ72" s="173"/>
      <c r="ANR72" s="173"/>
      <c r="ANS72" s="173"/>
      <c r="ANT72" s="173"/>
      <c r="ANU72" s="173"/>
      <c r="ANV72" s="173"/>
      <c r="ANW72" s="173"/>
      <c r="ANX72" s="173"/>
      <c r="ANY72" s="173"/>
      <c r="ANZ72" s="173"/>
      <c r="AOA72" s="173"/>
      <c r="AOB72" s="173"/>
      <c r="AOC72" s="173"/>
      <c r="AOD72" s="173"/>
      <c r="AOE72" s="173"/>
      <c r="AOF72" s="173"/>
      <c r="AOG72" s="173"/>
      <c r="AOH72" s="173"/>
      <c r="AOI72" s="173"/>
      <c r="AOJ72" s="173"/>
      <c r="AOK72" s="173"/>
      <c r="AOL72" s="173"/>
      <c r="AOM72" s="173"/>
      <c r="AON72" s="173"/>
      <c r="AOO72" s="173"/>
      <c r="AOP72" s="173"/>
      <c r="AOQ72" s="173"/>
      <c r="AOR72" s="173"/>
      <c r="AOS72" s="173"/>
      <c r="AOT72" s="173"/>
      <c r="AOU72" s="173"/>
      <c r="AOV72" s="173"/>
      <c r="AOW72" s="173"/>
      <c r="AOX72" s="173"/>
      <c r="AOY72" s="173"/>
      <c r="AOZ72" s="173"/>
      <c r="APA72" s="173"/>
      <c r="APB72" s="173"/>
      <c r="APC72" s="173"/>
      <c r="APD72" s="173"/>
      <c r="APE72" s="173"/>
      <c r="APF72" s="173"/>
      <c r="APG72" s="173"/>
      <c r="APH72" s="173"/>
      <c r="API72" s="173"/>
      <c r="APJ72" s="173"/>
      <c r="APK72" s="173"/>
      <c r="APL72" s="173"/>
      <c r="APM72" s="173"/>
      <c r="APN72" s="173"/>
      <c r="APO72" s="173"/>
      <c r="APP72" s="173"/>
    </row>
    <row r="73" spans="1:1108" s="249" customFormat="1">
      <c r="A73" s="42">
        <v>176</v>
      </c>
      <c r="B73" s="137">
        <v>61.1</v>
      </c>
      <c r="C73" s="102" t="s">
        <v>648</v>
      </c>
      <c r="D73" s="174">
        <v>1076</v>
      </c>
      <c r="E73" s="254" t="s">
        <v>562</v>
      </c>
      <c r="F73" s="106" t="s">
        <v>650</v>
      </c>
      <c r="G73" s="175" t="s">
        <v>649</v>
      </c>
      <c r="H73" s="175" t="s">
        <v>652</v>
      </c>
      <c r="I73" s="175" t="s">
        <v>651</v>
      </c>
      <c r="J73" s="10" t="s">
        <v>653</v>
      </c>
      <c r="K73" s="10" t="s">
        <v>654</v>
      </c>
      <c r="L73" s="74" t="s">
        <v>643</v>
      </c>
      <c r="M73" s="10" t="s">
        <v>644</v>
      </c>
      <c r="N73" s="74" t="s">
        <v>265</v>
      </c>
      <c r="O73" s="177"/>
      <c r="P73" s="109">
        <v>76</v>
      </c>
      <c r="Q73" s="109" t="s">
        <v>0</v>
      </c>
      <c r="R73" s="109">
        <v>76</v>
      </c>
      <c r="S73" s="109" t="s">
        <v>0</v>
      </c>
      <c r="T73" s="109">
        <v>2.5</v>
      </c>
      <c r="U73" s="109" t="s">
        <v>0</v>
      </c>
      <c r="V73" s="109">
        <v>11</v>
      </c>
      <c r="W73" s="109" t="s">
        <v>0</v>
      </c>
      <c r="X73" s="109">
        <v>6</v>
      </c>
      <c r="Y73" s="109" t="s">
        <v>0</v>
      </c>
      <c r="Z73" s="109">
        <v>5</v>
      </c>
      <c r="AA73" s="109" t="s">
        <v>0</v>
      </c>
      <c r="AB73" s="109"/>
      <c r="AC73" s="109" t="s">
        <v>0</v>
      </c>
      <c r="AD73" s="109"/>
      <c r="AE73" s="109" t="s">
        <v>0</v>
      </c>
      <c r="AF73" s="77">
        <v>4</v>
      </c>
      <c r="AG73" s="351">
        <v>8</v>
      </c>
      <c r="AH73" s="77" t="s">
        <v>202</v>
      </c>
      <c r="AI73" s="77" t="s">
        <v>0</v>
      </c>
      <c r="AJ73" s="352"/>
      <c r="AK73" s="352"/>
      <c r="AL73" s="353" t="s">
        <v>11</v>
      </c>
      <c r="AM73" s="353"/>
      <c r="AN73" s="353"/>
      <c r="AO73" s="353"/>
      <c r="AP73" s="362">
        <v>10</v>
      </c>
      <c r="AQ73" s="111" t="s">
        <v>7</v>
      </c>
      <c r="AR73" s="83">
        <v>0.16</v>
      </c>
      <c r="AS73" s="83" t="s">
        <v>20</v>
      </c>
      <c r="AT73" s="150" t="s">
        <v>250</v>
      </c>
      <c r="AU73" s="151" t="s">
        <v>251</v>
      </c>
      <c r="AV73" s="151" t="s">
        <v>252</v>
      </c>
      <c r="AW73" s="74" t="s">
        <v>206</v>
      </c>
      <c r="AX73" s="74" t="s">
        <v>207</v>
      </c>
      <c r="AY73" s="74" t="s">
        <v>208</v>
      </c>
      <c r="AZ73" s="74" t="s">
        <v>209</v>
      </c>
      <c r="BA73" s="152" t="s">
        <v>210</v>
      </c>
      <c r="BB73" s="152" t="s">
        <v>211</v>
      </c>
      <c r="BC73" s="152" t="s">
        <v>212</v>
      </c>
      <c r="BD73" s="152" t="s">
        <v>213</v>
      </c>
      <c r="BE73" s="361" t="s">
        <v>456</v>
      </c>
      <c r="BF73" s="96" t="s">
        <v>467</v>
      </c>
      <c r="BG73" s="96" t="s">
        <v>468</v>
      </c>
      <c r="BH73" s="96" t="s">
        <v>469</v>
      </c>
      <c r="BM73" s="155" t="s">
        <v>215</v>
      </c>
      <c r="BN73" s="154" t="s">
        <v>216</v>
      </c>
      <c r="BO73" s="154" t="s">
        <v>217</v>
      </c>
      <c r="BP73" s="154" t="s">
        <v>218</v>
      </c>
      <c r="BQ73" s="154" t="s">
        <v>266</v>
      </c>
      <c r="BR73" s="154" t="s">
        <v>267</v>
      </c>
      <c r="BS73" s="121" t="s">
        <v>268</v>
      </c>
      <c r="BT73" s="121" t="s">
        <v>269</v>
      </c>
      <c r="BU73" s="121" t="s">
        <v>215</v>
      </c>
      <c r="BV73" s="121" t="s">
        <v>216</v>
      </c>
      <c r="BW73" s="121" t="s">
        <v>217</v>
      </c>
      <c r="BX73" s="121" t="s">
        <v>218</v>
      </c>
      <c r="BY73" s="121" t="s">
        <v>414</v>
      </c>
      <c r="BZ73" s="155" t="s">
        <v>415</v>
      </c>
      <c r="CA73" s="268" t="s">
        <v>416</v>
      </c>
      <c r="CB73" s="269" t="s">
        <v>417</v>
      </c>
      <c r="CC73" s="155" t="s">
        <v>344</v>
      </c>
      <c r="CD73" s="155" t="s">
        <v>345</v>
      </c>
      <c r="CE73" s="155" t="s">
        <v>346</v>
      </c>
      <c r="CF73" s="155" t="s">
        <v>347</v>
      </c>
      <c r="CG73" s="277" t="s">
        <v>456</v>
      </c>
      <c r="CH73" s="155" t="s">
        <v>470</v>
      </c>
      <c r="CI73" s="155" t="s">
        <v>471</v>
      </c>
      <c r="CJ73" s="155" t="s">
        <v>472</v>
      </c>
      <c r="CK73" s="278"/>
      <c r="CL73" s="278"/>
      <c r="CM73" s="278"/>
      <c r="CN73" s="278"/>
      <c r="CO73" s="278"/>
      <c r="CP73" s="278"/>
      <c r="CQ73" s="278"/>
      <c r="CR73" s="278"/>
      <c r="CS73" s="278"/>
      <c r="CT73" s="278"/>
      <c r="CU73" s="278"/>
      <c r="CV73" s="278"/>
      <c r="CW73" s="278"/>
      <c r="CX73" s="278"/>
      <c r="CY73" s="278"/>
      <c r="CZ73" s="91"/>
      <c r="DA73" s="92"/>
      <c r="DB73" s="93"/>
      <c r="DC73" s="93"/>
      <c r="DD73" s="93"/>
      <c r="DE73" s="90" t="s">
        <v>235</v>
      </c>
      <c r="DF73" s="92"/>
      <c r="DG73" s="278"/>
      <c r="DH73" s="278"/>
      <c r="DI73" s="182" t="s">
        <v>236</v>
      </c>
      <c r="DJ73" s="91" t="s">
        <v>237</v>
      </c>
      <c r="DK73" s="91" t="s">
        <v>238</v>
      </c>
      <c r="DL73" s="91" t="s">
        <v>239</v>
      </c>
      <c r="DM73" s="127" t="s">
        <v>414</v>
      </c>
      <c r="DN73" s="127" t="s">
        <v>422</v>
      </c>
      <c r="DO73" s="127" t="s">
        <v>423</v>
      </c>
      <c r="DP73" s="127" t="s">
        <v>424</v>
      </c>
      <c r="DQ73" s="91"/>
      <c r="DR73" s="91"/>
      <c r="DS73" s="91"/>
      <c r="DT73" s="91"/>
      <c r="DU73" s="91" t="s">
        <v>241</v>
      </c>
      <c r="DV73" s="91" t="s">
        <v>242</v>
      </c>
      <c r="DW73" s="91" t="s">
        <v>243</v>
      </c>
      <c r="DX73" s="91" t="s">
        <v>244</v>
      </c>
      <c r="DY73" s="91"/>
      <c r="DZ73" s="91"/>
      <c r="EA73" s="91"/>
      <c r="EB73" s="91"/>
      <c r="EC73" s="91"/>
      <c r="ED73" s="91"/>
      <c r="EE73" s="91"/>
      <c r="EF73" s="91"/>
      <c r="EG73" s="94"/>
      <c r="EH73" s="94"/>
      <c r="EI73" s="95"/>
      <c r="EJ73" s="95"/>
      <c r="EK73" s="96" t="s">
        <v>253</v>
      </c>
      <c r="EL73" s="183"/>
      <c r="EM73" s="183"/>
      <c r="EN73" s="184"/>
      <c r="EO73" s="167" t="s">
        <v>254</v>
      </c>
      <c r="EP73" s="167" t="s">
        <v>255</v>
      </c>
      <c r="EQ73" s="185" t="s">
        <v>572</v>
      </c>
      <c r="ER73" s="185" t="s">
        <v>646</v>
      </c>
      <c r="ES73" s="185" t="s">
        <v>647</v>
      </c>
      <c r="ET73" s="185"/>
      <c r="EU73" s="185"/>
      <c r="EV73" s="183"/>
      <c r="EW73" s="183"/>
      <c r="EX73" s="169" t="s">
        <v>575</v>
      </c>
      <c r="EY73" s="171"/>
      <c r="EZ73" s="279" t="s">
        <v>576</v>
      </c>
      <c r="FA73" s="279" t="s">
        <v>577</v>
      </c>
      <c r="FB73" s="279"/>
      <c r="FC73" s="279"/>
      <c r="FD73" s="171"/>
      <c r="FE73" s="186"/>
      <c r="FF73" s="187" t="s">
        <v>655</v>
      </c>
      <c r="FG73" s="172"/>
      <c r="FH73" s="172"/>
      <c r="FI73" s="172"/>
      <c r="FJ73" s="172"/>
      <c r="FK73" s="172"/>
      <c r="FL73" s="135">
        <v>1</v>
      </c>
      <c r="FM73" s="136"/>
      <c r="FN73" s="136"/>
      <c r="FO73" s="136"/>
      <c r="FP73" s="136"/>
      <c r="FQ73" s="136"/>
      <c r="FR73" s="136"/>
      <c r="FS73" s="136"/>
      <c r="FT73" s="136"/>
      <c r="FU73" s="136"/>
      <c r="FV73" s="136"/>
      <c r="FW73" s="173"/>
      <c r="FX73" s="173"/>
      <c r="FY73" s="173"/>
      <c r="FZ73" s="173"/>
      <c r="GA73" s="173"/>
      <c r="GB73" s="173"/>
      <c r="GC73" s="173"/>
      <c r="GD73" s="173"/>
      <c r="GE73" s="173"/>
      <c r="GF73" s="173"/>
      <c r="GG73" s="173"/>
      <c r="GH73" s="173"/>
      <c r="GI73" s="173"/>
      <c r="GJ73" s="173"/>
      <c r="GK73" s="173"/>
      <c r="GL73" s="173"/>
      <c r="GM73" s="173"/>
      <c r="GN73" s="173"/>
      <c r="GO73" s="173"/>
      <c r="GP73" s="173"/>
      <c r="GQ73" s="173"/>
      <c r="GR73" s="173"/>
      <c r="GS73" s="173"/>
      <c r="GT73" s="173"/>
      <c r="GU73" s="173"/>
      <c r="GV73" s="173"/>
      <c r="GW73" s="173"/>
      <c r="GX73" s="173"/>
      <c r="GY73" s="173"/>
      <c r="GZ73" s="173"/>
      <c r="HA73" s="173"/>
      <c r="HB73" s="173"/>
      <c r="HC73" s="173"/>
      <c r="HD73" s="173"/>
      <c r="HE73" s="173"/>
      <c r="HF73" s="173"/>
      <c r="HG73" s="173"/>
      <c r="HH73" s="173"/>
      <c r="HI73" s="173"/>
      <c r="HJ73" s="173"/>
      <c r="HK73" s="173"/>
      <c r="HL73" s="173"/>
      <c r="HM73" s="173"/>
      <c r="HN73" s="173"/>
      <c r="HO73" s="173"/>
      <c r="HP73" s="173"/>
      <c r="HQ73" s="173"/>
      <c r="HR73" s="173"/>
      <c r="HS73" s="173"/>
      <c r="HT73" s="173"/>
      <c r="HU73" s="173"/>
      <c r="HV73" s="173"/>
      <c r="HW73" s="173"/>
      <c r="HX73" s="173"/>
      <c r="HY73" s="173"/>
      <c r="HZ73" s="173"/>
      <c r="IA73" s="173"/>
      <c r="IB73" s="173"/>
      <c r="IC73" s="173"/>
      <c r="ID73" s="173"/>
      <c r="IE73" s="173"/>
      <c r="IF73" s="173"/>
      <c r="IG73" s="173"/>
      <c r="IH73" s="173"/>
      <c r="II73" s="173"/>
      <c r="IJ73" s="173"/>
      <c r="IK73" s="173"/>
      <c r="IL73" s="173"/>
      <c r="IM73" s="173"/>
      <c r="IN73" s="173"/>
      <c r="IO73" s="173"/>
      <c r="IP73" s="173"/>
      <c r="IQ73" s="173"/>
      <c r="IR73" s="173"/>
      <c r="IS73" s="173"/>
      <c r="IT73" s="173"/>
      <c r="IU73" s="173"/>
      <c r="IV73" s="173"/>
      <c r="IW73" s="173"/>
      <c r="IX73" s="173"/>
      <c r="IY73" s="173"/>
      <c r="IZ73" s="173"/>
      <c r="JA73" s="173"/>
      <c r="JB73" s="173"/>
      <c r="JC73" s="173"/>
      <c r="JD73" s="173"/>
      <c r="JE73" s="173"/>
      <c r="JF73" s="173"/>
      <c r="JG73" s="173"/>
      <c r="JH73" s="173"/>
      <c r="JI73" s="173"/>
      <c r="JJ73" s="173"/>
      <c r="JK73" s="173"/>
      <c r="JL73" s="173"/>
      <c r="JM73" s="173"/>
      <c r="JN73" s="173"/>
      <c r="JO73" s="173"/>
      <c r="JP73" s="173"/>
      <c r="JQ73" s="173"/>
      <c r="JR73" s="173"/>
      <c r="JS73" s="173"/>
      <c r="JT73" s="173"/>
      <c r="JU73" s="173"/>
      <c r="JV73" s="173"/>
      <c r="JW73" s="173"/>
      <c r="JX73" s="173"/>
      <c r="JY73" s="173"/>
      <c r="JZ73" s="173"/>
      <c r="KA73" s="173"/>
      <c r="KB73" s="173"/>
      <c r="KC73" s="173"/>
      <c r="KD73" s="173"/>
      <c r="KE73" s="173"/>
      <c r="KF73" s="173"/>
      <c r="KG73" s="173"/>
      <c r="KH73" s="173"/>
      <c r="KI73" s="173"/>
      <c r="KJ73" s="173"/>
      <c r="KK73" s="173"/>
      <c r="KL73" s="173"/>
      <c r="KM73" s="173"/>
      <c r="KN73" s="173"/>
      <c r="KO73" s="173"/>
      <c r="KP73" s="173"/>
      <c r="KQ73" s="173"/>
      <c r="KR73" s="173"/>
      <c r="KS73" s="173"/>
      <c r="KT73" s="173"/>
      <c r="KU73" s="173"/>
      <c r="KV73" s="173"/>
      <c r="KW73" s="173"/>
      <c r="KX73" s="173"/>
      <c r="KY73" s="173"/>
      <c r="KZ73" s="173"/>
      <c r="LA73" s="173"/>
      <c r="LB73" s="173"/>
      <c r="LC73" s="173"/>
      <c r="LD73" s="173"/>
      <c r="LE73" s="173"/>
      <c r="LF73" s="173"/>
      <c r="LG73" s="173"/>
      <c r="LH73" s="173"/>
      <c r="LI73" s="173"/>
      <c r="LJ73" s="173"/>
      <c r="LK73" s="173"/>
      <c r="LL73" s="173"/>
      <c r="LM73" s="173"/>
      <c r="LN73" s="173"/>
      <c r="LO73" s="173"/>
      <c r="LP73" s="173"/>
      <c r="LQ73" s="173"/>
      <c r="LR73" s="173"/>
      <c r="LS73" s="173"/>
      <c r="LT73" s="173"/>
      <c r="LU73" s="173"/>
      <c r="LV73" s="173"/>
      <c r="LW73" s="173"/>
      <c r="LX73" s="173"/>
      <c r="LY73" s="173"/>
      <c r="LZ73" s="173"/>
      <c r="MA73" s="173"/>
      <c r="MB73" s="173"/>
      <c r="MC73" s="173"/>
      <c r="MD73" s="173"/>
      <c r="ME73" s="173"/>
      <c r="MF73" s="173"/>
      <c r="MG73" s="173"/>
      <c r="MH73" s="173"/>
      <c r="MI73" s="173"/>
      <c r="MJ73" s="173"/>
      <c r="MK73" s="173"/>
      <c r="ML73" s="173"/>
      <c r="MM73" s="173"/>
      <c r="MN73" s="173"/>
      <c r="MO73" s="173"/>
      <c r="MP73" s="173"/>
      <c r="MQ73" s="173"/>
      <c r="MR73" s="173"/>
      <c r="MS73" s="173"/>
      <c r="MT73" s="173"/>
      <c r="MU73" s="173"/>
      <c r="MV73" s="173"/>
      <c r="MW73" s="173"/>
      <c r="MX73" s="173"/>
      <c r="MY73" s="173"/>
      <c r="MZ73" s="173"/>
      <c r="NA73" s="173"/>
      <c r="NB73" s="173"/>
      <c r="NC73" s="173"/>
      <c r="ND73" s="173"/>
      <c r="NE73" s="173"/>
      <c r="NF73" s="173"/>
      <c r="NG73" s="173"/>
      <c r="NH73" s="173"/>
      <c r="NI73" s="173"/>
      <c r="NJ73" s="173"/>
      <c r="NK73" s="173"/>
      <c r="NL73" s="173"/>
      <c r="NM73" s="173"/>
      <c r="NN73" s="173"/>
      <c r="NO73" s="173"/>
      <c r="NP73" s="173"/>
      <c r="NQ73" s="173"/>
      <c r="NR73" s="173"/>
      <c r="NS73" s="173"/>
      <c r="NT73" s="173"/>
      <c r="NU73" s="173"/>
      <c r="NV73" s="173"/>
      <c r="NW73" s="173"/>
      <c r="NX73" s="173"/>
      <c r="NY73" s="173"/>
      <c r="NZ73" s="173"/>
      <c r="OA73" s="173"/>
      <c r="OB73" s="173"/>
      <c r="OC73" s="173"/>
      <c r="OD73" s="173"/>
      <c r="OE73" s="173"/>
      <c r="OF73" s="173"/>
      <c r="OG73" s="173"/>
      <c r="OH73" s="173"/>
      <c r="OI73" s="173"/>
      <c r="OJ73" s="173"/>
      <c r="OK73" s="173"/>
      <c r="OL73" s="173"/>
      <c r="OM73" s="173"/>
      <c r="ON73" s="173"/>
      <c r="OO73" s="173"/>
      <c r="OP73" s="173"/>
      <c r="OQ73" s="173"/>
      <c r="OR73" s="173"/>
      <c r="OS73" s="173"/>
      <c r="OT73" s="173"/>
      <c r="OU73" s="173"/>
      <c r="OV73" s="173"/>
      <c r="OW73" s="173"/>
      <c r="OX73" s="173"/>
      <c r="OY73" s="173"/>
      <c r="OZ73" s="173"/>
      <c r="PA73" s="173"/>
      <c r="PB73" s="173"/>
      <c r="PC73" s="173"/>
      <c r="PD73" s="173"/>
      <c r="PE73" s="173"/>
      <c r="PF73" s="173"/>
      <c r="PG73" s="173"/>
      <c r="PH73" s="173"/>
      <c r="PI73" s="173"/>
      <c r="PJ73" s="173"/>
      <c r="PK73" s="173"/>
      <c r="PL73" s="173"/>
      <c r="PM73" s="173"/>
      <c r="PN73" s="173"/>
      <c r="PO73" s="173"/>
      <c r="PP73" s="173"/>
      <c r="PQ73" s="173"/>
      <c r="PR73" s="173"/>
      <c r="PS73" s="173"/>
      <c r="PT73" s="173"/>
      <c r="PU73" s="173"/>
      <c r="PV73" s="173"/>
      <c r="PW73" s="173"/>
      <c r="PX73" s="173"/>
      <c r="PY73" s="173"/>
      <c r="PZ73" s="173"/>
      <c r="QA73" s="173"/>
      <c r="QB73" s="173"/>
      <c r="QC73" s="173"/>
      <c r="QD73" s="173"/>
      <c r="QE73" s="173"/>
      <c r="QF73" s="173"/>
      <c r="QG73" s="173"/>
      <c r="QH73" s="173"/>
      <c r="QI73" s="173"/>
      <c r="QJ73" s="173"/>
      <c r="QK73" s="173"/>
      <c r="QL73" s="173"/>
      <c r="QM73" s="173"/>
      <c r="QN73" s="173"/>
      <c r="QO73" s="173"/>
      <c r="QP73" s="173"/>
      <c r="QQ73" s="173"/>
      <c r="QR73" s="173"/>
      <c r="QS73" s="173"/>
      <c r="QT73" s="173"/>
      <c r="QU73" s="173"/>
      <c r="QV73" s="173"/>
      <c r="QW73" s="173"/>
      <c r="QX73" s="173"/>
      <c r="QY73" s="173"/>
      <c r="QZ73" s="173"/>
      <c r="RA73" s="173"/>
      <c r="RB73" s="173"/>
      <c r="RC73" s="173"/>
      <c r="RD73" s="173"/>
      <c r="RE73" s="173"/>
      <c r="RF73" s="173"/>
      <c r="RG73" s="173"/>
      <c r="RH73" s="173"/>
      <c r="RI73" s="173"/>
      <c r="RJ73" s="173"/>
      <c r="RK73" s="173"/>
      <c r="RL73" s="173"/>
      <c r="RM73" s="173"/>
      <c r="RN73" s="173"/>
      <c r="RO73" s="173"/>
      <c r="RP73" s="173"/>
      <c r="RQ73" s="173"/>
      <c r="RR73" s="173"/>
      <c r="RS73" s="173"/>
      <c r="RT73" s="173"/>
      <c r="RU73" s="173"/>
      <c r="RV73" s="173"/>
      <c r="RW73" s="173"/>
      <c r="RX73" s="173"/>
      <c r="RY73" s="173"/>
      <c r="RZ73" s="173"/>
      <c r="SA73" s="173"/>
      <c r="SB73" s="173"/>
      <c r="SC73" s="173"/>
      <c r="SD73" s="173"/>
      <c r="SE73" s="173"/>
      <c r="SF73" s="173"/>
      <c r="SG73" s="173"/>
      <c r="SH73" s="173"/>
      <c r="SI73" s="173"/>
      <c r="SJ73" s="173"/>
      <c r="SK73" s="173"/>
      <c r="SL73" s="173"/>
      <c r="SM73" s="173"/>
      <c r="SN73" s="173"/>
      <c r="SO73" s="173"/>
      <c r="SP73" s="173"/>
      <c r="SQ73" s="173"/>
      <c r="SR73" s="173"/>
      <c r="SS73" s="173"/>
      <c r="ST73" s="173"/>
      <c r="SU73" s="173"/>
      <c r="SV73" s="173"/>
      <c r="SW73" s="173"/>
      <c r="SX73" s="173"/>
      <c r="SY73" s="173"/>
      <c r="SZ73" s="173"/>
      <c r="TA73" s="173"/>
      <c r="TB73" s="173"/>
      <c r="TC73" s="173"/>
      <c r="TD73" s="173"/>
      <c r="TE73" s="173"/>
      <c r="TF73" s="173"/>
      <c r="TG73" s="173"/>
      <c r="TH73" s="173"/>
      <c r="TI73" s="173"/>
      <c r="TJ73" s="173"/>
      <c r="TK73" s="173"/>
      <c r="TL73" s="173"/>
      <c r="TM73" s="173"/>
      <c r="TN73" s="173"/>
      <c r="TO73" s="173"/>
      <c r="TP73" s="173"/>
      <c r="TQ73" s="173"/>
      <c r="TR73" s="173"/>
      <c r="TS73" s="173"/>
      <c r="TT73" s="173"/>
      <c r="TU73" s="173"/>
      <c r="TV73" s="173"/>
      <c r="TW73" s="173"/>
      <c r="TX73" s="173"/>
      <c r="TY73" s="173"/>
      <c r="TZ73" s="173"/>
      <c r="UA73" s="173"/>
      <c r="UB73" s="173"/>
      <c r="UC73" s="173"/>
      <c r="UD73" s="173"/>
      <c r="UE73" s="173"/>
      <c r="UF73" s="173"/>
      <c r="UG73" s="173"/>
      <c r="UH73" s="173"/>
      <c r="UI73" s="173"/>
      <c r="UJ73" s="173"/>
      <c r="UK73" s="173"/>
      <c r="UL73" s="173"/>
      <c r="UM73" s="173"/>
      <c r="UN73" s="173"/>
      <c r="UO73" s="173"/>
      <c r="UP73" s="173"/>
      <c r="UQ73" s="173"/>
      <c r="UR73" s="173"/>
      <c r="US73" s="173"/>
      <c r="UT73" s="173"/>
      <c r="UU73" s="173"/>
      <c r="UV73" s="173"/>
      <c r="UW73" s="173"/>
      <c r="UX73" s="173"/>
      <c r="UY73" s="173"/>
      <c r="UZ73" s="173"/>
      <c r="VA73" s="173"/>
      <c r="VB73" s="173"/>
      <c r="VC73" s="173"/>
      <c r="VD73" s="173"/>
      <c r="VE73" s="173"/>
      <c r="VF73" s="173"/>
      <c r="VG73" s="173"/>
      <c r="VH73" s="173"/>
      <c r="VI73" s="173"/>
      <c r="VJ73" s="173"/>
      <c r="VK73" s="173"/>
      <c r="VL73" s="173"/>
      <c r="VM73" s="173"/>
      <c r="VN73" s="173"/>
      <c r="VO73" s="173"/>
      <c r="VP73" s="173"/>
      <c r="VQ73" s="173"/>
      <c r="VR73" s="173"/>
      <c r="VS73" s="173"/>
      <c r="VT73" s="173"/>
      <c r="VU73" s="173"/>
      <c r="VV73" s="173"/>
      <c r="VW73" s="173"/>
      <c r="VX73" s="173"/>
      <c r="VY73" s="173"/>
      <c r="VZ73" s="173"/>
      <c r="WA73" s="173"/>
      <c r="WB73" s="173"/>
      <c r="WC73" s="173"/>
      <c r="WD73" s="173"/>
      <c r="WE73" s="173"/>
      <c r="WF73" s="173"/>
      <c r="WG73" s="173"/>
      <c r="WH73" s="173"/>
      <c r="WI73" s="173"/>
      <c r="WJ73" s="173"/>
      <c r="WK73" s="173"/>
      <c r="WL73" s="173"/>
      <c r="WM73" s="173"/>
      <c r="WN73" s="173"/>
      <c r="WO73" s="173"/>
      <c r="WP73" s="173"/>
      <c r="WQ73" s="173"/>
      <c r="WR73" s="173"/>
      <c r="WS73" s="173"/>
      <c r="WT73" s="173"/>
      <c r="WU73" s="173"/>
      <c r="WV73" s="173"/>
      <c r="WW73" s="173"/>
      <c r="WX73" s="173"/>
      <c r="WY73" s="173"/>
      <c r="WZ73" s="173"/>
      <c r="XA73" s="173"/>
      <c r="XB73" s="173"/>
      <c r="XC73" s="173"/>
      <c r="XD73" s="173"/>
      <c r="XE73" s="173"/>
      <c r="XF73" s="173"/>
      <c r="XG73" s="173"/>
      <c r="XH73" s="173"/>
      <c r="XI73" s="173"/>
      <c r="XJ73" s="173"/>
      <c r="XK73" s="173"/>
      <c r="XL73" s="173"/>
      <c r="XM73" s="173"/>
      <c r="XN73" s="173"/>
      <c r="XO73" s="173"/>
      <c r="XP73" s="173"/>
      <c r="XQ73" s="173"/>
      <c r="XR73" s="173"/>
      <c r="XS73" s="173"/>
      <c r="XT73" s="173"/>
      <c r="XU73" s="173"/>
      <c r="XV73" s="173"/>
      <c r="XW73" s="173"/>
      <c r="XX73" s="173"/>
      <c r="XY73" s="173"/>
      <c r="XZ73" s="173"/>
      <c r="YA73" s="173"/>
      <c r="YB73" s="173"/>
      <c r="YC73" s="173"/>
      <c r="YD73" s="173"/>
      <c r="YE73" s="173"/>
      <c r="YF73" s="173"/>
      <c r="YG73" s="173"/>
      <c r="YH73" s="173"/>
      <c r="YI73" s="173"/>
      <c r="YJ73" s="173"/>
      <c r="YK73" s="173"/>
      <c r="YL73" s="173"/>
      <c r="YM73" s="173"/>
      <c r="YN73" s="173"/>
      <c r="YO73" s="173"/>
      <c r="YP73" s="173"/>
      <c r="YQ73" s="173"/>
      <c r="YR73" s="173"/>
      <c r="YS73" s="173"/>
      <c r="YT73" s="173"/>
      <c r="YU73" s="173"/>
      <c r="YV73" s="173"/>
      <c r="YW73" s="173"/>
      <c r="YX73" s="173"/>
      <c r="YY73" s="173"/>
      <c r="YZ73" s="173"/>
      <c r="ZA73" s="173"/>
      <c r="ZB73" s="173"/>
      <c r="ZC73" s="173"/>
      <c r="ZD73" s="173"/>
      <c r="ZE73" s="173"/>
      <c r="ZF73" s="173"/>
      <c r="ZG73" s="173"/>
      <c r="ZH73" s="173"/>
      <c r="ZI73" s="173"/>
      <c r="ZJ73" s="173"/>
      <c r="ZK73" s="173"/>
      <c r="ZL73" s="173"/>
      <c r="ZM73" s="173"/>
      <c r="ZN73" s="173"/>
      <c r="ZO73" s="173"/>
      <c r="ZP73" s="173"/>
      <c r="ZQ73" s="173"/>
      <c r="ZR73" s="173"/>
      <c r="ZS73" s="173"/>
      <c r="ZT73" s="173"/>
      <c r="ZU73" s="173"/>
      <c r="ZV73" s="173"/>
      <c r="ZW73" s="173"/>
      <c r="ZX73" s="173"/>
      <c r="ZY73" s="173"/>
      <c r="ZZ73" s="173"/>
      <c r="AAA73" s="173"/>
      <c r="AAB73" s="173"/>
      <c r="AAC73" s="173"/>
      <c r="AAD73" s="173"/>
      <c r="AAE73" s="173"/>
      <c r="AAF73" s="173"/>
      <c r="AAG73" s="173"/>
      <c r="AAH73" s="173"/>
      <c r="AAI73" s="173"/>
      <c r="AAJ73" s="173"/>
      <c r="AAK73" s="173"/>
      <c r="AAL73" s="173"/>
      <c r="AAM73" s="173"/>
      <c r="AAN73" s="173"/>
      <c r="AAO73" s="173"/>
      <c r="AAP73" s="173"/>
      <c r="AAQ73" s="173"/>
      <c r="AAR73" s="173"/>
      <c r="AAS73" s="173"/>
      <c r="AAT73" s="173"/>
      <c r="AAU73" s="173"/>
      <c r="AAV73" s="173"/>
      <c r="AAW73" s="173"/>
      <c r="AAX73" s="173"/>
      <c r="AAY73" s="173"/>
      <c r="AAZ73" s="173"/>
      <c r="ABA73" s="173"/>
      <c r="ABB73" s="173"/>
      <c r="ABC73" s="173"/>
      <c r="ABD73" s="173"/>
      <c r="ABE73" s="173"/>
      <c r="ABF73" s="173"/>
      <c r="ABG73" s="173"/>
      <c r="ABH73" s="173"/>
      <c r="ABI73" s="173"/>
      <c r="ABJ73" s="173"/>
      <c r="ABK73" s="173"/>
      <c r="ABL73" s="173"/>
      <c r="ABM73" s="173"/>
      <c r="ABN73" s="173"/>
      <c r="ABO73" s="173"/>
      <c r="ABP73" s="173"/>
      <c r="ABQ73" s="173"/>
      <c r="ABR73" s="173"/>
      <c r="ABS73" s="173"/>
      <c r="ABT73" s="173"/>
      <c r="ABU73" s="173"/>
      <c r="ABV73" s="173"/>
      <c r="ABW73" s="173"/>
      <c r="ABX73" s="173"/>
      <c r="ABY73" s="173"/>
      <c r="ABZ73" s="173"/>
      <c r="ACA73" s="173"/>
      <c r="ACB73" s="173"/>
      <c r="ACC73" s="173"/>
      <c r="ACD73" s="173"/>
      <c r="ACE73" s="173"/>
      <c r="ACF73" s="173"/>
      <c r="ACG73" s="173"/>
      <c r="ACH73" s="173"/>
      <c r="ACI73" s="173"/>
      <c r="ACJ73" s="173"/>
      <c r="ACK73" s="173"/>
      <c r="ACL73" s="173"/>
      <c r="ACM73" s="173"/>
      <c r="ACN73" s="173"/>
      <c r="ACO73" s="173"/>
      <c r="ACP73" s="173"/>
      <c r="ACQ73" s="173"/>
      <c r="ACR73" s="173"/>
      <c r="ACS73" s="173"/>
      <c r="ACT73" s="173"/>
      <c r="ACU73" s="173"/>
      <c r="ACV73" s="173"/>
      <c r="ACW73" s="173"/>
      <c r="ACX73" s="173"/>
      <c r="ACY73" s="173"/>
      <c r="ACZ73" s="173"/>
      <c r="ADA73" s="173"/>
      <c r="ADB73" s="173"/>
      <c r="ADC73" s="173"/>
      <c r="ADD73" s="173"/>
      <c r="ADE73" s="173"/>
      <c r="ADF73" s="173"/>
      <c r="ADG73" s="173"/>
      <c r="ADH73" s="173"/>
      <c r="ADI73" s="173"/>
      <c r="ADJ73" s="173"/>
      <c r="ADK73" s="173"/>
      <c r="ADL73" s="173"/>
      <c r="ADM73" s="173"/>
      <c r="ADN73" s="173"/>
      <c r="ADO73" s="173"/>
      <c r="ADP73" s="173"/>
      <c r="ADQ73" s="173"/>
      <c r="ADR73" s="173"/>
      <c r="ADS73" s="173"/>
      <c r="ADT73" s="173"/>
      <c r="ADU73" s="173"/>
      <c r="ADV73" s="173"/>
      <c r="ADW73" s="173"/>
      <c r="ADX73" s="173"/>
      <c r="ADY73" s="173"/>
      <c r="ADZ73" s="173"/>
      <c r="AEA73" s="173"/>
      <c r="AEB73" s="173"/>
      <c r="AEC73" s="173"/>
      <c r="AED73" s="173"/>
      <c r="AEE73" s="173"/>
      <c r="AEF73" s="173"/>
      <c r="AEG73" s="173"/>
      <c r="AEH73" s="173"/>
      <c r="AEI73" s="173"/>
      <c r="AEJ73" s="173"/>
      <c r="AEK73" s="173"/>
      <c r="AEL73" s="173"/>
      <c r="AEM73" s="173"/>
      <c r="AEN73" s="173"/>
      <c r="AEO73" s="173"/>
      <c r="AEP73" s="173"/>
      <c r="AEQ73" s="173"/>
      <c r="AER73" s="173"/>
      <c r="AES73" s="173"/>
      <c r="AET73" s="173"/>
      <c r="AEU73" s="173"/>
      <c r="AEV73" s="173"/>
      <c r="AEW73" s="173"/>
      <c r="AEX73" s="173"/>
      <c r="AEY73" s="173"/>
      <c r="AEZ73" s="173"/>
      <c r="AFA73" s="173"/>
      <c r="AFB73" s="173"/>
      <c r="AFC73" s="173"/>
      <c r="AFD73" s="173"/>
      <c r="AFE73" s="173"/>
      <c r="AFF73" s="173"/>
      <c r="AFG73" s="173"/>
      <c r="AFH73" s="173"/>
      <c r="AFI73" s="173"/>
      <c r="AFJ73" s="173"/>
      <c r="AFK73" s="173"/>
      <c r="AFL73" s="173"/>
      <c r="AFM73" s="173"/>
      <c r="AFN73" s="173"/>
      <c r="AFO73" s="173"/>
      <c r="AFP73" s="173"/>
      <c r="AFQ73" s="173"/>
      <c r="AFR73" s="173"/>
      <c r="AFS73" s="173"/>
      <c r="AFT73" s="173"/>
      <c r="AFU73" s="173"/>
      <c r="AFV73" s="173"/>
      <c r="AFW73" s="173"/>
      <c r="AFX73" s="173"/>
      <c r="AFY73" s="173"/>
      <c r="AFZ73" s="173"/>
      <c r="AGA73" s="173"/>
      <c r="AGB73" s="173"/>
      <c r="AGC73" s="173"/>
      <c r="AGD73" s="173"/>
      <c r="AGE73" s="173"/>
      <c r="AGF73" s="173"/>
      <c r="AGG73" s="173"/>
      <c r="AGH73" s="173"/>
      <c r="AGI73" s="173"/>
      <c r="AGJ73" s="173"/>
      <c r="AGK73" s="173"/>
      <c r="AGL73" s="173"/>
      <c r="AGM73" s="173"/>
      <c r="AGN73" s="173"/>
      <c r="AGO73" s="173"/>
      <c r="AGP73" s="173"/>
      <c r="AGQ73" s="173"/>
      <c r="AGR73" s="173"/>
      <c r="AGS73" s="173"/>
      <c r="AGT73" s="173"/>
      <c r="AGU73" s="173"/>
      <c r="AGV73" s="173"/>
      <c r="AGW73" s="173"/>
      <c r="AGX73" s="173"/>
      <c r="AGY73" s="173"/>
      <c r="AGZ73" s="173"/>
      <c r="AHA73" s="173"/>
      <c r="AHB73" s="173"/>
      <c r="AHC73" s="173"/>
      <c r="AHD73" s="173"/>
      <c r="AHE73" s="173"/>
      <c r="AHF73" s="173"/>
      <c r="AHG73" s="173"/>
      <c r="AHH73" s="173"/>
      <c r="AHI73" s="173"/>
      <c r="AHJ73" s="173"/>
      <c r="AHK73" s="173"/>
      <c r="AHL73" s="173"/>
      <c r="AHM73" s="173"/>
      <c r="AHN73" s="173"/>
      <c r="AHO73" s="173"/>
      <c r="AHP73" s="173"/>
      <c r="AHQ73" s="173"/>
      <c r="AHR73" s="173"/>
      <c r="AHS73" s="173"/>
      <c r="AHT73" s="173"/>
      <c r="AHU73" s="173"/>
      <c r="AHV73" s="173"/>
      <c r="AHW73" s="173"/>
      <c r="AHX73" s="173"/>
      <c r="AHY73" s="173"/>
      <c r="AHZ73" s="173"/>
      <c r="AIA73" s="173"/>
      <c r="AIB73" s="173"/>
      <c r="AIC73" s="173"/>
      <c r="AID73" s="173"/>
      <c r="AIE73" s="173"/>
      <c r="AIF73" s="173"/>
      <c r="AIG73" s="173"/>
      <c r="AIH73" s="173"/>
      <c r="AII73" s="173"/>
      <c r="AIJ73" s="173"/>
      <c r="AIK73" s="173"/>
      <c r="AIL73" s="173"/>
      <c r="AIM73" s="173"/>
      <c r="AIN73" s="173"/>
      <c r="AIO73" s="173"/>
      <c r="AIP73" s="173"/>
      <c r="AIQ73" s="173"/>
      <c r="AIR73" s="173"/>
      <c r="AIS73" s="173"/>
      <c r="AIT73" s="173"/>
      <c r="AIU73" s="173"/>
      <c r="AIV73" s="173"/>
      <c r="AIW73" s="173"/>
      <c r="AIX73" s="173"/>
      <c r="AIY73" s="173"/>
      <c r="AIZ73" s="173"/>
      <c r="AJA73" s="173"/>
      <c r="AJB73" s="173"/>
      <c r="AJC73" s="173"/>
      <c r="AJD73" s="173"/>
      <c r="AJE73" s="173"/>
      <c r="AJF73" s="173"/>
      <c r="AJG73" s="173"/>
      <c r="AJH73" s="173"/>
      <c r="AJI73" s="173"/>
      <c r="AJJ73" s="173"/>
      <c r="AJK73" s="173"/>
      <c r="AJL73" s="173"/>
      <c r="AJM73" s="173"/>
      <c r="AJN73" s="173"/>
      <c r="AJO73" s="173"/>
      <c r="AJP73" s="173"/>
      <c r="AJQ73" s="173"/>
      <c r="AJR73" s="173"/>
      <c r="AJS73" s="173"/>
      <c r="AJT73" s="173"/>
      <c r="AJU73" s="173"/>
      <c r="AJV73" s="173"/>
      <c r="AJW73" s="173"/>
      <c r="AJX73" s="173"/>
      <c r="AJY73" s="173"/>
      <c r="AJZ73" s="173"/>
      <c r="AKA73" s="173"/>
      <c r="AKB73" s="173"/>
      <c r="AKC73" s="173"/>
      <c r="AKD73" s="173"/>
      <c r="AKE73" s="173"/>
      <c r="AKF73" s="173"/>
      <c r="AKG73" s="173"/>
      <c r="AKH73" s="173"/>
      <c r="AKI73" s="173"/>
      <c r="AKJ73" s="173"/>
      <c r="AKK73" s="173"/>
      <c r="AKL73" s="173"/>
      <c r="AKM73" s="173"/>
      <c r="AKN73" s="173"/>
      <c r="AKO73" s="173"/>
      <c r="AKP73" s="173"/>
      <c r="AKQ73" s="173"/>
      <c r="AKR73" s="173"/>
      <c r="AKS73" s="173"/>
      <c r="AKT73" s="173"/>
      <c r="AKU73" s="173"/>
      <c r="AKV73" s="173"/>
      <c r="AKW73" s="173"/>
      <c r="AKX73" s="173"/>
      <c r="AKY73" s="173"/>
      <c r="AKZ73" s="173"/>
      <c r="ALA73" s="173"/>
      <c r="ALB73" s="173"/>
      <c r="ALC73" s="173"/>
      <c r="ALD73" s="173"/>
      <c r="ALE73" s="173"/>
      <c r="ALF73" s="173"/>
      <c r="ALG73" s="173"/>
      <c r="ALH73" s="173"/>
      <c r="ALI73" s="173"/>
      <c r="ALJ73" s="173"/>
      <c r="ALK73" s="173"/>
      <c r="ALL73" s="173"/>
      <c r="ALM73" s="173"/>
      <c r="ALN73" s="173"/>
      <c r="ALO73" s="173"/>
      <c r="ALP73" s="173"/>
      <c r="ALQ73" s="173"/>
      <c r="ALR73" s="173"/>
      <c r="ALS73" s="173"/>
      <c r="ALT73" s="173"/>
      <c r="ALU73" s="173"/>
      <c r="ALV73" s="173"/>
      <c r="ALW73" s="173"/>
      <c r="ALX73" s="173"/>
      <c r="ALY73" s="173"/>
      <c r="ALZ73" s="173"/>
      <c r="AMA73" s="173"/>
      <c r="AMB73" s="173"/>
      <c r="AMC73" s="173"/>
      <c r="AMD73" s="173"/>
      <c r="AME73" s="173"/>
      <c r="AMF73" s="173"/>
      <c r="AMG73" s="173"/>
      <c r="AMH73" s="173"/>
      <c r="AMI73" s="173"/>
      <c r="AMJ73" s="173"/>
      <c r="AMK73" s="173"/>
      <c r="AML73" s="173"/>
      <c r="AMM73" s="173"/>
      <c r="AMN73" s="173"/>
      <c r="AMO73" s="173"/>
      <c r="AMP73" s="173"/>
      <c r="AMQ73" s="173"/>
      <c r="AMR73" s="173"/>
      <c r="AMS73" s="173"/>
      <c r="AMT73" s="173"/>
      <c r="AMU73" s="173"/>
      <c r="AMV73" s="173"/>
      <c r="AMW73" s="173"/>
      <c r="AMX73" s="173"/>
      <c r="AMY73" s="173"/>
      <c r="AMZ73" s="173"/>
      <c r="ANA73" s="173"/>
      <c r="ANB73" s="173"/>
      <c r="ANC73" s="173"/>
      <c r="AND73" s="173"/>
      <c r="ANE73" s="173"/>
      <c r="ANF73" s="173"/>
      <c r="ANG73" s="173"/>
      <c r="ANH73" s="173"/>
      <c r="ANI73" s="173"/>
      <c r="ANJ73" s="173"/>
      <c r="ANK73" s="173"/>
      <c r="ANL73" s="173"/>
      <c r="ANM73" s="173"/>
      <c r="ANN73" s="173"/>
      <c r="ANO73" s="173"/>
      <c r="ANP73" s="173"/>
      <c r="ANQ73" s="173"/>
      <c r="ANR73" s="173"/>
      <c r="ANS73" s="173"/>
      <c r="ANT73" s="173"/>
      <c r="ANU73" s="173"/>
      <c r="ANV73" s="173"/>
      <c r="ANW73" s="173"/>
      <c r="ANX73" s="173"/>
      <c r="ANY73" s="173"/>
      <c r="ANZ73" s="173"/>
      <c r="AOA73" s="173"/>
      <c r="AOB73" s="173"/>
      <c r="AOC73" s="173"/>
      <c r="AOD73" s="173"/>
      <c r="AOE73" s="173"/>
      <c r="AOF73" s="173"/>
      <c r="AOG73" s="173"/>
      <c r="AOH73" s="173"/>
      <c r="AOI73" s="173"/>
      <c r="AOJ73" s="173"/>
      <c r="AOK73" s="173"/>
      <c r="AOL73" s="173"/>
      <c r="AOM73" s="173"/>
      <c r="AON73" s="173"/>
      <c r="AOO73" s="173"/>
      <c r="AOP73" s="173"/>
      <c r="AOQ73" s="173"/>
      <c r="AOR73" s="173"/>
      <c r="AOS73" s="173"/>
      <c r="AOT73" s="173"/>
      <c r="AOU73" s="173"/>
      <c r="AOV73" s="173"/>
      <c r="AOW73" s="173"/>
      <c r="AOX73" s="173"/>
      <c r="AOY73" s="173"/>
      <c r="AOZ73" s="173"/>
      <c r="APA73" s="173"/>
      <c r="APB73" s="173"/>
      <c r="APC73" s="173"/>
      <c r="APD73" s="173"/>
      <c r="APE73" s="173"/>
      <c r="APF73" s="173"/>
      <c r="APG73" s="173"/>
      <c r="APH73" s="173"/>
      <c r="API73" s="173"/>
      <c r="APJ73" s="173"/>
      <c r="APK73" s="173"/>
      <c r="APL73" s="173"/>
      <c r="APM73" s="173"/>
      <c r="APN73" s="173"/>
      <c r="APO73" s="173"/>
      <c r="APP73" s="173"/>
    </row>
    <row r="74" spans="1:1108" s="249" customFormat="1">
      <c r="A74" s="42">
        <v>179</v>
      </c>
      <c r="B74" s="137">
        <v>62.1</v>
      </c>
      <c r="C74" s="102" t="s">
        <v>656</v>
      </c>
      <c r="D74" s="174">
        <v>1076</v>
      </c>
      <c r="E74" s="254" t="s">
        <v>562</v>
      </c>
      <c r="F74" s="106" t="s">
        <v>650</v>
      </c>
      <c r="G74" s="175" t="s">
        <v>649</v>
      </c>
      <c r="H74" s="175" t="s">
        <v>652</v>
      </c>
      <c r="I74" s="175" t="s">
        <v>651</v>
      </c>
      <c r="J74" s="10" t="s">
        <v>653</v>
      </c>
      <c r="K74" s="10" t="s">
        <v>654</v>
      </c>
      <c r="L74" s="74" t="s">
        <v>643</v>
      </c>
      <c r="M74" s="10" t="s">
        <v>644</v>
      </c>
      <c r="N74" s="74" t="s">
        <v>265</v>
      </c>
      <c r="O74" s="177"/>
      <c r="P74" s="109">
        <v>89</v>
      </c>
      <c r="Q74" s="109" t="s">
        <v>0</v>
      </c>
      <c r="R74" s="109">
        <v>89</v>
      </c>
      <c r="S74" s="109" t="s">
        <v>0</v>
      </c>
      <c r="T74" s="109">
        <v>2.5</v>
      </c>
      <c r="U74" s="109" t="s">
        <v>0</v>
      </c>
      <c r="V74" s="109">
        <v>12</v>
      </c>
      <c r="W74" s="109" t="s">
        <v>0</v>
      </c>
      <c r="X74" s="109">
        <v>7</v>
      </c>
      <c r="Y74" s="109" t="s">
        <v>0</v>
      </c>
      <c r="Z74" s="109">
        <v>5</v>
      </c>
      <c r="AA74" s="109" t="s">
        <v>0</v>
      </c>
      <c r="AB74" s="109"/>
      <c r="AC74" s="109" t="s">
        <v>0</v>
      </c>
      <c r="AD74" s="109"/>
      <c r="AE74" s="109" t="s">
        <v>0</v>
      </c>
      <c r="AF74" s="363">
        <v>4.5</v>
      </c>
      <c r="AG74" s="351">
        <v>8</v>
      </c>
      <c r="AH74" s="363" t="s">
        <v>407</v>
      </c>
      <c r="AI74" s="77" t="s">
        <v>0</v>
      </c>
      <c r="AJ74" s="352"/>
      <c r="AK74" s="352"/>
      <c r="AL74" s="353" t="s">
        <v>11</v>
      </c>
      <c r="AM74" s="353"/>
      <c r="AN74" s="353"/>
      <c r="AO74" s="353"/>
      <c r="AP74" s="111">
        <v>10</v>
      </c>
      <c r="AQ74" s="111" t="s">
        <v>7</v>
      </c>
      <c r="AR74" s="83">
        <v>0.23</v>
      </c>
      <c r="AS74" s="83" t="s">
        <v>20</v>
      </c>
      <c r="AT74" s="260">
        <v>80</v>
      </c>
      <c r="AU74" s="261">
        <v>90</v>
      </c>
      <c r="AV74" s="261">
        <v>100</v>
      </c>
      <c r="AW74" s="74" t="s">
        <v>206</v>
      </c>
      <c r="AX74" s="74" t="s">
        <v>207</v>
      </c>
      <c r="AY74" s="74" t="s">
        <v>208</v>
      </c>
      <c r="AZ74" s="74" t="s">
        <v>209</v>
      </c>
      <c r="BA74" s="152" t="s">
        <v>210</v>
      </c>
      <c r="BB74" s="152" t="s">
        <v>211</v>
      </c>
      <c r="BC74" s="152" t="s">
        <v>212</v>
      </c>
      <c r="BD74" s="152" t="s">
        <v>213</v>
      </c>
      <c r="BE74" s="361" t="s">
        <v>456</v>
      </c>
      <c r="BF74" s="96" t="s">
        <v>467</v>
      </c>
      <c r="BG74" s="96" t="s">
        <v>468</v>
      </c>
      <c r="BH74" s="96" t="s">
        <v>469</v>
      </c>
      <c r="BM74" s="155" t="s">
        <v>215</v>
      </c>
      <c r="BN74" s="154" t="s">
        <v>216</v>
      </c>
      <c r="BO74" s="154" t="s">
        <v>217</v>
      </c>
      <c r="BP74" s="154" t="s">
        <v>218</v>
      </c>
      <c r="BQ74" s="154" t="s">
        <v>266</v>
      </c>
      <c r="BR74" s="154" t="s">
        <v>267</v>
      </c>
      <c r="BS74" s="121" t="s">
        <v>268</v>
      </c>
      <c r="BT74" s="121" t="s">
        <v>269</v>
      </c>
      <c r="BU74" s="121" t="s">
        <v>215</v>
      </c>
      <c r="BV74" s="121" t="s">
        <v>216</v>
      </c>
      <c r="BW74" s="121" t="s">
        <v>217</v>
      </c>
      <c r="BX74" s="121" t="s">
        <v>218</v>
      </c>
      <c r="BY74" s="121" t="s">
        <v>414</v>
      </c>
      <c r="BZ74" s="155" t="s">
        <v>415</v>
      </c>
      <c r="CA74" s="268" t="s">
        <v>416</v>
      </c>
      <c r="CB74" s="269" t="s">
        <v>417</v>
      </c>
      <c r="CC74" s="155" t="s">
        <v>344</v>
      </c>
      <c r="CD74" s="155" t="s">
        <v>345</v>
      </c>
      <c r="CE74" s="155" t="s">
        <v>346</v>
      </c>
      <c r="CF74" s="155" t="s">
        <v>347</v>
      </c>
      <c r="CG74" s="277" t="s">
        <v>456</v>
      </c>
      <c r="CH74" s="155" t="s">
        <v>470</v>
      </c>
      <c r="CI74" s="155" t="s">
        <v>471</v>
      </c>
      <c r="CJ74" s="155" t="s">
        <v>472</v>
      </c>
      <c r="CK74" s="278"/>
      <c r="CL74" s="278"/>
      <c r="CM74" s="278"/>
      <c r="CN74" s="278"/>
      <c r="CO74" s="278"/>
      <c r="CP74" s="278"/>
      <c r="CQ74" s="278"/>
      <c r="CR74" s="278"/>
      <c r="CS74" s="278"/>
      <c r="CT74" s="278"/>
      <c r="CU74" s="278"/>
      <c r="CV74" s="278"/>
      <c r="CW74" s="278"/>
      <c r="CX74" s="278"/>
      <c r="CY74" s="278"/>
      <c r="CZ74" s="91"/>
      <c r="DA74" s="92"/>
      <c r="DB74" s="93"/>
      <c r="DC74" s="93"/>
      <c r="DD74" s="93"/>
      <c r="DE74" s="90" t="s">
        <v>235</v>
      </c>
      <c r="DF74" s="92"/>
      <c r="DG74" s="278"/>
      <c r="DH74" s="278"/>
      <c r="DI74" s="182" t="s">
        <v>236</v>
      </c>
      <c r="DJ74" s="91" t="s">
        <v>237</v>
      </c>
      <c r="DK74" s="91" t="s">
        <v>238</v>
      </c>
      <c r="DL74" s="91" t="s">
        <v>239</v>
      </c>
      <c r="DM74" s="127" t="s">
        <v>414</v>
      </c>
      <c r="DN74" s="127" t="s">
        <v>422</v>
      </c>
      <c r="DO74" s="127" t="s">
        <v>423</v>
      </c>
      <c r="DP74" s="127" t="s">
        <v>424</v>
      </c>
      <c r="DQ74" s="91"/>
      <c r="DR74" s="91"/>
      <c r="DS74" s="91"/>
      <c r="DT74" s="91"/>
      <c r="DU74" s="91" t="s">
        <v>241</v>
      </c>
      <c r="DV74" s="91" t="s">
        <v>242</v>
      </c>
      <c r="DW74" s="91" t="s">
        <v>243</v>
      </c>
      <c r="DX74" s="91" t="s">
        <v>244</v>
      </c>
      <c r="DY74" s="91"/>
      <c r="DZ74" s="91"/>
      <c r="EA74" s="91"/>
      <c r="EB74" s="91"/>
      <c r="EC74" s="91"/>
      <c r="ED74" s="91"/>
      <c r="EE74" s="91"/>
      <c r="EF74" s="91"/>
      <c r="EG74" s="94"/>
      <c r="EH74" s="94"/>
      <c r="EI74" s="95"/>
      <c r="EJ74" s="95"/>
      <c r="EK74" s="96" t="s">
        <v>253</v>
      </c>
      <c r="EL74" s="183"/>
      <c r="EM74" s="183"/>
      <c r="EN74" s="184"/>
      <c r="EO74" s="167" t="s">
        <v>254</v>
      </c>
      <c r="EP74" s="167" t="s">
        <v>591</v>
      </c>
      <c r="EQ74" s="185" t="s">
        <v>572</v>
      </c>
      <c r="ER74" s="185" t="s">
        <v>646</v>
      </c>
      <c r="ES74" s="185" t="s">
        <v>647</v>
      </c>
      <c r="ET74" s="185"/>
      <c r="EU74" s="185" t="s">
        <v>657</v>
      </c>
      <c r="EV74" s="183"/>
      <c r="EW74" s="183"/>
      <c r="EX74" s="169" t="s">
        <v>597</v>
      </c>
      <c r="EY74" s="171"/>
      <c r="EZ74" s="279" t="s">
        <v>598</v>
      </c>
      <c r="FA74" s="279" t="s">
        <v>599</v>
      </c>
      <c r="FB74" s="279"/>
      <c r="FC74" s="279"/>
      <c r="FD74" s="171"/>
      <c r="FE74" s="186"/>
      <c r="FF74" s="187"/>
      <c r="FG74" s="172"/>
      <c r="FH74" s="172"/>
      <c r="FI74" s="172"/>
      <c r="FJ74" s="172"/>
      <c r="FK74" s="172"/>
      <c r="FL74" s="135">
        <v>1</v>
      </c>
      <c r="FM74" s="136"/>
      <c r="FN74" s="136"/>
      <c r="FO74" s="136"/>
      <c r="FP74" s="136"/>
      <c r="FQ74" s="136"/>
      <c r="FR74" s="136"/>
      <c r="FS74" s="136"/>
      <c r="FT74" s="136"/>
      <c r="FU74" s="136"/>
      <c r="FV74" s="136"/>
      <c r="FW74" s="173"/>
      <c r="FX74" s="173"/>
      <c r="FY74" s="173"/>
      <c r="FZ74" s="173"/>
      <c r="GA74" s="173"/>
      <c r="GB74" s="173"/>
      <c r="GC74" s="173"/>
      <c r="GD74" s="173"/>
      <c r="GE74" s="173"/>
      <c r="GF74" s="173"/>
      <c r="GG74" s="173"/>
      <c r="GH74" s="173"/>
      <c r="GI74" s="173"/>
      <c r="GJ74" s="173"/>
      <c r="GK74" s="173"/>
      <c r="GL74" s="173"/>
      <c r="GM74" s="173"/>
      <c r="GN74" s="173"/>
      <c r="GO74" s="173"/>
      <c r="GP74" s="173"/>
      <c r="GQ74" s="173"/>
      <c r="GR74" s="173"/>
      <c r="GS74" s="173"/>
      <c r="GT74" s="173"/>
      <c r="GU74" s="173"/>
      <c r="GV74" s="173"/>
      <c r="GW74" s="173"/>
      <c r="GX74" s="173"/>
      <c r="GY74" s="173"/>
      <c r="GZ74" s="173"/>
      <c r="HA74" s="173"/>
      <c r="HB74" s="173"/>
      <c r="HC74" s="173"/>
      <c r="HD74" s="173"/>
      <c r="HE74" s="173"/>
      <c r="HF74" s="173"/>
      <c r="HG74" s="173"/>
      <c r="HH74" s="173"/>
      <c r="HI74" s="173"/>
      <c r="HJ74" s="173"/>
      <c r="HK74" s="173"/>
      <c r="HL74" s="173"/>
      <c r="HM74" s="173"/>
      <c r="HN74" s="173"/>
      <c r="HO74" s="173"/>
      <c r="HP74" s="173"/>
      <c r="HQ74" s="173"/>
      <c r="HR74" s="173"/>
      <c r="HS74" s="173"/>
      <c r="HT74" s="173"/>
      <c r="HU74" s="173"/>
      <c r="HV74" s="173"/>
      <c r="HW74" s="173"/>
      <c r="HX74" s="173"/>
      <c r="HY74" s="173"/>
      <c r="HZ74" s="173"/>
      <c r="IA74" s="173"/>
      <c r="IB74" s="173"/>
      <c r="IC74" s="173"/>
      <c r="ID74" s="173"/>
      <c r="IE74" s="173"/>
      <c r="IF74" s="173"/>
      <c r="IG74" s="173"/>
      <c r="IH74" s="173"/>
      <c r="II74" s="173"/>
      <c r="IJ74" s="173"/>
      <c r="IK74" s="173"/>
      <c r="IL74" s="173"/>
      <c r="IM74" s="173"/>
      <c r="IN74" s="173"/>
      <c r="IO74" s="173"/>
      <c r="IP74" s="173"/>
      <c r="IQ74" s="173"/>
      <c r="IR74" s="173"/>
      <c r="IS74" s="173"/>
      <c r="IT74" s="173"/>
      <c r="IU74" s="173"/>
      <c r="IV74" s="173"/>
      <c r="IW74" s="173"/>
      <c r="IX74" s="173"/>
      <c r="IY74" s="173"/>
      <c r="IZ74" s="173"/>
      <c r="JA74" s="173"/>
      <c r="JB74" s="173"/>
      <c r="JC74" s="173"/>
      <c r="JD74" s="173"/>
      <c r="JE74" s="173"/>
      <c r="JF74" s="173"/>
      <c r="JG74" s="173"/>
      <c r="JH74" s="173"/>
      <c r="JI74" s="173"/>
      <c r="JJ74" s="173"/>
      <c r="JK74" s="173"/>
      <c r="JL74" s="173"/>
      <c r="JM74" s="173"/>
      <c r="JN74" s="173"/>
      <c r="JO74" s="173"/>
      <c r="JP74" s="173"/>
      <c r="JQ74" s="173"/>
      <c r="JR74" s="173"/>
      <c r="JS74" s="173"/>
      <c r="JT74" s="173"/>
      <c r="JU74" s="173"/>
      <c r="JV74" s="173"/>
      <c r="JW74" s="173"/>
      <c r="JX74" s="173"/>
      <c r="JY74" s="173"/>
      <c r="JZ74" s="173"/>
      <c r="KA74" s="173"/>
      <c r="KB74" s="173"/>
      <c r="KC74" s="173"/>
      <c r="KD74" s="173"/>
      <c r="KE74" s="173"/>
      <c r="KF74" s="173"/>
      <c r="KG74" s="173"/>
      <c r="KH74" s="173"/>
      <c r="KI74" s="173"/>
      <c r="KJ74" s="173"/>
      <c r="KK74" s="173"/>
      <c r="KL74" s="173"/>
      <c r="KM74" s="173"/>
      <c r="KN74" s="173"/>
      <c r="KO74" s="173"/>
      <c r="KP74" s="173"/>
      <c r="KQ74" s="173"/>
      <c r="KR74" s="173"/>
      <c r="KS74" s="173"/>
      <c r="KT74" s="173"/>
      <c r="KU74" s="173"/>
      <c r="KV74" s="173"/>
      <c r="KW74" s="173"/>
      <c r="KX74" s="173"/>
      <c r="KY74" s="173"/>
      <c r="KZ74" s="173"/>
      <c r="LA74" s="173"/>
      <c r="LB74" s="173"/>
      <c r="LC74" s="173"/>
      <c r="LD74" s="173"/>
      <c r="LE74" s="173"/>
      <c r="LF74" s="173"/>
      <c r="LG74" s="173"/>
      <c r="LH74" s="173"/>
      <c r="LI74" s="173"/>
      <c r="LJ74" s="173"/>
      <c r="LK74" s="173"/>
      <c r="LL74" s="173"/>
      <c r="LM74" s="173"/>
      <c r="LN74" s="173"/>
      <c r="LO74" s="173"/>
      <c r="LP74" s="173"/>
      <c r="LQ74" s="173"/>
      <c r="LR74" s="173"/>
      <c r="LS74" s="173"/>
      <c r="LT74" s="173"/>
      <c r="LU74" s="173"/>
      <c r="LV74" s="173"/>
      <c r="LW74" s="173"/>
      <c r="LX74" s="173"/>
      <c r="LY74" s="173"/>
      <c r="LZ74" s="173"/>
      <c r="MA74" s="173"/>
      <c r="MB74" s="173"/>
      <c r="MC74" s="173"/>
      <c r="MD74" s="173"/>
      <c r="ME74" s="173"/>
      <c r="MF74" s="173"/>
      <c r="MG74" s="173"/>
      <c r="MH74" s="173"/>
      <c r="MI74" s="173"/>
      <c r="MJ74" s="173"/>
      <c r="MK74" s="173"/>
      <c r="ML74" s="173"/>
      <c r="MM74" s="173"/>
      <c r="MN74" s="173"/>
      <c r="MO74" s="173"/>
      <c r="MP74" s="173"/>
      <c r="MQ74" s="173"/>
      <c r="MR74" s="173"/>
      <c r="MS74" s="173"/>
      <c r="MT74" s="173"/>
      <c r="MU74" s="173"/>
      <c r="MV74" s="173"/>
      <c r="MW74" s="173"/>
      <c r="MX74" s="173"/>
      <c r="MY74" s="173"/>
      <c r="MZ74" s="173"/>
      <c r="NA74" s="173"/>
      <c r="NB74" s="173"/>
      <c r="NC74" s="173"/>
      <c r="ND74" s="173"/>
      <c r="NE74" s="173"/>
      <c r="NF74" s="173"/>
      <c r="NG74" s="173"/>
      <c r="NH74" s="173"/>
      <c r="NI74" s="173"/>
      <c r="NJ74" s="173"/>
      <c r="NK74" s="173"/>
      <c r="NL74" s="173"/>
      <c r="NM74" s="173"/>
      <c r="NN74" s="173"/>
      <c r="NO74" s="173"/>
      <c r="NP74" s="173"/>
      <c r="NQ74" s="173"/>
      <c r="NR74" s="173"/>
      <c r="NS74" s="173"/>
      <c r="NT74" s="173"/>
      <c r="NU74" s="173"/>
      <c r="NV74" s="173"/>
      <c r="NW74" s="173"/>
      <c r="NX74" s="173"/>
      <c r="NY74" s="173"/>
      <c r="NZ74" s="173"/>
      <c r="OA74" s="173"/>
      <c r="OB74" s="173"/>
      <c r="OC74" s="173"/>
      <c r="OD74" s="173"/>
      <c r="OE74" s="173"/>
      <c r="OF74" s="173"/>
      <c r="OG74" s="173"/>
      <c r="OH74" s="173"/>
      <c r="OI74" s="173"/>
      <c r="OJ74" s="173"/>
      <c r="OK74" s="173"/>
      <c r="OL74" s="173"/>
      <c r="OM74" s="173"/>
      <c r="ON74" s="173"/>
      <c r="OO74" s="173"/>
      <c r="OP74" s="173"/>
      <c r="OQ74" s="173"/>
      <c r="OR74" s="173"/>
      <c r="OS74" s="173"/>
      <c r="OT74" s="173"/>
      <c r="OU74" s="173"/>
      <c r="OV74" s="173"/>
      <c r="OW74" s="173"/>
      <c r="OX74" s="173"/>
      <c r="OY74" s="173"/>
      <c r="OZ74" s="173"/>
      <c r="PA74" s="173"/>
      <c r="PB74" s="173"/>
      <c r="PC74" s="173"/>
      <c r="PD74" s="173"/>
      <c r="PE74" s="173"/>
      <c r="PF74" s="173"/>
      <c r="PG74" s="173"/>
      <c r="PH74" s="173"/>
      <c r="PI74" s="173"/>
      <c r="PJ74" s="173"/>
      <c r="PK74" s="173"/>
      <c r="PL74" s="173"/>
      <c r="PM74" s="173"/>
      <c r="PN74" s="173"/>
      <c r="PO74" s="173"/>
      <c r="PP74" s="173"/>
      <c r="PQ74" s="173"/>
      <c r="PR74" s="173"/>
      <c r="PS74" s="173"/>
      <c r="PT74" s="173"/>
      <c r="PU74" s="173"/>
      <c r="PV74" s="173"/>
      <c r="PW74" s="173"/>
      <c r="PX74" s="173"/>
      <c r="PY74" s="173"/>
      <c r="PZ74" s="173"/>
      <c r="QA74" s="173"/>
      <c r="QB74" s="173"/>
      <c r="QC74" s="173"/>
      <c r="QD74" s="173"/>
      <c r="QE74" s="173"/>
      <c r="QF74" s="173"/>
      <c r="QG74" s="173"/>
      <c r="QH74" s="173"/>
      <c r="QI74" s="173"/>
      <c r="QJ74" s="173"/>
      <c r="QK74" s="173"/>
      <c r="QL74" s="173"/>
      <c r="QM74" s="173"/>
      <c r="QN74" s="173"/>
      <c r="QO74" s="173"/>
      <c r="QP74" s="173"/>
      <c r="QQ74" s="173"/>
      <c r="QR74" s="173"/>
      <c r="QS74" s="173"/>
      <c r="QT74" s="173"/>
      <c r="QU74" s="173"/>
      <c r="QV74" s="173"/>
      <c r="QW74" s="173"/>
      <c r="QX74" s="173"/>
      <c r="QY74" s="173"/>
      <c r="QZ74" s="173"/>
      <c r="RA74" s="173"/>
      <c r="RB74" s="173"/>
      <c r="RC74" s="173"/>
      <c r="RD74" s="173"/>
      <c r="RE74" s="173"/>
      <c r="RF74" s="173"/>
      <c r="RG74" s="173"/>
      <c r="RH74" s="173"/>
      <c r="RI74" s="173"/>
      <c r="RJ74" s="173"/>
      <c r="RK74" s="173"/>
      <c r="RL74" s="173"/>
      <c r="RM74" s="173"/>
      <c r="RN74" s="173"/>
      <c r="RO74" s="173"/>
      <c r="RP74" s="173"/>
      <c r="RQ74" s="173"/>
      <c r="RR74" s="173"/>
      <c r="RS74" s="173"/>
      <c r="RT74" s="173"/>
      <c r="RU74" s="173"/>
      <c r="RV74" s="173"/>
      <c r="RW74" s="173"/>
      <c r="RX74" s="173"/>
      <c r="RY74" s="173"/>
      <c r="RZ74" s="173"/>
      <c r="SA74" s="173"/>
      <c r="SB74" s="173"/>
      <c r="SC74" s="173"/>
      <c r="SD74" s="173"/>
      <c r="SE74" s="173"/>
      <c r="SF74" s="173"/>
      <c r="SG74" s="173"/>
      <c r="SH74" s="173"/>
      <c r="SI74" s="173"/>
      <c r="SJ74" s="173"/>
      <c r="SK74" s="173"/>
      <c r="SL74" s="173"/>
      <c r="SM74" s="173"/>
      <c r="SN74" s="173"/>
      <c r="SO74" s="173"/>
      <c r="SP74" s="173"/>
      <c r="SQ74" s="173"/>
      <c r="SR74" s="173"/>
      <c r="SS74" s="173"/>
      <c r="ST74" s="173"/>
      <c r="SU74" s="173"/>
      <c r="SV74" s="173"/>
      <c r="SW74" s="173"/>
      <c r="SX74" s="173"/>
      <c r="SY74" s="173"/>
      <c r="SZ74" s="173"/>
      <c r="TA74" s="173"/>
      <c r="TB74" s="173"/>
      <c r="TC74" s="173"/>
      <c r="TD74" s="173"/>
      <c r="TE74" s="173"/>
      <c r="TF74" s="173"/>
      <c r="TG74" s="173"/>
      <c r="TH74" s="173"/>
      <c r="TI74" s="173"/>
      <c r="TJ74" s="173"/>
      <c r="TK74" s="173"/>
      <c r="TL74" s="173"/>
      <c r="TM74" s="173"/>
      <c r="TN74" s="173"/>
      <c r="TO74" s="173"/>
      <c r="TP74" s="173"/>
      <c r="TQ74" s="173"/>
      <c r="TR74" s="173"/>
      <c r="TS74" s="173"/>
      <c r="TT74" s="173"/>
      <c r="TU74" s="173"/>
      <c r="TV74" s="173"/>
      <c r="TW74" s="173"/>
      <c r="TX74" s="173"/>
      <c r="TY74" s="173"/>
      <c r="TZ74" s="173"/>
      <c r="UA74" s="173"/>
      <c r="UB74" s="173"/>
      <c r="UC74" s="173"/>
      <c r="UD74" s="173"/>
      <c r="UE74" s="173"/>
      <c r="UF74" s="173"/>
      <c r="UG74" s="173"/>
      <c r="UH74" s="173"/>
      <c r="UI74" s="173"/>
      <c r="UJ74" s="173"/>
      <c r="UK74" s="173"/>
      <c r="UL74" s="173"/>
      <c r="UM74" s="173"/>
      <c r="UN74" s="173"/>
      <c r="UO74" s="173"/>
      <c r="UP74" s="173"/>
      <c r="UQ74" s="173"/>
      <c r="UR74" s="173"/>
      <c r="US74" s="173"/>
      <c r="UT74" s="173"/>
      <c r="UU74" s="173"/>
      <c r="UV74" s="173"/>
      <c r="UW74" s="173"/>
      <c r="UX74" s="173"/>
      <c r="UY74" s="173"/>
      <c r="UZ74" s="173"/>
      <c r="VA74" s="173"/>
      <c r="VB74" s="173"/>
      <c r="VC74" s="173"/>
      <c r="VD74" s="173"/>
      <c r="VE74" s="173"/>
      <c r="VF74" s="173"/>
      <c r="VG74" s="173"/>
      <c r="VH74" s="173"/>
      <c r="VI74" s="173"/>
      <c r="VJ74" s="173"/>
      <c r="VK74" s="173"/>
      <c r="VL74" s="173"/>
      <c r="VM74" s="173"/>
      <c r="VN74" s="173"/>
      <c r="VO74" s="173"/>
      <c r="VP74" s="173"/>
      <c r="VQ74" s="173"/>
      <c r="VR74" s="173"/>
      <c r="VS74" s="173"/>
      <c r="VT74" s="173"/>
      <c r="VU74" s="173"/>
      <c r="VV74" s="173"/>
      <c r="VW74" s="173"/>
      <c r="VX74" s="173"/>
      <c r="VY74" s="173"/>
      <c r="VZ74" s="173"/>
      <c r="WA74" s="173"/>
      <c r="WB74" s="173"/>
      <c r="WC74" s="173"/>
      <c r="WD74" s="173"/>
      <c r="WE74" s="173"/>
      <c r="WF74" s="173"/>
      <c r="WG74" s="173"/>
      <c r="WH74" s="173"/>
      <c r="WI74" s="173"/>
      <c r="WJ74" s="173"/>
      <c r="WK74" s="173"/>
      <c r="WL74" s="173"/>
      <c r="WM74" s="173"/>
      <c r="WN74" s="173"/>
      <c r="WO74" s="173"/>
      <c r="WP74" s="173"/>
      <c r="WQ74" s="173"/>
      <c r="WR74" s="173"/>
      <c r="WS74" s="173"/>
      <c r="WT74" s="173"/>
      <c r="WU74" s="173"/>
      <c r="WV74" s="173"/>
      <c r="WW74" s="173"/>
      <c r="WX74" s="173"/>
      <c r="WY74" s="173"/>
      <c r="WZ74" s="173"/>
      <c r="XA74" s="173"/>
      <c r="XB74" s="173"/>
      <c r="XC74" s="173"/>
      <c r="XD74" s="173"/>
      <c r="XE74" s="173"/>
      <c r="XF74" s="173"/>
      <c r="XG74" s="173"/>
      <c r="XH74" s="173"/>
      <c r="XI74" s="173"/>
      <c r="XJ74" s="173"/>
      <c r="XK74" s="173"/>
      <c r="XL74" s="173"/>
      <c r="XM74" s="173"/>
      <c r="XN74" s="173"/>
      <c r="XO74" s="173"/>
      <c r="XP74" s="173"/>
      <c r="XQ74" s="173"/>
      <c r="XR74" s="173"/>
      <c r="XS74" s="173"/>
      <c r="XT74" s="173"/>
      <c r="XU74" s="173"/>
      <c r="XV74" s="173"/>
      <c r="XW74" s="173"/>
      <c r="XX74" s="173"/>
      <c r="XY74" s="173"/>
      <c r="XZ74" s="173"/>
      <c r="YA74" s="173"/>
      <c r="YB74" s="173"/>
      <c r="YC74" s="173"/>
      <c r="YD74" s="173"/>
      <c r="YE74" s="173"/>
      <c r="YF74" s="173"/>
      <c r="YG74" s="173"/>
      <c r="YH74" s="173"/>
      <c r="YI74" s="173"/>
      <c r="YJ74" s="173"/>
      <c r="YK74" s="173"/>
      <c r="YL74" s="173"/>
      <c r="YM74" s="173"/>
      <c r="YN74" s="173"/>
      <c r="YO74" s="173"/>
      <c r="YP74" s="173"/>
      <c r="YQ74" s="173"/>
      <c r="YR74" s="173"/>
      <c r="YS74" s="173"/>
      <c r="YT74" s="173"/>
      <c r="YU74" s="173"/>
      <c r="YV74" s="173"/>
      <c r="YW74" s="173"/>
      <c r="YX74" s="173"/>
      <c r="YY74" s="173"/>
      <c r="YZ74" s="173"/>
      <c r="ZA74" s="173"/>
      <c r="ZB74" s="173"/>
      <c r="ZC74" s="173"/>
      <c r="ZD74" s="173"/>
      <c r="ZE74" s="173"/>
      <c r="ZF74" s="173"/>
      <c r="ZG74" s="173"/>
      <c r="ZH74" s="173"/>
      <c r="ZI74" s="173"/>
      <c r="ZJ74" s="173"/>
      <c r="ZK74" s="173"/>
      <c r="ZL74" s="173"/>
      <c r="ZM74" s="173"/>
      <c r="ZN74" s="173"/>
      <c r="ZO74" s="173"/>
      <c r="ZP74" s="173"/>
      <c r="ZQ74" s="173"/>
      <c r="ZR74" s="173"/>
      <c r="ZS74" s="173"/>
      <c r="ZT74" s="173"/>
      <c r="ZU74" s="173"/>
      <c r="ZV74" s="173"/>
      <c r="ZW74" s="173"/>
      <c r="ZX74" s="173"/>
      <c r="ZY74" s="173"/>
      <c r="ZZ74" s="173"/>
      <c r="AAA74" s="173"/>
      <c r="AAB74" s="173"/>
      <c r="AAC74" s="173"/>
      <c r="AAD74" s="173"/>
      <c r="AAE74" s="173"/>
      <c r="AAF74" s="173"/>
      <c r="AAG74" s="173"/>
      <c r="AAH74" s="173"/>
      <c r="AAI74" s="173"/>
      <c r="AAJ74" s="173"/>
      <c r="AAK74" s="173"/>
      <c r="AAL74" s="173"/>
      <c r="AAM74" s="173"/>
      <c r="AAN74" s="173"/>
      <c r="AAO74" s="173"/>
      <c r="AAP74" s="173"/>
      <c r="AAQ74" s="173"/>
      <c r="AAR74" s="173"/>
      <c r="AAS74" s="173"/>
      <c r="AAT74" s="173"/>
      <c r="AAU74" s="173"/>
      <c r="AAV74" s="173"/>
      <c r="AAW74" s="173"/>
      <c r="AAX74" s="173"/>
      <c r="AAY74" s="173"/>
      <c r="AAZ74" s="173"/>
      <c r="ABA74" s="173"/>
      <c r="ABB74" s="173"/>
      <c r="ABC74" s="173"/>
      <c r="ABD74" s="173"/>
      <c r="ABE74" s="173"/>
      <c r="ABF74" s="173"/>
      <c r="ABG74" s="173"/>
      <c r="ABH74" s="173"/>
      <c r="ABI74" s="173"/>
      <c r="ABJ74" s="173"/>
      <c r="ABK74" s="173"/>
      <c r="ABL74" s="173"/>
      <c r="ABM74" s="173"/>
      <c r="ABN74" s="173"/>
      <c r="ABO74" s="173"/>
      <c r="ABP74" s="173"/>
      <c r="ABQ74" s="173"/>
      <c r="ABR74" s="173"/>
      <c r="ABS74" s="173"/>
      <c r="ABT74" s="173"/>
      <c r="ABU74" s="173"/>
      <c r="ABV74" s="173"/>
      <c r="ABW74" s="173"/>
      <c r="ABX74" s="173"/>
      <c r="ABY74" s="173"/>
      <c r="ABZ74" s="173"/>
      <c r="ACA74" s="173"/>
      <c r="ACB74" s="173"/>
      <c r="ACC74" s="173"/>
      <c r="ACD74" s="173"/>
      <c r="ACE74" s="173"/>
      <c r="ACF74" s="173"/>
      <c r="ACG74" s="173"/>
      <c r="ACH74" s="173"/>
      <c r="ACI74" s="173"/>
      <c r="ACJ74" s="173"/>
      <c r="ACK74" s="173"/>
      <c r="ACL74" s="173"/>
      <c r="ACM74" s="173"/>
      <c r="ACN74" s="173"/>
      <c r="ACO74" s="173"/>
      <c r="ACP74" s="173"/>
      <c r="ACQ74" s="173"/>
      <c r="ACR74" s="173"/>
      <c r="ACS74" s="173"/>
      <c r="ACT74" s="173"/>
      <c r="ACU74" s="173"/>
      <c r="ACV74" s="173"/>
      <c r="ACW74" s="173"/>
      <c r="ACX74" s="173"/>
      <c r="ACY74" s="173"/>
      <c r="ACZ74" s="173"/>
      <c r="ADA74" s="173"/>
      <c r="ADB74" s="173"/>
      <c r="ADC74" s="173"/>
      <c r="ADD74" s="173"/>
      <c r="ADE74" s="173"/>
      <c r="ADF74" s="173"/>
      <c r="ADG74" s="173"/>
      <c r="ADH74" s="173"/>
      <c r="ADI74" s="173"/>
      <c r="ADJ74" s="173"/>
      <c r="ADK74" s="173"/>
      <c r="ADL74" s="173"/>
      <c r="ADM74" s="173"/>
      <c r="ADN74" s="173"/>
      <c r="ADO74" s="173"/>
      <c r="ADP74" s="173"/>
      <c r="ADQ74" s="173"/>
      <c r="ADR74" s="173"/>
      <c r="ADS74" s="173"/>
      <c r="ADT74" s="173"/>
      <c r="ADU74" s="173"/>
      <c r="ADV74" s="173"/>
      <c r="ADW74" s="173"/>
      <c r="ADX74" s="173"/>
      <c r="ADY74" s="173"/>
      <c r="ADZ74" s="173"/>
      <c r="AEA74" s="173"/>
      <c r="AEB74" s="173"/>
      <c r="AEC74" s="173"/>
      <c r="AED74" s="173"/>
      <c r="AEE74" s="173"/>
      <c r="AEF74" s="173"/>
      <c r="AEG74" s="173"/>
      <c r="AEH74" s="173"/>
      <c r="AEI74" s="173"/>
      <c r="AEJ74" s="173"/>
      <c r="AEK74" s="173"/>
      <c r="AEL74" s="173"/>
      <c r="AEM74" s="173"/>
      <c r="AEN74" s="173"/>
      <c r="AEO74" s="173"/>
      <c r="AEP74" s="173"/>
      <c r="AEQ74" s="173"/>
      <c r="AER74" s="173"/>
      <c r="AES74" s="173"/>
      <c r="AET74" s="173"/>
      <c r="AEU74" s="173"/>
      <c r="AEV74" s="173"/>
      <c r="AEW74" s="173"/>
      <c r="AEX74" s="173"/>
      <c r="AEY74" s="173"/>
      <c r="AEZ74" s="173"/>
      <c r="AFA74" s="173"/>
      <c r="AFB74" s="173"/>
      <c r="AFC74" s="173"/>
      <c r="AFD74" s="173"/>
      <c r="AFE74" s="173"/>
      <c r="AFF74" s="173"/>
      <c r="AFG74" s="173"/>
      <c r="AFH74" s="173"/>
      <c r="AFI74" s="173"/>
      <c r="AFJ74" s="173"/>
      <c r="AFK74" s="173"/>
      <c r="AFL74" s="173"/>
      <c r="AFM74" s="173"/>
      <c r="AFN74" s="173"/>
      <c r="AFO74" s="173"/>
      <c r="AFP74" s="173"/>
      <c r="AFQ74" s="173"/>
      <c r="AFR74" s="173"/>
      <c r="AFS74" s="173"/>
      <c r="AFT74" s="173"/>
      <c r="AFU74" s="173"/>
      <c r="AFV74" s="173"/>
      <c r="AFW74" s="173"/>
      <c r="AFX74" s="173"/>
      <c r="AFY74" s="173"/>
      <c r="AFZ74" s="173"/>
      <c r="AGA74" s="173"/>
      <c r="AGB74" s="173"/>
      <c r="AGC74" s="173"/>
      <c r="AGD74" s="173"/>
      <c r="AGE74" s="173"/>
      <c r="AGF74" s="173"/>
      <c r="AGG74" s="173"/>
      <c r="AGH74" s="173"/>
      <c r="AGI74" s="173"/>
      <c r="AGJ74" s="173"/>
      <c r="AGK74" s="173"/>
      <c r="AGL74" s="173"/>
      <c r="AGM74" s="173"/>
      <c r="AGN74" s="173"/>
      <c r="AGO74" s="173"/>
      <c r="AGP74" s="173"/>
      <c r="AGQ74" s="173"/>
      <c r="AGR74" s="173"/>
      <c r="AGS74" s="173"/>
      <c r="AGT74" s="173"/>
      <c r="AGU74" s="173"/>
      <c r="AGV74" s="173"/>
      <c r="AGW74" s="173"/>
      <c r="AGX74" s="173"/>
      <c r="AGY74" s="173"/>
      <c r="AGZ74" s="173"/>
      <c r="AHA74" s="173"/>
      <c r="AHB74" s="173"/>
      <c r="AHC74" s="173"/>
      <c r="AHD74" s="173"/>
      <c r="AHE74" s="173"/>
      <c r="AHF74" s="173"/>
      <c r="AHG74" s="173"/>
      <c r="AHH74" s="173"/>
      <c r="AHI74" s="173"/>
      <c r="AHJ74" s="173"/>
      <c r="AHK74" s="173"/>
      <c r="AHL74" s="173"/>
      <c r="AHM74" s="173"/>
      <c r="AHN74" s="173"/>
      <c r="AHO74" s="173"/>
      <c r="AHP74" s="173"/>
      <c r="AHQ74" s="173"/>
      <c r="AHR74" s="173"/>
      <c r="AHS74" s="173"/>
      <c r="AHT74" s="173"/>
      <c r="AHU74" s="173"/>
      <c r="AHV74" s="173"/>
      <c r="AHW74" s="173"/>
      <c r="AHX74" s="173"/>
      <c r="AHY74" s="173"/>
      <c r="AHZ74" s="173"/>
      <c r="AIA74" s="173"/>
      <c r="AIB74" s="173"/>
      <c r="AIC74" s="173"/>
      <c r="AID74" s="173"/>
      <c r="AIE74" s="173"/>
      <c r="AIF74" s="173"/>
      <c r="AIG74" s="173"/>
      <c r="AIH74" s="173"/>
      <c r="AII74" s="173"/>
      <c r="AIJ74" s="173"/>
      <c r="AIK74" s="173"/>
      <c r="AIL74" s="173"/>
      <c r="AIM74" s="173"/>
      <c r="AIN74" s="173"/>
      <c r="AIO74" s="173"/>
      <c r="AIP74" s="173"/>
      <c r="AIQ74" s="173"/>
      <c r="AIR74" s="173"/>
      <c r="AIS74" s="173"/>
      <c r="AIT74" s="173"/>
      <c r="AIU74" s="173"/>
      <c r="AIV74" s="173"/>
      <c r="AIW74" s="173"/>
      <c r="AIX74" s="173"/>
      <c r="AIY74" s="173"/>
      <c r="AIZ74" s="173"/>
      <c r="AJA74" s="173"/>
      <c r="AJB74" s="173"/>
      <c r="AJC74" s="173"/>
      <c r="AJD74" s="173"/>
      <c r="AJE74" s="173"/>
      <c r="AJF74" s="173"/>
      <c r="AJG74" s="173"/>
      <c r="AJH74" s="173"/>
      <c r="AJI74" s="173"/>
      <c r="AJJ74" s="173"/>
      <c r="AJK74" s="173"/>
      <c r="AJL74" s="173"/>
      <c r="AJM74" s="173"/>
      <c r="AJN74" s="173"/>
      <c r="AJO74" s="173"/>
      <c r="AJP74" s="173"/>
      <c r="AJQ74" s="173"/>
      <c r="AJR74" s="173"/>
      <c r="AJS74" s="173"/>
      <c r="AJT74" s="173"/>
      <c r="AJU74" s="173"/>
      <c r="AJV74" s="173"/>
      <c r="AJW74" s="173"/>
      <c r="AJX74" s="173"/>
      <c r="AJY74" s="173"/>
      <c r="AJZ74" s="173"/>
      <c r="AKA74" s="173"/>
      <c r="AKB74" s="173"/>
      <c r="AKC74" s="173"/>
      <c r="AKD74" s="173"/>
      <c r="AKE74" s="173"/>
      <c r="AKF74" s="173"/>
      <c r="AKG74" s="173"/>
      <c r="AKH74" s="173"/>
      <c r="AKI74" s="173"/>
      <c r="AKJ74" s="173"/>
      <c r="AKK74" s="173"/>
      <c r="AKL74" s="173"/>
      <c r="AKM74" s="173"/>
      <c r="AKN74" s="173"/>
      <c r="AKO74" s="173"/>
      <c r="AKP74" s="173"/>
      <c r="AKQ74" s="173"/>
      <c r="AKR74" s="173"/>
      <c r="AKS74" s="173"/>
      <c r="AKT74" s="173"/>
      <c r="AKU74" s="173"/>
      <c r="AKV74" s="173"/>
      <c r="AKW74" s="173"/>
      <c r="AKX74" s="173"/>
      <c r="AKY74" s="173"/>
      <c r="AKZ74" s="173"/>
      <c r="ALA74" s="173"/>
      <c r="ALB74" s="173"/>
      <c r="ALC74" s="173"/>
      <c r="ALD74" s="173"/>
      <c r="ALE74" s="173"/>
      <c r="ALF74" s="173"/>
      <c r="ALG74" s="173"/>
      <c r="ALH74" s="173"/>
      <c r="ALI74" s="173"/>
      <c r="ALJ74" s="173"/>
      <c r="ALK74" s="173"/>
      <c r="ALL74" s="173"/>
      <c r="ALM74" s="173"/>
      <c r="ALN74" s="173"/>
      <c r="ALO74" s="173"/>
      <c r="ALP74" s="173"/>
      <c r="ALQ74" s="173"/>
      <c r="ALR74" s="173"/>
      <c r="ALS74" s="173"/>
      <c r="ALT74" s="173"/>
      <c r="ALU74" s="173"/>
      <c r="ALV74" s="173"/>
      <c r="ALW74" s="173"/>
      <c r="ALX74" s="173"/>
      <c r="ALY74" s="173"/>
      <c r="ALZ74" s="173"/>
      <c r="AMA74" s="173"/>
      <c r="AMB74" s="173"/>
      <c r="AMC74" s="173"/>
      <c r="AMD74" s="173"/>
      <c r="AME74" s="173"/>
      <c r="AMF74" s="173"/>
      <c r="AMG74" s="173"/>
      <c r="AMH74" s="173"/>
      <c r="AMI74" s="173"/>
      <c r="AMJ74" s="173"/>
      <c r="AMK74" s="173"/>
      <c r="AML74" s="173"/>
      <c r="AMM74" s="173"/>
      <c r="AMN74" s="173"/>
      <c r="AMO74" s="173"/>
      <c r="AMP74" s="173"/>
      <c r="AMQ74" s="173"/>
      <c r="AMR74" s="173"/>
      <c r="AMS74" s="173"/>
      <c r="AMT74" s="173"/>
      <c r="AMU74" s="173"/>
      <c r="AMV74" s="173"/>
      <c r="AMW74" s="173"/>
      <c r="AMX74" s="173"/>
      <c r="AMY74" s="173"/>
      <c r="AMZ74" s="173"/>
      <c r="ANA74" s="173"/>
      <c r="ANB74" s="173"/>
      <c r="ANC74" s="173"/>
      <c r="AND74" s="173"/>
      <c r="ANE74" s="173"/>
      <c r="ANF74" s="173"/>
      <c r="ANG74" s="173"/>
      <c r="ANH74" s="173"/>
      <c r="ANI74" s="173"/>
      <c r="ANJ74" s="173"/>
      <c r="ANK74" s="173"/>
      <c r="ANL74" s="173"/>
      <c r="ANM74" s="173"/>
      <c r="ANN74" s="173"/>
      <c r="ANO74" s="173"/>
      <c r="ANP74" s="173"/>
      <c r="ANQ74" s="173"/>
      <c r="ANR74" s="173"/>
      <c r="ANS74" s="173"/>
      <c r="ANT74" s="173"/>
      <c r="ANU74" s="173"/>
      <c r="ANV74" s="173"/>
      <c r="ANW74" s="173"/>
      <c r="ANX74" s="173"/>
      <c r="ANY74" s="173"/>
      <c r="ANZ74" s="173"/>
      <c r="AOA74" s="173"/>
      <c r="AOB74" s="173"/>
      <c r="AOC74" s="173"/>
      <c r="AOD74" s="173"/>
      <c r="AOE74" s="173"/>
      <c r="AOF74" s="173"/>
      <c r="AOG74" s="173"/>
      <c r="AOH74" s="173"/>
      <c r="AOI74" s="173"/>
      <c r="AOJ74" s="173"/>
      <c r="AOK74" s="173"/>
      <c r="AOL74" s="173"/>
      <c r="AOM74" s="173"/>
      <c r="AON74" s="173"/>
      <c r="AOO74" s="173"/>
      <c r="AOP74" s="173"/>
      <c r="AOQ74" s="173"/>
      <c r="AOR74" s="173"/>
      <c r="AOS74" s="173"/>
      <c r="AOT74" s="173"/>
      <c r="AOU74" s="173"/>
      <c r="AOV74" s="173"/>
      <c r="AOW74" s="173"/>
      <c r="AOX74" s="173"/>
      <c r="AOY74" s="173"/>
      <c r="AOZ74" s="173"/>
      <c r="APA74" s="173"/>
      <c r="APB74" s="173"/>
      <c r="APC74" s="173"/>
      <c r="APD74" s="173"/>
      <c r="APE74" s="173"/>
      <c r="APF74" s="173"/>
      <c r="APG74" s="173"/>
      <c r="APH74" s="173"/>
      <c r="API74" s="173"/>
      <c r="APJ74" s="173"/>
      <c r="APK74" s="173"/>
      <c r="APL74" s="173"/>
      <c r="APM74" s="173"/>
      <c r="APN74" s="173"/>
      <c r="APO74" s="173"/>
      <c r="APP74" s="173"/>
    </row>
    <row r="75" spans="1:1108" s="249" customFormat="1">
      <c r="A75" s="42">
        <v>182</v>
      </c>
      <c r="B75" s="137">
        <v>63.1</v>
      </c>
      <c r="C75" s="102" t="s">
        <v>658</v>
      </c>
      <c r="D75" s="174">
        <v>1076</v>
      </c>
      <c r="E75" s="254" t="s">
        <v>562</v>
      </c>
      <c r="F75" s="106" t="s">
        <v>659</v>
      </c>
      <c r="G75" s="175" t="s">
        <v>457</v>
      </c>
      <c r="H75" s="175" t="s">
        <v>652</v>
      </c>
      <c r="I75" s="175" t="s">
        <v>459</v>
      </c>
      <c r="J75" s="10" t="s">
        <v>641</v>
      </c>
      <c r="K75" s="10" t="s">
        <v>642</v>
      </c>
      <c r="L75" s="74" t="s">
        <v>643</v>
      </c>
      <c r="M75" s="10" t="s">
        <v>644</v>
      </c>
      <c r="N75" s="74" t="s">
        <v>201</v>
      </c>
      <c r="O75" s="177">
        <v>101459</v>
      </c>
      <c r="P75" s="109">
        <v>89</v>
      </c>
      <c r="Q75" s="109" t="s">
        <v>0</v>
      </c>
      <c r="R75" s="109">
        <v>89</v>
      </c>
      <c r="S75" s="109" t="s">
        <v>0</v>
      </c>
      <c r="T75" s="109">
        <v>2.5</v>
      </c>
      <c r="U75" s="109" t="s">
        <v>0</v>
      </c>
      <c r="V75" s="109">
        <v>12</v>
      </c>
      <c r="W75" s="109" t="s">
        <v>0</v>
      </c>
      <c r="X75" s="109">
        <v>7</v>
      </c>
      <c r="Y75" s="109" t="s">
        <v>0</v>
      </c>
      <c r="Z75" s="109">
        <v>5</v>
      </c>
      <c r="AA75" s="109" t="s">
        <v>0</v>
      </c>
      <c r="AB75" s="109"/>
      <c r="AC75" s="109" t="s">
        <v>0</v>
      </c>
      <c r="AD75" s="109"/>
      <c r="AE75" s="109" t="s">
        <v>0</v>
      </c>
      <c r="AF75" s="77">
        <v>4.5</v>
      </c>
      <c r="AG75" s="78">
        <v>8</v>
      </c>
      <c r="AH75" s="77" t="s">
        <v>407</v>
      </c>
      <c r="AI75" s="77" t="s">
        <v>0</v>
      </c>
      <c r="AJ75" s="80"/>
      <c r="AK75" s="80"/>
      <c r="AL75" s="26" t="s">
        <v>11</v>
      </c>
      <c r="AM75" s="26"/>
      <c r="AN75" s="26"/>
      <c r="AO75" s="26"/>
      <c r="AP75" s="111">
        <v>10</v>
      </c>
      <c r="AQ75" s="111" t="s">
        <v>7</v>
      </c>
      <c r="AR75" s="83">
        <v>0.23</v>
      </c>
      <c r="AS75" s="83" t="s">
        <v>20</v>
      </c>
      <c r="AT75" s="260">
        <v>80</v>
      </c>
      <c r="AU75" s="261">
        <v>90</v>
      </c>
      <c r="AV75" s="261">
        <v>100</v>
      </c>
      <c r="AW75" s="74" t="s">
        <v>206</v>
      </c>
      <c r="AX75" s="74" t="s">
        <v>207</v>
      </c>
      <c r="AY75" s="74" t="s">
        <v>208</v>
      </c>
      <c r="AZ75" s="74" t="s">
        <v>209</v>
      </c>
      <c r="BA75" s="152" t="s">
        <v>210</v>
      </c>
      <c r="BB75" s="152" t="s">
        <v>211</v>
      </c>
      <c r="BC75" s="152" t="s">
        <v>212</v>
      </c>
      <c r="BD75" s="152" t="s">
        <v>213</v>
      </c>
      <c r="BE75" s="361" t="s">
        <v>456</v>
      </c>
      <c r="BF75" s="96" t="s">
        <v>467</v>
      </c>
      <c r="BG75" s="96" t="s">
        <v>468</v>
      </c>
      <c r="BH75" s="96" t="s">
        <v>469</v>
      </c>
      <c r="BM75" s="155" t="s">
        <v>215</v>
      </c>
      <c r="BN75" s="154" t="s">
        <v>216</v>
      </c>
      <c r="BO75" s="154" t="s">
        <v>217</v>
      </c>
      <c r="BP75" s="154" t="s">
        <v>218</v>
      </c>
      <c r="BQ75" s="155" t="s">
        <v>219</v>
      </c>
      <c r="BR75" s="154" t="s">
        <v>220</v>
      </c>
      <c r="BS75" s="121" t="s">
        <v>221</v>
      </c>
      <c r="BT75" s="121" t="s">
        <v>222</v>
      </c>
      <c r="BU75" s="121" t="s">
        <v>215</v>
      </c>
      <c r="BV75" s="121" t="s">
        <v>216</v>
      </c>
      <c r="BW75" s="121" t="s">
        <v>217</v>
      </c>
      <c r="BX75" s="121" t="s">
        <v>218</v>
      </c>
      <c r="BY75" s="121" t="s">
        <v>414</v>
      </c>
      <c r="BZ75" s="155" t="s">
        <v>415</v>
      </c>
      <c r="CA75" s="268" t="s">
        <v>416</v>
      </c>
      <c r="CB75" s="269" t="s">
        <v>417</v>
      </c>
      <c r="CC75" s="155" t="s">
        <v>344</v>
      </c>
      <c r="CD75" s="155" t="s">
        <v>345</v>
      </c>
      <c r="CE75" s="155" t="s">
        <v>346</v>
      </c>
      <c r="CF75" s="155" t="s">
        <v>347</v>
      </c>
      <c r="CG75" s="277" t="s">
        <v>456</v>
      </c>
      <c r="CH75" s="155" t="s">
        <v>470</v>
      </c>
      <c r="CI75" s="155" t="s">
        <v>471</v>
      </c>
      <c r="CJ75" s="155" t="s">
        <v>472</v>
      </c>
      <c r="CK75" s="278"/>
      <c r="CL75" s="278"/>
      <c r="CM75" s="278"/>
      <c r="CN75" s="278"/>
      <c r="CO75" s="278"/>
      <c r="CP75" s="278"/>
      <c r="CQ75" s="278"/>
      <c r="CR75" s="278"/>
      <c r="CS75" s="278"/>
      <c r="CT75" s="278"/>
      <c r="CU75" s="278"/>
      <c r="CV75" s="278"/>
      <c r="CW75" s="278"/>
      <c r="CX75" s="278"/>
      <c r="CY75" s="278"/>
      <c r="CZ75" s="91"/>
      <c r="DA75" s="92"/>
      <c r="DB75" s="93"/>
      <c r="DC75" s="93"/>
      <c r="DD75" s="93"/>
      <c r="DE75" s="90" t="s">
        <v>235</v>
      </c>
      <c r="DF75" s="92"/>
      <c r="DG75" s="278"/>
      <c r="DH75" s="278"/>
      <c r="DI75" s="92" t="s">
        <v>236</v>
      </c>
      <c r="DJ75" s="91" t="s">
        <v>237</v>
      </c>
      <c r="DK75" s="91" t="s">
        <v>238</v>
      </c>
      <c r="DL75" s="91" t="s">
        <v>239</v>
      </c>
      <c r="DM75" s="127" t="s">
        <v>414</v>
      </c>
      <c r="DN75" s="127" t="s">
        <v>422</v>
      </c>
      <c r="DO75" s="127" t="s">
        <v>423</v>
      </c>
      <c r="DP75" s="127" t="s">
        <v>424</v>
      </c>
      <c r="DQ75" s="91"/>
      <c r="DR75" s="91"/>
      <c r="DS75" s="91"/>
      <c r="DT75" s="91"/>
      <c r="DU75" s="91" t="s">
        <v>241</v>
      </c>
      <c r="DV75" s="91" t="s">
        <v>242</v>
      </c>
      <c r="DW75" s="91" t="s">
        <v>243</v>
      </c>
      <c r="DX75" s="91" t="s">
        <v>244</v>
      </c>
      <c r="DY75" s="91"/>
      <c r="DZ75" s="91"/>
      <c r="EA75" s="91"/>
      <c r="EB75" s="91"/>
      <c r="EC75" s="91"/>
      <c r="ED75" s="91"/>
      <c r="EE75" s="91"/>
      <c r="EF75" s="91"/>
      <c r="EG75" s="94"/>
      <c r="EH75" s="94"/>
      <c r="EI75" s="95"/>
      <c r="EJ75" s="95"/>
      <c r="EK75" s="96" t="s">
        <v>253</v>
      </c>
      <c r="EL75" s="74"/>
      <c r="EM75" s="74"/>
      <c r="EN75" s="137"/>
      <c r="EO75" s="185" t="s">
        <v>254</v>
      </c>
      <c r="EP75" s="185" t="s">
        <v>591</v>
      </c>
      <c r="EQ75" s="185" t="s">
        <v>645</v>
      </c>
      <c r="ER75" s="185" t="s">
        <v>646</v>
      </c>
      <c r="ES75" s="185" t="s">
        <v>647</v>
      </c>
      <c r="ET75" s="185"/>
      <c r="EU75" s="185" t="s">
        <v>657</v>
      </c>
      <c r="EV75" s="137"/>
      <c r="EW75" s="137"/>
      <c r="EX75" s="355" t="s">
        <v>593</v>
      </c>
      <c r="EY75" s="356"/>
      <c r="EZ75" s="355" t="s">
        <v>594</v>
      </c>
      <c r="FA75" s="355" t="s">
        <v>595</v>
      </c>
      <c r="FB75" s="355"/>
      <c r="FC75" s="355"/>
      <c r="FD75" s="356"/>
      <c r="FE75" s="356"/>
      <c r="FF75" s="239">
        <v>42571</v>
      </c>
      <c r="FG75" s="248"/>
      <c r="FH75" s="239"/>
      <c r="FI75" s="240">
        <v>115950</v>
      </c>
      <c r="FJ75" s="239"/>
      <c r="FK75" s="240"/>
      <c r="FL75" s="135">
        <v>1</v>
      </c>
      <c r="FM75" s="136"/>
      <c r="FN75" s="136"/>
      <c r="FO75" s="136"/>
      <c r="FP75" s="136"/>
      <c r="FQ75" s="136"/>
      <c r="FR75" s="136"/>
      <c r="FS75" s="136"/>
      <c r="FT75" s="136"/>
      <c r="FU75" s="136"/>
      <c r="FV75" s="136"/>
    </row>
    <row r="76" spans="1:1108" s="249" customFormat="1">
      <c r="A76" s="42">
        <v>184</v>
      </c>
      <c r="B76" s="137">
        <v>63.3</v>
      </c>
      <c r="C76" s="102" t="s">
        <v>660</v>
      </c>
      <c r="D76" s="174">
        <v>1076</v>
      </c>
      <c r="E76" s="254" t="s">
        <v>562</v>
      </c>
      <c r="F76" s="106" t="s">
        <v>659</v>
      </c>
      <c r="G76" s="175" t="s">
        <v>457</v>
      </c>
      <c r="H76" s="175" t="s">
        <v>483</v>
      </c>
      <c r="I76" s="175" t="s">
        <v>459</v>
      </c>
      <c r="J76" s="10" t="s">
        <v>641</v>
      </c>
      <c r="K76" s="10" t="s">
        <v>642</v>
      </c>
      <c r="L76" s="74" t="s">
        <v>643</v>
      </c>
      <c r="M76" s="10" t="s">
        <v>644</v>
      </c>
      <c r="N76" s="74" t="s">
        <v>201</v>
      </c>
      <c r="O76" s="177">
        <v>113054</v>
      </c>
      <c r="P76" s="109">
        <v>89</v>
      </c>
      <c r="Q76" s="109" t="s">
        <v>0</v>
      </c>
      <c r="R76" s="109">
        <v>89</v>
      </c>
      <c r="S76" s="109" t="s">
        <v>0</v>
      </c>
      <c r="T76" s="109">
        <v>2.5</v>
      </c>
      <c r="U76" s="109" t="s">
        <v>0</v>
      </c>
      <c r="V76" s="109">
        <v>12</v>
      </c>
      <c r="W76" s="109" t="s">
        <v>0</v>
      </c>
      <c r="X76" s="109">
        <v>7</v>
      </c>
      <c r="Y76" s="109" t="s">
        <v>0</v>
      </c>
      <c r="Z76" s="109">
        <v>5</v>
      </c>
      <c r="AA76" s="109" t="s">
        <v>0</v>
      </c>
      <c r="AB76" s="109"/>
      <c r="AC76" s="109" t="s">
        <v>0</v>
      </c>
      <c r="AD76" s="109"/>
      <c r="AE76" s="109" t="s">
        <v>0</v>
      </c>
      <c r="AF76" s="77">
        <v>4.5</v>
      </c>
      <c r="AG76" s="78">
        <v>8</v>
      </c>
      <c r="AH76" s="77" t="s">
        <v>407</v>
      </c>
      <c r="AI76" s="77" t="s">
        <v>0</v>
      </c>
      <c r="AJ76" s="80"/>
      <c r="AK76" s="80"/>
      <c r="AL76" s="26" t="s">
        <v>11</v>
      </c>
      <c r="AM76" s="26"/>
      <c r="AN76" s="26"/>
      <c r="AO76" s="26"/>
      <c r="AP76" s="111">
        <v>50</v>
      </c>
      <c r="AQ76" s="111" t="s">
        <v>7</v>
      </c>
      <c r="AR76" s="83">
        <v>0.23</v>
      </c>
      <c r="AS76" s="83" t="s">
        <v>20</v>
      </c>
      <c r="AT76" s="260">
        <v>80</v>
      </c>
      <c r="AU76" s="261">
        <v>90</v>
      </c>
      <c r="AV76" s="261">
        <v>100</v>
      </c>
      <c r="AW76" s="74" t="s">
        <v>206</v>
      </c>
      <c r="AX76" s="74" t="s">
        <v>207</v>
      </c>
      <c r="AY76" s="74" t="s">
        <v>208</v>
      </c>
      <c r="AZ76" s="74" t="s">
        <v>209</v>
      </c>
      <c r="BA76" s="152" t="s">
        <v>210</v>
      </c>
      <c r="BB76" s="152" t="s">
        <v>211</v>
      </c>
      <c r="BC76" s="152" t="s">
        <v>212</v>
      </c>
      <c r="BD76" s="152" t="s">
        <v>213</v>
      </c>
      <c r="BE76" s="361" t="s">
        <v>456</v>
      </c>
      <c r="BF76" s="96" t="s">
        <v>467</v>
      </c>
      <c r="BG76" s="96" t="s">
        <v>468</v>
      </c>
      <c r="BH76" s="96" t="s">
        <v>469</v>
      </c>
      <c r="BM76" s="155" t="s">
        <v>215</v>
      </c>
      <c r="BN76" s="154" t="s">
        <v>216</v>
      </c>
      <c r="BO76" s="154" t="s">
        <v>217</v>
      </c>
      <c r="BP76" s="154" t="s">
        <v>218</v>
      </c>
      <c r="BQ76" s="155" t="s">
        <v>219</v>
      </c>
      <c r="BR76" s="154" t="s">
        <v>220</v>
      </c>
      <c r="BS76" s="121" t="s">
        <v>221</v>
      </c>
      <c r="BT76" s="121" t="s">
        <v>222</v>
      </c>
      <c r="BU76" s="121" t="s">
        <v>215</v>
      </c>
      <c r="BV76" s="121" t="s">
        <v>216</v>
      </c>
      <c r="BW76" s="121" t="s">
        <v>217</v>
      </c>
      <c r="BX76" s="121" t="s">
        <v>218</v>
      </c>
      <c r="BY76" s="121" t="s">
        <v>414</v>
      </c>
      <c r="BZ76" s="155" t="s">
        <v>415</v>
      </c>
      <c r="CA76" s="268" t="s">
        <v>416</v>
      </c>
      <c r="CB76" s="269" t="s">
        <v>417</v>
      </c>
      <c r="CC76" s="155" t="s">
        <v>344</v>
      </c>
      <c r="CD76" s="155" t="s">
        <v>345</v>
      </c>
      <c r="CE76" s="155" t="s">
        <v>346</v>
      </c>
      <c r="CF76" s="155" t="s">
        <v>347</v>
      </c>
      <c r="CG76" s="277" t="s">
        <v>456</v>
      </c>
      <c r="CH76" s="155" t="s">
        <v>470</v>
      </c>
      <c r="CI76" s="155" t="s">
        <v>471</v>
      </c>
      <c r="CJ76" s="155" t="s">
        <v>472</v>
      </c>
      <c r="CK76" s="278"/>
      <c r="CL76" s="278"/>
      <c r="CM76" s="278"/>
      <c r="CN76" s="278"/>
      <c r="CO76" s="278"/>
      <c r="CP76" s="278"/>
      <c r="CQ76" s="278"/>
      <c r="CR76" s="278"/>
      <c r="CS76" s="278"/>
      <c r="CT76" s="278"/>
      <c r="CU76" s="278"/>
      <c r="CV76" s="278"/>
      <c r="CW76" s="278"/>
      <c r="CX76" s="278"/>
      <c r="CY76" s="278"/>
      <c r="CZ76" s="91"/>
      <c r="DA76" s="92"/>
      <c r="DB76" s="93"/>
      <c r="DC76" s="93"/>
      <c r="DD76" s="93"/>
      <c r="DE76" s="90" t="s">
        <v>235</v>
      </c>
      <c r="DF76" s="92"/>
      <c r="DG76" s="278"/>
      <c r="DH76" s="278"/>
      <c r="DI76" s="92" t="s">
        <v>236</v>
      </c>
      <c r="DJ76" s="91" t="s">
        <v>237</v>
      </c>
      <c r="DK76" s="91" t="s">
        <v>238</v>
      </c>
      <c r="DL76" s="91" t="s">
        <v>239</v>
      </c>
      <c r="DM76" s="127" t="s">
        <v>414</v>
      </c>
      <c r="DN76" s="127" t="s">
        <v>422</v>
      </c>
      <c r="DO76" s="127" t="s">
        <v>423</v>
      </c>
      <c r="DP76" s="127" t="s">
        <v>424</v>
      </c>
      <c r="DQ76" s="91"/>
      <c r="DR76" s="91"/>
      <c r="DS76" s="91"/>
      <c r="DT76" s="91"/>
      <c r="DU76" s="91" t="s">
        <v>241</v>
      </c>
      <c r="DV76" s="91" t="s">
        <v>242</v>
      </c>
      <c r="DW76" s="91" t="s">
        <v>243</v>
      </c>
      <c r="DX76" s="91" t="s">
        <v>244</v>
      </c>
      <c r="DY76" s="91"/>
      <c r="DZ76" s="91"/>
      <c r="EA76" s="91"/>
      <c r="EB76" s="91"/>
      <c r="EC76" s="91"/>
      <c r="ED76" s="91"/>
      <c r="EE76" s="91"/>
      <c r="EF76" s="91"/>
      <c r="EG76" s="94"/>
      <c r="EH76" s="94"/>
      <c r="EI76" s="95"/>
      <c r="EJ76" s="95"/>
      <c r="EK76" s="96" t="s">
        <v>253</v>
      </c>
      <c r="EL76" s="74"/>
      <c r="EM76" s="74"/>
      <c r="EN76" s="137"/>
      <c r="EO76" s="185" t="s">
        <v>254</v>
      </c>
      <c r="EP76" s="185" t="s">
        <v>591</v>
      </c>
      <c r="EQ76" s="185" t="s">
        <v>645</v>
      </c>
      <c r="ER76" s="185" t="s">
        <v>646</v>
      </c>
      <c r="ES76" s="185" t="s">
        <v>647</v>
      </c>
      <c r="ET76" s="185"/>
      <c r="EU76" s="185" t="s">
        <v>657</v>
      </c>
      <c r="EV76" s="137"/>
      <c r="EW76" s="137"/>
      <c r="EX76" s="355" t="s">
        <v>593</v>
      </c>
      <c r="EY76" s="356"/>
      <c r="EZ76" s="355" t="s">
        <v>594</v>
      </c>
      <c r="FA76" s="355" t="s">
        <v>595</v>
      </c>
      <c r="FB76" s="355"/>
      <c r="FC76" s="355"/>
      <c r="FD76" s="356"/>
      <c r="FE76" s="356"/>
      <c r="FF76" s="239"/>
      <c r="FG76" s="248"/>
      <c r="FH76" s="239">
        <v>39393</v>
      </c>
      <c r="FI76" s="240"/>
      <c r="FJ76" s="239"/>
      <c r="FK76" s="240">
        <v>233516</v>
      </c>
      <c r="FL76" s="135">
        <v>1</v>
      </c>
      <c r="FM76" s="136"/>
      <c r="FN76" s="136"/>
      <c r="FO76" s="136"/>
      <c r="FP76" s="136"/>
      <c r="FQ76" s="136"/>
      <c r="FR76" s="136"/>
      <c r="FS76" s="136"/>
      <c r="FT76" s="136"/>
      <c r="FU76" s="136"/>
      <c r="FV76" s="136"/>
    </row>
    <row r="77" spans="1:1108" s="249" customFormat="1">
      <c r="A77" s="42">
        <v>185</v>
      </c>
      <c r="B77" s="137">
        <v>64.099999999999994</v>
      </c>
      <c r="C77" s="102" t="s">
        <v>661</v>
      </c>
      <c r="D77" s="174">
        <v>1076</v>
      </c>
      <c r="E77" s="254" t="s">
        <v>562</v>
      </c>
      <c r="F77" s="106" t="s">
        <v>663</v>
      </c>
      <c r="G77" s="175" t="s">
        <v>662</v>
      </c>
      <c r="H77" s="175" t="s">
        <v>665</v>
      </c>
      <c r="I77" s="175" t="s">
        <v>664</v>
      </c>
      <c r="J77" s="10" t="s">
        <v>666</v>
      </c>
      <c r="K77" s="10" t="s">
        <v>667</v>
      </c>
      <c r="L77" s="74" t="s">
        <v>668</v>
      </c>
      <c r="M77" s="10" t="s">
        <v>669</v>
      </c>
      <c r="N77" s="74" t="s">
        <v>293</v>
      </c>
      <c r="O77" s="177">
        <v>112126</v>
      </c>
      <c r="P77" s="109">
        <v>76</v>
      </c>
      <c r="Q77" s="109" t="s">
        <v>0</v>
      </c>
      <c r="R77" s="109">
        <v>76</v>
      </c>
      <c r="S77" s="109" t="s">
        <v>0</v>
      </c>
      <c r="T77" s="109">
        <v>2.5</v>
      </c>
      <c r="U77" s="109" t="s">
        <v>0</v>
      </c>
      <c r="V77" s="109">
        <v>11</v>
      </c>
      <c r="W77" s="109" t="s">
        <v>0</v>
      </c>
      <c r="X77" s="109">
        <v>6</v>
      </c>
      <c r="Y77" s="109" t="s">
        <v>0</v>
      </c>
      <c r="Z77" s="109">
        <v>5</v>
      </c>
      <c r="AA77" s="109" t="s">
        <v>0</v>
      </c>
      <c r="AB77" s="109"/>
      <c r="AC77" s="109" t="s">
        <v>0</v>
      </c>
      <c r="AD77" s="109"/>
      <c r="AE77" s="109" t="s">
        <v>0</v>
      </c>
      <c r="AF77" s="77">
        <v>4</v>
      </c>
      <c r="AG77" s="78">
        <v>8</v>
      </c>
      <c r="AH77" s="77" t="s">
        <v>202</v>
      </c>
      <c r="AI77" s="77" t="s">
        <v>0</v>
      </c>
      <c r="AJ77" s="80"/>
      <c r="AK77" s="80"/>
      <c r="AL77" s="26" t="s">
        <v>11</v>
      </c>
      <c r="AM77" s="26"/>
      <c r="AN77" s="26"/>
      <c r="AO77" s="26"/>
      <c r="AP77" s="111">
        <v>10</v>
      </c>
      <c r="AQ77" s="111" t="s">
        <v>7</v>
      </c>
      <c r="AR77" s="83" t="s">
        <v>670</v>
      </c>
      <c r="AS77" s="83" t="s">
        <v>20</v>
      </c>
      <c r="AT77" s="359">
        <v>40</v>
      </c>
      <c r="AU77" s="360">
        <v>50</v>
      </c>
      <c r="AV77" s="360">
        <v>60</v>
      </c>
      <c r="AW77" s="74" t="s">
        <v>206</v>
      </c>
      <c r="AX77" s="74" t="s">
        <v>207</v>
      </c>
      <c r="AY77" s="74" t="s">
        <v>208</v>
      </c>
      <c r="AZ77" s="74" t="s">
        <v>209</v>
      </c>
      <c r="BA77" s="152" t="s">
        <v>210</v>
      </c>
      <c r="BB77" s="152" t="s">
        <v>211</v>
      </c>
      <c r="BC77" s="152" t="s">
        <v>212</v>
      </c>
      <c r="BD77" s="152" t="s">
        <v>213</v>
      </c>
      <c r="BE77" s="361" t="s">
        <v>456</v>
      </c>
      <c r="BF77" s="96" t="s">
        <v>467</v>
      </c>
      <c r="BG77" s="96" t="s">
        <v>468</v>
      </c>
      <c r="BH77" s="96" t="s">
        <v>469</v>
      </c>
      <c r="BM77" s="154" t="s">
        <v>294</v>
      </c>
      <c r="BN77" s="157" t="s">
        <v>295</v>
      </c>
      <c r="BO77" s="157" t="s">
        <v>296</v>
      </c>
      <c r="BP77" s="156" t="s">
        <v>297</v>
      </c>
      <c r="BQ77" s="155" t="s">
        <v>298</v>
      </c>
      <c r="BR77" s="155" t="s">
        <v>299</v>
      </c>
      <c r="BS77" s="121" t="s">
        <v>300</v>
      </c>
      <c r="BT77" s="121" t="s">
        <v>301</v>
      </c>
      <c r="BU77" s="121" t="s">
        <v>294</v>
      </c>
      <c r="BV77" s="121" t="s">
        <v>302</v>
      </c>
      <c r="BW77" s="121" t="s">
        <v>296</v>
      </c>
      <c r="BX77" s="121" t="s">
        <v>297</v>
      </c>
      <c r="BY77" s="121" t="s">
        <v>414</v>
      </c>
      <c r="BZ77" s="155" t="s">
        <v>415</v>
      </c>
      <c r="CA77" s="268" t="s">
        <v>416</v>
      </c>
      <c r="CB77" s="269" t="s">
        <v>417</v>
      </c>
      <c r="CC77" s="155" t="s">
        <v>344</v>
      </c>
      <c r="CD77" s="155" t="s">
        <v>345</v>
      </c>
      <c r="CE77" s="155" t="s">
        <v>346</v>
      </c>
      <c r="CF77" s="155" t="s">
        <v>347</v>
      </c>
      <c r="CG77" s="277" t="s">
        <v>456</v>
      </c>
      <c r="CH77" s="155" t="s">
        <v>470</v>
      </c>
      <c r="CI77" s="155" t="s">
        <v>471</v>
      </c>
      <c r="CJ77" s="155" t="s">
        <v>472</v>
      </c>
      <c r="CK77" s="278"/>
      <c r="CL77" s="278"/>
      <c r="CM77" s="278"/>
      <c r="CN77" s="278"/>
      <c r="CO77" s="278"/>
      <c r="CP77" s="278"/>
      <c r="CQ77" s="278"/>
      <c r="CR77" s="278"/>
      <c r="CS77" s="278"/>
      <c r="CT77" s="278"/>
      <c r="CU77" s="278"/>
      <c r="CV77" s="278"/>
      <c r="CW77" s="278"/>
      <c r="CX77" s="278"/>
      <c r="CY77" s="278"/>
      <c r="CZ77" s="91"/>
      <c r="DA77" s="92"/>
      <c r="DB77" s="93"/>
      <c r="DC77" s="93"/>
      <c r="DD77" s="93"/>
      <c r="DE77" s="90" t="s">
        <v>235</v>
      </c>
      <c r="DF77" s="92"/>
      <c r="DG77" s="278"/>
      <c r="DH77" s="278"/>
      <c r="DI77" s="92" t="s">
        <v>236</v>
      </c>
      <c r="DJ77" s="91" t="s">
        <v>237</v>
      </c>
      <c r="DK77" s="91" t="s">
        <v>238</v>
      </c>
      <c r="DL77" s="91" t="s">
        <v>239</v>
      </c>
      <c r="DM77" s="127" t="s">
        <v>414</v>
      </c>
      <c r="DN77" s="127" t="s">
        <v>422</v>
      </c>
      <c r="DO77" s="127" t="s">
        <v>423</v>
      </c>
      <c r="DP77" s="127" t="s">
        <v>424</v>
      </c>
      <c r="DQ77" s="91"/>
      <c r="DR77" s="91"/>
      <c r="DS77" s="91"/>
      <c r="DT77" s="91"/>
      <c r="DU77" s="91" t="s">
        <v>241</v>
      </c>
      <c r="DV77" s="91" t="s">
        <v>242</v>
      </c>
      <c r="DW77" s="91" t="s">
        <v>243</v>
      </c>
      <c r="DX77" s="91" t="s">
        <v>244</v>
      </c>
      <c r="DY77" s="91"/>
      <c r="DZ77" s="91"/>
      <c r="EA77" s="91"/>
      <c r="EB77" s="91"/>
      <c r="EC77" s="91"/>
      <c r="ED77" s="91"/>
      <c r="EE77" s="91"/>
      <c r="EF77" s="91"/>
      <c r="EG77" s="94"/>
      <c r="EH77" s="94"/>
      <c r="EI77" s="95"/>
      <c r="EJ77" s="95"/>
      <c r="EK77" s="96" t="s">
        <v>253</v>
      </c>
      <c r="EL77" s="74"/>
      <c r="EM77" s="74"/>
      <c r="EN77" s="137"/>
      <c r="EO77" s="185" t="s">
        <v>254</v>
      </c>
      <c r="EP77" s="185" t="s">
        <v>591</v>
      </c>
      <c r="EQ77" s="185" t="s">
        <v>671</v>
      </c>
      <c r="ER77" s="185" t="s">
        <v>672</v>
      </c>
      <c r="ES77" s="185" t="s">
        <v>673</v>
      </c>
      <c r="ET77" s="185"/>
      <c r="EU77" s="185"/>
      <c r="EV77" s="137"/>
      <c r="EW77" s="137"/>
      <c r="EX77" s="355" t="s">
        <v>629</v>
      </c>
      <c r="EY77" s="356"/>
      <c r="EZ77" s="355" t="s">
        <v>630</v>
      </c>
      <c r="FA77" s="355" t="s">
        <v>631</v>
      </c>
      <c r="FB77" s="355"/>
      <c r="FC77" s="355"/>
      <c r="FD77" s="356"/>
      <c r="FE77" s="356"/>
      <c r="FF77" s="239"/>
      <c r="FG77" s="239"/>
      <c r="FH77" s="357"/>
      <c r="FI77" s="239">
        <v>4091125</v>
      </c>
      <c r="FJ77" s="239"/>
      <c r="FK77" s="239"/>
      <c r="FL77" s="135">
        <v>1</v>
      </c>
      <c r="FM77" s="136"/>
      <c r="FN77" s="136"/>
      <c r="FO77" s="136"/>
      <c r="FP77" s="136"/>
      <c r="FQ77" s="136"/>
      <c r="FR77" s="136"/>
      <c r="FS77" s="136"/>
      <c r="FT77" s="136"/>
      <c r="FU77" s="136"/>
      <c r="FV77" s="136"/>
    </row>
    <row r="78" spans="1:1108" s="249" customFormat="1">
      <c r="A78" s="42">
        <v>188</v>
      </c>
      <c r="B78" s="137">
        <v>65.099999999999994</v>
      </c>
      <c r="C78" s="102" t="s">
        <v>674</v>
      </c>
      <c r="D78" s="174">
        <v>1076</v>
      </c>
      <c r="E78" s="254" t="s">
        <v>562</v>
      </c>
      <c r="F78" s="106" t="s">
        <v>663</v>
      </c>
      <c r="G78" s="175" t="s">
        <v>662</v>
      </c>
      <c r="H78" s="175" t="s">
        <v>665</v>
      </c>
      <c r="I78" s="175" t="s">
        <v>664</v>
      </c>
      <c r="J78" s="10" t="s">
        <v>666</v>
      </c>
      <c r="K78" s="10" t="s">
        <v>667</v>
      </c>
      <c r="L78" s="74" t="s">
        <v>668</v>
      </c>
      <c r="M78" s="10" t="s">
        <v>669</v>
      </c>
      <c r="N78" s="74" t="s">
        <v>293</v>
      </c>
      <c r="O78" s="177">
        <v>101462</v>
      </c>
      <c r="P78" s="109">
        <v>89</v>
      </c>
      <c r="Q78" s="109" t="s">
        <v>0</v>
      </c>
      <c r="R78" s="109">
        <v>89</v>
      </c>
      <c r="S78" s="109" t="s">
        <v>0</v>
      </c>
      <c r="T78" s="109">
        <v>2.5</v>
      </c>
      <c r="U78" s="109" t="s">
        <v>0</v>
      </c>
      <c r="V78" s="109">
        <v>12</v>
      </c>
      <c r="W78" s="109" t="s">
        <v>0</v>
      </c>
      <c r="X78" s="109">
        <v>7</v>
      </c>
      <c r="Y78" s="109" t="s">
        <v>0</v>
      </c>
      <c r="Z78" s="109">
        <v>5</v>
      </c>
      <c r="AA78" s="109" t="s">
        <v>0</v>
      </c>
      <c r="AB78" s="109"/>
      <c r="AC78" s="109" t="s">
        <v>0</v>
      </c>
      <c r="AD78" s="109"/>
      <c r="AE78" s="109" t="s">
        <v>0</v>
      </c>
      <c r="AF78" s="77">
        <v>4.5</v>
      </c>
      <c r="AG78" s="78">
        <v>8</v>
      </c>
      <c r="AH78" s="77" t="s">
        <v>407</v>
      </c>
      <c r="AI78" s="77" t="s">
        <v>0</v>
      </c>
      <c r="AJ78" s="80"/>
      <c r="AK78" s="80"/>
      <c r="AL78" s="26" t="s">
        <v>11</v>
      </c>
      <c r="AM78" s="26"/>
      <c r="AN78" s="26"/>
      <c r="AO78" s="26"/>
      <c r="AP78" s="111">
        <v>10</v>
      </c>
      <c r="AQ78" s="111" t="s">
        <v>7</v>
      </c>
      <c r="AR78" s="83">
        <v>0.23</v>
      </c>
      <c r="AS78" s="83" t="s">
        <v>20</v>
      </c>
      <c r="AT78" s="260">
        <v>80</v>
      </c>
      <c r="AU78" s="261">
        <v>90</v>
      </c>
      <c r="AV78" s="261">
        <v>100</v>
      </c>
      <c r="AW78" s="74" t="s">
        <v>206</v>
      </c>
      <c r="AX78" s="74" t="s">
        <v>207</v>
      </c>
      <c r="AY78" s="74" t="s">
        <v>208</v>
      </c>
      <c r="AZ78" s="74" t="s">
        <v>209</v>
      </c>
      <c r="BA78" s="152" t="s">
        <v>210</v>
      </c>
      <c r="BB78" s="152" t="s">
        <v>211</v>
      </c>
      <c r="BC78" s="152" t="s">
        <v>212</v>
      </c>
      <c r="BD78" s="152" t="s">
        <v>213</v>
      </c>
      <c r="BE78" s="361" t="s">
        <v>456</v>
      </c>
      <c r="BF78" s="96" t="s">
        <v>467</v>
      </c>
      <c r="BG78" s="96" t="s">
        <v>468</v>
      </c>
      <c r="BH78" s="96" t="s">
        <v>469</v>
      </c>
      <c r="BM78" s="154" t="s">
        <v>294</v>
      </c>
      <c r="BN78" s="157" t="s">
        <v>295</v>
      </c>
      <c r="BO78" s="157" t="s">
        <v>296</v>
      </c>
      <c r="BP78" s="156" t="s">
        <v>297</v>
      </c>
      <c r="BQ78" s="155" t="s">
        <v>298</v>
      </c>
      <c r="BR78" s="155" t="s">
        <v>299</v>
      </c>
      <c r="BS78" s="121" t="s">
        <v>300</v>
      </c>
      <c r="BT78" s="121" t="s">
        <v>301</v>
      </c>
      <c r="BU78" s="121" t="s">
        <v>294</v>
      </c>
      <c r="BV78" s="121" t="s">
        <v>302</v>
      </c>
      <c r="BW78" s="121" t="s">
        <v>296</v>
      </c>
      <c r="BX78" s="121" t="s">
        <v>297</v>
      </c>
      <c r="BY78" s="121" t="s">
        <v>414</v>
      </c>
      <c r="BZ78" s="155" t="s">
        <v>415</v>
      </c>
      <c r="CA78" s="268" t="s">
        <v>416</v>
      </c>
      <c r="CB78" s="269" t="s">
        <v>417</v>
      </c>
      <c r="CC78" s="155" t="s">
        <v>344</v>
      </c>
      <c r="CD78" s="155" t="s">
        <v>345</v>
      </c>
      <c r="CE78" s="155" t="s">
        <v>346</v>
      </c>
      <c r="CF78" s="155" t="s">
        <v>347</v>
      </c>
      <c r="CG78" s="277" t="s">
        <v>456</v>
      </c>
      <c r="CH78" s="155" t="s">
        <v>470</v>
      </c>
      <c r="CI78" s="155" t="s">
        <v>471</v>
      </c>
      <c r="CJ78" s="155" t="s">
        <v>472</v>
      </c>
      <c r="CK78" s="278"/>
      <c r="CL78" s="278"/>
      <c r="CM78" s="278"/>
      <c r="CN78" s="278"/>
      <c r="CO78" s="278"/>
      <c r="CP78" s="278"/>
      <c r="CQ78" s="278"/>
      <c r="CR78" s="278"/>
      <c r="CS78" s="278"/>
      <c r="CT78" s="278"/>
      <c r="CU78" s="278"/>
      <c r="CV78" s="278"/>
      <c r="CW78" s="278"/>
      <c r="CX78" s="278"/>
      <c r="CY78" s="278"/>
      <c r="CZ78" s="91"/>
      <c r="DA78" s="92"/>
      <c r="DB78" s="93"/>
      <c r="DC78" s="93"/>
      <c r="DD78" s="93"/>
      <c r="DE78" s="90" t="s">
        <v>235</v>
      </c>
      <c r="DF78" s="92"/>
      <c r="DG78" s="278"/>
      <c r="DH78" s="278"/>
      <c r="DI78" s="92" t="s">
        <v>236</v>
      </c>
      <c r="DJ78" s="91" t="s">
        <v>237</v>
      </c>
      <c r="DK78" s="91" t="s">
        <v>238</v>
      </c>
      <c r="DL78" s="91" t="s">
        <v>239</v>
      </c>
      <c r="DM78" s="127" t="s">
        <v>414</v>
      </c>
      <c r="DN78" s="127" t="s">
        <v>422</v>
      </c>
      <c r="DO78" s="127" t="s">
        <v>423</v>
      </c>
      <c r="DP78" s="127" t="s">
        <v>424</v>
      </c>
      <c r="DQ78" s="91"/>
      <c r="DR78" s="91"/>
      <c r="DS78" s="91"/>
      <c r="DT78" s="91"/>
      <c r="DU78" s="91" t="s">
        <v>241</v>
      </c>
      <c r="DV78" s="91" t="s">
        <v>242</v>
      </c>
      <c r="DW78" s="91" t="s">
        <v>243</v>
      </c>
      <c r="DX78" s="91" t="s">
        <v>244</v>
      </c>
      <c r="DY78" s="91"/>
      <c r="DZ78" s="91"/>
      <c r="EA78" s="91"/>
      <c r="EB78" s="91"/>
      <c r="EC78" s="91"/>
      <c r="ED78" s="91"/>
      <c r="EE78" s="91"/>
      <c r="EF78" s="91"/>
      <c r="EG78" s="94"/>
      <c r="EH78" s="94"/>
      <c r="EI78" s="95"/>
      <c r="EJ78" s="95"/>
      <c r="EK78" s="96" t="s">
        <v>253</v>
      </c>
      <c r="EL78" s="74"/>
      <c r="EM78" s="74"/>
      <c r="EN78" s="137"/>
      <c r="EO78" s="185" t="s">
        <v>254</v>
      </c>
      <c r="EP78" s="185" t="s">
        <v>591</v>
      </c>
      <c r="EQ78" s="185" t="s">
        <v>671</v>
      </c>
      <c r="ER78" s="185" t="s">
        <v>672</v>
      </c>
      <c r="ES78" s="185" t="s">
        <v>673</v>
      </c>
      <c r="ET78" s="185"/>
      <c r="EU78" s="185" t="s">
        <v>675</v>
      </c>
      <c r="EV78" s="137"/>
      <c r="EW78" s="137"/>
      <c r="EX78" s="355" t="s">
        <v>633</v>
      </c>
      <c r="EY78" s="356"/>
      <c r="EZ78" s="355" t="s">
        <v>676</v>
      </c>
      <c r="FA78" s="355" t="s">
        <v>635</v>
      </c>
      <c r="FB78" s="355"/>
      <c r="FC78" s="355"/>
      <c r="FD78" s="356"/>
      <c r="FE78" s="356"/>
      <c r="FF78" s="239">
        <v>40317</v>
      </c>
      <c r="FG78" s="248"/>
      <c r="FH78" s="239"/>
      <c r="FI78" s="240">
        <v>115963</v>
      </c>
      <c r="FJ78" s="239"/>
      <c r="FK78" s="240"/>
      <c r="FL78" s="135">
        <v>1</v>
      </c>
      <c r="FM78" s="136"/>
      <c r="FN78" s="136"/>
      <c r="FO78" s="136"/>
      <c r="FP78" s="136"/>
      <c r="FQ78" s="136"/>
      <c r="FR78" s="136"/>
      <c r="FS78" s="136"/>
      <c r="FT78" s="136"/>
      <c r="FU78" s="136"/>
      <c r="FV78" s="136"/>
    </row>
    <row r="79" spans="1:1108" s="249" customFormat="1">
      <c r="A79" s="42">
        <v>190</v>
      </c>
      <c r="B79" s="137">
        <v>65.3</v>
      </c>
      <c r="C79" s="102" t="s">
        <v>677</v>
      </c>
      <c r="D79" s="174">
        <v>1076</v>
      </c>
      <c r="E79" s="254" t="s">
        <v>562</v>
      </c>
      <c r="F79" s="106" t="s">
        <v>663</v>
      </c>
      <c r="G79" s="175" t="s">
        <v>662</v>
      </c>
      <c r="H79" s="175" t="s">
        <v>665</v>
      </c>
      <c r="I79" s="175" t="s">
        <v>664</v>
      </c>
      <c r="J79" s="10" t="s">
        <v>666</v>
      </c>
      <c r="K79" s="10" t="s">
        <v>667</v>
      </c>
      <c r="L79" s="74" t="s">
        <v>668</v>
      </c>
      <c r="M79" s="10" t="s">
        <v>669</v>
      </c>
      <c r="N79" s="74" t="s">
        <v>293</v>
      </c>
      <c r="O79" s="177">
        <v>113040</v>
      </c>
      <c r="P79" s="109">
        <v>89</v>
      </c>
      <c r="Q79" s="109" t="s">
        <v>0</v>
      </c>
      <c r="R79" s="109">
        <v>89</v>
      </c>
      <c r="S79" s="109" t="s">
        <v>0</v>
      </c>
      <c r="T79" s="109">
        <v>2.5</v>
      </c>
      <c r="U79" s="109" t="s">
        <v>0</v>
      </c>
      <c r="V79" s="109">
        <v>12</v>
      </c>
      <c r="W79" s="109" t="s">
        <v>0</v>
      </c>
      <c r="X79" s="109">
        <v>7</v>
      </c>
      <c r="Y79" s="109" t="s">
        <v>0</v>
      </c>
      <c r="Z79" s="109">
        <v>5</v>
      </c>
      <c r="AA79" s="109" t="s">
        <v>0</v>
      </c>
      <c r="AB79" s="109"/>
      <c r="AC79" s="109" t="s">
        <v>0</v>
      </c>
      <c r="AD79" s="109"/>
      <c r="AE79" s="109" t="s">
        <v>0</v>
      </c>
      <c r="AF79" s="77">
        <v>4.5</v>
      </c>
      <c r="AG79" s="78">
        <v>8</v>
      </c>
      <c r="AH79" s="77" t="s">
        <v>407</v>
      </c>
      <c r="AI79" s="77" t="s">
        <v>0</v>
      </c>
      <c r="AJ79" s="80"/>
      <c r="AK79" s="26" t="s">
        <v>1830</v>
      </c>
      <c r="AL79" s="26" t="s">
        <v>11</v>
      </c>
      <c r="AM79" s="26"/>
      <c r="AN79" s="26"/>
      <c r="AO79" s="26"/>
      <c r="AP79" s="111">
        <v>50</v>
      </c>
      <c r="AQ79" s="111" t="s">
        <v>7</v>
      </c>
      <c r="AR79" s="83">
        <v>0.23</v>
      </c>
      <c r="AS79" s="83" t="s">
        <v>20</v>
      </c>
      <c r="AT79" s="260">
        <v>80</v>
      </c>
      <c r="AU79" s="261">
        <v>90</v>
      </c>
      <c r="AV79" s="261">
        <v>100</v>
      </c>
      <c r="AW79" s="74" t="s">
        <v>206</v>
      </c>
      <c r="AX79" s="74" t="s">
        <v>207</v>
      </c>
      <c r="AY79" s="74" t="s">
        <v>208</v>
      </c>
      <c r="AZ79" s="74" t="s">
        <v>209</v>
      </c>
      <c r="BA79" s="152" t="s">
        <v>210</v>
      </c>
      <c r="BB79" s="152" t="s">
        <v>211</v>
      </c>
      <c r="BC79" s="152" t="s">
        <v>212</v>
      </c>
      <c r="BD79" s="152" t="s">
        <v>213</v>
      </c>
      <c r="BE79" s="361" t="s">
        <v>456</v>
      </c>
      <c r="BF79" s="96" t="s">
        <v>467</v>
      </c>
      <c r="BG79" s="96" t="s">
        <v>468</v>
      </c>
      <c r="BH79" s="96" t="s">
        <v>469</v>
      </c>
      <c r="BM79" s="154" t="s">
        <v>294</v>
      </c>
      <c r="BN79" s="157" t="s">
        <v>295</v>
      </c>
      <c r="BO79" s="157" t="s">
        <v>296</v>
      </c>
      <c r="BP79" s="156" t="s">
        <v>297</v>
      </c>
      <c r="BQ79" s="155" t="s">
        <v>298</v>
      </c>
      <c r="BR79" s="155" t="s">
        <v>299</v>
      </c>
      <c r="BS79" s="121" t="s">
        <v>300</v>
      </c>
      <c r="BT79" s="121" t="s">
        <v>301</v>
      </c>
      <c r="BU79" s="121" t="s">
        <v>294</v>
      </c>
      <c r="BV79" s="121" t="s">
        <v>302</v>
      </c>
      <c r="BW79" s="121" t="s">
        <v>296</v>
      </c>
      <c r="BX79" s="121" t="s">
        <v>297</v>
      </c>
      <c r="BY79" s="121" t="s">
        <v>414</v>
      </c>
      <c r="BZ79" s="155" t="s">
        <v>415</v>
      </c>
      <c r="CA79" s="268" t="s">
        <v>416</v>
      </c>
      <c r="CB79" s="269" t="s">
        <v>417</v>
      </c>
      <c r="CC79" s="155" t="s">
        <v>344</v>
      </c>
      <c r="CD79" s="155" t="s">
        <v>345</v>
      </c>
      <c r="CE79" s="155" t="s">
        <v>346</v>
      </c>
      <c r="CF79" s="155" t="s">
        <v>347</v>
      </c>
      <c r="CG79" s="277" t="s">
        <v>456</v>
      </c>
      <c r="CH79" s="155" t="s">
        <v>470</v>
      </c>
      <c r="CI79" s="155" t="s">
        <v>471</v>
      </c>
      <c r="CJ79" s="155" t="s">
        <v>472</v>
      </c>
      <c r="CK79" s="278"/>
      <c r="CL79" s="278"/>
      <c r="CM79" s="278"/>
      <c r="CN79" s="278"/>
      <c r="CO79" s="278"/>
      <c r="CP79" s="278"/>
      <c r="CQ79" s="278"/>
      <c r="CR79" s="278"/>
      <c r="CS79" s="278"/>
      <c r="CT79" s="278"/>
      <c r="CU79" s="278"/>
      <c r="CV79" s="278"/>
      <c r="CW79" s="278"/>
      <c r="CX79" s="278"/>
      <c r="CY79" s="278"/>
      <c r="CZ79" s="91"/>
      <c r="DA79" s="92"/>
      <c r="DB79" s="93"/>
      <c r="DC79" s="93"/>
      <c r="DD79" s="93"/>
      <c r="DE79" s="90" t="s">
        <v>235</v>
      </c>
      <c r="DF79" s="92"/>
      <c r="DG79" s="278"/>
      <c r="DH79" s="278"/>
      <c r="DI79" s="92" t="s">
        <v>236</v>
      </c>
      <c r="DJ79" s="91" t="s">
        <v>237</v>
      </c>
      <c r="DK79" s="91" t="s">
        <v>238</v>
      </c>
      <c r="DL79" s="91" t="s">
        <v>239</v>
      </c>
      <c r="DM79" s="127" t="s">
        <v>414</v>
      </c>
      <c r="DN79" s="127" t="s">
        <v>422</v>
      </c>
      <c r="DO79" s="127" t="s">
        <v>423</v>
      </c>
      <c r="DP79" s="127" t="s">
        <v>424</v>
      </c>
      <c r="DQ79" s="91"/>
      <c r="DR79" s="91"/>
      <c r="DS79" s="91"/>
      <c r="DT79" s="91"/>
      <c r="DU79" s="91" t="s">
        <v>241</v>
      </c>
      <c r="DV79" s="91" t="s">
        <v>242</v>
      </c>
      <c r="DW79" s="91" t="s">
        <v>243</v>
      </c>
      <c r="DX79" s="91" t="s">
        <v>244</v>
      </c>
      <c r="DY79" s="91"/>
      <c r="DZ79" s="91"/>
      <c r="EA79" s="91"/>
      <c r="EB79" s="91"/>
      <c r="EC79" s="91"/>
      <c r="ED79" s="91"/>
      <c r="EE79" s="91"/>
      <c r="EF79" s="91"/>
      <c r="EG79" s="94"/>
      <c r="EH79" s="94"/>
      <c r="EI79" s="95"/>
      <c r="EJ79" s="95"/>
      <c r="EK79" s="96" t="s">
        <v>253</v>
      </c>
      <c r="EL79" s="74"/>
      <c r="EM79" s="74"/>
      <c r="EN79" s="137"/>
      <c r="EO79" s="185" t="s">
        <v>254</v>
      </c>
      <c r="EP79" s="185" t="s">
        <v>591</v>
      </c>
      <c r="EQ79" s="185" t="s">
        <v>671</v>
      </c>
      <c r="ER79" s="185" t="s">
        <v>672</v>
      </c>
      <c r="ES79" s="185" t="s">
        <v>673</v>
      </c>
      <c r="ET79" s="185"/>
      <c r="EU79" s="185" t="s">
        <v>675</v>
      </c>
      <c r="EV79" s="137"/>
      <c r="EW79" s="137"/>
      <c r="EX79" s="355" t="s">
        <v>633</v>
      </c>
      <c r="EY79" s="356"/>
      <c r="EZ79" s="355" t="s">
        <v>676</v>
      </c>
      <c r="FA79" s="355" t="s">
        <v>635</v>
      </c>
      <c r="FB79" s="355"/>
      <c r="FC79" s="355"/>
      <c r="FD79" s="356"/>
      <c r="FE79" s="356"/>
      <c r="FF79" s="239"/>
      <c r="FG79" s="248"/>
      <c r="FH79" s="239">
        <v>41586</v>
      </c>
      <c r="FI79" s="240"/>
      <c r="FJ79" s="239"/>
      <c r="FK79" s="240">
        <v>233427</v>
      </c>
      <c r="FL79" s="135">
        <v>1</v>
      </c>
      <c r="FM79" s="136"/>
      <c r="FN79" s="136"/>
      <c r="FO79" s="136"/>
      <c r="FP79" s="136"/>
      <c r="FQ79" s="136"/>
      <c r="FR79" s="136"/>
      <c r="FS79" s="136"/>
      <c r="FT79" s="136"/>
      <c r="FU79" s="136"/>
      <c r="FV79" s="136"/>
    </row>
    <row r="80" spans="1:1108" s="249" customFormat="1">
      <c r="A80" s="199">
        <v>191</v>
      </c>
      <c r="B80" s="281">
        <v>66.099999999999994</v>
      </c>
      <c r="C80" s="201"/>
      <c r="D80" s="317"/>
      <c r="E80" s="281"/>
      <c r="F80" s="205"/>
      <c r="G80" s="206"/>
      <c r="H80" s="206"/>
      <c r="I80" s="206"/>
      <c r="J80" s="326"/>
      <c r="K80" s="326"/>
      <c r="L80" s="319"/>
      <c r="M80" s="332"/>
      <c r="N80" s="319"/>
      <c r="O80" s="321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3"/>
      <c r="AA80" s="213"/>
      <c r="AB80" s="213"/>
      <c r="AC80" s="213"/>
      <c r="AD80" s="213"/>
      <c r="AE80" s="213"/>
      <c r="AF80" s="213"/>
      <c r="AG80" s="217"/>
      <c r="AH80" s="213"/>
      <c r="AI80" s="213"/>
      <c r="AJ80" s="341"/>
      <c r="AK80" s="341"/>
      <c r="AL80" s="342"/>
      <c r="AM80" s="342"/>
      <c r="AN80" s="342"/>
      <c r="AO80" s="342"/>
      <c r="AP80" s="217"/>
      <c r="AQ80" s="217"/>
      <c r="AR80" s="345"/>
      <c r="AS80" s="345"/>
      <c r="AT80" s="345"/>
      <c r="AU80" s="345"/>
      <c r="AV80" s="345"/>
      <c r="AW80" s="319"/>
      <c r="AX80" s="319"/>
      <c r="AY80" s="319"/>
      <c r="AZ80" s="319"/>
      <c r="BA80" s="319"/>
      <c r="BB80" s="319"/>
      <c r="BC80" s="319"/>
      <c r="BD80" s="319"/>
      <c r="BE80" s="281"/>
      <c r="BF80" s="319"/>
      <c r="BG80" s="319"/>
      <c r="BH80" s="319"/>
      <c r="BI80" s="252"/>
      <c r="BJ80" s="252"/>
      <c r="BK80" s="252"/>
      <c r="BL80" s="252"/>
      <c r="BM80" s="319"/>
      <c r="BN80" s="319"/>
      <c r="BO80" s="319"/>
      <c r="BP80" s="319"/>
      <c r="BQ80" s="319"/>
      <c r="BR80" s="319"/>
      <c r="BS80" s="222" t="s">
        <v>283</v>
      </c>
      <c r="BT80" s="222" t="s">
        <v>283</v>
      </c>
      <c r="BU80" s="222" t="s">
        <v>283</v>
      </c>
      <c r="BV80" s="222" t="s">
        <v>283</v>
      </c>
      <c r="BW80" s="222" t="s">
        <v>283</v>
      </c>
      <c r="BX80" s="222" t="s">
        <v>283</v>
      </c>
      <c r="BY80" s="222" t="s">
        <v>283</v>
      </c>
      <c r="BZ80" s="319"/>
      <c r="CA80" s="319"/>
      <c r="CB80" s="228"/>
      <c r="CC80" s="319"/>
      <c r="CD80" s="319"/>
      <c r="CE80" s="319"/>
      <c r="CF80" s="319"/>
      <c r="CG80" s="332"/>
      <c r="CH80" s="319"/>
      <c r="CI80" s="319"/>
      <c r="CJ80" s="319"/>
      <c r="CK80" s="319"/>
      <c r="CL80" s="319"/>
      <c r="CM80" s="319"/>
      <c r="CN80" s="319"/>
      <c r="CO80" s="319"/>
      <c r="CP80" s="319"/>
      <c r="CQ80" s="319"/>
      <c r="CR80" s="319"/>
      <c r="CS80" s="319"/>
      <c r="CT80" s="319"/>
      <c r="CU80" s="319"/>
      <c r="CV80" s="319"/>
      <c r="CW80" s="319"/>
      <c r="CX80" s="319"/>
      <c r="CY80" s="332"/>
      <c r="CZ80" s="332"/>
      <c r="DA80" s="330"/>
      <c r="DB80" s="331"/>
      <c r="DC80" s="331"/>
      <c r="DD80" s="331"/>
      <c r="DE80" s="332"/>
      <c r="DF80" s="330"/>
      <c r="DG80" s="319"/>
      <c r="DH80" s="319"/>
      <c r="DI80" s="330"/>
      <c r="DJ80" s="319"/>
      <c r="DK80" s="319"/>
      <c r="DL80" s="319"/>
      <c r="DM80" s="228" t="s">
        <v>283</v>
      </c>
      <c r="DN80" s="228" t="s">
        <v>283</v>
      </c>
      <c r="DO80" s="228" t="s">
        <v>283</v>
      </c>
      <c r="DP80" s="228"/>
      <c r="DQ80" s="319"/>
      <c r="DR80" s="319"/>
      <c r="DS80" s="319"/>
      <c r="DT80" s="319"/>
      <c r="DU80" s="319"/>
      <c r="DV80" s="319"/>
      <c r="DW80" s="319"/>
      <c r="DX80" s="319"/>
      <c r="DY80" s="319"/>
      <c r="DZ80" s="319"/>
      <c r="EA80" s="319"/>
      <c r="EB80" s="319"/>
      <c r="EC80" s="319"/>
      <c r="ED80" s="319"/>
      <c r="EE80" s="319"/>
      <c r="EF80" s="319"/>
      <c r="EG80" s="200"/>
      <c r="EH80" s="200"/>
      <c r="EI80" s="319"/>
      <c r="EJ80" s="319"/>
      <c r="EK80" s="281"/>
      <c r="EL80" s="319"/>
      <c r="EM80" s="319"/>
      <c r="EN80" s="200"/>
      <c r="EO80" s="281"/>
      <c r="EP80" s="281"/>
      <c r="EQ80" s="281"/>
      <c r="ER80" s="281"/>
      <c r="ES80" s="281"/>
      <c r="ET80" s="281"/>
      <c r="EU80" s="281"/>
      <c r="EV80" s="200"/>
      <c r="EW80" s="200"/>
      <c r="EX80" s="319"/>
      <c r="EY80" s="319"/>
      <c r="EZ80" s="319"/>
      <c r="FA80" s="319"/>
      <c r="FB80" s="319"/>
      <c r="FC80" s="319"/>
      <c r="FD80" s="319"/>
      <c r="FE80" s="319"/>
      <c r="FF80" s="317"/>
      <c r="FG80" s="317"/>
      <c r="FH80" s="317"/>
      <c r="FI80" s="317"/>
      <c r="FJ80" s="317"/>
      <c r="FK80" s="317"/>
      <c r="FL80" s="234">
        <v>1</v>
      </c>
      <c r="FM80" s="222"/>
      <c r="FN80" s="222"/>
      <c r="FO80" s="222"/>
      <c r="FP80" s="222"/>
      <c r="FQ80" s="222"/>
      <c r="FR80" s="222"/>
      <c r="FS80" s="222"/>
      <c r="FT80" s="222"/>
      <c r="FU80" s="222"/>
      <c r="FV80" s="222"/>
      <c r="FW80" s="252"/>
      <c r="FX80" s="252"/>
      <c r="FY80" s="252"/>
      <c r="FZ80" s="252"/>
      <c r="GA80" s="252"/>
      <c r="GB80" s="252"/>
      <c r="GC80" s="252"/>
      <c r="GD80" s="252"/>
      <c r="GE80" s="252"/>
      <c r="GF80" s="252"/>
      <c r="GG80" s="252"/>
      <c r="GH80" s="252"/>
      <c r="GI80" s="252"/>
      <c r="GJ80" s="252"/>
      <c r="GK80" s="252"/>
      <c r="GL80" s="252"/>
      <c r="GM80" s="252"/>
      <c r="GN80" s="252"/>
      <c r="GO80" s="252"/>
      <c r="GP80" s="252"/>
      <c r="GQ80" s="252"/>
      <c r="GR80" s="252"/>
      <c r="GS80" s="252"/>
      <c r="GT80" s="252"/>
      <c r="GU80" s="252"/>
      <c r="GV80" s="252"/>
      <c r="GW80" s="252"/>
      <c r="GX80" s="252"/>
      <c r="GY80" s="252"/>
      <c r="GZ80" s="252"/>
      <c r="HA80" s="252"/>
      <c r="HB80" s="252"/>
      <c r="HC80" s="252"/>
      <c r="HD80" s="252"/>
      <c r="HE80" s="252"/>
      <c r="HF80" s="252"/>
      <c r="HG80" s="252"/>
      <c r="HH80" s="252"/>
      <c r="HI80" s="252"/>
      <c r="HJ80" s="252"/>
      <c r="HK80" s="252"/>
      <c r="HL80" s="252"/>
      <c r="HM80" s="252"/>
      <c r="HN80" s="252"/>
      <c r="HO80" s="252"/>
      <c r="HP80" s="252"/>
      <c r="HQ80" s="252"/>
      <c r="HR80" s="252"/>
      <c r="HS80" s="252"/>
      <c r="HT80" s="252"/>
      <c r="HU80" s="252"/>
      <c r="HV80" s="252"/>
      <c r="HW80" s="252"/>
      <c r="HX80" s="252"/>
      <c r="HY80" s="252"/>
      <c r="HZ80" s="252"/>
      <c r="IA80" s="252"/>
      <c r="IB80" s="252"/>
      <c r="IC80" s="252"/>
      <c r="ID80" s="252"/>
      <c r="IE80" s="252"/>
      <c r="IF80" s="252"/>
      <c r="IG80" s="252"/>
      <c r="IH80" s="252"/>
      <c r="II80" s="252"/>
      <c r="IJ80" s="252"/>
      <c r="IK80" s="252"/>
      <c r="IL80" s="252"/>
      <c r="IM80" s="252"/>
      <c r="IN80" s="252"/>
      <c r="IO80" s="252"/>
      <c r="IP80" s="252"/>
      <c r="IQ80" s="252"/>
      <c r="IR80" s="252"/>
      <c r="IS80" s="252"/>
      <c r="IT80" s="252"/>
      <c r="IU80" s="252"/>
      <c r="IV80" s="252"/>
      <c r="IW80" s="252"/>
      <c r="IX80" s="252"/>
      <c r="IY80" s="252"/>
      <c r="IZ80" s="252"/>
      <c r="JA80" s="252"/>
      <c r="JB80" s="252"/>
      <c r="JC80" s="252"/>
      <c r="JD80" s="252"/>
      <c r="JE80" s="252"/>
      <c r="JF80" s="252"/>
      <c r="JG80" s="252"/>
      <c r="JH80" s="252"/>
      <c r="JI80" s="252"/>
      <c r="JJ80" s="252"/>
      <c r="JK80" s="252"/>
      <c r="JL80" s="252"/>
      <c r="JM80" s="252"/>
      <c r="JN80" s="252"/>
      <c r="JO80" s="252"/>
      <c r="JP80" s="252"/>
      <c r="JQ80" s="252"/>
      <c r="JR80" s="252"/>
      <c r="JS80" s="252"/>
      <c r="JT80" s="252"/>
      <c r="JU80" s="252"/>
      <c r="JV80" s="252"/>
      <c r="JW80" s="252"/>
      <c r="JX80" s="252"/>
      <c r="JY80" s="252"/>
      <c r="JZ80" s="252"/>
      <c r="KA80" s="252"/>
      <c r="KB80" s="252"/>
      <c r="KC80" s="252"/>
      <c r="KD80" s="252"/>
      <c r="KE80" s="252"/>
      <c r="KF80" s="252"/>
      <c r="KG80" s="252"/>
      <c r="KH80" s="252"/>
      <c r="KI80" s="252"/>
      <c r="KJ80" s="252"/>
      <c r="KK80" s="252"/>
      <c r="KL80" s="252"/>
      <c r="KM80" s="252"/>
      <c r="KN80" s="252"/>
      <c r="KO80" s="252"/>
      <c r="KP80" s="252"/>
      <c r="KQ80" s="252"/>
      <c r="KR80" s="252"/>
      <c r="KS80" s="252"/>
      <c r="KT80" s="252"/>
      <c r="KU80" s="252"/>
      <c r="KV80" s="252"/>
      <c r="KW80" s="252"/>
      <c r="KX80" s="252"/>
      <c r="KY80" s="252"/>
      <c r="KZ80" s="252"/>
      <c r="LA80" s="252"/>
      <c r="LB80" s="252"/>
      <c r="LC80" s="252"/>
      <c r="LD80" s="252"/>
      <c r="LE80" s="252"/>
      <c r="LF80" s="252"/>
      <c r="LG80" s="252"/>
      <c r="LH80" s="252"/>
      <c r="LI80" s="252"/>
      <c r="LJ80" s="252"/>
      <c r="LK80" s="252"/>
      <c r="LL80" s="252"/>
      <c r="LM80" s="252"/>
      <c r="LN80" s="252"/>
      <c r="LO80" s="252"/>
      <c r="LP80" s="252"/>
      <c r="LQ80" s="252"/>
      <c r="LR80" s="252"/>
      <c r="LS80" s="252"/>
      <c r="LT80" s="252"/>
      <c r="LU80" s="252"/>
      <c r="LV80" s="252"/>
      <c r="LW80" s="252"/>
      <c r="LX80" s="252"/>
      <c r="LY80" s="252"/>
      <c r="LZ80" s="252"/>
      <c r="MA80" s="252"/>
      <c r="MB80" s="252"/>
      <c r="MC80" s="252"/>
      <c r="MD80" s="252"/>
      <c r="ME80" s="252"/>
      <c r="MF80" s="252"/>
      <c r="MG80" s="252"/>
      <c r="MH80" s="252"/>
      <c r="MI80" s="252"/>
      <c r="MJ80" s="252"/>
      <c r="MK80" s="252"/>
      <c r="ML80" s="252"/>
      <c r="MM80" s="252"/>
      <c r="MN80" s="252"/>
      <c r="MO80" s="252"/>
      <c r="MP80" s="252"/>
      <c r="MQ80" s="252"/>
      <c r="MR80" s="252"/>
      <c r="MS80" s="252"/>
      <c r="MT80" s="252"/>
      <c r="MU80" s="252"/>
      <c r="MV80" s="252"/>
      <c r="MW80" s="252"/>
      <c r="MX80" s="252"/>
      <c r="MY80" s="252"/>
      <c r="MZ80" s="252"/>
      <c r="NA80" s="252"/>
      <c r="NB80" s="252"/>
      <c r="NC80" s="252"/>
      <c r="ND80" s="252"/>
      <c r="NE80" s="252"/>
      <c r="NF80" s="252"/>
      <c r="NG80" s="252"/>
      <c r="NH80" s="252"/>
      <c r="NI80" s="252"/>
      <c r="NJ80" s="252"/>
      <c r="NK80" s="252"/>
      <c r="NL80" s="252"/>
      <c r="NM80" s="252"/>
      <c r="NN80" s="252"/>
      <c r="NO80" s="252"/>
      <c r="NP80" s="252"/>
      <c r="NQ80" s="252"/>
      <c r="NR80" s="252"/>
      <c r="NS80" s="252"/>
      <c r="NT80" s="252"/>
      <c r="NU80" s="252"/>
      <c r="NV80" s="252"/>
      <c r="NW80" s="252"/>
      <c r="NX80" s="252"/>
      <c r="NY80" s="252"/>
      <c r="NZ80" s="252"/>
      <c r="OA80" s="252"/>
      <c r="OB80" s="252"/>
      <c r="OC80" s="252"/>
      <c r="OD80" s="252"/>
      <c r="OE80" s="252"/>
      <c r="OF80" s="252"/>
      <c r="OG80" s="252"/>
      <c r="OH80" s="252"/>
      <c r="OI80" s="252"/>
      <c r="OJ80" s="252"/>
      <c r="OK80" s="252"/>
      <c r="OL80" s="252"/>
      <c r="OM80" s="252"/>
      <c r="ON80" s="252"/>
      <c r="OO80" s="252"/>
      <c r="OP80" s="252"/>
      <c r="OQ80" s="252"/>
      <c r="OR80" s="252"/>
      <c r="OS80" s="252"/>
      <c r="OT80" s="252"/>
      <c r="OU80" s="252"/>
      <c r="OV80" s="252"/>
      <c r="OW80" s="252"/>
      <c r="OX80" s="252"/>
      <c r="OY80" s="252"/>
      <c r="OZ80" s="252"/>
      <c r="PA80" s="252"/>
      <c r="PB80" s="252"/>
      <c r="PC80" s="252"/>
      <c r="PD80" s="252"/>
      <c r="PE80" s="252"/>
      <c r="PF80" s="252"/>
      <c r="PG80" s="252"/>
      <c r="PH80" s="252"/>
      <c r="PI80" s="252"/>
      <c r="PJ80" s="252"/>
      <c r="PK80" s="252"/>
      <c r="PL80" s="252"/>
      <c r="PM80" s="252"/>
      <c r="PN80" s="252"/>
      <c r="PO80" s="252"/>
      <c r="PP80" s="252"/>
      <c r="PQ80" s="252"/>
      <c r="PR80" s="252"/>
      <c r="PS80" s="252"/>
      <c r="PT80" s="252"/>
      <c r="PU80" s="252"/>
      <c r="PV80" s="252"/>
      <c r="PW80" s="252"/>
      <c r="PX80" s="252"/>
      <c r="PY80" s="252"/>
      <c r="PZ80" s="252"/>
      <c r="QA80" s="252"/>
      <c r="QB80" s="252"/>
      <c r="QC80" s="252"/>
      <c r="QD80" s="252"/>
      <c r="QE80" s="252"/>
      <c r="QF80" s="252"/>
      <c r="QG80" s="252"/>
      <c r="QH80" s="252"/>
      <c r="QI80" s="252"/>
      <c r="QJ80" s="252"/>
      <c r="QK80" s="252"/>
      <c r="QL80" s="252"/>
      <c r="QM80" s="252"/>
      <c r="QN80" s="252"/>
      <c r="QO80" s="252"/>
      <c r="QP80" s="252"/>
      <c r="QQ80" s="252"/>
      <c r="QR80" s="252"/>
      <c r="QS80" s="252"/>
      <c r="QT80" s="252"/>
      <c r="QU80" s="252"/>
      <c r="QV80" s="252"/>
      <c r="QW80" s="252"/>
      <c r="QX80" s="252"/>
      <c r="QY80" s="252"/>
      <c r="QZ80" s="252"/>
      <c r="RA80" s="252"/>
      <c r="RB80" s="252"/>
      <c r="RC80" s="252"/>
      <c r="RD80" s="252"/>
      <c r="RE80" s="252"/>
      <c r="RF80" s="252"/>
      <c r="RG80" s="252"/>
      <c r="RH80" s="252"/>
      <c r="RI80" s="252"/>
      <c r="RJ80" s="252"/>
      <c r="RK80" s="252"/>
      <c r="RL80" s="252"/>
      <c r="RM80" s="252"/>
      <c r="RN80" s="252"/>
      <c r="RO80" s="252"/>
      <c r="RP80" s="252"/>
      <c r="RQ80" s="252"/>
      <c r="RR80" s="252"/>
      <c r="RS80" s="252"/>
      <c r="RT80" s="252"/>
      <c r="RU80" s="252"/>
      <c r="RV80" s="252"/>
      <c r="RW80" s="252"/>
      <c r="RX80" s="252"/>
      <c r="RY80" s="252"/>
      <c r="RZ80" s="252"/>
      <c r="SA80" s="252"/>
      <c r="SB80" s="252"/>
      <c r="SC80" s="252"/>
      <c r="SD80" s="252"/>
      <c r="SE80" s="252"/>
      <c r="SF80" s="252"/>
      <c r="SG80" s="252"/>
      <c r="SH80" s="252"/>
      <c r="SI80" s="252"/>
      <c r="SJ80" s="252"/>
      <c r="SK80" s="252"/>
      <c r="SL80" s="252"/>
      <c r="SM80" s="252"/>
      <c r="SN80" s="252"/>
      <c r="SO80" s="252"/>
      <c r="SP80" s="252"/>
      <c r="SQ80" s="252"/>
      <c r="SR80" s="252"/>
      <c r="SS80" s="252"/>
      <c r="ST80" s="252"/>
      <c r="SU80" s="252"/>
      <c r="SV80" s="252"/>
      <c r="SW80" s="252"/>
      <c r="SX80" s="252"/>
      <c r="SY80" s="252"/>
      <c r="SZ80" s="252"/>
      <c r="TA80" s="252"/>
      <c r="TB80" s="252"/>
      <c r="TC80" s="252"/>
      <c r="TD80" s="252"/>
      <c r="TE80" s="252"/>
      <c r="TF80" s="252"/>
      <c r="TG80" s="252"/>
      <c r="TH80" s="252"/>
      <c r="TI80" s="252"/>
      <c r="TJ80" s="252"/>
      <c r="TK80" s="252"/>
      <c r="TL80" s="252"/>
      <c r="TM80" s="252"/>
      <c r="TN80" s="252"/>
      <c r="TO80" s="252"/>
      <c r="TP80" s="252"/>
      <c r="TQ80" s="252"/>
      <c r="TR80" s="252"/>
      <c r="TS80" s="252"/>
      <c r="TT80" s="252"/>
      <c r="TU80" s="252"/>
      <c r="TV80" s="252"/>
      <c r="TW80" s="252"/>
      <c r="TX80" s="252"/>
      <c r="TY80" s="252"/>
      <c r="TZ80" s="252"/>
      <c r="UA80" s="252"/>
      <c r="UB80" s="252"/>
      <c r="UC80" s="252"/>
      <c r="UD80" s="252"/>
      <c r="UE80" s="252"/>
      <c r="UF80" s="252"/>
      <c r="UG80" s="252"/>
      <c r="UH80" s="252"/>
      <c r="UI80" s="252"/>
      <c r="UJ80" s="252"/>
      <c r="UK80" s="252"/>
      <c r="UL80" s="252"/>
      <c r="UM80" s="252"/>
      <c r="UN80" s="252"/>
      <c r="UO80" s="252"/>
      <c r="UP80" s="252"/>
      <c r="UQ80" s="252"/>
      <c r="UR80" s="252"/>
      <c r="US80" s="252"/>
      <c r="UT80" s="252"/>
      <c r="UU80" s="252"/>
      <c r="UV80" s="252"/>
      <c r="UW80" s="252"/>
      <c r="UX80" s="252"/>
      <c r="UY80" s="252"/>
      <c r="UZ80" s="252"/>
      <c r="VA80" s="252"/>
      <c r="VB80" s="252"/>
      <c r="VC80" s="252"/>
      <c r="VD80" s="252"/>
      <c r="VE80" s="252"/>
      <c r="VF80" s="252"/>
      <c r="VG80" s="252"/>
      <c r="VH80" s="252"/>
      <c r="VI80" s="252"/>
      <c r="VJ80" s="252"/>
      <c r="VK80" s="252"/>
      <c r="VL80" s="252"/>
      <c r="VM80" s="252"/>
      <c r="VN80" s="252"/>
      <c r="VO80" s="252"/>
      <c r="VP80" s="252"/>
      <c r="VQ80" s="252"/>
      <c r="VR80" s="252"/>
      <c r="VS80" s="252"/>
      <c r="VT80" s="252"/>
      <c r="VU80" s="252"/>
      <c r="VV80" s="252"/>
      <c r="VW80" s="252"/>
      <c r="VX80" s="252"/>
      <c r="VY80" s="252"/>
      <c r="VZ80" s="252"/>
      <c r="WA80" s="252"/>
      <c r="WB80" s="252"/>
      <c r="WC80" s="252"/>
      <c r="WD80" s="252"/>
      <c r="WE80" s="252"/>
      <c r="WF80" s="252"/>
      <c r="WG80" s="252"/>
      <c r="WH80" s="252"/>
      <c r="WI80" s="252"/>
      <c r="WJ80" s="252"/>
      <c r="WK80" s="252"/>
      <c r="WL80" s="252"/>
      <c r="WM80" s="252"/>
      <c r="WN80" s="252"/>
      <c r="WO80" s="252"/>
      <c r="WP80" s="252"/>
      <c r="WQ80" s="252"/>
      <c r="WR80" s="252"/>
      <c r="WS80" s="252"/>
      <c r="WT80" s="252"/>
      <c r="WU80" s="252"/>
      <c r="WV80" s="252"/>
      <c r="WW80" s="252"/>
      <c r="WX80" s="252"/>
      <c r="WY80" s="252"/>
      <c r="WZ80" s="252"/>
      <c r="XA80" s="252"/>
      <c r="XB80" s="252"/>
      <c r="XC80" s="252"/>
      <c r="XD80" s="252"/>
      <c r="XE80" s="252"/>
      <c r="XF80" s="252"/>
      <c r="XG80" s="252"/>
      <c r="XH80" s="252"/>
      <c r="XI80" s="252"/>
      <c r="XJ80" s="252"/>
      <c r="XK80" s="252"/>
      <c r="XL80" s="252"/>
      <c r="XM80" s="252"/>
      <c r="XN80" s="252"/>
      <c r="XO80" s="252"/>
      <c r="XP80" s="252"/>
      <c r="XQ80" s="252"/>
      <c r="XR80" s="252"/>
      <c r="XS80" s="252"/>
      <c r="XT80" s="252"/>
      <c r="XU80" s="252"/>
      <c r="XV80" s="252"/>
      <c r="XW80" s="252"/>
      <c r="XX80" s="252"/>
      <c r="XY80" s="252"/>
      <c r="XZ80" s="252"/>
      <c r="YA80" s="252"/>
      <c r="YB80" s="252"/>
      <c r="YC80" s="252"/>
      <c r="YD80" s="252"/>
      <c r="YE80" s="252"/>
      <c r="YF80" s="252"/>
      <c r="YG80" s="252"/>
      <c r="YH80" s="252"/>
      <c r="YI80" s="252"/>
      <c r="YJ80" s="252"/>
      <c r="YK80" s="252"/>
      <c r="YL80" s="252"/>
      <c r="YM80" s="252"/>
      <c r="YN80" s="252"/>
      <c r="YO80" s="252"/>
      <c r="YP80" s="252"/>
      <c r="YQ80" s="252"/>
      <c r="YR80" s="252"/>
      <c r="YS80" s="252"/>
      <c r="YT80" s="252"/>
      <c r="YU80" s="252"/>
      <c r="YV80" s="252"/>
      <c r="YW80" s="252"/>
      <c r="YX80" s="252"/>
      <c r="YY80" s="252"/>
      <c r="YZ80" s="252"/>
      <c r="ZA80" s="252"/>
      <c r="ZB80" s="252"/>
      <c r="ZC80" s="252"/>
      <c r="ZD80" s="252"/>
      <c r="ZE80" s="252"/>
      <c r="ZF80" s="252"/>
      <c r="ZG80" s="252"/>
      <c r="ZH80" s="252"/>
      <c r="ZI80" s="252"/>
      <c r="ZJ80" s="252"/>
      <c r="ZK80" s="252"/>
      <c r="ZL80" s="252"/>
      <c r="ZM80" s="252"/>
      <c r="ZN80" s="252"/>
      <c r="ZO80" s="252"/>
      <c r="ZP80" s="252"/>
      <c r="ZQ80" s="252"/>
      <c r="ZR80" s="252"/>
      <c r="ZS80" s="252"/>
      <c r="ZT80" s="252"/>
      <c r="ZU80" s="252"/>
      <c r="ZV80" s="252"/>
      <c r="ZW80" s="252"/>
      <c r="ZX80" s="252"/>
      <c r="ZY80" s="252"/>
      <c r="ZZ80" s="252"/>
      <c r="AAA80" s="252"/>
      <c r="AAB80" s="252"/>
      <c r="AAC80" s="252"/>
      <c r="AAD80" s="252"/>
      <c r="AAE80" s="252"/>
      <c r="AAF80" s="252"/>
      <c r="AAG80" s="252"/>
      <c r="AAH80" s="252"/>
      <c r="AAI80" s="252"/>
      <c r="AAJ80" s="252"/>
      <c r="AAK80" s="252"/>
      <c r="AAL80" s="252"/>
      <c r="AAM80" s="252"/>
      <c r="AAN80" s="252"/>
      <c r="AAO80" s="252"/>
      <c r="AAP80" s="252"/>
      <c r="AAQ80" s="252"/>
      <c r="AAR80" s="252"/>
      <c r="AAS80" s="252"/>
      <c r="AAT80" s="252"/>
      <c r="AAU80" s="252"/>
      <c r="AAV80" s="252"/>
      <c r="AAW80" s="252"/>
      <c r="AAX80" s="252"/>
      <c r="AAY80" s="252"/>
      <c r="AAZ80" s="252"/>
      <c r="ABA80" s="252"/>
      <c r="ABB80" s="252"/>
      <c r="ABC80" s="252"/>
      <c r="ABD80" s="252"/>
      <c r="ABE80" s="252"/>
      <c r="ABF80" s="252"/>
      <c r="ABG80" s="252"/>
      <c r="ABH80" s="252"/>
      <c r="ABI80" s="252"/>
      <c r="ABJ80" s="252"/>
      <c r="ABK80" s="252"/>
      <c r="ABL80" s="252"/>
      <c r="ABM80" s="252"/>
      <c r="ABN80" s="252"/>
      <c r="ABO80" s="252"/>
      <c r="ABP80" s="252"/>
      <c r="ABQ80" s="252"/>
      <c r="ABR80" s="252"/>
      <c r="ABS80" s="252"/>
      <c r="ABT80" s="252"/>
      <c r="ABU80" s="252"/>
      <c r="ABV80" s="252"/>
      <c r="ABW80" s="252"/>
      <c r="ABX80" s="252"/>
      <c r="ABY80" s="252"/>
      <c r="ABZ80" s="252"/>
      <c r="ACA80" s="252"/>
      <c r="ACB80" s="252"/>
      <c r="ACC80" s="252"/>
      <c r="ACD80" s="252"/>
      <c r="ACE80" s="252"/>
      <c r="ACF80" s="252"/>
      <c r="ACG80" s="252"/>
      <c r="ACH80" s="252"/>
      <c r="ACI80" s="252"/>
      <c r="ACJ80" s="252"/>
      <c r="ACK80" s="252"/>
      <c r="ACL80" s="252"/>
      <c r="ACM80" s="252"/>
      <c r="ACN80" s="252"/>
      <c r="ACO80" s="252"/>
      <c r="ACP80" s="252"/>
      <c r="ACQ80" s="252"/>
      <c r="ACR80" s="252"/>
      <c r="ACS80" s="252"/>
      <c r="ACT80" s="252"/>
      <c r="ACU80" s="252"/>
      <c r="ACV80" s="252"/>
      <c r="ACW80" s="252"/>
      <c r="ACX80" s="252"/>
      <c r="ACY80" s="252"/>
      <c r="ACZ80" s="252"/>
      <c r="ADA80" s="252"/>
      <c r="ADB80" s="252"/>
      <c r="ADC80" s="252"/>
      <c r="ADD80" s="252"/>
      <c r="ADE80" s="252"/>
      <c r="ADF80" s="252"/>
      <c r="ADG80" s="252"/>
      <c r="ADH80" s="252"/>
      <c r="ADI80" s="252"/>
      <c r="ADJ80" s="252"/>
      <c r="ADK80" s="252"/>
      <c r="ADL80" s="252"/>
      <c r="ADM80" s="252"/>
      <c r="ADN80" s="252"/>
      <c r="ADO80" s="252"/>
      <c r="ADP80" s="252"/>
      <c r="ADQ80" s="252"/>
      <c r="ADR80" s="252"/>
      <c r="ADS80" s="252"/>
      <c r="ADT80" s="252"/>
      <c r="ADU80" s="252"/>
      <c r="ADV80" s="252"/>
      <c r="ADW80" s="252"/>
      <c r="ADX80" s="252"/>
      <c r="ADY80" s="252"/>
      <c r="ADZ80" s="252"/>
      <c r="AEA80" s="252"/>
      <c r="AEB80" s="252"/>
      <c r="AEC80" s="252"/>
      <c r="AED80" s="252"/>
      <c r="AEE80" s="252"/>
      <c r="AEF80" s="252"/>
      <c r="AEG80" s="252"/>
      <c r="AEH80" s="252"/>
      <c r="AEI80" s="252"/>
      <c r="AEJ80" s="252"/>
      <c r="AEK80" s="252"/>
      <c r="AEL80" s="252"/>
      <c r="AEM80" s="252"/>
      <c r="AEN80" s="252"/>
      <c r="AEO80" s="252"/>
      <c r="AEP80" s="252"/>
      <c r="AEQ80" s="252"/>
      <c r="AER80" s="252"/>
      <c r="AES80" s="252"/>
      <c r="AET80" s="252"/>
      <c r="AEU80" s="252"/>
      <c r="AEV80" s="252"/>
      <c r="AEW80" s="252"/>
      <c r="AEX80" s="252"/>
      <c r="AEY80" s="252"/>
      <c r="AEZ80" s="252"/>
      <c r="AFA80" s="252"/>
      <c r="AFB80" s="252"/>
      <c r="AFC80" s="252"/>
      <c r="AFD80" s="252"/>
      <c r="AFE80" s="252"/>
      <c r="AFF80" s="252"/>
      <c r="AFG80" s="252"/>
      <c r="AFH80" s="252"/>
      <c r="AFI80" s="252"/>
      <c r="AFJ80" s="252"/>
      <c r="AFK80" s="252"/>
      <c r="AFL80" s="252"/>
      <c r="AFM80" s="252"/>
      <c r="AFN80" s="252"/>
      <c r="AFO80" s="252"/>
      <c r="AFP80" s="252"/>
      <c r="AFQ80" s="252"/>
      <c r="AFR80" s="252"/>
      <c r="AFS80" s="252"/>
      <c r="AFT80" s="252"/>
      <c r="AFU80" s="252"/>
      <c r="AFV80" s="252"/>
      <c r="AFW80" s="252"/>
      <c r="AFX80" s="252"/>
      <c r="AFY80" s="252"/>
      <c r="AFZ80" s="252"/>
      <c r="AGA80" s="252"/>
      <c r="AGB80" s="252"/>
      <c r="AGC80" s="252"/>
      <c r="AGD80" s="252"/>
      <c r="AGE80" s="252"/>
      <c r="AGF80" s="252"/>
      <c r="AGG80" s="252"/>
      <c r="AGH80" s="252"/>
      <c r="AGI80" s="252"/>
      <c r="AGJ80" s="252"/>
      <c r="AGK80" s="252"/>
      <c r="AGL80" s="252"/>
      <c r="AGM80" s="252"/>
      <c r="AGN80" s="252"/>
      <c r="AGO80" s="252"/>
      <c r="AGP80" s="252"/>
      <c r="AGQ80" s="252"/>
      <c r="AGR80" s="252"/>
      <c r="AGS80" s="252"/>
      <c r="AGT80" s="252"/>
      <c r="AGU80" s="252"/>
      <c r="AGV80" s="252"/>
      <c r="AGW80" s="252"/>
      <c r="AGX80" s="252"/>
      <c r="AGY80" s="252"/>
      <c r="AGZ80" s="252"/>
      <c r="AHA80" s="252"/>
      <c r="AHB80" s="252"/>
      <c r="AHC80" s="252"/>
      <c r="AHD80" s="252"/>
      <c r="AHE80" s="252"/>
      <c r="AHF80" s="252"/>
      <c r="AHG80" s="252"/>
      <c r="AHH80" s="252"/>
      <c r="AHI80" s="252"/>
      <c r="AHJ80" s="252"/>
      <c r="AHK80" s="252"/>
      <c r="AHL80" s="252"/>
      <c r="AHM80" s="252"/>
      <c r="AHN80" s="252"/>
      <c r="AHO80" s="252"/>
      <c r="AHP80" s="252"/>
      <c r="AHQ80" s="252"/>
      <c r="AHR80" s="252"/>
      <c r="AHS80" s="252"/>
      <c r="AHT80" s="252"/>
      <c r="AHU80" s="252"/>
      <c r="AHV80" s="252"/>
      <c r="AHW80" s="252"/>
      <c r="AHX80" s="252"/>
      <c r="AHY80" s="252"/>
      <c r="AHZ80" s="252"/>
      <c r="AIA80" s="252"/>
      <c r="AIB80" s="252"/>
      <c r="AIC80" s="252"/>
      <c r="AID80" s="252"/>
      <c r="AIE80" s="252"/>
      <c r="AIF80" s="252"/>
      <c r="AIG80" s="252"/>
      <c r="AIH80" s="252"/>
      <c r="AII80" s="252"/>
      <c r="AIJ80" s="252"/>
      <c r="AIK80" s="252"/>
      <c r="AIL80" s="252"/>
      <c r="AIM80" s="252"/>
      <c r="AIN80" s="252"/>
      <c r="AIO80" s="252"/>
      <c r="AIP80" s="252"/>
      <c r="AIQ80" s="252"/>
      <c r="AIR80" s="252"/>
      <c r="AIS80" s="252"/>
      <c r="AIT80" s="252"/>
      <c r="AIU80" s="252"/>
      <c r="AIV80" s="252"/>
      <c r="AIW80" s="252"/>
      <c r="AIX80" s="252"/>
      <c r="AIY80" s="252"/>
      <c r="AIZ80" s="252"/>
      <c r="AJA80" s="252"/>
      <c r="AJB80" s="252"/>
      <c r="AJC80" s="252"/>
      <c r="AJD80" s="252"/>
      <c r="AJE80" s="252"/>
      <c r="AJF80" s="252"/>
      <c r="AJG80" s="252"/>
      <c r="AJH80" s="252"/>
      <c r="AJI80" s="252"/>
      <c r="AJJ80" s="252"/>
      <c r="AJK80" s="252"/>
      <c r="AJL80" s="252"/>
      <c r="AJM80" s="252"/>
      <c r="AJN80" s="252"/>
      <c r="AJO80" s="252"/>
      <c r="AJP80" s="252"/>
      <c r="AJQ80" s="252"/>
      <c r="AJR80" s="252"/>
      <c r="AJS80" s="252"/>
      <c r="AJT80" s="252"/>
      <c r="AJU80" s="252"/>
      <c r="AJV80" s="252"/>
      <c r="AJW80" s="252"/>
      <c r="AJX80" s="252"/>
      <c r="AJY80" s="252"/>
      <c r="AJZ80" s="252"/>
      <c r="AKA80" s="252"/>
      <c r="AKB80" s="252"/>
      <c r="AKC80" s="252"/>
      <c r="AKD80" s="252"/>
      <c r="AKE80" s="252"/>
      <c r="AKF80" s="252"/>
      <c r="AKG80" s="252"/>
      <c r="AKH80" s="252"/>
      <c r="AKI80" s="252"/>
      <c r="AKJ80" s="252"/>
      <c r="AKK80" s="252"/>
      <c r="AKL80" s="252"/>
      <c r="AKM80" s="252"/>
      <c r="AKN80" s="252"/>
      <c r="AKO80" s="252"/>
      <c r="AKP80" s="252"/>
      <c r="AKQ80" s="252"/>
      <c r="AKR80" s="252"/>
      <c r="AKS80" s="252"/>
      <c r="AKT80" s="252"/>
      <c r="AKU80" s="252"/>
      <c r="AKV80" s="252"/>
      <c r="AKW80" s="252"/>
      <c r="AKX80" s="252"/>
      <c r="AKY80" s="252"/>
      <c r="AKZ80" s="252"/>
      <c r="ALA80" s="252"/>
      <c r="ALB80" s="252"/>
      <c r="ALC80" s="252"/>
      <c r="ALD80" s="252"/>
      <c r="ALE80" s="252"/>
      <c r="ALF80" s="252"/>
      <c r="ALG80" s="252"/>
      <c r="ALH80" s="252"/>
      <c r="ALI80" s="252"/>
      <c r="ALJ80" s="252"/>
      <c r="ALK80" s="252"/>
      <c r="ALL80" s="252"/>
      <c r="ALM80" s="252"/>
      <c r="ALN80" s="252"/>
      <c r="ALO80" s="252"/>
      <c r="ALP80" s="252"/>
      <c r="ALQ80" s="252"/>
      <c r="ALR80" s="252"/>
      <c r="ALS80" s="252"/>
      <c r="ALT80" s="252"/>
      <c r="ALU80" s="252"/>
      <c r="ALV80" s="252"/>
      <c r="ALW80" s="252"/>
      <c r="ALX80" s="252"/>
      <c r="ALY80" s="252"/>
      <c r="ALZ80" s="252"/>
      <c r="AMA80" s="252"/>
      <c r="AMB80" s="252"/>
      <c r="AMC80" s="252"/>
      <c r="AMD80" s="252"/>
      <c r="AME80" s="252"/>
      <c r="AMF80" s="252"/>
      <c r="AMG80" s="252"/>
      <c r="AMH80" s="252"/>
      <c r="AMI80" s="252"/>
      <c r="AMJ80" s="252"/>
      <c r="AMK80" s="252"/>
      <c r="AML80" s="252"/>
      <c r="AMM80" s="252"/>
      <c r="AMN80" s="252"/>
      <c r="AMO80" s="252"/>
      <c r="AMP80" s="252"/>
      <c r="AMQ80" s="252"/>
      <c r="AMR80" s="252"/>
      <c r="AMS80" s="252"/>
      <c r="AMT80" s="252"/>
      <c r="AMU80" s="252"/>
      <c r="AMV80" s="252"/>
      <c r="AMW80" s="252"/>
      <c r="AMX80" s="252"/>
      <c r="AMY80" s="252"/>
      <c r="AMZ80" s="252"/>
      <c r="ANA80" s="252"/>
      <c r="ANB80" s="252"/>
      <c r="ANC80" s="252"/>
      <c r="AND80" s="252"/>
      <c r="ANE80" s="252"/>
      <c r="ANF80" s="252"/>
      <c r="ANG80" s="252"/>
      <c r="ANH80" s="252"/>
      <c r="ANI80" s="252"/>
      <c r="ANJ80" s="252"/>
      <c r="ANK80" s="252"/>
      <c r="ANL80" s="252"/>
      <c r="ANM80" s="252"/>
      <c r="ANN80" s="252"/>
      <c r="ANO80" s="252"/>
      <c r="ANP80" s="252"/>
      <c r="ANQ80" s="252"/>
      <c r="ANR80" s="252"/>
      <c r="ANS80" s="252"/>
      <c r="ANT80" s="252"/>
      <c r="ANU80" s="252"/>
      <c r="ANV80" s="252"/>
      <c r="ANW80" s="252"/>
      <c r="ANX80" s="252"/>
      <c r="ANY80" s="252"/>
      <c r="ANZ80" s="252"/>
      <c r="AOA80" s="252"/>
      <c r="AOB80" s="252"/>
      <c r="AOC80" s="252"/>
      <c r="AOD80" s="252"/>
      <c r="AOE80" s="252"/>
      <c r="AOF80" s="252"/>
      <c r="AOG80" s="252"/>
      <c r="AOH80" s="252"/>
      <c r="AOI80" s="252"/>
      <c r="AOJ80" s="252"/>
      <c r="AOK80" s="252"/>
      <c r="AOL80" s="252"/>
      <c r="AOM80" s="252"/>
      <c r="AON80" s="252"/>
      <c r="AOO80" s="252"/>
      <c r="AOP80" s="252"/>
      <c r="AOQ80" s="252"/>
      <c r="AOR80" s="252"/>
      <c r="AOS80" s="252"/>
      <c r="AOT80" s="252"/>
      <c r="AOU80" s="252"/>
      <c r="AOV80" s="252"/>
      <c r="AOW80" s="252"/>
      <c r="AOX80" s="252"/>
      <c r="AOY80" s="252"/>
      <c r="AOZ80" s="252"/>
      <c r="APA80" s="252"/>
      <c r="APB80" s="252"/>
      <c r="APC80" s="252"/>
      <c r="APD80" s="252"/>
      <c r="APE80" s="252"/>
      <c r="APF80" s="252"/>
      <c r="APG80" s="252"/>
      <c r="APH80" s="252"/>
      <c r="API80" s="252"/>
      <c r="APJ80" s="252"/>
      <c r="APK80" s="252"/>
      <c r="APL80" s="252"/>
      <c r="APM80" s="252"/>
      <c r="APN80" s="252"/>
      <c r="APO80" s="252"/>
      <c r="APP80" s="252"/>
    </row>
    <row r="81" spans="1:1108" s="249" customFormat="1">
      <c r="A81" s="42">
        <v>194</v>
      </c>
      <c r="B81" s="137">
        <v>67.099999999999994</v>
      </c>
      <c r="C81" s="102" t="s">
        <v>678</v>
      </c>
      <c r="D81" s="174">
        <v>1078</v>
      </c>
      <c r="E81" s="254" t="s">
        <v>679</v>
      </c>
      <c r="F81" s="106" t="s">
        <v>681</v>
      </c>
      <c r="G81" s="175" t="s">
        <v>680</v>
      </c>
      <c r="H81" s="175" t="s">
        <v>683</v>
      </c>
      <c r="I81" s="175" t="s">
        <v>682</v>
      </c>
      <c r="J81" s="10" t="s">
        <v>684</v>
      </c>
      <c r="K81" s="10" t="s">
        <v>685</v>
      </c>
      <c r="L81" s="74" t="s">
        <v>686</v>
      </c>
      <c r="M81" s="10" t="s">
        <v>687</v>
      </c>
      <c r="N81" s="74" t="s">
        <v>201</v>
      </c>
      <c r="O81" s="177">
        <v>101467</v>
      </c>
      <c r="P81" s="109">
        <v>89</v>
      </c>
      <c r="Q81" s="109" t="s">
        <v>0</v>
      </c>
      <c r="R81" s="109">
        <v>89</v>
      </c>
      <c r="S81" s="109" t="s">
        <v>0</v>
      </c>
      <c r="T81" s="109">
        <v>2.5</v>
      </c>
      <c r="U81" s="109" t="s">
        <v>0</v>
      </c>
      <c r="V81" s="109">
        <v>13</v>
      </c>
      <c r="W81" s="109" t="s">
        <v>0</v>
      </c>
      <c r="X81" s="109">
        <v>6</v>
      </c>
      <c r="Y81" s="109" t="s">
        <v>0</v>
      </c>
      <c r="Z81" s="109">
        <v>3</v>
      </c>
      <c r="AA81" s="109" t="s">
        <v>0</v>
      </c>
      <c r="AB81" s="109"/>
      <c r="AC81" s="109" t="s">
        <v>0</v>
      </c>
      <c r="AD81" s="109"/>
      <c r="AE81" s="109" t="s">
        <v>0</v>
      </c>
      <c r="AF81" s="77">
        <v>4.5</v>
      </c>
      <c r="AG81" s="78">
        <v>8</v>
      </c>
      <c r="AH81" s="77" t="s">
        <v>407</v>
      </c>
      <c r="AI81" s="77" t="s">
        <v>0</v>
      </c>
      <c r="AJ81" s="80"/>
      <c r="AK81" s="80"/>
      <c r="AL81" s="26" t="s">
        <v>11</v>
      </c>
      <c r="AM81" s="26"/>
      <c r="AN81" s="26"/>
      <c r="AO81" s="26"/>
      <c r="AP81" s="111">
        <v>10</v>
      </c>
      <c r="AQ81" s="111" t="s">
        <v>7</v>
      </c>
      <c r="AR81" s="83">
        <v>0.22</v>
      </c>
      <c r="AS81" s="83" t="s">
        <v>20</v>
      </c>
      <c r="AT81" s="260">
        <v>80</v>
      </c>
      <c r="AU81" s="261">
        <v>90</v>
      </c>
      <c r="AV81" s="261">
        <v>100</v>
      </c>
      <c r="AW81" s="74" t="s">
        <v>206</v>
      </c>
      <c r="AX81" s="74" t="s">
        <v>207</v>
      </c>
      <c r="AY81" s="74" t="s">
        <v>208</v>
      </c>
      <c r="AZ81" s="74" t="s">
        <v>209</v>
      </c>
      <c r="BA81" s="152" t="s">
        <v>210</v>
      </c>
      <c r="BB81" s="152" t="s">
        <v>211</v>
      </c>
      <c r="BC81" s="152" t="s">
        <v>212</v>
      </c>
      <c r="BD81" s="152" t="s">
        <v>213</v>
      </c>
      <c r="BE81" s="364" t="s">
        <v>679</v>
      </c>
      <c r="BF81" s="236" t="s">
        <v>688</v>
      </c>
      <c r="BG81" s="236" t="s">
        <v>689</v>
      </c>
      <c r="BH81" s="236" t="s">
        <v>690</v>
      </c>
      <c r="BM81" s="155" t="s">
        <v>215</v>
      </c>
      <c r="BN81" s="154" t="s">
        <v>216</v>
      </c>
      <c r="BO81" s="154" t="s">
        <v>217</v>
      </c>
      <c r="BP81" s="154" t="s">
        <v>218</v>
      </c>
      <c r="BQ81" s="155" t="s">
        <v>219</v>
      </c>
      <c r="BR81" s="154" t="s">
        <v>220</v>
      </c>
      <c r="BS81" s="121" t="s">
        <v>221</v>
      </c>
      <c r="BT81" s="121" t="s">
        <v>222</v>
      </c>
      <c r="BU81" s="121" t="s">
        <v>215</v>
      </c>
      <c r="BV81" s="121" t="s">
        <v>216</v>
      </c>
      <c r="BW81" s="121" t="s">
        <v>217</v>
      </c>
      <c r="BX81" s="121" t="s">
        <v>218</v>
      </c>
      <c r="BY81" s="121" t="s">
        <v>414</v>
      </c>
      <c r="BZ81" s="155" t="s">
        <v>415</v>
      </c>
      <c r="CA81" s="268" t="s">
        <v>416</v>
      </c>
      <c r="CB81" s="269" t="s">
        <v>417</v>
      </c>
      <c r="CC81" s="154" t="s">
        <v>227</v>
      </c>
      <c r="CD81" s="156" t="s">
        <v>228</v>
      </c>
      <c r="CE81" s="157" t="s">
        <v>229</v>
      </c>
      <c r="CF81" s="157" t="s">
        <v>230</v>
      </c>
      <c r="CG81" s="89" t="s">
        <v>691</v>
      </c>
      <c r="CH81" s="155" t="s">
        <v>692</v>
      </c>
      <c r="CI81" s="155" t="s">
        <v>693</v>
      </c>
      <c r="CJ81" s="155" t="s">
        <v>694</v>
      </c>
      <c r="CK81" s="278"/>
      <c r="CL81" s="278"/>
      <c r="CM81" s="278"/>
      <c r="CN81" s="278"/>
      <c r="CO81" s="278"/>
      <c r="CP81" s="278"/>
      <c r="CQ81" s="278"/>
      <c r="CR81" s="278"/>
      <c r="CS81" s="278"/>
      <c r="CT81" s="278"/>
      <c r="CU81" s="278"/>
      <c r="CV81" s="278"/>
      <c r="CW81" s="278"/>
      <c r="CX81" s="278"/>
      <c r="CY81" s="365"/>
      <c r="CZ81" s="90"/>
      <c r="DA81" s="92"/>
      <c r="DB81" s="93"/>
      <c r="DC81" s="93"/>
      <c r="DD81" s="93"/>
      <c r="DE81" s="90" t="s">
        <v>235</v>
      </c>
      <c r="DF81" s="92"/>
      <c r="DG81" s="278"/>
      <c r="DH81" s="278"/>
      <c r="DI81" s="92" t="s">
        <v>236</v>
      </c>
      <c r="DJ81" s="91" t="s">
        <v>237</v>
      </c>
      <c r="DK81" s="91" t="s">
        <v>238</v>
      </c>
      <c r="DL81" s="91" t="s">
        <v>239</v>
      </c>
      <c r="DM81" s="127" t="s">
        <v>414</v>
      </c>
      <c r="DN81" s="127" t="s">
        <v>422</v>
      </c>
      <c r="DO81" s="127" t="s">
        <v>423</v>
      </c>
      <c r="DP81" s="127" t="s">
        <v>424</v>
      </c>
      <c r="DQ81" s="91"/>
      <c r="DR81" s="91"/>
      <c r="DS81" s="91"/>
      <c r="DT81" s="91"/>
      <c r="DU81" s="1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4"/>
      <c r="EH81" s="94"/>
      <c r="EI81" s="95"/>
      <c r="EJ81" s="95"/>
      <c r="EK81" s="96" t="s">
        <v>253</v>
      </c>
      <c r="EL81" s="74"/>
      <c r="EM81" s="74"/>
      <c r="EN81" s="137"/>
      <c r="EO81" s="185" t="s">
        <v>254</v>
      </c>
      <c r="EP81" s="185" t="s">
        <v>695</v>
      </c>
      <c r="EQ81" s="185" t="s">
        <v>696</v>
      </c>
      <c r="ER81" s="185" t="s">
        <v>697</v>
      </c>
      <c r="ES81" s="185" t="s">
        <v>698</v>
      </c>
      <c r="ET81" s="185"/>
      <c r="EU81" s="185" t="s">
        <v>699</v>
      </c>
      <c r="EV81" s="137"/>
      <c r="EW81" s="137"/>
      <c r="EX81" s="355" t="s">
        <v>700</v>
      </c>
      <c r="EY81" s="356"/>
      <c r="EZ81" s="355" t="s">
        <v>701</v>
      </c>
      <c r="FA81" s="355" t="s">
        <v>702</v>
      </c>
      <c r="FB81" s="355"/>
      <c r="FC81" s="355"/>
      <c r="FD81" s="356"/>
      <c r="FE81" s="356"/>
      <c r="FF81" s="239">
        <v>41125</v>
      </c>
      <c r="FG81" s="357"/>
      <c r="FH81" s="357"/>
      <c r="FI81" s="240">
        <v>115926</v>
      </c>
      <c r="FJ81" s="248"/>
      <c r="FK81" s="248"/>
      <c r="FL81" s="135">
        <v>1</v>
      </c>
      <c r="FM81" s="136"/>
      <c r="FN81" s="136"/>
      <c r="FO81" s="136"/>
      <c r="FP81" s="136"/>
      <c r="FQ81" s="136"/>
      <c r="FR81" s="136"/>
      <c r="FS81" s="136"/>
      <c r="FT81" s="136"/>
      <c r="FU81" s="136"/>
      <c r="FV81" s="136"/>
      <c r="FW81" s="173"/>
      <c r="FX81" s="173"/>
      <c r="FY81" s="173"/>
      <c r="FZ81" s="173"/>
      <c r="GA81" s="173"/>
      <c r="GB81" s="173"/>
      <c r="GC81" s="173"/>
      <c r="GD81" s="173"/>
      <c r="GE81" s="173"/>
      <c r="GF81" s="173"/>
      <c r="GG81" s="173"/>
      <c r="GH81" s="173"/>
      <c r="GI81" s="173"/>
      <c r="GJ81" s="173"/>
      <c r="GK81" s="173"/>
      <c r="GL81" s="173"/>
      <c r="GM81" s="173"/>
      <c r="GN81" s="173"/>
      <c r="GO81" s="173"/>
      <c r="GP81" s="173"/>
      <c r="GQ81" s="173"/>
      <c r="GR81" s="173"/>
      <c r="GS81" s="173"/>
      <c r="GT81" s="173"/>
      <c r="GU81" s="173"/>
      <c r="GV81" s="173"/>
      <c r="GW81" s="173"/>
      <c r="GX81" s="173"/>
      <c r="GY81" s="173"/>
      <c r="GZ81" s="173"/>
      <c r="HA81" s="173"/>
      <c r="HB81" s="173"/>
      <c r="HC81" s="173"/>
      <c r="HD81" s="173"/>
      <c r="HE81" s="173"/>
      <c r="HF81" s="173"/>
      <c r="HG81" s="173"/>
      <c r="HH81" s="173"/>
      <c r="HI81" s="173"/>
      <c r="HJ81" s="173"/>
      <c r="HK81" s="173"/>
      <c r="HL81" s="173"/>
      <c r="HM81" s="173"/>
      <c r="HN81" s="173"/>
      <c r="HO81" s="173"/>
      <c r="HP81" s="173"/>
      <c r="HQ81" s="173"/>
      <c r="HR81" s="173"/>
      <c r="HS81" s="173"/>
      <c r="HT81" s="173"/>
      <c r="HU81" s="173"/>
      <c r="HV81" s="173"/>
      <c r="HW81" s="173"/>
      <c r="HX81" s="173"/>
      <c r="HY81" s="173"/>
      <c r="HZ81" s="173"/>
      <c r="IA81" s="173"/>
      <c r="IB81" s="173"/>
      <c r="IC81" s="173"/>
      <c r="ID81" s="173"/>
      <c r="IE81" s="173"/>
      <c r="IF81" s="173"/>
      <c r="IG81" s="173"/>
      <c r="IH81" s="173"/>
      <c r="II81" s="173"/>
      <c r="IJ81" s="173"/>
      <c r="IK81" s="173"/>
      <c r="IL81" s="173"/>
      <c r="IM81" s="173"/>
      <c r="IN81" s="173"/>
      <c r="IO81" s="173"/>
      <c r="IP81" s="173"/>
      <c r="IQ81" s="173"/>
      <c r="IR81" s="173"/>
      <c r="IS81" s="173"/>
      <c r="IT81" s="173"/>
      <c r="IU81" s="173"/>
      <c r="IV81" s="173"/>
      <c r="IW81" s="173"/>
      <c r="IX81" s="173"/>
      <c r="IY81" s="173"/>
      <c r="IZ81" s="173"/>
      <c r="JA81" s="173"/>
      <c r="JB81" s="173"/>
      <c r="JC81" s="173"/>
      <c r="JD81" s="173"/>
      <c r="JE81" s="173"/>
      <c r="JF81" s="173"/>
      <c r="JG81" s="173"/>
      <c r="JH81" s="173"/>
      <c r="JI81" s="173"/>
      <c r="JJ81" s="173"/>
      <c r="JK81" s="173"/>
      <c r="JL81" s="173"/>
      <c r="JM81" s="173"/>
      <c r="JN81" s="173"/>
      <c r="JO81" s="173"/>
      <c r="JP81" s="173"/>
      <c r="JQ81" s="173"/>
      <c r="JR81" s="173"/>
      <c r="JS81" s="173"/>
      <c r="JT81" s="173"/>
      <c r="JU81" s="173"/>
      <c r="JV81" s="173"/>
      <c r="JW81" s="173"/>
      <c r="JX81" s="173"/>
      <c r="JY81" s="173"/>
      <c r="JZ81" s="173"/>
      <c r="KA81" s="173"/>
      <c r="KB81" s="173"/>
      <c r="KC81" s="173"/>
      <c r="KD81" s="173"/>
      <c r="KE81" s="173"/>
      <c r="KF81" s="173"/>
      <c r="KG81" s="173"/>
      <c r="KH81" s="173"/>
      <c r="KI81" s="173"/>
      <c r="KJ81" s="173"/>
      <c r="KK81" s="173"/>
      <c r="KL81" s="173"/>
      <c r="KM81" s="173"/>
      <c r="KN81" s="173"/>
      <c r="KO81" s="173"/>
      <c r="KP81" s="173"/>
      <c r="KQ81" s="173"/>
      <c r="KR81" s="173"/>
      <c r="KS81" s="173"/>
      <c r="KT81" s="173"/>
      <c r="KU81" s="173"/>
      <c r="KV81" s="173"/>
      <c r="KW81" s="173"/>
      <c r="KX81" s="173"/>
      <c r="KY81" s="173"/>
      <c r="KZ81" s="173"/>
      <c r="LA81" s="173"/>
      <c r="LB81" s="173"/>
      <c r="LC81" s="173"/>
      <c r="LD81" s="173"/>
      <c r="LE81" s="173"/>
      <c r="LF81" s="173"/>
      <c r="LG81" s="173"/>
      <c r="LH81" s="173"/>
      <c r="LI81" s="173"/>
      <c r="LJ81" s="173"/>
      <c r="LK81" s="173"/>
      <c r="LL81" s="173"/>
      <c r="LM81" s="173"/>
      <c r="LN81" s="173"/>
      <c r="LO81" s="173"/>
      <c r="LP81" s="173"/>
      <c r="LQ81" s="173"/>
      <c r="LR81" s="173"/>
      <c r="LS81" s="173"/>
      <c r="LT81" s="173"/>
      <c r="LU81" s="173"/>
      <c r="LV81" s="173"/>
      <c r="LW81" s="173"/>
      <c r="LX81" s="173"/>
      <c r="LY81" s="173"/>
      <c r="LZ81" s="173"/>
      <c r="MA81" s="173"/>
      <c r="MB81" s="173"/>
      <c r="MC81" s="173"/>
      <c r="MD81" s="173"/>
      <c r="ME81" s="173"/>
      <c r="MF81" s="173"/>
      <c r="MG81" s="173"/>
      <c r="MH81" s="173"/>
      <c r="MI81" s="173"/>
      <c r="MJ81" s="173"/>
      <c r="MK81" s="173"/>
      <c r="ML81" s="173"/>
      <c r="MM81" s="173"/>
      <c r="MN81" s="173"/>
      <c r="MO81" s="173"/>
      <c r="MP81" s="173"/>
      <c r="MQ81" s="173"/>
      <c r="MR81" s="173"/>
      <c r="MS81" s="173"/>
      <c r="MT81" s="173"/>
      <c r="MU81" s="173"/>
      <c r="MV81" s="173"/>
      <c r="MW81" s="173"/>
      <c r="MX81" s="173"/>
      <c r="MY81" s="173"/>
      <c r="MZ81" s="173"/>
      <c r="NA81" s="173"/>
      <c r="NB81" s="173"/>
      <c r="NC81" s="173"/>
      <c r="ND81" s="173"/>
      <c r="NE81" s="173"/>
      <c r="NF81" s="173"/>
      <c r="NG81" s="173"/>
      <c r="NH81" s="173"/>
      <c r="NI81" s="173"/>
      <c r="NJ81" s="173"/>
      <c r="NK81" s="173"/>
      <c r="NL81" s="173"/>
      <c r="NM81" s="173"/>
      <c r="NN81" s="173"/>
      <c r="NO81" s="173"/>
      <c r="NP81" s="173"/>
      <c r="NQ81" s="173"/>
      <c r="NR81" s="173"/>
      <c r="NS81" s="173"/>
      <c r="NT81" s="173"/>
      <c r="NU81" s="173"/>
      <c r="NV81" s="173"/>
      <c r="NW81" s="173"/>
      <c r="NX81" s="173"/>
      <c r="NY81" s="173"/>
      <c r="NZ81" s="173"/>
      <c r="OA81" s="173"/>
      <c r="OB81" s="173"/>
      <c r="OC81" s="173"/>
      <c r="OD81" s="173"/>
      <c r="OE81" s="173"/>
      <c r="OF81" s="173"/>
      <c r="OG81" s="173"/>
      <c r="OH81" s="173"/>
      <c r="OI81" s="173"/>
      <c r="OJ81" s="173"/>
      <c r="OK81" s="173"/>
      <c r="OL81" s="173"/>
      <c r="OM81" s="173"/>
      <c r="ON81" s="173"/>
      <c r="OO81" s="173"/>
      <c r="OP81" s="173"/>
      <c r="OQ81" s="173"/>
      <c r="OR81" s="173"/>
      <c r="OS81" s="173"/>
      <c r="OT81" s="173"/>
      <c r="OU81" s="173"/>
      <c r="OV81" s="173"/>
      <c r="OW81" s="173"/>
      <c r="OX81" s="173"/>
      <c r="OY81" s="173"/>
      <c r="OZ81" s="173"/>
      <c r="PA81" s="173"/>
      <c r="PB81" s="173"/>
      <c r="PC81" s="173"/>
      <c r="PD81" s="173"/>
      <c r="PE81" s="173"/>
      <c r="PF81" s="173"/>
      <c r="PG81" s="173"/>
      <c r="PH81" s="173"/>
      <c r="PI81" s="173"/>
      <c r="PJ81" s="173"/>
      <c r="PK81" s="173"/>
      <c r="PL81" s="173"/>
      <c r="PM81" s="173"/>
      <c r="PN81" s="173"/>
      <c r="PO81" s="173"/>
      <c r="PP81" s="173"/>
      <c r="PQ81" s="173"/>
      <c r="PR81" s="173"/>
      <c r="PS81" s="173"/>
      <c r="PT81" s="173"/>
      <c r="PU81" s="173"/>
      <c r="PV81" s="173"/>
      <c r="PW81" s="173"/>
      <c r="PX81" s="173"/>
      <c r="PY81" s="173"/>
      <c r="PZ81" s="173"/>
      <c r="QA81" s="173"/>
      <c r="QB81" s="173"/>
      <c r="QC81" s="173"/>
      <c r="QD81" s="173"/>
      <c r="QE81" s="173"/>
      <c r="QF81" s="173"/>
      <c r="QG81" s="173"/>
      <c r="QH81" s="173"/>
      <c r="QI81" s="173"/>
      <c r="QJ81" s="173"/>
      <c r="QK81" s="173"/>
      <c r="QL81" s="173"/>
      <c r="QM81" s="173"/>
      <c r="QN81" s="173"/>
      <c r="QO81" s="173"/>
      <c r="QP81" s="173"/>
      <c r="QQ81" s="173"/>
      <c r="QR81" s="173"/>
      <c r="QS81" s="173"/>
      <c r="QT81" s="173"/>
      <c r="QU81" s="173"/>
      <c r="QV81" s="173"/>
      <c r="QW81" s="173"/>
      <c r="QX81" s="173"/>
      <c r="QY81" s="173"/>
      <c r="QZ81" s="173"/>
      <c r="RA81" s="173"/>
      <c r="RB81" s="173"/>
      <c r="RC81" s="173"/>
      <c r="RD81" s="173"/>
      <c r="RE81" s="173"/>
      <c r="RF81" s="173"/>
      <c r="RG81" s="173"/>
      <c r="RH81" s="173"/>
      <c r="RI81" s="173"/>
      <c r="RJ81" s="173"/>
      <c r="RK81" s="173"/>
      <c r="RL81" s="173"/>
      <c r="RM81" s="173"/>
      <c r="RN81" s="173"/>
      <c r="RO81" s="173"/>
      <c r="RP81" s="173"/>
      <c r="RQ81" s="173"/>
      <c r="RR81" s="173"/>
      <c r="RS81" s="173"/>
      <c r="RT81" s="173"/>
      <c r="RU81" s="173"/>
      <c r="RV81" s="173"/>
      <c r="RW81" s="173"/>
      <c r="RX81" s="173"/>
      <c r="RY81" s="173"/>
      <c r="RZ81" s="173"/>
      <c r="SA81" s="173"/>
      <c r="SB81" s="173"/>
      <c r="SC81" s="173"/>
      <c r="SD81" s="173"/>
      <c r="SE81" s="173"/>
      <c r="SF81" s="173"/>
      <c r="SG81" s="173"/>
      <c r="SH81" s="173"/>
      <c r="SI81" s="173"/>
      <c r="SJ81" s="173"/>
      <c r="SK81" s="173"/>
      <c r="SL81" s="173"/>
      <c r="SM81" s="173"/>
      <c r="SN81" s="173"/>
      <c r="SO81" s="173"/>
      <c r="SP81" s="173"/>
      <c r="SQ81" s="173"/>
      <c r="SR81" s="173"/>
      <c r="SS81" s="173"/>
      <c r="ST81" s="173"/>
      <c r="SU81" s="173"/>
      <c r="SV81" s="173"/>
      <c r="SW81" s="173"/>
      <c r="SX81" s="173"/>
      <c r="SY81" s="173"/>
      <c r="SZ81" s="173"/>
      <c r="TA81" s="173"/>
      <c r="TB81" s="173"/>
      <c r="TC81" s="173"/>
      <c r="TD81" s="173"/>
      <c r="TE81" s="173"/>
      <c r="TF81" s="173"/>
      <c r="TG81" s="173"/>
      <c r="TH81" s="173"/>
      <c r="TI81" s="173"/>
      <c r="TJ81" s="173"/>
      <c r="TK81" s="173"/>
      <c r="TL81" s="173"/>
      <c r="TM81" s="173"/>
      <c r="TN81" s="173"/>
      <c r="TO81" s="173"/>
      <c r="TP81" s="173"/>
      <c r="TQ81" s="173"/>
      <c r="TR81" s="173"/>
      <c r="TS81" s="173"/>
      <c r="TT81" s="173"/>
      <c r="TU81" s="173"/>
      <c r="TV81" s="173"/>
      <c r="TW81" s="173"/>
      <c r="TX81" s="173"/>
      <c r="TY81" s="173"/>
      <c r="TZ81" s="173"/>
      <c r="UA81" s="173"/>
      <c r="UB81" s="173"/>
      <c r="UC81" s="173"/>
      <c r="UD81" s="173"/>
      <c r="UE81" s="173"/>
      <c r="UF81" s="173"/>
      <c r="UG81" s="173"/>
      <c r="UH81" s="173"/>
      <c r="UI81" s="173"/>
      <c r="UJ81" s="173"/>
      <c r="UK81" s="173"/>
      <c r="UL81" s="173"/>
      <c r="UM81" s="173"/>
      <c r="UN81" s="173"/>
      <c r="UO81" s="173"/>
      <c r="UP81" s="173"/>
      <c r="UQ81" s="173"/>
      <c r="UR81" s="173"/>
      <c r="US81" s="173"/>
      <c r="UT81" s="173"/>
      <c r="UU81" s="173"/>
      <c r="UV81" s="173"/>
      <c r="UW81" s="173"/>
      <c r="UX81" s="173"/>
      <c r="UY81" s="173"/>
      <c r="UZ81" s="173"/>
      <c r="VA81" s="173"/>
      <c r="VB81" s="173"/>
      <c r="VC81" s="173"/>
      <c r="VD81" s="173"/>
      <c r="VE81" s="173"/>
      <c r="VF81" s="173"/>
      <c r="VG81" s="173"/>
      <c r="VH81" s="173"/>
      <c r="VI81" s="173"/>
      <c r="VJ81" s="173"/>
      <c r="VK81" s="173"/>
      <c r="VL81" s="173"/>
      <c r="VM81" s="173"/>
      <c r="VN81" s="173"/>
      <c r="VO81" s="173"/>
      <c r="VP81" s="173"/>
      <c r="VQ81" s="173"/>
      <c r="VR81" s="173"/>
      <c r="VS81" s="173"/>
      <c r="VT81" s="173"/>
      <c r="VU81" s="173"/>
      <c r="VV81" s="173"/>
      <c r="VW81" s="173"/>
      <c r="VX81" s="173"/>
      <c r="VY81" s="173"/>
      <c r="VZ81" s="173"/>
      <c r="WA81" s="173"/>
      <c r="WB81" s="173"/>
      <c r="WC81" s="173"/>
      <c r="WD81" s="173"/>
      <c r="WE81" s="173"/>
      <c r="WF81" s="173"/>
      <c r="WG81" s="173"/>
      <c r="WH81" s="173"/>
      <c r="WI81" s="173"/>
      <c r="WJ81" s="173"/>
      <c r="WK81" s="173"/>
      <c r="WL81" s="173"/>
      <c r="WM81" s="173"/>
      <c r="WN81" s="173"/>
      <c r="WO81" s="173"/>
      <c r="WP81" s="173"/>
      <c r="WQ81" s="173"/>
      <c r="WR81" s="173"/>
      <c r="WS81" s="173"/>
      <c r="WT81" s="173"/>
      <c r="WU81" s="173"/>
      <c r="WV81" s="173"/>
      <c r="WW81" s="173"/>
      <c r="WX81" s="173"/>
      <c r="WY81" s="173"/>
      <c r="WZ81" s="173"/>
      <c r="XA81" s="173"/>
      <c r="XB81" s="173"/>
      <c r="XC81" s="173"/>
      <c r="XD81" s="173"/>
      <c r="XE81" s="173"/>
      <c r="XF81" s="173"/>
      <c r="XG81" s="173"/>
      <c r="XH81" s="173"/>
      <c r="XI81" s="173"/>
      <c r="XJ81" s="173"/>
      <c r="XK81" s="173"/>
      <c r="XL81" s="173"/>
      <c r="XM81" s="173"/>
      <c r="XN81" s="173"/>
      <c r="XO81" s="173"/>
      <c r="XP81" s="173"/>
      <c r="XQ81" s="173"/>
      <c r="XR81" s="173"/>
      <c r="XS81" s="173"/>
      <c r="XT81" s="173"/>
      <c r="XU81" s="173"/>
      <c r="XV81" s="173"/>
      <c r="XW81" s="173"/>
      <c r="XX81" s="173"/>
      <c r="XY81" s="173"/>
      <c r="XZ81" s="173"/>
      <c r="YA81" s="173"/>
      <c r="YB81" s="173"/>
      <c r="YC81" s="173"/>
      <c r="YD81" s="173"/>
      <c r="YE81" s="173"/>
      <c r="YF81" s="173"/>
      <c r="YG81" s="173"/>
      <c r="YH81" s="173"/>
      <c r="YI81" s="173"/>
      <c r="YJ81" s="173"/>
      <c r="YK81" s="173"/>
      <c r="YL81" s="173"/>
      <c r="YM81" s="173"/>
      <c r="YN81" s="173"/>
      <c r="YO81" s="173"/>
      <c r="YP81" s="173"/>
      <c r="YQ81" s="173"/>
      <c r="YR81" s="173"/>
      <c r="YS81" s="173"/>
      <c r="YT81" s="173"/>
      <c r="YU81" s="173"/>
      <c r="YV81" s="173"/>
      <c r="YW81" s="173"/>
      <c r="YX81" s="173"/>
      <c r="YY81" s="173"/>
      <c r="YZ81" s="173"/>
      <c r="ZA81" s="173"/>
      <c r="ZB81" s="173"/>
      <c r="ZC81" s="173"/>
      <c r="ZD81" s="173"/>
      <c r="ZE81" s="173"/>
      <c r="ZF81" s="173"/>
      <c r="ZG81" s="173"/>
      <c r="ZH81" s="173"/>
      <c r="ZI81" s="173"/>
      <c r="ZJ81" s="173"/>
      <c r="ZK81" s="173"/>
      <c r="ZL81" s="173"/>
      <c r="ZM81" s="173"/>
      <c r="ZN81" s="173"/>
      <c r="ZO81" s="173"/>
      <c r="ZP81" s="173"/>
      <c r="ZQ81" s="173"/>
      <c r="ZR81" s="173"/>
      <c r="ZS81" s="173"/>
      <c r="ZT81" s="173"/>
      <c r="ZU81" s="173"/>
      <c r="ZV81" s="173"/>
      <c r="ZW81" s="173"/>
      <c r="ZX81" s="173"/>
      <c r="ZY81" s="173"/>
      <c r="ZZ81" s="173"/>
      <c r="AAA81" s="173"/>
      <c r="AAB81" s="173"/>
      <c r="AAC81" s="173"/>
      <c r="AAD81" s="173"/>
      <c r="AAE81" s="173"/>
      <c r="AAF81" s="173"/>
      <c r="AAG81" s="173"/>
      <c r="AAH81" s="173"/>
      <c r="AAI81" s="173"/>
      <c r="AAJ81" s="173"/>
      <c r="AAK81" s="173"/>
      <c r="AAL81" s="173"/>
      <c r="AAM81" s="173"/>
      <c r="AAN81" s="173"/>
      <c r="AAO81" s="173"/>
      <c r="AAP81" s="173"/>
      <c r="AAQ81" s="173"/>
      <c r="AAR81" s="173"/>
      <c r="AAS81" s="173"/>
      <c r="AAT81" s="173"/>
      <c r="AAU81" s="173"/>
      <c r="AAV81" s="173"/>
      <c r="AAW81" s="173"/>
      <c r="AAX81" s="173"/>
      <c r="AAY81" s="173"/>
      <c r="AAZ81" s="173"/>
      <c r="ABA81" s="173"/>
      <c r="ABB81" s="173"/>
      <c r="ABC81" s="173"/>
      <c r="ABD81" s="173"/>
      <c r="ABE81" s="173"/>
      <c r="ABF81" s="173"/>
      <c r="ABG81" s="173"/>
      <c r="ABH81" s="173"/>
      <c r="ABI81" s="173"/>
      <c r="ABJ81" s="173"/>
      <c r="ABK81" s="173"/>
      <c r="ABL81" s="173"/>
      <c r="ABM81" s="173"/>
      <c r="ABN81" s="173"/>
      <c r="ABO81" s="173"/>
      <c r="ABP81" s="173"/>
      <c r="ABQ81" s="173"/>
      <c r="ABR81" s="173"/>
      <c r="ABS81" s="173"/>
      <c r="ABT81" s="173"/>
      <c r="ABU81" s="173"/>
      <c r="ABV81" s="173"/>
      <c r="ABW81" s="173"/>
      <c r="ABX81" s="173"/>
      <c r="ABY81" s="173"/>
      <c r="ABZ81" s="173"/>
      <c r="ACA81" s="173"/>
      <c r="ACB81" s="173"/>
      <c r="ACC81" s="173"/>
      <c r="ACD81" s="173"/>
      <c r="ACE81" s="173"/>
      <c r="ACF81" s="173"/>
      <c r="ACG81" s="173"/>
      <c r="ACH81" s="173"/>
      <c r="ACI81" s="173"/>
      <c r="ACJ81" s="173"/>
      <c r="ACK81" s="173"/>
      <c r="ACL81" s="173"/>
      <c r="ACM81" s="173"/>
      <c r="ACN81" s="173"/>
      <c r="ACO81" s="173"/>
      <c r="ACP81" s="173"/>
      <c r="ACQ81" s="173"/>
      <c r="ACR81" s="173"/>
      <c r="ACS81" s="173"/>
      <c r="ACT81" s="173"/>
      <c r="ACU81" s="173"/>
      <c r="ACV81" s="173"/>
      <c r="ACW81" s="173"/>
      <c r="ACX81" s="173"/>
      <c r="ACY81" s="173"/>
      <c r="ACZ81" s="173"/>
      <c r="ADA81" s="173"/>
      <c r="ADB81" s="173"/>
      <c r="ADC81" s="173"/>
      <c r="ADD81" s="173"/>
      <c r="ADE81" s="173"/>
      <c r="ADF81" s="173"/>
      <c r="ADG81" s="173"/>
      <c r="ADH81" s="173"/>
      <c r="ADI81" s="173"/>
      <c r="ADJ81" s="173"/>
      <c r="ADK81" s="173"/>
      <c r="ADL81" s="173"/>
      <c r="ADM81" s="173"/>
      <c r="ADN81" s="173"/>
      <c r="ADO81" s="173"/>
      <c r="ADP81" s="173"/>
      <c r="ADQ81" s="173"/>
      <c r="ADR81" s="173"/>
      <c r="ADS81" s="173"/>
      <c r="ADT81" s="173"/>
      <c r="ADU81" s="173"/>
      <c r="ADV81" s="173"/>
      <c r="ADW81" s="173"/>
      <c r="ADX81" s="173"/>
      <c r="ADY81" s="173"/>
      <c r="ADZ81" s="173"/>
      <c r="AEA81" s="173"/>
      <c r="AEB81" s="173"/>
      <c r="AEC81" s="173"/>
      <c r="AED81" s="173"/>
      <c r="AEE81" s="173"/>
      <c r="AEF81" s="173"/>
      <c r="AEG81" s="173"/>
      <c r="AEH81" s="173"/>
      <c r="AEI81" s="173"/>
      <c r="AEJ81" s="173"/>
      <c r="AEK81" s="173"/>
      <c r="AEL81" s="173"/>
      <c r="AEM81" s="173"/>
      <c r="AEN81" s="173"/>
      <c r="AEO81" s="173"/>
      <c r="AEP81" s="173"/>
      <c r="AEQ81" s="173"/>
      <c r="AER81" s="173"/>
      <c r="AES81" s="173"/>
      <c r="AET81" s="173"/>
      <c r="AEU81" s="173"/>
      <c r="AEV81" s="173"/>
      <c r="AEW81" s="173"/>
      <c r="AEX81" s="173"/>
      <c r="AEY81" s="173"/>
      <c r="AEZ81" s="173"/>
      <c r="AFA81" s="173"/>
      <c r="AFB81" s="173"/>
      <c r="AFC81" s="173"/>
      <c r="AFD81" s="173"/>
      <c r="AFE81" s="173"/>
      <c r="AFF81" s="173"/>
      <c r="AFG81" s="173"/>
      <c r="AFH81" s="173"/>
      <c r="AFI81" s="173"/>
      <c r="AFJ81" s="173"/>
      <c r="AFK81" s="173"/>
      <c r="AFL81" s="173"/>
      <c r="AFM81" s="173"/>
      <c r="AFN81" s="173"/>
      <c r="AFO81" s="173"/>
      <c r="AFP81" s="173"/>
      <c r="AFQ81" s="173"/>
      <c r="AFR81" s="173"/>
      <c r="AFS81" s="173"/>
      <c r="AFT81" s="173"/>
      <c r="AFU81" s="173"/>
      <c r="AFV81" s="173"/>
      <c r="AFW81" s="173"/>
      <c r="AFX81" s="173"/>
      <c r="AFY81" s="173"/>
      <c r="AFZ81" s="173"/>
      <c r="AGA81" s="173"/>
      <c r="AGB81" s="173"/>
      <c r="AGC81" s="173"/>
      <c r="AGD81" s="173"/>
      <c r="AGE81" s="173"/>
      <c r="AGF81" s="173"/>
      <c r="AGG81" s="173"/>
      <c r="AGH81" s="173"/>
      <c r="AGI81" s="173"/>
      <c r="AGJ81" s="173"/>
      <c r="AGK81" s="173"/>
      <c r="AGL81" s="173"/>
      <c r="AGM81" s="173"/>
      <c r="AGN81" s="173"/>
      <c r="AGO81" s="173"/>
      <c r="AGP81" s="173"/>
      <c r="AGQ81" s="173"/>
      <c r="AGR81" s="173"/>
      <c r="AGS81" s="173"/>
      <c r="AGT81" s="173"/>
      <c r="AGU81" s="173"/>
      <c r="AGV81" s="173"/>
      <c r="AGW81" s="173"/>
      <c r="AGX81" s="173"/>
      <c r="AGY81" s="173"/>
      <c r="AGZ81" s="173"/>
      <c r="AHA81" s="173"/>
      <c r="AHB81" s="173"/>
      <c r="AHC81" s="173"/>
      <c r="AHD81" s="173"/>
      <c r="AHE81" s="173"/>
      <c r="AHF81" s="173"/>
      <c r="AHG81" s="173"/>
      <c r="AHH81" s="173"/>
      <c r="AHI81" s="173"/>
      <c r="AHJ81" s="173"/>
      <c r="AHK81" s="173"/>
      <c r="AHL81" s="173"/>
      <c r="AHM81" s="173"/>
      <c r="AHN81" s="173"/>
      <c r="AHO81" s="173"/>
      <c r="AHP81" s="173"/>
      <c r="AHQ81" s="173"/>
      <c r="AHR81" s="173"/>
      <c r="AHS81" s="173"/>
      <c r="AHT81" s="173"/>
      <c r="AHU81" s="173"/>
      <c r="AHV81" s="173"/>
      <c r="AHW81" s="173"/>
      <c r="AHX81" s="173"/>
      <c r="AHY81" s="173"/>
      <c r="AHZ81" s="173"/>
      <c r="AIA81" s="173"/>
      <c r="AIB81" s="173"/>
      <c r="AIC81" s="173"/>
      <c r="AID81" s="173"/>
      <c r="AIE81" s="173"/>
      <c r="AIF81" s="173"/>
      <c r="AIG81" s="173"/>
      <c r="AIH81" s="173"/>
      <c r="AII81" s="173"/>
      <c r="AIJ81" s="173"/>
      <c r="AIK81" s="173"/>
      <c r="AIL81" s="173"/>
      <c r="AIM81" s="173"/>
      <c r="AIN81" s="173"/>
      <c r="AIO81" s="173"/>
      <c r="AIP81" s="173"/>
      <c r="AIQ81" s="173"/>
      <c r="AIR81" s="173"/>
      <c r="AIS81" s="173"/>
      <c r="AIT81" s="173"/>
      <c r="AIU81" s="173"/>
      <c r="AIV81" s="173"/>
      <c r="AIW81" s="173"/>
      <c r="AIX81" s="173"/>
      <c r="AIY81" s="173"/>
      <c r="AIZ81" s="173"/>
      <c r="AJA81" s="173"/>
      <c r="AJB81" s="173"/>
      <c r="AJC81" s="173"/>
      <c r="AJD81" s="173"/>
      <c r="AJE81" s="173"/>
      <c r="AJF81" s="173"/>
      <c r="AJG81" s="173"/>
      <c r="AJH81" s="173"/>
      <c r="AJI81" s="173"/>
      <c r="AJJ81" s="173"/>
      <c r="AJK81" s="173"/>
      <c r="AJL81" s="173"/>
      <c r="AJM81" s="173"/>
      <c r="AJN81" s="173"/>
      <c r="AJO81" s="173"/>
      <c r="AJP81" s="173"/>
      <c r="AJQ81" s="173"/>
      <c r="AJR81" s="173"/>
      <c r="AJS81" s="173"/>
      <c r="AJT81" s="173"/>
      <c r="AJU81" s="173"/>
      <c r="AJV81" s="173"/>
      <c r="AJW81" s="173"/>
      <c r="AJX81" s="173"/>
      <c r="AJY81" s="173"/>
      <c r="AJZ81" s="173"/>
      <c r="AKA81" s="173"/>
      <c r="AKB81" s="173"/>
      <c r="AKC81" s="173"/>
      <c r="AKD81" s="173"/>
      <c r="AKE81" s="173"/>
      <c r="AKF81" s="173"/>
      <c r="AKG81" s="173"/>
      <c r="AKH81" s="173"/>
      <c r="AKI81" s="173"/>
      <c r="AKJ81" s="173"/>
      <c r="AKK81" s="173"/>
      <c r="AKL81" s="173"/>
      <c r="AKM81" s="173"/>
      <c r="AKN81" s="173"/>
      <c r="AKO81" s="173"/>
      <c r="AKP81" s="173"/>
      <c r="AKQ81" s="173"/>
      <c r="AKR81" s="173"/>
      <c r="AKS81" s="173"/>
      <c r="AKT81" s="173"/>
      <c r="AKU81" s="173"/>
      <c r="AKV81" s="173"/>
      <c r="AKW81" s="173"/>
      <c r="AKX81" s="173"/>
      <c r="AKY81" s="173"/>
      <c r="AKZ81" s="173"/>
      <c r="ALA81" s="173"/>
      <c r="ALB81" s="173"/>
      <c r="ALC81" s="173"/>
      <c r="ALD81" s="173"/>
      <c r="ALE81" s="173"/>
      <c r="ALF81" s="173"/>
      <c r="ALG81" s="173"/>
      <c r="ALH81" s="173"/>
      <c r="ALI81" s="173"/>
      <c r="ALJ81" s="173"/>
      <c r="ALK81" s="173"/>
      <c r="ALL81" s="173"/>
      <c r="ALM81" s="173"/>
      <c r="ALN81" s="173"/>
      <c r="ALO81" s="173"/>
      <c r="ALP81" s="173"/>
      <c r="ALQ81" s="173"/>
      <c r="ALR81" s="173"/>
      <c r="ALS81" s="173"/>
      <c r="ALT81" s="173"/>
      <c r="ALU81" s="173"/>
      <c r="ALV81" s="173"/>
      <c r="ALW81" s="173"/>
      <c r="ALX81" s="173"/>
      <c r="ALY81" s="173"/>
      <c r="ALZ81" s="173"/>
      <c r="AMA81" s="173"/>
      <c r="AMB81" s="173"/>
      <c r="AMC81" s="173"/>
      <c r="AMD81" s="173"/>
      <c r="AME81" s="173"/>
      <c r="AMF81" s="173"/>
      <c r="AMG81" s="173"/>
      <c r="AMH81" s="173"/>
      <c r="AMI81" s="173"/>
      <c r="AMJ81" s="173"/>
      <c r="AMK81" s="173"/>
      <c r="AML81" s="173"/>
      <c r="AMM81" s="173"/>
      <c r="AMN81" s="173"/>
      <c r="AMO81" s="173"/>
      <c r="AMP81" s="173"/>
      <c r="AMQ81" s="173"/>
      <c r="AMR81" s="173"/>
      <c r="AMS81" s="173"/>
      <c r="AMT81" s="173"/>
      <c r="AMU81" s="173"/>
      <c r="AMV81" s="173"/>
      <c r="AMW81" s="173"/>
      <c r="AMX81" s="173"/>
      <c r="AMY81" s="173"/>
      <c r="AMZ81" s="173"/>
      <c r="ANA81" s="173"/>
      <c r="ANB81" s="173"/>
      <c r="ANC81" s="173"/>
      <c r="AND81" s="173"/>
      <c r="ANE81" s="173"/>
      <c r="ANF81" s="173"/>
      <c r="ANG81" s="173"/>
      <c r="ANH81" s="173"/>
      <c r="ANI81" s="173"/>
      <c r="ANJ81" s="173"/>
      <c r="ANK81" s="173"/>
      <c r="ANL81" s="173"/>
      <c r="ANM81" s="173"/>
      <c r="ANN81" s="173"/>
      <c r="ANO81" s="173"/>
      <c r="ANP81" s="173"/>
      <c r="ANQ81" s="173"/>
      <c r="ANR81" s="173"/>
      <c r="ANS81" s="173"/>
      <c r="ANT81" s="173"/>
      <c r="ANU81" s="173"/>
      <c r="ANV81" s="173"/>
      <c r="ANW81" s="173"/>
      <c r="ANX81" s="173"/>
      <c r="ANY81" s="173"/>
      <c r="ANZ81" s="173"/>
      <c r="AOA81" s="173"/>
      <c r="AOB81" s="173"/>
      <c r="AOC81" s="173"/>
      <c r="AOD81" s="173"/>
      <c r="AOE81" s="173"/>
      <c r="AOF81" s="173"/>
      <c r="AOG81" s="173"/>
      <c r="AOH81" s="173"/>
      <c r="AOI81" s="173"/>
      <c r="AOJ81" s="173"/>
      <c r="AOK81" s="173"/>
      <c r="AOL81" s="173"/>
      <c r="AOM81" s="173"/>
      <c r="AON81" s="173"/>
      <c r="AOO81" s="173"/>
      <c r="AOP81" s="173"/>
      <c r="AOQ81" s="173"/>
      <c r="AOR81" s="173"/>
      <c r="AOS81" s="173"/>
      <c r="AOT81" s="173"/>
      <c r="AOU81" s="173"/>
      <c r="AOV81" s="173"/>
      <c r="AOW81" s="173"/>
      <c r="AOX81" s="173"/>
      <c r="AOY81" s="173"/>
      <c r="AOZ81" s="173"/>
      <c r="APA81" s="173"/>
      <c r="APB81" s="173"/>
      <c r="APC81" s="173"/>
      <c r="APD81" s="173"/>
      <c r="APE81" s="173"/>
      <c r="APF81" s="173"/>
      <c r="APG81" s="173"/>
      <c r="APH81" s="173"/>
      <c r="API81" s="173"/>
      <c r="APJ81" s="173"/>
      <c r="APK81" s="173"/>
      <c r="APL81" s="173"/>
      <c r="APM81" s="173"/>
      <c r="APN81" s="173"/>
      <c r="APO81" s="173"/>
      <c r="APP81" s="173"/>
    </row>
    <row r="82" spans="1:1108" s="249" customFormat="1">
      <c r="A82" s="42">
        <v>197</v>
      </c>
      <c r="B82" s="137">
        <v>68.099999999999994</v>
      </c>
      <c r="C82" s="102" t="s">
        <v>703</v>
      </c>
      <c r="D82" s="174">
        <v>1078</v>
      </c>
      <c r="E82" s="254" t="s">
        <v>679</v>
      </c>
      <c r="F82" s="106" t="s">
        <v>681</v>
      </c>
      <c r="G82" s="175" t="s">
        <v>680</v>
      </c>
      <c r="H82" s="175" t="s">
        <v>683</v>
      </c>
      <c r="I82" s="175" t="s">
        <v>682</v>
      </c>
      <c r="J82" s="10" t="s">
        <v>684</v>
      </c>
      <c r="K82" s="10" t="s">
        <v>685</v>
      </c>
      <c r="L82" s="74" t="s">
        <v>686</v>
      </c>
      <c r="M82" s="10" t="s">
        <v>687</v>
      </c>
      <c r="N82" s="74" t="s">
        <v>201</v>
      </c>
      <c r="O82" s="177">
        <v>101468</v>
      </c>
      <c r="P82" s="109">
        <v>89</v>
      </c>
      <c r="Q82" s="109" t="s">
        <v>0</v>
      </c>
      <c r="R82" s="109">
        <v>150</v>
      </c>
      <c r="S82" s="109" t="s">
        <v>0</v>
      </c>
      <c r="T82" s="109">
        <v>2.5</v>
      </c>
      <c r="U82" s="109" t="s">
        <v>0</v>
      </c>
      <c r="V82" s="109">
        <v>13</v>
      </c>
      <c r="W82" s="109" t="s">
        <v>0</v>
      </c>
      <c r="X82" s="109">
        <v>6</v>
      </c>
      <c r="Y82" s="109" t="s">
        <v>0</v>
      </c>
      <c r="Z82" s="109">
        <v>3</v>
      </c>
      <c r="AA82" s="109" t="s">
        <v>0</v>
      </c>
      <c r="AB82" s="109"/>
      <c r="AC82" s="109" t="s">
        <v>0</v>
      </c>
      <c r="AD82" s="109"/>
      <c r="AE82" s="109" t="s">
        <v>0</v>
      </c>
      <c r="AF82" s="77">
        <v>4.5</v>
      </c>
      <c r="AG82" s="78">
        <v>8</v>
      </c>
      <c r="AH82" s="77" t="s">
        <v>407</v>
      </c>
      <c r="AI82" s="77" t="s">
        <v>0</v>
      </c>
      <c r="AJ82" s="80"/>
      <c r="AK82" s="80"/>
      <c r="AL82" s="26" t="s">
        <v>11</v>
      </c>
      <c r="AM82" s="26"/>
      <c r="AN82" s="26"/>
      <c r="AO82" s="26"/>
      <c r="AP82" s="111">
        <v>10</v>
      </c>
      <c r="AQ82" s="111" t="s">
        <v>7</v>
      </c>
      <c r="AR82" s="83">
        <v>0.33</v>
      </c>
      <c r="AS82" s="83" t="s">
        <v>20</v>
      </c>
      <c r="AT82" s="265" t="s">
        <v>250</v>
      </c>
      <c r="AU82" s="266" t="s">
        <v>251</v>
      </c>
      <c r="AV82" s="266" t="s">
        <v>704</v>
      </c>
      <c r="AW82" s="74" t="s">
        <v>206</v>
      </c>
      <c r="AX82" s="74" t="s">
        <v>207</v>
      </c>
      <c r="AY82" s="74" t="s">
        <v>208</v>
      </c>
      <c r="AZ82" s="74" t="s">
        <v>209</v>
      </c>
      <c r="BA82" s="152" t="s">
        <v>210</v>
      </c>
      <c r="BB82" s="152" t="s">
        <v>211</v>
      </c>
      <c r="BC82" s="152" t="s">
        <v>212</v>
      </c>
      <c r="BD82" s="152" t="s">
        <v>213</v>
      </c>
      <c r="BE82" s="364" t="s">
        <v>679</v>
      </c>
      <c r="BF82" s="236" t="s">
        <v>688</v>
      </c>
      <c r="BG82" s="236" t="s">
        <v>689</v>
      </c>
      <c r="BH82" s="236" t="s">
        <v>690</v>
      </c>
      <c r="BM82" s="155" t="s">
        <v>215</v>
      </c>
      <c r="BN82" s="154" t="s">
        <v>216</v>
      </c>
      <c r="BO82" s="154" t="s">
        <v>217</v>
      </c>
      <c r="BP82" s="154" t="s">
        <v>218</v>
      </c>
      <c r="BQ82" s="155" t="s">
        <v>219</v>
      </c>
      <c r="BR82" s="154" t="s">
        <v>220</v>
      </c>
      <c r="BS82" s="121" t="s">
        <v>221</v>
      </c>
      <c r="BT82" s="121" t="s">
        <v>222</v>
      </c>
      <c r="BU82" s="121" t="s">
        <v>215</v>
      </c>
      <c r="BV82" s="121" t="s">
        <v>216</v>
      </c>
      <c r="BW82" s="121" t="s">
        <v>217</v>
      </c>
      <c r="BX82" s="121" t="s">
        <v>218</v>
      </c>
      <c r="BY82" s="121" t="s">
        <v>414</v>
      </c>
      <c r="BZ82" s="155" t="s">
        <v>415</v>
      </c>
      <c r="CA82" s="268" t="s">
        <v>416</v>
      </c>
      <c r="CB82" s="269" t="s">
        <v>417</v>
      </c>
      <c r="CC82" s="154" t="s">
        <v>227</v>
      </c>
      <c r="CD82" s="156" t="s">
        <v>228</v>
      </c>
      <c r="CE82" s="157" t="s">
        <v>229</v>
      </c>
      <c r="CF82" s="157" t="s">
        <v>230</v>
      </c>
      <c r="CG82" s="89" t="s">
        <v>691</v>
      </c>
      <c r="CH82" s="155" t="s">
        <v>692</v>
      </c>
      <c r="CI82" s="155" t="s">
        <v>693</v>
      </c>
      <c r="CJ82" s="155" t="s">
        <v>694</v>
      </c>
      <c r="CK82" s="278"/>
      <c r="CL82" s="278"/>
      <c r="CM82" s="278"/>
      <c r="CN82" s="278"/>
      <c r="CO82" s="278"/>
      <c r="CP82" s="278"/>
      <c r="CQ82" s="278"/>
      <c r="CR82" s="278"/>
      <c r="CS82" s="278"/>
      <c r="CT82" s="278"/>
      <c r="CU82" s="278"/>
      <c r="CV82" s="278"/>
      <c r="CW82" s="278"/>
      <c r="CX82" s="278"/>
      <c r="CY82" s="365"/>
      <c r="CZ82" s="90"/>
      <c r="DA82" s="92"/>
      <c r="DB82" s="93"/>
      <c r="DC82" s="93"/>
      <c r="DD82" s="93"/>
      <c r="DE82" s="90" t="s">
        <v>235</v>
      </c>
      <c r="DF82" s="92"/>
      <c r="DG82" s="278"/>
      <c r="DH82" s="278"/>
      <c r="DI82" s="92" t="s">
        <v>236</v>
      </c>
      <c r="DJ82" s="91" t="s">
        <v>237</v>
      </c>
      <c r="DK82" s="91" t="s">
        <v>238</v>
      </c>
      <c r="DL82" s="91" t="s">
        <v>239</v>
      </c>
      <c r="DM82" s="127" t="s">
        <v>414</v>
      </c>
      <c r="DN82" s="127" t="s">
        <v>422</v>
      </c>
      <c r="DO82" s="127" t="s">
        <v>423</v>
      </c>
      <c r="DP82" s="127" t="s">
        <v>424</v>
      </c>
      <c r="DQ82" s="91"/>
      <c r="DR82" s="91"/>
      <c r="DS82" s="91"/>
      <c r="DT82" s="91"/>
      <c r="DU82" s="1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4"/>
      <c r="EH82" s="94"/>
      <c r="EI82" s="95"/>
      <c r="EJ82" s="95"/>
      <c r="EK82" s="96" t="s">
        <v>253</v>
      </c>
      <c r="EL82" s="74"/>
      <c r="EM82" s="74"/>
      <c r="EN82" s="137"/>
      <c r="EO82" s="185" t="s">
        <v>254</v>
      </c>
      <c r="EP82" s="185" t="s">
        <v>705</v>
      </c>
      <c r="EQ82" s="185" t="s">
        <v>696</v>
      </c>
      <c r="ER82" s="185" t="s">
        <v>697</v>
      </c>
      <c r="ES82" s="185" t="s">
        <v>698</v>
      </c>
      <c r="ET82" s="185"/>
      <c r="EU82" s="185" t="s">
        <v>706</v>
      </c>
      <c r="EV82" s="137"/>
      <c r="EW82" s="137"/>
      <c r="EX82" s="355" t="s">
        <v>700</v>
      </c>
      <c r="EY82" s="356"/>
      <c r="EZ82" s="355" t="s">
        <v>701</v>
      </c>
      <c r="FA82" s="355" t="s">
        <v>702</v>
      </c>
      <c r="FB82" s="355"/>
      <c r="FC82" s="355"/>
      <c r="FD82" s="356"/>
      <c r="FE82" s="356"/>
      <c r="FF82" s="239">
        <v>41129</v>
      </c>
      <c r="FG82" s="239"/>
      <c r="FH82" s="239"/>
      <c r="FI82" s="240">
        <v>233445</v>
      </c>
      <c r="FJ82" s="248"/>
      <c r="FK82" s="248"/>
      <c r="FL82" s="135">
        <v>1</v>
      </c>
      <c r="FM82" s="136"/>
      <c r="FN82" s="136"/>
      <c r="FO82" s="136"/>
      <c r="FP82" s="136"/>
      <c r="FQ82" s="136"/>
      <c r="FR82" s="136"/>
      <c r="FS82" s="136"/>
      <c r="FT82" s="136"/>
      <c r="FU82" s="136"/>
      <c r="FV82" s="136"/>
      <c r="FW82" s="153"/>
      <c r="FX82" s="153"/>
      <c r="FY82" s="153"/>
      <c r="FZ82" s="153"/>
      <c r="GA82" s="153"/>
      <c r="GB82" s="153"/>
      <c r="GC82" s="153"/>
      <c r="GD82" s="153"/>
      <c r="GE82" s="153"/>
      <c r="GF82" s="153"/>
      <c r="GG82" s="153"/>
      <c r="GH82" s="153"/>
      <c r="GI82" s="153"/>
      <c r="GJ82" s="153"/>
      <c r="GK82" s="153"/>
      <c r="GL82" s="153"/>
      <c r="GM82" s="153"/>
      <c r="GN82" s="153"/>
      <c r="GO82" s="153"/>
      <c r="GP82" s="153"/>
      <c r="GQ82" s="153"/>
      <c r="GR82" s="153"/>
      <c r="GS82" s="153"/>
      <c r="GT82" s="153"/>
      <c r="GU82" s="153"/>
      <c r="GV82" s="153"/>
      <c r="GW82" s="153"/>
      <c r="GX82" s="153"/>
      <c r="GY82" s="153"/>
      <c r="GZ82" s="153"/>
      <c r="HA82" s="153"/>
      <c r="HB82" s="153"/>
      <c r="HC82" s="153"/>
      <c r="HD82" s="153"/>
      <c r="HE82" s="153"/>
      <c r="HF82" s="153"/>
      <c r="HG82" s="153"/>
      <c r="HH82" s="153"/>
      <c r="HI82" s="153"/>
      <c r="HJ82" s="153"/>
      <c r="HK82" s="153"/>
      <c r="HL82" s="153"/>
      <c r="HM82" s="153"/>
      <c r="HN82" s="153"/>
      <c r="HO82" s="153"/>
      <c r="HP82" s="153"/>
      <c r="HQ82" s="153"/>
      <c r="HR82" s="153"/>
      <c r="HS82" s="153"/>
      <c r="HT82" s="153"/>
      <c r="HU82" s="153"/>
      <c r="HV82" s="153"/>
      <c r="HW82" s="153"/>
      <c r="HX82" s="153"/>
      <c r="HY82" s="153"/>
      <c r="HZ82" s="153"/>
      <c r="IA82" s="153"/>
      <c r="IB82" s="153"/>
      <c r="IC82" s="153"/>
      <c r="ID82" s="153"/>
      <c r="IE82" s="153"/>
      <c r="IF82" s="153"/>
      <c r="IG82" s="153"/>
      <c r="IH82" s="153"/>
      <c r="II82" s="153"/>
      <c r="IJ82" s="153"/>
      <c r="IK82" s="153"/>
      <c r="IL82" s="153"/>
      <c r="IM82" s="153"/>
      <c r="IN82" s="153"/>
      <c r="IO82" s="153"/>
      <c r="IP82" s="153"/>
      <c r="IQ82" s="153"/>
      <c r="IR82" s="153"/>
      <c r="IS82" s="153"/>
      <c r="IT82" s="153"/>
      <c r="IU82" s="153"/>
      <c r="IV82" s="153"/>
      <c r="IW82" s="153"/>
      <c r="IX82" s="153"/>
      <c r="IY82" s="153"/>
      <c r="IZ82" s="153"/>
      <c r="JA82" s="153"/>
      <c r="JB82" s="153"/>
      <c r="JC82" s="153"/>
      <c r="JD82" s="153"/>
      <c r="JE82" s="153"/>
      <c r="JF82" s="153"/>
      <c r="JG82" s="153"/>
      <c r="JH82" s="153"/>
      <c r="JI82" s="153"/>
      <c r="JJ82" s="153"/>
      <c r="JK82" s="153"/>
      <c r="JL82" s="153"/>
      <c r="JM82" s="153"/>
      <c r="JN82" s="153"/>
      <c r="JO82" s="153"/>
      <c r="JP82" s="153"/>
      <c r="JQ82" s="153"/>
      <c r="JR82" s="153"/>
      <c r="JS82" s="153"/>
      <c r="JT82" s="153"/>
      <c r="JU82" s="153"/>
      <c r="JV82" s="153"/>
      <c r="JW82" s="153"/>
      <c r="JX82" s="153"/>
      <c r="JY82" s="153"/>
      <c r="JZ82" s="153"/>
      <c r="KA82" s="153"/>
      <c r="KB82" s="153"/>
      <c r="KC82" s="153"/>
      <c r="KD82" s="153"/>
      <c r="KE82" s="153"/>
      <c r="KF82" s="153"/>
      <c r="KG82" s="153"/>
      <c r="KH82" s="153"/>
      <c r="KI82" s="153"/>
      <c r="KJ82" s="153"/>
      <c r="KK82" s="153"/>
      <c r="KL82" s="153"/>
      <c r="KM82" s="153"/>
      <c r="KN82" s="153"/>
      <c r="KO82" s="153"/>
      <c r="KP82" s="153"/>
      <c r="KQ82" s="153"/>
      <c r="KR82" s="153"/>
      <c r="KS82" s="153"/>
      <c r="KT82" s="153"/>
      <c r="KU82" s="153"/>
      <c r="KV82" s="153"/>
      <c r="KW82" s="153"/>
      <c r="KX82" s="153"/>
      <c r="KY82" s="153"/>
      <c r="KZ82" s="153"/>
      <c r="LA82" s="153"/>
      <c r="LB82" s="153"/>
      <c r="LC82" s="153"/>
      <c r="LD82" s="153"/>
      <c r="LE82" s="153"/>
      <c r="LF82" s="153"/>
      <c r="LG82" s="153"/>
      <c r="LH82" s="153"/>
      <c r="LI82" s="153"/>
      <c r="LJ82" s="153"/>
      <c r="LK82" s="153"/>
      <c r="LL82" s="153"/>
      <c r="LM82" s="153"/>
      <c r="LN82" s="153"/>
      <c r="LO82" s="153"/>
      <c r="LP82" s="153"/>
      <c r="LQ82" s="153"/>
      <c r="LR82" s="153"/>
      <c r="LS82" s="153"/>
      <c r="LT82" s="153"/>
      <c r="LU82" s="153"/>
      <c r="LV82" s="153"/>
      <c r="LW82" s="153"/>
      <c r="LX82" s="153"/>
      <c r="LY82" s="153"/>
      <c r="LZ82" s="153"/>
      <c r="MA82" s="153"/>
      <c r="MB82" s="153"/>
      <c r="MC82" s="153"/>
      <c r="MD82" s="153"/>
      <c r="ME82" s="153"/>
      <c r="MF82" s="153"/>
      <c r="MG82" s="153"/>
      <c r="MH82" s="153"/>
      <c r="MI82" s="153"/>
      <c r="MJ82" s="153"/>
      <c r="MK82" s="153"/>
      <c r="ML82" s="153"/>
      <c r="MM82" s="153"/>
      <c r="MN82" s="153"/>
      <c r="MO82" s="153"/>
      <c r="MP82" s="153"/>
      <c r="MQ82" s="153"/>
      <c r="MR82" s="153"/>
      <c r="MS82" s="153"/>
      <c r="MT82" s="153"/>
      <c r="MU82" s="153"/>
      <c r="MV82" s="153"/>
      <c r="MW82" s="153"/>
      <c r="MX82" s="153"/>
      <c r="MY82" s="153"/>
      <c r="MZ82" s="153"/>
      <c r="NA82" s="153"/>
      <c r="NB82" s="153"/>
      <c r="NC82" s="153"/>
      <c r="ND82" s="153"/>
      <c r="NE82" s="153"/>
      <c r="NF82" s="153"/>
      <c r="NG82" s="153"/>
      <c r="NH82" s="153"/>
      <c r="NI82" s="153"/>
      <c r="NJ82" s="153"/>
      <c r="NK82" s="153"/>
      <c r="NL82" s="153"/>
      <c r="NM82" s="153"/>
      <c r="NN82" s="153"/>
      <c r="NO82" s="153"/>
      <c r="NP82" s="153"/>
      <c r="NQ82" s="153"/>
      <c r="NR82" s="153"/>
      <c r="NS82" s="153"/>
      <c r="NT82" s="153"/>
      <c r="NU82" s="153"/>
      <c r="NV82" s="153"/>
      <c r="NW82" s="153"/>
      <c r="NX82" s="153"/>
      <c r="NY82" s="153"/>
      <c r="NZ82" s="153"/>
      <c r="OA82" s="153"/>
      <c r="OB82" s="153"/>
      <c r="OC82" s="153"/>
      <c r="OD82" s="153"/>
      <c r="OE82" s="153"/>
      <c r="OF82" s="153"/>
      <c r="OG82" s="153"/>
      <c r="OH82" s="153"/>
      <c r="OI82" s="153"/>
      <c r="OJ82" s="153"/>
      <c r="OK82" s="153"/>
      <c r="OL82" s="153"/>
      <c r="OM82" s="153"/>
      <c r="ON82" s="153"/>
      <c r="OO82" s="153"/>
      <c r="OP82" s="153"/>
      <c r="OQ82" s="153"/>
      <c r="OR82" s="153"/>
      <c r="OS82" s="153"/>
      <c r="OT82" s="153"/>
      <c r="OU82" s="153"/>
      <c r="OV82" s="153"/>
      <c r="OW82" s="153"/>
      <c r="OX82" s="153"/>
      <c r="OY82" s="153"/>
      <c r="OZ82" s="153"/>
      <c r="PA82" s="153"/>
      <c r="PB82" s="153"/>
      <c r="PC82" s="153"/>
      <c r="PD82" s="153"/>
      <c r="PE82" s="153"/>
      <c r="PF82" s="153"/>
      <c r="PG82" s="153"/>
      <c r="PH82" s="153"/>
      <c r="PI82" s="153"/>
      <c r="PJ82" s="153"/>
      <c r="PK82" s="153"/>
      <c r="PL82" s="153"/>
      <c r="PM82" s="153"/>
      <c r="PN82" s="153"/>
      <c r="PO82" s="153"/>
      <c r="PP82" s="153"/>
      <c r="PQ82" s="153"/>
      <c r="PR82" s="153"/>
      <c r="PS82" s="153"/>
      <c r="PT82" s="153"/>
      <c r="PU82" s="153"/>
      <c r="PV82" s="153"/>
      <c r="PW82" s="153"/>
      <c r="PX82" s="153"/>
      <c r="PY82" s="153"/>
      <c r="PZ82" s="153"/>
      <c r="QA82" s="153"/>
      <c r="QB82" s="153"/>
      <c r="QC82" s="153"/>
      <c r="QD82" s="153"/>
      <c r="QE82" s="153"/>
      <c r="QF82" s="153"/>
      <c r="QG82" s="153"/>
      <c r="QH82" s="153"/>
      <c r="QI82" s="153"/>
      <c r="QJ82" s="153"/>
      <c r="QK82" s="153"/>
      <c r="QL82" s="153"/>
      <c r="QM82" s="153"/>
      <c r="QN82" s="153"/>
      <c r="QO82" s="153"/>
      <c r="QP82" s="153"/>
      <c r="QQ82" s="153"/>
      <c r="QR82" s="153"/>
      <c r="QS82" s="153"/>
      <c r="QT82" s="153"/>
      <c r="QU82" s="153"/>
      <c r="QV82" s="153"/>
      <c r="QW82" s="153"/>
      <c r="QX82" s="153"/>
      <c r="QY82" s="153"/>
      <c r="QZ82" s="153"/>
      <c r="RA82" s="153"/>
      <c r="RB82" s="153"/>
      <c r="RC82" s="153"/>
      <c r="RD82" s="153"/>
      <c r="RE82" s="153"/>
      <c r="RF82" s="153"/>
      <c r="RG82" s="153"/>
      <c r="RH82" s="153"/>
      <c r="RI82" s="153"/>
      <c r="RJ82" s="153"/>
      <c r="RK82" s="153"/>
      <c r="RL82" s="153"/>
      <c r="RM82" s="153"/>
      <c r="RN82" s="153"/>
      <c r="RO82" s="153"/>
      <c r="RP82" s="153"/>
      <c r="RQ82" s="153"/>
      <c r="RR82" s="153"/>
      <c r="RS82" s="153"/>
      <c r="RT82" s="153"/>
      <c r="RU82" s="153"/>
      <c r="RV82" s="153"/>
      <c r="RW82" s="153"/>
      <c r="RX82" s="153"/>
      <c r="RY82" s="153"/>
      <c r="RZ82" s="153"/>
      <c r="SA82" s="153"/>
      <c r="SB82" s="153"/>
      <c r="SC82" s="153"/>
      <c r="SD82" s="153"/>
      <c r="SE82" s="153"/>
      <c r="SF82" s="153"/>
      <c r="SG82" s="153"/>
      <c r="SH82" s="153"/>
      <c r="SI82" s="153"/>
      <c r="SJ82" s="153"/>
      <c r="SK82" s="153"/>
      <c r="SL82" s="153"/>
      <c r="SM82" s="153"/>
      <c r="SN82" s="153"/>
      <c r="SO82" s="153"/>
      <c r="SP82" s="153"/>
      <c r="SQ82" s="153"/>
      <c r="SR82" s="153"/>
      <c r="SS82" s="153"/>
      <c r="ST82" s="153"/>
      <c r="SU82" s="153"/>
      <c r="SV82" s="153"/>
      <c r="SW82" s="153"/>
      <c r="SX82" s="153"/>
      <c r="SY82" s="153"/>
      <c r="SZ82" s="153"/>
      <c r="TA82" s="153"/>
      <c r="TB82" s="153"/>
      <c r="TC82" s="153"/>
      <c r="TD82" s="153"/>
      <c r="TE82" s="153"/>
      <c r="TF82" s="153"/>
      <c r="TG82" s="153"/>
      <c r="TH82" s="153"/>
      <c r="TI82" s="153"/>
      <c r="TJ82" s="153"/>
      <c r="TK82" s="153"/>
      <c r="TL82" s="153"/>
      <c r="TM82" s="153"/>
      <c r="TN82" s="153"/>
      <c r="TO82" s="153"/>
      <c r="TP82" s="153"/>
      <c r="TQ82" s="153"/>
      <c r="TR82" s="153"/>
      <c r="TS82" s="153"/>
      <c r="TT82" s="153"/>
      <c r="TU82" s="153"/>
      <c r="TV82" s="153"/>
      <c r="TW82" s="153"/>
      <c r="TX82" s="153"/>
      <c r="TY82" s="153"/>
      <c r="TZ82" s="153"/>
      <c r="UA82" s="153"/>
      <c r="UB82" s="153"/>
      <c r="UC82" s="153"/>
      <c r="UD82" s="153"/>
      <c r="UE82" s="153"/>
      <c r="UF82" s="153"/>
      <c r="UG82" s="153"/>
      <c r="UH82" s="153"/>
      <c r="UI82" s="153"/>
      <c r="UJ82" s="153"/>
      <c r="UK82" s="153"/>
      <c r="UL82" s="153"/>
      <c r="UM82" s="153"/>
      <c r="UN82" s="153"/>
      <c r="UO82" s="153"/>
      <c r="UP82" s="153"/>
      <c r="UQ82" s="153"/>
      <c r="UR82" s="153"/>
      <c r="US82" s="153"/>
      <c r="UT82" s="153"/>
      <c r="UU82" s="153"/>
      <c r="UV82" s="153"/>
      <c r="UW82" s="153"/>
      <c r="UX82" s="153"/>
      <c r="UY82" s="153"/>
      <c r="UZ82" s="153"/>
      <c r="VA82" s="153"/>
      <c r="VB82" s="153"/>
      <c r="VC82" s="153"/>
      <c r="VD82" s="153"/>
      <c r="VE82" s="153"/>
      <c r="VF82" s="153"/>
      <c r="VG82" s="153"/>
      <c r="VH82" s="153"/>
      <c r="VI82" s="153"/>
      <c r="VJ82" s="153"/>
      <c r="VK82" s="153"/>
      <c r="VL82" s="153"/>
      <c r="VM82" s="153"/>
      <c r="VN82" s="153"/>
      <c r="VO82" s="153"/>
      <c r="VP82" s="153"/>
      <c r="VQ82" s="153"/>
      <c r="VR82" s="153"/>
      <c r="VS82" s="153"/>
      <c r="VT82" s="153"/>
      <c r="VU82" s="153"/>
      <c r="VV82" s="153"/>
      <c r="VW82" s="153"/>
      <c r="VX82" s="153"/>
      <c r="VY82" s="153"/>
      <c r="VZ82" s="153"/>
      <c r="WA82" s="153"/>
      <c r="WB82" s="153"/>
      <c r="WC82" s="153"/>
      <c r="WD82" s="153"/>
      <c r="WE82" s="153"/>
      <c r="WF82" s="153"/>
      <c r="WG82" s="153"/>
      <c r="WH82" s="153"/>
      <c r="WI82" s="153"/>
      <c r="WJ82" s="153"/>
      <c r="WK82" s="153"/>
      <c r="WL82" s="153"/>
      <c r="WM82" s="153"/>
      <c r="WN82" s="153"/>
      <c r="WO82" s="153"/>
      <c r="WP82" s="153"/>
      <c r="WQ82" s="153"/>
      <c r="WR82" s="153"/>
      <c r="WS82" s="153"/>
      <c r="WT82" s="153"/>
      <c r="WU82" s="153"/>
      <c r="WV82" s="153"/>
      <c r="WW82" s="153"/>
      <c r="WX82" s="153"/>
      <c r="WY82" s="153"/>
      <c r="WZ82" s="153"/>
      <c r="XA82" s="153"/>
      <c r="XB82" s="153"/>
      <c r="XC82" s="153"/>
      <c r="XD82" s="153"/>
      <c r="XE82" s="153"/>
      <c r="XF82" s="153"/>
      <c r="XG82" s="153"/>
      <c r="XH82" s="153"/>
      <c r="XI82" s="153"/>
      <c r="XJ82" s="153"/>
      <c r="XK82" s="153"/>
      <c r="XL82" s="153"/>
      <c r="XM82" s="153"/>
      <c r="XN82" s="153"/>
      <c r="XO82" s="153"/>
      <c r="XP82" s="153"/>
      <c r="XQ82" s="153"/>
      <c r="XR82" s="153"/>
      <c r="XS82" s="153"/>
      <c r="XT82" s="153"/>
      <c r="XU82" s="153"/>
      <c r="XV82" s="153"/>
      <c r="XW82" s="153"/>
      <c r="XX82" s="153"/>
      <c r="XY82" s="153"/>
      <c r="XZ82" s="153"/>
      <c r="YA82" s="153"/>
      <c r="YB82" s="153"/>
      <c r="YC82" s="153"/>
      <c r="YD82" s="153"/>
      <c r="YE82" s="153"/>
      <c r="YF82" s="153"/>
      <c r="YG82" s="153"/>
      <c r="YH82" s="153"/>
      <c r="YI82" s="153"/>
      <c r="YJ82" s="153"/>
      <c r="YK82" s="153"/>
      <c r="YL82" s="153"/>
      <c r="YM82" s="153"/>
      <c r="YN82" s="153"/>
      <c r="YO82" s="153"/>
      <c r="YP82" s="153"/>
      <c r="YQ82" s="153"/>
      <c r="YR82" s="153"/>
      <c r="YS82" s="153"/>
      <c r="YT82" s="153"/>
      <c r="YU82" s="153"/>
      <c r="YV82" s="153"/>
      <c r="YW82" s="153"/>
      <c r="YX82" s="153"/>
      <c r="YY82" s="153"/>
      <c r="YZ82" s="153"/>
      <c r="ZA82" s="153"/>
      <c r="ZB82" s="153"/>
      <c r="ZC82" s="153"/>
      <c r="ZD82" s="153"/>
      <c r="ZE82" s="153"/>
      <c r="ZF82" s="153"/>
      <c r="ZG82" s="153"/>
      <c r="ZH82" s="153"/>
      <c r="ZI82" s="153"/>
      <c r="ZJ82" s="153"/>
      <c r="ZK82" s="153"/>
      <c r="ZL82" s="153"/>
      <c r="ZM82" s="153"/>
      <c r="ZN82" s="153"/>
      <c r="ZO82" s="153"/>
      <c r="ZP82" s="153"/>
      <c r="ZQ82" s="153"/>
      <c r="ZR82" s="153"/>
      <c r="ZS82" s="153"/>
      <c r="ZT82" s="153"/>
      <c r="ZU82" s="153"/>
      <c r="ZV82" s="153"/>
      <c r="ZW82" s="153"/>
      <c r="ZX82" s="153"/>
      <c r="ZY82" s="153"/>
      <c r="ZZ82" s="153"/>
      <c r="AAA82" s="153"/>
      <c r="AAB82" s="153"/>
      <c r="AAC82" s="153"/>
      <c r="AAD82" s="153"/>
      <c r="AAE82" s="153"/>
      <c r="AAF82" s="153"/>
      <c r="AAG82" s="153"/>
      <c r="AAH82" s="153"/>
      <c r="AAI82" s="153"/>
      <c r="AAJ82" s="153"/>
      <c r="AAK82" s="153"/>
      <c r="AAL82" s="153"/>
      <c r="AAM82" s="153"/>
      <c r="AAN82" s="153"/>
      <c r="AAO82" s="153"/>
      <c r="AAP82" s="153"/>
      <c r="AAQ82" s="153"/>
      <c r="AAR82" s="153"/>
      <c r="AAS82" s="153"/>
      <c r="AAT82" s="153"/>
      <c r="AAU82" s="153"/>
      <c r="AAV82" s="153"/>
      <c r="AAW82" s="153"/>
      <c r="AAX82" s="153"/>
      <c r="AAY82" s="153"/>
      <c r="AAZ82" s="153"/>
      <c r="ABA82" s="153"/>
      <c r="ABB82" s="153"/>
      <c r="ABC82" s="153"/>
      <c r="ABD82" s="153"/>
      <c r="ABE82" s="153"/>
      <c r="ABF82" s="153"/>
      <c r="ABG82" s="153"/>
      <c r="ABH82" s="153"/>
      <c r="ABI82" s="153"/>
      <c r="ABJ82" s="153"/>
      <c r="ABK82" s="153"/>
      <c r="ABL82" s="153"/>
      <c r="ABM82" s="153"/>
      <c r="ABN82" s="153"/>
      <c r="ABO82" s="153"/>
      <c r="ABP82" s="153"/>
      <c r="ABQ82" s="153"/>
      <c r="ABR82" s="153"/>
      <c r="ABS82" s="153"/>
      <c r="ABT82" s="153"/>
      <c r="ABU82" s="153"/>
      <c r="ABV82" s="153"/>
      <c r="ABW82" s="153"/>
      <c r="ABX82" s="153"/>
      <c r="ABY82" s="153"/>
      <c r="ABZ82" s="153"/>
      <c r="ACA82" s="153"/>
      <c r="ACB82" s="153"/>
      <c r="ACC82" s="153"/>
      <c r="ACD82" s="153"/>
      <c r="ACE82" s="153"/>
      <c r="ACF82" s="153"/>
      <c r="ACG82" s="153"/>
      <c r="ACH82" s="153"/>
      <c r="ACI82" s="153"/>
      <c r="ACJ82" s="153"/>
      <c r="ACK82" s="153"/>
      <c r="ACL82" s="153"/>
      <c r="ACM82" s="153"/>
      <c r="ACN82" s="153"/>
      <c r="ACO82" s="153"/>
      <c r="ACP82" s="153"/>
      <c r="ACQ82" s="153"/>
      <c r="ACR82" s="153"/>
      <c r="ACS82" s="153"/>
      <c r="ACT82" s="153"/>
      <c r="ACU82" s="153"/>
      <c r="ACV82" s="153"/>
      <c r="ACW82" s="153"/>
      <c r="ACX82" s="153"/>
      <c r="ACY82" s="153"/>
      <c r="ACZ82" s="153"/>
      <c r="ADA82" s="153"/>
      <c r="ADB82" s="153"/>
      <c r="ADC82" s="153"/>
      <c r="ADD82" s="153"/>
      <c r="ADE82" s="153"/>
      <c r="ADF82" s="153"/>
      <c r="ADG82" s="153"/>
      <c r="ADH82" s="153"/>
      <c r="ADI82" s="153"/>
      <c r="ADJ82" s="153"/>
      <c r="ADK82" s="153"/>
      <c r="ADL82" s="153"/>
      <c r="ADM82" s="153"/>
      <c r="ADN82" s="153"/>
      <c r="ADO82" s="153"/>
      <c r="ADP82" s="153"/>
      <c r="ADQ82" s="153"/>
      <c r="ADR82" s="153"/>
      <c r="ADS82" s="153"/>
      <c r="ADT82" s="153"/>
      <c r="ADU82" s="153"/>
      <c r="ADV82" s="153"/>
      <c r="ADW82" s="153"/>
      <c r="ADX82" s="153"/>
      <c r="ADY82" s="153"/>
      <c r="ADZ82" s="153"/>
      <c r="AEA82" s="153"/>
      <c r="AEB82" s="153"/>
      <c r="AEC82" s="153"/>
      <c r="AED82" s="153"/>
      <c r="AEE82" s="153"/>
      <c r="AEF82" s="153"/>
      <c r="AEG82" s="153"/>
      <c r="AEH82" s="153"/>
      <c r="AEI82" s="153"/>
      <c r="AEJ82" s="153"/>
      <c r="AEK82" s="153"/>
      <c r="AEL82" s="153"/>
      <c r="AEM82" s="153"/>
      <c r="AEN82" s="153"/>
      <c r="AEO82" s="153"/>
      <c r="AEP82" s="153"/>
      <c r="AEQ82" s="153"/>
      <c r="AER82" s="153"/>
      <c r="AES82" s="153"/>
      <c r="AET82" s="153"/>
      <c r="AEU82" s="153"/>
      <c r="AEV82" s="153"/>
      <c r="AEW82" s="153"/>
      <c r="AEX82" s="153"/>
      <c r="AEY82" s="153"/>
      <c r="AEZ82" s="153"/>
      <c r="AFA82" s="153"/>
      <c r="AFB82" s="153"/>
      <c r="AFC82" s="153"/>
      <c r="AFD82" s="153"/>
      <c r="AFE82" s="153"/>
      <c r="AFF82" s="153"/>
      <c r="AFG82" s="153"/>
      <c r="AFH82" s="153"/>
      <c r="AFI82" s="153"/>
      <c r="AFJ82" s="153"/>
      <c r="AFK82" s="153"/>
      <c r="AFL82" s="153"/>
      <c r="AFM82" s="153"/>
      <c r="AFN82" s="153"/>
      <c r="AFO82" s="153"/>
      <c r="AFP82" s="153"/>
      <c r="AFQ82" s="153"/>
      <c r="AFR82" s="153"/>
      <c r="AFS82" s="153"/>
      <c r="AFT82" s="153"/>
      <c r="AFU82" s="153"/>
      <c r="AFV82" s="153"/>
      <c r="AFW82" s="153"/>
      <c r="AFX82" s="153"/>
      <c r="AFY82" s="153"/>
      <c r="AFZ82" s="153"/>
      <c r="AGA82" s="153"/>
      <c r="AGB82" s="153"/>
      <c r="AGC82" s="153"/>
      <c r="AGD82" s="153"/>
      <c r="AGE82" s="153"/>
      <c r="AGF82" s="153"/>
      <c r="AGG82" s="153"/>
      <c r="AGH82" s="153"/>
      <c r="AGI82" s="153"/>
      <c r="AGJ82" s="153"/>
      <c r="AGK82" s="153"/>
      <c r="AGL82" s="153"/>
      <c r="AGM82" s="153"/>
      <c r="AGN82" s="153"/>
      <c r="AGO82" s="153"/>
      <c r="AGP82" s="153"/>
      <c r="AGQ82" s="153"/>
      <c r="AGR82" s="153"/>
      <c r="AGS82" s="153"/>
      <c r="AGT82" s="153"/>
      <c r="AGU82" s="153"/>
      <c r="AGV82" s="153"/>
      <c r="AGW82" s="153"/>
      <c r="AGX82" s="153"/>
      <c r="AGY82" s="153"/>
      <c r="AGZ82" s="153"/>
      <c r="AHA82" s="153"/>
      <c r="AHB82" s="153"/>
      <c r="AHC82" s="153"/>
      <c r="AHD82" s="153"/>
      <c r="AHE82" s="153"/>
      <c r="AHF82" s="153"/>
      <c r="AHG82" s="153"/>
      <c r="AHH82" s="153"/>
      <c r="AHI82" s="153"/>
      <c r="AHJ82" s="153"/>
      <c r="AHK82" s="153"/>
      <c r="AHL82" s="153"/>
      <c r="AHM82" s="153"/>
      <c r="AHN82" s="153"/>
      <c r="AHO82" s="153"/>
      <c r="AHP82" s="153"/>
      <c r="AHQ82" s="153"/>
      <c r="AHR82" s="153"/>
      <c r="AHS82" s="153"/>
      <c r="AHT82" s="153"/>
      <c r="AHU82" s="153"/>
      <c r="AHV82" s="153"/>
      <c r="AHW82" s="153"/>
      <c r="AHX82" s="153"/>
      <c r="AHY82" s="153"/>
      <c r="AHZ82" s="153"/>
      <c r="AIA82" s="153"/>
      <c r="AIB82" s="153"/>
      <c r="AIC82" s="153"/>
      <c r="AID82" s="153"/>
      <c r="AIE82" s="153"/>
      <c r="AIF82" s="153"/>
      <c r="AIG82" s="153"/>
      <c r="AIH82" s="153"/>
      <c r="AII82" s="153"/>
      <c r="AIJ82" s="153"/>
      <c r="AIK82" s="153"/>
      <c r="AIL82" s="153"/>
      <c r="AIM82" s="153"/>
      <c r="AIN82" s="153"/>
      <c r="AIO82" s="153"/>
      <c r="AIP82" s="153"/>
      <c r="AIQ82" s="153"/>
      <c r="AIR82" s="153"/>
      <c r="AIS82" s="153"/>
      <c r="AIT82" s="153"/>
      <c r="AIU82" s="153"/>
      <c r="AIV82" s="153"/>
      <c r="AIW82" s="153"/>
      <c r="AIX82" s="153"/>
      <c r="AIY82" s="153"/>
      <c r="AIZ82" s="153"/>
      <c r="AJA82" s="153"/>
      <c r="AJB82" s="153"/>
      <c r="AJC82" s="153"/>
      <c r="AJD82" s="153"/>
      <c r="AJE82" s="153"/>
      <c r="AJF82" s="153"/>
      <c r="AJG82" s="153"/>
      <c r="AJH82" s="153"/>
      <c r="AJI82" s="153"/>
      <c r="AJJ82" s="153"/>
      <c r="AJK82" s="153"/>
      <c r="AJL82" s="153"/>
      <c r="AJM82" s="153"/>
      <c r="AJN82" s="153"/>
      <c r="AJO82" s="153"/>
      <c r="AJP82" s="153"/>
      <c r="AJQ82" s="153"/>
      <c r="AJR82" s="153"/>
      <c r="AJS82" s="153"/>
      <c r="AJT82" s="153"/>
      <c r="AJU82" s="153"/>
      <c r="AJV82" s="153"/>
      <c r="AJW82" s="153"/>
      <c r="AJX82" s="153"/>
      <c r="AJY82" s="153"/>
      <c r="AJZ82" s="153"/>
      <c r="AKA82" s="153"/>
      <c r="AKB82" s="153"/>
      <c r="AKC82" s="153"/>
      <c r="AKD82" s="153"/>
      <c r="AKE82" s="153"/>
      <c r="AKF82" s="153"/>
      <c r="AKG82" s="153"/>
      <c r="AKH82" s="153"/>
      <c r="AKI82" s="153"/>
      <c r="AKJ82" s="153"/>
      <c r="AKK82" s="153"/>
      <c r="AKL82" s="153"/>
      <c r="AKM82" s="153"/>
      <c r="AKN82" s="153"/>
      <c r="AKO82" s="153"/>
      <c r="AKP82" s="153"/>
      <c r="AKQ82" s="153"/>
      <c r="AKR82" s="153"/>
      <c r="AKS82" s="153"/>
      <c r="AKT82" s="153"/>
      <c r="AKU82" s="153"/>
      <c r="AKV82" s="153"/>
      <c r="AKW82" s="153"/>
      <c r="AKX82" s="153"/>
      <c r="AKY82" s="153"/>
      <c r="AKZ82" s="153"/>
      <c r="ALA82" s="153"/>
      <c r="ALB82" s="153"/>
      <c r="ALC82" s="153"/>
      <c r="ALD82" s="153"/>
      <c r="ALE82" s="153"/>
      <c r="ALF82" s="153"/>
      <c r="ALG82" s="153"/>
      <c r="ALH82" s="153"/>
      <c r="ALI82" s="153"/>
      <c r="ALJ82" s="153"/>
      <c r="ALK82" s="153"/>
      <c r="ALL82" s="153"/>
      <c r="ALM82" s="153"/>
      <c r="ALN82" s="153"/>
      <c r="ALO82" s="153"/>
      <c r="ALP82" s="153"/>
      <c r="ALQ82" s="153"/>
      <c r="ALR82" s="153"/>
      <c r="ALS82" s="153"/>
      <c r="ALT82" s="153"/>
      <c r="ALU82" s="153"/>
      <c r="ALV82" s="153"/>
      <c r="ALW82" s="153"/>
      <c r="ALX82" s="153"/>
      <c r="ALY82" s="153"/>
      <c r="ALZ82" s="153"/>
      <c r="AMA82" s="153"/>
      <c r="AMB82" s="153"/>
      <c r="AMC82" s="153"/>
      <c r="AMD82" s="153"/>
      <c r="AME82" s="153"/>
      <c r="AMF82" s="153"/>
      <c r="AMG82" s="153"/>
      <c r="AMH82" s="153"/>
      <c r="AMI82" s="153"/>
      <c r="AMJ82" s="153"/>
      <c r="AMK82" s="153"/>
      <c r="AML82" s="153"/>
      <c r="AMM82" s="153"/>
      <c r="AMN82" s="153"/>
      <c r="AMO82" s="153"/>
      <c r="AMP82" s="153"/>
      <c r="AMQ82" s="153"/>
      <c r="AMR82" s="153"/>
      <c r="AMS82" s="153"/>
      <c r="AMT82" s="153"/>
      <c r="AMU82" s="153"/>
      <c r="AMV82" s="153"/>
      <c r="AMW82" s="153"/>
      <c r="AMX82" s="153"/>
      <c r="AMY82" s="153"/>
      <c r="AMZ82" s="153"/>
      <c r="ANA82" s="153"/>
      <c r="ANB82" s="153"/>
      <c r="ANC82" s="153"/>
      <c r="AND82" s="153"/>
      <c r="ANE82" s="153"/>
      <c r="ANF82" s="153"/>
      <c r="ANG82" s="153"/>
      <c r="ANH82" s="153"/>
      <c r="ANI82" s="153"/>
      <c r="ANJ82" s="153"/>
      <c r="ANK82" s="153"/>
      <c r="ANL82" s="153"/>
      <c r="ANM82" s="153"/>
      <c r="ANN82" s="153"/>
      <c r="ANO82" s="153"/>
      <c r="ANP82" s="153"/>
      <c r="ANQ82" s="153"/>
      <c r="ANR82" s="153"/>
      <c r="ANS82" s="153"/>
      <c r="ANT82" s="153"/>
      <c r="ANU82" s="153"/>
      <c r="ANV82" s="153"/>
      <c r="ANW82" s="153"/>
      <c r="ANX82" s="153"/>
      <c r="ANY82" s="153"/>
      <c r="ANZ82" s="153"/>
      <c r="AOA82" s="153"/>
      <c r="AOB82" s="153"/>
      <c r="AOC82" s="153"/>
      <c r="AOD82" s="153"/>
      <c r="AOE82" s="153"/>
      <c r="AOF82" s="153"/>
      <c r="AOG82" s="153"/>
      <c r="AOH82" s="153"/>
      <c r="AOI82" s="153"/>
      <c r="AOJ82" s="153"/>
      <c r="AOK82" s="153"/>
      <c r="AOL82" s="153"/>
      <c r="AOM82" s="153"/>
      <c r="AON82" s="153"/>
      <c r="AOO82" s="153"/>
      <c r="AOP82" s="153"/>
      <c r="AOQ82" s="153"/>
      <c r="AOR82" s="153"/>
      <c r="AOS82" s="153"/>
      <c r="AOT82" s="153"/>
      <c r="AOU82" s="153"/>
      <c r="AOV82" s="153"/>
      <c r="AOW82" s="153"/>
      <c r="AOX82" s="153"/>
      <c r="AOY82" s="153"/>
      <c r="AOZ82" s="153"/>
      <c r="APA82" s="153"/>
      <c r="APB82" s="153"/>
      <c r="APC82" s="153"/>
      <c r="APD82" s="153"/>
      <c r="APE82" s="153"/>
      <c r="APF82" s="153"/>
      <c r="APG82" s="153"/>
      <c r="APH82" s="153"/>
      <c r="API82" s="153"/>
      <c r="APJ82" s="153"/>
      <c r="APK82" s="153"/>
      <c r="APL82" s="153"/>
      <c r="APM82" s="153"/>
      <c r="APN82" s="153"/>
      <c r="APO82" s="153"/>
      <c r="APP82" s="153"/>
    </row>
    <row r="83" spans="1:1108" s="249" customFormat="1">
      <c r="A83" s="199">
        <v>200</v>
      </c>
      <c r="B83" s="281">
        <v>69.099999999999994</v>
      </c>
      <c r="C83" s="201"/>
      <c r="D83" s="317"/>
      <c r="E83" s="281"/>
      <c r="F83" s="205"/>
      <c r="G83" s="206"/>
      <c r="H83" s="206"/>
      <c r="I83" s="206"/>
      <c r="J83" s="326"/>
      <c r="K83" s="326"/>
      <c r="L83" s="319"/>
      <c r="M83" s="332"/>
      <c r="N83" s="319"/>
      <c r="O83" s="321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7"/>
      <c r="AH83" s="213"/>
      <c r="AI83" s="213"/>
      <c r="AJ83" s="341"/>
      <c r="AK83" s="341"/>
      <c r="AL83" s="342"/>
      <c r="AM83" s="342"/>
      <c r="AN83" s="342"/>
      <c r="AO83" s="342"/>
      <c r="AP83" s="217"/>
      <c r="AQ83" s="217"/>
      <c r="AR83" s="345"/>
      <c r="AS83" s="345"/>
      <c r="AT83" s="345"/>
      <c r="AU83" s="345"/>
      <c r="AV83" s="345"/>
      <c r="AW83" s="319"/>
      <c r="AX83" s="319"/>
      <c r="AY83" s="319"/>
      <c r="AZ83" s="319"/>
      <c r="BA83" s="319"/>
      <c r="BB83" s="319"/>
      <c r="BC83" s="319"/>
      <c r="BD83" s="319"/>
      <c r="BE83" s="281"/>
      <c r="BF83" s="230"/>
      <c r="BG83" s="230"/>
      <c r="BH83" s="230"/>
      <c r="BI83" s="252"/>
      <c r="BJ83" s="252"/>
      <c r="BK83" s="252"/>
      <c r="BL83" s="252"/>
      <c r="BM83" s="319"/>
      <c r="BN83" s="319"/>
      <c r="BO83" s="319"/>
      <c r="BP83" s="319"/>
      <c r="BQ83" s="319"/>
      <c r="BR83" s="319"/>
      <c r="BS83" s="222" t="s">
        <v>283</v>
      </c>
      <c r="BT83" s="222" t="s">
        <v>283</v>
      </c>
      <c r="BU83" s="222" t="s">
        <v>283</v>
      </c>
      <c r="BV83" s="222" t="s">
        <v>283</v>
      </c>
      <c r="BW83" s="222" t="s">
        <v>283</v>
      </c>
      <c r="BX83" s="222" t="s">
        <v>283</v>
      </c>
      <c r="BY83" s="222" t="s">
        <v>283</v>
      </c>
      <c r="BZ83" s="319"/>
      <c r="CA83" s="319"/>
      <c r="CB83" s="228"/>
      <c r="CC83" s="319"/>
      <c r="CD83" s="319"/>
      <c r="CE83" s="319"/>
      <c r="CF83" s="319"/>
      <c r="CG83" s="332"/>
      <c r="CH83" s="319"/>
      <c r="CI83" s="319"/>
      <c r="CJ83" s="319"/>
      <c r="CK83" s="319"/>
      <c r="CL83" s="319"/>
      <c r="CM83" s="319"/>
      <c r="CN83" s="319"/>
      <c r="CO83" s="319"/>
      <c r="CP83" s="319"/>
      <c r="CQ83" s="319"/>
      <c r="CR83" s="319"/>
      <c r="CS83" s="319"/>
      <c r="CT83" s="319"/>
      <c r="CU83" s="319"/>
      <c r="CV83" s="319"/>
      <c r="CW83" s="319"/>
      <c r="CX83" s="319"/>
      <c r="CY83" s="332"/>
      <c r="CZ83" s="332"/>
      <c r="DA83" s="330"/>
      <c r="DB83" s="331"/>
      <c r="DC83" s="331"/>
      <c r="DD83" s="331"/>
      <c r="DE83" s="332"/>
      <c r="DF83" s="330"/>
      <c r="DG83" s="319"/>
      <c r="DH83" s="319"/>
      <c r="DI83" s="330"/>
      <c r="DJ83" s="319"/>
      <c r="DK83" s="319"/>
      <c r="DL83" s="319"/>
      <c r="DM83" s="228" t="s">
        <v>283</v>
      </c>
      <c r="DN83" s="228" t="s">
        <v>283</v>
      </c>
      <c r="DO83" s="228" t="s">
        <v>283</v>
      </c>
      <c r="DP83" s="228"/>
      <c r="DQ83" s="319"/>
      <c r="DR83" s="319"/>
      <c r="DS83" s="319"/>
      <c r="DT83" s="319"/>
      <c r="DU83" s="319"/>
      <c r="DV83" s="319"/>
      <c r="DW83" s="319"/>
      <c r="DX83" s="319"/>
      <c r="DY83" s="319"/>
      <c r="DZ83" s="319"/>
      <c r="EA83" s="319"/>
      <c r="EB83" s="319"/>
      <c r="EC83" s="319"/>
      <c r="ED83" s="319"/>
      <c r="EE83" s="319"/>
      <c r="EF83" s="319"/>
      <c r="EG83" s="200"/>
      <c r="EH83" s="200"/>
      <c r="EI83" s="319"/>
      <c r="EJ83" s="319"/>
      <c r="EK83" s="281"/>
      <c r="EL83" s="319"/>
      <c r="EM83" s="319"/>
      <c r="EN83" s="200"/>
      <c r="EO83" s="281"/>
      <c r="EP83" s="281"/>
      <c r="EQ83" s="281"/>
      <c r="ER83" s="281"/>
      <c r="ES83" s="281"/>
      <c r="ET83" s="281"/>
      <c r="EU83" s="281"/>
      <c r="EV83" s="200"/>
      <c r="EW83" s="200"/>
      <c r="EX83" s="319"/>
      <c r="EY83" s="319"/>
      <c r="EZ83" s="319"/>
      <c r="FA83" s="319"/>
      <c r="FB83" s="319"/>
      <c r="FC83" s="319"/>
      <c r="FD83" s="319"/>
      <c r="FE83" s="319"/>
      <c r="FF83" s="317"/>
      <c r="FG83" s="317"/>
      <c r="FH83" s="317"/>
      <c r="FI83" s="317"/>
      <c r="FJ83" s="317"/>
      <c r="FK83" s="317"/>
      <c r="FL83" s="234">
        <v>1</v>
      </c>
      <c r="FM83" s="222"/>
      <c r="FN83" s="222"/>
      <c r="FO83" s="222"/>
      <c r="FP83" s="222"/>
      <c r="FQ83" s="222"/>
      <c r="FR83" s="222"/>
      <c r="FS83" s="222"/>
      <c r="FT83" s="222"/>
      <c r="FU83" s="222"/>
      <c r="FV83" s="222"/>
      <c r="FW83" s="235"/>
      <c r="FX83" s="235"/>
      <c r="FY83" s="235"/>
      <c r="FZ83" s="235"/>
      <c r="GA83" s="235"/>
      <c r="GB83" s="235"/>
      <c r="GC83" s="235"/>
      <c r="GD83" s="235"/>
      <c r="GE83" s="235"/>
      <c r="GF83" s="235"/>
      <c r="GG83" s="235"/>
      <c r="GH83" s="235"/>
      <c r="GI83" s="235"/>
      <c r="GJ83" s="235"/>
      <c r="GK83" s="235"/>
      <c r="GL83" s="235"/>
      <c r="GM83" s="235"/>
      <c r="GN83" s="235"/>
      <c r="GO83" s="235"/>
      <c r="GP83" s="235"/>
      <c r="GQ83" s="235"/>
      <c r="GR83" s="235"/>
      <c r="GS83" s="235"/>
      <c r="GT83" s="235"/>
      <c r="GU83" s="235"/>
      <c r="GV83" s="235"/>
      <c r="GW83" s="235"/>
      <c r="GX83" s="235"/>
      <c r="GY83" s="235"/>
      <c r="GZ83" s="235"/>
      <c r="HA83" s="235"/>
      <c r="HB83" s="235"/>
      <c r="HC83" s="235"/>
      <c r="HD83" s="235"/>
      <c r="HE83" s="235"/>
      <c r="HF83" s="235"/>
      <c r="HG83" s="235"/>
      <c r="HH83" s="235"/>
      <c r="HI83" s="235"/>
      <c r="HJ83" s="235"/>
      <c r="HK83" s="235"/>
      <c r="HL83" s="235"/>
      <c r="HM83" s="235"/>
      <c r="HN83" s="235"/>
      <c r="HO83" s="235"/>
      <c r="HP83" s="235"/>
      <c r="HQ83" s="235"/>
      <c r="HR83" s="235"/>
      <c r="HS83" s="235"/>
      <c r="HT83" s="235"/>
      <c r="HU83" s="235"/>
      <c r="HV83" s="235"/>
      <c r="HW83" s="235"/>
      <c r="HX83" s="235"/>
      <c r="HY83" s="235"/>
      <c r="HZ83" s="235"/>
      <c r="IA83" s="235"/>
      <c r="IB83" s="235"/>
      <c r="IC83" s="235"/>
      <c r="ID83" s="235"/>
      <c r="IE83" s="235"/>
      <c r="IF83" s="235"/>
      <c r="IG83" s="235"/>
      <c r="IH83" s="235"/>
      <c r="II83" s="235"/>
      <c r="IJ83" s="235"/>
      <c r="IK83" s="235"/>
      <c r="IL83" s="235"/>
      <c r="IM83" s="235"/>
      <c r="IN83" s="235"/>
      <c r="IO83" s="235"/>
      <c r="IP83" s="235"/>
      <c r="IQ83" s="235"/>
      <c r="IR83" s="235"/>
      <c r="IS83" s="235"/>
      <c r="IT83" s="235"/>
      <c r="IU83" s="235"/>
      <c r="IV83" s="235"/>
      <c r="IW83" s="235"/>
      <c r="IX83" s="235"/>
      <c r="IY83" s="235"/>
      <c r="IZ83" s="235"/>
      <c r="JA83" s="235"/>
      <c r="JB83" s="235"/>
      <c r="JC83" s="235"/>
      <c r="JD83" s="235"/>
      <c r="JE83" s="235"/>
      <c r="JF83" s="235"/>
      <c r="JG83" s="235"/>
      <c r="JH83" s="235"/>
      <c r="JI83" s="235"/>
      <c r="JJ83" s="235"/>
      <c r="JK83" s="235"/>
      <c r="JL83" s="235"/>
      <c r="JM83" s="235"/>
      <c r="JN83" s="235"/>
      <c r="JO83" s="235"/>
      <c r="JP83" s="235"/>
      <c r="JQ83" s="235"/>
      <c r="JR83" s="235"/>
      <c r="JS83" s="235"/>
      <c r="JT83" s="235"/>
      <c r="JU83" s="235"/>
      <c r="JV83" s="235"/>
      <c r="JW83" s="235"/>
      <c r="JX83" s="235"/>
      <c r="JY83" s="235"/>
      <c r="JZ83" s="235"/>
      <c r="KA83" s="235"/>
      <c r="KB83" s="235"/>
      <c r="KC83" s="235"/>
      <c r="KD83" s="235"/>
      <c r="KE83" s="235"/>
      <c r="KF83" s="235"/>
      <c r="KG83" s="235"/>
      <c r="KH83" s="235"/>
      <c r="KI83" s="235"/>
      <c r="KJ83" s="235"/>
      <c r="KK83" s="235"/>
      <c r="KL83" s="235"/>
      <c r="KM83" s="235"/>
      <c r="KN83" s="235"/>
      <c r="KO83" s="235"/>
      <c r="KP83" s="235"/>
      <c r="KQ83" s="235"/>
      <c r="KR83" s="235"/>
      <c r="KS83" s="235"/>
      <c r="KT83" s="235"/>
      <c r="KU83" s="235"/>
      <c r="KV83" s="235"/>
      <c r="KW83" s="235"/>
      <c r="KX83" s="235"/>
      <c r="KY83" s="235"/>
      <c r="KZ83" s="235"/>
      <c r="LA83" s="235"/>
      <c r="LB83" s="235"/>
      <c r="LC83" s="235"/>
      <c r="LD83" s="235"/>
      <c r="LE83" s="235"/>
      <c r="LF83" s="235"/>
      <c r="LG83" s="235"/>
      <c r="LH83" s="235"/>
      <c r="LI83" s="235"/>
      <c r="LJ83" s="235"/>
      <c r="LK83" s="235"/>
      <c r="LL83" s="235"/>
      <c r="LM83" s="235"/>
      <c r="LN83" s="235"/>
      <c r="LO83" s="235"/>
      <c r="LP83" s="235"/>
      <c r="LQ83" s="235"/>
      <c r="LR83" s="235"/>
      <c r="LS83" s="235"/>
      <c r="LT83" s="235"/>
      <c r="LU83" s="235"/>
      <c r="LV83" s="235"/>
      <c r="LW83" s="235"/>
      <c r="LX83" s="235"/>
      <c r="LY83" s="235"/>
      <c r="LZ83" s="235"/>
      <c r="MA83" s="235"/>
      <c r="MB83" s="235"/>
      <c r="MC83" s="235"/>
      <c r="MD83" s="235"/>
      <c r="ME83" s="235"/>
      <c r="MF83" s="235"/>
      <c r="MG83" s="235"/>
      <c r="MH83" s="235"/>
      <c r="MI83" s="235"/>
      <c r="MJ83" s="235"/>
      <c r="MK83" s="235"/>
      <c r="ML83" s="235"/>
      <c r="MM83" s="235"/>
      <c r="MN83" s="235"/>
      <c r="MO83" s="235"/>
      <c r="MP83" s="235"/>
      <c r="MQ83" s="235"/>
      <c r="MR83" s="235"/>
      <c r="MS83" s="235"/>
      <c r="MT83" s="235"/>
      <c r="MU83" s="235"/>
      <c r="MV83" s="235"/>
      <c r="MW83" s="235"/>
      <c r="MX83" s="235"/>
      <c r="MY83" s="235"/>
      <c r="MZ83" s="235"/>
      <c r="NA83" s="235"/>
      <c r="NB83" s="235"/>
      <c r="NC83" s="235"/>
      <c r="ND83" s="235"/>
      <c r="NE83" s="235"/>
      <c r="NF83" s="235"/>
      <c r="NG83" s="235"/>
      <c r="NH83" s="235"/>
      <c r="NI83" s="235"/>
      <c r="NJ83" s="235"/>
      <c r="NK83" s="235"/>
      <c r="NL83" s="235"/>
      <c r="NM83" s="235"/>
      <c r="NN83" s="235"/>
      <c r="NO83" s="235"/>
      <c r="NP83" s="235"/>
      <c r="NQ83" s="235"/>
      <c r="NR83" s="235"/>
      <c r="NS83" s="235"/>
      <c r="NT83" s="235"/>
      <c r="NU83" s="235"/>
      <c r="NV83" s="235"/>
      <c r="NW83" s="235"/>
      <c r="NX83" s="235"/>
      <c r="NY83" s="235"/>
      <c r="NZ83" s="235"/>
      <c r="OA83" s="235"/>
      <c r="OB83" s="235"/>
      <c r="OC83" s="235"/>
      <c r="OD83" s="235"/>
      <c r="OE83" s="235"/>
      <c r="OF83" s="235"/>
      <c r="OG83" s="235"/>
      <c r="OH83" s="235"/>
      <c r="OI83" s="235"/>
      <c r="OJ83" s="235"/>
      <c r="OK83" s="235"/>
      <c r="OL83" s="235"/>
      <c r="OM83" s="235"/>
      <c r="ON83" s="235"/>
      <c r="OO83" s="235"/>
      <c r="OP83" s="235"/>
      <c r="OQ83" s="235"/>
      <c r="OR83" s="235"/>
      <c r="OS83" s="235"/>
      <c r="OT83" s="235"/>
      <c r="OU83" s="235"/>
      <c r="OV83" s="235"/>
      <c r="OW83" s="235"/>
      <c r="OX83" s="235"/>
      <c r="OY83" s="235"/>
      <c r="OZ83" s="235"/>
      <c r="PA83" s="235"/>
      <c r="PB83" s="235"/>
      <c r="PC83" s="235"/>
      <c r="PD83" s="235"/>
      <c r="PE83" s="235"/>
      <c r="PF83" s="235"/>
      <c r="PG83" s="235"/>
      <c r="PH83" s="235"/>
      <c r="PI83" s="235"/>
      <c r="PJ83" s="235"/>
      <c r="PK83" s="235"/>
      <c r="PL83" s="235"/>
      <c r="PM83" s="235"/>
      <c r="PN83" s="235"/>
      <c r="PO83" s="235"/>
      <c r="PP83" s="235"/>
      <c r="PQ83" s="235"/>
      <c r="PR83" s="235"/>
      <c r="PS83" s="235"/>
      <c r="PT83" s="235"/>
      <c r="PU83" s="235"/>
      <c r="PV83" s="235"/>
      <c r="PW83" s="235"/>
      <c r="PX83" s="235"/>
      <c r="PY83" s="235"/>
      <c r="PZ83" s="235"/>
      <c r="QA83" s="235"/>
      <c r="QB83" s="235"/>
      <c r="QC83" s="235"/>
      <c r="QD83" s="235"/>
      <c r="QE83" s="235"/>
      <c r="QF83" s="235"/>
      <c r="QG83" s="235"/>
      <c r="QH83" s="235"/>
      <c r="QI83" s="235"/>
      <c r="QJ83" s="235"/>
      <c r="QK83" s="235"/>
      <c r="QL83" s="235"/>
      <c r="QM83" s="235"/>
      <c r="QN83" s="235"/>
      <c r="QO83" s="235"/>
      <c r="QP83" s="235"/>
      <c r="QQ83" s="235"/>
      <c r="QR83" s="235"/>
      <c r="QS83" s="235"/>
      <c r="QT83" s="235"/>
      <c r="QU83" s="235"/>
      <c r="QV83" s="235"/>
      <c r="QW83" s="235"/>
      <c r="QX83" s="235"/>
      <c r="QY83" s="235"/>
      <c r="QZ83" s="235"/>
      <c r="RA83" s="235"/>
      <c r="RB83" s="235"/>
      <c r="RC83" s="235"/>
      <c r="RD83" s="235"/>
      <c r="RE83" s="235"/>
      <c r="RF83" s="235"/>
      <c r="RG83" s="235"/>
      <c r="RH83" s="235"/>
      <c r="RI83" s="235"/>
      <c r="RJ83" s="235"/>
      <c r="RK83" s="235"/>
      <c r="RL83" s="235"/>
      <c r="RM83" s="235"/>
      <c r="RN83" s="235"/>
      <c r="RO83" s="235"/>
      <c r="RP83" s="235"/>
      <c r="RQ83" s="235"/>
      <c r="RR83" s="235"/>
      <c r="RS83" s="235"/>
      <c r="RT83" s="235"/>
      <c r="RU83" s="235"/>
      <c r="RV83" s="235"/>
      <c r="RW83" s="235"/>
      <c r="RX83" s="235"/>
      <c r="RY83" s="235"/>
      <c r="RZ83" s="235"/>
      <c r="SA83" s="235"/>
      <c r="SB83" s="235"/>
      <c r="SC83" s="235"/>
      <c r="SD83" s="235"/>
      <c r="SE83" s="235"/>
      <c r="SF83" s="235"/>
      <c r="SG83" s="235"/>
      <c r="SH83" s="235"/>
      <c r="SI83" s="235"/>
      <c r="SJ83" s="235"/>
      <c r="SK83" s="235"/>
      <c r="SL83" s="235"/>
      <c r="SM83" s="235"/>
      <c r="SN83" s="235"/>
      <c r="SO83" s="235"/>
      <c r="SP83" s="235"/>
      <c r="SQ83" s="235"/>
      <c r="SR83" s="235"/>
      <c r="SS83" s="235"/>
      <c r="ST83" s="235"/>
      <c r="SU83" s="235"/>
      <c r="SV83" s="235"/>
      <c r="SW83" s="235"/>
      <c r="SX83" s="235"/>
      <c r="SY83" s="235"/>
      <c r="SZ83" s="235"/>
      <c r="TA83" s="235"/>
      <c r="TB83" s="235"/>
      <c r="TC83" s="235"/>
      <c r="TD83" s="235"/>
      <c r="TE83" s="235"/>
      <c r="TF83" s="235"/>
      <c r="TG83" s="235"/>
      <c r="TH83" s="235"/>
      <c r="TI83" s="235"/>
      <c r="TJ83" s="235"/>
      <c r="TK83" s="235"/>
      <c r="TL83" s="235"/>
      <c r="TM83" s="235"/>
      <c r="TN83" s="235"/>
      <c r="TO83" s="235"/>
      <c r="TP83" s="235"/>
      <c r="TQ83" s="235"/>
      <c r="TR83" s="235"/>
      <c r="TS83" s="235"/>
      <c r="TT83" s="235"/>
      <c r="TU83" s="235"/>
      <c r="TV83" s="235"/>
      <c r="TW83" s="235"/>
      <c r="TX83" s="235"/>
      <c r="TY83" s="235"/>
      <c r="TZ83" s="235"/>
      <c r="UA83" s="235"/>
      <c r="UB83" s="235"/>
      <c r="UC83" s="235"/>
      <c r="UD83" s="235"/>
      <c r="UE83" s="235"/>
      <c r="UF83" s="235"/>
      <c r="UG83" s="235"/>
      <c r="UH83" s="235"/>
      <c r="UI83" s="235"/>
      <c r="UJ83" s="235"/>
      <c r="UK83" s="235"/>
      <c r="UL83" s="235"/>
      <c r="UM83" s="235"/>
      <c r="UN83" s="235"/>
      <c r="UO83" s="235"/>
      <c r="UP83" s="235"/>
      <c r="UQ83" s="235"/>
      <c r="UR83" s="235"/>
      <c r="US83" s="235"/>
      <c r="UT83" s="235"/>
      <c r="UU83" s="235"/>
      <c r="UV83" s="235"/>
      <c r="UW83" s="235"/>
      <c r="UX83" s="235"/>
      <c r="UY83" s="235"/>
      <c r="UZ83" s="235"/>
      <c r="VA83" s="235"/>
      <c r="VB83" s="235"/>
      <c r="VC83" s="235"/>
      <c r="VD83" s="235"/>
      <c r="VE83" s="235"/>
      <c r="VF83" s="235"/>
      <c r="VG83" s="235"/>
      <c r="VH83" s="235"/>
      <c r="VI83" s="235"/>
      <c r="VJ83" s="235"/>
      <c r="VK83" s="235"/>
      <c r="VL83" s="235"/>
      <c r="VM83" s="235"/>
      <c r="VN83" s="235"/>
      <c r="VO83" s="235"/>
      <c r="VP83" s="235"/>
      <c r="VQ83" s="235"/>
      <c r="VR83" s="235"/>
      <c r="VS83" s="235"/>
      <c r="VT83" s="235"/>
      <c r="VU83" s="235"/>
      <c r="VV83" s="235"/>
      <c r="VW83" s="235"/>
      <c r="VX83" s="235"/>
      <c r="VY83" s="235"/>
      <c r="VZ83" s="235"/>
      <c r="WA83" s="235"/>
      <c r="WB83" s="235"/>
      <c r="WC83" s="235"/>
      <c r="WD83" s="235"/>
      <c r="WE83" s="235"/>
      <c r="WF83" s="235"/>
      <c r="WG83" s="235"/>
      <c r="WH83" s="235"/>
      <c r="WI83" s="235"/>
      <c r="WJ83" s="235"/>
      <c r="WK83" s="235"/>
      <c r="WL83" s="235"/>
      <c r="WM83" s="235"/>
      <c r="WN83" s="235"/>
      <c r="WO83" s="235"/>
      <c r="WP83" s="235"/>
      <c r="WQ83" s="235"/>
      <c r="WR83" s="235"/>
      <c r="WS83" s="235"/>
      <c r="WT83" s="235"/>
      <c r="WU83" s="235"/>
      <c r="WV83" s="235"/>
      <c r="WW83" s="235"/>
      <c r="WX83" s="235"/>
      <c r="WY83" s="235"/>
      <c r="WZ83" s="235"/>
      <c r="XA83" s="235"/>
      <c r="XB83" s="235"/>
      <c r="XC83" s="235"/>
      <c r="XD83" s="235"/>
      <c r="XE83" s="235"/>
      <c r="XF83" s="235"/>
      <c r="XG83" s="235"/>
      <c r="XH83" s="235"/>
      <c r="XI83" s="235"/>
      <c r="XJ83" s="235"/>
      <c r="XK83" s="235"/>
      <c r="XL83" s="235"/>
      <c r="XM83" s="235"/>
      <c r="XN83" s="235"/>
      <c r="XO83" s="235"/>
      <c r="XP83" s="235"/>
      <c r="XQ83" s="235"/>
      <c r="XR83" s="235"/>
      <c r="XS83" s="235"/>
      <c r="XT83" s="235"/>
      <c r="XU83" s="235"/>
      <c r="XV83" s="235"/>
      <c r="XW83" s="235"/>
      <c r="XX83" s="235"/>
      <c r="XY83" s="235"/>
      <c r="XZ83" s="235"/>
      <c r="YA83" s="235"/>
      <c r="YB83" s="235"/>
      <c r="YC83" s="235"/>
      <c r="YD83" s="235"/>
      <c r="YE83" s="235"/>
      <c r="YF83" s="235"/>
      <c r="YG83" s="235"/>
      <c r="YH83" s="235"/>
      <c r="YI83" s="235"/>
      <c r="YJ83" s="235"/>
      <c r="YK83" s="235"/>
      <c r="YL83" s="235"/>
      <c r="YM83" s="235"/>
      <c r="YN83" s="235"/>
      <c r="YO83" s="235"/>
      <c r="YP83" s="235"/>
      <c r="YQ83" s="235"/>
      <c r="YR83" s="235"/>
      <c r="YS83" s="235"/>
      <c r="YT83" s="235"/>
      <c r="YU83" s="235"/>
      <c r="YV83" s="235"/>
      <c r="YW83" s="235"/>
      <c r="YX83" s="235"/>
      <c r="YY83" s="235"/>
      <c r="YZ83" s="235"/>
      <c r="ZA83" s="235"/>
      <c r="ZB83" s="235"/>
      <c r="ZC83" s="235"/>
      <c r="ZD83" s="235"/>
      <c r="ZE83" s="235"/>
      <c r="ZF83" s="235"/>
      <c r="ZG83" s="235"/>
      <c r="ZH83" s="235"/>
      <c r="ZI83" s="235"/>
      <c r="ZJ83" s="235"/>
      <c r="ZK83" s="235"/>
      <c r="ZL83" s="235"/>
      <c r="ZM83" s="235"/>
      <c r="ZN83" s="235"/>
      <c r="ZO83" s="235"/>
      <c r="ZP83" s="235"/>
      <c r="ZQ83" s="235"/>
      <c r="ZR83" s="235"/>
      <c r="ZS83" s="235"/>
      <c r="ZT83" s="235"/>
      <c r="ZU83" s="235"/>
      <c r="ZV83" s="235"/>
      <c r="ZW83" s="235"/>
      <c r="ZX83" s="235"/>
      <c r="ZY83" s="235"/>
      <c r="ZZ83" s="235"/>
      <c r="AAA83" s="235"/>
      <c r="AAB83" s="235"/>
      <c r="AAC83" s="235"/>
      <c r="AAD83" s="235"/>
      <c r="AAE83" s="235"/>
      <c r="AAF83" s="235"/>
      <c r="AAG83" s="235"/>
      <c r="AAH83" s="235"/>
      <c r="AAI83" s="235"/>
      <c r="AAJ83" s="235"/>
      <c r="AAK83" s="235"/>
      <c r="AAL83" s="235"/>
      <c r="AAM83" s="235"/>
      <c r="AAN83" s="235"/>
      <c r="AAO83" s="235"/>
      <c r="AAP83" s="235"/>
      <c r="AAQ83" s="235"/>
      <c r="AAR83" s="235"/>
      <c r="AAS83" s="235"/>
      <c r="AAT83" s="235"/>
      <c r="AAU83" s="235"/>
      <c r="AAV83" s="235"/>
      <c r="AAW83" s="235"/>
      <c r="AAX83" s="235"/>
      <c r="AAY83" s="235"/>
      <c r="AAZ83" s="235"/>
      <c r="ABA83" s="235"/>
      <c r="ABB83" s="235"/>
      <c r="ABC83" s="235"/>
      <c r="ABD83" s="235"/>
      <c r="ABE83" s="235"/>
      <c r="ABF83" s="235"/>
      <c r="ABG83" s="235"/>
      <c r="ABH83" s="235"/>
      <c r="ABI83" s="235"/>
      <c r="ABJ83" s="235"/>
      <c r="ABK83" s="235"/>
      <c r="ABL83" s="235"/>
      <c r="ABM83" s="235"/>
      <c r="ABN83" s="235"/>
      <c r="ABO83" s="235"/>
      <c r="ABP83" s="235"/>
      <c r="ABQ83" s="235"/>
      <c r="ABR83" s="235"/>
      <c r="ABS83" s="235"/>
      <c r="ABT83" s="235"/>
      <c r="ABU83" s="235"/>
      <c r="ABV83" s="235"/>
      <c r="ABW83" s="235"/>
      <c r="ABX83" s="235"/>
      <c r="ABY83" s="235"/>
      <c r="ABZ83" s="235"/>
      <c r="ACA83" s="235"/>
      <c r="ACB83" s="235"/>
      <c r="ACC83" s="235"/>
      <c r="ACD83" s="235"/>
      <c r="ACE83" s="235"/>
      <c r="ACF83" s="235"/>
      <c r="ACG83" s="235"/>
      <c r="ACH83" s="235"/>
      <c r="ACI83" s="235"/>
      <c r="ACJ83" s="235"/>
      <c r="ACK83" s="235"/>
      <c r="ACL83" s="235"/>
      <c r="ACM83" s="235"/>
      <c r="ACN83" s="235"/>
      <c r="ACO83" s="235"/>
      <c r="ACP83" s="235"/>
      <c r="ACQ83" s="235"/>
      <c r="ACR83" s="235"/>
      <c r="ACS83" s="235"/>
      <c r="ACT83" s="235"/>
      <c r="ACU83" s="235"/>
      <c r="ACV83" s="235"/>
      <c r="ACW83" s="235"/>
      <c r="ACX83" s="235"/>
      <c r="ACY83" s="235"/>
      <c r="ACZ83" s="235"/>
      <c r="ADA83" s="235"/>
      <c r="ADB83" s="235"/>
      <c r="ADC83" s="235"/>
      <c r="ADD83" s="235"/>
      <c r="ADE83" s="235"/>
      <c r="ADF83" s="235"/>
      <c r="ADG83" s="235"/>
      <c r="ADH83" s="235"/>
      <c r="ADI83" s="235"/>
      <c r="ADJ83" s="235"/>
      <c r="ADK83" s="235"/>
      <c r="ADL83" s="235"/>
      <c r="ADM83" s="235"/>
      <c r="ADN83" s="235"/>
      <c r="ADO83" s="235"/>
      <c r="ADP83" s="235"/>
      <c r="ADQ83" s="235"/>
      <c r="ADR83" s="235"/>
      <c r="ADS83" s="235"/>
      <c r="ADT83" s="235"/>
      <c r="ADU83" s="235"/>
      <c r="ADV83" s="235"/>
      <c r="ADW83" s="235"/>
      <c r="ADX83" s="235"/>
      <c r="ADY83" s="235"/>
      <c r="ADZ83" s="235"/>
      <c r="AEA83" s="235"/>
      <c r="AEB83" s="235"/>
      <c r="AEC83" s="235"/>
      <c r="AED83" s="235"/>
      <c r="AEE83" s="235"/>
      <c r="AEF83" s="235"/>
      <c r="AEG83" s="235"/>
      <c r="AEH83" s="235"/>
      <c r="AEI83" s="235"/>
      <c r="AEJ83" s="235"/>
      <c r="AEK83" s="235"/>
      <c r="AEL83" s="235"/>
      <c r="AEM83" s="235"/>
      <c r="AEN83" s="235"/>
      <c r="AEO83" s="235"/>
      <c r="AEP83" s="235"/>
      <c r="AEQ83" s="235"/>
      <c r="AER83" s="235"/>
      <c r="AES83" s="235"/>
      <c r="AET83" s="235"/>
      <c r="AEU83" s="235"/>
      <c r="AEV83" s="235"/>
      <c r="AEW83" s="235"/>
      <c r="AEX83" s="235"/>
      <c r="AEY83" s="235"/>
      <c r="AEZ83" s="235"/>
      <c r="AFA83" s="235"/>
      <c r="AFB83" s="235"/>
      <c r="AFC83" s="235"/>
      <c r="AFD83" s="235"/>
      <c r="AFE83" s="235"/>
      <c r="AFF83" s="235"/>
      <c r="AFG83" s="235"/>
      <c r="AFH83" s="235"/>
      <c r="AFI83" s="235"/>
      <c r="AFJ83" s="235"/>
      <c r="AFK83" s="235"/>
      <c r="AFL83" s="235"/>
      <c r="AFM83" s="235"/>
      <c r="AFN83" s="235"/>
      <c r="AFO83" s="235"/>
      <c r="AFP83" s="235"/>
      <c r="AFQ83" s="235"/>
      <c r="AFR83" s="235"/>
      <c r="AFS83" s="235"/>
      <c r="AFT83" s="235"/>
      <c r="AFU83" s="235"/>
      <c r="AFV83" s="235"/>
      <c r="AFW83" s="235"/>
      <c r="AFX83" s="235"/>
      <c r="AFY83" s="235"/>
      <c r="AFZ83" s="235"/>
      <c r="AGA83" s="235"/>
      <c r="AGB83" s="235"/>
      <c r="AGC83" s="235"/>
      <c r="AGD83" s="235"/>
      <c r="AGE83" s="235"/>
      <c r="AGF83" s="235"/>
      <c r="AGG83" s="235"/>
      <c r="AGH83" s="235"/>
      <c r="AGI83" s="235"/>
      <c r="AGJ83" s="235"/>
      <c r="AGK83" s="235"/>
      <c r="AGL83" s="235"/>
      <c r="AGM83" s="235"/>
      <c r="AGN83" s="235"/>
      <c r="AGO83" s="235"/>
      <c r="AGP83" s="235"/>
      <c r="AGQ83" s="235"/>
      <c r="AGR83" s="235"/>
      <c r="AGS83" s="235"/>
      <c r="AGT83" s="235"/>
      <c r="AGU83" s="235"/>
      <c r="AGV83" s="235"/>
      <c r="AGW83" s="235"/>
      <c r="AGX83" s="235"/>
      <c r="AGY83" s="235"/>
      <c r="AGZ83" s="235"/>
      <c r="AHA83" s="235"/>
      <c r="AHB83" s="235"/>
      <c r="AHC83" s="235"/>
      <c r="AHD83" s="235"/>
      <c r="AHE83" s="235"/>
      <c r="AHF83" s="235"/>
      <c r="AHG83" s="235"/>
      <c r="AHH83" s="235"/>
      <c r="AHI83" s="235"/>
      <c r="AHJ83" s="235"/>
      <c r="AHK83" s="235"/>
      <c r="AHL83" s="235"/>
      <c r="AHM83" s="235"/>
      <c r="AHN83" s="235"/>
      <c r="AHO83" s="235"/>
      <c r="AHP83" s="235"/>
      <c r="AHQ83" s="235"/>
      <c r="AHR83" s="235"/>
      <c r="AHS83" s="235"/>
      <c r="AHT83" s="235"/>
      <c r="AHU83" s="235"/>
      <c r="AHV83" s="235"/>
      <c r="AHW83" s="235"/>
      <c r="AHX83" s="235"/>
      <c r="AHY83" s="235"/>
      <c r="AHZ83" s="235"/>
      <c r="AIA83" s="235"/>
      <c r="AIB83" s="235"/>
      <c r="AIC83" s="235"/>
      <c r="AID83" s="235"/>
      <c r="AIE83" s="235"/>
      <c r="AIF83" s="235"/>
      <c r="AIG83" s="235"/>
      <c r="AIH83" s="235"/>
      <c r="AII83" s="235"/>
      <c r="AIJ83" s="235"/>
      <c r="AIK83" s="235"/>
      <c r="AIL83" s="235"/>
      <c r="AIM83" s="235"/>
      <c r="AIN83" s="235"/>
      <c r="AIO83" s="235"/>
      <c r="AIP83" s="235"/>
      <c r="AIQ83" s="235"/>
      <c r="AIR83" s="235"/>
      <c r="AIS83" s="235"/>
      <c r="AIT83" s="235"/>
      <c r="AIU83" s="235"/>
      <c r="AIV83" s="235"/>
      <c r="AIW83" s="235"/>
      <c r="AIX83" s="235"/>
      <c r="AIY83" s="235"/>
      <c r="AIZ83" s="235"/>
      <c r="AJA83" s="235"/>
      <c r="AJB83" s="235"/>
      <c r="AJC83" s="235"/>
      <c r="AJD83" s="235"/>
      <c r="AJE83" s="235"/>
      <c r="AJF83" s="235"/>
      <c r="AJG83" s="235"/>
      <c r="AJH83" s="235"/>
      <c r="AJI83" s="235"/>
      <c r="AJJ83" s="235"/>
      <c r="AJK83" s="235"/>
      <c r="AJL83" s="235"/>
      <c r="AJM83" s="235"/>
      <c r="AJN83" s="235"/>
      <c r="AJO83" s="235"/>
      <c r="AJP83" s="235"/>
      <c r="AJQ83" s="235"/>
      <c r="AJR83" s="235"/>
      <c r="AJS83" s="235"/>
      <c r="AJT83" s="235"/>
      <c r="AJU83" s="235"/>
      <c r="AJV83" s="235"/>
      <c r="AJW83" s="235"/>
      <c r="AJX83" s="235"/>
      <c r="AJY83" s="235"/>
      <c r="AJZ83" s="235"/>
      <c r="AKA83" s="235"/>
      <c r="AKB83" s="235"/>
      <c r="AKC83" s="235"/>
      <c r="AKD83" s="235"/>
      <c r="AKE83" s="235"/>
      <c r="AKF83" s="235"/>
      <c r="AKG83" s="235"/>
      <c r="AKH83" s="235"/>
      <c r="AKI83" s="235"/>
      <c r="AKJ83" s="235"/>
      <c r="AKK83" s="235"/>
      <c r="AKL83" s="235"/>
      <c r="AKM83" s="235"/>
      <c r="AKN83" s="235"/>
      <c r="AKO83" s="235"/>
      <c r="AKP83" s="235"/>
      <c r="AKQ83" s="235"/>
      <c r="AKR83" s="235"/>
      <c r="AKS83" s="235"/>
      <c r="AKT83" s="235"/>
      <c r="AKU83" s="235"/>
      <c r="AKV83" s="235"/>
      <c r="AKW83" s="235"/>
      <c r="AKX83" s="235"/>
      <c r="AKY83" s="235"/>
      <c r="AKZ83" s="235"/>
      <c r="ALA83" s="235"/>
      <c r="ALB83" s="235"/>
      <c r="ALC83" s="235"/>
      <c r="ALD83" s="235"/>
      <c r="ALE83" s="235"/>
      <c r="ALF83" s="235"/>
      <c r="ALG83" s="235"/>
      <c r="ALH83" s="235"/>
      <c r="ALI83" s="235"/>
      <c r="ALJ83" s="235"/>
      <c r="ALK83" s="235"/>
      <c r="ALL83" s="235"/>
      <c r="ALM83" s="235"/>
      <c r="ALN83" s="235"/>
      <c r="ALO83" s="235"/>
      <c r="ALP83" s="235"/>
      <c r="ALQ83" s="235"/>
      <c r="ALR83" s="235"/>
      <c r="ALS83" s="235"/>
      <c r="ALT83" s="235"/>
      <c r="ALU83" s="235"/>
      <c r="ALV83" s="235"/>
      <c r="ALW83" s="235"/>
      <c r="ALX83" s="235"/>
      <c r="ALY83" s="235"/>
      <c r="ALZ83" s="235"/>
      <c r="AMA83" s="235"/>
      <c r="AMB83" s="235"/>
      <c r="AMC83" s="235"/>
      <c r="AMD83" s="235"/>
      <c r="AME83" s="235"/>
      <c r="AMF83" s="235"/>
      <c r="AMG83" s="235"/>
      <c r="AMH83" s="235"/>
      <c r="AMI83" s="235"/>
      <c r="AMJ83" s="235"/>
      <c r="AMK83" s="235"/>
      <c r="AML83" s="235"/>
      <c r="AMM83" s="235"/>
      <c r="AMN83" s="235"/>
      <c r="AMO83" s="235"/>
      <c r="AMP83" s="235"/>
      <c r="AMQ83" s="235"/>
      <c r="AMR83" s="235"/>
      <c r="AMS83" s="235"/>
      <c r="AMT83" s="235"/>
      <c r="AMU83" s="235"/>
      <c r="AMV83" s="235"/>
      <c r="AMW83" s="235"/>
      <c r="AMX83" s="235"/>
      <c r="AMY83" s="235"/>
      <c r="AMZ83" s="235"/>
      <c r="ANA83" s="235"/>
      <c r="ANB83" s="235"/>
      <c r="ANC83" s="235"/>
      <c r="AND83" s="235"/>
      <c r="ANE83" s="235"/>
      <c r="ANF83" s="235"/>
      <c r="ANG83" s="235"/>
      <c r="ANH83" s="235"/>
      <c r="ANI83" s="235"/>
      <c r="ANJ83" s="235"/>
      <c r="ANK83" s="235"/>
      <c r="ANL83" s="235"/>
      <c r="ANM83" s="235"/>
      <c r="ANN83" s="235"/>
      <c r="ANO83" s="235"/>
      <c r="ANP83" s="235"/>
      <c r="ANQ83" s="235"/>
      <c r="ANR83" s="235"/>
      <c r="ANS83" s="235"/>
      <c r="ANT83" s="235"/>
      <c r="ANU83" s="235"/>
      <c r="ANV83" s="235"/>
      <c r="ANW83" s="235"/>
      <c r="ANX83" s="235"/>
      <c r="ANY83" s="235"/>
      <c r="ANZ83" s="235"/>
      <c r="AOA83" s="235"/>
      <c r="AOB83" s="235"/>
      <c r="AOC83" s="235"/>
      <c r="AOD83" s="235"/>
      <c r="AOE83" s="235"/>
      <c r="AOF83" s="235"/>
      <c r="AOG83" s="235"/>
      <c r="AOH83" s="235"/>
      <c r="AOI83" s="235"/>
      <c r="AOJ83" s="235"/>
      <c r="AOK83" s="235"/>
      <c r="AOL83" s="235"/>
      <c r="AOM83" s="235"/>
      <c r="AON83" s="235"/>
      <c r="AOO83" s="235"/>
      <c r="AOP83" s="235"/>
      <c r="AOQ83" s="235"/>
      <c r="AOR83" s="235"/>
      <c r="AOS83" s="235"/>
      <c r="AOT83" s="235"/>
      <c r="AOU83" s="235"/>
      <c r="AOV83" s="235"/>
      <c r="AOW83" s="235"/>
      <c r="AOX83" s="235"/>
      <c r="AOY83" s="235"/>
      <c r="AOZ83" s="235"/>
      <c r="APA83" s="235"/>
      <c r="APB83" s="235"/>
      <c r="APC83" s="235"/>
      <c r="APD83" s="235"/>
      <c r="APE83" s="235"/>
      <c r="APF83" s="235"/>
      <c r="APG83" s="235"/>
      <c r="APH83" s="235"/>
      <c r="API83" s="235"/>
      <c r="APJ83" s="235"/>
      <c r="APK83" s="235"/>
      <c r="APL83" s="235"/>
      <c r="APM83" s="235"/>
      <c r="APN83" s="235"/>
      <c r="APO83" s="235"/>
      <c r="APP83" s="235"/>
    </row>
    <row r="84" spans="1:1108" s="249" customFormat="1">
      <c r="A84" s="42">
        <v>203</v>
      </c>
      <c r="B84" s="137">
        <v>70.099999999999994</v>
      </c>
      <c r="C84" s="102" t="s">
        <v>707</v>
      </c>
      <c r="D84" s="174">
        <v>1080</v>
      </c>
      <c r="E84" s="254" t="s">
        <v>679</v>
      </c>
      <c r="F84" s="106" t="s">
        <v>709</v>
      </c>
      <c r="G84" s="175" t="s">
        <v>708</v>
      </c>
      <c r="H84" s="175" t="s">
        <v>711</v>
      </c>
      <c r="I84" s="175" t="s">
        <v>710</v>
      </c>
      <c r="J84" s="10" t="s">
        <v>712</v>
      </c>
      <c r="K84" s="10" t="s">
        <v>713</v>
      </c>
      <c r="L84" s="74" t="s">
        <v>714</v>
      </c>
      <c r="M84" s="10" t="s">
        <v>715</v>
      </c>
      <c r="N84" s="74" t="s">
        <v>201</v>
      </c>
      <c r="O84" s="177">
        <v>112989</v>
      </c>
      <c r="P84" s="109">
        <v>89</v>
      </c>
      <c r="Q84" s="109" t="s">
        <v>0</v>
      </c>
      <c r="R84" s="109">
        <v>89</v>
      </c>
      <c r="S84" s="109" t="s">
        <v>0</v>
      </c>
      <c r="T84" s="109" t="s">
        <v>716</v>
      </c>
      <c r="U84" s="109" t="s">
        <v>0</v>
      </c>
      <c r="V84" s="109">
        <v>13</v>
      </c>
      <c r="W84" s="109" t="s">
        <v>0</v>
      </c>
      <c r="X84" s="109">
        <v>6</v>
      </c>
      <c r="Y84" s="109" t="s">
        <v>0</v>
      </c>
      <c r="Z84" s="109">
        <v>3</v>
      </c>
      <c r="AA84" s="109" t="s">
        <v>0</v>
      </c>
      <c r="AB84" s="109"/>
      <c r="AC84" s="109" t="s">
        <v>0</v>
      </c>
      <c r="AD84" s="109"/>
      <c r="AE84" s="109" t="s">
        <v>0</v>
      </c>
      <c r="AF84" s="77">
        <v>4.5</v>
      </c>
      <c r="AG84" s="78">
        <v>8</v>
      </c>
      <c r="AH84" s="145" t="s">
        <v>274</v>
      </c>
      <c r="AI84" s="77" t="s">
        <v>0</v>
      </c>
      <c r="AJ84" s="80"/>
      <c r="AK84" s="80"/>
      <c r="AL84" s="26" t="s">
        <v>11</v>
      </c>
      <c r="AM84" s="26"/>
      <c r="AN84" s="26"/>
      <c r="AO84" s="26"/>
      <c r="AP84" s="111">
        <v>10</v>
      </c>
      <c r="AQ84" s="111" t="s">
        <v>7</v>
      </c>
      <c r="AR84" s="83" t="s">
        <v>717</v>
      </c>
      <c r="AS84" s="83" t="s">
        <v>20</v>
      </c>
      <c r="AT84" s="260">
        <v>80</v>
      </c>
      <c r="AU84" s="261">
        <v>90</v>
      </c>
      <c r="AV84" s="261">
        <v>100</v>
      </c>
      <c r="AW84" s="74" t="s">
        <v>206</v>
      </c>
      <c r="AX84" s="74" t="s">
        <v>207</v>
      </c>
      <c r="AY84" s="74" t="s">
        <v>208</v>
      </c>
      <c r="AZ84" s="74" t="s">
        <v>209</v>
      </c>
      <c r="BA84" s="152" t="s">
        <v>210</v>
      </c>
      <c r="BB84" s="152" t="s">
        <v>211</v>
      </c>
      <c r="BC84" s="152" t="s">
        <v>212</v>
      </c>
      <c r="BD84" s="152" t="s">
        <v>213</v>
      </c>
      <c r="BE84" s="364" t="s">
        <v>679</v>
      </c>
      <c r="BF84" s="236" t="s">
        <v>688</v>
      </c>
      <c r="BG84" s="236" t="s">
        <v>689</v>
      </c>
      <c r="BH84" s="236" t="s">
        <v>690</v>
      </c>
      <c r="BM84" s="155" t="s">
        <v>215</v>
      </c>
      <c r="BN84" s="154" t="s">
        <v>216</v>
      </c>
      <c r="BO84" s="154" t="s">
        <v>217</v>
      </c>
      <c r="BP84" s="154" t="s">
        <v>218</v>
      </c>
      <c r="BQ84" s="155" t="s">
        <v>219</v>
      </c>
      <c r="BR84" s="154" t="s">
        <v>220</v>
      </c>
      <c r="BS84" s="121" t="s">
        <v>221</v>
      </c>
      <c r="BT84" s="121" t="s">
        <v>222</v>
      </c>
      <c r="BU84" s="121" t="s">
        <v>215</v>
      </c>
      <c r="BV84" s="121" t="s">
        <v>216</v>
      </c>
      <c r="BW84" s="121" t="s">
        <v>217</v>
      </c>
      <c r="BX84" s="121" t="s">
        <v>218</v>
      </c>
      <c r="BY84" s="121" t="s">
        <v>414</v>
      </c>
      <c r="BZ84" s="155" t="s">
        <v>415</v>
      </c>
      <c r="CA84" s="268" t="s">
        <v>416</v>
      </c>
      <c r="CB84" s="269" t="s">
        <v>417</v>
      </c>
      <c r="CC84" s="155" t="s">
        <v>344</v>
      </c>
      <c r="CD84" s="155" t="s">
        <v>345</v>
      </c>
      <c r="CE84" s="155" t="s">
        <v>346</v>
      </c>
      <c r="CF84" s="155" t="s">
        <v>347</v>
      </c>
      <c r="CG84" s="89" t="s">
        <v>691</v>
      </c>
      <c r="CH84" s="155" t="s">
        <v>692</v>
      </c>
      <c r="CI84" s="155" t="s">
        <v>693</v>
      </c>
      <c r="CJ84" s="155" t="s">
        <v>694</v>
      </c>
      <c r="CK84" s="278"/>
      <c r="CL84" s="278"/>
      <c r="CM84" s="278"/>
      <c r="CN84" s="278"/>
      <c r="CO84" s="278"/>
      <c r="CP84" s="278"/>
      <c r="CQ84" s="278"/>
      <c r="CR84" s="278"/>
      <c r="CS84" s="278"/>
      <c r="CT84" s="278"/>
      <c r="CU84" s="278"/>
      <c r="CV84" s="278"/>
      <c r="CW84" s="278"/>
      <c r="CX84" s="278"/>
      <c r="CY84" s="365"/>
      <c r="CZ84" s="90"/>
      <c r="DA84" s="92"/>
      <c r="DB84" s="93"/>
      <c r="DC84" s="93"/>
      <c r="DD84" s="93"/>
      <c r="DE84" s="90" t="s">
        <v>235</v>
      </c>
      <c r="DF84" s="92"/>
      <c r="DG84" s="278"/>
      <c r="DH84" s="278"/>
      <c r="DI84" s="92" t="s">
        <v>236</v>
      </c>
      <c r="DJ84" s="91" t="s">
        <v>237</v>
      </c>
      <c r="DK84" s="91" t="s">
        <v>238</v>
      </c>
      <c r="DL84" s="91" t="s">
        <v>239</v>
      </c>
      <c r="DM84" s="127" t="s">
        <v>414</v>
      </c>
      <c r="DN84" s="127" t="s">
        <v>422</v>
      </c>
      <c r="DO84" s="127" t="s">
        <v>423</v>
      </c>
      <c r="DP84" s="127" t="s">
        <v>424</v>
      </c>
      <c r="DQ84" s="91"/>
      <c r="DR84" s="91"/>
      <c r="DS84" s="91"/>
      <c r="DT84" s="91"/>
      <c r="DU84" s="1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4"/>
      <c r="EH84" s="94"/>
      <c r="EI84" s="95"/>
      <c r="EJ84" s="95"/>
      <c r="EK84" s="96" t="s">
        <v>253</v>
      </c>
      <c r="EL84" s="74"/>
      <c r="EM84" s="74"/>
      <c r="EN84" s="137"/>
      <c r="EO84" s="185" t="s">
        <v>254</v>
      </c>
      <c r="EP84" s="185" t="s">
        <v>695</v>
      </c>
      <c r="EQ84" s="185" t="s">
        <v>718</v>
      </c>
      <c r="ER84" s="185" t="s">
        <v>719</v>
      </c>
      <c r="ES84" s="185" t="s">
        <v>720</v>
      </c>
      <c r="ET84" s="185"/>
      <c r="EU84" s="185"/>
      <c r="EV84" s="137"/>
      <c r="EW84" s="137"/>
      <c r="EX84" s="355" t="s">
        <v>700</v>
      </c>
      <c r="EY84" s="356"/>
      <c r="EZ84" s="355" t="s">
        <v>701</v>
      </c>
      <c r="FA84" s="355" t="s">
        <v>702</v>
      </c>
      <c r="FB84" s="355"/>
      <c r="FC84" s="355"/>
      <c r="FD84" s="356"/>
      <c r="FE84" s="356"/>
      <c r="FF84" s="239">
        <v>42574</v>
      </c>
      <c r="FG84" s="248"/>
      <c r="FH84" s="248"/>
      <c r="FI84" s="248"/>
      <c r="FJ84" s="248"/>
      <c r="FK84" s="248"/>
      <c r="FL84" s="135">
        <v>1</v>
      </c>
      <c r="FM84" s="136"/>
      <c r="FN84" s="136"/>
      <c r="FO84" s="136"/>
      <c r="FP84" s="136"/>
      <c r="FQ84" s="136"/>
      <c r="FR84" s="136"/>
      <c r="FS84" s="136"/>
      <c r="FT84" s="136"/>
      <c r="FU84" s="136"/>
      <c r="FV84" s="136"/>
    </row>
    <row r="85" spans="1:1108" s="249" customFormat="1">
      <c r="A85" s="199">
        <v>206</v>
      </c>
      <c r="B85" s="281">
        <v>71.099999999999994</v>
      </c>
      <c r="C85" s="201"/>
      <c r="D85" s="317"/>
      <c r="E85" s="281"/>
      <c r="F85" s="205"/>
      <c r="G85" s="206"/>
      <c r="H85" s="206"/>
      <c r="I85" s="206"/>
      <c r="J85" s="326"/>
      <c r="K85" s="326"/>
      <c r="L85" s="319"/>
      <c r="M85" s="332"/>
      <c r="N85" s="319"/>
      <c r="O85" s="321"/>
      <c r="P85" s="213"/>
      <c r="Q85" s="213"/>
      <c r="R85" s="213"/>
      <c r="S85" s="213"/>
      <c r="T85" s="213"/>
      <c r="U85" s="213"/>
      <c r="V85" s="213"/>
      <c r="W85" s="213"/>
      <c r="X85" s="213"/>
      <c r="Y85" s="213"/>
      <c r="Z85" s="213"/>
      <c r="AA85" s="213"/>
      <c r="AB85" s="213"/>
      <c r="AC85" s="213"/>
      <c r="AD85" s="213"/>
      <c r="AE85" s="213"/>
      <c r="AF85" s="213"/>
      <c r="AG85" s="217"/>
      <c r="AH85" s="213"/>
      <c r="AI85" s="213"/>
      <c r="AJ85" s="341"/>
      <c r="AK85" s="341"/>
      <c r="AL85" s="342"/>
      <c r="AM85" s="342"/>
      <c r="AN85" s="342"/>
      <c r="AO85" s="342"/>
      <c r="AP85" s="217"/>
      <c r="AQ85" s="217"/>
      <c r="AR85" s="345"/>
      <c r="AS85" s="345"/>
      <c r="AT85" s="345"/>
      <c r="AU85" s="345"/>
      <c r="AV85" s="345"/>
      <c r="AW85" s="319"/>
      <c r="AX85" s="319"/>
      <c r="AY85" s="319"/>
      <c r="AZ85" s="319"/>
      <c r="BA85" s="319"/>
      <c r="BB85" s="319"/>
      <c r="BC85" s="319"/>
      <c r="BD85" s="319"/>
      <c r="BE85" s="281"/>
      <c r="BF85" s="319"/>
      <c r="BG85" s="319"/>
      <c r="BH85" s="319"/>
      <c r="BI85" s="252"/>
      <c r="BJ85" s="252"/>
      <c r="BK85" s="252"/>
      <c r="BL85" s="252"/>
      <c r="BM85" s="319"/>
      <c r="BN85" s="319"/>
      <c r="BO85" s="319"/>
      <c r="BP85" s="319"/>
      <c r="BQ85" s="319"/>
      <c r="BR85" s="319"/>
      <c r="BS85" s="222" t="s">
        <v>283</v>
      </c>
      <c r="BT85" s="222" t="s">
        <v>283</v>
      </c>
      <c r="BU85" s="222" t="s">
        <v>283</v>
      </c>
      <c r="BV85" s="222" t="s">
        <v>283</v>
      </c>
      <c r="BW85" s="222" t="s">
        <v>283</v>
      </c>
      <c r="BX85" s="222" t="s">
        <v>283</v>
      </c>
      <c r="BY85" s="222" t="s">
        <v>283</v>
      </c>
      <c r="BZ85" s="319"/>
      <c r="CA85" s="319"/>
      <c r="CB85" s="228"/>
      <c r="CC85" s="319"/>
      <c r="CD85" s="319"/>
      <c r="CE85" s="319"/>
      <c r="CF85" s="319"/>
      <c r="CG85" s="332"/>
      <c r="CH85" s="319"/>
      <c r="CI85" s="319"/>
      <c r="CJ85" s="319"/>
      <c r="CK85" s="319"/>
      <c r="CL85" s="319"/>
      <c r="CM85" s="319"/>
      <c r="CN85" s="319"/>
      <c r="CO85" s="319"/>
      <c r="CP85" s="319"/>
      <c r="CQ85" s="319"/>
      <c r="CR85" s="319"/>
      <c r="CS85" s="319"/>
      <c r="CT85" s="319"/>
      <c r="CU85" s="319"/>
      <c r="CV85" s="319"/>
      <c r="CW85" s="319"/>
      <c r="CX85" s="319"/>
      <c r="CY85" s="332"/>
      <c r="CZ85" s="332"/>
      <c r="DA85" s="330"/>
      <c r="DB85" s="331"/>
      <c r="DC85" s="331"/>
      <c r="DD85" s="331"/>
      <c r="DE85" s="332"/>
      <c r="DF85" s="330"/>
      <c r="DG85" s="319"/>
      <c r="DH85" s="319"/>
      <c r="DI85" s="330"/>
      <c r="DJ85" s="319"/>
      <c r="DK85" s="319"/>
      <c r="DL85" s="319"/>
      <c r="DM85" s="228" t="s">
        <v>283</v>
      </c>
      <c r="DN85" s="228" t="s">
        <v>283</v>
      </c>
      <c r="DO85" s="228" t="s">
        <v>283</v>
      </c>
      <c r="DP85" s="228"/>
      <c r="DQ85" s="319"/>
      <c r="DR85" s="319"/>
      <c r="DS85" s="319"/>
      <c r="DT85" s="319"/>
      <c r="DU85" s="319"/>
      <c r="DV85" s="319"/>
      <c r="DW85" s="319"/>
      <c r="DX85" s="319"/>
      <c r="DY85" s="319"/>
      <c r="DZ85" s="319"/>
      <c r="EA85" s="319"/>
      <c r="EB85" s="319"/>
      <c r="EC85" s="319"/>
      <c r="ED85" s="319"/>
      <c r="EE85" s="319"/>
      <c r="EF85" s="319"/>
      <c r="EG85" s="200"/>
      <c r="EH85" s="200"/>
      <c r="EI85" s="319"/>
      <c r="EJ85" s="319"/>
      <c r="EK85" s="281"/>
      <c r="EL85" s="319"/>
      <c r="EM85" s="319"/>
      <c r="EN85" s="200"/>
      <c r="EO85" s="281"/>
      <c r="EP85" s="281"/>
      <c r="EQ85" s="281"/>
      <c r="ER85" s="281"/>
      <c r="ES85" s="281"/>
      <c r="ET85" s="281"/>
      <c r="EU85" s="281"/>
      <c r="EV85" s="200"/>
      <c r="EW85" s="200"/>
      <c r="EX85" s="319"/>
      <c r="EY85" s="319"/>
      <c r="EZ85" s="319"/>
      <c r="FA85" s="319"/>
      <c r="FB85" s="319"/>
      <c r="FC85" s="319"/>
      <c r="FD85" s="319"/>
      <c r="FE85" s="319"/>
      <c r="FF85" s="317"/>
      <c r="FG85" s="317"/>
      <c r="FH85" s="317"/>
      <c r="FI85" s="317"/>
      <c r="FJ85" s="317"/>
      <c r="FK85" s="317"/>
      <c r="FL85" s="234">
        <v>1</v>
      </c>
      <c r="FM85" s="222"/>
      <c r="FN85" s="222"/>
      <c r="FO85" s="222"/>
      <c r="FP85" s="222"/>
      <c r="FQ85" s="222"/>
      <c r="FR85" s="222"/>
      <c r="FS85" s="222"/>
      <c r="FT85" s="222"/>
      <c r="FU85" s="222"/>
      <c r="FV85" s="222"/>
      <c r="FW85" s="252"/>
      <c r="FX85" s="252"/>
      <c r="FY85" s="252"/>
      <c r="FZ85" s="252"/>
      <c r="GA85" s="252"/>
      <c r="GB85" s="252"/>
      <c r="GC85" s="252"/>
      <c r="GD85" s="252"/>
      <c r="GE85" s="252"/>
      <c r="GF85" s="252"/>
      <c r="GG85" s="252"/>
      <c r="GH85" s="252"/>
      <c r="GI85" s="252"/>
      <c r="GJ85" s="252"/>
      <c r="GK85" s="252"/>
      <c r="GL85" s="252"/>
      <c r="GM85" s="252"/>
      <c r="GN85" s="252"/>
      <c r="GO85" s="252"/>
      <c r="GP85" s="252"/>
      <c r="GQ85" s="252"/>
      <c r="GR85" s="252"/>
      <c r="GS85" s="252"/>
      <c r="GT85" s="252"/>
      <c r="GU85" s="252"/>
      <c r="GV85" s="252"/>
      <c r="GW85" s="252"/>
      <c r="GX85" s="252"/>
      <c r="GY85" s="252"/>
      <c r="GZ85" s="252"/>
      <c r="HA85" s="252"/>
      <c r="HB85" s="252"/>
      <c r="HC85" s="252"/>
      <c r="HD85" s="252"/>
      <c r="HE85" s="252"/>
      <c r="HF85" s="252"/>
      <c r="HG85" s="252"/>
      <c r="HH85" s="252"/>
      <c r="HI85" s="252"/>
      <c r="HJ85" s="252"/>
      <c r="HK85" s="252"/>
      <c r="HL85" s="252"/>
      <c r="HM85" s="252"/>
      <c r="HN85" s="252"/>
      <c r="HO85" s="252"/>
      <c r="HP85" s="252"/>
      <c r="HQ85" s="252"/>
      <c r="HR85" s="252"/>
      <c r="HS85" s="252"/>
      <c r="HT85" s="252"/>
      <c r="HU85" s="252"/>
      <c r="HV85" s="252"/>
      <c r="HW85" s="252"/>
      <c r="HX85" s="252"/>
      <c r="HY85" s="252"/>
      <c r="HZ85" s="252"/>
      <c r="IA85" s="252"/>
      <c r="IB85" s="252"/>
      <c r="IC85" s="252"/>
      <c r="ID85" s="252"/>
      <c r="IE85" s="252"/>
      <c r="IF85" s="252"/>
      <c r="IG85" s="252"/>
      <c r="IH85" s="252"/>
      <c r="II85" s="252"/>
      <c r="IJ85" s="252"/>
      <c r="IK85" s="252"/>
      <c r="IL85" s="252"/>
      <c r="IM85" s="252"/>
      <c r="IN85" s="252"/>
      <c r="IO85" s="252"/>
      <c r="IP85" s="252"/>
      <c r="IQ85" s="252"/>
      <c r="IR85" s="252"/>
      <c r="IS85" s="252"/>
      <c r="IT85" s="252"/>
      <c r="IU85" s="252"/>
      <c r="IV85" s="252"/>
      <c r="IW85" s="252"/>
      <c r="IX85" s="252"/>
      <c r="IY85" s="252"/>
      <c r="IZ85" s="252"/>
      <c r="JA85" s="252"/>
      <c r="JB85" s="252"/>
      <c r="JC85" s="252"/>
      <c r="JD85" s="252"/>
      <c r="JE85" s="252"/>
      <c r="JF85" s="252"/>
      <c r="JG85" s="252"/>
      <c r="JH85" s="252"/>
      <c r="JI85" s="252"/>
      <c r="JJ85" s="252"/>
      <c r="JK85" s="252"/>
      <c r="JL85" s="252"/>
      <c r="JM85" s="252"/>
      <c r="JN85" s="252"/>
      <c r="JO85" s="252"/>
      <c r="JP85" s="252"/>
      <c r="JQ85" s="252"/>
      <c r="JR85" s="252"/>
      <c r="JS85" s="252"/>
      <c r="JT85" s="252"/>
      <c r="JU85" s="252"/>
      <c r="JV85" s="252"/>
      <c r="JW85" s="252"/>
      <c r="JX85" s="252"/>
      <c r="JY85" s="252"/>
      <c r="JZ85" s="252"/>
      <c r="KA85" s="252"/>
      <c r="KB85" s="252"/>
      <c r="KC85" s="252"/>
      <c r="KD85" s="252"/>
      <c r="KE85" s="252"/>
      <c r="KF85" s="252"/>
      <c r="KG85" s="252"/>
      <c r="KH85" s="252"/>
      <c r="KI85" s="252"/>
      <c r="KJ85" s="252"/>
      <c r="KK85" s="252"/>
      <c r="KL85" s="252"/>
      <c r="KM85" s="252"/>
      <c r="KN85" s="252"/>
      <c r="KO85" s="252"/>
      <c r="KP85" s="252"/>
      <c r="KQ85" s="252"/>
      <c r="KR85" s="252"/>
      <c r="KS85" s="252"/>
      <c r="KT85" s="252"/>
      <c r="KU85" s="252"/>
      <c r="KV85" s="252"/>
      <c r="KW85" s="252"/>
      <c r="KX85" s="252"/>
      <c r="KY85" s="252"/>
      <c r="KZ85" s="252"/>
      <c r="LA85" s="252"/>
      <c r="LB85" s="252"/>
      <c r="LC85" s="252"/>
      <c r="LD85" s="252"/>
      <c r="LE85" s="252"/>
      <c r="LF85" s="252"/>
      <c r="LG85" s="252"/>
      <c r="LH85" s="252"/>
      <c r="LI85" s="252"/>
      <c r="LJ85" s="252"/>
      <c r="LK85" s="252"/>
      <c r="LL85" s="252"/>
      <c r="LM85" s="252"/>
      <c r="LN85" s="252"/>
      <c r="LO85" s="252"/>
      <c r="LP85" s="252"/>
      <c r="LQ85" s="252"/>
      <c r="LR85" s="252"/>
      <c r="LS85" s="252"/>
      <c r="LT85" s="252"/>
      <c r="LU85" s="252"/>
      <c r="LV85" s="252"/>
      <c r="LW85" s="252"/>
      <c r="LX85" s="252"/>
      <c r="LY85" s="252"/>
      <c r="LZ85" s="252"/>
      <c r="MA85" s="252"/>
      <c r="MB85" s="252"/>
      <c r="MC85" s="252"/>
      <c r="MD85" s="252"/>
      <c r="ME85" s="252"/>
      <c r="MF85" s="252"/>
      <c r="MG85" s="252"/>
      <c r="MH85" s="252"/>
      <c r="MI85" s="252"/>
      <c r="MJ85" s="252"/>
      <c r="MK85" s="252"/>
      <c r="ML85" s="252"/>
      <c r="MM85" s="252"/>
      <c r="MN85" s="252"/>
      <c r="MO85" s="252"/>
      <c r="MP85" s="252"/>
      <c r="MQ85" s="252"/>
      <c r="MR85" s="252"/>
      <c r="MS85" s="252"/>
      <c r="MT85" s="252"/>
      <c r="MU85" s="252"/>
      <c r="MV85" s="252"/>
      <c r="MW85" s="252"/>
      <c r="MX85" s="252"/>
      <c r="MY85" s="252"/>
      <c r="MZ85" s="252"/>
      <c r="NA85" s="252"/>
      <c r="NB85" s="252"/>
      <c r="NC85" s="252"/>
      <c r="ND85" s="252"/>
      <c r="NE85" s="252"/>
      <c r="NF85" s="252"/>
      <c r="NG85" s="252"/>
      <c r="NH85" s="252"/>
      <c r="NI85" s="252"/>
      <c r="NJ85" s="252"/>
      <c r="NK85" s="252"/>
      <c r="NL85" s="252"/>
      <c r="NM85" s="252"/>
      <c r="NN85" s="252"/>
      <c r="NO85" s="252"/>
      <c r="NP85" s="252"/>
      <c r="NQ85" s="252"/>
      <c r="NR85" s="252"/>
      <c r="NS85" s="252"/>
      <c r="NT85" s="252"/>
      <c r="NU85" s="252"/>
      <c r="NV85" s="252"/>
      <c r="NW85" s="252"/>
      <c r="NX85" s="252"/>
      <c r="NY85" s="252"/>
      <c r="NZ85" s="252"/>
      <c r="OA85" s="252"/>
      <c r="OB85" s="252"/>
      <c r="OC85" s="252"/>
      <c r="OD85" s="252"/>
      <c r="OE85" s="252"/>
      <c r="OF85" s="252"/>
      <c r="OG85" s="252"/>
      <c r="OH85" s="252"/>
      <c r="OI85" s="252"/>
      <c r="OJ85" s="252"/>
      <c r="OK85" s="252"/>
      <c r="OL85" s="252"/>
      <c r="OM85" s="252"/>
      <c r="ON85" s="252"/>
      <c r="OO85" s="252"/>
      <c r="OP85" s="252"/>
      <c r="OQ85" s="252"/>
      <c r="OR85" s="252"/>
      <c r="OS85" s="252"/>
      <c r="OT85" s="252"/>
      <c r="OU85" s="252"/>
      <c r="OV85" s="252"/>
      <c r="OW85" s="252"/>
      <c r="OX85" s="252"/>
      <c r="OY85" s="252"/>
      <c r="OZ85" s="252"/>
      <c r="PA85" s="252"/>
      <c r="PB85" s="252"/>
      <c r="PC85" s="252"/>
      <c r="PD85" s="252"/>
      <c r="PE85" s="252"/>
      <c r="PF85" s="252"/>
      <c r="PG85" s="252"/>
      <c r="PH85" s="252"/>
      <c r="PI85" s="252"/>
      <c r="PJ85" s="252"/>
      <c r="PK85" s="252"/>
      <c r="PL85" s="252"/>
      <c r="PM85" s="252"/>
      <c r="PN85" s="252"/>
      <c r="PO85" s="252"/>
      <c r="PP85" s="252"/>
      <c r="PQ85" s="252"/>
      <c r="PR85" s="252"/>
      <c r="PS85" s="252"/>
      <c r="PT85" s="252"/>
      <c r="PU85" s="252"/>
      <c r="PV85" s="252"/>
      <c r="PW85" s="252"/>
      <c r="PX85" s="252"/>
      <c r="PY85" s="252"/>
      <c r="PZ85" s="252"/>
      <c r="QA85" s="252"/>
      <c r="QB85" s="252"/>
      <c r="QC85" s="252"/>
      <c r="QD85" s="252"/>
      <c r="QE85" s="252"/>
      <c r="QF85" s="252"/>
      <c r="QG85" s="252"/>
      <c r="QH85" s="252"/>
      <c r="QI85" s="252"/>
      <c r="QJ85" s="252"/>
      <c r="QK85" s="252"/>
      <c r="QL85" s="252"/>
      <c r="QM85" s="252"/>
      <c r="QN85" s="252"/>
      <c r="QO85" s="252"/>
      <c r="QP85" s="252"/>
      <c r="QQ85" s="252"/>
      <c r="QR85" s="252"/>
      <c r="QS85" s="252"/>
      <c r="QT85" s="252"/>
      <c r="QU85" s="252"/>
      <c r="QV85" s="252"/>
      <c r="QW85" s="252"/>
      <c r="QX85" s="252"/>
      <c r="QY85" s="252"/>
      <c r="QZ85" s="252"/>
      <c r="RA85" s="252"/>
      <c r="RB85" s="252"/>
      <c r="RC85" s="252"/>
      <c r="RD85" s="252"/>
      <c r="RE85" s="252"/>
      <c r="RF85" s="252"/>
      <c r="RG85" s="252"/>
      <c r="RH85" s="252"/>
      <c r="RI85" s="252"/>
      <c r="RJ85" s="252"/>
      <c r="RK85" s="252"/>
      <c r="RL85" s="252"/>
      <c r="RM85" s="252"/>
      <c r="RN85" s="252"/>
      <c r="RO85" s="252"/>
      <c r="RP85" s="252"/>
      <c r="RQ85" s="252"/>
      <c r="RR85" s="252"/>
      <c r="RS85" s="252"/>
      <c r="RT85" s="252"/>
      <c r="RU85" s="252"/>
      <c r="RV85" s="252"/>
      <c r="RW85" s="252"/>
      <c r="RX85" s="252"/>
      <c r="RY85" s="252"/>
      <c r="RZ85" s="252"/>
      <c r="SA85" s="252"/>
      <c r="SB85" s="252"/>
      <c r="SC85" s="252"/>
      <c r="SD85" s="252"/>
      <c r="SE85" s="252"/>
      <c r="SF85" s="252"/>
      <c r="SG85" s="252"/>
      <c r="SH85" s="252"/>
      <c r="SI85" s="252"/>
      <c r="SJ85" s="252"/>
      <c r="SK85" s="252"/>
      <c r="SL85" s="252"/>
      <c r="SM85" s="252"/>
      <c r="SN85" s="252"/>
      <c r="SO85" s="252"/>
      <c r="SP85" s="252"/>
      <c r="SQ85" s="252"/>
      <c r="SR85" s="252"/>
      <c r="SS85" s="252"/>
      <c r="ST85" s="252"/>
      <c r="SU85" s="252"/>
      <c r="SV85" s="252"/>
      <c r="SW85" s="252"/>
      <c r="SX85" s="252"/>
      <c r="SY85" s="252"/>
      <c r="SZ85" s="252"/>
      <c r="TA85" s="252"/>
      <c r="TB85" s="252"/>
      <c r="TC85" s="252"/>
      <c r="TD85" s="252"/>
      <c r="TE85" s="252"/>
      <c r="TF85" s="252"/>
      <c r="TG85" s="252"/>
      <c r="TH85" s="252"/>
      <c r="TI85" s="252"/>
      <c r="TJ85" s="252"/>
      <c r="TK85" s="252"/>
      <c r="TL85" s="252"/>
      <c r="TM85" s="252"/>
      <c r="TN85" s="252"/>
      <c r="TO85" s="252"/>
      <c r="TP85" s="252"/>
      <c r="TQ85" s="252"/>
      <c r="TR85" s="252"/>
      <c r="TS85" s="252"/>
      <c r="TT85" s="252"/>
      <c r="TU85" s="252"/>
      <c r="TV85" s="252"/>
      <c r="TW85" s="252"/>
      <c r="TX85" s="252"/>
      <c r="TY85" s="252"/>
      <c r="TZ85" s="252"/>
      <c r="UA85" s="252"/>
      <c r="UB85" s="252"/>
      <c r="UC85" s="252"/>
      <c r="UD85" s="252"/>
      <c r="UE85" s="252"/>
      <c r="UF85" s="252"/>
      <c r="UG85" s="252"/>
      <c r="UH85" s="252"/>
      <c r="UI85" s="252"/>
      <c r="UJ85" s="252"/>
      <c r="UK85" s="252"/>
      <c r="UL85" s="252"/>
      <c r="UM85" s="252"/>
      <c r="UN85" s="252"/>
      <c r="UO85" s="252"/>
      <c r="UP85" s="252"/>
      <c r="UQ85" s="252"/>
      <c r="UR85" s="252"/>
      <c r="US85" s="252"/>
      <c r="UT85" s="252"/>
      <c r="UU85" s="252"/>
      <c r="UV85" s="252"/>
      <c r="UW85" s="252"/>
      <c r="UX85" s="252"/>
      <c r="UY85" s="252"/>
      <c r="UZ85" s="252"/>
      <c r="VA85" s="252"/>
      <c r="VB85" s="252"/>
      <c r="VC85" s="252"/>
      <c r="VD85" s="252"/>
      <c r="VE85" s="252"/>
      <c r="VF85" s="252"/>
      <c r="VG85" s="252"/>
      <c r="VH85" s="252"/>
      <c r="VI85" s="252"/>
      <c r="VJ85" s="252"/>
      <c r="VK85" s="252"/>
      <c r="VL85" s="252"/>
      <c r="VM85" s="252"/>
      <c r="VN85" s="252"/>
      <c r="VO85" s="252"/>
      <c r="VP85" s="252"/>
      <c r="VQ85" s="252"/>
      <c r="VR85" s="252"/>
      <c r="VS85" s="252"/>
      <c r="VT85" s="252"/>
      <c r="VU85" s="252"/>
      <c r="VV85" s="252"/>
      <c r="VW85" s="252"/>
      <c r="VX85" s="252"/>
      <c r="VY85" s="252"/>
      <c r="VZ85" s="252"/>
      <c r="WA85" s="252"/>
      <c r="WB85" s="252"/>
      <c r="WC85" s="252"/>
      <c r="WD85" s="252"/>
      <c r="WE85" s="252"/>
      <c r="WF85" s="252"/>
      <c r="WG85" s="252"/>
      <c r="WH85" s="252"/>
      <c r="WI85" s="252"/>
      <c r="WJ85" s="252"/>
      <c r="WK85" s="252"/>
      <c r="WL85" s="252"/>
      <c r="WM85" s="252"/>
      <c r="WN85" s="252"/>
      <c r="WO85" s="252"/>
      <c r="WP85" s="252"/>
      <c r="WQ85" s="252"/>
      <c r="WR85" s="252"/>
      <c r="WS85" s="252"/>
      <c r="WT85" s="252"/>
      <c r="WU85" s="252"/>
      <c r="WV85" s="252"/>
      <c r="WW85" s="252"/>
      <c r="WX85" s="252"/>
      <c r="WY85" s="252"/>
      <c r="WZ85" s="252"/>
      <c r="XA85" s="252"/>
      <c r="XB85" s="252"/>
      <c r="XC85" s="252"/>
      <c r="XD85" s="252"/>
      <c r="XE85" s="252"/>
      <c r="XF85" s="252"/>
      <c r="XG85" s="252"/>
      <c r="XH85" s="252"/>
      <c r="XI85" s="252"/>
      <c r="XJ85" s="252"/>
      <c r="XK85" s="252"/>
      <c r="XL85" s="252"/>
      <c r="XM85" s="252"/>
      <c r="XN85" s="252"/>
      <c r="XO85" s="252"/>
      <c r="XP85" s="252"/>
      <c r="XQ85" s="252"/>
      <c r="XR85" s="252"/>
      <c r="XS85" s="252"/>
      <c r="XT85" s="252"/>
      <c r="XU85" s="252"/>
      <c r="XV85" s="252"/>
      <c r="XW85" s="252"/>
      <c r="XX85" s="252"/>
      <c r="XY85" s="252"/>
      <c r="XZ85" s="252"/>
      <c r="YA85" s="252"/>
      <c r="YB85" s="252"/>
      <c r="YC85" s="252"/>
      <c r="YD85" s="252"/>
      <c r="YE85" s="252"/>
      <c r="YF85" s="252"/>
      <c r="YG85" s="252"/>
      <c r="YH85" s="252"/>
      <c r="YI85" s="252"/>
      <c r="YJ85" s="252"/>
      <c r="YK85" s="252"/>
      <c r="YL85" s="252"/>
      <c r="YM85" s="252"/>
      <c r="YN85" s="252"/>
      <c r="YO85" s="252"/>
      <c r="YP85" s="252"/>
      <c r="YQ85" s="252"/>
      <c r="YR85" s="252"/>
      <c r="YS85" s="252"/>
      <c r="YT85" s="252"/>
      <c r="YU85" s="252"/>
      <c r="YV85" s="252"/>
      <c r="YW85" s="252"/>
      <c r="YX85" s="252"/>
      <c r="YY85" s="252"/>
      <c r="YZ85" s="252"/>
      <c r="ZA85" s="252"/>
      <c r="ZB85" s="252"/>
      <c r="ZC85" s="252"/>
      <c r="ZD85" s="252"/>
      <c r="ZE85" s="252"/>
      <c r="ZF85" s="252"/>
      <c r="ZG85" s="252"/>
      <c r="ZH85" s="252"/>
      <c r="ZI85" s="252"/>
      <c r="ZJ85" s="252"/>
      <c r="ZK85" s="252"/>
      <c r="ZL85" s="252"/>
      <c r="ZM85" s="252"/>
      <c r="ZN85" s="252"/>
      <c r="ZO85" s="252"/>
      <c r="ZP85" s="252"/>
      <c r="ZQ85" s="252"/>
      <c r="ZR85" s="252"/>
      <c r="ZS85" s="252"/>
      <c r="ZT85" s="252"/>
      <c r="ZU85" s="252"/>
      <c r="ZV85" s="252"/>
      <c r="ZW85" s="252"/>
      <c r="ZX85" s="252"/>
      <c r="ZY85" s="252"/>
      <c r="ZZ85" s="252"/>
      <c r="AAA85" s="252"/>
      <c r="AAB85" s="252"/>
      <c r="AAC85" s="252"/>
      <c r="AAD85" s="252"/>
      <c r="AAE85" s="252"/>
      <c r="AAF85" s="252"/>
      <c r="AAG85" s="252"/>
      <c r="AAH85" s="252"/>
      <c r="AAI85" s="252"/>
      <c r="AAJ85" s="252"/>
      <c r="AAK85" s="252"/>
      <c r="AAL85" s="252"/>
      <c r="AAM85" s="252"/>
      <c r="AAN85" s="252"/>
      <c r="AAO85" s="252"/>
      <c r="AAP85" s="252"/>
      <c r="AAQ85" s="252"/>
      <c r="AAR85" s="252"/>
      <c r="AAS85" s="252"/>
      <c r="AAT85" s="252"/>
      <c r="AAU85" s="252"/>
      <c r="AAV85" s="252"/>
      <c r="AAW85" s="252"/>
      <c r="AAX85" s="252"/>
      <c r="AAY85" s="252"/>
      <c r="AAZ85" s="252"/>
      <c r="ABA85" s="252"/>
      <c r="ABB85" s="252"/>
      <c r="ABC85" s="252"/>
      <c r="ABD85" s="252"/>
      <c r="ABE85" s="252"/>
      <c r="ABF85" s="252"/>
      <c r="ABG85" s="252"/>
      <c r="ABH85" s="252"/>
      <c r="ABI85" s="252"/>
      <c r="ABJ85" s="252"/>
      <c r="ABK85" s="252"/>
      <c r="ABL85" s="252"/>
      <c r="ABM85" s="252"/>
      <c r="ABN85" s="252"/>
      <c r="ABO85" s="252"/>
      <c r="ABP85" s="252"/>
      <c r="ABQ85" s="252"/>
      <c r="ABR85" s="252"/>
      <c r="ABS85" s="252"/>
      <c r="ABT85" s="252"/>
      <c r="ABU85" s="252"/>
      <c r="ABV85" s="252"/>
      <c r="ABW85" s="252"/>
      <c r="ABX85" s="252"/>
      <c r="ABY85" s="252"/>
      <c r="ABZ85" s="252"/>
      <c r="ACA85" s="252"/>
      <c r="ACB85" s="252"/>
      <c r="ACC85" s="252"/>
      <c r="ACD85" s="252"/>
      <c r="ACE85" s="252"/>
      <c r="ACF85" s="252"/>
      <c r="ACG85" s="252"/>
      <c r="ACH85" s="252"/>
      <c r="ACI85" s="252"/>
      <c r="ACJ85" s="252"/>
      <c r="ACK85" s="252"/>
      <c r="ACL85" s="252"/>
      <c r="ACM85" s="252"/>
      <c r="ACN85" s="252"/>
      <c r="ACO85" s="252"/>
      <c r="ACP85" s="252"/>
      <c r="ACQ85" s="252"/>
      <c r="ACR85" s="252"/>
      <c r="ACS85" s="252"/>
      <c r="ACT85" s="252"/>
      <c r="ACU85" s="252"/>
      <c r="ACV85" s="252"/>
      <c r="ACW85" s="252"/>
      <c r="ACX85" s="252"/>
      <c r="ACY85" s="252"/>
      <c r="ACZ85" s="252"/>
      <c r="ADA85" s="252"/>
      <c r="ADB85" s="252"/>
      <c r="ADC85" s="252"/>
      <c r="ADD85" s="252"/>
      <c r="ADE85" s="252"/>
      <c r="ADF85" s="252"/>
      <c r="ADG85" s="252"/>
      <c r="ADH85" s="252"/>
      <c r="ADI85" s="252"/>
      <c r="ADJ85" s="252"/>
      <c r="ADK85" s="252"/>
      <c r="ADL85" s="252"/>
      <c r="ADM85" s="252"/>
      <c r="ADN85" s="252"/>
      <c r="ADO85" s="252"/>
      <c r="ADP85" s="252"/>
      <c r="ADQ85" s="252"/>
      <c r="ADR85" s="252"/>
      <c r="ADS85" s="252"/>
      <c r="ADT85" s="252"/>
      <c r="ADU85" s="252"/>
      <c r="ADV85" s="252"/>
      <c r="ADW85" s="252"/>
      <c r="ADX85" s="252"/>
      <c r="ADY85" s="252"/>
      <c r="ADZ85" s="252"/>
      <c r="AEA85" s="252"/>
      <c r="AEB85" s="252"/>
      <c r="AEC85" s="252"/>
      <c r="AED85" s="252"/>
      <c r="AEE85" s="252"/>
      <c r="AEF85" s="252"/>
      <c r="AEG85" s="252"/>
      <c r="AEH85" s="252"/>
      <c r="AEI85" s="252"/>
      <c r="AEJ85" s="252"/>
      <c r="AEK85" s="252"/>
      <c r="AEL85" s="252"/>
      <c r="AEM85" s="252"/>
      <c r="AEN85" s="252"/>
      <c r="AEO85" s="252"/>
      <c r="AEP85" s="252"/>
      <c r="AEQ85" s="252"/>
      <c r="AER85" s="252"/>
      <c r="AES85" s="252"/>
      <c r="AET85" s="252"/>
      <c r="AEU85" s="252"/>
      <c r="AEV85" s="252"/>
      <c r="AEW85" s="252"/>
      <c r="AEX85" s="252"/>
      <c r="AEY85" s="252"/>
      <c r="AEZ85" s="252"/>
      <c r="AFA85" s="252"/>
      <c r="AFB85" s="252"/>
      <c r="AFC85" s="252"/>
      <c r="AFD85" s="252"/>
      <c r="AFE85" s="252"/>
      <c r="AFF85" s="252"/>
      <c r="AFG85" s="252"/>
      <c r="AFH85" s="252"/>
      <c r="AFI85" s="252"/>
      <c r="AFJ85" s="252"/>
      <c r="AFK85" s="252"/>
      <c r="AFL85" s="252"/>
      <c r="AFM85" s="252"/>
      <c r="AFN85" s="252"/>
      <c r="AFO85" s="252"/>
      <c r="AFP85" s="252"/>
      <c r="AFQ85" s="252"/>
      <c r="AFR85" s="252"/>
      <c r="AFS85" s="252"/>
      <c r="AFT85" s="252"/>
      <c r="AFU85" s="252"/>
      <c r="AFV85" s="252"/>
      <c r="AFW85" s="252"/>
      <c r="AFX85" s="252"/>
      <c r="AFY85" s="252"/>
      <c r="AFZ85" s="252"/>
      <c r="AGA85" s="252"/>
      <c r="AGB85" s="252"/>
      <c r="AGC85" s="252"/>
      <c r="AGD85" s="252"/>
      <c r="AGE85" s="252"/>
      <c r="AGF85" s="252"/>
      <c r="AGG85" s="252"/>
      <c r="AGH85" s="252"/>
      <c r="AGI85" s="252"/>
      <c r="AGJ85" s="252"/>
      <c r="AGK85" s="252"/>
      <c r="AGL85" s="252"/>
      <c r="AGM85" s="252"/>
      <c r="AGN85" s="252"/>
      <c r="AGO85" s="252"/>
      <c r="AGP85" s="252"/>
      <c r="AGQ85" s="252"/>
      <c r="AGR85" s="252"/>
      <c r="AGS85" s="252"/>
      <c r="AGT85" s="252"/>
      <c r="AGU85" s="252"/>
      <c r="AGV85" s="252"/>
      <c r="AGW85" s="252"/>
      <c r="AGX85" s="252"/>
      <c r="AGY85" s="252"/>
      <c r="AGZ85" s="252"/>
      <c r="AHA85" s="252"/>
      <c r="AHB85" s="252"/>
      <c r="AHC85" s="252"/>
      <c r="AHD85" s="252"/>
      <c r="AHE85" s="252"/>
      <c r="AHF85" s="252"/>
      <c r="AHG85" s="252"/>
      <c r="AHH85" s="252"/>
      <c r="AHI85" s="252"/>
      <c r="AHJ85" s="252"/>
      <c r="AHK85" s="252"/>
      <c r="AHL85" s="252"/>
      <c r="AHM85" s="252"/>
      <c r="AHN85" s="252"/>
      <c r="AHO85" s="252"/>
      <c r="AHP85" s="252"/>
      <c r="AHQ85" s="252"/>
      <c r="AHR85" s="252"/>
      <c r="AHS85" s="252"/>
      <c r="AHT85" s="252"/>
      <c r="AHU85" s="252"/>
      <c r="AHV85" s="252"/>
      <c r="AHW85" s="252"/>
      <c r="AHX85" s="252"/>
      <c r="AHY85" s="252"/>
      <c r="AHZ85" s="252"/>
      <c r="AIA85" s="252"/>
      <c r="AIB85" s="252"/>
      <c r="AIC85" s="252"/>
      <c r="AID85" s="252"/>
      <c r="AIE85" s="252"/>
      <c r="AIF85" s="252"/>
      <c r="AIG85" s="252"/>
      <c r="AIH85" s="252"/>
      <c r="AII85" s="252"/>
      <c r="AIJ85" s="252"/>
      <c r="AIK85" s="252"/>
      <c r="AIL85" s="252"/>
      <c r="AIM85" s="252"/>
      <c r="AIN85" s="252"/>
      <c r="AIO85" s="252"/>
      <c r="AIP85" s="252"/>
      <c r="AIQ85" s="252"/>
      <c r="AIR85" s="252"/>
      <c r="AIS85" s="252"/>
      <c r="AIT85" s="252"/>
      <c r="AIU85" s="252"/>
      <c r="AIV85" s="252"/>
      <c r="AIW85" s="252"/>
      <c r="AIX85" s="252"/>
      <c r="AIY85" s="252"/>
      <c r="AIZ85" s="252"/>
      <c r="AJA85" s="252"/>
      <c r="AJB85" s="252"/>
      <c r="AJC85" s="252"/>
      <c r="AJD85" s="252"/>
      <c r="AJE85" s="252"/>
      <c r="AJF85" s="252"/>
      <c r="AJG85" s="252"/>
      <c r="AJH85" s="252"/>
      <c r="AJI85" s="252"/>
      <c r="AJJ85" s="252"/>
      <c r="AJK85" s="252"/>
      <c r="AJL85" s="252"/>
      <c r="AJM85" s="252"/>
      <c r="AJN85" s="252"/>
      <c r="AJO85" s="252"/>
      <c r="AJP85" s="252"/>
      <c r="AJQ85" s="252"/>
      <c r="AJR85" s="252"/>
      <c r="AJS85" s="252"/>
      <c r="AJT85" s="252"/>
      <c r="AJU85" s="252"/>
      <c r="AJV85" s="252"/>
      <c r="AJW85" s="252"/>
      <c r="AJX85" s="252"/>
      <c r="AJY85" s="252"/>
      <c r="AJZ85" s="252"/>
      <c r="AKA85" s="252"/>
      <c r="AKB85" s="252"/>
      <c r="AKC85" s="252"/>
      <c r="AKD85" s="252"/>
      <c r="AKE85" s="252"/>
      <c r="AKF85" s="252"/>
      <c r="AKG85" s="252"/>
      <c r="AKH85" s="252"/>
      <c r="AKI85" s="252"/>
      <c r="AKJ85" s="252"/>
      <c r="AKK85" s="252"/>
      <c r="AKL85" s="252"/>
      <c r="AKM85" s="252"/>
      <c r="AKN85" s="252"/>
      <c r="AKO85" s="252"/>
      <c r="AKP85" s="252"/>
      <c r="AKQ85" s="252"/>
      <c r="AKR85" s="252"/>
      <c r="AKS85" s="252"/>
      <c r="AKT85" s="252"/>
      <c r="AKU85" s="252"/>
      <c r="AKV85" s="252"/>
      <c r="AKW85" s="252"/>
      <c r="AKX85" s="252"/>
      <c r="AKY85" s="252"/>
      <c r="AKZ85" s="252"/>
      <c r="ALA85" s="252"/>
      <c r="ALB85" s="252"/>
      <c r="ALC85" s="252"/>
      <c r="ALD85" s="252"/>
      <c r="ALE85" s="252"/>
      <c r="ALF85" s="252"/>
      <c r="ALG85" s="252"/>
      <c r="ALH85" s="252"/>
      <c r="ALI85" s="252"/>
      <c r="ALJ85" s="252"/>
      <c r="ALK85" s="252"/>
      <c r="ALL85" s="252"/>
      <c r="ALM85" s="252"/>
      <c r="ALN85" s="252"/>
      <c r="ALO85" s="252"/>
      <c r="ALP85" s="252"/>
      <c r="ALQ85" s="252"/>
      <c r="ALR85" s="252"/>
      <c r="ALS85" s="252"/>
      <c r="ALT85" s="252"/>
      <c r="ALU85" s="252"/>
      <c r="ALV85" s="252"/>
      <c r="ALW85" s="252"/>
      <c r="ALX85" s="252"/>
      <c r="ALY85" s="252"/>
      <c r="ALZ85" s="252"/>
      <c r="AMA85" s="252"/>
      <c r="AMB85" s="252"/>
      <c r="AMC85" s="252"/>
      <c r="AMD85" s="252"/>
      <c r="AME85" s="252"/>
      <c r="AMF85" s="252"/>
      <c r="AMG85" s="252"/>
      <c r="AMH85" s="252"/>
      <c r="AMI85" s="252"/>
      <c r="AMJ85" s="252"/>
      <c r="AMK85" s="252"/>
      <c r="AML85" s="252"/>
      <c r="AMM85" s="252"/>
      <c r="AMN85" s="252"/>
      <c r="AMO85" s="252"/>
      <c r="AMP85" s="252"/>
      <c r="AMQ85" s="252"/>
      <c r="AMR85" s="252"/>
      <c r="AMS85" s="252"/>
      <c r="AMT85" s="252"/>
      <c r="AMU85" s="252"/>
      <c r="AMV85" s="252"/>
      <c r="AMW85" s="252"/>
      <c r="AMX85" s="252"/>
      <c r="AMY85" s="252"/>
      <c r="AMZ85" s="252"/>
      <c r="ANA85" s="252"/>
      <c r="ANB85" s="252"/>
      <c r="ANC85" s="252"/>
      <c r="AND85" s="252"/>
      <c r="ANE85" s="252"/>
      <c r="ANF85" s="252"/>
      <c r="ANG85" s="252"/>
      <c r="ANH85" s="252"/>
      <c r="ANI85" s="252"/>
      <c r="ANJ85" s="252"/>
      <c r="ANK85" s="252"/>
      <c r="ANL85" s="252"/>
      <c r="ANM85" s="252"/>
      <c r="ANN85" s="252"/>
      <c r="ANO85" s="252"/>
      <c r="ANP85" s="252"/>
      <c r="ANQ85" s="252"/>
      <c r="ANR85" s="252"/>
      <c r="ANS85" s="252"/>
      <c r="ANT85" s="252"/>
      <c r="ANU85" s="252"/>
      <c r="ANV85" s="252"/>
      <c r="ANW85" s="252"/>
      <c r="ANX85" s="252"/>
      <c r="ANY85" s="252"/>
      <c r="ANZ85" s="252"/>
      <c r="AOA85" s="252"/>
      <c r="AOB85" s="252"/>
      <c r="AOC85" s="252"/>
      <c r="AOD85" s="252"/>
      <c r="AOE85" s="252"/>
      <c r="AOF85" s="252"/>
      <c r="AOG85" s="252"/>
      <c r="AOH85" s="252"/>
      <c r="AOI85" s="252"/>
      <c r="AOJ85" s="252"/>
      <c r="AOK85" s="252"/>
      <c r="AOL85" s="252"/>
      <c r="AOM85" s="252"/>
      <c r="AON85" s="252"/>
      <c r="AOO85" s="252"/>
      <c r="AOP85" s="252"/>
      <c r="AOQ85" s="252"/>
      <c r="AOR85" s="252"/>
      <c r="AOS85" s="252"/>
      <c r="AOT85" s="252"/>
      <c r="AOU85" s="252"/>
      <c r="AOV85" s="252"/>
      <c r="AOW85" s="252"/>
      <c r="AOX85" s="252"/>
      <c r="AOY85" s="252"/>
      <c r="AOZ85" s="252"/>
      <c r="APA85" s="252"/>
      <c r="APB85" s="252"/>
      <c r="APC85" s="252"/>
      <c r="APD85" s="252"/>
      <c r="APE85" s="252"/>
      <c r="APF85" s="252"/>
      <c r="APG85" s="252"/>
      <c r="APH85" s="252"/>
      <c r="API85" s="252"/>
      <c r="APJ85" s="252"/>
      <c r="APK85" s="252"/>
      <c r="APL85" s="252"/>
      <c r="APM85" s="252"/>
      <c r="APN85" s="252"/>
      <c r="APO85" s="252"/>
      <c r="APP85" s="252"/>
    </row>
    <row r="86" spans="1:1108" s="249" customFormat="1">
      <c r="A86" s="42">
        <v>209</v>
      </c>
      <c r="B86" s="137">
        <v>72.099999999999994</v>
      </c>
      <c r="C86" s="102" t="s">
        <v>721</v>
      </c>
      <c r="D86" s="174">
        <v>1091</v>
      </c>
      <c r="E86" s="254" t="s">
        <v>722</v>
      </c>
      <c r="F86" s="106" t="s">
        <v>724</v>
      </c>
      <c r="G86" s="106" t="s">
        <v>723</v>
      </c>
      <c r="H86" s="106" t="s">
        <v>726</v>
      </c>
      <c r="I86" s="106" t="s">
        <v>725</v>
      </c>
      <c r="J86" s="10" t="s">
        <v>727</v>
      </c>
      <c r="K86" s="10" t="s">
        <v>728</v>
      </c>
      <c r="L86" s="74" t="s">
        <v>729</v>
      </c>
      <c r="M86" s="10" t="s">
        <v>730</v>
      </c>
      <c r="N86" s="74" t="s">
        <v>201</v>
      </c>
      <c r="O86" s="177">
        <v>112989</v>
      </c>
      <c r="P86" s="299">
        <v>89</v>
      </c>
      <c r="Q86" s="109" t="s">
        <v>0</v>
      </c>
      <c r="R86" s="299">
        <v>125</v>
      </c>
      <c r="S86" s="109" t="s">
        <v>0</v>
      </c>
      <c r="T86" s="109">
        <v>3</v>
      </c>
      <c r="U86" s="109" t="s">
        <v>0</v>
      </c>
      <c r="V86" s="109">
        <v>16</v>
      </c>
      <c r="W86" s="109" t="s">
        <v>0</v>
      </c>
      <c r="X86" s="109">
        <v>10</v>
      </c>
      <c r="Y86" s="109" t="s">
        <v>0</v>
      </c>
      <c r="Z86" s="109">
        <v>2</v>
      </c>
      <c r="AA86" s="109" t="s">
        <v>0</v>
      </c>
      <c r="AB86" s="109"/>
      <c r="AC86" s="109" t="s">
        <v>0</v>
      </c>
      <c r="AD86" s="109"/>
      <c r="AE86" s="109" t="s">
        <v>0</v>
      </c>
      <c r="AF86" s="77">
        <v>4.5</v>
      </c>
      <c r="AG86" s="78">
        <v>8</v>
      </c>
      <c r="AH86" s="145" t="s">
        <v>274</v>
      </c>
      <c r="AI86" s="77" t="s">
        <v>0</v>
      </c>
      <c r="AJ86" s="80"/>
      <c r="AK86" s="26" t="s">
        <v>1831</v>
      </c>
      <c r="AL86" s="26" t="s">
        <v>11</v>
      </c>
      <c r="AM86" s="26"/>
      <c r="AN86" s="26"/>
      <c r="AO86" s="26"/>
      <c r="AP86" s="111">
        <v>10</v>
      </c>
      <c r="AQ86" s="111" t="s">
        <v>7</v>
      </c>
      <c r="AR86" s="83">
        <v>0.36</v>
      </c>
      <c r="AS86" s="83" t="s">
        <v>20</v>
      </c>
      <c r="AT86" s="366">
        <v>50</v>
      </c>
      <c r="AU86" s="367">
        <v>60</v>
      </c>
      <c r="AV86" s="367">
        <v>75</v>
      </c>
      <c r="AW86" s="74" t="s">
        <v>206</v>
      </c>
      <c r="AX86" s="74" t="s">
        <v>207</v>
      </c>
      <c r="AY86" s="74" t="s">
        <v>208</v>
      </c>
      <c r="AZ86" s="74" t="s">
        <v>209</v>
      </c>
      <c r="BA86" s="152" t="s">
        <v>210</v>
      </c>
      <c r="BB86" s="86" t="s">
        <v>211</v>
      </c>
      <c r="BC86" s="86" t="s">
        <v>212</v>
      </c>
      <c r="BD86" s="86" t="s">
        <v>213</v>
      </c>
      <c r="BE86" s="364" t="s">
        <v>722</v>
      </c>
      <c r="BF86" s="96" t="s">
        <v>731</v>
      </c>
      <c r="BG86" s="96" t="s">
        <v>732</v>
      </c>
      <c r="BH86" s="96" t="s">
        <v>733</v>
      </c>
      <c r="BM86" s="155" t="s">
        <v>215</v>
      </c>
      <c r="BN86" s="154" t="s">
        <v>216</v>
      </c>
      <c r="BO86" s="154" t="s">
        <v>217</v>
      </c>
      <c r="BP86" s="154" t="s">
        <v>218</v>
      </c>
      <c r="BQ86" s="155" t="s">
        <v>219</v>
      </c>
      <c r="BR86" s="154" t="s">
        <v>220</v>
      </c>
      <c r="BS86" s="121" t="s">
        <v>221</v>
      </c>
      <c r="BT86" s="121" t="s">
        <v>222</v>
      </c>
      <c r="BU86" s="121" t="s">
        <v>215</v>
      </c>
      <c r="BV86" s="121" t="s">
        <v>216</v>
      </c>
      <c r="BW86" s="121" t="s">
        <v>217</v>
      </c>
      <c r="BX86" s="121" t="s">
        <v>218</v>
      </c>
      <c r="BY86" s="121" t="s">
        <v>414</v>
      </c>
      <c r="BZ86" s="155" t="s">
        <v>415</v>
      </c>
      <c r="CA86" s="268" t="s">
        <v>416</v>
      </c>
      <c r="CB86" s="269" t="s">
        <v>417</v>
      </c>
      <c r="CC86" s="155" t="s">
        <v>344</v>
      </c>
      <c r="CD86" s="155" t="s">
        <v>345</v>
      </c>
      <c r="CE86" s="155" t="s">
        <v>346</v>
      </c>
      <c r="CF86" s="155" t="s">
        <v>347</v>
      </c>
      <c r="CG86" s="89" t="s">
        <v>734</v>
      </c>
      <c r="CH86" s="156" t="s">
        <v>735</v>
      </c>
      <c r="CI86" s="156" t="s">
        <v>736</v>
      </c>
      <c r="CJ86" s="156" t="s">
        <v>737</v>
      </c>
      <c r="CK86" s="158"/>
      <c r="CL86" s="158"/>
      <c r="CM86" s="158"/>
      <c r="CN86" s="158"/>
      <c r="CO86" s="158"/>
      <c r="CP86" s="158"/>
      <c r="CQ86" s="158"/>
      <c r="CR86" s="158"/>
      <c r="CS86" s="158"/>
      <c r="CT86" s="158"/>
      <c r="CU86" s="158"/>
      <c r="CV86" s="158"/>
      <c r="CW86" s="158"/>
      <c r="CX86" s="158"/>
      <c r="CY86" s="368"/>
      <c r="CZ86" s="90"/>
      <c r="DA86" s="92"/>
      <c r="DB86" s="93"/>
      <c r="DC86" s="93"/>
      <c r="DD86" s="93"/>
      <c r="DE86" s="90" t="s">
        <v>235</v>
      </c>
      <c r="DF86" s="92"/>
      <c r="DG86" s="158"/>
      <c r="DH86" s="158"/>
      <c r="DI86" s="92" t="s">
        <v>236</v>
      </c>
      <c r="DJ86" s="91" t="s">
        <v>237</v>
      </c>
      <c r="DK86" s="91" t="s">
        <v>238</v>
      </c>
      <c r="DL86" s="91" t="s">
        <v>239</v>
      </c>
      <c r="DM86" s="127" t="s">
        <v>414</v>
      </c>
      <c r="DN86" s="127" t="s">
        <v>422</v>
      </c>
      <c r="DO86" s="127" t="s">
        <v>423</v>
      </c>
      <c r="DP86" s="127" t="s">
        <v>424</v>
      </c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4"/>
      <c r="EH86" s="94"/>
      <c r="EI86" s="95"/>
      <c r="EJ86" s="95"/>
      <c r="EK86" s="96" t="s">
        <v>253</v>
      </c>
      <c r="EL86" s="74"/>
      <c r="EM86" s="74"/>
      <c r="EN86" s="137"/>
      <c r="EO86" s="185" t="s">
        <v>254</v>
      </c>
      <c r="EP86" s="185" t="s">
        <v>738</v>
      </c>
      <c r="EQ86" s="185" t="s">
        <v>739</v>
      </c>
      <c r="ER86" s="185" t="s">
        <v>740</v>
      </c>
      <c r="ES86" s="185" t="s">
        <v>739</v>
      </c>
      <c r="ET86" s="185"/>
      <c r="EU86" s="185"/>
      <c r="EV86" s="137"/>
      <c r="EW86" s="137"/>
      <c r="EX86" s="356"/>
      <c r="EY86" s="356"/>
      <c r="EZ86" s="356"/>
      <c r="FA86" s="356"/>
      <c r="FB86" s="356"/>
      <c r="FC86" s="356"/>
      <c r="FD86" s="355" t="s">
        <v>741</v>
      </c>
      <c r="FE86" s="356"/>
      <c r="FF86" s="248"/>
      <c r="FG86" s="248"/>
      <c r="FH86" s="248"/>
      <c r="FI86" s="240">
        <v>4091124</v>
      </c>
      <c r="FJ86" s="248"/>
      <c r="FK86" s="248"/>
      <c r="FL86" s="135">
        <v>1</v>
      </c>
      <c r="FM86" s="136"/>
      <c r="FN86" s="136"/>
      <c r="FO86" s="136"/>
      <c r="FP86" s="136"/>
      <c r="FQ86" s="136"/>
      <c r="FR86" s="136"/>
      <c r="FS86" s="136"/>
      <c r="FT86" s="136"/>
      <c r="FU86" s="136"/>
      <c r="FV86" s="136"/>
    </row>
    <row r="87" spans="1:1108" s="249" customFormat="1">
      <c r="A87" s="42">
        <v>212</v>
      </c>
      <c r="B87" s="137">
        <v>73.099999999999994</v>
      </c>
      <c r="C87" s="102" t="s">
        <v>742</v>
      </c>
      <c r="D87" s="174">
        <v>1091</v>
      </c>
      <c r="E87" s="254" t="s">
        <v>722</v>
      </c>
      <c r="F87" s="106" t="s">
        <v>724</v>
      </c>
      <c r="G87" s="106" t="s">
        <v>723</v>
      </c>
      <c r="H87" s="106" t="s">
        <v>726</v>
      </c>
      <c r="I87" s="106" t="s">
        <v>725</v>
      </c>
      <c r="J87" s="10" t="s">
        <v>727</v>
      </c>
      <c r="K87" s="10" t="s">
        <v>728</v>
      </c>
      <c r="L87" s="74" t="s">
        <v>729</v>
      </c>
      <c r="M87" s="10" t="s">
        <v>730</v>
      </c>
      <c r="N87" s="74" t="s">
        <v>201</v>
      </c>
      <c r="O87" s="177">
        <v>112990</v>
      </c>
      <c r="P87" s="109">
        <v>89</v>
      </c>
      <c r="Q87" s="109" t="s">
        <v>0</v>
      </c>
      <c r="R87" s="299">
        <v>125</v>
      </c>
      <c r="S87" s="109" t="s">
        <v>0</v>
      </c>
      <c r="T87" s="109">
        <v>3</v>
      </c>
      <c r="U87" s="109" t="s">
        <v>0</v>
      </c>
      <c r="V87" s="109">
        <v>16</v>
      </c>
      <c r="W87" s="109" t="s">
        <v>0</v>
      </c>
      <c r="X87" s="109">
        <v>10</v>
      </c>
      <c r="Y87" s="109" t="s">
        <v>0</v>
      </c>
      <c r="Z87" s="109">
        <v>2</v>
      </c>
      <c r="AA87" s="109" t="s">
        <v>0</v>
      </c>
      <c r="AB87" s="109"/>
      <c r="AC87" s="109" t="s">
        <v>0</v>
      </c>
      <c r="AD87" s="109"/>
      <c r="AE87" s="109" t="s">
        <v>0</v>
      </c>
      <c r="AF87" s="77">
        <v>4.5</v>
      </c>
      <c r="AG87" s="78">
        <v>8</v>
      </c>
      <c r="AH87" s="145" t="s">
        <v>274</v>
      </c>
      <c r="AI87" s="77" t="s">
        <v>0</v>
      </c>
      <c r="AJ87" s="80"/>
      <c r="AK87" s="80"/>
      <c r="AL87" s="26" t="s">
        <v>11</v>
      </c>
      <c r="AM87" s="26"/>
      <c r="AN87" s="26"/>
      <c r="AO87" s="26"/>
      <c r="AP87" s="111">
        <v>10</v>
      </c>
      <c r="AQ87" s="111" t="s">
        <v>7</v>
      </c>
      <c r="AR87" s="83">
        <v>0.36</v>
      </c>
      <c r="AS87" s="83" t="s">
        <v>20</v>
      </c>
      <c r="AT87" s="366">
        <v>50</v>
      </c>
      <c r="AU87" s="367">
        <v>60</v>
      </c>
      <c r="AV87" s="367">
        <v>75</v>
      </c>
      <c r="AW87" s="74" t="s">
        <v>206</v>
      </c>
      <c r="AX87" s="74" t="s">
        <v>207</v>
      </c>
      <c r="AY87" s="74" t="s">
        <v>208</v>
      </c>
      <c r="AZ87" s="74" t="s">
        <v>209</v>
      </c>
      <c r="BA87" s="152" t="s">
        <v>210</v>
      </c>
      <c r="BB87" s="86" t="s">
        <v>211</v>
      </c>
      <c r="BC87" s="86" t="s">
        <v>212</v>
      </c>
      <c r="BD87" s="86" t="s">
        <v>213</v>
      </c>
      <c r="BE87" s="364" t="s">
        <v>722</v>
      </c>
      <c r="BF87" s="96" t="s">
        <v>731</v>
      </c>
      <c r="BG87" s="96" t="s">
        <v>732</v>
      </c>
      <c r="BH87" s="96" t="s">
        <v>733</v>
      </c>
      <c r="BM87" s="155" t="s">
        <v>215</v>
      </c>
      <c r="BN87" s="154" t="s">
        <v>216</v>
      </c>
      <c r="BO87" s="154" t="s">
        <v>217</v>
      </c>
      <c r="BP87" s="154" t="s">
        <v>218</v>
      </c>
      <c r="BQ87" s="155" t="s">
        <v>219</v>
      </c>
      <c r="BR87" s="154" t="s">
        <v>220</v>
      </c>
      <c r="BS87" s="121" t="s">
        <v>221</v>
      </c>
      <c r="BT87" s="121" t="s">
        <v>222</v>
      </c>
      <c r="BU87" s="121" t="s">
        <v>215</v>
      </c>
      <c r="BV87" s="121" t="s">
        <v>216</v>
      </c>
      <c r="BW87" s="121" t="s">
        <v>217</v>
      </c>
      <c r="BX87" s="121" t="s">
        <v>218</v>
      </c>
      <c r="BY87" s="121" t="s">
        <v>414</v>
      </c>
      <c r="BZ87" s="155" t="s">
        <v>415</v>
      </c>
      <c r="CA87" s="268" t="s">
        <v>416</v>
      </c>
      <c r="CB87" s="269" t="s">
        <v>417</v>
      </c>
      <c r="CC87" s="155" t="s">
        <v>344</v>
      </c>
      <c r="CD87" s="155" t="s">
        <v>345</v>
      </c>
      <c r="CE87" s="155" t="s">
        <v>346</v>
      </c>
      <c r="CF87" s="155" t="s">
        <v>347</v>
      </c>
      <c r="CG87" s="89" t="s">
        <v>734</v>
      </c>
      <c r="CH87" s="156" t="s">
        <v>735</v>
      </c>
      <c r="CI87" s="156" t="s">
        <v>736</v>
      </c>
      <c r="CJ87" s="156" t="s">
        <v>737</v>
      </c>
      <c r="CK87" s="158"/>
      <c r="CL87" s="158"/>
      <c r="CM87" s="158"/>
      <c r="CN87" s="158"/>
      <c r="CO87" s="158"/>
      <c r="CP87" s="158"/>
      <c r="CQ87" s="158"/>
      <c r="CR87" s="158"/>
      <c r="CS87" s="158"/>
      <c r="CT87" s="158"/>
      <c r="CU87" s="158"/>
      <c r="CV87" s="158"/>
      <c r="CW87" s="158"/>
      <c r="CX87" s="158"/>
      <c r="CY87" s="368"/>
      <c r="CZ87" s="90"/>
      <c r="DA87" s="92"/>
      <c r="DB87" s="93"/>
      <c r="DC87" s="93"/>
      <c r="DD87" s="93"/>
      <c r="DE87" s="90" t="s">
        <v>235</v>
      </c>
      <c r="DF87" s="92"/>
      <c r="DG87" s="158"/>
      <c r="DH87" s="158"/>
      <c r="DI87" s="92" t="s">
        <v>236</v>
      </c>
      <c r="DJ87" s="91" t="s">
        <v>237</v>
      </c>
      <c r="DK87" s="91" t="s">
        <v>238</v>
      </c>
      <c r="DL87" s="91" t="s">
        <v>239</v>
      </c>
      <c r="DM87" s="127" t="s">
        <v>414</v>
      </c>
      <c r="DN87" s="127" t="s">
        <v>422</v>
      </c>
      <c r="DO87" s="127" t="s">
        <v>423</v>
      </c>
      <c r="DP87" s="127" t="s">
        <v>424</v>
      </c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4"/>
      <c r="EH87" s="94"/>
      <c r="EI87" s="95"/>
      <c r="EJ87" s="95"/>
      <c r="EK87" s="96" t="s">
        <v>253</v>
      </c>
      <c r="EL87" s="74"/>
      <c r="EM87" s="74"/>
      <c r="EN87" s="137"/>
      <c r="EO87" s="185" t="s">
        <v>254</v>
      </c>
      <c r="EP87" s="185" t="s">
        <v>738</v>
      </c>
      <c r="EQ87" s="185" t="s">
        <v>739</v>
      </c>
      <c r="ER87" s="185" t="s">
        <v>740</v>
      </c>
      <c r="ES87" s="185" t="s">
        <v>739</v>
      </c>
      <c r="ET87" s="185"/>
      <c r="EU87" s="185"/>
      <c r="EV87" s="137"/>
      <c r="EW87" s="137"/>
      <c r="EX87" s="356"/>
      <c r="EY87" s="356"/>
      <c r="EZ87" s="356"/>
      <c r="FA87" s="356"/>
      <c r="FB87" s="356"/>
      <c r="FC87" s="356"/>
      <c r="FD87" s="355" t="s">
        <v>741</v>
      </c>
      <c r="FE87" s="356"/>
      <c r="FF87" s="248"/>
      <c r="FG87" s="248"/>
      <c r="FH87" s="248"/>
      <c r="FI87" s="240">
        <v>4091123</v>
      </c>
      <c r="FJ87" s="248"/>
      <c r="FK87" s="248"/>
      <c r="FL87" s="135">
        <v>1</v>
      </c>
      <c r="FM87" s="136"/>
      <c r="FN87" s="136"/>
      <c r="FO87" s="136"/>
      <c r="FP87" s="136"/>
      <c r="FQ87" s="136"/>
      <c r="FR87" s="136"/>
      <c r="FS87" s="136"/>
      <c r="FT87" s="136"/>
      <c r="FU87" s="136"/>
      <c r="FV87" s="136"/>
    </row>
    <row r="88" spans="1:1108" s="249" customFormat="1">
      <c r="A88" s="42">
        <v>215</v>
      </c>
      <c r="B88" s="137">
        <v>74.099999999999994</v>
      </c>
      <c r="C88" s="102" t="s">
        <v>743</v>
      </c>
      <c r="D88" s="174">
        <v>1091</v>
      </c>
      <c r="E88" s="254" t="s">
        <v>722</v>
      </c>
      <c r="F88" s="106" t="s">
        <v>745</v>
      </c>
      <c r="G88" s="106" t="s">
        <v>744</v>
      </c>
      <c r="H88" s="106" t="s">
        <v>747</v>
      </c>
      <c r="I88" s="106" t="s">
        <v>746</v>
      </c>
      <c r="J88" s="10" t="s">
        <v>748</v>
      </c>
      <c r="K88" s="10" t="s">
        <v>749</v>
      </c>
      <c r="L88" s="74" t="s">
        <v>729</v>
      </c>
      <c r="M88" s="10" t="s">
        <v>730</v>
      </c>
      <c r="N88" s="74" t="s">
        <v>293</v>
      </c>
      <c r="O88" s="177">
        <v>113034</v>
      </c>
      <c r="P88" s="109">
        <v>89</v>
      </c>
      <c r="Q88" s="109" t="s">
        <v>0</v>
      </c>
      <c r="R88" s="299">
        <v>125</v>
      </c>
      <c r="S88" s="109" t="s">
        <v>0</v>
      </c>
      <c r="T88" s="109">
        <v>3</v>
      </c>
      <c r="U88" s="109" t="s">
        <v>0</v>
      </c>
      <c r="V88" s="109">
        <v>16</v>
      </c>
      <c r="W88" s="109" t="s">
        <v>0</v>
      </c>
      <c r="X88" s="109">
        <v>10</v>
      </c>
      <c r="Y88" s="109" t="s">
        <v>0</v>
      </c>
      <c r="Z88" s="109">
        <v>2</v>
      </c>
      <c r="AA88" s="109" t="s">
        <v>0</v>
      </c>
      <c r="AB88" s="109"/>
      <c r="AC88" s="109" t="s">
        <v>0</v>
      </c>
      <c r="AD88" s="109"/>
      <c r="AE88" s="109" t="s">
        <v>0</v>
      </c>
      <c r="AF88" s="77">
        <v>4.5</v>
      </c>
      <c r="AG88" s="78">
        <v>8</v>
      </c>
      <c r="AH88" s="77" t="s">
        <v>407</v>
      </c>
      <c r="AI88" s="77" t="s">
        <v>0</v>
      </c>
      <c r="AJ88" s="80"/>
      <c r="AK88" s="80"/>
      <c r="AL88" s="26" t="s">
        <v>11</v>
      </c>
      <c r="AM88" s="26"/>
      <c r="AN88" s="26"/>
      <c r="AO88" s="26"/>
      <c r="AP88" s="111">
        <v>10</v>
      </c>
      <c r="AQ88" s="111" t="s">
        <v>7</v>
      </c>
      <c r="AR88" s="83">
        <v>0.43</v>
      </c>
      <c r="AS88" s="83" t="s">
        <v>20</v>
      </c>
      <c r="AT88" s="366">
        <v>50</v>
      </c>
      <c r="AU88" s="367">
        <v>60</v>
      </c>
      <c r="AV88" s="367">
        <v>75</v>
      </c>
      <c r="AW88" s="74" t="s">
        <v>206</v>
      </c>
      <c r="AX88" s="74" t="s">
        <v>207</v>
      </c>
      <c r="AY88" s="74" t="s">
        <v>208</v>
      </c>
      <c r="AZ88" s="74" t="s">
        <v>209</v>
      </c>
      <c r="BA88" s="152" t="s">
        <v>210</v>
      </c>
      <c r="BB88" s="86" t="s">
        <v>211</v>
      </c>
      <c r="BC88" s="86" t="s">
        <v>212</v>
      </c>
      <c r="BD88" s="86" t="s">
        <v>213</v>
      </c>
      <c r="BE88" s="364" t="s">
        <v>722</v>
      </c>
      <c r="BF88" s="96" t="s">
        <v>731</v>
      </c>
      <c r="BG88" s="96" t="s">
        <v>732</v>
      </c>
      <c r="BH88" s="96" t="s">
        <v>733</v>
      </c>
      <c r="BM88" s="154" t="s">
        <v>294</v>
      </c>
      <c r="BN88" s="157" t="s">
        <v>295</v>
      </c>
      <c r="BO88" s="157" t="s">
        <v>296</v>
      </c>
      <c r="BP88" s="156" t="s">
        <v>297</v>
      </c>
      <c r="BQ88" s="155" t="s">
        <v>298</v>
      </c>
      <c r="BR88" s="155" t="s">
        <v>299</v>
      </c>
      <c r="BS88" s="121" t="s">
        <v>300</v>
      </c>
      <c r="BT88" s="121" t="s">
        <v>301</v>
      </c>
      <c r="BU88" s="121" t="s">
        <v>294</v>
      </c>
      <c r="BV88" s="121" t="s">
        <v>302</v>
      </c>
      <c r="BW88" s="121" t="s">
        <v>296</v>
      </c>
      <c r="BX88" s="121" t="s">
        <v>297</v>
      </c>
      <c r="BY88" s="121" t="s">
        <v>414</v>
      </c>
      <c r="BZ88" s="155" t="s">
        <v>415</v>
      </c>
      <c r="CA88" s="268" t="s">
        <v>416</v>
      </c>
      <c r="CB88" s="269" t="s">
        <v>417</v>
      </c>
      <c r="CC88" s="155" t="s">
        <v>344</v>
      </c>
      <c r="CD88" s="155" t="s">
        <v>345</v>
      </c>
      <c r="CE88" s="155" t="s">
        <v>346</v>
      </c>
      <c r="CF88" s="155" t="s">
        <v>347</v>
      </c>
      <c r="CG88" s="89" t="s">
        <v>734</v>
      </c>
      <c r="CH88" s="156" t="s">
        <v>735</v>
      </c>
      <c r="CI88" s="156" t="s">
        <v>736</v>
      </c>
      <c r="CJ88" s="156" t="s">
        <v>737</v>
      </c>
      <c r="CK88" s="158"/>
      <c r="CL88" s="158"/>
      <c r="CM88" s="158"/>
      <c r="CN88" s="158"/>
      <c r="CO88" s="158"/>
      <c r="CP88" s="158"/>
      <c r="CQ88" s="158"/>
      <c r="CR88" s="158"/>
      <c r="CS88" s="158"/>
      <c r="CT88" s="158"/>
      <c r="CU88" s="158"/>
      <c r="CV88" s="158"/>
      <c r="CW88" s="158"/>
      <c r="CX88" s="158"/>
      <c r="CY88" s="368"/>
      <c r="CZ88" s="90"/>
      <c r="DA88" s="92"/>
      <c r="DB88" s="93"/>
      <c r="DC88" s="93"/>
      <c r="DD88" s="93"/>
      <c r="DE88" s="90" t="s">
        <v>235</v>
      </c>
      <c r="DF88" s="92"/>
      <c r="DG88" s="158"/>
      <c r="DH88" s="158"/>
      <c r="DI88" s="92" t="s">
        <v>236</v>
      </c>
      <c r="DJ88" s="91" t="s">
        <v>237</v>
      </c>
      <c r="DK88" s="91" t="s">
        <v>238</v>
      </c>
      <c r="DL88" s="91" t="s">
        <v>239</v>
      </c>
      <c r="DM88" s="127" t="s">
        <v>414</v>
      </c>
      <c r="DN88" s="127" t="s">
        <v>422</v>
      </c>
      <c r="DO88" s="127" t="s">
        <v>423</v>
      </c>
      <c r="DP88" s="127" t="s">
        <v>424</v>
      </c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4"/>
      <c r="EH88" s="94"/>
      <c r="EI88" s="95"/>
      <c r="EJ88" s="95"/>
      <c r="EK88" s="96" t="s">
        <v>253</v>
      </c>
      <c r="EL88" s="74"/>
      <c r="EM88" s="74"/>
      <c r="EN88" s="137"/>
      <c r="EO88" s="185" t="s">
        <v>254</v>
      </c>
      <c r="EP88" s="185" t="s">
        <v>255</v>
      </c>
      <c r="EQ88" s="185" t="s">
        <v>750</v>
      </c>
      <c r="ER88" s="185" t="s">
        <v>740</v>
      </c>
      <c r="ES88" s="185" t="s">
        <v>751</v>
      </c>
      <c r="ET88" s="185"/>
      <c r="EU88" s="185"/>
      <c r="EV88" s="137"/>
      <c r="EW88" s="137"/>
      <c r="EX88" s="356"/>
      <c r="EY88" s="356"/>
      <c r="EZ88" s="356"/>
      <c r="FA88" s="356"/>
      <c r="FB88" s="356"/>
      <c r="FC88" s="356"/>
      <c r="FD88" s="355" t="s">
        <v>741</v>
      </c>
      <c r="FE88" s="356"/>
      <c r="FF88" s="240">
        <v>49695</v>
      </c>
      <c r="FG88" s="239"/>
      <c r="FH88" s="239"/>
      <c r="FI88" s="240">
        <v>171121</v>
      </c>
      <c r="FJ88" s="248"/>
      <c r="FK88" s="248"/>
      <c r="FL88" s="135">
        <v>1</v>
      </c>
      <c r="FM88" s="136"/>
      <c r="FN88" s="136"/>
      <c r="FO88" s="136"/>
      <c r="FP88" s="136"/>
      <c r="FQ88" s="136"/>
      <c r="FR88" s="136"/>
      <c r="FS88" s="136"/>
      <c r="FT88" s="136"/>
      <c r="FU88" s="136"/>
      <c r="FV88" s="136"/>
    </row>
    <row r="89" spans="1:1108" s="249" customFormat="1">
      <c r="A89" s="42">
        <v>218</v>
      </c>
      <c r="B89" s="137">
        <v>75.099999999999994</v>
      </c>
      <c r="C89" s="102" t="s">
        <v>752</v>
      </c>
      <c r="D89" s="174">
        <v>1091</v>
      </c>
      <c r="E89" s="254" t="s">
        <v>722</v>
      </c>
      <c r="F89" s="106" t="s">
        <v>745</v>
      </c>
      <c r="G89" s="175" t="s">
        <v>744</v>
      </c>
      <c r="H89" s="175" t="s">
        <v>747</v>
      </c>
      <c r="I89" s="175" t="s">
        <v>746</v>
      </c>
      <c r="J89" s="10" t="s">
        <v>748</v>
      </c>
      <c r="K89" s="10" t="s">
        <v>749</v>
      </c>
      <c r="L89" s="74" t="s">
        <v>729</v>
      </c>
      <c r="M89" s="10" t="s">
        <v>730</v>
      </c>
      <c r="N89" s="74" t="s">
        <v>293</v>
      </c>
      <c r="O89" s="177">
        <v>113035</v>
      </c>
      <c r="P89" s="109">
        <v>89</v>
      </c>
      <c r="Q89" s="109" t="s">
        <v>0</v>
      </c>
      <c r="R89" s="299">
        <v>125</v>
      </c>
      <c r="S89" s="109" t="s">
        <v>0</v>
      </c>
      <c r="T89" s="109">
        <v>3</v>
      </c>
      <c r="U89" s="109" t="s">
        <v>0</v>
      </c>
      <c r="V89" s="109">
        <v>16</v>
      </c>
      <c r="W89" s="109" t="s">
        <v>0</v>
      </c>
      <c r="X89" s="109">
        <v>10</v>
      </c>
      <c r="Y89" s="109" t="s">
        <v>0</v>
      </c>
      <c r="Z89" s="109">
        <v>2</v>
      </c>
      <c r="AA89" s="109" t="s">
        <v>0</v>
      </c>
      <c r="AB89" s="109"/>
      <c r="AC89" s="109" t="s">
        <v>0</v>
      </c>
      <c r="AD89" s="109"/>
      <c r="AE89" s="109" t="s">
        <v>0</v>
      </c>
      <c r="AF89" s="77">
        <v>4.5</v>
      </c>
      <c r="AG89" s="78">
        <v>8</v>
      </c>
      <c r="AH89" s="77" t="s">
        <v>407</v>
      </c>
      <c r="AI89" s="77" t="s">
        <v>0</v>
      </c>
      <c r="AJ89" s="80"/>
      <c r="AK89" s="80"/>
      <c r="AL89" s="26" t="s">
        <v>11</v>
      </c>
      <c r="AM89" s="26"/>
      <c r="AN89" s="26"/>
      <c r="AO89" s="26"/>
      <c r="AP89" s="111">
        <v>10</v>
      </c>
      <c r="AQ89" s="111" t="s">
        <v>7</v>
      </c>
      <c r="AR89" s="83">
        <v>0.43</v>
      </c>
      <c r="AS89" s="83" t="s">
        <v>20</v>
      </c>
      <c r="AT89" s="366">
        <v>50</v>
      </c>
      <c r="AU89" s="367">
        <v>60</v>
      </c>
      <c r="AV89" s="367">
        <v>75</v>
      </c>
      <c r="AW89" s="74" t="s">
        <v>206</v>
      </c>
      <c r="AX89" s="74" t="s">
        <v>207</v>
      </c>
      <c r="AY89" s="74" t="s">
        <v>208</v>
      </c>
      <c r="AZ89" s="74" t="s">
        <v>209</v>
      </c>
      <c r="BA89" s="152" t="s">
        <v>210</v>
      </c>
      <c r="BB89" s="86" t="s">
        <v>211</v>
      </c>
      <c r="BC89" s="86" t="s">
        <v>212</v>
      </c>
      <c r="BD89" s="86" t="s">
        <v>213</v>
      </c>
      <c r="BE89" s="364" t="s">
        <v>722</v>
      </c>
      <c r="BF89" s="96" t="s">
        <v>731</v>
      </c>
      <c r="BG89" s="96" t="s">
        <v>732</v>
      </c>
      <c r="BH89" s="96" t="s">
        <v>733</v>
      </c>
      <c r="BM89" s="154" t="s">
        <v>294</v>
      </c>
      <c r="BN89" s="157" t="s">
        <v>295</v>
      </c>
      <c r="BO89" s="157" t="s">
        <v>296</v>
      </c>
      <c r="BP89" s="156" t="s">
        <v>297</v>
      </c>
      <c r="BQ89" s="155" t="s">
        <v>298</v>
      </c>
      <c r="BR89" s="155" t="s">
        <v>299</v>
      </c>
      <c r="BS89" s="121" t="s">
        <v>300</v>
      </c>
      <c r="BT89" s="121" t="s">
        <v>301</v>
      </c>
      <c r="BU89" s="121" t="s">
        <v>294</v>
      </c>
      <c r="BV89" s="121" t="s">
        <v>302</v>
      </c>
      <c r="BW89" s="121" t="s">
        <v>296</v>
      </c>
      <c r="BX89" s="121" t="s">
        <v>297</v>
      </c>
      <c r="BY89" s="121" t="s">
        <v>414</v>
      </c>
      <c r="BZ89" s="155" t="s">
        <v>415</v>
      </c>
      <c r="CA89" s="268" t="s">
        <v>416</v>
      </c>
      <c r="CB89" s="269" t="s">
        <v>417</v>
      </c>
      <c r="CC89" s="155" t="s">
        <v>344</v>
      </c>
      <c r="CD89" s="155" t="s">
        <v>345</v>
      </c>
      <c r="CE89" s="155" t="s">
        <v>346</v>
      </c>
      <c r="CF89" s="155" t="s">
        <v>347</v>
      </c>
      <c r="CG89" s="89" t="s">
        <v>734</v>
      </c>
      <c r="CH89" s="156" t="s">
        <v>735</v>
      </c>
      <c r="CI89" s="156" t="s">
        <v>736</v>
      </c>
      <c r="CJ89" s="156" t="s">
        <v>737</v>
      </c>
      <c r="CK89" s="158"/>
      <c r="CL89" s="158"/>
      <c r="CM89" s="158"/>
      <c r="CN89" s="158"/>
      <c r="CO89" s="158"/>
      <c r="CP89" s="158"/>
      <c r="CQ89" s="158"/>
      <c r="CR89" s="158"/>
      <c r="CS89" s="158"/>
      <c r="CT89" s="158"/>
      <c r="CU89" s="158"/>
      <c r="CV89" s="158"/>
      <c r="CW89" s="158"/>
      <c r="CX89" s="158"/>
      <c r="CY89" s="368"/>
      <c r="CZ89" s="90"/>
      <c r="DA89" s="92"/>
      <c r="DB89" s="93"/>
      <c r="DC89" s="93"/>
      <c r="DD89" s="93"/>
      <c r="DE89" s="90" t="s">
        <v>235</v>
      </c>
      <c r="DF89" s="92"/>
      <c r="DG89" s="158"/>
      <c r="DH89" s="158"/>
      <c r="DI89" s="92" t="s">
        <v>236</v>
      </c>
      <c r="DJ89" s="91" t="s">
        <v>237</v>
      </c>
      <c r="DK89" s="91" t="s">
        <v>238</v>
      </c>
      <c r="DL89" s="91" t="s">
        <v>239</v>
      </c>
      <c r="DM89" s="127" t="s">
        <v>414</v>
      </c>
      <c r="DN89" s="127" t="s">
        <v>422</v>
      </c>
      <c r="DO89" s="127" t="s">
        <v>423</v>
      </c>
      <c r="DP89" s="127" t="s">
        <v>424</v>
      </c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4"/>
      <c r="EH89" s="94"/>
      <c r="EI89" s="95"/>
      <c r="EJ89" s="95"/>
      <c r="EK89" s="96" t="s">
        <v>253</v>
      </c>
      <c r="EL89" s="74"/>
      <c r="EM89" s="74"/>
      <c r="EN89" s="137"/>
      <c r="EO89" s="185" t="s">
        <v>254</v>
      </c>
      <c r="EP89" s="185" t="s">
        <v>255</v>
      </c>
      <c r="EQ89" s="185" t="s">
        <v>750</v>
      </c>
      <c r="ER89" s="185" t="s">
        <v>740</v>
      </c>
      <c r="ES89" s="185" t="s">
        <v>751</v>
      </c>
      <c r="ET89" s="185"/>
      <c r="EU89" s="185"/>
      <c r="EV89" s="137"/>
      <c r="EW89" s="137"/>
      <c r="EX89" s="356"/>
      <c r="EY89" s="356"/>
      <c r="EZ89" s="356"/>
      <c r="FA89" s="356"/>
      <c r="FB89" s="356"/>
      <c r="FC89" s="356"/>
      <c r="FD89" s="355" t="s">
        <v>741</v>
      </c>
      <c r="FE89" s="356"/>
      <c r="FF89" s="240">
        <v>49694</v>
      </c>
      <c r="FG89" s="239"/>
      <c r="FH89" s="239"/>
      <c r="FI89" s="240">
        <v>171120</v>
      </c>
      <c r="FJ89" s="248"/>
      <c r="FK89" s="248"/>
      <c r="FL89" s="135">
        <v>1</v>
      </c>
      <c r="FM89" s="136"/>
      <c r="FN89" s="136"/>
      <c r="FO89" s="136"/>
      <c r="FP89" s="136"/>
      <c r="FQ89" s="136"/>
      <c r="FR89" s="136"/>
      <c r="FS89" s="136"/>
      <c r="FT89" s="136"/>
      <c r="FU89" s="136"/>
      <c r="FV89" s="136"/>
    </row>
    <row r="90" spans="1:1108" s="153" customFormat="1">
      <c r="A90" s="42">
        <v>221</v>
      </c>
      <c r="B90" s="137">
        <v>76.099999999999994</v>
      </c>
      <c r="C90" s="102" t="s">
        <v>753</v>
      </c>
      <c r="D90" s="174">
        <v>1091</v>
      </c>
      <c r="E90" s="254" t="s">
        <v>722</v>
      </c>
      <c r="F90" s="106" t="s">
        <v>745</v>
      </c>
      <c r="G90" s="175" t="s">
        <v>744</v>
      </c>
      <c r="H90" s="175" t="s">
        <v>747</v>
      </c>
      <c r="I90" s="175" t="s">
        <v>746</v>
      </c>
      <c r="J90" s="10" t="s">
        <v>748</v>
      </c>
      <c r="K90" s="10" t="s">
        <v>749</v>
      </c>
      <c r="L90" s="74" t="s">
        <v>729</v>
      </c>
      <c r="M90" s="10" t="s">
        <v>730</v>
      </c>
      <c r="N90" s="74" t="s">
        <v>293</v>
      </c>
      <c r="O90" s="177">
        <v>101496</v>
      </c>
      <c r="P90" s="109">
        <v>102</v>
      </c>
      <c r="Q90" s="109" t="s">
        <v>0</v>
      </c>
      <c r="R90" s="109">
        <v>102</v>
      </c>
      <c r="S90" s="109" t="s">
        <v>0</v>
      </c>
      <c r="T90" s="109">
        <v>3</v>
      </c>
      <c r="U90" s="109" t="s">
        <v>0</v>
      </c>
      <c r="V90" s="109">
        <v>16</v>
      </c>
      <c r="W90" s="109" t="s">
        <v>0</v>
      </c>
      <c r="X90" s="109">
        <v>10</v>
      </c>
      <c r="Y90" s="109" t="s">
        <v>0</v>
      </c>
      <c r="Z90" s="109">
        <v>2</v>
      </c>
      <c r="AA90" s="109" t="s">
        <v>0</v>
      </c>
      <c r="AB90" s="109"/>
      <c r="AC90" s="109" t="s">
        <v>0</v>
      </c>
      <c r="AD90" s="109"/>
      <c r="AE90" s="109" t="s">
        <v>0</v>
      </c>
      <c r="AF90" s="77">
        <v>4.5</v>
      </c>
      <c r="AG90" s="78">
        <v>8</v>
      </c>
      <c r="AH90" s="145" t="s">
        <v>274</v>
      </c>
      <c r="AI90" s="77" t="s">
        <v>0</v>
      </c>
      <c r="AJ90" s="80"/>
      <c r="AK90" s="80"/>
      <c r="AL90" s="26" t="s">
        <v>11</v>
      </c>
      <c r="AM90" s="26"/>
      <c r="AN90" s="26"/>
      <c r="AO90" s="26"/>
      <c r="AP90" s="111">
        <v>10</v>
      </c>
      <c r="AQ90" s="111" t="s">
        <v>7</v>
      </c>
      <c r="AR90" s="83">
        <v>0.36</v>
      </c>
      <c r="AS90" s="83" t="s">
        <v>20</v>
      </c>
      <c r="AT90" s="260">
        <v>70</v>
      </c>
      <c r="AU90" s="261">
        <v>80</v>
      </c>
      <c r="AV90" s="261">
        <v>90</v>
      </c>
      <c r="AW90" s="74" t="s">
        <v>206</v>
      </c>
      <c r="AX90" s="74" t="s">
        <v>207</v>
      </c>
      <c r="AY90" s="74" t="s">
        <v>208</v>
      </c>
      <c r="AZ90" s="74" t="s">
        <v>209</v>
      </c>
      <c r="BA90" s="152" t="s">
        <v>210</v>
      </c>
      <c r="BB90" s="86" t="s">
        <v>211</v>
      </c>
      <c r="BC90" s="86" t="s">
        <v>212</v>
      </c>
      <c r="BD90" s="86" t="s">
        <v>213</v>
      </c>
      <c r="BE90" s="364" t="s">
        <v>722</v>
      </c>
      <c r="BF90" s="96" t="s">
        <v>731</v>
      </c>
      <c r="BG90" s="96" t="s">
        <v>732</v>
      </c>
      <c r="BH90" s="96" t="s">
        <v>733</v>
      </c>
      <c r="BM90" s="154" t="s">
        <v>294</v>
      </c>
      <c r="BN90" s="157" t="s">
        <v>295</v>
      </c>
      <c r="BO90" s="157" t="s">
        <v>296</v>
      </c>
      <c r="BP90" s="156" t="s">
        <v>297</v>
      </c>
      <c r="BQ90" s="155" t="s">
        <v>298</v>
      </c>
      <c r="BR90" s="155" t="s">
        <v>299</v>
      </c>
      <c r="BS90" s="121" t="s">
        <v>300</v>
      </c>
      <c r="BT90" s="121" t="s">
        <v>301</v>
      </c>
      <c r="BU90" s="121" t="s">
        <v>294</v>
      </c>
      <c r="BV90" s="121" t="s">
        <v>302</v>
      </c>
      <c r="BW90" s="121" t="s">
        <v>296</v>
      </c>
      <c r="BX90" s="121" t="s">
        <v>297</v>
      </c>
      <c r="BY90" s="121" t="s">
        <v>414</v>
      </c>
      <c r="BZ90" s="155" t="s">
        <v>415</v>
      </c>
      <c r="CA90" s="268" t="s">
        <v>416</v>
      </c>
      <c r="CB90" s="269" t="s">
        <v>417</v>
      </c>
      <c r="CC90" s="155" t="s">
        <v>344</v>
      </c>
      <c r="CD90" s="155" t="s">
        <v>345</v>
      </c>
      <c r="CE90" s="155" t="s">
        <v>346</v>
      </c>
      <c r="CF90" s="155" t="s">
        <v>347</v>
      </c>
      <c r="CG90" s="89" t="s">
        <v>734</v>
      </c>
      <c r="CH90" s="156" t="s">
        <v>735</v>
      </c>
      <c r="CI90" s="156" t="s">
        <v>736</v>
      </c>
      <c r="CJ90" s="156" t="s">
        <v>737</v>
      </c>
      <c r="CK90" s="158"/>
      <c r="CL90" s="158"/>
      <c r="CM90" s="158"/>
      <c r="CN90" s="158"/>
      <c r="CO90" s="158"/>
      <c r="CP90" s="158"/>
      <c r="CQ90" s="158"/>
      <c r="CR90" s="158"/>
      <c r="CS90" s="158"/>
      <c r="CT90" s="158"/>
      <c r="CU90" s="158"/>
      <c r="CV90" s="158"/>
      <c r="CW90" s="158"/>
      <c r="CX90" s="158"/>
      <c r="CY90" s="368"/>
      <c r="CZ90" s="90"/>
      <c r="DA90" s="92"/>
      <c r="DB90" s="93"/>
      <c r="DC90" s="93"/>
      <c r="DD90" s="93"/>
      <c r="DE90" s="90" t="s">
        <v>235</v>
      </c>
      <c r="DF90" s="92"/>
      <c r="DG90" s="158"/>
      <c r="DH90" s="158"/>
      <c r="DI90" s="92" t="s">
        <v>236</v>
      </c>
      <c r="DJ90" s="91" t="s">
        <v>237</v>
      </c>
      <c r="DK90" s="91" t="s">
        <v>238</v>
      </c>
      <c r="DL90" s="91" t="s">
        <v>239</v>
      </c>
      <c r="DM90" s="127" t="s">
        <v>414</v>
      </c>
      <c r="DN90" s="127" t="s">
        <v>422</v>
      </c>
      <c r="DO90" s="127" t="s">
        <v>423</v>
      </c>
      <c r="DP90" s="127" t="s">
        <v>424</v>
      </c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4"/>
      <c r="EH90" s="94"/>
      <c r="EI90" s="95"/>
      <c r="EJ90" s="95"/>
      <c r="EK90" s="96" t="s">
        <v>253</v>
      </c>
      <c r="EL90" s="74"/>
      <c r="EM90" s="74"/>
      <c r="EN90" s="137"/>
      <c r="EO90" s="185" t="s">
        <v>254</v>
      </c>
      <c r="EP90" s="185" t="s">
        <v>738</v>
      </c>
      <c r="EQ90" s="185" t="s">
        <v>750</v>
      </c>
      <c r="ER90" s="185" t="s">
        <v>740</v>
      </c>
      <c r="ES90" s="185" t="s">
        <v>751</v>
      </c>
      <c r="ET90" s="185"/>
      <c r="EU90" s="185"/>
      <c r="EV90" s="137"/>
      <c r="EW90" s="137"/>
      <c r="EX90" s="356"/>
      <c r="EY90" s="356"/>
      <c r="EZ90" s="356"/>
      <c r="FA90" s="356"/>
      <c r="FB90" s="356"/>
      <c r="FC90" s="356"/>
      <c r="FD90" s="355" t="s">
        <v>741</v>
      </c>
      <c r="FE90" s="356"/>
      <c r="FF90" s="248"/>
      <c r="FG90" s="248"/>
      <c r="FH90" s="248"/>
      <c r="FI90" s="248"/>
      <c r="FJ90" s="248"/>
      <c r="FK90" s="248"/>
      <c r="FL90" s="135">
        <v>1</v>
      </c>
      <c r="FM90" s="136"/>
      <c r="FN90" s="136"/>
      <c r="FO90" s="136"/>
      <c r="FP90" s="136"/>
      <c r="FQ90" s="136"/>
      <c r="FR90" s="136"/>
      <c r="FS90" s="136"/>
      <c r="FT90" s="136"/>
      <c r="FU90" s="136"/>
      <c r="FV90" s="136"/>
      <c r="FW90" s="249"/>
      <c r="FX90" s="249"/>
      <c r="FY90" s="249"/>
      <c r="FZ90" s="249"/>
      <c r="GA90" s="249"/>
      <c r="GB90" s="249"/>
      <c r="GC90" s="249"/>
      <c r="GD90" s="249"/>
      <c r="GE90" s="249"/>
      <c r="GF90" s="249"/>
      <c r="GG90" s="249"/>
      <c r="GH90" s="249"/>
      <c r="GI90" s="249"/>
      <c r="GJ90" s="249"/>
      <c r="GK90" s="249"/>
      <c r="GL90" s="249"/>
      <c r="GM90" s="249"/>
      <c r="GN90" s="249"/>
      <c r="GO90" s="249"/>
      <c r="GP90" s="249"/>
      <c r="GQ90" s="249"/>
      <c r="GR90" s="249"/>
      <c r="GS90" s="249"/>
      <c r="GT90" s="249"/>
      <c r="GU90" s="249"/>
      <c r="GV90" s="249"/>
      <c r="GW90" s="249"/>
      <c r="GX90" s="249"/>
      <c r="GY90" s="249"/>
      <c r="GZ90" s="249"/>
      <c r="HA90" s="249"/>
      <c r="HB90" s="249"/>
      <c r="HC90" s="249"/>
      <c r="HD90" s="249"/>
      <c r="HE90" s="249"/>
      <c r="HF90" s="249"/>
      <c r="HG90" s="249"/>
      <c r="HH90" s="249"/>
      <c r="HI90" s="249"/>
      <c r="HJ90" s="249"/>
      <c r="HK90" s="249"/>
      <c r="HL90" s="249"/>
      <c r="HM90" s="249"/>
      <c r="HN90" s="249"/>
      <c r="HO90" s="249"/>
      <c r="HP90" s="249"/>
      <c r="HQ90" s="249"/>
      <c r="HR90" s="249"/>
      <c r="HS90" s="249"/>
      <c r="HT90" s="249"/>
      <c r="HU90" s="249"/>
      <c r="HV90" s="249"/>
      <c r="HW90" s="249"/>
      <c r="HX90" s="249"/>
      <c r="HY90" s="249"/>
      <c r="HZ90" s="249"/>
      <c r="IA90" s="249"/>
      <c r="IB90" s="249"/>
      <c r="IC90" s="249"/>
      <c r="ID90" s="249"/>
      <c r="IE90" s="249"/>
      <c r="IF90" s="249"/>
      <c r="IG90" s="249"/>
      <c r="IH90" s="249"/>
      <c r="II90" s="249"/>
      <c r="IJ90" s="249"/>
      <c r="IK90" s="249"/>
      <c r="IL90" s="249"/>
      <c r="IM90" s="249"/>
      <c r="IN90" s="249"/>
      <c r="IO90" s="249"/>
      <c r="IP90" s="249"/>
      <c r="IQ90" s="249"/>
      <c r="IR90" s="249"/>
      <c r="IS90" s="249"/>
      <c r="IT90" s="249"/>
      <c r="IU90" s="249"/>
      <c r="IV90" s="249"/>
      <c r="IW90" s="249"/>
      <c r="IX90" s="249"/>
      <c r="IY90" s="249"/>
      <c r="IZ90" s="249"/>
      <c r="JA90" s="249"/>
      <c r="JB90" s="249"/>
      <c r="JC90" s="249"/>
      <c r="JD90" s="249"/>
      <c r="JE90" s="249"/>
      <c r="JF90" s="249"/>
      <c r="JG90" s="249"/>
      <c r="JH90" s="249"/>
      <c r="JI90" s="249"/>
      <c r="JJ90" s="249"/>
      <c r="JK90" s="249"/>
      <c r="JL90" s="249"/>
      <c r="JM90" s="249"/>
      <c r="JN90" s="249"/>
      <c r="JO90" s="249"/>
      <c r="JP90" s="249"/>
      <c r="JQ90" s="249"/>
      <c r="JR90" s="249"/>
      <c r="JS90" s="249"/>
      <c r="JT90" s="249"/>
      <c r="JU90" s="249"/>
      <c r="JV90" s="249"/>
      <c r="JW90" s="249"/>
      <c r="JX90" s="249"/>
      <c r="JY90" s="249"/>
      <c r="JZ90" s="249"/>
      <c r="KA90" s="249"/>
      <c r="KB90" s="249"/>
      <c r="KC90" s="249"/>
      <c r="KD90" s="249"/>
      <c r="KE90" s="249"/>
      <c r="KF90" s="249"/>
      <c r="KG90" s="249"/>
      <c r="KH90" s="249"/>
      <c r="KI90" s="249"/>
      <c r="KJ90" s="249"/>
      <c r="KK90" s="249"/>
      <c r="KL90" s="249"/>
      <c r="KM90" s="249"/>
      <c r="KN90" s="249"/>
      <c r="KO90" s="249"/>
      <c r="KP90" s="249"/>
      <c r="KQ90" s="249"/>
      <c r="KR90" s="249"/>
      <c r="KS90" s="249"/>
      <c r="KT90" s="249"/>
      <c r="KU90" s="249"/>
      <c r="KV90" s="249"/>
      <c r="KW90" s="249"/>
      <c r="KX90" s="249"/>
      <c r="KY90" s="249"/>
      <c r="KZ90" s="249"/>
      <c r="LA90" s="249"/>
      <c r="LB90" s="249"/>
      <c r="LC90" s="249"/>
      <c r="LD90" s="249"/>
      <c r="LE90" s="249"/>
      <c r="LF90" s="249"/>
      <c r="LG90" s="249"/>
      <c r="LH90" s="249"/>
      <c r="LI90" s="249"/>
      <c r="LJ90" s="249"/>
      <c r="LK90" s="249"/>
      <c r="LL90" s="249"/>
      <c r="LM90" s="249"/>
      <c r="LN90" s="249"/>
      <c r="LO90" s="249"/>
      <c r="LP90" s="249"/>
      <c r="LQ90" s="249"/>
      <c r="LR90" s="249"/>
      <c r="LS90" s="249"/>
      <c r="LT90" s="249"/>
      <c r="LU90" s="249"/>
      <c r="LV90" s="249"/>
      <c r="LW90" s="249"/>
      <c r="LX90" s="249"/>
      <c r="LY90" s="249"/>
      <c r="LZ90" s="249"/>
      <c r="MA90" s="249"/>
      <c r="MB90" s="249"/>
      <c r="MC90" s="249"/>
      <c r="MD90" s="249"/>
      <c r="ME90" s="249"/>
      <c r="MF90" s="249"/>
      <c r="MG90" s="249"/>
      <c r="MH90" s="249"/>
      <c r="MI90" s="249"/>
      <c r="MJ90" s="249"/>
      <c r="MK90" s="249"/>
      <c r="ML90" s="249"/>
      <c r="MM90" s="249"/>
      <c r="MN90" s="249"/>
      <c r="MO90" s="249"/>
      <c r="MP90" s="249"/>
      <c r="MQ90" s="249"/>
      <c r="MR90" s="249"/>
      <c r="MS90" s="249"/>
      <c r="MT90" s="249"/>
      <c r="MU90" s="249"/>
      <c r="MV90" s="249"/>
      <c r="MW90" s="249"/>
      <c r="MX90" s="249"/>
      <c r="MY90" s="249"/>
      <c r="MZ90" s="249"/>
      <c r="NA90" s="249"/>
      <c r="NB90" s="249"/>
      <c r="NC90" s="249"/>
      <c r="ND90" s="249"/>
      <c r="NE90" s="249"/>
      <c r="NF90" s="249"/>
      <c r="NG90" s="249"/>
      <c r="NH90" s="249"/>
      <c r="NI90" s="249"/>
      <c r="NJ90" s="249"/>
      <c r="NK90" s="249"/>
      <c r="NL90" s="249"/>
      <c r="NM90" s="249"/>
      <c r="NN90" s="249"/>
      <c r="NO90" s="249"/>
      <c r="NP90" s="249"/>
      <c r="NQ90" s="249"/>
      <c r="NR90" s="249"/>
      <c r="NS90" s="249"/>
      <c r="NT90" s="249"/>
      <c r="NU90" s="249"/>
      <c r="NV90" s="249"/>
      <c r="NW90" s="249"/>
      <c r="NX90" s="249"/>
      <c r="NY90" s="249"/>
      <c r="NZ90" s="249"/>
      <c r="OA90" s="249"/>
      <c r="OB90" s="249"/>
      <c r="OC90" s="249"/>
      <c r="OD90" s="249"/>
      <c r="OE90" s="249"/>
      <c r="OF90" s="249"/>
      <c r="OG90" s="249"/>
      <c r="OH90" s="249"/>
      <c r="OI90" s="249"/>
      <c r="OJ90" s="249"/>
      <c r="OK90" s="249"/>
      <c r="OL90" s="249"/>
      <c r="OM90" s="249"/>
      <c r="ON90" s="249"/>
      <c r="OO90" s="249"/>
      <c r="OP90" s="249"/>
      <c r="OQ90" s="249"/>
      <c r="OR90" s="249"/>
      <c r="OS90" s="249"/>
      <c r="OT90" s="249"/>
      <c r="OU90" s="249"/>
      <c r="OV90" s="249"/>
      <c r="OW90" s="249"/>
      <c r="OX90" s="249"/>
      <c r="OY90" s="249"/>
      <c r="OZ90" s="249"/>
      <c r="PA90" s="249"/>
      <c r="PB90" s="249"/>
      <c r="PC90" s="249"/>
      <c r="PD90" s="249"/>
      <c r="PE90" s="249"/>
      <c r="PF90" s="249"/>
      <c r="PG90" s="249"/>
      <c r="PH90" s="249"/>
      <c r="PI90" s="249"/>
      <c r="PJ90" s="249"/>
      <c r="PK90" s="249"/>
      <c r="PL90" s="249"/>
      <c r="PM90" s="249"/>
      <c r="PN90" s="249"/>
      <c r="PO90" s="249"/>
      <c r="PP90" s="249"/>
      <c r="PQ90" s="249"/>
      <c r="PR90" s="249"/>
      <c r="PS90" s="249"/>
      <c r="PT90" s="249"/>
      <c r="PU90" s="249"/>
      <c r="PV90" s="249"/>
      <c r="PW90" s="249"/>
      <c r="PX90" s="249"/>
      <c r="PY90" s="249"/>
      <c r="PZ90" s="249"/>
      <c r="QA90" s="249"/>
      <c r="QB90" s="249"/>
      <c r="QC90" s="249"/>
      <c r="QD90" s="249"/>
      <c r="QE90" s="249"/>
      <c r="QF90" s="249"/>
      <c r="QG90" s="249"/>
      <c r="QH90" s="249"/>
      <c r="QI90" s="249"/>
      <c r="QJ90" s="249"/>
      <c r="QK90" s="249"/>
      <c r="QL90" s="249"/>
      <c r="QM90" s="249"/>
      <c r="QN90" s="249"/>
      <c r="QO90" s="249"/>
      <c r="QP90" s="249"/>
      <c r="QQ90" s="249"/>
      <c r="QR90" s="249"/>
      <c r="QS90" s="249"/>
      <c r="QT90" s="249"/>
      <c r="QU90" s="249"/>
      <c r="QV90" s="249"/>
      <c r="QW90" s="249"/>
      <c r="QX90" s="249"/>
      <c r="QY90" s="249"/>
      <c r="QZ90" s="249"/>
      <c r="RA90" s="249"/>
      <c r="RB90" s="249"/>
      <c r="RC90" s="249"/>
      <c r="RD90" s="249"/>
      <c r="RE90" s="249"/>
      <c r="RF90" s="249"/>
      <c r="RG90" s="249"/>
      <c r="RH90" s="249"/>
      <c r="RI90" s="249"/>
      <c r="RJ90" s="249"/>
      <c r="RK90" s="249"/>
      <c r="RL90" s="249"/>
      <c r="RM90" s="249"/>
      <c r="RN90" s="249"/>
      <c r="RO90" s="249"/>
      <c r="RP90" s="249"/>
      <c r="RQ90" s="249"/>
      <c r="RR90" s="249"/>
      <c r="RS90" s="249"/>
      <c r="RT90" s="249"/>
      <c r="RU90" s="249"/>
      <c r="RV90" s="249"/>
      <c r="RW90" s="249"/>
      <c r="RX90" s="249"/>
      <c r="RY90" s="249"/>
      <c r="RZ90" s="249"/>
      <c r="SA90" s="249"/>
      <c r="SB90" s="249"/>
      <c r="SC90" s="249"/>
      <c r="SD90" s="249"/>
      <c r="SE90" s="249"/>
      <c r="SF90" s="249"/>
      <c r="SG90" s="249"/>
      <c r="SH90" s="249"/>
      <c r="SI90" s="249"/>
      <c r="SJ90" s="249"/>
      <c r="SK90" s="249"/>
      <c r="SL90" s="249"/>
      <c r="SM90" s="249"/>
      <c r="SN90" s="249"/>
      <c r="SO90" s="249"/>
      <c r="SP90" s="249"/>
      <c r="SQ90" s="249"/>
      <c r="SR90" s="249"/>
      <c r="SS90" s="249"/>
      <c r="ST90" s="249"/>
      <c r="SU90" s="249"/>
      <c r="SV90" s="249"/>
      <c r="SW90" s="249"/>
      <c r="SX90" s="249"/>
      <c r="SY90" s="249"/>
      <c r="SZ90" s="249"/>
      <c r="TA90" s="249"/>
      <c r="TB90" s="249"/>
      <c r="TC90" s="249"/>
      <c r="TD90" s="249"/>
      <c r="TE90" s="249"/>
      <c r="TF90" s="249"/>
      <c r="TG90" s="249"/>
      <c r="TH90" s="249"/>
      <c r="TI90" s="249"/>
      <c r="TJ90" s="249"/>
      <c r="TK90" s="249"/>
      <c r="TL90" s="249"/>
      <c r="TM90" s="249"/>
      <c r="TN90" s="249"/>
      <c r="TO90" s="249"/>
      <c r="TP90" s="249"/>
      <c r="TQ90" s="249"/>
      <c r="TR90" s="249"/>
      <c r="TS90" s="249"/>
      <c r="TT90" s="249"/>
      <c r="TU90" s="249"/>
      <c r="TV90" s="249"/>
      <c r="TW90" s="249"/>
      <c r="TX90" s="249"/>
      <c r="TY90" s="249"/>
      <c r="TZ90" s="249"/>
      <c r="UA90" s="249"/>
      <c r="UB90" s="249"/>
      <c r="UC90" s="249"/>
      <c r="UD90" s="249"/>
      <c r="UE90" s="249"/>
      <c r="UF90" s="249"/>
      <c r="UG90" s="249"/>
      <c r="UH90" s="249"/>
      <c r="UI90" s="249"/>
      <c r="UJ90" s="249"/>
      <c r="UK90" s="249"/>
      <c r="UL90" s="249"/>
      <c r="UM90" s="249"/>
      <c r="UN90" s="249"/>
      <c r="UO90" s="249"/>
      <c r="UP90" s="249"/>
      <c r="UQ90" s="249"/>
      <c r="UR90" s="249"/>
      <c r="US90" s="249"/>
      <c r="UT90" s="249"/>
      <c r="UU90" s="249"/>
      <c r="UV90" s="249"/>
      <c r="UW90" s="249"/>
      <c r="UX90" s="249"/>
      <c r="UY90" s="249"/>
      <c r="UZ90" s="249"/>
      <c r="VA90" s="249"/>
      <c r="VB90" s="249"/>
      <c r="VC90" s="249"/>
      <c r="VD90" s="249"/>
      <c r="VE90" s="249"/>
      <c r="VF90" s="249"/>
      <c r="VG90" s="249"/>
      <c r="VH90" s="249"/>
      <c r="VI90" s="249"/>
      <c r="VJ90" s="249"/>
      <c r="VK90" s="249"/>
      <c r="VL90" s="249"/>
      <c r="VM90" s="249"/>
      <c r="VN90" s="249"/>
      <c r="VO90" s="249"/>
      <c r="VP90" s="249"/>
      <c r="VQ90" s="249"/>
      <c r="VR90" s="249"/>
      <c r="VS90" s="249"/>
      <c r="VT90" s="249"/>
      <c r="VU90" s="249"/>
      <c r="VV90" s="249"/>
      <c r="VW90" s="249"/>
      <c r="VX90" s="249"/>
      <c r="VY90" s="249"/>
      <c r="VZ90" s="249"/>
      <c r="WA90" s="249"/>
      <c r="WB90" s="249"/>
      <c r="WC90" s="249"/>
      <c r="WD90" s="249"/>
      <c r="WE90" s="249"/>
      <c r="WF90" s="249"/>
      <c r="WG90" s="249"/>
      <c r="WH90" s="249"/>
      <c r="WI90" s="249"/>
      <c r="WJ90" s="249"/>
      <c r="WK90" s="249"/>
      <c r="WL90" s="249"/>
      <c r="WM90" s="249"/>
      <c r="WN90" s="249"/>
      <c r="WO90" s="249"/>
      <c r="WP90" s="249"/>
      <c r="WQ90" s="249"/>
      <c r="WR90" s="249"/>
      <c r="WS90" s="249"/>
      <c r="WT90" s="249"/>
      <c r="WU90" s="249"/>
      <c r="WV90" s="249"/>
      <c r="WW90" s="249"/>
      <c r="WX90" s="249"/>
      <c r="WY90" s="249"/>
      <c r="WZ90" s="249"/>
      <c r="XA90" s="249"/>
      <c r="XB90" s="249"/>
      <c r="XC90" s="249"/>
      <c r="XD90" s="249"/>
      <c r="XE90" s="249"/>
      <c r="XF90" s="249"/>
      <c r="XG90" s="249"/>
      <c r="XH90" s="249"/>
      <c r="XI90" s="249"/>
      <c r="XJ90" s="249"/>
      <c r="XK90" s="249"/>
      <c r="XL90" s="249"/>
      <c r="XM90" s="249"/>
      <c r="XN90" s="249"/>
      <c r="XO90" s="249"/>
      <c r="XP90" s="249"/>
      <c r="XQ90" s="249"/>
      <c r="XR90" s="249"/>
      <c r="XS90" s="249"/>
      <c r="XT90" s="249"/>
      <c r="XU90" s="249"/>
      <c r="XV90" s="249"/>
      <c r="XW90" s="249"/>
      <c r="XX90" s="249"/>
      <c r="XY90" s="249"/>
      <c r="XZ90" s="249"/>
      <c r="YA90" s="249"/>
      <c r="YB90" s="249"/>
      <c r="YC90" s="249"/>
      <c r="YD90" s="249"/>
      <c r="YE90" s="249"/>
      <c r="YF90" s="249"/>
      <c r="YG90" s="249"/>
      <c r="YH90" s="249"/>
      <c r="YI90" s="249"/>
      <c r="YJ90" s="249"/>
      <c r="YK90" s="249"/>
      <c r="YL90" s="249"/>
      <c r="YM90" s="249"/>
      <c r="YN90" s="249"/>
      <c r="YO90" s="249"/>
      <c r="YP90" s="249"/>
      <c r="YQ90" s="249"/>
      <c r="YR90" s="249"/>
      <c r="YS90" s="249"/>
      <c r="YT90" s="249"/>
      <c r="YU90" s="249"/>
      <c r="YV90" s="249"/>
      <c r="YW90" s="249"/>
      <c r="YX90" s="249"/>
      <c r="YY90" s="249"/>
      <c r="YZ90" s="249"/>
      <c r="ZA90" s="249"/>
      <c r="ZB90" s="249"/>
      <c r="ZC90" s="249"/>
      <c r="ZD90" s="249"/>
      <c r="ZE90" s="249"/>
      <c r="ZF90" s="249"/>
      <c r="ZG90" s="249"/>
      <c r="ZH90" s="249"/>
      <c r="ZI90" s="249"/>
      <c r="ZJ90" s="249"/>
      <c r="ZK90" s="249"/>
      <c r="ZL90" s="249"/>
      <c r="ZM90" s="249"/>
      <c r="ZN90" s="249"/>
      <c r="ZO90" s="249"/>
      <c r="ZP90" s="249"/>
      <c r="ZQ90" s="249"/>
      <c r="ZR90" s="249"/>
      <c r="ZS90" s="249"/>
      <c r="ZT90" s="249"/>
      <c r="ZU90" s="249"/>
      <c r="ZV90" s="249"/>
      <c r="ZW90" s="249"/>
      <c r="ZX90" s="249"/>
      <c r="ZY90" s="249"/>
      <c r="ZZ90" s="249"/>
      <c r="AAA90" s="249"/>
      <c r="AAB90" s="249"/>
      <c r="AAC90" s="249"/>
      <c r="AAD90" s="249"/>
      <c r="AAE90" s="249"/>
      <c r="AAF90" s="249"/>
      <c r="AAG90" s="249"/>
      <c r="AAH90" s="249"/>
      <c r="AAI90" s="249"/>
      <c r="AAJ90" s="249"/>
      <c r="AAK90" s="249"/>
      <c r="AAL90" s="249"/>
      <c r="AAM90" s="249"/>
      <c r="AAN90" s="249"/>
      <c r="AAO90" s="249"/>
      <c r="AAP90" s="249"/>
      <c r="AAQ90" s="249"/>
      <c r="AAR90" s="249"/>
      <c r="AAS90" s="249"/>
      <c r="AAT90" s="249"/>
      <c r="AAU90" s="249"/>
      <c r="AAV90" s="249"/>
      <c r="AAW90" s="249"/>
      <c r="AAX90" s="249"/>
      <c r="AAY90" s="249"/>
      <c r="AAZ90" s="249"/>
      <c r="ABA90" s="249"/>
      <c r="ABB90" s="249"/>
      <c r="ABC90" s="249"/>
      <c r="ABD90" s="249"/>
      <c r="ABE90" s="249"/>
      <c r="ABF90" s="249"/>
      <c r="ABG90" s="249"/>
      <c r="ABH90" s="249"/>
      <c r="ABI90" s="249"/>
      <c r="ABJ90" s="249"/>
      <c r="ABK90" s="249"/>
      <c r="ABL90" s="249"/>
      <c r="ABM90" s="249"/>
      <c r="ABN90" s="249"/>
      <c r="ABO90" s="249"/>
      <c r="ABP90" s="249"/>
      <c r="ABQ90" s="249"/>
      <c r="ABR90" s="249"/>
      <c r="ABS90" s="249"/>
      <c r="ABT90" s="249"/>
      <c r="ABU90" s="249"/>
      <c r="ABV90" s="249"/>
      <c r="ABW90" s="249"/>
      <c r="ABX90" s="249"/>
      <c r="ABY90" s="249"/>
      <c r="ABZ90" s="249"/>
      <c r="ACA90" s="249"/>
      <c r="ACB90" s="249"/>
      <c r="ACC90" s="249"/>
      <c r="ACD90" s="249"/>
      <c r="ACE90" s="249"/>
      <c r="ACF90" s="249"/>
      <c r="ACG90" s="249"/>
      <c r="ACH90" s="249"/>
      <c r="ACI90" s="249"/>
      <c r="ACJ90" s="249"/>
      <c r="ACK90" s="249"/>
      <c r="ACL90" s="249"/>
      <c r="ACM90" s="249"/>
      <c r="ACN90" s="249"/>
      <c r="ACO90" s="249"/>
      <c r="ACP90" s="249"/>
      <c r="ACQ90" s="249"/>
      <c r="ACR90" s="249"/>
      <c r="ACS90" s="249"/>
      <c r="ACT90" s="249"/>
      <c r="ACU90" s="249"/>
      <c r="ACV90" s="249"/>
      <c r="ACW90" s="249"/>
      <c r="ACX90" s="249"/>
      <c r="ACY90" s="249"/>
      <c r="ACZ90" s="249"/>
      <c r="ADA90" s="249"/>
      <c r="ADB90" s="249"/>
      <c r="ADC90" s="249"/>
      <c r="ADD90" s="249"/>
      <c r="ADE90" s="249"/>
      <c r="ADF90" s="249"/>
      <c r="ADG90" s="249"/>
      <c r="ADH90" s="249"/>
      <c r="ADI90" s="249"/>
      <c r="ADJ90" s="249"/>
      <c r="ADK90" s="249"/>
      <c r="ADL90" s="249"/>
      <c r="ADM90" s="249"/>
      <c r="ADN90" s="249"/>
      <c r="ADO90" s="249"/>
      <c r="ADP90" s="249"/>
      <c r="ADQ90" s="249"/>
      <c r="ADR90" s="249"/>
      <c r="ADS90" s="249"/>
      <c r="ADT90" s="249"/>
      <c r="ADU90" s="249"/>
      <c r="ADV90" s="249"/>
      <c r="ADW90" s="249"/>
      <c r="ADX90" s="249"/>
      <c r="ADY90" s="249"/>
      <c r="ADZ90" s="249"/>
      <c r="AEA90" s="249"/>
      <c r="AEB90" s="249"/>
      <c r="AEC90" s="249"/>
      <c r="AED90" s="249"/>
      <c r="AEE90" s="249"/>
      <c r="AEF90" s="249"/>
      <c r="AEG90" s="249"/>
      <c r="AEH90" s="249"/>
      <c r="AEI90" s="249"/>
      <c r="AEJ90" s="249"/>
      <c r="AEK90" s="249"/>
      <c r="AEL90" s="249"/>
      <c r="AEM90" s="249"/>
      <c r="AEN90" s="249"/>
      <c r="AEO90" s="249"/>
      <c r="AEP90" s="249"/>
      <c r="AEQ90" s="249"/>
      <c r="AER90" s="249"/>
      <c r="AES90" s="249"/>
      <c r="AET90" s="249"/>
      <c r="AEU90" s="249"/>
      <c r="AEV90" s="249"/>
      <c r="AEW90" s="249"/>
      <c r="AEX90" s="249"/>
      <c r="AEY90" s="249"/>
      <c r="AEZ90" s="249"/>
      <c r="AFA90" s="249"/>
      <c r="AFB90" s="249"/>
      <c r="AFC90" s="249"/>
      <c r="AFD90" s="249"/>
      <c r="AFE90" s="249"/>
      <c r="AFF90" s="249"/>
      <c r="AFG90" s="249"/>
      <c r="AFH90" s="249"/>
      <c r="AFI90" s="249"/>
      <c r="AFJ90" s="249"/>
      <c r="AFK90" s="249"/>
      <c r="AFL90" s="249"/>
      <c r="AFM90" s="249"/>
      <c r="AFN90" s="249"/>
      <c r="AFO90" s="249"/>
      <c r="AFP90" s="249"/>
      <c r="AFQ90" s="249"/>
      <c r="AFR90" s="249"/>
      <c r="AFS90" s="249"/>
      <c r="AFT90" s="249"/>
      <c r="AFU90" s="249"/>
      <c r="AFV90" s="249"/>
      <c r="AFW90" s="249"/>
      <c r="AFX90" s="249"/>
      <c r="AFY90" s="249"/>
      <c r="AFZ90" s="249"/>
      <c r="AGA90" s="249"/>
      <c r="AGB90" s="249"/>
      <c r="AGC90" s="249"/>
      <c r="AGD90" s="249"/>
      <c r="AGE90" s="249"/>
      <c r="AGF90" s="249"/>
      <c r="AGG90" s="249"/>
      <c r="AGH90" s="249"/>
      <c r="AGI90" s="249"/>
      <c r="AGJ90" s="249"/>
      <c r="AGK90" s="249"/>
      <c r="AGL90" s="249"/>
      <c r="AGM90" s="249"/>
      <c r="AGN90" s="249"/>
      <c r="AGO90" s="249"/>
      <c r="AGP90" s="249"/>
      <c r="AGQ90" s="249"/>
      <c r="AGR90" s="249"/>
      <c r="AGS90" s="249"/>
      <c r="AGT90" s="249"/>
      <c r="AGU90" s="249"/>
      <c r="AGV90" s="249"/>
      <c r="AGW90" s="249"/>
      <c r="AGX90" s="249"/>
      <c r="AGY90" s="249"/>
      <c r="AGZ90" s="249"/>
      <c r="AHA90" s="249"/>
      <c r="AHB90" s="249"/>
      <c r="AHC90" s="249"/>
      <c r="AHD90" s="249"/>
      <c r="AHE90" s="249"/>
      <c r="AHF90" s="249"/>
      <c r="AHG90" s="249"/>
      <c r="AHH90" s="249"/>
      <c r="AHI90" s="249"/>
      <c r="AHJ90" s="249"/>
      <c r="AHK90" s="249"/>
      <c r="AHL90" s="249"/>
      <c r="AHM90" s="249"/>
      <c r="AHN90" s="249"/>
      <c r="AHO90" s="249"/>
      <c r="AHP90" s="249"/>
      <c r="AHQ90" s="249"/>
      <c r="AHR90" s="249"/>
      <c r="AHS90" s="249"/>
      <c r="AHT90" s="249"/>
      <c r="AHU90" s="249"/>
      <c r="AHV90" s="249"/>
      <c r="AHW90" s="249"/>
      <c r="AHX90" s="249"/>
      <c r="AHY90" s="249"/>
      <c r="AHZ90" s="249"/>
      <c r="AIA90" s="249"/>
      <c r="AIB90" s="249"/>
      <c r="AIC90" s="249"/>
      <c r="AID90" s="249"/>
      <c r="AIE90" s="249"/>
      <c r="AIF90" s="249"/>
      <c r="AIG90" s="249"/>
      <c r="AIH90" s="249"/>
      <c r="AII90" s="249"/>
      <c r="AIJ90" s="249"/>
      <c r="AIK90" s="249"/>
      <c r="AIL90" s="249"/>
      <c r="AIM90" s="249"/>
      <c r="AIN90" s="249"/>
      <c r="AIO90" s="249"/>
      <c r="AIP90" s="249"/>
      <c r="AIQ90" s="249"/>
      <c r="AIR90" s="249"/>
      <c r="AIS90" s="249"/>
      <c r="AIT90" s="249"/>
      <c r="AIU90" s="249"/>
      <c r="AIV90" s="249"/>
      <c r="AIW90" s="249"/>
      <c r="AIX90" s="249"/>
      <c r="AIY90" s="249"/>
      <c r="AIZ90" s="249"/>
      <c r="AJA90" s="249"/>
      <c r="AJB90" s="249"/>
      <c r="AJC90" s="249"/>
      <c r="AJD90" s="249"/>
      <c r="AJE90" s="249"/>
      <c r="AJF90" s="249"/>
      <c r="AJG90" s="249"/>
      <c r="AJH90" s="249"/>
      <c r="AJI90" s="249"/>
      <c r="AJJ90" s="249"/>
      <c r="AJK90" s="249"/>
      <c r="AJL90" s="249"/>
      <c r="AJM90" s="249"/>
      <c r="AJN90" s="249"/>
      <c r="AJO90" s="249"/>
      <c r="AJP90" s="249"/>
      <c r="AJQ90" s="249"/>
      <c r="AJR90" s="249"/>
      <c r="AJS90" s="249"/>
      <c r="AJT90" s="249"/>
      <c r="AJU90" s="249"/>
      <c r="AJV90" s="249"/>
      <c r="AJW90" s="249"/>
      <c r="AJX90" s="249"/>
      <c r="AJY90" s="249"/>
      <c r="AJZ90" s="249"/>
      <c r="AKA90" s="249"/>
      <c r="AKB90" s="249"/>
      <c r="AKC90" s="249"/>
      <c r="AKD90" s="249"/>
      <c r="AKE90" s="249"/>
      <c r="AKF90" s="249"/>
      <c r="AKG90" s="249"/>
      <c r="AKH90" s="249"/>
      <c r="AKI90" s="249"/>
      <c r="AKJ90" s="249"/>
      <c r="AKK90" s="249"/>
      <c r="AKL90" s="249"/>
      <c r="AKM90" s="249"/>
      <c r="AKN90" s="249"/>
      <c r="AKO90" s="249"/>
      <c r="AKP90" s="249"/>
      <c r="AKQ90" s="249"/>
      <c r="AKR90" s="249"/>
      <c r="AKS90" s="249"/>
      <c r="AKT90" s="249"/>
      <c r="AKU90" s="249"/>
      <c r="AKV90" s="249"/>
      <c r="AKW90" s="249"/>
      <c r="AKX90" s="249"/>
      <c r="AKY90" s="249"/>
      <c r="AKZ90" s="249"/>
      <c r="ALA90" s="249"/>
      <c r="ALB90" s="249"/>
      <c r="ALC90" s="249"/>
      <c r="ALD90" s="249"/>
      <c r="ALE90" s="249"/>
      <c r="ALF90" s="249"/>
      <c r="ALG90" s="249"/>
      <c r="ALH90" s="249"/>
      <c r="ALI90" s="249"/>
      <c r="ALJ90" s="249"/>
      <c r="ALK90" s="249"/>
      <c r="ALL90" s="249"/>
      <c r="ALM90" s="249"/>
      <c r="ALN90" s="249"/>
      <c r="ALO90" s="249"/>
      <c r="ALP90" s="249"/>
      <c r="ALQ90" s="249"/>
      <c r="ALR90" s="249"/>
      <c r="ALS90" s="249"/>
      <c r="ALT90" s="249"/>
      <c r="ALU90" s="249"/>
      <c r="ALV90" s="249"/>
      <c r="ALW90" s="249"/>
      <c r="ALX90" s="249"/>
      <c r="ALY90" s="249"/>
      <c r="ALZ90" s="249"/>
      <c r="AMA90" s="249"/>
      <c r="AMB90" s="249"/>
      <c r="AMC90" s="249"/>
      <c r="AMD90" s="249"/>
      <c r="AME90" s="249"/>
      <c r="AMF90" s="249"/>
      <c r="AMG90" s="249"/>
      <c r="AMH90" s="249"/>
      <c r="AMI90" s="249"/>
      <c r="AMJ90" s="249"/>
      <c r="AMK90" s="249"/>
      <c r="AML90" s="249"/>
      <c r="AMM90" s="249"/>
      <c r="AMN90" s="249"/>
      <c r="AMO90" s="249"/>
      <c r="AMP90" s="249"/>
      <c r="AMQ90" s="249"/>
      <c r="AMR90" s="249"/>
      <c r="AMS90" s="249"/>
      <c r="AMT90" s="249"/>
      <c r="AMU90" s="249"/>
      <c r="AMV90" s="249"/>
      <c r="AMW90" s="249"/>
      <c r="AMX90" s="249"/>
      <c r="AMY90" s="249"/>
      <c r="AMZ90" s="249"/>
      <c r="ANA90" s="249"/>
      <c r="ANB90" s="249"/>
      <c r="ANC90" s="249"/>
      <c r="AND90" s="249"/>
      <c r="ANE90" s="249"/>
      <c r="ANF90" s="249"/>
      <c r="ANG90" s="249"/>
      <c r="ANH90" s="249"/>
      <c r="ANI90" s="249"/>
      <c r="ANJ90" s="249"/>
      <c r="ANK90" s="249"/>
      <c r="ANL90" s="249"/>
      <c r="ANM90" s="249"/>
      <c r="ANN90" s="249"/>
      <c r="ANO90" s="249"/>
      <c r="ANP90" s="249"/>
      <c r="ANQ90" s="249"/>
      <c r="ANR90" s="249"/>
      <c r="ANS90" s="249"/>
      <c r="ANT90" s="249"/>
      <c r="ANU90" s="249"/>
      <c r="ANV90" s="249"/>
      <c r="ANW90" s="249"/>
      <c r="ANX90" s="249"/>
      <c r="ANY90" s="249"/>
      <c r="ANZ90" s="249"/>
      <c r="AOA90" s="249"/>
      <c r="AOB90" s="249"/>
      <c r="AOC90" s="249"/>
      <c r="AOD90" s="249"/>
      <c r="AOE90" s="249"/>
      <c r="AOF90" s="249"/>
      <c r="AOG90" s="249"/>
      <c r="AOH90" s="249"/>
      <c r="AOI90" s="249"/>
      <c r="AOJ90" s="249"/>
      <c r="AOK90" s="249"/>
      <c r="AOL90" s="249"/>
      <c r="AOM90" s="249"/>
      <c r="AON90" s="249"/>
      <c r="AOO90" s="249"/>
      <c r="AOP90" s="249"/>
      <c r="AOQ90" s="249"/>
      <c r="AOR90" s="249"/>
      <c r="AOS90" s="249"/>
      <c r="AOT90" s="249"/>
      <c r="AOU90" s="249"/>
      <c r="AOV90" s="249"/>
      <c r="AOW90" s="249"/>
      <c r="AOX90" s="249"/>
      <c r="AOY90" s="249"/>
      <c r="AOZ90" s="249"/>
      <c r="APA90" s="249"/>
      <c r="APB90" s="249"/>
      <c r="APC90" s="249"/>
      <c r="APD90" s="249"/>
      <c r="APE90" s="249"/>
      <c r="APF90" s="249"/>
      <c r="APG90" s="249"/>
      <c r="APH90" s="249"/>
      <c r="API90" s="249"/>
      <c r="APJ90" s="249"/>
      <c r="APK90" s="249"/>
      <c r="APL90" s="249"/>
      <c r="APM90" s="249"/>
      <c r="APN90" s="249"/>
      <c r="APO90" s="249"/>
      <c r="APP90" s="249"/>
    </row>
    <row r="91" spans="1:1108" s="153" customFormat="1">
      <c r="A91" s="42">
        <v>224</v>
      </c>
      <c r="B91" s="137">
        <v>77.099999999999994</v>
      </c>
      <c r="C91" s="102" t="s">
        <v>754</v>
      </c>
      <c r="D91" s="174">
        <v>1091</v>
      </c>
      <c r="E91" s="254" t="s">
        <v>722</v>
      </c>
      <c r="F91" s="106" t="s">
        <v>745</v>
      </c>
      <c r="G91" s="175" t="s">
        <v>744</v>
      </c>
      <c r="H91" s="175" t="s">
        <v>747</v>
      </c>
      <c r="I91" s="175" t="s">
        <v>746</v>
      </c>
      <c r="J91" s="10" t="s">
        <v>748</v>
      </c>
      <c r="K91" s="10" t="s">
        <v>749</v>
      </c>
      <c r="L91" s="74" t="s">
        <v>729</v>
      </c>
      <c r="M91" s="10" t="s">
        <v>730</v>
      </c>
      <c r="N91" s="74" t="s">
        <v>293</v>
      </c>
      <c r="O91" s="177">
        <v>101497</v>
      </c>
      <c r="P91" s="109">
        <v>102</v>
      </c>
      <c r="Q91" s="109" t="s">
        <v>0</v>
      </c>
      <c r="R91" s="109">
        <v>102</v>
      </c>
      <c r="S91" s="109" t="s">
        <v>0</v>
      </c>
      <c r="T91" s="109">
        <v>3</v>
      </c>
      <c r="U91" s="109" t="s">
        <v>0</v>
      </c>
      <c r="V91" s="109">
        <v>16</v>
      </c>
      <c r="W91" s="109" t="s">
        <v>0</v>
      </c>
      <c r="X91" s="109">
        <v>10</v>
      </c>
      <c r="Y91" s="109" t="s">
        <v>0</v>
      </c>
      <c r="Z91" s="109">
        <v>2</v>
      </c>
      <c r="AA91" s="109" t="s">
        <v>0</v>
      </c>
      <c r="AB91" s="109"/>
      <c r="AC91" s="109" t="s">
        <v>0</v>
      </c>
      <c r="AD91" s="109"/>
      <c r="AE91" s="109" t="s">
        <v>0</v>
      </c>
      <c r="AF91" s="77">
        <v>4.5</v>
      </c>
      <c r="AG91" s="78">
        <v>8</v>
      </c>
      <c r="AH91" s="145" t="s">
        <v>274</v>
      </c>
      <c r="AI91" s="77" t="s">
        <v>0</v>
      </c>
      <c r="AJ91" s="80"/>
      <c r="AK91" s="80"/>
      <c r="AL91" s="26" t="s">
        <v>11</v>
      </c>
      <c r="AM91" s="26"/>
      <c r="AN91" s="26"/>
      <c r="AO91" s="26"/>
      <c r="AP91" s="111">
        <v>10</v>
      </c>
      <c r="AQ91" s="111" t="s">
        <v>7</v>
      </c>
      <c r="AR91" s="83">
        <v>0.36</v>
      </c>
      <c r="AS91" s="83" t="s">
        <v>20</v>
      </c>
      <c r="AT91" s="260">
        <v>70</v>
      </c>
      <c r="AU91" s="261">
        <v>80</v>
      </c>
      <c r="AV91" s="261">
        <v>90</v>
      </c>
      <c r="AW91" s="74" t="s">
        <v>206</v>
      </c>
      <c r="AX91" s="74" t="s">
        <v>207</v>
      </c>
      <c r="AY91" s="74" t="s">
        <v>208</v>
      </c>
      <c r="AZ91" s="74" t="s">
        <v>209</v>
      </c>
      <c r="BA91" s="152" t="s">
        <v>210</v>
      </c>
      <c r="BB91" s="86" t="s">
        <v>211</v>
      </c>
      <c r="BC91" s="86" t="s">
        <v>212</v>
      </c>
      <c r="BD91" s="86" t="s">
        <v>213</v>
      </c>
      <c r="BE91" s="364" t="s">
        <v>722</v>
      </c>
      <c r="BF91" s="96" t="s">
        <v>731</v>
      </c>
      <c r="BG91" s="96" t="s">
        <v>732</v>
      </c>
      <c r="BH91" s="96" t="s">
        <v>733</v>
      </c>
      <c r="BM91" s="154" t="s">
        <v>294</v>
      </c>
      <c r="BN91" s="157" t="s">
        <v>295</v>
      </c>
      <c r="BO91" s="157" t="s">
        <v>296</v>
      </c>
      <c r="BP91" s="156" t="s">
        <v>297</v>
      </c>
      <c r="BQ91" s="155" t="s">
        <v>298</v>
      </c>
      <c r="BR91" s="155" t="s">
        <v>299</v>
      </c>
      <c r="BS91" s="121" t="s">
        <v>300</v>
      </c>
      <c r="BT91" s="121" t="s">
        <v>301</v>
      </c>
      <c r="BU91" s="121" t="s">
        <v>294</v>
      </c>
      <c r="BV91" s="121" t="s">
        <v>302</v>
      </c>
      <c r="BW91" s="121" t="s">
        <v>296</v>
      </c>
      <c r="BX91" s="121" t="s">
        <v>297</v>
      </c>
      <c r="BY91" s="121" t="s">
        <v>414</v>
      </c>
      <c r="BZ91" s="155" t="s">
        <v>415</v>
      </c>
      <c r="CA91" s="268" t="s">
        <v>416</v>
      </c>
      <c r="CB91" s="269" t="s">
        <v>417</v>
      </c>
      <c r="CC91" s="155" t="s">
        <v>344</v>
      </c>
      <c r="CD91" s="155" t="s">
        <v>345</v>
      </c>
      <c r="CE91" s="155" t="s">
        <v>346</v>
      </c>
      <c r="CF91" s="155" t="s">
        <v>347</v>
      </c>
      <c r="CG91" s="89" t="s">
        <v>734</v>
      </c>
      <c r="CH91" s="156" t="s">
        <v>735</v>
      </c>
      <c r="CI91" s="156" t="s">
        <v>736</v>
      </c>
      <c r="CJ91" s="156" t="s">
        <v>737</v>
      </c>
      <c r="CK91" s="158"/>
      <c r="CL91" s="158"/>
      <c r="CM91" s="158"/>
      <c r="CN91" s="158"/>
      <c r="CO91" s="158"/>
      <c r="CP91" s="158"/>
      <c r="CQ91" s="158"/>
      <c r="CR91" s="158"/>
      <c r="CS91" s="158"/>
      <c r="CT91" s="158"/>
      <c r="CU91" s="158"/>
      <c r="CV91" s="158"/>
      <c r="CW91" s="158"/>
      <c r="CX91" s="158"/>
      <c r="CY91" s="368"/>
      <c r="CZ91" s="90"/>
      <c r="DA91" s="92"/>
      <c r="DB91" s="93"/>
      <c r="DC91" s="93"/>
      <c r="DD91" s="93"/>
      <c r="DE91" s="90" t="s">
        <v>235</v>
      </c>
      <c r="DF91" s="92"/>
      <c r="DG91" s="158"/>
      <c r="DH91" s="158"/>
      <c r="DI91" s="92" t="s">
        <v>236</v>
      </c>
      <c r="DJ91" s="91" t="s">
        <v>237</v>
      </c>
      <c r="DK91" s="91" t="s">
        <v>238</v>
      </c>
      <c r="DL91" s="91" t="s">
        <v>239</v>
      </c>
      <c r="DM91" s="127" t="s">
        <v>414</v>
      </c>
      <c r="DN91" s="127" t="s">
        <v>422</v>
      </c>
      <c r="DO91" s="127" t="s">
        <v>755</v>
      </c>
      <c r="DP91" s="127" t="s">
        <v>424</v>
      </c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4"/>
      <c r="EH91" s="94"/>
      <c r="EI91" s="95"/>
      <c r="EJ91" s="95"/>
      <c r="EK91" s="96" t="s">
        <v>253</v>
      </c>
      <c r="EL91" s="74"/>
      <c r="EM91" s="74"/>
      <c r="EN91" s="137"/>
      <c r="EO91" s="185" t="s">
        <v>254</v>
      </c>
      <c r="EP91" s="185" t="s">
        <v>738</v>
      </c>
      <c r="EQ91" s="185" t="s">
        <v>750</v>
      </c>
      <c r="ER91" s="185" t="s">
        <v>740</v>
      </c>
      <c r="ES91" s="185" t="s">
        <v>751</v>
      </c>
      <c r="ET91" s="185"/>
      <c r="EU91" s="185"/>
      <c r="EV91" s="137"/>
      <c r="EW91" s="137"/>
      <c r="EX91" s="356"/>
      <c r="EY91" s="356"/>
      <c r="EZ91" s="356"/>
      <c r="FA91" s="356"/>
      <c r="FB91" s="356"/>
      <c r="FC91" s="356"/>
      <c r="FD91" s="355" t="s">
        <v>741</v>
      </c>
      <c r="FE91" s="356"/>
      <c r="FF91" s="248"/>
      <c r="FG91" s="248"/>
      <c r="FH91" s="248"/>
      <c r="FI91" s="248"/>
      <c r="FJ91" s="248"/>
      <c r="FK91" s="248"/>
      <c r="FL91" s="135">
        <v>1</v>
      </c>
      <c r="FM91" s="136"/>
      <c r="FN91" s="136"/>
      <c r="FO91" s="136"/>
      <c r="FP91" s="136"/>
      <c r="FQ91" s="136"/>
      <c r="FR91" s="136"/>
      <c r="FS91" s="136"/>
      <c r="FT91" s="136"/>
      <c r="FU91" s="136"/>
      <c r="FV91" s="136"/>
      <c r="FW91" s="249"/>
      <c r="FX91" s="249"/>
      <c r="FY91" s="249"/>
      <c r="FZ91" s="249"/>
      <c r="GA91" s="249"/>
      <c r="GB91" s="249"/>
      <c r="GC91" s="249"/>
      <c r="GD91" s="249"/>
      <c r="GE91" s="249"/>
      <c r="GF91" s="249"/>
      <c r="GG91" s="249"/>
      <c r="GH91" s="249"/>
      <c r="GI91" s="249"/>
      <c r="GJ91" s="249"/>
      <c r="GK91" s="249"/>
      <c r="GL91" s="249"/>
      <c r="GM91" s="249"/>
      <c r="GN91" s="249"/>
      <c r="GO91" s="249"/>
      <c r="GP91" s="249"/>
      <c r="GQ91" s="249"/>
      <c r="GR91" s="249"/>
      <c r="GS91" s="249"/>
      <c r="GT91" s="249"/>
      <c r="GU91" s="249"/>
      <c r="GV91" s="249"/>
      <c r="GW91" s="249"/>
      <c r="GX91" s="249"/>
      <c r="GY91" s="249"/>
      <c r="GZ91" s="249"/>
      <c r="HA91" s="249"/>
      <c r="HB91" s="249"/>
      <c r="HC91" s="249"/>
      <c r="HD91" s="249"/>
      <c r="HE91" s="249"/>
      <c r="HF91" s="249"/>
      <c r="HG91" s="249"/>
      <c r="HH91" s="249"/>
      <c r="HI91" s="249"/>
      <c r="HJ91" s="249"/>
      <c r="HK91" s="249"/>
      <c r="HL91" s="249"/>
      <c r="HM91" s="249"/>
      <c r="HN91" s="249"/>
      <c r="HO91" s="249"/>
      <c r="HP91" s="249"/>
      <c r="HQ91" s="249"/>
      <c r="HR91" s="249"/>
      <c r="HS91" s="249"/>
      <c r="HT91" s="249"/>
      <c r="HU91" s="249"/>
      <c r="HV91" s="249"/>
      <c r="HW91" s="249"/>
      <c r="HX91" s="249"/>
      <c r="HY91" s="249"/>
      <c r="HZ91" s="249"/>
      <c r="IA91" s="249"/>
      <c r="IB91" s="249"/>
      <c r="IC91" s="249"/>
      <c r="ID91" s="249"/>
      <c r="IE91" s="249"/>
      <c r="IF91" s="249"/>
      <c r="IG91" s="249"/>
      <c r="IH91" s="249"/>
      <c r="II91" s="249"/>
      <c r="IJ91" s="249"/>
      <c r="IK91" s="249"/>
      <c r="IL91" s="249"/>
      <c r="IM91" s="249"/>
      <c r="IN91" s="249"/>
      <c r="IO91" s="249"/>
      <c r="IP91" s="249"/>
      <c r="IQ91" s="249"/>
      <c r="IR91" s="249"/>
      <c r="IS91" s="249"/>
      <c r="IT91" s="249"/>
      <c r="IU91" s="249"/>
      <c r="IV91" s="249"/>
      <c r="IW91" s="249"/>
      <c r="IX91" s="249"/>
      <c r="IY91" s="249"/>
      <c r="IZ91" s="249"/>
      <c r="JA91" s="249"/>
      <c r="JB91" s="249"/>
      <c r="JC91" s="249"/>
      <c r="JD91" s="249"/>
      <c r="JE91" s="249"/>
      <c r="JF91" s="249"/>
      <c r="JG91" s="249"/>
      <c r="JH91" s="249"/>
      <c r="JI91" s="249"/>
      <c r="JJ91" s="249"/>
      <c r="JK91" s="249"/>
      <c r="JL91" s="249"/>
      <c r="JM91" s="249"/>
      <c r="JN91" s="249"/>
      <c r="JO91" s="249"/>
      <c r="JP91" s="249"/>
      <c r="JQ91" s="249"/>
      <c r="JR91" s="249"/>
      <c r="JS91" s="249"/>
      <c r="JT91" s="249"/>
      <c r="JU91" s="249"/>
      <c r="JV91" s="249"/>
      <c r="JW91" s="249"/>
      <c r="JX91" s="249"/>
      <c r="JY91" s="249"/>
      <c r="JZ91" s="249"/>
      <c r="KA91" s="249"/>
      <c r="KB91" s="249"/>
      <c r="KC91" s="249"/>
      <c r="KD91" s="249"/>
      <c r="KE91" s="249"/>
      <c r="KF91" s="249"/>
      <c r="KG91" s="249"/>
      <c r="KH91" s="249"/>
      <c r="KI91" s="249"/>
      <c r="KJ91" s="249"/>
      <c r="KK91" s="249"/>
      <c r="KL91" s="249"/>
      <c r="KM91" s="249"/>
      <c r="KN91" s="249"/>
      <c r="KO91" s="249"/>
      <c r="KP91" s="249"/>
      <c r="KQ91" s="249"/>
      <c r="KR91" s="249"/>
      <c r="KS91" s="249"/>
      <c r="KT91" s="249"/>
      <c r="KU91" s="249"/>
      <c r="KV91" s="249"/>
      <c r="KW91" s="249"/>
      <c r="KX91" s="249"/>
      <c r="KY91" s="249"/>
      <c r="KZ91" s="249"/>
      <c r="LA91" s="249"/>
      <c r="LB91" s="249"/>
      <c r="LC91" s="249"/>
      <c r="LD91" s="249"/>
      <c r="LE91" s="249"/>
      <c r="LF91" s="249"/>
      <c r="LG91" s="249"/>
      <c r="LH91" s="249"/>
      <c r="LI91" s="249"/>
      <c r="LJ91" s="249"/>
      <c r="LK91" s="249"/>
      <c r="LL91" s="249"/>
      <c r="LM91" s="249"/>
      <c r="LN91" s="249"/>
      <c r="LO91" s="249"/>
      <c r="LP91" s="249"/>
      <c r="LQ91" s="249"/>
      <c r="LR91" s="249"/>
      <c r="LS91" s="249"/>
      <c r="LT91" s="249"/>
      <c r="LU91" s="249"/>
      <c r="LV91" s="249"/>
      <c r="LW91" s="249"/>
      <c r="LX91" s="249"/>
      <c r="LY91" s="249"/>
      <c r="LZ91" s="249"/>
      <c r="MA91" s="249"/>
      <c r="MB91" s="249"/>
      <c r="MC91" s="249"/>
      <c r="MD91" s="249"/>
      <c r="ME91" s="249"/>
      <c r="MF91" s="249"/>
      <c r="MG91" s="249"/>
      <c r="MH91" s="249"/>
      <c r="MI91" s="249"/>
      <c r="MJ91" s="249"/>
      <c r="MK91" s="249"/>
      <c r="ML91" s="249"/>
      <c r="MM91" s="249"/>
      <c r="MN91" s="249"/>
      <c r="MO91" s="249"/>
      <c r="MP91" s="249"/>
      <c r="MQ91" s="249"/>
      <c r="MR91" s="249"/>
      <c r="MS91" s="249"/>
      <c r="MT91" s="249"/>
      <c r="MU91" s="249"/>
      <c r="MV91" s="249"/>
      <c r="MW91" s="249"/>
      <c r="MX91" s="249"/>
      <c r="MY91" s="249"/>
      <c r="MZ91" s="249"/>
      <c r="NA91" s="249"/>
      <c r="NB91" s="249"/>
      <c r="NC91" s="249"/>
      <c r="ND91" s="249"/>
      <c r="NE91" s="249"/>
      <c r="NF91" s="249"/>
      <c r="NG91" s="249"/>
      <c r="NH91" s="249"/>
      <c r="NI91" s="249"/>
      <c r="NJ91" s="249"/>
      <c r="NK91" s="249"/>
      <c r="NL91" s="249"/>
      <c r="NM91" s="249"/>
      <c r="NN91" s="249"/>
      <c r="NO91" s="249"/>
      <c r="NP91" s="249"/>
      <c r="NQ91" s="249"/>
      <c r="NR91" s="249"/>
      <c r="NS91" s="249"/>
      <c r="NT91" s="249"/>
      <c r="NU91" s="249"/>
      <c r="NV91" s="249"/>
      <c r="NW91" s="249"/>
      <c r="NX91" s="249"/>
      <c r="NY91" s="249"/>
      <c r="NZ91" s="249"/>
      <c r="OA91" s="249"/>
      <c r="OB91" s="249"/>
      <c r="OC91" s="249"/>
      <c r="OD91" s="249"/>
      <c r="OE91" s="249"/>
      <c r="OF91" s="249"/>
      <c r="OG91" s="249"/>
      <c r="OH91" s="249"/>
      <c r="OI91" s="249"/>
      <c r="OJ91" s="249"/>
      <c r="OK91" s="249"/>
      <c r="OL91" s="249"/>
      <c r="OM91" s="249"/>
      <c r="ON91" s="249"/>
      <c r="OO91" s="249"/>
      <c r="OP91" s="249"/>
      <c r="OQ91" s="249"/>
      <c r="OR91" s="249"/>
      <c r="OS91" s="249"/>
      <c r="OT91" s="249"/>
      <c r="OU91" s="249"/>
      <c r="OV91" s="249"/>
      <c r="OW91" s="249"/>
      <c r="OX91" s="249"/>
      <c r="OY91" s="249"/>
      <c r="OZ91" s="249"/>
      <c r="PA91" s="249"/>
      <c r="PB91" s="249"/>
      <c r="PC91" s="249"/>
      <c r="PD91" s="249"/>
      <c r="PE91" s="249"/>
      <c r="PF91" s="249"/>
      <c r="PG91" s="249"/>
      <c r="PH91" s="249"/>
      <c r="PI91" s="249"/>
      <c r="PJ91" s="249"/>
      <c r="PK91" s="249"/>
      <c r="PL91" s="249"/>
      <c r="PM91" s="249"/>
      <c r="PN91" s="249"/>
      <c r="PO91" s="249"/>
      <c r="PP91" s="249"/>
      <c r="PQ91" s="249"/>
      <c r="PR91" s="249"/>
      <c r="PS91" s="249"/>
      <c r="PT91" s="249"/>
      <c r="PU91" s="249"/>
      <c r="PV91" s="249"/>
      <c r="PW91" s="249"/>
      <c r="PX91" s="249"/>
      <c r="PY91" s="249"/>
      <c r="PZ91" s="249"/>
      <c r="QA91" s="249"/>
      <c r="QB91" s="249"/>
      <c r="QC91" s="249"/>
      <c r="QD91" s="249"/>
      <c r="QE91" s="249"/>
      <c r="QF91" s="249"/>
      <c r="QG91" s="249"/>
      <c r="QH91" s="249"/>
      <c r="QI91" s="249"/>
      <c r="QJ91" s="249"/>
      <c r="QK91" s="249"/>
      <c r="QL91" s="249"/>
      <c r="QM91" s="249"/>
      <c r="QN91" s="249"/>
      <c r="QO91" s="249"/>
      <c r="QP91" s="249"/>
      <c r="QQ91" s="249"/>
      <c r="QR91" s="249"/>
      <c r="QS91" s="249"/>
      <c r="QT91" s="249"/>
      <c r="QU91" s="249"/>
      <c r="QV91" s="249"/>
      <c r="QW91" s="249"/>
      <c r="QX91" s="249"/>
      <c r="QY91" s="249"/>
      <c r="QZ91" s="249"/>
      <c r="RA91" s="249"/>
      <c r="RB91" s="249"/>
      <c r="RC91" s="249"/>
      <c r="RD91" s="249"/>
      <c r="RE91" s="249"/>
      <c r="RF91" s="249"/>
      <c r="RG91" s="249"/>
      <c r="RH91" s="249"/>
      <c r="RI91" s="249"/>
      <c r="RJ91" s="249"/>
      <c r="RK91" s="249"/>
      <c r="RL91" s="249"/>
      <c r="RM91" s="249"/>
      <c r="RN91" s="249"/>
      <c r="RO91" s="249"/>
      <c r="RP91" s="249"/>
      <c r="RQ91" s="249"/>
      <c r="RR91" s="249"/>
      <c r="RS91" s="249"/>
      <c r="RT91" s="249"/>
      <c r="RU91" s="249"/>
      <c r="RV91" s="249"/>
      <c r="RW91" s="249"/>
      <c r="RX91" s="249"/>
      <c r="RY91" s="249"/>
      <c r="RZ91" s="249"/>
      <c r="SA91" s="249"/>
      <c r="SB91" s="249"/>
      <c r="SC91" s="249"/>
      <c r="SD91" s="249"/>
      <c r="SE91" s="249"/>
      <c r="SF91" s="249"/>
      <c r="SG91" s="249"/>
      <c r="SH91" s="249"/>
      <c r="SI91" s="249"/>
      <c r="SJ91" s="249"/>
      <c r="SK91" s="249"/>
      <c r="SL91" s="249"/>
      <c r="SM91" s="249"/>
      <c r="SN91" s="249"/>
      <c r="SO91" s="249"/>
      <c r="SP91" s="249"/>
      <c r="SQ91" s="249"/>
      <c r="SR91" s="249"/>
      <c r="SS91" s="249"/>
      <c r="ST91" s="249"/>
      <c r="SU91" s="249"/>
      <c r="SV91" s="249"/>
      <c r="SW91" s="249"/>
      <c r="SX91" s="249"/>
      <c r="SY91" s="249"/>
      <c r="SZ91" s="249"/>
      <c r="TA91" s="249"/>
      <c r="TB91" s="249"/>
      <c r="TC91" s="249"/>
      <c r="TD91" s="249"/>
      <c r="TE91" s="249"/>
      <c r="TF91" s="249"/>
      <c r="TG91" s="249"/>
      <c r="TH91" s="249"/>
      <c r="TI91" s="249"/>
      <c r="TJ91" s="249"/>
      <c r="TK91" s="249"/>
      <c r="TL91" s="249"/>
      <c r="TM91" s="249"/>
      <c r="TN91" s="249"/>
      <c r="TO91" s="249"/>
      <c r="TP91" s="249"/>
      <c r="TQ91" s="249"/>
      <c r="TR91" s="249"/>
      <c r="TS91" s="249"/>
      <c r="TT91" s="249"/>
      <c r="TU91" s="249"/>
      <c r="TV91" s="249"/>
      <c r="TW91" s="249"/>
      <c r="TX91" s="249"/>
      <c r="TY91" s="249"/>
      <c r="TZ91" s="249"/>
      <c r="UA91" s="249"/>
      <c r="UB91" s="249"/>
      <c r="UC91" s="249"/>
      <c r="UD91" s="249"/>
      <c r="UE91" s="249"/>
      <c r="UF91" s="249"/>
      <c r="UG91" s="249"/>
      <c r="UH91" s="249"/>
      <c r="UI91" s="249"/>
      <c r="UJ91" s="249"/>
      <c r="UK91" s="249"/>
      <c r="UL91" s="249"/>
      <c r="UM91" s="249"/>
      <c r="UN91" s="249"/>
      <c r="UO91" s="249"/>
      <c r="UP91" s="249"/>
      <c r="UQ91" s="249"/>
      <c r="UR91" s="249"/>
      <c r="US91" s="249"/>
      <c r="UT91" s="249"/>
      <c r="UU91" s="249"/>
      <c r="UV91" s="249"/>
      <c r="UW91" s="249"/>
      <c r="UX91" s="249"/>
      <c r="UY91" s="249"/>
      <c r="UZ91" s="249"/>
      <c r="VA91" s="249"/>
      <c r="VB91" s="249"/>
      <c r="VC91" s="249"/>
      <c r="VD91" s="249"/>
      <c r="VE91" s="249"/>
      <c r="VF91" s="249"/>
      <c r="VG91" s="249"/>
      <c r="VH91" s="249"/>
      <c r="VI91" s="249"/>
      <c r="VJ91" s="249"/>
      <c r="VK91" s="249"/>
      <c r="VL91" s="249"/>
      <c r="VM91" s="249"/>
      <c r="VN91" s="249"/>
      <c r="VO91" s="249"/>
      <c r="VP91" s="249"/>
      <c r="VQ91" s="249"/>
      <c r="VR91" s="249"/>
      <c r="VS91" s="249"/>
      <c r="VT91" s="249"/>
      <c r="VU91" s="249"/>
      <c r="VV91" s="249"/>
      <c r="VW91" s="249"/>
      <c r="VX91" s="249"/>
      <c r="VY91" s="249"/>
      <c r="VZ91" s="249"/>
      <c r="WA91" s="249"/>
      <c r="WB91" s="249"/>
      <c r="WC91" s="249"/>
      <c r="WD91" s="249"/>
      <c r="WE91" s="249"/>
      <c r="WF91" s="249"/>
      <c r="WG91" s="249"/>
      <c r="WH91" s="249"/>
      <c r="WI91" s="249"/>
      <c r="WJ91" s="249"/>
      <c r="WK91" s="249"/>
      <c r="WL91" s="249"/>
      <c r="WM91" s="249"/>
      <c r="WN91" s="249"/>
      <c r="WO91" s="249"/>
      <c r="WP91" s="249"/>
      <c r="WQ91" s="249"/>
      <c r="WR91" s="249"/>
      <c r="WS91" s="249"/>
      <c r="WT91" s="249"/>
      <c r="WU91" s="249"/>
      <c r="WV91" s="249"/>
      <c r="WW91" s="249"/>
      <c r="WX91" s="249"/>
      <c r="WY91" s="249"/>
      <c r="WZ91" s="249"/>
      <c r="XA91" s="249"/>
      <c r="XB91" s="249"/>
      <c r="XC91" s="249"/>
      <c r="XD91" s="249"/>
      <c r="XE91" s="249"/>
      <c r="XF91" s="249"/>
      <c r="XG91" s="249"/>
      <c r="XH91" s="249"/>
      <c r="XI91" s="249"/>
      <c r="XJ91" s="249"/>
      <c r="XK91" s="249"/>
      <c r="XL91" s="249"/>
      <c r="XM91" s="249"/>
      <c r="XN91" s="249"/>
      <c r="XO91" s="249"/>
      <c r="XP91" s="249"/>
      <c r="XQ91" s="249"/>
      <c r="XR91" s="249"/>
      <c r="XS91" s="249"/>
      <c r="XT91" s="249"/>
      <c r="XU91" s="249"/>
      <c r="XV91" s="249"/>
      <c r="XW91" s="249"/>
      <c r="XX91" s="249"/>
      <c r="XY91" s="249"/>
      <c r="XZ91" s="249"/>
      <c r="YA91" s="249"/>
      <c r="YB91" s="249"/>
      <c r="YC91" s="249"/>
      <c r="YD91" s="249"/>
      <c r="YE91" s="249"/>
      <c r="YF91" s="249"/>
      <c r="YG91" s="249"/>
      <c r="YH91" s="249"/>
      <c r="YI91" s="249"/>
      <c r="YJ91" s="249"/>
      <c r="YK91" s="249"/>
      <c r="YL91" s="249"/>
      <c r="YM91" s="249"/>
      <c r="YN91" s="249"/>
      <c r="YO91" s="249"/>
      <c r="YP91" s="249"/>
      <c r="YQ91" s="249"/>
      <c r="YR91" s="249"/>
      <c r="YS91" s="249"/>
      <c r="YT91" s="249"/>
      <c r="YU91" s="249"/>
      <c r="YV91" s="249"/>
      <c r="YW91" s="249"/>
      <c r="YX91" s="249"/>
      <c r="YY91" s="249"/>
      <c r="YZ91" s="249"/>
      <c r="ZA91" s="249"/>
      <c r="ZB91" s="249"/>
      <c r="ZC91" s="249"/>
      <c r="ZD91" s="249"/>
      <c r="ZE91" s="249"/>
      <c r="ZF91" s="249"/>
      <c r="ZG91" s="249"/>
      <c r="ZH91" s="249"/>
      <c r="ZI91" s="249"/>
      <c r="ZJ91" s="249"/>
      <c r="ZK91" s="249"/>
      <c r="ZL91" s="249"/>
      <c r="ZM91" s="249"/>
      <c r="ZN91" s="249"/>
      <c r="ZO91" s="249"/>
      <c r="ZP91" s="249"/>
      <c r="ZQ91" s="249"/>
      <c r="ZR91" s="249"/>
      <c r="ZS91" s="249"/>
      <c r="ZT91" s="249"/>
      <c r="ZU91" s="249"/>
      <c r="ZV91" s="249"/>
      <c r="ZW91" s="249"/>
      <c r="ZX91" s="249"/>
      <c r="ZY91" s="249"/>
      <c r="ZZ91" s="249"/>
      <c r="AAA91" s="249"/>
      <c r="AAB91" s="249"/>
      <c r="AAC91" s="249"/>
      <c r="AAD91" s="249"/>
      <c r="AAE91" s="249"/>
      <c r="AAF91" s="249"/>
      <c r="AAG91" s="249"/>
      <c r="AAH91" s="249"/>
      <c r="AAI91" s="249"/>
      <c r="AAJ91" s="249"/>
      <c r="AAK91" s="249"/>
      <c r="AAL91" s="249"/>
      <c r="AAM91" s="249"/>
      <c r="AAN91" s="249"/>
      <c r="AAO91" s="249"/>
      <c r="AAP91" s="249"/>
      <c r="AAQ91" s="249"/>
      <c r="AAR91" s="249"/>
      <c r="AAS91" s="249"/>
      <c r="AAT91" s="249"/>
      <c r="AAU91" s="249"/>
      <c r="AAV91" s="249"/>
      <c r="AAW91" s="249"/>
      <c r="AAX91" s="249"/>
      <c r="AAY91" s="249"/>
      <c r="AAZ91" s="249"/>
      <c r="ABA91" s="249"/>
      <c r="ABB91" s="249"/>
      <c r="ABC91" s="249"/>
      <c r="ABD91" s="249"/>
      <c r="ABE91" s="249"/>
      <c r="ABF91" s="249"/>
      <c r="ABG91" s="249"/>
      <c r="ABH91" s="249"/>
      <c r="ABI91" s="249"/>
      <c r="ABJ91" s="249"/>
      <c r="ABK91" s="249"/>
      <c r="ABL91" s="249"/>
      <c r="ABM91" s="249"/>
      <c r="ABN91" s="249"/>
      <c r="ABO91" s="249"/>
      <c r="ABP91" s="249"/>
      <c r="ABQ91" s="249"/>
      <c r="ABR91" s="249"/>
      <c r="ABS91" s="249"/>
      <c r="ABT91" s="249"/>
      <c r="ABU91" s="249"/>
      <c r="ABV91" s="249"/>
      <c r="ABW91" s="249"/>
      <c r="ABX91" s="249"/>
      <c r="ABY91" s="249"/>
      <c r="ABZ91" s="249"/>
      <c r="ACA91" s="249"/>
      <c r="ACB91" s="249"/>
      <c r="ACC91" s="249"/>
      <c r="ACD91" s="249"/>
      <c r="ACE91" s="249"/>
      <c r="ACF91" s="249"/>
      <c r="ACG91" s="249"/>
      <c r="ACH91" s="249"/>
      <c r="ACI91" s="249"/>
      <c r="ACJ91" s="249"/>
      <c r="ACK91" s="249"/>
      <c r="ACL91" s="249"/>
      <c r="ACM91" s="249"/>
      <c r="ACN91" s="249"/>
      <c r="ACO91" s="249"/>
      <c r="ACP91" s="249"/>
      <c r="ACQ91" s="249"/>
      <c r="ACR91" s="249"/>
      <c r="ACS91" s="249"/>
      <c r="ACT91" s="249"/>
      <c r="ACU91" s="249"/>
      <c r="ACV91" s="249"/>
      <c r="ACW91" s="249"/>
      <c r="ACX91" s="249"/>
      <c r="ACY91" s="249"/>
      <c r="ACZ91" s="249"/>
      <c r="ADA91" s="249"/>
      <c r="ADB91" s="249"/>
      <c r="ADC91" s="249"/>
      <c r="ADD91" s="249"/>
      <c r="ADE91" s="249"/>
      <c r="ADF91" s="249"/>
      <c r="ADG91" s="249"/>
      <c r="ADH91" s="249"/>
      <c r="ADI91" s="249"/>
      <c r="ADJ91" s="249"/>
      <c r="ADK91" s="249"/>
      <c r="ADL91" s="249"/>
      <c r="ADM91" s="249"/>
      <c r="ADN91" s="249"/>
      <c r="ADO91" s="249"/>
      <c r="ADP91" s="249"/>
      <c r="ADQ91" s="249"/>
      <c r="ADR91" s="249"/>
      <c r="ADS91" s="249"/>
      <c r="ADT91" s="249"/>
      <c r="ADU91" s="249"/>
      <c r="ADV91" s="249"/>
      <c r="ADW91" s="249"/>
      <c r="ADX91" s="249"/>
      <c r="ADY91" s="249"/>
      <c r="ADZ91" s="249"/>
      <c r="AEA91" s="249"/>
      <c r="AEB91" s="249"/>
      <c r="AEC91" s="249"/>
      <c r="AED91" s="249"/>
      <c r="AEE91" s="249"/>
      <c r="AEF91" s="249"/>
      <c r="AEG91" s="249"/>
      <c r="AEH91" s="249"/>
      <c r="AEI91" s="249"/>
      <c r="AEJ91" s="249"/>
      <c r="AEK91" s="249"/>
      <c r="AEL91" s="249"/>
      <c r="AEM91" s="249"/>
      <c r="AEN91" s="249"/>
      <c r="AEO91" s="249"/>
      <c r="AEP91" s="249"/>
      <c r="AEQ91" s="249"/>
      <c r="AER91" s="249"/>
      <c r="AES91" s="249"/>
      <c r="AET91" s="249"/>
      <c r="AEU91" s="249"/>
      <c r="AEV91" s="249"/>
      <c r="AEW91" s="249"/>
      <c r="AEX91" s="249"/>
      <c r="AEY91" s="249"/>
      <c r="AEZ91" s="249"/>
      <c r="AFA91" s="249"/>
      <c r="AFB91" s="249"/>
      <c r="AFC91" s="249"/>
      <c r="AFD91" s="249"/>
      <c r="AFE91" s="249"/>
      <c r="AFF91" s="249"/>
      <c r="AFG91" s="249"/>
      <c r="AFH91" s="249"/>
      <c r="AFI91" s="249"/>
      <c r="AFJ91" s="249"/>
      <c r="AFK91" s="249"/>
      <c r="AFL91" s="249"/>
      <c r="AFM91" s="249"/>
      <c r="AFN91" s="249"/>
      <c r="AFO91" s="249"/>
      <c r="AFP91" s="249"/>
      <c r="AFQ91" s="249"/>
      <c r="AFR91" s="249"/>
      <c r="AFS91" s="249"/>
      <c r="AFT91" s="249"/>
      <c r="AFU91" s="249"/>
      <c r="AFV91" s="249"/>
      <c r="AFW91" s="249"/>
      <c r="AFX91" s="249"/>
      <c r="AFY91" s="249"/>
      <c r="AFZ91" s="249"/>
      <c r="AGA91" s="249"/>
      <c r="AGB91" s="249"/>
      <c r="AGC91" s="249"/>
      <c r="AGD91" s="249"/>
      <c r="AGE91" s="249"/>
      <c r="AGF91" s="249"/>
      <c r="AGG91" s="249"/>
      <c r="AGH91" s="249"/>
      <c r="AGI91" s="249"/>
      <c r="AGJ91" s="249"/>
      <c r="AGK91" s="249"/>
      <c r="AGL91" s="249"/>
      <c r="AGM91" s="249"/>
      <c r="AGN91" s="249"/>
      <c r="AGO91" s="249"/>
      <c r="AGP91" s="249"/>
      <c r="AGQ91" s="249"/>
      <c r="AGR91" s="249"/>
      <c r="AGS91" s="249"/>
      <c r="AGT91" s="249"/>
      <c r="AGU91" s="249"/>
      <c r="AGV91" s="249"/>
      <c r="AGW91" s="249"/>
      <c r="AGX91" s="249"/>
      <c r="AGY91" s="249"/>
      <c r="AGZ91" s="249"/>
      <c r="AHA91" s="249"/>
      <c r="AHB91" s="249"/>
      <c r="AHC91" s="249"/>
      <c r="AHD91" s="249"/>
      <c r="AHE91" s="249"/>
      <c r="AHF91" s="249"/>
      <c r="AHG91" s="249"/>
      <c r="AHH91" s="249"/>
      <c r="AHI91" s="249"/>
      <c r="AHJ91" s="249"/>
      <c r="AHK91" s="249"/>
      <c r="AHL91" s="249"/>
      <c r="AHM91" s="249"/>
      <c r="AHN91" s="249"/>
      <c r="AHO91" s="249"/>
      <c r="AHP91" s="249"/>
      <c r="AHQ91" s="249"/>
      <c r="AHR91" s="249"/>
      <c r="AHS91" s="249"/>
      <c r="AHT91" s="249"/>
      <c r="AHU91" s="249"/>
      <c r="AHV91" s="249"/>
      <c r="AHW91" s="249"/>
      <c r="AHX91" s="249"/>
      <c r="AHY91" s="249"/>
      <c r="AHZ91" s="249"/>
      <c r="AIA91" s="249"/>
      <c r="AIB91" s="249"/>
      <c r="AIC91" s="249"/>
      <c r="AID91" s="249"/>
      <c r="AIE91" s="249"/>
      <c r="AIF91" s="249"/>
      <c r="AIG91" s="249"/>
      <c r="AIH91" s="249"/>
      <c r="AII91" s="249"/>
      <c r="AIJ91" s="249"/>
      <c r="AIK91" s="249"/>
      <c r="AIL91" s="249"/>
      <c r="AIM91" s="249"/>
      <c r="AIN91" s="249"/>
      <c r="AIO91" s="249"/>
      <c r="AIP91" s="249"/>
      <c r="AIQ91" s="249"/>
      <c r="AIR91" s="249"/>
      <c r="AIS91" s="249"/>
      <c r="AIT91" s="249"/>
      <c r="AIU91" s="249"/>
      <c r="AIV91" s="249"/>
      <c r="AIW91" s="249"/>
      <c r="AIX91" s="249"/>
      <c r="AIY91" s="249"/>
      <c r="AIZ91" s="249"/>
      <c r="AJA91" s="249"/>
      <c r="AJB91" s="249"/>
      <c r="AJC91" s="249"/>
      <c r="AJD91" s="249"/>
      <c r="AJE91" s="249"/>
      <c r="AJF91" s="249"/>
      <c r="AJG91" s="249"/>
      <c r="AJH91" s="249"/>
      <c r="AJI91" s="249"/>
      <c r="AJJ91" s="249"/>
      <c r="AJK91" s="249"/>
      <c r="AJL91" s="249"/>
      <c r="AJM91" s="249"/>
      <c r="AJN91" s="249"/>
      <c r="AJO91" s="249"/>
      <c r="AJP91" s="249"/>
      <c r="AJQ91" s="249"/>
      <c r="AJR91" s="249"/>
      <c r="AJS91" s="249"/>
      <c r="AJT91" s="249"/>
      <c r="AJU91" s="249"/>
      <c r="AJV91" s="249"/>
      <c r="AJW91" s="249"/>
      <c r="AJX91" s="249"/>
      <c r="AJY91" s="249"/>
      <c r="AJZ91" s="249"/>
      <c r="AKA91" s="249"/>
      <c r="AKB91" s="249"/>
      <c r="AKC91" s="249"/>
      <c r="AKD91" s="249"/>
      <c r="AKE91" s="249"/>
      <c r="AKF91" s="249"/>
      <c r="AKG91" s="249"/>
      <c r="AKH91" s="249"/>
      <c r="AKI91" s="249"/>
      <c r="AKJ91" s="249"/>
      <c r="AKK91" s="249"/>
      <c r="AKL91" s="249"/>
      <c r="AKM91" s="249"/>
      <c r="AKN91" s="249"/>
      <c r="AKO91" s="249"/>
      <c r="AKP91" s="249"/>
      <c r="AKQ91" s="249"/>
      <c r="AKR91" s="249"/>
      <c r="AKS91" s="249"/>
      <c r="AKT91" s="249"/>
      <c r="AKU91" s="249"/>
      <c r="AKV91" s="249"/>
      <c r="AKW91" s="249"/>
      <c r="AKX91" s="249"/>
      <c r="AKY91" s="249"/>
      <c r="AKZ91" s="249"/>
      <c r="ALA91" s="249"/>
      <c r="ALB91" s="249"/>
      <c r="ALC91" s="249"/>
      <c r="ALD91" s="249"/>
      <c r="ALE91" s="249"/>
      <c r="ALF91" s="249"/>
      <c r="ALG91" s="249"/>
      <c r="ALH91" s="249"/>
      <c r="ALI91" s="249"/>
      <c r="ALJ91" s="249"/>
      <c r="ALK91" s="249"/>
      <c r="ALL91" s="249"/>
      <c r="ALM91" s="249"/>
      <c r="ALN91" s="249"/>
      <c r="ALO91" s="249"/>
      <c r="ALP91" s="249"/>
      <c r="ALQ91" s="249"/>
      <c r="ALR91" s="249"/>
      <c r="ALS91" s="249"/>
      <c r="ALT91" s="249"/>
      <c r="ALU91" s="249"/>
      <c r="ALV91" s="249"/>
      <c r="ALW91" s="249"/>
      <c r="ALX91" s="249"/>
      <c r="ALY91" s="249"/>
      <c r="ALZ91" s="249"/>
      <c r="AMA91" s="249"/>
      <c r="AMB91" s="249"/>
      <c r="AMC91" s="249"/>
      <c r="AMD91" s="249"/>
      <c r="AME91" s="249"/>
      <c r="AMF91" s="249"/>
      <c r="AMG91" s="249"/>
      <c r="AMH91" s="249"/>
      <c r="AMI91" s="249"/>
      <c r="AMJ91" s="249"/>
      <c r="AMK91" s="249"/>
      <c r="AML91" s="249"/>
      <c r="AMM91" s="249"/>
      <c r="AMN91" s="249"/>
      <c r="AMO91" s="249"/>
      <c r="AMP91" s="249"/>
      <c r="AMQ91" s="249"/>
      <c r="AMR91" s="249"/>
      <c r="AMS91" s="249"/>
      <c r="AMT91" s="249"/>
      <c r="AMU91" s="249"/>
      <c r="AMV91" s="249"/>
      <c r="AMW91" s="249"/>
      <c r="AMX91" s="249"/>
      <c r="AMY91" s="249"/>
      <c r="AMZ91" s="249"/>
      <c r="ANA91" s="249"/>
      <c r="ANB91" s="249"/>
      <c r="ANC91" s="249"/>
      <c r="AND91" s="249"/>
      <c r="ANE91" s="249"/>
      <c r="ANF91" s="249"/>
      <c r="ANG91" s="249"/>
      <c r="ANH91" s="249"/>
      <c r="ANI91" s="249"/>
      <c r="ANJ91" s="249"/>
      <c r="ANK91" s="249"/>
      <c r="ANL91" s="249"/>
      <c r="ANM91" s="249"/>
      <c r="ANN91" s="249"/>
      <c r="ANO91" s="249"/>
      <c r="ANP91" s="249"/>
      <c r="ANQ91" s="249"/>
      <c r="ANR91" s="249"/>
      <c r="ANS91" s="249"/>
      <c r="ANT91" s="249"/>
      <c r="ANU91" s="249"/>
      <c r="ANV91" s="249"/>
      <c r="ANW91" s="249"/>
      <c r="ANX91" s="249"/>
      <c r="ANY91" s="249"/>
      <c r="ANZ91" s="249"/>
      <c r="AOA91" s="249"/>
      <c r="AOB91" s="249"/>
      <c r="AOC91" s="249"/>
      <c r="AOD91" s="249"/>
      <c r="AOE91" s="249"/>
      <c r="AOF91" s="249"/>
      <c r="AOG91" s="249"/>
      <c r="AOH91" s="249"/>
      <c r="AOI91" s="249"/>
      <c r="AOJ91" s="249"/>
      <c r="AOK91" s="249"/>
      <c r="AOL91" s="249"/>
      <c r="AOM91" s="249"/>
      <c r="AON91" s="249"/>
      <c r="AOO91" s="249"/>
      <c r="AOP91" s="249"/>
      <c r="AOQ91" s="249"/>
      <c r="AOR91" s="249"/>
      <c r="AOS91" s="249"/>
      <c r="AOT91" s="249"/>
      <c r="AOU91" s="249"/>
      <c r="AOV91" s="249"/>
      <c r="AOW91" s="249"/>
      <c r="AOX91" s="249"/>
      <c r="AOY91" s="249"/>
      <c r="AOZ91" s="249"/>
      <c r="APA91" s="249"/>
      <c r="APB91" s="249"/>
      <c r="APC91" s="249"/>
      <c r="APD91" s="249"/>
      <c r="APE91" s="249"/>
      <c r="APF91" s="249"/>
      <c r="APG91" s="249"/>
      <c r="APH91" s="249"/>
      <c r="API91" s="249"/>
      <c r="APJ91" s="249"/>
      <c r="APK91" s="249"/>
      <c r="APL91" s="249"/>
      <c r="APM91" s="249"/>
      <c r="APN91" s="249"/>
      <c r="APO91" s="249"/>
      <c r="APP91" s="249"/>
    </row>
    <row r="92" spans="1:1108" s="153" customFormat="1">
      <c r="A92" s="42">
        <v>227</v>
      </c>
      <c r="B92" s="137">
        <v>78.099999999999994</v>
      </c>
      <c r="C92" s="102" t="s">
        <v>756</v>
      </c>
      <c r="D92" s="174">
        <v>1091</v>
      </c>
      <c r="E92" s="254" t="s">
        <v>722</v>
      </c>
      <c r="F92" s="106" t="s">
        <v>745</v>
      </c>
      <c r="G92" s="175" t="s">
        <v>744</v>
      </c>
      <c r="H92" s="175" t="s">
        <v>747</v>
      </c>
      <c r="I92" s="175" t="s">
        <v>746</v>
      </c>
      <c r="J92" s="10" t="s">
        <v>748</v>
      </c>
      <c r="K92" s="10" t="s">
        <v>749</v>
      </c>
      <c r="L92" s="74" t="s">
        <v>729</v>
      </c>
      <c r="M92" s="10" t="s">
        <v>730</v>
      </c>
      <c r="N92" s="74" t="s">
        <v>293</v>
      </c>
      <c r="O92" s="177">
        <v>101498</v>
      </c>
      <c r="P92" s="109">
        <v>89</v>
      </c>
      <c r="Q92" s="109" t="s">
        <v>0</v>
      </c>
      <c r="R92" s="109">
        <v>150</v>
      </c>
      <c r="S92" s="109" t="s">
        <v>0</v>
      </c>
      <c r="T92" s="109">
        <v>3</v>
      </c>
      <c r="U92" s="109" t="s">
        <v>0</v>
      </c>
      <c r="V92" s="109">
        <v>16</v>
      </c>
      <c r="W92" s="109" t="s">
        <v>0</v>
      </c>
      <c r="X92" s="109">
        <v>10</v>
      </c>
      <c r="Y92" s="109" t="s">
        <v>0</v>
      </c>
      <c r="Z92" s="109">
        <v>2</v>
      </c>
      <c r="AA92" s="109" t="s">
        <v>0</v>
      </c>
      <c r="AB92" s="109"/>
      <c r="AC92" s="109" t="s">
        <v>0</v>
      </c>
      <c r="AD92" s="109"/>
      <c r="AE92" s="109" t="s">
        <v>0</v>
      </c>
      <c r="AF92" s="77">
        <v>4.5</v>
      </c>
      <c r="AG92" s="78">
        <v>8</v>
      </c>
      <c r="AH92" s="77" t="s">
        <v>407</v>
      </c>
      <c r="AI92" s="77" t="s">
        <v>0</v>
      </c>
      <c r="AJ92" s="80"/>
      <c r="AK92" s="80"/>
      <c r="AL92" s="26" t="s">
        <v>11</v>
      </c>
      <c r="AM92" s="26"/>
      <c r="AN92" s="26"/>
      <c r="AO92" s="26"/>
      <c r="AP92" s="111">
        <v>10</v>
      </c>
      <c r="AQ92" s="111" t="s">
        <v>7</v>
      </c>
      <c r="AR92" s="83">
        <v>0.43</v>
      </c>
      <c r="AS92" s="83" t="s">
        <v>20</v>
      </c>
      <c r="AT92" s="265" t="s">
        <v>205</v>
      </c>
      <c r="AU92" s="266" t="s">
        <v>250</v>
      </c>
      <c r="AV92" s="266" t="s">
        <v>757</v>
      </c>
      <c r="AW92" s="74" t="s">
        <v>206</v>
      </c>
      <c r="AX92" s="74" t="s">
        <v>207</v>
      </c>
      <c r="AY92" s="74" t="s">
        <v>208</v>
      </c>
      <c r="AZ92" s="74" t="s">
        <v>209</v>
      </c>
      <c r="BA92" s="152" t="s">
        <v>210</v>
      </c>
      <c r="BB92" s="86" t="s">
        <v>211</v>
      </c>
      <c r="BC92" s="86" t="s">
        <v>212</v>
      </c>
      <c r="BD92" s="86" t="s">
        <v>213</v>
      </c>
      <c r="BE92" s="364" t="s">
        <v>722</v>
      </c>
      <c r="BF92" s="96" t="s">
        <v>731</v>
      </c>
      <c r="BG92" s="96" t="s">
        <v>732</v>
      </c>
      <c r="BH92" s="96" t="s">
        <v>733</v>
      </c>
      <c r="BM92" s="154" t="s">
        <v>294</v>
      </c>
      <c r="BN92" s="157" t="s">
        <v>295</v>
      </c>
      <c r="BO92" s="157" t="s">
        <v>296</v>
      </c>
      <c r="BP92" s="156" t="s">
        <v>297</v>
      </c>
      <c r="BQ92" s="155" t="s">
        <v>298</v>
      </c>
      <c r="BR92" s="155" t="s">
        <v>299</v>
      </c>
      <c r="BS92" s="121" t="s">
        <v>300</v>
      </c>
      <c r="BT92" s="121" t="s">
        <v>301</v>
      </c>
      <c r="BU92" s="121" t="s">
        <v>294</v>
      </c>
      <c r="BV92" s="121" t="s">
        <v>302</v>
      </c>
      <c r="BW92" s="121" t="s">
        <v>296</v>
      </c>
      <c r="BX92" s="121" t="s">
        <v>297</v>
      </c>
      <c r="BY92" s="121" t="s">
        <v>414</v>
      </c>
      <c r="BZ92" s="155" t="s">
        <v>415</v>
      </c>
      <c r="CA92" s="268" t="s">
        <v>416</v>
      </c>
      <c r="CB92" s="269" t="s">
        <v>417</v>
      </c>
      <c r="CC92" s="155" t="s">
        <v>344</v>
      </c>
      <c r="CD92" s="155" t="s">
        <v>345</v>
      </c>
      <c r="CE92" s="155" t="s">
        <v>346</v>
      </c>
      <c r="CF92" s="155" t="s">
        <v>347</v>
      </c>
      <c r="CG92" s="89" t="s">
        <v>734</v>
      </c>
      <c r="CH92" s="156" t="s">
        <v>735</v>
      </c>
      <c r="CI92" s="156" t="s">
        <v>736</v>
      </c>
      <c r="CJ92" s="156" t="s">
        <v>737</v>
      </c>
      <c r="CK92" s="158"/>
      <c r="CL92" s="158"/>
      <c r="CM92" s="158"/>
      <c r="CN92" s="158"/>
      <c r="CO92" s="158"/>
      <c r="CP92" s="158"/>
      <c r="CQ92" s="158"/>
      <c r="CR92" s="158"/>
      <c r="CS92" s="158"/>
      <c r="CT92" s="158"/>
      <c r="CU92" s="158"/>
      <c r="CV92" s="158"/>
      <c r="CW92" s="158"/>
      <c r="CX92" s="158"/>
      <c r="CY92" s="368"/>
      <c r="CZ92" s="90"/>
      <c r="DA92" s="92"/>
      <c r="DB92" s="93"/>
      <c r="DC92" s="93"/>
      <c r="DD92" s="93"/>
      <c r="DE92" s="90" t="s">
        <v>235</v>
      </c>
      <c r="DF92" s="93"/>
      <c r="DG92" s="158"/>
      <c r="DH92" s="158"/>
      <c r="DI92" s="92" t="s">
        <v>236</v>
      </c>
      <c r="DJ92" s="91" t="s">
        <v>237</v>
      </c>
      <c r="DK92" s="91" t="s">
        <v>238</v>
      </c>
      <c r="DL92" s="91" t="s">
        <v>239</v>
      </c>
      <c r="DM92" s="127" t="s">
        <v>414</v>
      </c>
      <c r="DN92" s="127" t="s">
        <v>422</v>
      </c>
      <c r="DO92" s="127" t="s">
        <v>423</v>
      </c>
      <c r="DP92" s="127" t="s">
        <v>424</v>
      </c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4"/>
      <c r="EH92" s="94"/>
      <c r="EI92" s="95"/>
      <c r="EJ92" s="95"/>
      <c r="EK92" s="96" t="s">
        <v>253</v>
      </c>
      <c r="EL92" s="74"/>
      <c r="EM92" s="74"/>
      <c r="EN92" s="137"/>
      <c r="EO92" s="185" t="s">
        <v>254</v>
      </c>
      <c r="EP92" s="185" t="s">
        <v>255</v>
      </c>
      <c r="EQ92" s="185" t="s">
        <v>750</v>
      </c>
      <c r="ER92" s="185" t="s">
        <v>740</v>
      </c>
      <c r="ES92" s="185" t="s">
        <v>751</v>
      </c>
      <c r="ET92" s="185"/>
      <c r="EU92" s="185"/>
      <c r="EV92" s="137"/>
      <c r="EW92" s="137"/>
      <c r="EX92" s="356"/>
      <c r="EY92" s="356"/>
      <c r="EZ92" s="356"/>
      <c r="FA92" s="356"/>
      <c r="FB92" s="356"/>
      <c r="FC92" s="356"/>
      <c r="FD92" s="355" t="s">
        <v>741</v>
      </c>
      <c r="FE92" s="356"/>
      <c r="FF92" s="248"/>
      <c r="FG92" s="248"/>
      <c r="FH92" s="248"/>
      <c r="FI92" s="248"/>
      <c r="FJ92" s="248"/>
      <c r="FK92" s="248"/>
      <c r="FL92" s="135">
        <v>1</v>
      </c>
      <c r="FM92" s="136"/>
      <c r="FN92" s="136"/>
      <c r="FO92" s="136"/>
      <c r="FP92" s="136"/>
      <c r="FQ92" s="136"/>
      <c r="FR92" s="136"/>
      <c r="FS92" s="136"/>
      <c r="FT92" s="136"/>
      <c r="FU92" s="136"/>
      <c r="FV92" s="136"/>
      <c r="FW92" s="249"/>
      <c r="FX92" s="249"/>
      <c r="FY92" s="249"/>
      <c r="FZ92" s="249"/>
      <c r="GA92" s="249"/>
      <c r="GB92" s="249"/>
      <c r="GC92" s="249"/>
      <c r="GD92" s="249"/>
      <c r="GE92" s="249"/>
      <c r="GF92" s="249"/>
      <c r="GG92" s="249"/>
      <c r="GH92" s="249"/>
      <c r="GI92" s="249"/>
      <c r="GJ92" s="249"/>
      <c r="GK92" s="249"/>
      <c r="GL92" s="249"/>
      <c r="GM92" s="249"/>
      <c r="GN92" s="249"/>
      <c r="GO92" s="249"/>
      <c r="GP92" s="249"/>
      <c r="GQ92" s="249"/>
      <c r="GR92" s="249"/>
      <c r="GS92" s="249"/>
      <c r="GT92" s="249"/>
      <c r="GU92" s="249"/>
      <c r="GV92" s="249"/>
      <c r="GW92" s="249"/>
      <c r="GX92" s="249"/>
      <c r="GY92" s="249"/>
      <c r="GZ92" s="249"/>
      <c r="HA92" s="249"/>
      <c r="HB92" s="249"/>
      <c r="HC92" s="249"/>
      <c r="HD92" s="249"/>
      <c r="HE92" s="249"/>
      <c r="HF92" s="249"/>
      <c r="HG92" s="249"/>
      <c r="HH92" s="249"/>
      <c r="HI92" s="249"/>
      <c r="HJ92" s="249"/>
      <c r="HK92" s="249"/>
      <c r="HL92" s="249"/>
      <c r="HM92" s="249"/>
      <c r="HN92" s="249"/>
      <c r="HO92" s="249"/>
      <c r="HP92" s="249"/>
      <c r="HQ92" s="249"/>
      <c r="HR92" s="249"/>
      <c r="HS92" s="249"/>
      <c r="HT92" s="249"/>
      <c r="HU92" s="249"/>
      <c r="HV92" s="249"/>
      <c r="HW92" s="249"/>
      <c r="HX92" s="249"/>
      <c r="HY92" s="249"/>
      <c r="HZ92" s="249"/>
      <c r="IA92" s="249"/>
      <c r="IB92" s="249"/>
      <c r="IC92" s="249"/>
      <c r="ID92" s="249"/>
      <c r="IE92" s="249"/>
      <c r="IF92" s="249"/>
      <c r="IG92" s="249"/>
      <c r="IH92" s="249"/>
      <c r="II92" s="249"/>
      <c r="IJ92" s="249"/>
      <c r="IK92" s="249"/>
      <c r="IL92" s="249"/>
      <c r="IM92" s="249"/>
      <c r="IN92" s="249"/>
      <c r="IO92" s="249"/>
      <c r="IP92" s="249"/>
      <c r="IQ92" s="249"/>
      <c r="IR92" s="249"/>
      <c r="IS92" s="249"/>
      <c r="IT92" s="249"/>
      <c r="IU92" s="249"/>
      <c r="IV92" s="249"/>
      <c r="IW92" s="249"/>
      <c r="IX92" s="249"/>
      <c r="IY92" s="249"/>
      <c r="IZ92" s="249"/>
      <c r="JA92" s="249"/>
      <c r="JB92" s="249"/>
      <c r="JC92" s="249"/>
      <c r="JD92" s="249"/>
      <c r="JE92" s="249"/>
      <c r="JF92" s="249"/>
      <c r="JG92" s="249"/>
      <c r="JH92" s="249"/>
      <c r="JI92" s="249"/>
      <c r="JJ92" s="249"/>
      <c r="JK92" s="249"/>
      <c r="JL92" s="249"/>
      <c r="JM92" s="249"/>
      <c r="JN92" s="249"/>
      <c r="JO92" s="249"/>
      <c r="JP92" s="249"/>
      <c r="JQ92" s="249"/>
      <c r="JR92" s="249"/>
      <c r="JS92" s="249"/>
      <c r="JT92" s="249"/>
      <c r="JU92" s="249"/>
      <c r="JV92" s="249"/>
      <c r="JW92" s="249"/>
      <c r="JX92" s="249"/>
      <c r="JY92" s="249"/>
      <c r="JZ92" s="249"/>
      <c r="KA92" s="249"/>
      <c r="KB92" s="249"/>
      <c r="KC92" s="249"/>
      <c r="KD92" s="249"/>
      <c r="KE92" s="249"/>
      <c r="KF92" s="249"/>
      <c r="KG92" s="249"/>
      <c r="KH92" s="249"/>
      <c r="KI92" s="249"/>
      <c r="KJ92" s="249"/>
      <c r="KK92" s="249"/>
      <c r="KL92" s="249"/>
      <c r="KM92" s="249"/>
      <c r="KN92" s="249"/>
      <c r="KO92" s="249"/>
      <c r="KP92" s="249"/>
      <c r="KQ92" s="249"/>
      <c r="KR92" s="249"/>
      <c r="KS92" s="249"/>
      <c r="KT92" s="249"/>
      <c r="KU92" s="249"/>
      <c r="KV92" s="249"/>
      <c r="KW92" s="249"/>
      <c r="KX92" s="249"/>
      <c r="KY92" s="249"/>
      <c r="KZ92" s="249"/>
      <c r="LA92" s="249"/>
      <c r="LB92" s="249"/>
      <c r="LC92" s="249"/>
      <c r="LD92" s="249"/>
      <c r="LE92" s="249"/>
      <c r="LF92" s="249"/>
      <c r="LG92" s="249"/>
      <c r="LH92" s="249"/>
      <c r="LI92" s="249"/>
      <c r="LJ92" s="249"/>
      <c r="LK92" s="249"/>
      <c r="LL92" s="249"/>
      <c r="LM92" s="249"/>
      <c r="LN92" s="249"/>
      <c r="LO92" s="249"/>
      <c r="LP92" s="249"/>
      <c r="LQ92" s="249"/>
      <c r="LR92" s="249"/>
      <c r="LS92" s="249"/>
      <c r="LT92" s="249"/>
      <c r="LU92" s="249"/>
      <c r="LV92" s="249"/>
      <c r="LW92" s="249"/>
      <c r="LX92" s="249"/>
      <c r="LY92" s="249"/>
      <c r="LZ92" s="249"/>
      <c r="MA92" s="249"/>
      <c r="MB92" s="249"/>
      <c r="MC92" s="249"/>
      <c r="MD92" s="249"/>
      <c r="ME92" s="249"/>
      <c r="MF92" s="249"/>
      <c r="MG92" s="249"/>
      <c r="MH92" s="249"/>
      <c r="MI92" s="249"/>
      <c r="MJ92" s="249"/>
      <c r="MK92" s="249"/>
      <c r="ML92" s="249"/>
      <c r="MM92" s="249"/>
      <c r="MN92" s="249"/>
      <c r="MO92" s="249"/>
      <c r="MP92" s="249"/>
      <c r="MQ92" s="249"/>
      <c r="MR92" s="249"/>
      <c r="MS92" s="249"/>
      <c r="MT92" s="249"/>
      <c r="MU92" s="249"/>
      <c r="MV92" s="249"/>
      <c r="MW92" s="249"/>
      <c r="MX92" s="249"/>
      <c r="MY92" s="249"/>
      <c r="MZ92" s="249"/>
      <c r="NA92" s="249"/>
      <c r="NB92" s="249"/>
      <c r="NC92" s="249"/>
      <c r="ND92" s="249"/>
      <c r="NE92" s="249"/>
      <c r="NF92" s="249"/>
      <c r="NG92" s="249"/>
      <c r="NH92" s="249"/>
      <c r="NI92" s="249"/>
      <c r="NJ92" s="249"/>
      <c r="NK92" s="249"/>
      <c r="NL92" s="249"/>
      <c r="NM92" s="249"/>
      <c r="NN92" s="249"/>
      <c r="NO92" s="249"/>
      <c r="NP92" s="249"/>
      <c r="NQ92" s="249"/>
      <c r="NR92" s="249"/>
      <c r="NS92" s="249"/>
      <c r="NT92" s="249"/>
      <c r="NU92" s="249"/>
      <c r="NV92" s="249"/>
      <c r="NW92" s="249"/>
      <c r="NX92" s="249"/>
      <c r="NY92" s="249"/>
      <c r="NZ92" s="249"/>
      <c r="OA92" s="249"/>
      <c r="OB92" s="249"/>
      <c r="OC92" s="249"/>
      <c r="OD92" s="249"/>
      <c r="OE92" s="249"/>
      <c r="OF92" s="249"/>
      <c r="OG92" s="249"/>
      <c r="OH92" s="249"/>
      <c r="OI92" s="249"/>
      <c r="OJ92" s="249"/>
      <c r="OK92" s="249"/>
      <c r="OL92" s="249"/>
      <c r="OM92" s="249"/>
      <c r="ON92" s="249"/>
      <c r="OO92" s="249"/>
      <c r="OP92" s="249"/>
      <c r="OQ92" s="249"/>
      <c r="OR92" s="249"/>
      <c r="OS92" s="249"/>
      <c r="OT92" s="249"/>
      <c r="OU92" s="249"/>
      <c r="OV92" s="249"/>
      <c r="OW92" s="249"/>
      <c r="OX92" s="249"/>
      <c r="OY92" s="249"/>
      <c r="OZ92" s="249"/>
      <c r="PA92" s="249"/>
      <c r="PB92" s="249"/>
      <c r="PC92" s="249"/>
      <c r="PD92" s="249"/>
      <c r="PE92" s="249"/>
      <c r="PF92" s="249"/>
      <c r="PG92" s="249"/>
      <c r="PH92" s="249"/>
      <c r="PI92" s="249"/>
      <c r="PJ92" s="249"/>
      <c r="PK92" s="249"/>
      <c r="PL92" s="249"/>
      <c r="PM92" s="249"/>
      <c r="PN92" s="249"/>
      <c r="PO92" s="249"/>
      <c r="PP92" s="249"/>
      <c r="PQ92" s="249"/>
      <c r="PR92" s="249"/>
      <c r="PS92" s="249"/>
      <c r="PT92" s="249"/>
      <c r="PU92" s="249"/>
      <c r="PV92" s="249"/>
      <c r="PW92" s="249"/>
      <c r="PX92" s="249"/>
      <c r="PY92" s="249"/>
      <c r="PZ92" s="249"/>
      <c r="QA92" s="249"/>
      <c r="QB92" s="249"/>
      <c r="QC92" s="249"/>
      <c r="QD92" s="249"/>
      <c r="QE92" s="249"/>
      <c r="QF92" s="249"/>
      <c r="QG92" s="249"/>
      <c r="QH92" s="249"/>
      <c r="QI92" s="249"/>
      <c r="QJ92" s="249"/>
      <c r="QK92" s="249"/>
      <c r="QL92" s="249"/>
      <c r="QM92" s="249"/>
      <c r="QN92" s="249"/>
      <c r="QO92" s="249"/>
      <c r="QP92" s="249"/>
      <c r="QQ92" s="249"/>
      <c r="QR92" s="249"/>
      <c r="QS92" s="249"/>
      <c r="QT92" s="249"/>
      <c r="QU92" s="249"/>
      <c r="QV92" s="249"/>
      <c r="QW92" s="249"/>
      <c r="QX92" s="249"/>
      <c r="QY92" s="249"/>
      <c r="QZ92" s="249"/>
      <c r="RA92" s="249"/>
      <c r="RB92" s="249"/>
      <c r="RC92" s="249"/>
      <c r="RD92" s="249"/>
      <c r="RE92" s="249"/>
      <c r="RF92" s="249"/>
      <c r="RG92" s="249"/>
      <c r="RH92" s="249"/>
      <c r="RI92" s="249"/>
      <c r="RJ92" s="249"/>
      <c r="RK92" s="249"/>
      <c r="RL92" s="249"/>
      <c r="RM92" s="249"/>
      <c r="RN92" s="249"/>
      <c r="RO92" s="249"/>
      <c r="RP92" s="249"/>
      <c r="RQ92" s="249"/>
      <c r="RR92" s="249"/>
      <c r="RS92" s="249"/>
      <c r="RT92" s="249"/>
      <c r="RU92" s="249"/>
      <c r="RV92" s="249"/>
      <c r="RW92" s="249"/>
      <c r="RX92" s="249"/>
      <c r="RY92" s="249"/>
      <c r="RZ92" s="249"/>
      <c r="SA92" s="249"/>
      <c r="SB92" s="249"/>
      <c r="SC92" s="249"/>
      <c r="SD92" s="249"/>
      <c r="SE92" s="249"/>
      <c r="SF92" s="249"/>
      <c r="SG92" s="249"/>
      <c r="SH92" s="249"/>
      <c r="SI92" s="249"/>
      <c r="SJ92" s="249"/>
      <c r="SK92" s="249"/>
      <c r="SL92" s="249"/>
      <c r="SM92" s="249"/>
      <c r="SN92" s="249"/>
      <c r="SO92" s="249"/>
      <c r="SP92" s="249"/>
      <c r="SQ92" s="249"/>
      <c r="SR92" s="249"/>
      <c r="SS92" s="249"/>
      <c r="ST92" s="249"/>
      <c r="SU92" s="249"/>
      <c r="SV92" s="249"/>
      <c r="SW92" s="249"/>
      <c r="SX92" s="249"/>
      <c r="SY92" s="249"/>
      <c r="SZ92" s="249"/>
      <c r="TA92" s="249"/>
      <c r="TB92" s="249"/>
      <c r="TC92" s="249"/>
      <c r="TD92" s="249"/>
      <c r="TE92" s="249"/>
      <c r="TF92" s="249"/>
      <c r="TG92" s="249"/>
      <c r="TH92" s="249"/>
      <c r="TI92" s="249"/>
      <c r="TJ92" s="249"/>
      <c r="TK92" s="249"/>
      <c r="TL92" s="249"/>
      <c r="TM92" s="249"/>
      <c r="TN92" s="249"/>
      <c r="TO92" s="249"/>
      <c r="TP92" s="249"/>
      <c r="TQ92" s="249"/>
      <c r="TR92" s="249"/>
      <c r="TS92" s="249"/>
      <c r="TT92" s="249"/>
      <c r="TU92" s="249"/>
      <c r="TV92" s="249"/>
      <c r="TW92" s="249"/>
      <c r="TX92" s="249"/>
      <c r="TY92" s="249"/>
      <c r="TZ92" s="249"/>
      <c r="UA92" s="249"/>
      <c r="UB92" s="249"/>
      <c r="UC92" s="249"/>
      <c r="UD92" s="249"/>
      <c r="UE92" s="249"/>
      <c r="UF92" s="249"/>
      <c r="UG92" s="249"/>
      <c r="UH92" s="249"/>
      <c r="UI92" s="249"/>
      <c r="UJ92" s="249"/>
      <c r="UK92" s="249"/>
      <c r="UL92" s="249"/>
      <c r="UM92" s="249"/>
      <c r="UN92" s="249"/>
      <c r="UO92" s="249"/>
      <c r="UP92" s="249"/>
      <c r="UQ92" s="249"/>
      <c r="UR92" s="249"/>
      <c r="US92" s="249"/>
      <c r="UT92" s="249"/>
      <c r="UU92" s="249"/>
      <c r="UV92" s="249"/>
      <c r="UW92" s="249"/>
      <c r="UX92" s="249"/>
      <c r="UY92" s="249"/>
      <c r="UZ92" s="249"/>
      <c r="VA92" s="249"/>
      <c r="VB92" s="249"/>
      <c r="VC92" s="249"/>
      <c r="VD92" s="249"/>
      <c r="VE92" s="249"/>
      <c r="VF92" s="249"/>
      <c r="VG92" s="249"/>
      <c r="VH92" s="249"/>
      <c r="VI92" s="249"/>
      <c r="VJ92" s="249"/>
      <c r="VK92" s="249"/>
      <c r="VL92" s="249"/>
      <c r="VM92" s="249"/>
      <c r="VN92" s="249"/>
      <c r="VO92" s="249"/>
      <c r="VP92" s="249"/>
      <c r="VQ92" s="249"/>
      <c r="VR92" s="249"/>
      <c r="VS92" s="249"/>
      <c r="VT92" s="249"/>
      <c r="VU92" s="249"/>
      <c r="VV92" s="249"/>
      <c r="VW92" s="249"/>
      <c r="VX92" s="249"/>
      <c r="VY92" s="249"/>
      <c r="VZ92" s="249"/>
      <c r="WA92" s="249"/>
      <c r="WB92" s="249"/>
      <c r="WC92" s="249"/>
      <c r="WD92" s="249"/>
      <c r="WE92" s="249"/>
      <c r="WF92" s="249"/>
      <c r="WG92" s="249"/>
      <c r="WH92" s="249"/>
      <c r="WI92" s="249"/>
      <c r="WJ92" s="249"/>
      <c r="WK92" s="249"/>
      <c r="WL92" s="249"/>
      <c r="WM92" s="249"/>
      <c r="WN92" s="249"/>
      <c r="WO92" s="249"/>
      <c r="WP92" s="249"/>
      <c r="WQ92" s="249"/>
      <c r="WR92" s="249"/>
      <c r="WS92" s="249"/>
      <c r="WT92" s="249"/>
      <c r="WU92" s="249"/>
      <c r="WV92" s="249"/>
      <c r="WW92" s="249"/>
      <c r="WX92" s="249"/>
      <c r="WY92" s="249"/>
      <c r="WZ92" s="249"/>
      <c r="XA92" s="249"/>
      <c r="XB92" s="249"/>
      <c r="XC92" s="249"/>
      <c r="XD92" s="249"/>
      <c r="XE92" s="249"/>
      <c r="XF92" s="249"/>
      <c r="XG92" s="249"/>
      <c r="XH92" s="249"/>
      <c r="XI92" s="249"/>
      <c r="XJ92" s="249"/>
      <c r="XK92" s="249"/>
      <c r="XL92" s="249"/>
      <c r="XM92" s="249"/>
      <c r="XN92" s="249"/>
      <c r="XO92" s="249"/>
      <c r="XP92" s="249"/>
      <c r="XQ92" s="249"/>
      <c r="XR92" s="249"/>
      <c r="XS92" s="249"/>
      <c r="XT92" s="249"/>
      <c r="XU92" s="249"/>
      <c r="XV92" s="249"/>
      <c r="XW92" s="249"/>
      <c r="XX92" s="249"/>
      <c r="XY92" s="249"/>
      <c r="XZ92" s="249"/>
      <c r="YA92" s="249"/>
      <c r="YB92" s="249"/>
      <c r="YC92" s="249"/>
      <c r="YD92" s="249"/>
      <c r="YE92" s="249"/>
      <c r="YF92" s="249"/>
      <c r="YG92" s="249"/>
      <c r="YH92" s="249"/>
      <c r="YI92" s="249"/>
      <c r="YJ92" s="249"/>
      <c r="YK92" s="249"/>
      <c r="YL92" s="249"/>
      <c r="YM92" s="249"/>
      <c r="YN92" s="249"/>
      <c r="YO92" s="249"/>
      <c r="YP92" s="249"/>
      <c r="YQ92" s="249"/>
      <c r="YR92" s="249"/>
      <c r="YS92" s="249"/>
      <c r="YT92" s="249"/>
      <c r="YU92" s="249"/>
      <c r="YV92" s="249"/>
      <c r="YW92" s="249"/>
      <c r="YX92" s="249"/>
      <c r="YY92" s="249"/>
      <c r="YZ92" s="249"/>
      <c r="ZA92" s="249"/>
      <c r="ZB92" s="249"/>
      <c r="ZC92" s="249"/>
      <c r="ZD92" s="249"/>
      <c r="ZE92" s="249"/>
      <c r="ZF92" s="249"/>
      <c r="ZG92" s="249"/>
      <c r="ZH92" s="249"/>
      <c r="ZI92" s="249"/>
      <c r="ZJ92" s="249"/>
      <c r="ZK92" s="249"/>
      <c r="ZL92" s="249"/>
      <c r="ZM92" s="249"/>
      <c r="ZN92" s="249"/>
      <c r="ZO92" s="249"/>
      <c r="ZP92" s="249"/>
      <c r="ZQ92" s="249"/>
      <c r="ZR92" s="249"/>
      <c r="ZS92" s="249"/>
      <c r="ZT92" s="249"/>
      <c r="ZU92" s="249"/>
      <c r="ZV92" s="249"/>
      <c r="ZW92" s="249"/>
      <c r="ZX92" s="249"/>
      <c r="ZY92" s="249"/>
      <c r="ZZ92" s="249"/>
      <c r="AAA92" s="249"/>
      <c r="AAB92" s="249"/>
      <c r="AAC92" s="249"/>
      <c r="AAD92" s="249"/>
      <c r="AAE92" s="249"/>
      <c r="AAF92" s="249"/>
      <c r="AAG92" s="249"/>
      <c r="AAH92" s="249"/>
      <c r="AAI92" s="249"/>
      <c r="AAJ92" s="249"/>
      <c r="AAK92" s="249"/>
      <c r="AAL92" s="249"/>
      <c r="AAM92" s="249"/>
      <c r="AAN92" s="249"/>
      <c r="AAO92" s="249"/>
      <c r="AAP92" s="249"/>
      <c r="AAQ92" s="249"/>
      <c r="AAR92" s="249"/>
      <c r="AAS92" s="249"/>
      <c r="AAT92" s="249"/>
      <c r="AAU92" s="249"/>
      <c r="AAV92" s="249"/>
      <c r="AAW92" s="249"/>
      <c r="AAX92" s="249"/>
      <c r="AAY92" s="249"/>
      <c r="AAZ92" s="249"/>
      <c r="ABA92" s="249"/>
      <c r="ABB92" s="249"/>
      <c r="ABC92" s="249"/>
      <c r="ABD92" s="249"/>
      <c r="ABE92" s="249"/>
      <c r="ABF92" s="249"/>
      <c r="ABG92" s="249"/>
      <c r="ABH92" s="249"/>
      <c r="ABI92" s="249"/>
      <c r="ABJ92" s="249"/>
      <c r="ABK92" s="249"/>
      <c r="ABL92" s="249"/>
      <c r="ABM92" s="249"/>
      <c r="ABN92" s="249"/>
      <c r="ABO92" s="249"/>
      <c r="ABP92" s="249"/>
      <c r="ABQ92" s="249"/>
      <c r="ABR92" s="249"/>
      <c r="ABS92" s="249"/>
      <c r="ABT92" s="249"/>
      <c r="ABU92" s="249"/>
      <c r="ABV92" s="249"/>
      <c r="ABW92" s="249"/>
      <c r="ABX92" s="249"/>
      <c r="ABY92" s="249"/>
      <c r="ABZ92" s="249"/>
      <c r="ACA92" s="249"/>
      <c r="ACB92" s="249"/>
      <c r="ACC92" s="249"/>
      <c r="ACD92" s="249"/>
      <c r="ACE92" s="249"/>
      <c r="ACF92" s="249"/>
      <c r="ACG92" s="249"/>
      <c r="ACH92" s="249"/>
      <c r="ACI92" s="249"/>
      <c r="ACJ92" s="249"/>
      <c r="ACK92" s="249"/>
      <c r="ACL92" s="249"/>
      <c r="ACM92" s="249"/>
      <c r="ACN92" s="249"/>
      <c r="ACO92" s="249"/>
      <c r="ACP92" s="249"/>
      <c r="ACQ92" s="249"/>
      <c r="ACR92" s="249"/>
      <c r="ACS92" s="249"/>
      <c r="ACT92" s="249"/>
      <c r="ACU92" s="249"/>
      <c r="ACV92" s="249"/>
      <c r="ACW92" s="249"/>
      <c r="ACX92" s="249"/>
      <c r="ACY92" s="249"/>
      <c r="ACZ92" s="249"/>
      <c r="ADA92" s="249"/>
      <c r="ADB92" s="249"/>
      <c r="ADC92" s="249"/>
      <c r="ADD92" s="249"/>
      <c r="ADE92" s="249"/>
      <c r="ADF92" s="249"/>
      <c r="ADG92" s="249"/>
      <c r="ADH92" s="249"/>
      <c r="ADI92" s="249"/>
      <c r="ADJ92" s="249"/>
      <c r="ADK92" s="249"/>
      <c r="ADL92" s="249"/>
      <c r="ADM92" s="249"/>
      <c r="ADN92" s="249"/>
      <c r="ADO92" s="249"/>
      <c r="ADP92" s="249"/>
      <c r="ADQ92" s="249"/>
      <c r="ADR92" s="249"/>
      <c r="ADS92" s="249"/>
      <c r="ADT92" s="249"/>
      <c r="ADU92" s="249"/>
      <c r="ADV92" s="249"/>
      <c r="ADW92" s="249"/>
      <c r="ADX92" s="249"/>
      <c r="ADY92" s="249"/>
      <c r="ADZ92" s="249"/>
      <c r="AEA92" s="249"/>
      <c r="AEB92" s="249"/>
      <c r="AEC92" s="249"/>
      <c r="AED92" s="249"/>
      <c r="AEE92" s="249"/>
      <c r="AEF92" s="249"/>
      <c r="AEG92" s="249"/>
      <c r="AEH92" s="249"/>
      <c r="AEI92" s="249"/>
      <c r="AEJ92" s="249"/>
      <c r="AEK92" s="249"/>
      <c r="AEL92" s="249"/>
      <c r="AEM92" s="249"/>
      <c r="AEN92" s="249"/>
      <c r="AEO92" s="249"/>
      <c r="AEP92" s="249"/>
      <c r="AEQ92" s="249"/>
      <c r="AER92" s="249"/>
      <c r="AES92" s="249"/>
      <c r="AET92" s="249"/>
      <c r="AEU92" s="249"/>
      <c r="AEV92" s="249"/>
      <c r="AEW92" s="249"/>
      <c r="AEX92" s="249"/>
      <c r="AEY92" s="249"/>
      <c r="AEZ92" s="249"/>
      <c r="AFA92" s="249"/>
      <c r="AFB92" s="249"/>
      <c r="AFC92" s="249"/>
      <c r="AFD92" s="249"/>
      <c r="AFE92" s="249"/>
      <c r="AFF92" s="249"/>
      <c r="AFG92" s="249"/>
      <c r="AFH92" s="249"/>
      <c r="AFI92" s="249"/>
      <c r="AFJ92" s="249"/>
      <c r="AFK92" s="249"/>
      <c r="AFL92" s="249"/>
      <c r="AFM92" s="249"/>
      <c r="AFN92" s="249"/>
      <c r="AFO92" s="249"/>
      <c r="AFP92" s="249"/>
      <c r="AFQ92" s="249"/>
      <c r="AFR92" s="249"/>
      <c r="AFS92" s="249"/>
      <c r="AFT92" s="249"/>
      <c r="AFU92" s="249"/>
      <c r="AFV92" s="249"/>
      <c r="AFW92" s="249"/>
      <c r="AFX92" s="249"/>
      <c r="AFY92" s="249"/>
      <c r="AFZ92" s="249"/>
      <c r="AGA92" s="249"/>
      <c r="AGB92" s="249"/>
      <c r="AGC92" s="249"/>
      <c r="AGD92" s="249"/>
      <c r="AGE92" s="249"/>
      <c r="AGF92" s="249"/>
      <c r="AGG92" s="249"/>
      <c r="AGH92" s="249"/>
      <c r="AGI92" s="249"/>
      <c r="AGJ92" s="249"/>
      <c r="AGK92" s="249"/>
      <c r="AGL92" s="249"/>
      <c r="AGM92" s="249"/>
      <c r="AGN92" s="249"/>
      <c r="AGO92" s="249"/>
      <c r="AGP92" s="249"/>
      <c r="AGQ92" s="249"/>
      <c r="AGR92" s="249"/>
      <c r="AGS92" s="249"/>
      <c r="AGT92" s="249"/>
      <c r="AGU92" s="249"/>
      <c r="AGV92" s="249"/>
      <c r="AGW92" s="249"/>
      <c r="AGX92" s="249"/>
      <c r="AGY92" s="249"/>
      <c r="AGZ92" s="249"/>
      <c r="AHA92" s="249"/>
      <c r="AHB92" s="249"/>
      <c r="AHC92" s="249"/>
      <c r="AHD92" s="249"/>
      <c r="AHE92" s="249"/>
      <c r="AHF92" s="249"/>
      <c r="AHG92" s="249"/>
      <c r="AHH92" s="249"/>
      <c r="AHI92" s="249"/>
      <c r="AHJ92" s="249"/>
      <c r="AHK92" s="249"/>
      <c r="AHL92" s="249"/>
      <c r="AHM92" s="249"/>
      <c r="AHN92" s="249"/>
      <c r="AHO92" s="249"/>
      <c r="AHP92" s="249"/>
      <c r="AHQ92" s="249"/>
      <c r="AHR92" s="249"/>
      <c r="AHS92" s="249"/>
      <c r="AHT92" s="249"/>
      <c r="AHU92" s="249"/>
      <c r="AHV92" s="249"/>
      <c r="AHW92" s="249"/>
      <c r="AHX92" s="249"/>
      <c r="AHY92" s="249"/>
      <c r="AHZ92" s="249"/>
      <c r="AIA92" s="249"/>
      <c r="AIB92" s="249"/>
      <c r="AIC92" s="249"/>
      <c r="AID92" s="249"/>
      <c r="AIE92" s="249"/>
      <c r="AIF92" s="249"/>
      <c r="AIG92" s="249"/>
      <c r="AIH92" s="249"/>
      <c r="AII92" s="249"/>
      <c r="AIJ92" s="249"/>
      <c r="AIK92" s="249"/>
      <c r="AIL92" s="249"/>
      <c r="AIM92" s="249"/>
      <c r="AIN92" s="249"/>
      <c r="AIO92" s="249"/>
      <c r="AIP92" s="249"/>
      <c r="AIQ92" s="249"/>
      <c r="AIR92" s="249"/>
      <c r="AIS92" s="249"/>
      <c r="AIT92" s="249"/>
      <c r="AIU92" s="249"/>
      <c r="AIV92" s="249"/>
      <c r="AIW92" s="249"/>
      <c r="AIX92" s="249"/>
      <c r="AIY92" s="249"/>
      <c r="AIZ92" s="249"/>
      <c r="AJA92" s="249"/>
      <c r="AJB92" s="249"/>
      <c r="AJC92" s="249"/>
      <c r="AJD92" s="249"/>
      <c r="AJE92" s="249"/>
      <c r="AJF92" s="249"/>
      <c r="AJG92" s="249"/>
      <c r="AJH92" s="249"/>
      <c r="AJI92" s="249"/>
      <c r="AJJ92" s="249"/>
      <c r="AJK92" s="249"/>
      <c r="AJL92" s="249"/>
      <c r="AJM92" s="249"/>
      <c r="AJN92" s="249"/>
      <c r="AJO92" s="249"/>
      <c r="AJP92" s="249"/>
      <c r="AJQ92" s="249"/>
      <c r="AJR92" s="249"/>
      <c r="AJS92" s="249"/>
      <c r="AJT92" s="249"/>
      <c r="AJU92" s="249"/>
      <c r="AJV92" s="249"/>
      <c r="AJW92" s="249"/>
      <c r="AJX92" s="249"/>
      <c r="AJY92" s="249"/>
      <c r="AJZ92" s="249"/>
      <c r="AKA92" s="249"/>
      <c r="AKB92" s="249"/>
      <c r="AKC92" s="249"/>
      <c r="AKD92" s="249"/>
      <c r="AKE92" s="249"/>
      <c r="AKF92" s="249"/>
      <c r="AKG92" s="249"/>
      <c r="AKH92" s="249"/>
      <c r="AKI92" s="249"/>
      <c r="AKJ92" s="249"/>
      <c r="AKK92" s="249"/>
      <c r="AKL92" s="249"/>
      <c r="AKM92" s="249"/>
      <c r="AKN92" s="249"/>
      <c r="AKO92" s="249"/>
      <c r="AKP92" s="249"/>
      <c r="AKQ92" s="249"/>
      <c r="AKR92" s="249"/>
      <c r="AKS92" s="249"/>
      <c r="AKT92" s="249"/>
      <c r="AKU92" s="249"/>
      <c r="AKV92" s="249"/>
      <c r="AKW92" s="249"/>
      <c r="AKX92" s="249"/>
      <c r="AKY92" s="249"/>
      <c r="AKZ92" s="249"/>
      <c r="ALA92" s="249"/>
      <c r="ALB92" s="249"/>
      <c r="ALC92" s="249"/>
      <c r="ALD92" s="249"/>
      <c r="ALE92" s="249"/>
      <c r="ALF92" s="249"/>
      <c r="ALG92" s="249"/>
      <c r="ALH92" s="249"/>
      <c r="ALI92" s="249"/>
      <c r="ALJ92" s="249"/>
      <c r="ALK92" s="249"/>
      <c r="ALL92" s="249"/>
      <c r="ALM92" s="249"/>
      <c r="ALN92" s="249"/>
      <c r="ALO92" s="249"/>
      <c r="ALP92" s="249"/>
      <c r="ALQ92" s="249"/>
      <c r="ALR92" s="249"/>
      <c r="ALS92" s="249"/>
      <c r="ALT92" s="249"/>
      <c r="ALU92" s="249"/>
      <c r="ALV92" s="249"/>
      <c r="ALW92" s="249"/>
      <c r="ALX92" s="249"/>
      <c r="ALY92" s="249"/>
      <c r="ALZ92" s="249"/>
      <c r="AMA92" s="249"/>
      <c r="AMB92" s="249"/>
      <c r="AMC92" s="249"/>
      <c r="AMD92" s="249"/>
      <c r="AME92" s="249"/>
      <c r="AMF92" s="249"/>
      <c r="AMG92" s="249"/>
      <c r="AMH92" s="249"/>
      <c r="AMI92" s="249"/>
      <c r="AMJ92" s="249"/>
      <c r="AMK92" s="249"/>
      <c r="AML92" s="249"/>
      <c r="AMM92" s="249"/>
      <c r="AMN92" s="249"/>
      <c r="AMO92" s="249"/>
      <c r="AMP92" s="249"/>
      <c r="AMQ92" s="249"/>
      <c r="AMR92" s="249"/>
      <c r="AMS92" s="249"/>
      <c r="AMT92" s="249"/>
      <c r="AMU92" s="249"/>
      <c r="AMV92" s="249"/>
      <c r="AMW92" s="249"/>
      <c r="AMX92" s="249"/>
      <c r="AMY92" s="249"/>
      <c r="AMZ92" s="249"/>
      <c r="ANA92" s="249"/>
      <c r="ANB92" s="249"/>
      <c r="ANC92" s="249"/>
      <c r="AND92" s="249"/>
      <c r="ANE92" s="249"/>
      <c r="ANF92" s="249"/>
      <c r="ANG92" s="249"/>
      <c r="ANH92" s="249"/>
      <c r="ANI92" s="249"/>
      <c r="ANJ92" s="249"/>
      <c r="ANK92" s="249"/>
      <c r="ANL92" s="249"/>
      <c r="ANM92" s="249"/>
      <c r="ANN92" s="249"/>
      <c r="ANO92" s="249"/>
      <c r="ANP92" s="249"/>
      <c r="ANQ92" s="249"/>
      <c r="ANR92" s="249"/>
      <c r="ANS92" s="249"/>
      <c r="ANT92" s="249"/>
      <c r="ANU92" s="249"/>
      <c r="ANV92" s="249"/>
      <c r="ANW92" s="249"/>
      <c r="ANX92" s="249"/>
      <c r="ANY92" s="249"/>
      <c r="ANZ92" s="249"/>
      <c r="AOA92" s="249"/>
      <c r="AOB92" s="249"/>
      <c r="AOC92" s="249"/>
      <c r="AOD92" s="249"/>
      <c r="AOE92" s="249"/>
      <c r="AOF92" s="249"/>
      <c r="AOG92" s="249"/>
      <c r="AOH92" s="249"/>
      <c r="AOI92" s="249"/>
      <c r="AOJ92" s="249"/>
      <c r="AOK92" s="249"/>
      <c r="AOL92" s="249"/>
      <c r="AOM92" s="249"/>
      <c r="AON92" s="249"/>
      <c r="AOO92" s="249"/>
      <c r="AOP92" s="249"/>
      <c r="AOQ92" s="249"/>
      <c r="AOR92" s="249"/>
      <c r="AOS92" s="249"/>
      <c r="AOT92" s="249"/>
      <c r="AOU92" s="249"/>
      <c r="AOV92" s="249"/>
      <c r="AOW92" s="249"/>
      <c r="AOX92" s="249"/>
      <c r="AOY92" s="249"/>
      <c r="AOZ92" s="249"/>
      <c r="APA92" s="249"/>
      <c r="APB92" s="249"/>
      <c r="APC92" s="249"/>
      <c r="APD92" s="249"/>
      <c r="APE92" s="249"/>
      <c r="APF92" s="249"/>
      <c r="APG92" s="249"/>
      <c r="APH92" s="249"/>
      <c r="API92" s="249"/>
      <c r="APJ92" s="249"/>
      <c r="APK92" s="249"/>
      <c r="APL92" s="249"/>
      <c r="APM92" s="249"/>
      <c r="APN92" s="249"/>
      <c r="APO92" s="249"/>
      <c r="APP92" s="249"/>
    </row>
    <row r="93" spans="1:1108" s="153" customFormat="1">
      <c r="A93" s="42">
        <v>230</v>
      </c>
      <c r="B93" s="137">
        <v>79.099999999999994</v>
      </c>
      <c r="C93" s="102" t="s">
        <v>758</v>
      </c>
      <c r="D93" s="174">
        <v>1091</v>
      </c>
      <c r="E93" s="254" t="s">
        <v>722</v>
      </c>
      <c r="F93" s="106" t="s">
        <v>745</v>
      </c>
      <c r="G93" s="175" t="s">
        <v>744</v>
      </c>
      <c r="H93" s="175" t="s">
        <v>747</v>
      </c>
      <c r="I93" s="175" t="s">
        <v>746</v>
      </c>
      <c r="J93" s="10" t="s">
        <v>748</v>
      </c>
      <c r="K93" s="10" t="s">
        <v>749</v>
      </c>
      <c r="L93" s="74" t="s">
        <v>729</v>
      </c>
      <c r="M93" s="10" t="s">
        <v>730</v>
      </c>
      <c r="N93" s="74" t="s">
        <v>293</v>
      </c>
      <c r="O93" s="177">
        <v>101499</v>
      </c>
      <c r="P93" s="109">
        <v>89</v>
      </c>
      <c r="Q93" s="109" t="s">
        <v>0</v>
      </c>
      <c r="R93" s="109">
        <v>150</v>
      </c>
      <c r="S93" s="109" t="s">
        <v>0</v>
      </c>
      <c r="T93" s="109">
        <v>3</v>
      </c>
      <c r="U93" s="109" t="s">
        <v>0</v>
      </c>
      <c r="V93" s="109">
        <v>16</v>
      </c>
      <c r="W93" s="109" t="s">
        <v>0</v>
      </c>
      <c r="X93" s="109">
        <v>10</v>
      </c>
      <c r="Y93" s="109" t="s">
        <v>0</v>
      </c>
      <c r="Z93" s="109">
        <v>2</v>
      </c>
      <c r="AA93" s="109" t="s">
        <v>0</v>
      </c>
      <c r="AB93" s="109"/>
      <c r="AC93" s="109" t="s">
        <v>0</v>
      </c>
      <c r="AD93" s="109"/>
      <c r="AE93" s="109" t="s">
        <v>0</v>
      </c>
      <c r="AF93" s="77">
        <v>4.5</v>
      </c>
      <c r="AG93" s="78">
        <v>8</v>
      </c>
      <c r="AH93" s="77" t="s">
        <v>407</v>
      </c>
      <c r="AI93" s="77" t="s">
        <v>0</v>
      </c>
      <c r="AJ93" s="80"/>
      <c r="AK93" s="80"/>
      <c r="AL93" s="26" t="s">
        <v>11</v>
      </c>
      <c r="AM93" s="26"/>
      <c r="AN93" s="26"/>
      <c r="AO93" s="26"/>
      <c r="AP93" s="111">
        <v>10</v>
      </c>
      <c r="AQ93" s="111" t="s">
        <v>7</v>
      </c>
      <c r="AR93" s="83">
        <v>0.43</v>
      </c>
      <c r="AS93" s="83" t="s">
        <v>20</v>
      </c>
      <c r="AT93" s="265" t="s">
        <v>205</v>
      </c>
      <c r="AU93" s="266" t="s">
        <v>250</v>
      </c>
      <c r="AV93" s="266" t="s">
        <v>757</v>
      </c>
      <c r="AW93" s="74" t="s">
        <v>206</v>
      </c>
      <c r="AX93" s="74" t="s">
        <v>207</v>
      </c>
      <c r="AY93" s="74" t="s">
        <v>208</v>
      </c>
      <c r="AZ93" s="74" t="s">
        <v>209</v>
      </c>
      <c r="BA93" s="152" t="s">
        <v>210</v>
      </c>
      <c r="BB93" s="86" t="s">
        <v>211</v>
      </c>
      <c r="BC93" s="86" t="s">
        <v>212</v>
      </c>
      <c r="BD93" s="86" t="s">
        <v>213</v>
      </c>
      <c r="BE93" s="364" t="s">
        <v>722</v>
      </c>
      <c r="BF93" s="96" t="s">
        <v>731</v>
      </c>
      <c r="BG93" s="96" t="s">
        <v>732</v>
      </c>
      <c r="BH93" s="96" t="s">
        <v>733</v>
      </c>
      <c r="BM93" s="154" t="s">
        <v>294</v>
      </c>
      <c r="BN93" s="157" t="s">
        <v>295</v>
      </c>
      <c r="BO93" s="157" t="s">
        <v>296</v>
      </c>
      <c r="BP93" s="156" t="s">
        <v>297</v>
      </c>
      <c r="BQ93" s="155" t="s">
        <v>298</v>
      </c>
      <c r="BR93" s="155" t="s">
        <v>299</v>
      </c>
      <c r="BS93" s="121" t="s">
        <v>300</v>
      </c>
      <c r="BT93" s="121" t="s">
        <v>301</v>
      </c>
      <c r="BU93" s="121" t="s">
        <v>294</v>
      </c>
      <c r="BV93" s="121" t="s">
        <v>302</v>
      </c>
      <c r="BW93" s="121" t="s">
        <v>296</v>
      </c>
      <c r="BX93" s="121" t="s">
        <v>297</v>
      </c>
      <c r="BY93" s="121" t="s">
        <v>414</v>
      </c>
      <c r="BZ93" s="155" t="s">
        <v>415</v>
      </c>
      <c r="CA93" s="268" t="s">
        <v>416</v>
      </c>
      <c r="CB93" s="269" t="s">
        <v>417</v>
      </c>
      <c r="CC93" s="155" t="s">
        <v>344</v>
      </c>
      <c r="CD93" s="155" t="s">
        <v>345</v>
      </c>
      <c r="CE93" s="155" t="s">
        <v>346</v>
      </c>
      <c r="CF93" s="155" t="s">
        <v>347</v>
      </c>
      <c r="CG93" s="154" t="s">
        <v>734</v>
      </c>
      <c r="CH93" s="156" t="s">
        <v>735</v>
      </c>
      <c r="CI93" s="156" t="s">
        <v>736</v>
      </c>
      <c r="CJ93" s="156" t="s">
        <v>737</v>
      </c>
      <c r="CK93" s="158"/>
      <c r="CL93" s="158"/>
      <c r="CM93" s="158"/>
      <c r="CN93" s="158"/>
      <c r="CO93" s="158"/>
      <c r="CP93" s="158"/>
      <c r="CQ93" s="158"/>
      <c r="CR93" s="158"/>
      <c r="CS93" s="158"/>
      <c r="CT93" s="158"/>
      <c r="CU93" s="158"/>
      <c r="CV93" s="158"/>
      <c r="CW93" s="158"/>
      <c r="CX93" s="158"/>
      <c r="CY93" s="368"/>
      <c r="CZ93" s="90"/>
      <c r="DA93" s="92"/>
      <c r="DB93" s="93"/>
      <c r="DC93" s="93"/>
      <c r="DD93" s="93"/>
      <c r="DE93" s="90" t="s">
        <v>235</v>
      </c>
      <c r="DF93" s="93"/>
      <c r="DG93" s="158"/>
      <c r="DH93" s="158"/>
      <c r="DI93" s="92" t="s">
        <v>236</v>
      </c>
      <c r="DJ93" s="91" t="s">
        <v>237</v>
      </c>
      <c r="DK93" s="91" t="s">
        <v>238</v>
      </c>
      <c r="DL93" s="91" t="s">
        <v>239</v>
      </c>
      <c r="DM93" s="127" t="s">
        <v>414</v>
      </c>
      <c r="DN93" s="127" t="s">
        <v>422</v>
      </c>
      <c r="DO93" s="127" t="s">
        <v>423</v>
      </c>
      <c r="DP93" s="127" t="s">
        <v>424</v>
      </c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4"/>
      <c r="EH93" s="94"/>
      <c r="EI93" s="95"/>
      <c r="EJ93" s="95"/>
      <c r="EK93" s="96" t="s">
        <v>253</v>
      </c>
      <c r="EL93" s="74"/>
      <c r="EM93" s="74"/>
      <c r="EN93" s="137"/>
      <c r="EO93" s="185" t="s">
        <v>254</v>
      </c>
      <c r="EP93" s="185" t="s">
        <v>255</v>
      </c>
      <c r="EQ93" s="185" t="s">
        <v>750</v>
      </c>
      <c r="ER93" s="185" t="s">
        <v>740</v>
      </c>
      <c r="ES93" s="185" t="s">
        <v>751</v>
      </c>
      <c r="ET93" s="185"/>
      <c r="EU93" s="185"/>
      <c r="EV93" s="137"/>
      <c r="EW93" s="137"/>
      <c r="EX93" s="356"/>
      <c r="EY93" s="356"/>
      <c r="EZ93" s="356"/>
      <c r="FA93" s="356"/>
      <c r="FB93" s="356"/>
      <c r="FC93" s="356"/>
      <c r="FD93" s="355" t="s">
        <v>741</v>
      </c>
      <c r="FE93" s="356"/>
      <c r="FF93" s="248"/>
      <c r="FG93" s="248"/>
      <c r="FH93" s="248"/>
      <c r="FI93" s="248"/>
      <c r="FJ93" s="248"/>
      <c r="FK93" s="248"/>
      <c r="FL93" s="135">
        <v>1</v>
      </c>
      <c r="FM93" s="136"/>
      <c r="FN93" s="136"/>
      <c r="FO93" s="136"/>
      <c r="FP93" s="136"/>
      <c r="FQ93" s="136"/>
      <c r="FR93" s="136"/>
      <c r="FS93" s="136"/>
      <c r="FT93" s="136"/>
      <c r="FU93" s="136"/>
      <c r="FV93" s="136"/>
      <c r="FW93" s="249"/>
      <c r="FX93" s="249"/>
      <c r="FY93" s="249"/>
      <c r="FZ93" s="249"/>
      <c r="GA93" s="249"/>
      <c r="GB93" s="249"/>
      <c r="GC93" s="249"/>
      <c r="GD93" s="249"/>
      <c r="GE93" s="249"/>
      <c r="GF93" s="249"/>
      <c r="GG93" s="249"/>
      <c r="GH93" s="249"/>
      <c r="GI93" s="249"/>
      <c r="GJ93" s="249"/>
      <c r="GK93" s="249"/>
      <c r="GL93" s="249"/>
      <c r="GM93" s="249"/>
      <c r="GN93" s="249"/>
      <c r="GO93" s="249"/>
      <c r="GP93" s="249"/>
      <c r="GQ93" s="249"/>
      <c r="GR93" s="249"/>
      <c r="GS93" s="249"/>
      <c r="GT93" s="249"/>
      <c r="GU93" s="249"/>
      <c r="GV93" s="249"/>
      <c r="GW93" s="249"/>
      <c r="GX93" s="249"/>
      <c r="GY93" s="249"/>
      <c r="GZ93" s="249"/>
      <c r="HA93" s="249"/>
      <c r="HB93" s="249"/>
      <c r="HC93" s="249"/>
      <c r="HD93" s="249"/>
      <c r="HE93" s="249"/>
      <c r="HF93" s="249"/>
      <c r="HG93" s="249"/>
      <c r="HH93" s="249"/>
      <c r="HI93" s="249"/>
      <c r="HJ93" s="249"/>
      <c r="HK93" s="249"/>
      <c r="HL93" s="249"/>
      <c r="HM93" s="249"/>
      <c r="HN93" s="249"/>
      <c r="HO93" s="249"/>
      <c r="HP93" s="249"/>
      <c r="HQ93" s="249"/>
      <c r="HR93" s="249"/>
      <c r="HS93" s="249"/>
      <c r="HT93" s="249"/>
      <c r="HU93" s="249"/>
      <c r="HV93" s="249"/>
      <c r="HW93" s="249"/>
      <c r="HX93" s="249"/>
      <c r="HY93" s="249"/>
      <c r="HZ93" s="249"/>
      <c r="IA93" s="249"/>
      <c r="IB93" s="249"/>
      <c r="IC93" s="249"/>
      <c r="ID93" s="249"/>
      <c r="IE93" s="249"/>
      <c r="IF93" s="249"/>
      <c r="IG93" s="249"/>
      <c r="IH93" s="249"/>
      <c r="II93" s="249"/>
      <c r="IJ93" s="249"/>
      <c r="IK93" s="249"/>
      <c r="IL93" s="249"/>
      <c r="IM93" s="249"/>
      <c r="IN93" s="249"/>
      <c r="IO93" s="249"/>
      <c r="IP93" s="249"/>
      <c r="IQ93" s="249"/>
      <c r="IR93" s="249"/>
      <c r="IS93" s="249"/>
      <c r="IT93" s="249"/>
      <c r="IU93" s="249"/>
      <c r="IV93" s="249"/>
      <c r="IW93" s="249"/>
      <c r="IX93" s="249"/>
      <c r="IY93" s="249"/>
      <c r="IZ93" s="249"/>
      <c r="JA93" s="249"/>
      <c r="JB93" s="249"/>
      <c r="JC93" s="249"/>
      <c r="JD93" s="249"/>
      <c r="JE93" s="249"/>
      <c r="JF93" s="249"/>
      <c r="JG93" s="249"/>
      <c r="JH93" s="249"/>
      <c r="JI93" s="249"/>
      <c r="JJ93" s="249"/>
      <c r="JK93" s="249"/>
      <c r="JL93" s="249"/>
      <c r="JM93" s="249"/>
      <c r="JN93" s="249"/>
      <c r="JO93" s="249"/>
      <c r="JP93" s="249"/>
      <c r="JQ93" s="249"/>
      <c r="JR93" s="249"/>
      <c r="JS93" s="249"/>
      <c r="JT93" s="249"/>
      <c r="JU93" s="249"/>
      <c r="JV93" s="249"/>
      <c r="JW93" s="249"/>
      <c r="JX93" s="249"/>
      <c r="JY93" s="249"/>
      <c r="JZ93" s="249"/>
      <c r="KA93" s="249"/>
      <c r="KB93" s="249"/>
      <c r="KC93" s="249"/>
      <c r="KD93" s="249"/>
      <c r="KE93" s="249"/>
      <c r="KF93" s="249"/>
      <c r="KG93" s="249"/>
      <c r="KH93" s="249"/>
      <c r="KI93" s="249"/>
      <c r="KJ93" s="249"/>
      <c r="KK93" s="249"/>
      <c r="KL93" s="249"/>
      <c r="KM93" s="249"/>
      <c r="KN93" s="249"/>
      <c r="KO93" s="249"/>
      <c r="KP93" s="249"/>
      <c r="KQ93" s="249"/>
      <c r="KR93" s="249"/>
      <c r="KS93" s="249"/>
      <c r="KT93" s="249"/>
      <c r="KU93" s="249"/>
      <c r="KV93" s="249"/>
      <c r="KW93" s="249"/>
      <c r="KX93" s="249"/>
      <c r="KY93" s="249"/>
      <c r="KZ93" s="249"/>
      <c r="LA93" s="249"/>
      <c r="LB93" s="249"/>
      <c r="LC93" s="249"/>
      <c r="LD93" s="249"/>
      <c r="LE93" s="249"/>
      <c r="LF93" s="249"/>
      <c r="LG93" s="249"/>
      <c r="LH93" s="249"/>
      <c r="LI93" s="249"/>
      <c r="LJ93" s="249"/>
      <c r="LK93" s="249"/>
      <c r="LL93" s="249"/>
      <c r="LM93" s="249"/>
      <c r="LN93" s="249"/>
      <c r="LO93" s="249"/>
      <c r="LP93" s="249"/>
      <c r="LQ93" s="249"/>
      <c r="LR93" s="249"/>
      <c r="LS93" s="249"/>
      <c r="LT93" s="249"/>
      <c r="LU93" s="249"/>
      <c r="LV93" s="249"/>
      <c r="LW93" s="249"/>
      <c r="LX93" s="249"/>
      <c r="LY93" s="249"/>
      <c r="LZ93" s="249"/>
      <c r="MA93" s="249"/>
      <c r="MB93" s="249"/>
      <c r="MC93" s="249"/>
      <c r="MD93" s="249"/>
      <c r="ME93" s="249"/>
      <c r="MF93" s="249"/>
      <c r="MG93" s="249"/>
      <c r="MH93" s="249"/>
      <c r="MI93" s="249"/>
      <c r="MJ93" s="249"/>
      <c r="MK93" s="249"/>
      <c r="ML93" s="249"/>
      <c r="MM93" s="249"/>
      <c r="MN93" s="249"/>
      <c r="MO93" s="249"/>
      <c r="MP93" s="249"/>
      <c r="MQ93" s="249"/>
      <c r="MR93" s="249"/>
      <c r="MS93" s="249"/>
      <c r="MT93" s="249"/>
      <c r="MU93" s="249"/>
      <c r="MV93" s="249"/>
      <c r="MW93" s="249"/>
      <c r="MX93" s="249"/>
      <c r="MY93" s="249"/>
      <c r="MZ93" s="249"/>
      <c r="NA93" s="249"/>
      <c r="NB93" s="249"/>
      <c r="NC93" s="249"/>
      <c r="ND93" s="249"/>
      <c r="NE93" s="249"/>
      <c r="NF93" s="249"/>
      <c r="NG93" s="249"/>
      <c r="NH93" s="249"/>
      <c r="NI93" s="249"/>
      <c r="NJ93" s="249"/>
      <c r="NK93" s="249"/>
      <c r="NL93" s="249"/>
      <c r="NM93" s="249"/>
      <c r="NN93" s="249"/>
      <c r="NO93" s="249"/>
      <c r="NP93" s="249"/>
      <c r="NQ93" s="249"/>
      <c r="NR93" s="249"/>
      <c r="NS93" s="249"/>
      <c r="NT93" s="249"/>
      <c r="NU93" s="249"/>
      <c r="NV93" s="249"/>
      <c r="NW93" s="249"/>
      <c r="NX93" s="249"/>
      <c r="NY93" s="249"/>
      <c r="NZ93" s="249"/>
      <c r="OA93" s="249"/>
      <c r="OB93" s="249"/>
      <c r="OC93" s="249"/>
      <c r="OD93" s="249"/>
      <c r="OE93" s="249"/>
      <c r="OF93" s="249"/>
      <c r="OG93" s="249"/>
      <c r="OH93" s="249"/>
      <c r="OI93" s="249"/>
      <c r="OJ93" s="249"/>
      <c r="OK93" s="249"/>
      <c r="OL93" s="249"/>
      <c r="OM93" s="249"/>
      <c r="ON93" s="249"/>
      <c r="OO93" s="249"/>
      <c r="OP93" s="249"/>
      <c r="OQ93" s="249"/>
      <c r="OR93" s="249"/>
      <c r="OS93" s="249"/>
      <c r="OT93" s="249"/>
      <c r="OU93" s="249"/>
      <c r="OV93" s="249"/>
      <c r="OW93" s="249"/>
      <c r="OX93" s="249"/>
      <c r="OY93" s="249"/>
      <c r="OZ93" s="249"/>
      <c r="PA93" s="249"/>
      <c r="PB93" s="249"/>
      <c r="PC93" s="249"/>
      <c r="PD93" s="249"/>
      <c r="PE93" s="249"/>
      <c r="PF93" s="249"/>
      <c r="PG93" s="249"/>
      <c r="PH93" s="249"/>
      <c r="PI93" s="249"/>
      <c r="PJ93" s="249"/>
      <c r="PK93" s="249"/>
      <c r="PL93" s="249"/>
      <c r="PM93" s="249"/>
      <c r="PN93" s="249"/>
      <c r="PO93" s="249"/>
      <c r="PP93" s="249"/>
      <c r="PQ93" s="249"/>
      <c r="PR93" s="249"/>
      <c r="PS93" s="249"/>
      <c r="PT93" s="249"/>
      <c r="PU93" s="249"/>
      <c r="PV93" s="249"/>
      <c r="PW93" s="249"/>
      <c r="PX93" s="249"/>
      <c r="PY93" s="249"/>
      <c r="PZ93" s="249"/>
      <c r="QA93" s="249"/>
      <c r="QB93" s="249"/>
      <c r="QC93" s="249"/>
      <c r="QD93" s="249"/>
      <c r="QE93" s="249"/>
      <c r="QF93" s="249"/>
      <c r="QG93" s="249"/>
      <c r="QH93" s="249"/>
      <c r="QI93" s="249"/>
      <c r="QJ93" s="249"/>
      <c r="QK93" s="249"/>
      <c r="QL93" s="249"/>
      <c r="QM93" s="249"/>
      <c r="QN93" s="249"/>
      <c r="QO93" s="249"/>
      <c r="QP93" s="249"/>
      <c r="QQ93" s="249"/>
      <c r="QR93" s="249"/>
      <c r="QS93" s="249"/>
      <c r="QT93" s="249"/>
      <c r="QU93" s="249"/>
      <c r="QV93" s="249"/>
      <c r="QW93" s="249"/>
      <c r="QX93" s="249"/>
      <c r="QY93" s="249"/>
      <c r="QZ93" s="249"/>
      <c r="RA93" s="249"/>
      <c r="RB93" s="249"/>
      <c r="RC93" s="249"/>
      <c r="RD93" s="249"/>
      <c r="RE93" s="249"/>
      <c r="RF93" s="249"/>
      <c r="RG93" s="249"/>
      <c r="RH93" s="249"/>
      <c r="RI93" s="249"/>
      <c r="RJ93" s="249"/>
      <c r="RK93" s="249"/>
      <c r="RL93" s="249"/>
      <c r="RM93" s="249"/>
      <c r="RN93" s="249"/>
      <c r="RO93" s="249"/>
      <c r="RP93" s="249"/>
      <c r="RQ93" s="249"/>
      <c r="RR93" s="249"/>
      <c r="RS93" s="249"/>
      <c r="RT93" s="249"/>
      <c r="RU93" s="249"/>
      <c r="RV93" s="249"/>
      <c r="RW93" s="249"/>
      <c r="RX93" s="249"/>
      <c r="RY93" s="249"/>
      <c r="RZ93" s="249"/>
      <c r="SA93" s="249"/>
      <c r="SB93" s="249"/>
      <c r="SC93" s="249"/>
      <c r="SD93" s="249"/>
      <c r="SE93" s="249"/>
      <c r="SF93" s="249"/>
      <c r="SG93" s="249"/>
      <c r="SH93" s="249"/>
      <c r="SI93" s="249"/>
      <c r="SJ93" s="249"/>
      <c r="SK93" s="249"/>
      <c r="SL93" s="249"/>
      <c r="SM93" s="249"/>
      <c r="SN93" s="249"/>
      <c r="SO93" s="249"/>
      <c r="SP93" s="249"/>
      <c r="SQ93" s="249"/>
      <c r="SR93" s="249"/>
      <c r="SS93" s="249"/>
      <c r="ST93" s="249"/>
      <c r="SU93" s="249"/>
      <c r="SV93" s="249"/>
      <c r="SW93" s="249"/>
      <c r="SX93" s="249"/>
      <c r="SY93" s="249"/>
      <c r="SZ93" s="249"/>
      <c r="TA93" s="249"/>
      <c r="TB93" s="249"/>
      <c r="TC93" s="249"/>
      <c r="TD93" s="249"/>
      <c r="TE93" s="249"/>
      <c r="TF93" s="249"/>
      <c r="TG93" s="249"/>
      <c r="TH93" s="249"/>
      <c r="TI93" s="249"/>
      <c r="TJ93" s="249"/>
      <c r="TK93" s="249"/>
      <c r="TL93" s="249"/>
      <c r="TM93" s="249"/>
      <c r="TN93" s="249"/>
      <c r="TO93" s="249"/>
      <c r="TP93" s="249"/>
      <c r="TQ93" s="249"/>
      <c r="TR93" s="249"/>
      <c r="TS93" s="249"/>
      <c r="TT93" s="249"/>
      <c r="TU93" s="249"/>
      <c r="TV93" s="249"/>
      <c r="TW93" s="249"/>
      <c r="TX93" s="249"/>
      <c r="TY93" s="249"/>
      <c r="TZ93" s="249"/>
      <c r="UA93" s="249"/>
      <c r="UB93" s="249"/>
      <c r="UC93" s="249"/>
      <c r="UD93" s="249"/>
      <c r="UE93" s="249"/>
      <c r="UF93" s="249"/>
      <c r="UG93" s="249"/>
      <c r="UH93" s="249"/>
      <c r="UI93" s="249"/>
      <c r="UJ93" s="249"/>
      <c r="UK93" s="249"/>
      <c r="UL93" s="249"/>
      <c r="UM93" s="249"/>
      <c r="UN93" s="249"/>
      <c r="UO93" s="249"/>
      <c r="UP93" s="249"/>
      <c r="UQ93" s="249"/>
      <c r="UR93" s="249"/>
      <c r="US93" s="249"/>
      <c r="UT93" s="249"/>
      <c r="UU93" s="249"/>
      <c r="UV93" s="249"/>
      <c r="UW93" s="249"/>
      <c r="UX93" s="249"/>
      <c r="UY93" s="249"/>
      <c r="UZ93" s="249"/>
      <c r="VA93" s="249"/>
      <c r="VB93" s="249"/>
      <c r="VC93" s="249"/>
      <c r="VD93" s="249"/>
      <c r="VE93" s="249"/>
      <c r="VF93" s="249"/>
      <c r="VG93" s="249"/>
      <c r="VH93" s="249"/>
      <c r="VI93" s="249"/>
      <c r="VJ93" s="249"/>
      <c r="VK93" s="249"/>
      <c r="VL93" s="249"/>
      <c r="VM93" s="249"/>
      <c r="VN93" s="249"/>
      <c r="VO93" s="249"/>
      <c r="VP93" s="249"/>
      <c r="VQ93" s="249"/>
      <c r="VR93" s="249"/>
      <c r="VS93" s="249"/>
      <c r="VT93" s="249"/>
      <c r="VU93" s="249"/>
      <c r="VV93" s="249"/>
      <c r="VW93" s="249"/>
      <c r="VX93" s="249"/>
      <c r="VY93" s="249"/>
      <c r="VZ93" s="249"/>
      <c r="WA93" s="249"/>
      <c r="WB93" s="249"/>
      <c r="WC93" s="249"/>
      <c r="WD93" s="249"/>
      <c r="WE93" s="249"/>
      <c r="WF93" s="249"/>
      <c r="WG93" s="249"/>
      <c r="WH93" s="249"/>
      <c r="WI93" s="249"/>
      <c r="WJ93" s="249"/>
      <c r="WK93" s="249"/>
      <c r="WL93" s="249"/>
      <c r="WM93" s="249"/>
      <c r="WN93" s="249"/>
      <c r="WO93" s="249"/>
      <c r="WP93" s="249"/>
      <c r="WQ93" s="249"/>
      <c r="WR93" s="249"/>
      <c r="WS93" s="249"/>
      <c r="WT93" s="249"/>
      <c r="WU93" s="249"/>
      <c r="WV93" s="249"/>
      <c r="WW93" s="249"/>
      <c r="WX93" s="249"/>
      <c r="WY93" s="249"/>
      <c r="WZ93" s="249"/>
      <c r="XA93" s="249"/>
      <c r="XB93" s="249"/>
      <c r="XC93" s="249"/>
      <c r="XD93" s="249"/>
      <c r="XE93" s="249"/>
      <c r="XF93" s="249"/>
      <c r="XG93" s="249"/>
      <c r="XH93" s="249"/>
      <c r="XI93" s="249"/>
      <c r="XJ93" s="249"/>
      <c r="XK93" s="249"/>
      <c r="XL93" s="249"/>
      <c r="XM93" s="249"/>
      <c r="XN93" s="249"/>
      <c r="XO93" s="249"/>
      <c r="XP93" s="249"/>
      <c r="XQ93" s="249"/>
      <c r="XR93" s="249"/>
      <c r="XS93" s="249"/>
      <c r="XT93" s="249"/>
      <c r="XU93" s="249"/>
      <c r="XV93" s="249"/>
      <c r="XW93" s="249"/>
      <c r="XX93" s="249"/>
      <c r="XY93" s="249"/>
      <c r="XZ93" s="249"/>
      <c r="YA93" s="249"/>
      <c r="YB93" s="249"/>
      <c r="YC93" s="249"/>
      <c r="YD93" s="249"/>
      <c r="YE93" s="249"/>
      <c r="YF93" s="249"/>
      <c r="YG93" s="249"/>
      <c r="YH93" s="249"/>
      <c r="YI93" s="249"/>
      <c r="YJ93" s="249"/>
      <c r="YK93" s="249"/>
      <c r="YL93" s="249"/>
      <c r="YM93" s="249"/>
      <c r="YN93" s="249"/>
      <c r="YO93" s="249"/>
      <c r="YP93" s="249"/>
      <c r="YQ93" s="249"/>
      <c r="YR93" s="249"/>
      <c r="YS93" s="249"/>
      <c r="YT93" s="249"/>
      <c r="YU93" s="249"/>
      <c r="YV93" s="249"/>
      <c r="YW93" s="249"/>
      <c r="YX93" s="249"/>
      <c r="YY93" s="249"/>
      <c r="YZ93" s="249"/>
      <c r="ZA93" s="249"/>
      <c r="ZB93" s="249"/>
      <c r="ZC93" s="249"/>
      <c r="ZD93" s="249"/>
      <c r="ZE93" s="249"/>
      <c r="ZF93" s="249"/>
      <c r="ZG93" s="249"/>
      <c r="ZH93" s="249"/>
      <c r="ZI93" s="249"/>
      <c r="ZJ93" s="249"/>
      <c r="ZK93" s="249"/>
      <c r="ZL93" s="249"/>
      <c r="ZM93" s="249"/>
      <c r="ZN93" s="249"/>
      <c r="ZO93" s="249"/>
      <c r="ZP93" s="249"/>
      <c r="ZQ93" s="249"/>
      <c r="ZR93" s="249"/>
      <c r="ZS93" s="249"/>
      <c r="ZT93" s="249"/>
      <c r="ZU93" s="249"/>
      <c r="ZV93" s="249"/>
      <c r="ZW93" s="249"/>
      <c r="ZX93" s="249"/>
      <c r="ZY93" s="249"/>
      <c r="ZZ93" s="249"/>
      <c r="AAA93" s="249"/>
      <c r="AAB93" s="249"/>
      <c r="AAC93" s="249"/>
      <c r="AAD93" s="249"/>
      <c r="AAE93" s="249"/>
      <c r="AAF93" s="249"/>
      <c r="AAG93" s="249"/>
      <c r="AAH93" s="249"/>
      <c r="AAI93" s="249"/>
      <c r="AAJ93" s="249"/>
      <c r="AAK93" s="249"/>
      <c r="AAL93" s="249"/>
      <c r="AAM93" s="249"/>
      <c r="AAN93" s="249"/>
      <c r="AAO93" s="249"/>
      <c r="AAP93" s="249"/>
      <c r="AAQ93" s="249"/>
      <c r="AAR93" s="249"/>
      <c r="AAS93" s="249"/>
      <c r="AAT93" s="249"/>
      <c r="AAU93" s="249"/>
      <c r="AAV93" s="249"/>
      <c r="AAW93" s="249"/>
      <c r="AAX93" s="249"/>
      <c r="AAY93" s="249"/>
      <c r="AAZ93" s="249"/>
      <c r="ABA93" s="249"/>
      <c r="ABB93" s="249"/>
      <c r="ABC93" s="249"/>
      <c r="ABD93" s="249"/>
      <c r="ABE93" s="249"/>
      <c r="ABF93" s="249"/>
      <c r="ABG93" s="249"/>
      <c r="ABH93" s="249"/>
      <c r="ABI93" s="249"/>
      <c r="ABJ93" s="249"/>
      <c r="ABK93" s="249"/>
      <c r="ABL93" s="249"/>
      <c r="ABM93" s="249"/>
      <c r="ABN93" s="249"/>
      <c r="ABO93" s="249"/>
      <c r="ABP93" s="249"/>
      <c r="ABQ93" s="249"/>
      <c r="ABR93" s="249"/>
      <c r="ABS93" s="249"/>
      <c r="ABT93" s="249"/>
      <c r="ABU93" s="249"/>
      <c r="ABV93" s="249"/>
      <c r="ABW93" s="249"/>
      <c r="ABX93" s="249"/>
      <c r="ABY93" s="249"/>
      <c r="ABZ93" s="249"/>
      <c r="ACA93" s="249"/>
      <c r="ACB93" s="249"/>
      <c r="ACC93" s="249"/>
      <c r="ACD93" s="249"/>
      <c r="ACE93" s="249"/>
      <c r="ACF93" s="249"/>
      <c r="ACG93" s="249"/>
      <c r="ACH93" s="249"/>
      <c r="ACI93" s="249"/>
      <c r="ACJ93" s="249"/>
      <c r="ACK93" s="249"/>
      <c r="ACL93" s="249"/>
      <c r="ACM93" s="249"/>
      <c r="ACN93" s="249"/>
      <c r="ACO93" s="249"/>
      <c r="ACP93" s="249"/>
      <c r="ACQ93" s="249"/>
      <c r="ACR93" s="249"/>
      <c r="ACS93" s="249"/>
      <c r="ACT93" s="249"/>
      <c r="ACU93" s="249"/>
      <c r="ACV93" s="249"/>
      <c r="ACW93" s="249"/>
      <c r="ACX93" s="249"/>
      <c r="ACY93" s="249"/>
      <c r="ACZ93" s="249"/>
      <c r="ADA93" s="249"/>
      <c r="ADB93" s="249"/>
      <c r="ADC93" s="249"/>
      <c r="ADD93" s="249"/>
      <c r="ADE93" s="249"/>
      <c r="ADF93" s="249"/>
      <c r="ADG93" s="249"/>
      <c r="ADH93" s="249"/>
      <c r="ADI93" s="249"/>
      <c r="ADJ93" s="249"/>
      <c r="ADK93" s="249"/>
      <c r="ADL93" s="249"/>
      <c r="ADM93" s="249"/>
      <c r="ADN93" s="249"/>
      <c r="ADO93" s="249"/>
      <c r="ADP93" s="249"/>
      <c r="ADQ93" s="249"/>
      <c r="ADR93" s="249"/>
      <c r="ADS93" s="249"/>
      <c r="ADT93" s="249"/>
      <c r="ADU93" s="249"/>
      <c r="ADV93" s="249"/>
      <c r="ADW93" s="249"/>
      <c r="ADX93" s="249"/>
      <c r="ADY93" s="249"/>
      <c r="ADZ93" s="249"/>
      <c r="AEA93" s="249"/>
      <c r="AEB93" s="249"/>
      <c r="AEC93" s="249"/>
      <c r="AED93" s="249"/>
      <c r="AEE93" s="249"/>
      <c r="AEF93" s="249"/>
      <c r="AEG93" s="249"/>
      <c r="AEH93" s="249"/>
      <c r="AEI93" s="249"/>
      <c r="AEJ93" s="249"/>
      <c r="AEK93" s="249"/>
      <c r="AEL93" s="249"/>
      <c r="AEM93" s="249"/>
      <c r="AEN93" s="249"/>
      <c r="AEO93" s="249"/>
      <c r="AEP93" s="249"/>
      <c r="AEQ93" s="249"/>
      <c r="AER93" s="249"/>
      <c r="AES93" s="249"/>
      <c r="AET93" s="249"/>
      <c r="AEU93" s="249"/>
      <c r="AEV93" s="249"/>
      <c r="AEW93" s="249"/>
      <c r="AEX93" s="249"/>
      <c r="AEY93" s="249"/>
      <c r="AEZ93" s="249"/>
      <c r="AFA93" s="249"/>
      <c r="AFB93" s="249"/>
      <c r="AFC93" s="249"/>
      <c r="AFD93" s="249"/>
      <c r="AFE93" s="249"/>
      <c r="AFF93" s="249"/>
      <c r="AFG93" s="249"/>
      <c r="AFH93" s="249"/>
      <c r="AFI93" s="249"/>
      <c r="AFJ93" s="249"/>
      <c r="AFK93" s="249"/>
      <c r="AFL93" s="249"/>
      <c r="AFM93" s="249"/>
      <c r="AFN93" s="249"/>
      <c r="AFO93" s="249"/>
      <c r="AFP93" s="249"/>
      <c r="AFQ93" s="249"/>
      <c r="AFR93" s="249"/>
      <c r="AFS93" s="249"/>
      <c r="AFT93" s="249"/>
      <c r="AFU93" s="249"/>
      <c r="AFV93" s="249"/>
      <c r="AFW93" s="249"/>
      <c r="AFX93" s="249"/>
      <c r="AFY93" s="249"/>
      <c r="AFZ93" s="249"/>
      <c r="AGA93" s="249"/>
      <c r="AGB93" s="249"/>
      <c r="AGC93" s="249"/>
      <c r="AGD93" s="249"/>
      <c r="AGE93" s="249"/>
      <c r="AGF93" s="249"/>
      <c r="AGG93" s="249"/>
      <c r="AGH93" s="249"/>
      <c r="AGI93" s="249"/>
      <c r="AGJ93" s="249"/>
      <c r="AGK93" s="249"/>
      <c r="AGL93" s="249"/>
      <c r="AGM93" s="249"/>
      <c r="AGN93" s="249"/>
      <c r="AGO93" s="249"/>
      <c r="AGP93" s="249"/>
      <c r="AGQ93" s="249"/>
      <c r="AGR93" s="249"/>
      <c r="AGS93" s="249"/>
      <c r="AGT93" s="249"/>
      <c r="AGU93" s="249"/>
      <c r="AGV93" s="249"/>
      <c r="AGW93" s="249"/>
      <c r="AGX93" s="249"/>
      <c r="AGY93" s="249"/>
      <c r="AGZ93" s="249"/>
      <c r="AHA93" s="249"/>
      <c r="AHB93" s="249"/>
      <c r="AHC93" s="249"/>
      <c r="AHD93" s="249"/>
      <c r="AHE93" s="249"/>
      <c r="AHF93" s="249"/>
      <c r="AHG93" s="249"/>
      <c r="AHH93" s="249"/>
      <c r="AHI93" s="249"/>
      <c r="AHJ93" s="249"/>
      <c r="AHK93" s="249"/>
      <c r="AHL93" s="249"/>
      <c r="AHM93" s="249"/>
      <c r="AHN93" s="249"/>
      <c r="AHO93" s="249"/>
      <c r="AHP93" s="249"/>
      <c r="AHQ93" s="249"/>
      <c r="AHR93" s="249"/>
      <c r="AHS93" s="249"/>
      <c r="AHT93" s="249"/>
      <c r="AHU93" s="249"/>
      <c r="AHV93" s="249"/>
      <c r="AHW93" s="249"/>
      <c r="AHX93" s="249"/>
      <c r="AHY93" s="249"/>
      <c r="AHZ93" s="249"/>
      <c r="AIA93" s="249"/>
      <c r="AIB93" s="249"/>
      <c r="AIC93" s="249"/>
      <c r="AID93" s="249"/>
      <c r="AIE93" s="249"/>
      <c r="AIF93" s="249"/>
      <c r="AIG93" s="249"/>
      <c r="AIH93" s="249"/>
      <c r="AII93" s="249"/>
      <c r="AIJ93" s="249"/>
      <c r="AIK93" s="249"/>
      <c r="AIL93" s="249"/>
      <c r="AIM93" s="249"/>
      <c r="AIN93" s="249"/>
      <c r="AIO93" s="249"/>
      <c r="AIP93" s="249"/>
      <c r="AIQ93" s="249"/>
      <c r="AIR93" s="249"/>
      <c r="AIS93" s="249"/>
      <c r="AIT93" s="249"/>
      <c r="AIU93" s="249"/>
      <c r="AIV93" s="249"/>
      <c r="AIW93" s="249"/>
      <c r="AIX93" s="249"/>
      <c r="AIY93" s="249"/>
      <c r="AIZ93" s="249"/>
      <c r="AJA93" s="249"/>
      <c r="AJB93" s="249"/>
      <c r="AJC93" s="249"/>
      <c r="AJD93" s="249"/>
      <c r="AJE93" s="249"/>
      <c r="AJF93" s="249"/>
      <c r="AJG93" s="249"/>
      <c r="AJH93" s="249"/>
      <c r="AJI93" s="249"/>
      <c r="AJJ93" s="249"/>
      <c r="AJK93" s="249"/>
      <c r="AJL93" s="249"/>
      <c r="AJM93" s="249"/>
      <c r="AJN93" s="249"/>
      <c r="AJO93" s="249"/>
      <c r="AJP93" s="249"/>
      <c r="AJQ93" s="249"/>
      <c r="AJR93" s="249"/>
      <c r="AJS93" s="249"/>
      <c r="AJT93" s="249"/>
      <c r="AJU93" s="249"/>
      <c r="AJV93" s="249"/>
      <c r="AJW93" s="249"/>
      <c r="AJX93" s="249"/>
      <c r="AJY93" s="249"/>
      <c r="AJZ93" s="249"/>
      <c r="AKA93" s="249"/>
      <c r="AKB93" s="249"/>
      <c r="AKC93" s="249"/>
      <c r="AKD93" s="249"/>
      <c r="AKE93" s="249"/>
      <c r="AKF93" s="249"/>
      <c r="AKG93" s="249"/>
      <c r="AKH93" s="249"/>
      <c r="AKI93" s="249"/>
      <c r="AKJ93" s="249"/>
      <c r="AKK93" s="249"/>
      <c r="AKL93" s="249"/>
      <c r="AKM93" s="249"/>
      <c r="AKN93" s="249"/>
      <c r="AKO93" s="249"/>
      <c r="AKP93" s="249"/>
      <c r="AKQ93" s="249"/>
      <c r="AKR93" s="249"/>
      <c r="AKS93" s="249"/>
      <c r="AKT93" s="249"/>
      <c r="AKU93" s="249"/>
      <c r="AKV93" s="249"/>
      <c r="AKW93" s="249"/>
      <c r="AKX93" s="249"/>
      <c r="AKY93" s="249"/>
      <c r="AKZ93" s="249"/>
      <c r="ALA93" s="249"/>
      <c r="ALB93" s="249"/>
      <c r="ALC93" s="249"/>
      <c r="ALD93" s="249"/>
      <c r="ALE93" s="249"/>
      <c r="ALF93" s="249"/>
      <c r="ALG93" s="249"/>
      <c r="ALH93" s="249"/>
      <c r="ALI93" s="249"/>
      <c r="ALJ93" s="249"/>
      <c r="ALK93" s="249"/>
      <c r="ALL93" s="249"/>
      <c r="ALM93" s="249"/>
      <c r="ALN93" s="249"/>
      <c r="ALO93" s="249"/>
      <c r="ALP93" s="249"/>
      <c r="ALQ93" s="249"/>
      <c r="ALR93" s="249"/>
      <c r="ALS93" s="249"/>
      <c r="ALT93" s="249"/>
      <c r="ALU93" s="249"/>
      <c r="ALV93" s="249"/>
      <c r="ALW93" s="249"/>
      <c r="ALX93" s="249"/>
      <c r="ALY93" s="249"/>
      <c r="ALZ93" s="249"/>
      <c r="AMA93" s="249"/>
      <c r="AMB93" s="249"/>
      <c r="AMC93" s="249"/>
      <c r="AMD93" s="249"/>
      <c r="AME93" s="249"/>
      <c r="AMF93" s="249"/>
      <c r="AMG93" s="249"/>
      <c r="AMH93" s="249"/>
      <c r="AMI93" s="249"/>
      <c r="AMJ93" s="249"/>
      <c r="AMK93" s="249"/>
      <c r="AML93" s="249"/>
      <c r="AMM93" s="249"/>
      <c r="AMN93" s="249"/>
      <c r="AMO93" s="249"/>
      <c r="AMP93" s="249"/>
      <c r="AMQ93" s="249"/>
      <c r="AMR93" s="249"/>
      <c r="AMS93" s="249"/>
      <c r="AMT93" s="249"/>
      <c r="AMU93" s="249"/>
      <c r="AMV93" s="249"/>
      <c r="AMW93" s="249"/>
      <c r="AMX93" s="249"/>
      <c r="AMY93" s="249"/>
      <c r="AMZ93" s="249"/>
      <c r="ANA93" s="249"/>
      <c r="ANB93" s="249"/>
      <c r="ANC93" s="249"/>
      <c r="AND93" s="249"/>
      <c r="ANE93" s="249"/>
      <c r="ANF93" s="249"/>
      <c r="ANG93" s="249"/>
      <c r="ANH93" s="249"/>
      <c r="ANI93" s="249"/>
      <c r="ANJ93" s="249"/>
      <c r="ANK93" s="249"/>
      <c r="ANL93" s="249"/>
      <c r="ANM93" s="249"/>
      <c r="ANN93" s="249"/>
      <c r="ANO93" s="249"/>
      <c r="ANP93" s="249"/>
      <c r="ANQ93" s="249"/>
      <c r="ANR93" s="249"/>
      <c r="ANS93" s="249"/>
      <c r="ANT93" s="249"/>
      <c r="ANU93" s="249"/>
      <c r="ANV93" s="249"/>
      <c r="ANW93" s="249"/>
      <c r="ANX93" s="249"/>
      <c r="ANY93" s="249"/>
      <c r="ANZ93" s="249"/>
      <c r="AOA93" s="249"/>
      <c r="AOB93" s="249"/>
      <c r="AOC93" s="249"/>
      <c r="AOD93" s="249"/>
      <c r="AOE93" s="249"/>
      <c r="AOF93" s="249"/>
      <c r="AOG93" s="249"/>
      <c r="AOH93" s="249"/>
      <c r="AOI93" s="249"/>
      <c r="AOJ93" s="249"/>
      <c r="AOK93" s="249"/>
      <c r="AOL93" s="249"/>
      <c r="AOM93" s="249"/>
      <c r="AON93" s="249"/>
      <c r="AOO93" s="249"/>
      <c r="AOP93" s="249"/>
      <c r="AOQ93" s="249"/>
      <c r="AOR93" s="249"/>
      <c r="AOS93" s="249"/>
      <c r="AOT93" s="249"/>
      <c r="AOU93" s="249"/>
      <c r="AOV93" s="249"/>
      <c r="AOW93" s="249"/>
      <c r="AOX93" s="249"/>
      <c r="AOY93" s="249"/>
      <c r="AOZ93" s="249"/>
      <c r="APA93" s="249"/>
      <c r="APB93" s="249"/>
      <c r="APC93" s="249"/>
      <c r="APD93" s="249"/>
      <c r="APE93" s="249"/>
      <c r="APF93" s="249"/>
      <c r="APG93" s="249"/>
      <c r="APH93" s="249"/>
      <c r="API93" s="249"/>
      <c r="APJ93" s="249"/>
      <c r="APK93" s="249"/>
      <c r="APL93" s="249"/>
      <c r="APM93" s="249"/>
      <c r="APN93" s="249"/>
      <c r="APO93" s="249"/>
      <c r="APP93" s="249"/>
    </row>
    <row r="94" spans="1:1108" s="153" customFormat="1">
      <c r="A94" s="199">
        <v>233</v>
      </c>
      <c r="B94" s="281">
        <v>80.099999999999994</v>
      </c>
      <c r="C94" s="201"/>
      <c r="D94" s="317"/>
      <c r="E94" s="281"/>
      <c r="F94" s="205"/>
      <c r="G94" s="206"/>
      <c r="H94" s="206"/>
      <c r="I94" s="206"/>
      <c r="J94" s="326"/>
      <c r="K94" s="326"/>
      <c r="L94" s="319"/>
      <c r="M94" s="332"/>
      <c r="N94" s="319"/>
      <c r="O94" s="321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7"/>
      <c r="AH94" s="213"/>
      <c r="AI94" s="213"/>
      <c r="AJ94" s="341"/>
      <c r="AK94" s="341"/>
      <c r="AL94" s="342"/>
      <c r="AM94" s="342"/>
      <c r="AN94" s="342"/>
      <c r="AO94" s="342"/>
      <c r="AP94" s="217"/>
      <c r="AQ94" s="217"/>
      <c r="AR94" s="345"/>
      <c r="AS94" s="345"/>
      <c r="AT94" s="345"/>
      <c r="AU94" s="345"/>
      <c r="AV94" s="345"/>
      <c r="AW94" s="319"/>
      <c r="AX94" s="319"/>
      <c r="AY94" s="319"/>
      <c r="AZ94" s="319"/>
      <c r="BA94" s="319"/>
      <c r="BB94" s="332"/>
      <c r="BC94" s="332"/>
      <c r="BD94" s="332"/>
      <c r="BE94" s="281"/>
      <c r="BF94" s="319"/>
      <c r="BG94" s="319"/>
      <c r="BH94" s="319"/>
      <c r="BI94" s="235"/>
      <c r="BJ94" s="235"/>
      <c r="BK94" s="235"/>
      <c r="BL94" s="235"/>
      <c r="BM94" s="319"/>
      <c r="BN94" s="319"/>
      <c r="BO94" s="319"/>
      <c r="BP94" s="319"/>
      <c r="BQ94" s="319"/>
      <c r="BR94" s="319"/>
      <c r="BS94" s="222" t="s">
        <v>283</v>
      </c>
      <c r="BT94" s="222" t="s">
        <v>283</v>
      </c>
      <c r="BU94" s="222" t="s">
        <v>283</v>
      </c>
      <c r="BV94" s="222" t="s">
        <v>283</v>
      </c>
      <c r="BW94" s="222" t="s">
        <v>283</v>
      </c>
      <c r="BX94" s="222" t="s">
        <v>283</v>
      </c>
      <c r="BY94" s="222" t="s">
        <v>283</v>
      </c>
      <c r="BZ94" s="210"/>
      <c r="CA94" s="210"/>
      <c r="CB94" s="228"/>
      <c r="CC94" s="319"/>
      <c r="CD94" s="319"/>
      <c r="CE94" s="319"/>
      <c r="CF94" s="319"/>
      <c r="CG94" s="319"/>
      <c r="CH94" s="319"/>
      <c r="CI94" s="319"/>
      <c r="CJ94" s="319"/>
      <c r="CK94" s="319"/>
      <c r="CL94" s="319"/>
      <c r="CM94" s="319"/>
      <c r="CN94" s="319"/>
      <c r="CO94" s="319"/>
      <c r="CP94" s="319"/>
      <c r="CQ94" s="319"/>
      <c r="CR94" s="319"/>
      <c r="CS94" s="319"/>
      <c r="CT94" s="319"/>
      <c r="CU94" s="319"/>
      <c r="CV94" s="319"/>
      <c r="CW94" s="319"/>
      <c r="CX94" s="319"/>
      <c r="CY94" s="332"/>
      <c r="CZ94" s="332"/>
      <c r="DA94" s="330"/>
      <c r="DB94" s="331"/>
      <c r="DC94" s="331"/>
      <c r="DD94" s="331"/>
      <c r="DE94" s="332"/>
      <c r="DF94" s="331"/>
      <c r="DG94" s="319"/>
      <c r="DH94" s="319"/>
      <c r="DI94" s="330"/>
      <c r="DJ94" s="319"/>
      <c r="DK94" s="319"/>
      <c r="DL94" s="319"/>
      <c r="DM94" s="228" t="s">
        <v>283</v>
      </c>
      <c r="DN94" s="228" t="s">
        <v>283</v>
      </c>
      <c r="DO94" s="228" t="s">
        <v>283</v>
      </c>
      <c r="DP94" s="228"/>
      <c r="DQ94" s="319"/>
      <c r="DR94" s="319"/>
      <c r="DS94" s="319"/>
      <c r="DT94" s="319"/>
      <c r="DU94" s="319"/>
      <c r="DV94" s="319"/>
      <c r="DW94" s="319"/>
      <c r="DX94" s="319"/>
      <c r="DY94" s="319"/>
      <c r="DZ94" s="319"/>
      <c r="EA94" s="319"/>
      <c r="EB94" s="319"/>
      <c r="EC94" s="319"/>
      <c r="ED94" s="319"/>
      <c r="EE94" s="319"/>
      <c r="EF94" s="319"/>
      <c r="EG94" s="200"/>
      <c r="EH94" s="200"/>
      <c r="EI94" s="319"/>
      <c r="EJ94" s="319"/>
      <c r="EK94" s="281"/>
      <c r="EL94" s="319"/>
      <c r="EM94" s="319"/>
      <c r="EN94" s="200"/>
      <c r="EO94" s="281"/>
      <c r="EP94" s="281"/>
      <c r="EQ94" s="281"/>
      <c r="ER94" s="281"/>
      <c r="ES94" s="281"/>
      <c r="ET94" s="281"/>
      <c r="EU94" s="281"/>
      <c r="EV94" s="200"/>
      <c r="EW94" s="200"/>
      <c r="EX94" s="319"/>
      <c r="EY94" s="319"/>
      <c r="EZ94" s="319"/>
      <c r="FA94" s="319"/>
      <c r="FB94" s="319"/>
      <c r="FC94" s="319"/>
      <c r="FD94" s="319"/>
      <c r="FE94" s="319"/>
      <c r="FF94" s="317"/>
      <c r="FG94" s="317"/>
      <c r="FH94" s="317"/>
      <c r="FI94" s="317"/>
      <c r="FJ94" s="317"/>
      <c r="FK94" s="317"/>
      <c r="FL94" s="234">
        <v>1</v>
      </c>
      <c r="FM94" s="222"/>
      <c r="FN94" s="222"/>
      <c r="FO94" s="222"/>
      <c r="FP94" s="222"/>
      <c r="FQ94" s="222"/>
      <c r="FR94" s="222"/>
      <c r="FS94" s="222"/>
      <c r="FT94" s="222"/>
      <c r="FU94" s="222"/>
      <c r="FV94" s="222"/>
      <c r="FW94" s="252"/>
      <c r="FX94" s="252"/>
      <c r="FY94" s="252"/>
      <c r="FZ94" s="252"/>
      <c r="GA94" s="252"/>
      <c r="GB94" s="252"/>
      <c r="GC94" s="252"/>
      <c r="GD94" s="252"/>
      <c r="GE94" s="252"/>
      <c r="GF94" s="252"/>
      <c r="GG94" s="252"/>
      <c r="GH94" s="252"/>
      <c r="GI94" s="252"/>
      <c r="GJ94" s="252"/>
      <c r="GK94" s="252"/>
      <c r="GL94" s="252"/>
      <c r="GM94" s="252"/>
      <c r="GN94" s="252"/>
      <c r="GO94" s="252"/>
      <c r="GP94" s="252"/>
      <c r="GQ94" s="252"/>
      <c r="GR94" s="252"/>
      <c r="GS94" s="252"/>
      <c r="GT94" s="252"/>
      <c r="GU94" s="252"/>
      <c r="GV94" s="252"/>
      <c r="GW94" s="252"/>
      <c r="GX94" s="252"/>
      <c r="GY94" s="252"/>
      <c r="GZ94" s="252"/>
      <c r="HA94" s="252"/>
      <c r="HB94" s="252"/>
      <c r="HC94" s="252"/>
      <c r="HD94" s="252"/>
      <c r="HE94" s="252"/>
      <c r="HF94" s="252"/>
      <c r="HG94" s="252"/>
      <c r="HH94" s="252"/>
      <c r="HI94" s="252"/>
      <c r="HJ94" s="252"/>
      <c r="HK94" s="252"/>
      <c r="HL94" s="252"/>
      <c r="HM94" s="252"/>
      <c r="HN94" s="252"/>
      <c r="HO94" s="252"/>
      <c r="HP94" s="252"/>
      <c r="HQ94" s="252"/>
      <c r="HR94" s="252"/>
      <c r="HS94" s="252"/>
      <c r="HT94" s="252"/>
      <c r="HU94" s="252"/>
      <c r="HV94" s="252"/>
      <c r="HW94" s="252"/>
      <c r="HX94" s="252"/>
      <c r="HY94" s="252"/>
      <c r="HZ94" s="252"/>
      <c r="IA94" s="252"/>
      <c r="IB94" s="252"/>
      <c r="IC94" s="252"/>
      <c r="ID94" s="252"/>
      <c r="IE94" s="252"/>
      <c r="IF94" s="252"/>
      <c r="IG94" s="252"/>
      <c r="IH94" s="252"/>
      <c r="II94" s="252"/>
      <c r="IJ94" s="252"/>
      <c r="IK94" s="252"/>
      <c r="IL94" s="252"/>
      <c r="IM94" s="252"/>
      <c r="IN94" s="252"/>
      <c r="IO94" s="252"/>
      <c r="IP94" s="252"/>
      <c r="IQ94" s="252"/>
      <c r="IR94" s="252"/>
      <c r="IS94" s="252"/>
      <c r="IT94" s="252"/>
      <c r="IU94" s="252"/>
      <c r="IV94" s="252"/>
      <c r="IW94" s="252"/>
      <c r="IX94" s="252"/>
      <c r="IY94" s="252"/>
      <c r="IZ94" s="252"/>
      <c r="JA94" s="252"/>
      <c r="JB94" s="252"/>
      <c r="JC94" s="252"/>
      <c r="JD94" s="252"/>
      <c r="JE94" s="252"/>
      <c r="JF94" s="252"/>
      <c r="JG94" s="252"/>
      <c r="JH94" s="252"/>
      <c r="JI94" s="252"/>
      <c r="JJ94" s="252"/>
      <c r="JK94" s="252"/>
      <c r="JL94" s="252"/>
      <c r="JM94" s="252"/>
      <c r="JN94" s="252"/>
      <c r="JO94" s="252"/>
      <c r="JP94" s="252"/>
      <c r="JQ94" s="252"/>
      <c r="JR94" s="252"/>
      <c r="JS94" s="252"/>
      <c r="JT94" s="252"/>
      <c r="JU94" s="252"/>
      <c r="JV94" s="252"/>
      <c r="JW94" s="252"/>
      <c r="JX94" s="252"/>
      <c r="JY94" s="252"/>
      <c r="JZ94" s="252"/>
      <c r="KA94" s="252"/>
      <c r="KB94" s="252"/>
      <c r="KC94" s="252"/>
      <c r="KD94" s="252"/>
      <c r="KE94" s="252"/>
      <c r="KF94" s="252"/>
      <c r="KG94" s="252"/>
      <c r="KH94" s="252"/>
      <c r="KI94" s="252"/>
      <c r="KJ94" s="252"/>
      <c r="KK94" s="252"/>
      <c r="KL94" s="252"/>
      <c r="KM94" s="252"/>
      <c r="KN94" s="252"/>
      <c r="KO94" s="252"/>
      <c r="KP94" s="252"/>
      <c r="KQ94" s="252"/>
      <c r="KR94" s="252"/>
      <c r="KS94" s="252"/>
      <c r="KT94" s="252"/>
      <c r="KU94" s="252"/>
      <c r="KV94" s="252"/>
      <c r="KW94" s="252"/>
      <c r="KX94" s="252"/>
      <c r="KY94" s="252"/>
      <c r="KZ94" s="252"/>
      <c r="LA94" s="252"/>
      <c r="LB94" s="252"/>
      <c r="LC94" s="252"/>
      <c r="LD94" s="252"/>
      <c r="LE94" s="252"/>
      <c r="LF94" s="252"/>
      <c r="LG94" s="252"/>
      <c r="LH94" s="252"/>
      <c r="LI94" s="252"/>
      <c r="LJ94" s="252"/>
      <c r="LK94" s="252"/>
      <c r="LL94" s="252"/>
      <c r="LM94" s="252"/>
      <c r="LN94" s="252"/>
      <c r="LO94" s="252"/>
      <c r="LP94" s="252"/>
      <c r="LQ94" s="252"/>
      <c r="LR94" s="252"/>
      <c r="LS94" s="252"/>
      <c r="LT94" s="252"/>
      <c r="LU94" s="252"/>
      <c r="LV94" s="252"/>
      <c r="LW94" s="252"/>
      <c r="LX94" s="252"/>
      <c r="LY94" s="252"/>
      <c r="LZ94" s="252"/>
      <c r="MA94" s="252"/>
      <c r="MB94" s="252"/>
      <c r="MC94" s="252"/>
      <c r="MD94" s="252"/>
      <c r="ME94" s="252"/>
      <c r="MF94" s="252"/>
      <c r="MG94" s="252"/>
      <c r="MH94" s="252"/>
      <c r="MI94" s="252"/>
      <c r="MJ94" s="252"/>
      <c r="MK94" s="252"/>
      <c r="ML94" s="252"/>
      <c r="MM94" s="252"/>
      <c r="MN94" s="252"/>
      <c r="MO94" s="252"/>
      <c r="MP94" s="252"/>
      <c r="MQ94" s="252"/>
      <c r="MR94" s="252"/>
      <c r="MS94" s="252"/>
      <c r="MT94" s="252"/>
      <c r="MU94" s="252"/>
      <c r="MV94" s="252"/>
      <c r="MW94" s="252"/>
      <c r="MX94" s="252"/>
      <c r="MY94" s="252"/>
      <c r="MZ94" s="252"/>
      <c r="NA94" s="252"/>
      <c r="NB94" s="252"/>
      <c r="NC94" s="252"/>
      <c r="ND94" s="252"/>
      <c r="NE94" s="252"/>
      <c r="NF94" s="252"/>
      <c r="NG94" s="252"/>
      <c r="NH94" s="252"/>
      <c r="NI94" s="252"/>
      <c r="NJ94" s="252"/>
      <c r="NK94" s="252"/>
      <c r="NL94" s="252"/>
      <c r="NM94" s="252"/>
      <c r="NN94" s="252"/>
      <c r="NO94" s="252"/>
      <c r="NP94" s="252"/>
      <c r="NQ94" s="252"/>
      <c r="NR94" s="252"/>
      <c r="NS94" s="252"/>
      <c r="NT94" s="252"/>
      <c r="NU94" s="252"/>
      <c r="NV94" s="252"/>
      <c r="NW94" s="252"/>
      <c r="NX94" s="252"/>
      <c r="NY94" s="252"/>
      <c r="NZ94" s="252"/>
      <c r="OA94" s="252"/>
      <c r="OB94" s="252"/>
      <c r="OC94" s="252"/>
      <c r="OD94" s="252"/>
      <c r="OE94" s="252"/>
      <c r="OF94" s="252"/>
      <c r="OG94" s="252"/>
      <c r="OH94" s="252"/>
      <c r="OI94" s="252"/>
      <c r="OJ94" s="252"/>
      <c r="OK94" s="252"/>
      <c r="OL94" s="252"/>
      <c r="OM94" s="252"/>
      <c r="ON94" s="252"/>
      <c r="OO94" s="252"/>
      <c r="OP94" s="252"/>
      <c r="OQ94" s="252"/>
      <c r="OR94" s="252"/>
      <c r="OS94" s="252"/>
      <c r="OT94" s="252"/>
      <c r="OU94" s="252"/>
      <c r="OV94" s="252"/>
      <c r="OW94" s="252"/>
      <c r="OX94" s="252"/>
      <c r="OY94" s="252"/>
      <c r="OZ94" s="252"/>
      <c r="PA94" s="252"/>
      <c r="PB94" s="252"/>
      <c r="PC94" s="252"/>
      <c r="PD94" s="252"/>
      <c r="PE94" s="252"/>
      <c r="PF94" s="252"/>
      <c r="PG94" s="252"/>
      <c r="PH94" s="252"/>
      <c r="PI94" s="252"/>
      <c r="PJ94" s="252"/>
      <c r="PK94" s="252"/>
      <c r="PL94" s="252"/>
      <c r="PM94" s="252"/>
      <c r="PN94" s="252"/>
      <c r="PO94" s="252"/>
      <c r="PP94" s="252"/>
      <c r="PQ94" s="252"/>
      <c r="PR94" s="252"/>
      <c r="PS94" s="252"/>
      <c r="PT94" s="252"/>
      <c r="PU94" s="252"/>
      <c r="PV94" s="252"/>
      <c r="PW94" s="252"/>
      <c r="PX94" s="252"/>
      <c r="PY94" s="252"/>
      <c r="PZ94" s="252"/>
      <c r="QA94" s="252"/>
      <c r="QB94" s="252"/>
      <c r="QC94" s="252"/>
      <c r="QD94" s="252"/>
      <c r="QE94" s="252"/>
      <c r="QF94" s="252"/>
      <c r="QG94" s="252"/>
      <c r="QH94" s="252"/>
      <c r="QI94" s="252"/>
      <c r="QJ94" s="252"/>
      <c r="QK94" s="252"/>
      <c r="QL94" s="252"/>
      <c r="QM94" s="252"/>
      <c r="QN94" s="252"/>
      <c r="QO94" s="252"/>
      <c r="QP94" s="252"/>
      <c r="QQ94" s="252"/>
      <c r="QR94" s="252"/>
      <c r="QS94" s="252"/>
      <c r="QT94" s="252"/>
      <c r="QU94" s="252"/>
      <c r="QV94" s="252"/>
      <c r="QW94" s="252"/>
      <c r="QX94" s="252"/>
      <c r="QY94" s="252"/>
      <c r="QZ94" s="252"/>
      <c r="RA94" s="252"/>
      <c r="RB94" s="252"/>
      <c r="RC94" s="252"/>
      <c r="RD94" s="252"/>
      <c r="RE94" s="252"/>
      <c r="RF94" s="252"/>
      <c r="RG94" s="252"/>
      <c r="RH94" s="252"/>
      <c r="RI94" s="252"/>
      <c r="RJ94" s="252"/>
      <c r="RK94" s="252"/>
      <c r="RL94" s="252"/>
      <c r="RM94" s="252"/>
      <c r="RN94" s="252"/>
      <c r="RO94" s="252"/>
      <c r="RP94" s="252"/>
      <c r="RQ94" s="252"/>
      <c r="RR94" s="252"/>
      <c r="RS94" s="252"/>
      <c r="RT94" s="252"/>
      <c r="RU94" s="252"/>
      <c r="RV94" s="252"/>
      <c r="RW94" s="252"/>
      <c r="RX94" s="252"/>
      <c r="RY94" s="252"/>
      <c r="RZ94" s="252"/>
      <c r="SA94" s="252"/>
      <c r="SB94" s="252"/>
      <c r="SC94" s="252"/>
      <c r="SD94" s="252"/>
      <c r="SE94" s="252"/>
      <c r="SF94" s="252"/>
      <c r="SG94" s="252"/>
      <c r="SH94" s="252"/>
      <c r="SI94" s="252"/>
      <c r="SJ94" s="252"/>
      <c r="SK94" s="252"/>
      <c r="SL94" s="252"/>
      <c r="SM94" s="252"/>
      <c r="SN94" s="252"/>
      <c r="SO94" s="252"/>
      <c r="SP94" s="252"/>
      <c r="SQ94" s="252"/>
      <c r="SR94" s="252"/>
      <c r="SS94" s="252"/>
      <c r="ST94" s="252"/>
      <c r="SU94" s="252"/>
      <c r="SV94" s="252"/>
      <c r="SW94" s="252"/>
      <c r="SX94" s="252"/>
      <c r="SY94" s="252"/>
      <c r="SZ94" s="252"/>
      <c r="TA94" s="252"/>
      <c r="TB94" s="252"/>
      <c r="TC94" s="252"/>
      <c r="TD94" s="252"/>
      <c r="TE94" s="252"/>
      <c r="TF94" s="252"/>
      <c r="TG94" s="252"/>
      <c r="TH94" s="252"/>
      <c r="TI94" s="252"/>
      <c r="TJ94" s="252"/>
      <c r="TK94" s="252"/>
      <c r="TL94" s="252"/>
      <c r="TM94" s="252"/>
      <c r="TN94" s="252"/>
      <c r="TO94" s="252"/>
      <c r="TP94" s="252"/>
      <c r="TQ94" s="252"/>
      <c r="TR94" s="252"/>
      <c r="TS94" s="252"/>
      <c r="TT94" s="252"/>
      <c r="TU94" s="252"/>
      <c r="TV94" s="252"/>
      <c r="TW94" s="252"/>
      <c r="TX94" s="252"/>
      <c r="TY94" s="252"/>
      <c r="TZ94" s="252"/>
      <c r="UA94" s="252"/>
      <c r="UB94" s="252"/>
      <c r="UC94" s="252"/>
      <c r="UD94" s="252"/>
      <c r="UE94" s="252"/>
      <c r="UF94" s="252"/>
      <c r="UG94" s="252"/>
      <c r="UH94" s="252"/>
      <c r="UI94" s="252"/>
      <c r="UJ94" s="252"/>
      <c r="UK94" s="252"/>
      <c r="UL94" s="252"/>
      <c r="UM94" s="252"/>
      <c r="UN94" s="252"/>
      <c r="UO94" s="252"/>
      <c r="UP94" s="252"/>
      <c r="UQ94" s="252"/>
      <c r="UR94" s="252"/>
      <c r="US94" s="252"/>
      <c r="UT94" s="252"/>
      <c r="UU94" s="252"/>
      <c r="UV94" s="252"/>
      <c r="UW94" s="252"/>
      <c r="UX94" s="252"/>
      <c r="UY94" s="252"/>
      <c r="UZ94" s="252"/>
      <c r="VA94" s="252"/>
      <c r="VB94" s="252"/>
      <c r="VC94" s="252"/>
      <c r="VD94" s="252"/>
      <c r="VE94" s="252"/>
      <c r="VF94" s="252"/>
      <c r="VG94" s="252"/>
      <c r="VH94" s="252"/>
      <c r="VI94" s="252"/>
      <c r="VJ94" s="252"/>
      <c r="VK94" s="252"/>
      <c r="VL94" s="252"/>
      <c r="VM94" s="252"/>
      <c r="VN94" s="252"/>
      <c r="VO94" s="252"/>
      <c r="VP94" s="252"/>
      <c r="VQ94" s="252"/>
      <c r="VR94" s="252"/>
      <c r="VS94" s="252"/>
      <c r="VT94" s="252"/>
      <c r="VU94" s="252"/>
      <c r="VV94" s="252"/>
      <c r="VW94" s="252"/>
      <c r="VX94" s="252"/>
      <c r="VY94" s="252"/>
      <c r="VZ94" s="252"/>
      <c r="WA94" s="252"/>
      <c r="WB94" s="252"/>
      <c r="WC94" s="252"/>
      <c r="WD94" s="252"/>
      <c r="WE94" s="252"/>
      <c r="WF94" s="252"/>
      <c r="WG94" s="252"/>
      <c r="WH94" s="252"/>
      <c r="WI94" s="252"/>
      <c r="WJ94" s="252"/>
      <c r="WK94" s="252"/>
      <c r="WL94" s="252"/>
      <c r="WM94" s="252"/>
      <c r="WN94" s="252"/>
      <c r="WO94" s="252"/>
      <c r="WP94" s="252"/>
      <c r="WQ94" s="252"/>
      <c r="WR94" s="252"/>
      <c r="WS94" s="252"/>
      <c r="WT94" s="252"/>
      <c r="WU94" s="252"/>
      <c r="WV94" s="252"/>
      <c r="WW94" s="252"/>
      <c r="WX94" s="252"/>
      <c r="WY94" s="252"/>
      <c r="WZ94" s="252"/>
      <c r="XA94" s="252"/>
      <c r="XB94" s="252"/>
      <c r="XC94" s="252"/>
      <c r="XD94" s="252"/>
      <c r="XE94" s="252"/>
      <c r="XF94" s="252"/>
      <c r="XG94" s="252"/>
      <c r="XH94" s="252"/>
      <c r="XI94" s="252"/>
      <c r="XJ94" s="252"/>
      <c r="XK94" s="252"/>
      <c r="XL94" s="252"/>
      <c r="XM94" s="252"/>
      <c r="XN94" s="252"/>
      <c r="XO94" s="252"/>
      <c r="XP94" s="252"/>
      <c r="XQ94" s="252"/>
      <c r="XR94" s="252"/>
      <c r="XS94" s="252"/>
      <c r="XT94" s="252"/>
      <c r="XU94" s="252"/>
      <c r="XV94" s="252"/>
      <c r="XW94" s="252"/>
      <c r="XX94" s="252"/>
      <c r="XY94" s="252"/>
      <c r="XZ94" s="252"/>
      <c r="YA94" s="252"/>
      <c r="YB94" s="252"/>
      <c r="YC94" s="252"/>
      <c r="YD94" s="252"/>
      <c r="YE94" s="252"/>
      <c r="YF94" s="252"/>
      <c r="YG94" s="252"/>
      <c r="YH94" s="252"/>
      <c r="YI94" s="252"/>
      <c r="YJ94" s="252"/>
      <c r="YK94" s="252"/>
      <c r="YL94" s="252"/>
      <c r="YM94" s="252"/>
      <c r="YN94" s="252"/>
      <c r="YO94" s="252"/>
      <c r="YP94" s="252"/>
      <c r="YQ94" s="252"/>
      <c r="YR94" s="252"/>
      <c r="YS94" s="252"/>
      <c r="YT94" s="252"/>
      <c r="YU94" s="252"/>
      <c r="YV94" s="252"/>
      <c r="YW94" s="252"/>
      <c r="YX94" s="252"/>
      <c r="YY94" s="252"/>
      <c r="YZ94" s="252"/>
      <c r="ZA94" s="252"/>
      <c r="ZB94" s="252"/>
      <c r="ZC94" s="252"/>
      <c r="ZD94" s="252"/>
      <c r="ZE94" s="252"/>
      <c r="ZF94" s="252"/>
      <c r="ZG94" s="252"/>
      <c r="ZH94" s="252"/>
      <c r="ZI94" s="252"/>
      <c r="ZJ94" s="252"/>
      <c r="ZK94" s="252"/>
      <c r="ZL94" s="252"/>
      <c r="ZM94" s="252"/>
      <c r="ZN94" s="252"/>
      <c r="ZO94" s="252"/>
      <c r="ZP94" s="252"/>
      <c r="ZQ94" s="252"/>
      <c r="ZR94" s="252"/>
      <c r="ZS94" s="252"/>
      <c r="ZT94" s="252"/>
      <c r="ZU94" s="252"/>
      <c r="ZV94" s="252"/>
      <c r="ZW94" s="252"/>
      <c r="ZX94" s="252"/>
      <c r="ZY94" s="252"/>
      <c r="ZZ94" s="252"/>
      <c r="AAA94" s="252"/>
      <c r="AAB94" s="252"/>
      <c r="AAC94" s="252"/>
      <c r="AAD94" s="252"/>
      <c r="AAE94" s="252"/>
      <c r="AAF94" s="252"/>
      <c r="AAG94" s="252"/>
      <c r="AAH94" s="252"/>
      <c r="AAI94" s="252"/>
      <c r="AAJ94" s="252"/>
      <c r="AAK94" s="252"/>
      <c r="AAL94" s="252"/>
      <c r="AAM94" s="252"/>
      <c r="AAN94" s="252"/>
      <c r="AAO94" s="252"/>
      <c r="AAP94" s="252"/>
      <c r="AAQ94" s="252"/>
      <c r="AAR94" s="252"/>
      <c r="AAS94" s="252"/>
      <c r="AAT94" s="252"/>
      <c r="AAU94" s="252"/>
      <c r="AAV94" s="252"/>
      <c r="AAW94" s="252"/>
      <c r="AAX94" s="252"/>
      <c r="AAY94" s="252"/>
      <c r="AAZ94" s="252"/>
      <c r="ABA94" s="252"/>
      <c r="ABB94" s="252"/>
      <c r="ABC94" s="252"/>
      <c r="ABD94" s="252"/>
      <c r="ABE94" s="252"/>
      <c r="ABF94" s="252"/>
      <c r="ABG94" s="252"/>
      <c r="ABH94" s="252"/>
      <c r="ABI94" s="252"/>
      <c r="ABJ94" s="252"/>
      <c r="ABK94" s="252"/>
      <c r="ABL94" s="252"/>
      <c r="ABM94" s="252"/>
      <c r="ABN94" s="252"/>
      <c r="ABO94" s="252"/>
      <c r="ABP94" s="252"/>
      <c r="ABQ94" s="252"/>
      <c r="ABR94" s="252"/>
      <c r="ABS94" s="252"/>
      <c r="ABT94" s="252"/>
      <c r="ABU94" s="252"/>
      <c r="ABV94" s="252"/>
      <c r="ABW94" s="252"/>
      <c r="ABX94" s="252"/>
      <c r="ABY94" s="252"/>
      <c r="ABZ94" s="252"/>
      <c r="ACA94" s="252"/>
      <c r="ACB94" s="252"/>
      <c r="ACC94" s="252"/>
      <c r="ACD94" s="252"/>
      <c r="ACE94" s="252"/>
      <c r="ACF94" s="252"/>
      <c r="ACG94" s="252"/>
      <c r="ACH94" s="252"/>
      <c r="ACI94" s="252"/>
      <c r="ACJ94" s="252"/>
      <c r="ACK94" s="252"/>
      <c r="ACL94" s="252"/>
      <c r="ACM94" s="252"/>
      <c r="ACN94" s="252"/>
      <c r="ACO94" s="252"/>
      <c r="ACP94" s="252"/>
      <c r="ACQ94" s="252"/>
      <c r="ACR94" s="252"/>
      <c r="ACS94" s="252"/>
      <c r="ACT94" s="252"/>
      <c r="ACU94" s="252"/>
      <c r="ACV94" s="252"/>
      <c r="ACW94" s="252"/>
      <c r="ACX94" s="252"/>
      <c r="ACY94" s="252"/>
      <c r="ACZ94" s="252"/>
      <c r="ADA94" s="252"/>
      <c r="ADB94" s="252"/>
      <c r="ADC94" s="252"/>
      <c r="ADD94" s="252"/>
      <c r="ADE94" s="252"/>
      <c r="ADF94" s="252"/>
      <c r="ADG94" s="252"/>
      <c r="ADH94" s="252"/>
      <c r="ADI94" s="252"/>
      <c r="ADJ94" s="252"/>
      <c r="ADK94" s="252"/>
      <c r="ADL94" s="252"/>
      <c r="ADM94" s="252"/>
      <c r="ADN94" s="252"/>
      <c r="ADO94" s="252"/>
      <c r="ADP94" s="252"/>
      <c r="ADQ94" s="252"/>
      <c r="ADR94" s="252"/>
      <c r="ADS94" s="252"/>
      <c r="ADT94" s="252"/>
      <c r="ADU94" s="252"/>
      <c r="ADV94" s="252"/>
      <c r="ADW94" s="252"/>
      <c r="ADX94" s="252"/>
      <c r="ADY94" s="252"/>
      <c r="ADZ94" s="252"/>
      <c r="AEA94" s="252"/>
      <c r="AEB94" s="252"/>
      <c r="AEC94" s="252"/>
      <c r="AED94" s="252"/>
      <c r="AEE94" s="252"/>
      <c r="AEF94" s="252"/>
      <c r="AEG94" s="252"/>
      <c r="AEH94" s="252"/>
      <c r="AEI94" s="252"/>
      <c r="AEJ94" s="252"/>
      <c r="AEK94" s="252"/>
      <c r="AEL94" s="252"/>
      <c r="AEM94" s="252"/>
      <c r="AEN94" s="252"/>
      <c r="AEO94" s="252"/>
      <c r="AEP94" s="252"/>
      <c r="AEQ94" s="252"/>
      <c r="AER94" s="252"/>
      <c r="AES94" s="252"/>
      <c r="AET94" s="252"/>
      <c r="AEU94" s="252"/>
      <c r="AEV94" s="252"/>
      <c r="AEW94" s="252"/>
      <c r="AEX94" s="252"/>
      <c r="AEY94" s="252"/>
      <c r="AEZ94" s="252"/>
      <c r="AFA94" s="252"/>
      <c r="AFB94" s="252"/>
      <c r="AFC94" s="252"/>
      <c r="AFD94" s="252"/>
      <c r="AFE94" s="252"/>
      <c r="AFF94" s="252"/>
      <c r="AFG94" s="252"/>
      <c r="AFH94" s="252"/>
      <c r="AFI94" s="252"/>
      <c r="AFJ94" s="252"/>
      <c r="AFK94" s="252"/>
      <c r="AFL94" s="252"/>
      <c r="AFM94" s="252"/>
      <c r="AFN94" s="252"/>
      <c r="AFO94" s="252"/>
      <c r="AFP94" s="252"/>
      <c r="AFQ94" s="252"/>
      <c r="AFR94" s="252"/>
      <c r="AFS94" s="252"/>
      <c r="AFT94" s="252"/>
      <c r="AFU94" s="252"/>
      <c r="AFV94" s="252"/>
      <c r="AFW94" s="252"/>
      <c r="AFX94" s="252"/>
      <c r="AFY94" s="252"/>
      <c r="AFZ94" s="252"/>
      <c r="AGA94" s="252"/>
      <c r="AGB94" s="252"/>
      <c r="AGC94" s="252"/>
      <c r="AGD94" s="252"/>
      <c r="AGE94" s="252"/>
      <c r="AGF94" s="252"/>
      <c r="AGG94" s="252"/>
      <c r="AGH94" s="252"/>
      <c r="AGI94" s="252"/>
      <c r="AGJ94" s="252"/>
      <c r="AGK94" s="252"/>
      <c r="AGL94" s="252"/>
      <c r="AGM94" s="252"/>
      <c r="AGN94" s="252"/>
      <c r="AGO94" s="252"/>
      <c r="AGP94" s="252"/>
      <c r="AGQ94" s="252"/>
      <c r="AGR94" s="252"/>
      <c r="AGS94" s="252"/>
      <c r="AGT94" s="252"/>
      <c r="AGU94" s="252"/>
      <c r="AGV94" s="252"/>
      <c r="AGW94" s="252"/>
      <c r="AGX94" s="252"/>
      <c r="AGY94" s="252"/>
      <c r="AGZ94" s="252"/>
      <c r="AHA94" s="252"/>
      <c r="AHB94" s="252"/>
      <c r="AHC94" s="252"/>
      <c r="AHD94" s="252"/>
      <c r="AHE94" s="252"/>
      <c r="AHF94" s="252"/>
      <c r="AHG94" s="252"/>
      <c r="AHH94" s="252"/>
      <c r="AHI94" s="252"/>
      <c r="AHJ94" s="252"/>
      <c r="AHK94" s="252"/>
      <c r="AHL94" s="252"/>
      <c r="AHM94" s="252"/>
      <c r="AHN94" s="252"/>
      <c r="AHO94" s="252"/>
      <c r="AHP94" s="252"/>
      <c r="AHQ94" s="252"/>
      <c r="AHR94" s="252"/>
      <c r="AHS94" s="252"/>
      <c r="AHT94" s="252"/>
      <c r="AHU94" s="252"/>
      <c r="AHV94" s="252"/>
      <c r="AHW94" s="252"/>
      <c r="AHX94" s="252"/>
      <c r="AHY94" s="252"/>
      <c r="AHZ94" s="252"/>
      <c r="AIA94" s="252"/>
      <c r="AIB94" s="252"/>
      <c r="AIC94" s="252"/>
      <c r="AID94" s="252"/>
      <c r="AIE94" s="252"/>
      <c r="AIF94" s="252"/>
      <c r="AIG94" s="252"/>
      <c r="AIH94" s="252"/>
      <c r="AII94" s="252"/>
      <c r="AIJ94" s="252"/>
      <c r="AIK94" s="252"/>
      <c r="AIL94" s="252"/>
      <c r="AIM94" s="252"/>
      <c r="AIN94" s="252"/>
      <c r="AIO94" s="252"/>
      <c r="AIP94" s="252"/>
      <c r="AIQ94" s="252"/>
      <c r="AIR94" s="252"/>
      <c r="AIS94" s="252"/>
      <c r="AIT94" s="252"/>
      <c r="AIU94" s="252"/>
      <c r="AIV94" s="252"/>
      <c r="AIW94" s="252"/>
      <c r="AIX94" s="252"/>
      <c r="AIY94" s="252"/>
      <c r="AIZ94" s="252"/>
      <c r="AJA94" s="252"/>
      <c r="AJB94" s="252"/>
      <c r="AJC94" s="252"/>
      <c r="AJD94" s="252"/>
      <c r="AJE94" s="252"/>
      <c r="AJF94" s="252"/>
      <c r="AJG94" s="252"/>
      <c r="AJH94" s="252"/>
      <c r="AJI94" s="252"/>
      <c r="AJJ94" s="252"/>
      <c r="AJK94" s="252"/>
      <c r="AJL94" s="252"/>
      <c r="AJM94" s="252"/>
      <c r="AJN94" s="252"/>
      <c r="AJO94" s="252"/>
      <c r="AJP94" s="252"/>
      <c r="AJQ94" s="252"/>
      <c r="AJR94" s="252"/>
      <c r="AJS94" s="252"/>
      <c r="AJT94" s="252"/>
      <c r="AJU94" s="252"/>
      <c r="AJV94" s="252"/>
      <c r="AJW94" s="252"/>
      <c r="AJX94" s="252"/>
      <c r="AJY94" s="252"/>
      <c r="AJZ94" s="252"/>
      <c r="AKA94" s="252"/>
      <c r="AKB94" s="252"/>
      <c r="AKC94" s="252"/>
      <c r="AKD94" s="252"/>
      <c r="AKE94" s="252"/>
      <c r="AKF94" s="252"/>
      <c r="AKG94" s="252"/>
      <c r="AKH94" s="252"/>
      <c r="AKI94" s="252"/>
      <c r="AKJ94" s="252"/>
      <c r="AKK94" s="252"/>
      <c r="AKL94" s="252"/>
      <c r="AKM94" s="252"/>
      <c r="AKN94" s="252"/>
      <c r="AKO94" s="252"/>
      <c r="AKP94" s="252"/>
      <c r="AKQ94" s="252"/>
      <c r="AKR94" s="252"/>
      <c r="AKS94" s="252"/>
      <c r="AKT94" s="252"/>
      <c r="AKU94" s="252"/>
      <c r="AKV94" s="252"/>
      <c r="AKW94" s="252"/>
      <c r="AKX94" s="252"/>
      <c r="AKY94" s="252"/>
      <c r="AKZ94" s="252"/>
      <c r="ALA94" s="252"/>
      <c r="ALB94" s="252"/>
      <c r="ALC94" s="252"/>
      <c r="ALD94" s="252"/>
      <c r="ALE94" s="252"/>
      <c r="ALF94" s="252"/>
      <c r="ALG94" s="252"/>
      <c r="ALH94" s="252"/>
      <c r="ALI94" s="252"/>
      <c r="ALJ94" s="252"/>
      <c r="ALK94" s="252"/>
      <c r="ALL94" s="252"/>
      <c r="ALM94" s="252"/>
      <c r="ALN94" s="252"/>
      <c r="ALO94" s="252"/>
      <c r="ALP94" s="252"/>
      <c r="ALQ94" s="252"/>
      <c r="ALR94" s="252"/>
      <c r="ALS94" s="252"/>
      <c r="ALT94" s="252"/>
      <c r="ALU94" s="252"/>
      <c r="ALV94" s="252"/>
      <c r="ALW94" s="252"/>
      <c r="ALX94" s="252"/>
      <c r="ALY94" s="252"/>
      <c r="ALZ94" s="252"/>
      <c r="AMA94" s="252"/>
      <c r="AMB94" s="252"/>
      <c r="AMC94" s="252"/>
      <c r="AMD94" s="252"/>
      <c r="AME94" s="252"/>
      <c r="AMF94" s="252"/>
      <c r="AMG94" s="252"/>
      <c r="AMH94" s="252"/>
      <c r="AMI94" s="252"/>
      <c r="AMJ94" s="252"/>
      <c r="AMK94" s="252"/>
      <c r="AML94" s="252"/>
      <c r="AMM94" s="252"/>
      <c r="AMN94" s="252"/>
      <c r="AMO94" s="252"/>
      <c r="AMP94" s="252"/>
      <c r="AMQ94" s="252"/>
      <c r="AMR94" s="252"/>
      <c r="AMS94" s="252"/>
      <c r="AMT94" s="252"/>
      <c r="AMU94" s="252"/>
      <c r="AMV94" s="252"/>
      <c r="AMW94" s="252"/>
      <c r="AMX94" s="252"/>
      <c r="AMY94" s="252"/>
      <c r="AMZ94" s="252"/>
      <c r="ANA94" s="252"/>
      <c r="ANB94" s="252"/>
      <c r="ANC94" s="252"/>
      <c r="AND94" s="252"/>
      <c r="ANE94" s="252"/>
      <c r="ANF94" s="252"/>
      <c r="ANG94" s="252"/>
      <c r="ANH94" s="252"/>
      <c r="ANI94" s="252"/>
      <c r="ANJ94" s="252"/>
      <c r="ANK94" s="252"/>
      <c r="ANL94" s="252"/>
      <c r="ANM94" s="252"/>
      <c r="ANN94" s="252"/>
      <c r="ANO94" s="252"/>
      <c r="ANP94" s="252"/>
      <c r="ANQ94" s="252"/>
      <c r="ANR94" s="252"/>
      <c r="ANS94" s="252"/>
      <c r="ANT94" s="252"/>
      <c r="ANU94" s="252"/>
      <c r="ANV94" s="252"/>
      <c r="ANW94" s="252"/>
      <c r="ANX94" s="252"/>
      <c r="ANY94" s="252"/>
      <c r="ANZ94" s="252"/>
      <c r="AOA94" s="252"/>
      <c r="AOB94" s="252"/>
      <c r="AOC94" s="252"/>
      <c r="AOD94" s="252"/>
      <c r="AOE94" s="252"/>
      <c r="AOF94" s="252"/>
      <c r="AOG94" s="252"/>
      <c r="AOH94" s="252"/>
      <c r="AOI94" s="252"/>
      <c r="AOJ94" s="252"/>
      <c r="AOK94" s="252"/>
      <c r="AOL94" s="252"/>
      <c r="AOM94" s="252"/>
      <c r="AON94" s="252"/>
      <c r="AOO94" s="252"/>
      <c r="AOP94" s="252"/>
      <c r="AOQ94" s="252"/>
      <c r="AOR94" s="252"/>
      <c r="AOS94" s="252"/>
      <c r="AOT94" s="252"/>
      <c r="AOU94" s="252"/>
      <c r="AOV94" s="252"/>
      <c r="AOW94" s="252"/>
      <c r="AOX94" s="252"/>
      <c r="AOY94" s="252"/>
      <c r="AOZ94" s="252"/>
      <c r="APA94" s="252"/>
      <c r="APB94" s="252"/>
      <c r="APC94" s="252"/>
      <c r="APD94" s="252"/>
      <c r="APE94" s="252"/>
      <c r="APF94" s="252"/>
      <c r="APG94" s="252"/>
      <c r="APH94" s="252"/>
      <c r="API94" s="252"/>
      <c r="APJ94" s="252"/>
      <c r="APK94" s="252"/>
      <c r="APL94" s="252"/>
      <c r="APM94" s="252"/>
      <c r="APN94" s="252"/>
      <c r="APO94" s="252"/>
      <c r="APP94" s="252"/>
    </row>
    <row r="95" spans="1:1108" s="153" customFormat="1">
      <c r="A95" s="42">
        <v>236</v>
      </c>
      <c r="B95" s="137">
        <v>81.099999999999994</v>
      </c>
      <c r="C95" s="102" t="s">
        <v>759</v>
      </c>
      <c r="D95" s="174">
        <v>1092</v>
      </c>
      <c r="E95" s="254" t="s">
        <v>722</v>
      </c>
      <c r="F95" s="106" t="s">
        <v>761</v>
      </c>
      <c r="G95" s="175" t="s">
        <v>760</v>
      </c>
      <c r="H95" s="175" t="s">
        <v>763</v>
      </c>
      <c r="I95" s="175" t="s">
        <v>762</v>
      </c>
      <c r="J95" s="10" t="s">
        <v>764</v>
      </c>
      <c r="K95" s="10" t="s">
        <v>765</v>
      </c>
      <c r="L95" s="74" t="s">
        <v>766</v>
      </c>
      <c r="M95" s="10" t="s">
        <v>767</v>
      </c>
      <c r="N95" s="74" t="s">
        <v>201</v>
      </c>
      <c r="O95" s="177">
        <v>101500</v>
      </c>
      <c r="P95" s="109">
        <v>89</v>
      </c>
      <c r="Q95" s="109" t="s">
        <v>0</v>
      </c>
      <c r="R95" s="109">
        <v>89</v>
      </c>
      <c r="S95" s="109" t="s">
        <v>0</v>
      </c>
      <c r="T95" s="109">
        <v>3</v>
      </c>
      <c r="U95" s="109" t="s">
        <v>0</v>
      </c>
      <c r="V95" s="109">
        <v>16</v>
      </c>
      <c r="W95" s="109" t="s">
        <v>0</v>
      </c>
      <c r="X95" s="109">
        <v>10</v>
      </c>
      <c r="Y95" s="109" t="s">
        <v>0</v>
      </c>
      <c r="Z95" s="109">
        <v>2</v>
      </c>
      <c r="AA95" s="109" t="s">
        <v>0</v>
      </c>
      <c r="AB95" s="109"/>
      <c r="AC95" s="109" t="s">
        <v>0</v>
      </c>
      <c r="AD95" s="109"/>
      <c r="AE95" s="109" t="s">
        <v>0</v>
      </c>
      <c r="AF95" s="77">
        <v>4.5</v>
      </c>
      <c r="AG95" s="78">
        <v>8</v>
      </c>
      <c r="AH95" s="77" t="s">
        <v>407</v>
      </c>
      <c r="AI95" s="77" t="s">
        <v>0</v>
      </c>
      <c r="AJ95" s="80"/>
      <c r="AK95" s="80"/>
      <c r="AL95" s="26" t="s">
        <v>11</v>
      </c>
      <c r="AM95" s="26"/>
      <c r="AN95" s="26"/>
      <c r="AO95" s="26"/>
      <c r="AP95" s="111">
        <v>10</v>
      </c>
      <c r="AQ95" s="111" t="s">
        <v>7</v>
      </c>
      <c r="AR95" s="83">
        <v>0.28000000000000003</v>
      </c>
      <c r="AS95" s="83" t="s">
        <v>20</v>
      </c>
      <c r="AT95" s="265" t="s">
        <v>276</v>
      </c>
      <c r="AU95" s="266" t="s">
        <v>465</v>
      </c>
      <c r="AV95" s="266" t="s">
        <v>408</v>
      </c>
      <c r="AW95" s="74" t="s">
        <v>206</v>
      </c>
      <c r="AX95" s="74" t="s">
        <v>207</v>
      </c>
      <c r="AY95" s="74" t="s">
        <v>208</v>
      </c>
      <c r="AZ95" s="74" t="s">
        <v>209</v>
      </c>
      <c r="BA95" s="152" t="s">
        <v>210</v>
      </c>
      <c r="BB95" s="86" t="s">
        <v>211</v>
      </c>
      <c r="BC95" s="86" t="s">
        <v>212</v>
      </c>
      <c r="BD95" s="86" t="s">
        <v>213</v>
      </c>
      <c r="BE95" s="364" t="s">
        <v>722</v>
      </c>
      <c r="BF95" s="96" t="s">
        <v>731</v>
      </c>
      <c r="BG95" s="96" t="s">
        <v>732</v>
      </c>
      <c r="BH95" s="96" t="s">
        <v>733</v>
      </c>
      <c r="BM95" s="155" t="s">
        <v>215</v>
      </c>
      <c r="BN95" s="154" t="s">
        <v>216</v>
      </c>
      <c r="BO95" s="154" t="s">
        <v>217</v>
      </c>
      <c r="BP95" s="154" t="s">
        <v>218</v>
      </c>
      <c r="BQ95" s="155" t="s">
        <v>219</v>
      </c>
      <c r="BR95" s="154" t="s">
        <v>220</v>
      </c>
      <c r="BS95" s="121" t="s">
        <v>221</v>
      </c>
      <c r="BT95" s="121" t="s">
        <v>222</v>
      </c>
      <c r="BU95" s="121" t="s">
        <v>215</v>
      </c>
      <c r="BV95" s="121" t="s">
        <v>216</v>
      </c>
      <c r="BW95" s="121" t="s">
        <v>217</v>
      </c>
      <c r="BX95" s="121" t="s">
        <v>218</v>
      </c>
      <c r="BY95" s="121" t="s">
        <v>414</v>
      </c>
      <c r="BZ95" s="155" t="s">
        <v>415</v>
      </c>
      <c r="CA95" s="268" t="s">
        <v>416</v>
      </c>
      <c r="CB95" s="269" t="s">
        <v>417</v>
      </c>
      <c r="CC95" s="154" t="s">
        <v>227</v>
      </c>
      <c r="CD95" s="156" t="s">
        <v>228</v>
      </c>
      <c r="CE95" s="157" t="s">
        <v>229</v>
      </c>
      <c r="CF95" s="157" t="s">
        <v>230</v>
      </c>
      <c r="CG95" s="154" t="s">
        <v>734</v>
      </c>
      <c r="CH95" s="156" t="s">
        <v>735</v>
      </c>
      <c r="CI95" s="156" t="s">
        <v>736</v>
      </c>
      <c r="CJ95" s="156" t="s">
        <v>737</v>
      </c>
      <c r="CK95" s="158"/>
      <c r="CL95" s="158"/>
      <c r="CM95" s="158"/>
      <c r="CN95" s="158"/>
      <c r="CO95" s="158"/>
      <c r="CP95" s="158"/>
      <c r="CQ95" s="158"/>
      <c r="CR95" s="158"/>
      <c r="CS95" s="158"/>
      <c r="CT95" s="158"/>
      <c r="CU95" s="158"/>
      <c r="CV95" s="158"/>
      <c r="CW95" s="158"/>
      <c r="CX95" s="158"/>
      <c r="CY95" s="368"/>
      <c r="CZ95" s="90"/>
      <c r="DA95" s="92"/>
      <c r="DB95" s="93"/>
      <c r="DC95" s="93"/>
      <c r="DD95" s="93"/>
      <c r="DE95" s="90" t="s">
        <v>235</v>
      </c>
      <c r="DF95" s="93"/>
      <c r="DG95" s="158"/>
      <c r="DH95" s="158"/>
      <c r="DI95" s="92" t="s">
        <v>236</v>
      </c>
      <c r="DJ95" s="91" t="s">
        <v>237</v>
      </c>
      <c r="DK95" s="91" t="s">
        <v>238</v>
      </c>
      <c r="DL95" s="91" t="s">
        <v>239</v>
      </c>
      <c r="DM95" s="127" t="s">
        <v>414</v>
      </c>
      <c r="DN95" s="127" t="s">
        <v>422</v>
      </c>
      <c r="DO95" s="127" t="s">
        <v>423</v>
      </c>
      <c r="DP95" s="127" t="s">
        <v>424</v>
      </c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4"/>
      <c r="EH95" s="94"/>
      <c r="EI95" s="95"/>
      <c r="EJ95" s="95"/>
      <c r="EK95" s="96" t="s">
        <v>253</v>
      </c>
      <c r="EL95" s="74"/>
      <c r="EM95" s="74"/>
      <c r="EN95" s="137"/>
      <c r="EO95" s="185" t="s">
        <v>254</v>
      </c>
      <c r="EP95" s="185" t="s">
        <v>738</v>
      </c>
      <c r="EQ95" s="185" t="s">
        <v>768</v>
      </c>
      <c r="ER95" s="185" t="s">
        <v>769</v>
      </c>
      <c r="ES95" s="185" t="s">
        <v>770</v>
      </c>
      <c r="ET95" s="185"/>
      <c r="EU95" s="185"/>
      <c r="EV95" s="137"/>
      <c r="EW95" s="137"/>
      <c r="EX95" s="356"/>
      <c r="EY95" s="356"/>
      <c r="EZ95" s="356"/>
      <c r="FA95" s="356"/>
      <c r="FB95" s="356"/>
      <c r="FC95" s="356"/>
      <c r="FD95" s="355" t="s">
        <v>771</v>
      </c>
      <c r="FE95" s="356"/>
      <c r="FF95" s="239">
        <v>43492</v>
      </c>
      <c r="FG95" s="239"/>
      <c r="FH95" s="239"/>
      <c r="FI95" s="240">
        <v>115848</v>
      </c>
      <c r="FJ95" s="248"/>
      <c r="FK95" s="248"/>
      <c r="FL95" s="135">
        <v>1</v>
      </c>
      <c r="FM95" s="136"/>
      <c r="FN95" s="136"/>
      <c r="FO95" s="136"/>
      <c r="FP95" s="136"/>
      <c r="FQ95" s="136"/>
      <c r="FR95" s="136"/>
      <c r="FS95" s="136"/>
      <c r="FT95" s="136"/>
      <c r="FU95" s="136"/>
      <c r="FV95" s="136"/>
    </row>
    <row r="96" spans="1:1108" s="153" customFormat="1">
      <c r="A96" s="42">
        <v>239</v>
      </c>
      <c r="B96" s="137">
        <v>82.1</v>
      </c>
      <c r="C96" s="102" t="s">
        <v>772</v>
      </c>
      <c r="D96" s="174">
        <v>1092</v>
      </c>
      <c r="E96" s="254" t="s">
        <v>722</v>
      </c>
      <c r="F96" s="106" t="s">
        <v>761</v>
      </c>
      <c r="G96" s="175" t="s">
        <v>760</v>
      </c>
      <c r="H96" s="175" t="s">
        <v>763</v>
      </c>
      <c r="I96" s="175" t="s">
        <v>762</v>
      </c>
      <c r="J96" s="10" t="s">
        <v>764</v>
      </c>
      <c r="K96" s="10" t="s">
        <v>765</v>
      </c>
      <c r="L96" s="74" t="s">
        <v>766</v>
      </c>
      <c r="M96" s="10" t="s">
        <v>767</v>
      </c>
      <c r="N96" s="74" t="s">
        <v>201</v>
      </c>
      <c r="O96" s="177">
        <v>101501</v>
      </c>
      <c r="P96" s="109">
        <v>89</v>
      </c>
      <c r="Q96" s="109" t="s">
        <v>0</v>
      </c>
      <c r="R96" s="109">
        <v>89</v>
      </c>
      <c r="S96" s="109" t="s">
        <v>0</v>
      </c>
      <c r="T96" s="109">
        <v>3</v>
      </c>
      <c r="U96" s="109" t="s">
        <v>0</v>
      </c>
      <c r="V96" s="109">
        <v>16</v>
      </c>
      <c r="W96" s="109" t="s">
        <v>0</v>
      </c>
      <c r="X96" s="109">
        <v>10</v>
      </c>
      <c r="Y96" s="109" t="s">
        <v>0</v>
      </c>
      <c r="Z96" s="109">
        <v>2</v>
      </c>
      <c r="AA96" s="109" t="s">
        <v>0</v>
      </c>
      <c r="AB96" s="109"/>
      <c r="AC96" s="109" t="s">
        <v>0</v>
      </c>
      <c r="AD96" s="109"/>
      <c r="AE96" s="109" t="s">
        <v>0</v>
      </c>
      <c r="AF96" s="77">
        <v>4.5</v>
      </c>
      <c r="AG96" s="78">
        <v>8</v>
      </c>
      <c r="AH96" s="77" t="s">
        <v>407</v>
      </c>
      <c r="AI96" s="77" t="s">
        <v>0</v>
      </c>
      <c r="AJ96" s="80"/>
      <c r="AK96" s="80"/>
      <c r="AL96" s="26" t="s">
        <v>11</v>
      </c>
      <c r="AM96" s="26"/>
      <c r="AN96" s="26"/>
      <c r="AO96" s="26"/>
      <c r="AP96" s="111">
        <v>10</v>
      </c>
      <c r="AQ96" s="111" t="s">
        <v>7</v>
      </c>
      <c r="AR96" s="83">
        <v>0.28000000000000003</v>
      </c>
      <c r="AS96" s="83" t="s">
        <v>20</v>
      </c>
      <c r="AT96" s="265" t="s">
        <v>276</v>
      </c>
      <c r="AU96" s="266" t="s">
        <v>465</v>
      </c>
      <c r="AV96" s="266" t="s">
        <v>408</v>
      </c>
      <c r="AW96" s="74" t="s">
        <v>206</v>
      </c>
      <c r="AX96" s="74" t="s">
        <v>207</v>
      </c>
      <c r="AY96" s="74" t="s">
        <v>208</v>
      </c>
      <c r="AZ96" s="74" t="s">
        <v>209</v>
      </c>
      <c r="BA96" s="152" t="s">
        <v>210</v>
      </c>
      <c r="BB96" s="86" t="s">
        <v>211</v>
      </c>
      <c r="BC96" s="86" t="s">
        <v>212</v>
      </c>
      <c r="BD96" s="86" t="s">
        <v>213</v>
      </c>
      <c r="BE96" s="364" t="s">
        <v>722</v>
      </c>
      <c r="BF96" s="96" t="s">
        <v>731</v>
      </c>
      <c r="BG96" s="96" t="s">
        <v>732</v>
      </c>
      <c r="BH96" s="96" t="s">
        <v>733</v>
      </c>
      <c r="BM96" s="155" t="s">
        <v>215</v>
      </c>
      <c r="BN96" s="154" t="s">
        <v>216</v>
      </c>
      <c r="BO96" s="154" t="s">
        <v>217</v>
      </c>
      <c r="BP96" s="154" t="s">
        <v>218</v>
      </c>
      <c r="BQ96" s="155" t="s">
        <v>219</v>
      </c>
      <c r="BR96" s="154" t="s">
        <v>220</v>
      </c>
      <c r="BS96" s="121" t="s">
        <v>221</v>
      </c>
      <c r="BT96" s="121" t="s">
        <v>222</v>
      </c>
      <c r="BU96" s="121" t="s">
        <v>215</v>
      </c>
      <c r="BV96" s="121" t="s">
        <v>216</v>
      </c>
      <c r="BW96" s="121" t="s">
        <v>217</v>
      </c>
      <c r="BX96" s="121" t="s">
        <v>218</v>
      </c>
      <c r="BY96" s="121" t="s">
        <v>414</v>
      </c>
      <c r="BZ96" s="155" t="s">
        <v>415</v>
      </c>
      <c r="CA96" s="268" t="s">
        <v>416</v>
      </c>
      <c r="CB96" s="269" t="s">
        <v>417</v>
      </c>
      <c r="CC96" s="154" t="s">
        <v>227</v>
      </c>
      <c r="CD96" s="156" t="s">
        <v>228</v>
      </c>
      <c r="CE96" s="157" t="s">
        <v>229</v>
      </c>
      <c r="CF96" s="157" t="s">
        <v>230</v>
      </c>
      <c r="CG96" s="154" t="s">
        <v>734</v>
      </c>
      <c r="CH96" s="156" t="s">
        <v>735</v>
      </c>
      <c r="CI96" s="156" t="s">
        <v>736</v>
      </c>
      <c r="CJ96" s="156" t="s">
        <v>737</v>
      </c>
      <c r="CK96" s="158"/>
      <c r="CL96" s="158"/>
      <c r="CM96" s="158"/>
      <c r="CN96" s="158"/>
      <c r="CO96" s="158"/>
      <c r="CP96" s="158"/>
      <c r="CQ96" s="158"/>
      <c r="CR96" s="158"/>
      <c r="CS96" s="158"/>
      <c r="CT96" s="158"/>
      <c r="CU96" s="158"/>
      <c r="CV96" s="158"/>
      <c r="CW96" s="158"/>
      <c r="CX96" s="158"/>
      <c r="CY96" s="368"/>
      <c r="CZ96" s="90"/>
      <c r="DA96" s="92"/>
      <c r="DB96" s="93"/>
      <c r="DC96" s="93"/>
      <c r="DD96" s="93"/>
      <c r="DE96" s="90" t="s">
        <v>235</v>
      </c>
      <c r="DF96" s="93"/>
      <c r="DG96" s="158"/>
      <c r="DH96" s="158"/>
      <c r="DI96" s="92" t="s">
        <v>236</v>
      </c>
      <c r="DJ96" s="91" t="s">
        <v>237</v>
      </c>
      <c r="DK96" s="91" t="s">
        <v>238</v>
      </c>
      <c r="DL96" s="91" t="s">
        <v>239</v>
      </c>
      <c r="DM96" s="127" t="s">
        <v>414</v>
      </c>
      <c r="DN96" s="127" t="s">
        <v>422</v>
      </c>
      <c r="DO96" s="127" t="s">
        <v>423</v>
      </c>
      <c r="DP96" s="127" t="s">
        <v>424</v>
      </c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4"/>
      <c r="EH96" s="94"/>
      <c r="EI96" s="95"/>
      <c r="EJ96" s="95"/>
      <c r="EK96" s="96" t="s">
        <v>253</v>
      </c>
      <c r="EL96" s="74"/>
      <c r="EM96" s="74"/>
      <c r="EN96" s="137"/>
      <c r="EO96" s="185" t="s">
        <v>254</v>
      </c>
      <c r="EP96" s="185" t="s">
        <v>738</v>
      </c>
      <c r="EQ96" s="185" t="s">
        <v>768</v>
      </c>
      <c r="ER96" s="185" t="s">
        <v>769</v>
      </c>
      <c r="ES96" s="185" t="s">
        <v>770</v>
      </c>
      <c r="ET96" s="185"/>
      <c r="EU96" s="185" t="s">
        <v>773</v>
      </c>
      <c r="EV96" s="137"/>
      <c r="EW96" s="137"/>
      <c r="EX96" s="356"/>
      <c r="EY96" s="356"/>
      <c r="EZ96" s="356"/>
      <c r="FA96" s="356"/>
      <c r="FB96" s="356"/>
      <c r="FC96" s="356"/>
      <c r="FD96" s="355" t="s">
        <v>771</v>
      </c>
      <c r="FE96" s="356"/>
      <c r="FF96" s="239">
        <v>43491</v>
      </c>
      <c r="FG96" s="239"/>
      <c r="FH96" s="239"/>
      <c r="FI96" s="240">
        <v>115849</v>
      </c>
      <c r="FJ96" s="248"/>
      <c r="FK96" s="248"/>
      <c r="FL96" s="135">
        <v>1</v>
      </c>
      <c r="FM96" s="136"/>
      <c r="FN96" s="136"/>
      <c r="FO96" s="136"/>
      <c r="FP96" s="136"/>
      <c r="FQ96" s="136"/>
      <c r="FR96" s="136"/>
      <c r="FS96" s="136"/>
      <c r="FT96" s="136"/>
      <c r="FU96" s="136"/>
      <c r="FV96" s="136"/>
    </row>
    <row r="97" spans="1:1108" s="153" customFormat="1">
      <c r="A97" s="42">
        <v>242</v>
      </c>
      <c r="B97" s="137">
        <v>83.1</v>
      </c>
      <c r="C97" s="102" t="s">
        <v>774</v>
      </c>
      <c r="D97" s="174">
        <v>1092</v>
      </c>
      <c r="E97" s="254" t="s">
        <v>722</v>
      </c>
      <c r="F97" s="106" t="s">
        <v>776</v>
      </c>
      <c r="G97" s="175" t="s">
        <v>775</v>
      </c>
      <c r="H97" s="175" t="s">
        <v>778</v>
      </c>
      <c r="I97" s="175" t="s">
        <v>777</v>
      </c>
      <c r="J97" s="10" t="s">
        <v>779</v>
      </c>
      <c r="K97" s="10" t="s">
        <v>780</v>
      </c>
      <c r="L97" s="74" t="s">
        <v>781</v>
      </c>
      <c r="M97" s="10" t="s">
        <v>782</v>
      </c>
      <c r="N97" s="74" t="s">
        <v>293</v>
      </c>
      <c r="O97" s="177">
        <v>101502</v>
      </c>
      <c r="P97" s="109">
        <v>89</v>
      </c>
      <c r="Q97" s="109" t="s">
        <v>0</v>
      </c>
      <c r="R97" s="109">
        <v>89</v>
      </c>
      <c r="S97" s="109" t="s">
        <v>0</v>
      </c>
      <c r="T97" s="109">
        <v>3</v>
      </c>
      <c r="U97" s="109" t="s">
        <v>0</v>
      </c>
      <c r="V97" s="109">
        <v>16</v>
      </c>
      <c r="W97" s="109" t="s">
        <v>0</v>
      </c>
      <c r="X97" s="109">
        <v>10</v>
      </c>
      <c r="Y97" s="109" t="s">
        <v>0</v>
      </c>
      <c r="Z97" s="109">
        <v>2</v>
      </c>
      <c r="AA97" s="109" t="s">
        <v>0</v>
      </c>
      <c r="AB97" s="109"/>
      <c r="AC97" s="109" t="s">
        <v>0</v>
      </c>
      <c r="AD97" s="109"/>
      <c r="AE97" s="109" t="s">
        <v>0</v>
      </c>
      <c r="AF97" s="77">
        <v>4.5</v>
      </c>
      <c r="AG97" s="78">
        <v>8</v>
      </c>
      <c r="AH97" s="77" t="s">
        <v>407</v>
      </c>
      <c r="AI97" s="77" t="s">
        <v>0</v>
      </c>
      <c r="AJ97" s="80"/>
      <c r="AK97" s="80"/>
      <c r="AL97" s="26" t="s">
        <v>11</v>
      </c>
      <c r="AM97" s="26"/>
      <c r="AN97" s="26"/>
      <c r="AO97" s="26"/>
      <c r="AP97" s="111">
        <v>10</v>
      </c>
      <c r="AQ97" s="111" t="s">
        <v>7</v>
      </c>
      <c r="AR97" s="83">
        <v>0.28000000000000003</v>
      </c>
      <c r="AS97" s="83" t="s">
        <v>20</v>
      </c>
      <c r="AT97" s="265" t="s">
        <v>276</v>
      </c>
      <c r="AU97" s="266" t="s">
        <v>465</v>
      </c>
      <c r="AV97" s="266" t="s">
        <v>408</v>
      </c>
      <c r="AW97" s="74" t="s">
        <v>206</v>
      </c>
      <c r="AX97" s="74" t="s">
        <v>207</v>
      </c>
      <c r="AY97" s="74" t="s">
        <v>208</v>
      </c>
      <c r="AZ97" s="74" t="s">
        <v>209</v>
      </c>
      <c r="BA97" s="152" t="s">
        <v>210</v>
      </c>
      <c r="BB97" s="86" t="s">
        <v>211</v>
      </c>
      <c r="BC97" s="86" t="s">
        <v>212</v>
      </c>
      <c r="BD97" s="86" t="s">
        <v>213</v>
      </c>
      <c r="BE97" s="364" t="s">
        <v>722</v>
      </c>
      <c r="BF97" s="96" t="s">
        <v>731</v>
      </c>
      <c r="BG97" s="96" t="s">
        <v>732</v>
      </c>
      <c r="BH97" s="96" t="s">
        <v>733</v>
      </c>
      <c r="BM97" s="154" t="s">
        <v>294</v>
      </c>
      <c r="BN97" s="157" t="s">
        <v>295</v>
      </c>
      <c r="BO97" s="157" t="s">
        <v>296</v>
      </c>
      <c r="BP97" s="156" t="s">
        <v>297</v>
      </c>
      <c r="BQ97" s="155" t="s">
        <v>298</v>
      </c>
      <c r="BR97" s="155" t="s">
        <v>299</v>
      </c>
      <c r="BS97" s="121" t="s">
        <v>300</v>
      </c>
      <c r="BT97" s="121" t="s">
        <v>301</v>
      </c>
      <c r="BU97" s="121" t="s">
        <v>294</v>
      </c>
      <c r="BV97" s="121" t="s">
        <v>302</v>
      </c>
      <c r="BW97" s="121" t="s">
        <v>296</v>
      </c>
      <c r="BX97" s="121" t="s">
        <v>297</v>
      </c>
      <c r="BY97" s="121" t="s">
        <v>414</v>
      </c>
      <c r="BZ97" s="155" t="s">
        <v>415</v>
      </c>
      <c r="CA97" s="268" t="s">
        <v>416</v>
      </c>
      <c r="CB97" s="269" t="s">
        <v>417</v>
      </c>
      <c r="CC97" s="154" t="s">
        <v>227</v>
      </c>
      <c r="CD97" s="156" t="s">
        <v>228</v>
      </c>
      <c r="CE97" s="157" t="s">
        <v>229</v>
      </c>
      <c r="CF97" s="157" t="s">
        <v>230</v>
      </c>
      <c r="CG97" s="154" t="s">
        <v>734</v>
      </c>
      <c r="CH97" s="156" t="s">
        <v>735</v>
      </c>
      <c r="CI97" s="156" t="s">
        <v>736</v>
      </c>
      <c r="CJ97" s="156" t="s">
        <v>737</v>
      </c>
      <c r="CK97" s="158"/>
      <c r="CL97" s="158"/>
      <c r="CM97" s="158"/>
      <c r="CN97" s="158"/>
      <c r="CO97" s="158"/>
      <c r="CP97" s="158"/>
      <c r="CQ97" s="158"/>
      <c r="CR97" s="158"/>
      <c r="CS97" s="158"/>
      <c r="CT97" s="158"/>
      <c r="CU97" s="158"/>
      <c r="CV97" s="158"/>
      <c r="CW97" s="158"/>
      <c r="CX97" s="158"/>
      <c r="CY97" s="368"/>
      <c r="CZ97" s="90"/>
      <c r="DA97" s="92"/>
      <c r="DB97" s="93"/>
      <c r="DC97" s="93"/>
      <c r="DD97" s="93"/>
      <c r="DE97" s="90" t="s">
        <v>235</v>
      </c>
      <c r="DF97" s="93"/>
      <c r="DG97" s="158"/>
      <c r="DH97" s="158"/>
      <c r="DI97" s="92" t="s">
        <v>236</v>
      </c>
      <c r="DJ97" s="91" t="s">
        <v>237</v>
      </c>
      <c r="DK97" s="91" t="s">
        <v>238</v>
      </c>
      <c r="DL97" s="91" t="s">
        <v>239</v>
      </c>
      <c r="DM97" s="127" t="s">
        <v>414</v>
      </c>
      <c r="DN97" s="127" t="s">
        <v>422</v>
      </c>
      <c r="DO97" s="127" t="s">
        <v>423</v>
      </c>
      <c r="DP97" s="127" t="s">
        <v>424</v>
      </c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4"/>
      <c r="EH97" s="94"/>
      <c r="EI97" s="95"/>
      <c r="EJ97" s="95"/>
      <c r="EK97" s="96" t="s">
        <v>253</v>
      </c>
      <c r="EL97" s="74"/>
      <c r="EM97" s="74"/>
      <c r="EN97" s="137"/>
      <c r="EO97" s="185" t="s">
        <v>254</v>
      </c>
      <c r="EP97" s="185" t="s">
        <v>738</v>
      </c>
      <c r="EQ97" s="185" t="s">
        <v>783</v>
      </c>
      <c r="ER97" s="185" t="s">
        <v>784</v>
      </c>
      <c r="ES97" s="185" t="s">
        <v>785</v>
      </c>
      <c r="ET97" s="185"/>
      <c r="EU97" s="185"/>
      <c r="EV97" s="137"/>
      <c r="EW97" s="137"/>
      <c r="EX97" s="356"/>
      <c r="EY97" s="356"/>
      <c r="EZ97" s="356"/>
      <c r="FA97" s="356"/>
      <c r="FB97" s="356"/>
      <c r="FC97" s="356"/>
      <c r="FD97" s="355" t="s">
        <v>741</v>
      </c>
      <c r="FE97" s="356"/>
      <c r="FF97" s="239">
        <v>39401</v>
      </c>
      <c r="FG97" s="239"/>
      <c r="FH97" s="239"/>
      <c r="FI97" s="240">
        <v>116177</v>
      </c>
      <c r="FJ97" s="248"/>
      <c r="FK97" s="248"/>
      <c r="FL97" s="135">
        <v>1</v>
      </c>
      <c r="FM97" s="136"/>
      <c r="FN97" s="136"/>
      <c r="FO97" s="136"/>
      <c r="FP97" s="136"/>
      <c r="FQ97" s="136"/>
      <c r="FR97" s="136"/>
      <c r="FS97" s="136"/>
      <c r="FT97" s="136"/>
      <c r="FU97" s="136"/>
      <c r="FV97" s="136"/>
    </row>
    <row r="98" spans="1:1108" s="153" customFormat="1">
      <c r="A98" s="42">
        <v>245</v>
      </c>
      <c r="B98" s="137">
        <v>84.1</v>
      </c>
      <c r="C98" s="102" t="s">
        <v>786</v>
      </c>
      <c r="D98" s="174">
        <v>1092</v>
      </c>
      <c r="E98" s="254" t="s">
        <v>722</v>
      </c>
      <c r="F98" s="106" t="s">
        <v>776</v>
      </c>
      <c r="G98" s="175" t="s">
        <v>775</v>
      </c>
      <c r="H98" s="175" t="s">
        <v>778</v>
      </c>
      <c r="I98" s="175" t="s">
        <v>777</v>
      </c>
      <c r="J98" s="10" t="s">
        <v>779</v>
      </c>
      <c r="K98" s="10" t="s">
        <v>780</v>
      </c>
      <c r="L98" s="74" t="s">
        <v>781</v>
      </c>
      <c r="M98" s="10" t="s">
        <v>782</v>
      </c>
      <c r="N98" s="74" t="s">
        <v>293</v>
      </c>
      <c r="O98" s="177">
        <v>101503</v>
      </c>
      <c r="P98" s="109">
        <v>89</v>
      </c>
      <c r="Q98" s="109" t="s">
        <v>0</v>
      </c>
      <c r="R98" s="109">
        <v>89</v>
      </c>
      <c r="S98" s="109" t="s">
        <v>0</v>
      </c>
      <c r="T98" s="109">
        <v>3</v>
      </c>
      <c r="U98" s="109" t="s">
        <v>0</v>
      </c>
      <c r="V98" s="109">
        <v>16</v>
      </c>
      <c r="W98" s="109" t="s">
        <v>0</v>
      </c>
      <c r="X98" s="109">
        <v>10</v>
      </c>
      <c r="Y98" s="109" t="s">
        <v>0</v>
      </c>
      <c r="Z98" s="109">
        <v>2</v>
      </c>
      <c r="AA98" s="109" t="s">
        <v>0</v>
      </c>
      <c r="AB98" s="109"/>
      <c r="AC98" s="109" t="s">
        <v>0</v>
      </c>
      <c r="AD98" s="109"/>
      <c r="AE98" s="109" t="s">
        <v>0</v>
      </c>
      <c r="AF98" s="77">
        <v>4.5</v>
      </c>
      <c r="AG98" s="78">
        <v>8</v>
      </c>
      <c r="AH98" s="77" t="s">
        <v>407</v>
      </c>
      <c r="AI98" s="77" t="s">
        <v>0</v>
      </c>
      <c r="AJ98" s="80"/>
      <c r="AK98" s="80"/>
      <c r="AL98" s="26" t="s">
        <v>11</v>
      </c>
      <c r="AM98" s="26"/>
      <c r="AN98" s="26"/>
      <c r="AO98" s="26"/>
      <c r="AP98" s="111">
        <v>10</v>
      </c>
      <c r="AQ98" s="111" t="s">
        <v>7</v>
      </c>
      <c r="AR98" s="83">
        <v>0.28000000000000003</v>
      </c>
      <c r="AS98" s="83" t="s">
        <v>20</v>
      </c>
      <c r="AT98" s="265" t="s">
        <v>276</v>
      </c>
      <c r="AU98" s="266" t="s">
        <v>465</v>
      </c>
      <c r="AV98" s="266" t="s">
        <v>408</v>
      </c>
      <c r="AW98" s="74" t="s">
        <v>206</v>
      </c>
      <c r="AX98" s="74" t="s">
        <v>207</v>
      </c>
      <c r="AY98" s="74" t="s">
        <v>208</v>
      </c>
      <c r="AZ98" s="74" t="s">
        <v>209</v>
      </c>
      <c r="BA98" s="152" t="s">
        <v>210</v>
      </c>
      <c r="BB98" s="86" t="s">
        <v>211</v>
      </c>
      <c r="BC98" s="86" t="s">
        <v>212</v>
      </c>
      <c r="BD98" s="86" t="s">
        <v>213</v>
      </c>
      <c r="BE98" s="364" t="s">
        <v>722</v>
      </c>
      <c r="BF98" s="96" t="s">
        <v>731</v>
      </c>
      <c r="BG98" s="96" t="s">
        <v>732</v>
      </c>
      <c r="BH98" s="96" t="s">
        <v>733</v>
      </c>
      <c r="BM98" s="154" t="s">
        <v>294</v>
      </c>
      <c r="BN98" s="157" t="s">
        <v>295</v>
      </c>
      <c r="BO98" s="157" t="s">
        <v>296</v>
      </c>
      <c r="BP98" s="156" t="s">
        <v>297</v>
      </c>
      <c r="BQ98" s="155" t="s">
        <v>298</v>
      </c>
      <c r="BR98" s="155" t="s">
        <v>299</v>
      </c>
      <c r="BS98" s="121" t="s">
        <v>300</v>
      </c>
      <c r="BT98" s="121" t="s">
        <v>301</v>
      </c>
      <c r="BU98" s="121" t="s">
        <v>294</v>
      </c>
      <c r="BV98" s="121" t="s">
        <v>302</v>
      </c>
      <c r="BW98" s="121" t="s">
        <v>296</v>
      </c>
      <c r="BX98" s="121" t="s">
        <v>297</v>
      </c>
      <c r="BY98" s="121" t="s">
        <v>414</v>
      </c>
      <c r="BZ98" s="155" t="s">
        <v>415</v>
      </c>
      <c r="CA98" s="268" t="s">
        <v>416</v>
      </c>
      <c r="CB98" s="269" t="s">
        <v>417</v>
      </c>
      <c r="CC98" s="154" t="s">
        <v>227</v>
      </c>
      <c r="CD98" s="156" t="s">
        <v>228</v>
      </c>
      <c r="CE98" s="157" t="s">
        <v>229</v>
      </c>
      <c r="CF98" s="157" t="s">
        <v>230</v>
      </c>
      <c r="CG98" s="154" t="s">
        <v>734</v>
      </c>
      <c r="CH98" s="156" t="s">
        <v>735</v>
      </c>
      <c r="CI98" s="156" t="s">
        <v>736</v>
      </c>
      <c r="CJ98" s="156" t="s">
        <v>737</v>
      </c>
      <c r="CK98" s="158"/>
      <c r="CL98" s="158"/>
      <c r="CM98" s="158"/>
      <c r="CN98" s="158"/>
      <c r="CO98" s="158"/>
      <c r="CP98" s="158"/>
      <c r="CQ98" s="158"/>
      <c r="CR98" s="158"/>
      <c r="CS98" s="158"/>
      <c r="CT98" s="158"/>
      <c r="CU98" s="158"/>
      <c r="CV98" s="158"/>
      <c r="CW98" s="158"/>
      <c r="CX98" s="158"/>
      <c r="CY98" s="368"/>
      <c r="CZ98" s="90"/>
      <c r="DA98" s="92"/>
      <c r="DB98" s="93"/>
      <c r="DC98" s="93"/>
      <c r="DD98" s="93"/>
      <c r="DE98" s="90" t="s">
        <v>235</v>
      </c>
      <c r="DF98" s="93"/>
      <c r="DG98" s="158"/>
      <c r="DH98" s="158"/>
      <c r="DI98" s="92" t="s">
        <v>236</v>
      </c>
      <c r="DJ98" s="91" t="s">
        <v>237</v>
      </c>
      <c r="DK98" s="91" t="s">
        <v>238</v>
      </c>
      <c r="DL98" s="91" t="s">
        <v>239</v>
      </c>
      <c r="DM98" s="127" t="s">
        <v>414</v>
      </c>
      <c r="DN98" s="127" t="s">
        <v>422</v>
      </c>
      <c r="DO98" s="127" t="s">
        <v>423</v>
      </c>
      <c r="DP98" s="127" t="s">
        <v>424</v>
      </c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4"/>
      <c r="EH98" s="94"/>
      <c r="EI98" s="95"/>
      <c r="EJ98" s="95"/>
      <c r="EK98" s="96" t="s">
        <v>253</v>
      </c>
      <c r="EL98" s="74"/>
      <c r="EM98" s="74"/>
      <c r="EN98" s="137"/>
      <c r="EO98" s="185" t="s">
        <v>254</v>
      </c>
      <c r="EP98" s="185" t="s">
        <v>738</v>
      </c>
      <c r="EQ98" s="185" t="s">
        <v>783</v>
      </c>
      <c r="ER98" s="185" t="s">
        <v>784</v>
      </c>
      <c r="ES98" s="185" t="s">
        <v>785</v>
      </c>
      <c r="ET98" s="185"/>
      <c r="EU98" s="185" t="s">
        <v>787</v>
      </c>
      <c r="EV98" s="137"/>
      <c r="EW98" s="137"/>
      <c r="EX98" s="356"/>
      <c r="EY98" s="356"/>
      <c r="EZ98" s="356"/>
      <c r="FA98" s="356"/>
      <c r="FB98" s="356"/>
      <c r="FC98" s="356"/>
      <c r="FD98" s="355" t="s">
        <v>741</v>
      </c>
      <c r="FE98" s="356"/>
      <c r="FF98" s="239">
        <v>39416</v>
      </c>
      <c r="FG98" s="239"/>
      <c r="FH98" s="239"/>
      <c r="FI98" s="240">
        <v>116178</v>
      </c>
      <c r="FJ98" s="248"/>
      <c r="FK98" s="248"/>
      <c r="FL98" s="135">
        <v>1</v>
      </c>
      <c r="FM98" s="136"/>
      <c r="FN98" s="136"/>
      <c r="FO98" s="136"/>
      <c r="FP98" s="136"/>
      <c r="FQ98" s="136"/>
      <c r="FR98" s="136"/>
      <c r="FS98" s="136"/>
      <c r="FT98" s="136"/>
      <c r="FU98" s="136"/>
      <c r="FV98" s="136"/>
      <c r="FW98" s="249"/>
      <c r="FX98" s="249"/>
      <c r="FY98" s="249"/>
      <c r="FZ98" s="249"/>
      <c r="GA98" s="249"/>
      <c r="GB98" s="249"/>
      <c r="GC98" s="249"/>
      <c r="GD98" s="249"/>
      <c r="GE98" s="249"/>
      <c r="GF98" s="249"/>
      <c r="GG98" s="249"/>
      <c r="GH98" s="249"/>
      <c r="GI98" s="249"/>
      <c r="GJ98" s="249"/>
      <c r="GK98" s="249"/>
      <c r="GL98" s="249"/>
      <c r="GM98" s="249"/>
      <c r="GN98" s="249"/>
      <c r="GO98" s="249"/>
      <c r="GP98" s="249"/>
      <c r="GQ98" s="249"/>
      <c r="GR98" s="249"/>
      <c r="GS98" s="249"/>
      <c r="GT98" s="249"/>
      <c r="GU98" s="249"/>
      <c r="GV98" s="249"/>
      <c r="GW98" s="249"/>
      <c r="GX98" s="249"/>
      <c r="GY98" s="249"/>
      <c r="GZ98" s="249"/>
      <c r="HA98" s="249"/>
      <c r="HB98" s="249"/>
      <c r="HC98" s="249"/>
      <c r="HD98" s="249"/>
      <c r="HE98" s="249"/>
      <c r="HF98" s="249"/>
      <c r="HG98" s="249"/>
      <c r="HH98" s="249"/>
      <c r="HI98" s="249"/>
      <c r="HJ98" s="249"/>
      <c r="HK98" s="249"/>
      <c r="HL98" s="249"/>
      <c r="HM98" s="249"/>
      <c r="HN98" s="249"/>
      <c r="HO98" s="249"/>
      <c r="HP98" s="249"/>
      <c r="HQ98" s="249"/>
      <c r="HR98" s="249"/>
      <c r="HS98" s="249"/>
      <c r="HT98" s="249"/>
      <c r="HU98" s="249"/>
      <c r="HV98" s="249"/>
      <c r="HW98" s="249"/>
      <c r="HX98" s="249"/>
      <c r="HY98" s="249"/>
      <c r="HZ98" s="249"/>
      <c r="IA98" s="249"/>
      <c r="IB98" s="249"/>
      <c r="IC98" s="249"/>
      <c r="ID98" s="249"/>
      <c r="IE98" s="249"/>
      <c r="IF98" s="249"/>
      <c r="IG98" s="249"/>
      <c r="IH98" s="249"/>
      <c r="II98" s="249"/>
      <c r="IJ98" s="249"/>
      <c r="IK98" s="249"/>
      <c r="IL98" s="249"/>
      <c r="IM98" s="249"/>
      <c r="IN98" s="249"/>
      <c r="IO98" s="249"/>
      <c r="IP98" s="249"/>
      <c r="IQ98" s="249"/>
      <c r="IR98" s="249"/>
      <c r="IS98" s="249"/>
      <c r="IT98" s="249"/>
      <c r="IU98" s="249"/>
      <c r="IV98" s="249"/>
      <c r="IW98" s="249"/>
      <c r="IX98" s="249"/>
      <c r="IY98" s="249"/>
      <c r="IZ98" s="249"/>
      <c r="JA98" s="249"/>
      <c r="JB98" s="249"/>
      <c r="JC98" s="249"/>
      <c r="JD98" s="249"/>
      <c r="JE98" s="249"/>
      <c r="JF98" s="249"/>
      <c r="JG98" s="249"/>
      <c r="JH98" s="249"/>
      <c r="JI98" s="249"/>
      <c r="JJ98" s="249"/>
      <c r="JK98" s="249"/>
      <c r="JL98" s="249"/>
      <c r="JM98" s="249"/>
      <c r="JN98" s="249"/>
      <c r="JO98" s="249"/>
      <c r="JP98" s="249"/>
      <c r="JQ98" s="249"/>
      <c r="JR98" s="249"/>
      <c r="JS98" s="249"/>
      <c r="JT98" s="249"/>
      <c r="JU98" s="249"/>
      <c r="JV98" s="249"/>
      <c r="JW98" s="249"/>
      <c r="JX98" s="249"/>
      <c r="JY98" s="249"/>
      <c r="JZ98" s="249"/>
      <c r="KA98" s="249"/>
      <c r="KB98" s="249"/>
      <c r="KC98" s="249"/>
      <c r="KD98" s="249"/>
      <c r="KE98" s="249"/>
      <c r="KF98" s="249"/>
      <c r="KG98" s="249"/>
      <c r="KH98" s="249"/>
      <c r="KI98" s="249"/>
      <c r="KJ98" s="249"/>
      <c r="KK98" s="249"/>
      <c r="KL98" s="249"/>
      <c r="KM98" s="249"/>
      <c r="KN98" s="249"/>
      <c r="KO98" s="249"/>
      <c r="KP98" s="249"/>
      <c r="KQ98" s="249"/>
      <c r="KR98" s="249"/>
      <c r="KS98" s="249"/>
      <c r="KT98" s="249"/>
      <c r="KU98" s="249"/>
      <c r="KV98" s="249"/>
      <c r="KW98" s="249"/>
      <c r="KX98" s="249"/>
      <c r="KY98" s="249"/>
      <c r="KZ98" s="249"/>
      <c r="LA98" s="249"/>
      <c r="LB98" s="249"/>
      <c r="LC98" s="249"/>
      <c r="LD98" s="249"/>
      <c r="LE98" s="249"/>
      <c r="LF98" s="249"/>
      <c r="LG98" s="249"/>
      <c r="LH98" s="249"/>
      <c r="LI98" s="249"/>
      <c r="LJ98" s="249"/>
      <c r="LK98" s="249"/>
      <c r="LL98" s="249"/>
      <c r="LM98" s="249"/>
      <c r="LN98" s="249"/>
      <c r="LO98" s="249"/>
      <c r="LP98" s="249"/>
      <c r="LQ98" s="249"/>
      <c r="LR98" s="249"/>
      <c r="LS98" s="249"/>
      <c r="LT98" s="249"/>
      <c r="LU98" s="249"/>
      <c r="LV98" s="249"/>
      <c r="LW98" s="249"/>
      <c r="LX98" s="249"/>
      <c r="LY98" s="249"/>
      <c r="LZ98" s="249"/>
      <c r="MA98" s="249"/>
      <c r="MB98" s="249"/>
      <c r="MC98" s="249"/>
      <c r="MD98" s="249"/>
      <c r="ME98" s="249"/>
      <c r="MF98" s="249"/>
      <c r="MG98" s="249"/>
      <c r="MH98" s="249"/>
      <c r="MI98" s="249"/>
      <c r="MJ98" s="249"/>
      <c r="MK98" s="249"/>
      <c r="ML98" s="249"/>
      <c r="MM98" s="249"/>
      <c r="MN98" s="249"/>
      <c r="MO98" s="249"/>
      <c r="MP98" s="249"/>
      <c r="MQ98" s="249"/>
      <c r="MR98" s="249"/>
      <c r="MS98" s="249"/>
      <c r="MT98" s="249"/>
      <c r="MU98" s="249"/>
      <c r="MV98" s="249"/>
      <c r="MW98" s="249"/>
      <c r="MX98" s="249"/>
      <c r="MY98" s="249"/>
      <c r="MZ98" s="249"/>
      <c r="NA98" s="249"/>
      <c r="NB98" s="249"/>
      <c r="NC98" s="249"/>
      <c r="ND98" s="249"/>
      <c r="NE98" s="249"/>
      <c r="NF98" s="249"/>
      <c r="NG98" s="249"/>
      <c r="NH98" s="249"/>
      <c r="NI98" s="249"/>
      <c r="NJ98" s="249"/>
      <c r="NK98" s="249"/>
      <c r="NL98" s="249"/>
      <c r="NM98" s="249"/>
      <c r="NN98" s="249"/>
      <c r="NO98" s="249"/>
      <c r="NP98" s="249"/>
      <c r="NQ98" s="249"/>
      <c r="NR98" s="249"/>
      <c r="NS98" s="249"/>
      <c r="NT98" s="249"/>
      <c r="NU98" s="249"/>
      <c r="NV98" s="249"/>
      <c r="NW98" s="249"/>
      <c r="NX98" s="249"/>
      <c r="NY98" s="249"/>
      <c r="NZ98" s="249"/>
      <c r="OA98" s="249"/>
      <c r="OB98" s="249"/>
      <c r="OC98" s="249"/>
      <c r="OD98" s="249"/>
      <c r="OE98" s="249"/>
      <c r="OF98" s="249"/>
      <c r="OG98" s="249"/>
      <c r="OH98" s="249"/>
      <c r="OI98" s="249"/>
      <c r="OJ98" s="249"/>
      <c r="OK98" s="249"/>
      <c r="OL98" s="249"/>
      <c r="OM98" s="249"/>
      <c r="ON98" s="249"/>
      <c r="OO98" s="249"/>
      <c r="OP98" s="249"/>
      <c r="OQ98" s="249"/>
      <c r="OR98" s="249"/>
      <c r="OS98" s="249"/>
      <c r="OT98" s="249"/>
      <c r="OU98" s="249"/>
      <c r="OV98" s="249"/>
      <c r="OW98" s="249"/>
      <c r="OX98" s="249"/>
      <c r="OY98" s="249"/>
      <c r="OZ98" s="249"/>
      <c r="PA98" s="249"/>
      <c r="PB98" s="249"/>
      <c r="PC98" s="249"/>
      <c r="PD98" s="249"/>
      <c r="PE98" s="249"/>
      <c r="PF98" s="249"/>
      <c r="PG98" s="249"/>
      <c r="PH98" s="249"/>
      <c r="PI98" s="249"/>
      <c r="PJ98" s="249"/>
      <c r="PK98" s="249"/>
      <c r="PL98" s="249"/>
      <c r="PM98" s="249"/>
      <c r="PN98" s="249"/>
      <c r="PO98" s="249"/>
      <c r="PP98" s="249"/>
      <c r="PQ98" s="249"/>
      <c r="PR98" s="249"/>
      <c r="PS98" s="249"/>
      <c r="PT98" s="249"/>
      <c r="PU98" s="249"/>
      <c r="PV98" s="249"/>
      <c r="PW98" s="249"/>
      <c r="PX98" s="249"/>
      <c r="PY98" s="249"/>
      <c r="PZ98" s="249"/>
      <c r="QA98" s="249"/>
      <c r="QB98" s="249"/>
      <c r="QC98" s="249"/>
      <c r="QD98" s="249"/>
      <c r="QE98" s="249"/>
      <c r="QF98" s="249"/>
      <c r="QG98" s="249"/>
      <c r="QH98" s="249"/>
      <c r="QI98" s="249"/>
      <c r="QJ98" s="249"/>
      <c r="QK98" s="249"/>
      <c r="QL98" s="249"/>
      <c r="QM98" s="249"/>
      <c r="QN98" s="249"/>
      <c r="QO98" s="249"/>
      <c r="QP98" s="249"/>
      <c r="QQ98" s="249"/>
      <c r="QR98" s="249"/>
      <c r="QS98" s="249"/>
      <c r="QT98" s="249"/>
      <c r="QU98" s="249"/>
      <c r="QV98" s="249"/>
      <c r="QW98" s="249"/>
      <c r="QX98" s="249"/>
      <c r="QY98" s="249"/>
      <c r="QZ98" s="249"/>
      <c r="RA98" s="249"/>
      <c r="RB98" s="249"/>
      <c r="RC98" s="249"/>
      <c r="RD98" s="249"/>
      <c r="RE98" s="249"/>
      <c r="RF98" s="249"/>
      <c r="RG98" s="249"/>
      <c r="RH98" s="249"/>
      <c r="RI98" s="249"/>
      <c r="RJ98" s="249"/>
      <c r="RK98" s="249"/>
      <c r="RL98" s="249"/>
      <c r="RM98" s="249"/>
      <c r="RN98" s="249"/>
      <c r="RO98" s="249"/>
      <c r="RP98" s="249"/>
      <c r="RQ98" s="249"/>
      <c r="RR98" s="249"/>
      <c r="RS98" s="249"/>
      <c r="RT98" s="249"/>
      <c r="RU98" s="249"/>
      <c r="RV98" s="249"/>
      <c r="RW98" s="249"/>
      <c r="RX98" s="249"/>
      <c r="RY98" s="249"/>
      <c r="RZ98" s="249"/>
      <c r="SA98" s="249"/>
      <c r="SB98" s="249"/>
      <c r="SC98" s="249"/>
      <c r="SD98" s="249"/>
      <c r="SE98" s="249"/>
      <c r="SF98" s="249"/>
      <c r="SG98" s="249"/>
      <c r="SH98" s="249"/>
      <c r="SI98" s="249"/>
      <c r="SJ98" s="249"/>
      <c r="SK98" s="249"/>
      <c r="SL98" s="249"/>
      <c r="SM98" s="249"/>
      <c r="SN98" s="249"/>
      <c r="SO98" s="249"/>
      <c r="SP98" s="249"/>
      <c r="SQ98" s="249"/>
      <c r="SR98" s="249"/>
      <c r="SS98" s="249"/>
      <c r="ST98" s="249"/>
      <c r="SU98" s="249"/>
      <c r="SV98" s="249"/>
      <c r="SW98" s="249"/>
      <c r="SX98" s="249"/>
      <c r="SY98" s="249"/>
      <c r="SZ98" s="249"/>
      <c r="TA98" s="249"/>
      <c r="TB98" s="249"/>
      <c r="TC98" s="249"/>
      <c r="TD98" s="249"/>
      <c r="TE98" s="249"/>
      <c r="TF98" s="249"/>
      <c r="TG98" s="249"/>
      <c r="TH98" s="249"/>
      <c r="TI98" s="249"/>
      <c r="TJ98" s="249"/>
      <c r="TK98" s="249"/>
      <c r="TL98" s="249"/>
      <c r="TM98" s="249"/>
      <c r="TN98" s="249"/>
      <c r="TO98" s="249"/>
      <c r="TP98" s="249"/>
      <c r="TQ98" s="249"/>
      <c r="TR98" s="249"/>
      <c r="TS98" s="249"/>
      <c r="TT98" s="249"/>
      <c r="TU98" s="249"/>
      <c r="TV98" s="249"/>
      <c r="TW98" s="249"/>
      <c r="TX98" s="249"/>
      <c r="TY98" s="249"/>
      <c r="TZ98" s="249"/>
      <c r="UA98" s="249"/>
      <c r="UB98" s="249"/>
      <c r="UC98" s="249"/>
      <c r="UD98" s="249"/>
      <c r="UE98" s="249"/>
      <c r="UF98" s="249"/>
      <c r="UG98" s="249"/>
      <c r="UH98" s="249"/>
      <c r="UI98" s="249"/>
      <c r="UJ98" s="249"/>
      <c r="UK98" s="249"/>
      <c r="UL98" s="249"/>
      <c r="UM98" s="249"/>
      <c r="UN98" s="249"/>
      <c r="UO98" s="249"/>
      <c r="UP98" s="249"/>
      <c r="UQ98" s="249"/>
      <c r="UR98" s="249"/>
      <c r="US98" s="249"/>
      <c r="UT98" s="249"/>
      <c r="UU98" s="249"/>
      <c r="UV98" s="249"/>
      <c r="UW98" s="249"/>
      <c r="UX98" s="249"/>
      <c r="UY98" s="249"/>
      <c r="UZ98" s="249"/>
      <c r="VA98" s="249"/>
      <c r="VB98" s="249"/>
      <c r="VC98" s="249"/>
      <c r="VD98" s="249"/>
      <c r="VE98" s="249"/>
      <c r="VF98" s="249"/>
      <c r="VG98" s="249"/>
      <c r="VH98" s="249"/>
      <c r="VI98" s="249"/>
      <c r="VJ98" s="249"/>
      <c r="VK98" s="249"/>
      <c r="VL98" s="249"/>
      <c r="VM98" s="249"/>
      <c r="VN98" s="249"/>
      <c r="VO98" s="249"/>
      <c r="VP98" s="249"/>
      <c r="VQ98" s="249"/>
      <c r="VR98" s="249"/>
      <c r="VS98" s="249"/>
      <c r="VT98" s="249"/>
      <c r="VU98" s="249"/>
      <c r="VV98" s="249"/>
      <c r="VW98" s="249"/>
      <c r="VX98" s="249"/>
      <c r="VY98" s="249"/>
      <c r="VZ98" s="249"/>
      <c r="WA98" s="249"/>
      <c r="WB98" s="249"/>
      <c r="WC98" s="249"/>
      <c r="WD98" s="249"/>
      <c r="WE98" s="249"/>
      <c r="WF98" s="249"/>
      <c r="WG98" s="249"/>
      <c r="WH98" s="249"/>
      <c r="WI98" s="249"/>
      <c r="WJ98" s="249"/>
      <c r="WK98" s="249"/>
      <c r="WL98" s="249"/>
      <c r="WM98" s="249"/>
      <c r="WN98" s="249"/>
      <c r="WO98" s="249"/>
      <c r="WP98" s="249"/>
      <c r="WQ98" s="249"/>
      <c r="WR98" s="249"/>
      <c r="WS98" s="249"/>
      <c r="WT98" s="249"/>
      <c r="WU98" s="249"/>
      <c r="WV98" s="249"/>
      <c r="WW98" s="249"/>
      <c r="WX98" s="249"/>
      <c r="WY98" s="249"/>
      <c r="WZ98" s="249"/>
      <c r="XA98" s="249"/>
      <c r="XB98" s="249"/>
      <c r="XC98" s="249"/>
      <c r="XD98" s="249"/>
      <c r="XE98" s="249"/>
      <c r="XF98" s="249"/>
      <c r="XG98" s="249"/>
      <c r="XH98" s="249"/>
      <c r="XI98" s="249"/>
      <c r="XJ98" s="249"/>
      <c r="XK98" s="249"/>
      <c r="XL98" s="249"/>
      <c r="XM98" s="249"/>
      <c r="XN98" s="249"/>
      <c r="XO98" s="249"/>
      <c r="XP98" s="249"/>
      <c r="XQ98" s="249"/>
      <c r="XR98" s="249"/>
      <c r="XS98" s="249"/>
      <c r="XT98" s="249"/>
      <c r="XU98" s="249"/>
      <c r="XV98" s="249"/>
      <c r="XW98" s="249"/>
      <c r="XX98" s="249"/>
      <c r="XY98" s="249"/>
      <c r="XZ98" s="249"/>
      <c r="YA98" s="249"/>
      <c r="YB98" s="249"/>
      <c r="YC98" s="249"/>
      <c r="YD98" s="249"/>
      <c r="YE98" s="249"/>
      <c r="YF98" s="249"/>
      <c r="YG98" s="249"/>
      <c r="YH98" s="249"/>
      <c r="YI98" s="249"/>
      <c r="YJ98" s="249"/>
      <c r="YK98" s="249"/>
      <c r="YL98" s="249"/>
      <c r="YM98" s="249"/>
      <c r="YN98" s="249"/>
      <c r="YO98" s="249"/>
      <c r="YP98" s="249"/>
      <c r="YQ98" s="249"/>
      <c r="YR98" s="249"/>
      <c r="YS98" s="249"/>
      <c r="YT98" s="249"/>
      <c r="YU98" s="249"/>
      <c r="YV98" s="249"/>
      <c r="YW98" s="249"/>
      <c r="YX98" s="249"/>
      <c r="YY98" s="249"/>
      <c r="YZ98" s="249"/>
      <c r="ZA98" s="249"/>
      <c r="ZB98" s="249"/>
      <c r="ZC98" s="249"/>
      <c r="ZD98" s="249"/>
      <c r="ZE98" s="249"/>
      <c r="ZF98" s="249"/>
      <c r="ZG98" s="249"/>
      <c r="ZH98" s="249"/>
      <c r="ZI98" s="249"/>
      <c r="ZJ98" s="249"/>
      <c r="ZK98" s="249"/>
      <c r="ZL98" s="249"/>
      <c r="ZM98" s="249"/>
      <c r="ZN98" s="249"/>
      <c r="ZO98" s="249"/>
      <c r="ZP98" s="249"/>
      <c r="ZQ98" s="249"/>
      <c r="ZR98" s="249"/>
      <c r="ZS98" s="249"/>
      <c r="ZT98" s="249"/>
      <c r="ZU98" s="249"/>
      <c r="ZV98" s="249"/>
      <c r="ZW98" s="249"/>
      <c r="ZX98" s="249"/>
      <c r="ZY98" s="249"/>
      <c r="ZZ98" s="249"/>
      <c r="AAA98" s="249"/>
      <c r="AAB98" s="249"/>
      <c r="AAC98" s="249"/>
      <c r="AAD98" s="249"/>
      <c r="AAE98" s="249"/>
      <c r="AAF98" s="249"/>
      <c r="AAG98" s="249"/>
      <c r="AAH98" s="249"/>
      <c r="AAI98" s="249"/>
      <c r="AAJ98" s="249"/>
      <c r="AAK98" s="249"/>
      <c r="AAL98" s="249"/>
      <c r="AAM98" s="249"/>
      <c r="AAN98" s="249"/>
      <c r="AAO98" s="249"/>
      <c r="AAP98" s="249"/>
      <c r="AAQ98" s="249"/>
      <c r="AAR98" s="249"/>
      <c r="AAS98" s="249"/>
      <c r="AAT98" s="249"/>
      <c r="AAU98" s="249"/>
      <c r="AAV98" s="249"/>
      <c r="AAW98" s="249"/>
      <c r="AAX98" s="249"/>
      <c r="AAY98" s="249"/>
      <c r="AAZ98" s="249"/>
      <c r="ABA98" s="249"/>
      <c r="ABB98" s="249"/>
      <c r="ABC98" s="249"/>
      <c r="ABD98" s="249"/>
      <c r="ABE98" s="249"/>
      <c r="ABF98" s="249"/>
      <c r="ABG98" s="249"/>
      <c r="ABH98" s="249"/>
      <c r="ABI98" s="249"/>
      <c r="ABJ98" s="249"/>
      <c r="ABK98" s="249"/>
      <c r="ABL98" s="249"/>
      <c r="ABM98" s="249"/>
      <c r="ABN98" s="249"/>
      <c r="ABO98" s="249"/>
      <c r="ABP98" s="249"/>
      <c r="ABQ98" s="249"/>
      <c r="ABR98" s="249"/>
      <c r="ABS98" s="249"/>
      <c r="ABT98" s="249"/>
      <c r="ABU98" s="249"/>
      <c r="ABV98" s="249"/>
      <c r="ABW98" s="249"/>
      <c r="ABX98" s="249"/>
      <c r="ABY98" s="249"/>
      <c r="ABZ98" s="249"/>
      <c r="ACA98" s="249"/>
      <c r="ACB98" s="249"/>
      <c r="ACC98" s="249"/>
      <c r="ACD98" s="249"/>
      <c r="ACE98" s="249"/>
      <c r="ACF98" s="249"/>
      <c r="ACG98" s="249"/>
      <c r="ACH98" s="249"/>
      <c r="ACI98" s="249"/>
      <c r="ACJ98" s="249"/>
      <c r="ACK98" s="249"/>
      <c r="ACL98" s="249"/>
      <c r="ACM98" s="249"/>
      <c r="ACN98" s="249"/>
      <c r="ACO98" s="249"/>
      <c r="ACP98" s="249"/>
      <c r="ACQ98" s="249"/>
      <c r="ACR98" s="249"/>
      <c r="ACS98" s="249"/>
      <c r="ACT98" s="249"/>
      <c r="ACU98" s="249"/>
      <c r="ACV98" s="249"/>
      <c r="ACW98" s="249"/>
      <c r="ACX98" s="249"/>
      <c r="ACY98" s="249"/>
      <c r="ACZ98" s="249"/>
      <c r="ADA98" s="249"/>
      <c r="ADB98" s="249"/>
      <c r="ADC98" s="249"/>
      <c r="ADD98" s="249"/>
      <c r="ADE98" s="249"/>
      <c r="ADF98" s="249"/>
      <c r="ADG98" s="249"/>
      <c r="ADH98" s="249"/>
      <c r="ADI98" s="249"/>
      <c r="ADJ98" s="249"/>
      <c r="ADK98" s="249"/>
      <c r="ADL98" s="249"/>
      <c r="ADM98" s="249"/>
      <c r="ADN98" s="249"/>
      <c r="ADO98" s="249"/>
      <c r="ADP98" s="249"/>
      <c r="ADQ98" s="249"/>
      <c r="ADR98" s="249"/>
      <c r="ADS98" s="249"/>
      <c r="ADT98" s="249"/>
      <c r="ADU98" s="249"/>
      <c r="ADV98" s="249"/>
      <c r="ADW98" s="249"/>
      <c r="ADX98" s="249"/>
      <c r="ADY98" s="249"/>
      <c r="ADZ98" s="249"/>
      <c r="AEA98" s="249"/>
      <c r="AEB98" s="249"/>
      <c r="AEC98" s="249"/>
      <c r="AED98" s="249"/>
      <c r="AEE98" s="249"/>
      <c r="AEF98" s="249"/>
      <c r="AEG98" s="249"/>
      <c r="AEH98" s="249"/>
      <c r="AEI98" s="249"/>
      <c r="AEJ98" s="249"/>
      <c r="AEK98" s="249"/>
      <c r="AEL98" s="249"/>
      <c r="AEM98" s="249"/>
      <c r="AEN98" s="249"/>
      <c r="AEO98" s="249"/>
      <c r="AEP98" s="249"/>
      <c r="AEQ98" s="249"/>
      <c r="AER98" s="249"/>
      <c r="AES98" s="249"/>
      <c r="AET98" s="249"/>
      <c r="AEU98" s="249"/>
      <c r="AEV98" s="249"/>
      <c r="AEW98" s="249"/>
      <c r="AEX98" s="249"/>
      <c r="AEY98" s="249"/>
      <c r="AEZ98" s="249"/>
      <c r="AFA98" s="249"/>
      <c r="AFB98" s="249"/>
      <c r="AFC98" s="249"/>
      <c r="AFD98" s="249"/>
      <c r="AFE98" s="249"/>
      <c r="AFF98" s="249"/>
      <c r="AFG98" s="249"/>
      <c r="AFH98" s="249"/>
      <c r="AFI98" s="249"/>
      <c r="AFJ98" s="249"/>
      <c r="AFK98" s="249"/>
      <c r="AFL98" s="249"/>
      <c r="AFM98" s="249"/>
      <c r="AFN98" s="249"/>
      <c r="AFO98" s="249"/>
      <c r="AFP98" s="249"/>
      <c r="AFQ98" s="249"/>
      <c r="AFR98" s="249"/>
      <c r="AFS98" s="249"/>
      <c r="AFT98" s="249"/>
      <c r="AFU98" s="249"/>
      <c r="AFV98" s="249"/>
      <c r="AFW98" s="249"/>
      <c r="AFX98" s="249"/>
      <c r="AFY98" s="249"/>
      <c r="AFZ98" s="249"/>
      <c r="AGA98" s="249"/>
      <c r="AGB98" s="249"/>
      <c r="AGC98" s="249"/>
      <c r="AGD98" s="249"/>
      <c r="AGE98" s="249"/>
      <c r="AGF98" s="249"/>
      <c r="AGG98" s="249"/>
      <c r="AGH98" s="249"/>
      <c r="AGI98" s="249"/>
      <c r="AGJ98" s="249"/>
      <c r="AGK98" s="249"/>
      <c r="AGL98" s="249"/>
      <c r="AGM98" s="249"/>
      <c r="AGN98" s="249"/>
      <c r="AGO98" s="249"/>
      <c r="AGP98" s="249"/>
      <c r="AGQ98" s="249"/>
      <c r="AGR98" s="249"/>
      <c r="AGS98" s="249"/>
      <c r="AGT98" s="249"/>
      <c r="AGU98" s="249"/>
      <c r="AGV98" s="249"/>
      <c r="AGW98" s="249"/>
      <c r="AGX98" s="249"/>
      <c r="AGY98" s="249"/>
      <c r="AGZ98" s="249"/>
      <c r="AHA98" s="249"/>
      <c r="AHB98" s="249"/>
      <c r="AHC98" s="249"/>
      <c r="AHD98" s="249"/>
      <c r="AHE98" s="249"/>
      <c r="AHF98" s="249"/>
      <c r="AHG98" s="249"/>
      <c r="AHH98" s="249"/>
      <c r="AHI98" s="249"/>
      <c r="AHJ98" s="249"/>
      <c r="AHK98" s="249"/>
      <c r="AHL98" s="249"/>
      <c r="AHM98" s="249"/>
      <c r="AHN98" s="249"/>
      <c r="AHO98" s="249"/>
      <c r="AHP98" s="249"/>
      <c r="AHQ98" s="249"/>
      <c r="AHR98" s="249"/>
      <c r="AHS98" s="249"/>
      <c r="AHT98" s="249"/>
      <c r="AHU98" s="249"/>
      <c r="AHV98" s="249"/>
      <c r="AHW98" s="249"/>
      <c r="AHX98" s="249"/>
      <c r="AHY98" s="249"/>
      <c r="AHZ98" s="249"/>
      <c r="AIA98" s="249"/>
      <c r="AIB98" s="249"/>
      <c r="AIC98" s="249"/>
      <c r="AID98" s="249"/>
      <c r="AIE98" s="249"/>
      <c r="AIF98" s="249"/>
      <c r="AIG98" s="249"/>
      <c r="AIH98" s="249"/>
      <c r="AII98" s="249"/>
      <c r="AIJ98" s="249"/>
      <c r="AIK98" s="249"/>
      <c r="AIL98" s="249"/>
      <c r="AIM98" s="249"/>
      <c r="AIN98" s="249"/>
      <c r="AIO98" s="249"/>
      <c r="AIP98" s="249"/>
      <c r="AIQ98" s="249"/>
      <c r="AIR98" s="249"/>
      <c r="AIS98" s="249"/>
      <c r="AIT98" s="249"/>
      <c r="AIU98" s="249"/>
      <c r="AIV98" s="249"/>
      <c r="AIW98" s="249"/>
      <c r="AIX98" s="249"/>
      <c r="AIY98" s="249"/>
      <c r="AIZ98" s="249"/>
      <c r="AJA98" s="249"/>
      <c r="AJB98" s="249"/>
      <c r="AJC98" s="249"/>
      <c r="AJD98" s="249"/>
      <c r="AJE98" s="249"/>
      <c r="AJF98" s="249"/>
      <c r="AJG98" s="249"/>
      <c r="AJH98" s="249"/>
      <c r="AJI98" s="249"/>
      <c r="AJJ98" s="249"/>
      <c r="AJK98" s="249"/>
      <c r="AJL98" s="249"/>
      <c r="AJM98" s="249"/>
      <c r="AJN98" s="249"/>
      <c r="AJO98" s="249"/>
      <c r="AJP98" s="249"/>
      <c r="AJQ98" s="249"/>
      <c r="AJR98" s="249"/>
      <c r="AJS98" s="249"/>
      <c r="AJT98" s="249"/>
      <c r="AJU98" s="249"/>
      <c r="AJV98" s="249"/>
      <c r="AJW98" s="249"/>
      <c r="AJX98" s="249"/>
      <c r="AJY98" s="249"/>
      <c r="AJZ98" s="249"/>
      <c r="AKA98" s="249"/>
      <c r="AKB98" s="249"/>
      <c r="AKC98" s="249"/>
      <c r="AKD98" s="249"/>
      <c r="AKE98" s="249"/>
      <c r="AKF98" s="249"/>
      <c r="AKG98" s="249"/>
      <c r="AKH98" s="249"/>
      <c r="AKI98" s="249"/>
      <c r="AKJ98" s="249"/>
      <c r="AKK98" s="249"/>
      <c r="AKL98" s="249"/>
      <c r="AKM98" s="249"/>
      <c r="AKN98" s="249"/>
      <c r="AKO98" s="249"/>
      <c r="AKP98" s="249"/>
      <c r="AKQ98" s="249"/>
      <c r="AKR98" s="249"/>
      <c r="AKS98" s="249"/>
      <c r="AKT98" s="249"/>
      <c r="AKU98" s="249"/>
      <c r="AKV98" s="249"/>
      <c r="AKW98" s="249"/>
      <c r="AKX98" s="249"/>
      <c r="AKY98" s="249"/>
      <c r="AKZ98" s="249"/>
      <c r="ALA98" s="249"/>
      <c r="ALB98" s="249"/>
      <c r="ALC98" s="249"/>
      <c r="ALD98" s="249"/>
      <c r="ALE98" s="249"/>
      <c r="ALF98" s="249"/>
      <c r="ALG98" s="249"/>
      <c r="ALH98" s="249"/>
      <c r="ALI98" s="249"/>
      <c r="ALJ98" s="249"/>
      <c r="ALK98" s="249"/>
      <c r="ALL98" s="249"/>
      <c r="ALM98" s="249"/>
      <c r="ALN98" s="249"/>
      <c r="ALO98" s="249"/>
      <c r="ALP98" s="249"/>
      <c r="ALQ98" s="249"/>
      <c r="ALR98" s="249"/>
      <c r="ALS98" s="249"/>
      <c r="ALT98" s="249"/>
      <c r="ALU98" s="249"/>
      <c r="ALV98" s="249"/>
      <c r="ALW98" s="249"/>
      <c r="ALX98" s="249"/>
      <c r="ALY98" s="249"/>
      <c r="ALZ98" s="249"/>
      <c r="AMA98" s="249"/>
      <c r="AMB98" s="249"/>
      <c r="AMC98" s="249"/>
      <c r="AMD98" s="249"/>
      <c r="AME98" s="249"/>
      <c r="AMF98" s="249"/>
      <c r="AMG98" s="249"/>
      <c r="AMH98" s="249"/>
      <c r="AMI98" s="249"/>
      <c r="AMJ98" s="249"/>
      <c r="AMK98" s="249"/>
      <c r="AML98" s="249"/>
      <c r="AMM98" s="249"/>
      <c r="AMN98" s="249"/>
      <c r="AMO98" s="249"/>
      <c r="AMP98" s="249"/>
      <c r="AMQ98" s="249"/>
      <c r="AMR98" s="249"/>
      <c r="AMS98" s="249"/>
      <c r="AMT98" s="249"/>
      <c r="AMU98" s="249"/>
      <c r="AMV98" s="249"/>
      <c r="AMW98" s="249"/>
      <c r="AMX98" s="249"/>
      <c r="AMY98" s="249"/>
      <c r="AMZ98" s="249"/>
      <c r="ANA98" s="249"/>
      <c r="ANB98" s="249"/>
      <c r="ANC98" s="249"/>
      <c r="AND98" s="249"/>
      <c r="ANE98" s="249"/>
      <c r="ANF98" s="249"/>
      <c r="ANG98" s="249"/>
      <c r="ANH98" s="249"/>
      <c r="ANI98" s="249"/>
      <c r="ANJ98" s="249"/>
      <c r="ANK98" s="249"/>
      <c r="ANL98" s="249"/>
      <c r="ANM98" s="249"/>
      <c r="ANN98" s="249"/>
      <c r="ANO98" s="249"/>
      <c r="ANP98" s="249"/>
      <c r="ANQ98" s="249"/>
      <c r="ANR98" s="249"/>
      <c r="ANS98" s="249"/>
      <c r="ANT98" s="249"/>
      <c r="ANU98" s="249"/>
      <c r="ANV98" s="249"/>
      <c r="ANW98" s="249"/>
      <c r="ANX98" s="249"/>
      <c r="ANY98" s="249"/>
      <c r="ANZ98" s="249"/>
      <c r="AOA98" s="249"/>
      <c r="AOB98" s="249"/>
      <c r="AOC98" s="249"/>
      <c r="AOD98" s="249"/>
      <c r="AOE98" s="249"/>
      <c r="AOF98" s="249"/>
      <c r="AOG98" s="249"/>
      <c r="AOH98" s="249"/>
      <c r="AOI98" s="249"/>
      <c r="AOJ98" s="249"/>
      <c r="AOK98" s="249"/>
      <c r="AOL98" s="249"/>
      <c r="AOM98" s="249"/>
      <c r="AON98" s="249"/>
      <c r="AOO98" s="249"/>
      <c r="AOP98" s="249"/>
      <c r="AOQ98" s="249"/>
      <c r="AOR98" s="249"/>
      <c r="AOS98" s="249"/>
      <c r="AOT98" s="249"/>
      <c r="AOU98" s="249"/>
      <c r="AOV98" s="249"/>
      <c r="AOW98" s="249"/>
      <c r="AOX98" s="249"/>
      <c r="AOY98" s="249"/>
      <c r="AOZ98" s="249"/>
      <c r="APA98" s="249"/>
      <c r="APB98" s="249"/>
      <c r="APC98" s="249"/>
      <c r="APD98" s="249"/>
      <c r="APE98" s="249"/>
      <c r="APF98" s="249"/>
      <c r="APG98" s="249"/>
      <c r="APH98" s="249"/>
      <c r="API98" s="249"/>
      <c r="APJ98" s="249"/>
      <c r="APK98" s="249"/>
      <c r="APL98" s="249"/>
      <c r="APM98" s="249"/>
      <c r="APN98" s="249"/>
      <c r="APO98" s="249"/>
      <c r="APP98" s="249"/>
    </row>
    <row r="99" spans="1:1108" s="153" customFormat="1">
      <c r="A99" s="199">
        <v>248</v>
      </c>
      <c r="B99" s="281">
        <v>85.1</v>
      </c>
      <c r="C99" s="201"/>
      <c r="D99" s="317"/>
      <c r="E99" s="281"/>
      <c r="F99" s="205"/>
      <c r="G99" s="206"/>
      <c r="H99" s="206"/>
      <c r="I99" s="206"/>
      <c r="J99" s="326"/>
      <c r="K99" s="326"/>
      <c r="L99" s="319"/>
      <c r="M99" s="332"/>
      <c r="N99" s="319"/>
      <c r="O99" s="321"/>
      <c r="P99" s="213"/>
      <c r="Q99" s="213"/>
      <c r="R99" s="213"/>
      <c r="S99" s="213"/>
      <c r="T99" s="213"/>
      <c r="U99" s="213"/>
      <c r="V99" s="213"/>
      <c r="W99" s="213"/>
      <c r="X99" s="213"/>
      <c r="Y99" s="213"/>
      <c r="Z99" s="213"/>
      <c r="AA99" s="213"/>
      <c r="AB99" s="213"/>
      <c r="AC99" s="213"/>
      <c r="AD99" s="213"/>
      <c r="AE99" s="213"/>
      <c r="AF99" s="213"/>
      <c r="AG99" s="217"/>
      <c r="AH99" s="213"/>
      <c r="AI99" s="213"/>
      <c r="AJ99" s="341"/>
      <c r="AK99" s="341"/>
      <c r="AL99" s="342"/>
      <c r="AM99" s="342"/>
      <c r="AN99" s="342"/>
      <c r="AO99" s="342"/>
      <c r="AP99" s="217"/>
      <c r="AQ99" s="217"/>
      <c r="AR99" s="345"/>
      <c r="AS99" s="345"/>
      <c r="AT99" s="345"/>
      <c r="AU99" s="345"/>
      <c r="AV99" s="345"/>
      <c r="AW99" s="319"/>
      <c r="AX99" s="319"/>
      <c r="AY99" s="319"/>
      <c r="AZ99" s="319"/>
      <c r="BA99" s="319"/>
      <c r="BB99" s="332"/>
      <c r="BC99" s="332"/>
      <c r="BD99" s="332"/>
      <c r="BE99" s="281"/>
      <c r="BF99" s="319"/>
      <c r="BG99" s="319"/>
      <c r="BH99" s="319"/>
      <c r="BI99" s="235"/>
      <c r="BJ99" s="235"/>
      <c r="BK99" s="235"/>
      <c r="BL99" s="235"/>
      <c r="BM99" s="319"/>
      <c r="BN99" s="319"/>
      <c r="BO99" s="319"/>
      <c r="BP99" s="319"/>
      <c r="BQ99" s="319"/>
      <c r="BR99" s="319"/>
      <c r="BS99" s="222" t="s">
        <v>283</v>
      </c>
      <c r="BT99" s="222" t="s">
        <v>283</v>
      </c>
      <c r="BU99" s="222" t="s">
        <v>283</v>
      </c>
      <c r="BV99" s="222" t="s">
        <v>283</v>
      </c>
      <c r="BW99" s="222" t="s">
        <v>283</v>
      </c>
      <c r="BX99" s="222" t="s">
        <v>283</v>
      </c>
      <c r="BY99" s="222" t="s">
        <v>283</v>
      </c>
      <c r="BZ99" s="210"/>
      <c r="CA99" s="210"/>
      <c r="CB99" s="228"/>
      <c r="CC99" s="319"/>
      <c r="CD99" s="319"/>
      <c r="CE99" s="319"/>
      <c r="CF99" s="319"/>
      <c r="CG99" s="319"/>
      <c r="CH99" s="319"/>
      <c r="CI99" s="319"/>
      <c r="CJ99" s="319"/>
      <c r="CK99" s="319"/>
      <c r="CL99" s="319"/>
      <c r="CM99" s="319"/>
      <c r="CN99" s="319"/>
      <c r="CO99" s="319"/>
      <c r="CP99" s="319"/>
      <c r="CQ99" s="319"/>
      <c r="CR99" s="319"/>
      <c r="CS99" s="319"/>
      <c r="CT99" s="319"/>
      <c r="CU99" s="319"/>
      <c r="CV99" s="319"/>
      <c r="CW99" s="319"/>
      <c r="CX99" s="319"/>
      <c r="CY99" s="332"/>
      <c r="CZ99" s="332"/>
      <c r="DA99" s="330"/>
      <c r="DB99" s="331"/>
      <c r="DC99" s="331"/>
      <c r="DD99" s="331"/>
      <c r="DE99" s="332"/>
      <c r="DF99" s="331"/>
      <c r="DG99" s="319"/>
      <c r="DH99" s="319"/>
      <c r="DI99" s="330"/>
      <c r="DJ99" s="319"/>
      <c r="DK99" s="319"/>
      <c r="DL99" s="319"/>
      <c r="DM99" s="228" t="s">
        <v>283</v>
      </c>
      <c r="DN99" s="228" t="s">
        <v>283</v>
      </c>
      <c r="DO99" s="228" t="s">
        <v>283</v>
      </c>
      <c r="DP99" s="228"/>
      <c r="DQ99" s="319"/>
      <c r="DR99" s="319"/>
      <c r="DS99" s="319"/>
      <c r="DT99" s="319"/>
      <c r="DU99" s="319"/>
      <c r="DV99" s="319"/>
      <c r="DW99" s="319"/>
      <c r="DX99" s="319"/>
      <c r="DY99" s="319"/>
      <c r="DZ99" s="319"/>
      <c r="EA99" s="319"/>
      <c r="EB99" s="319"/>
      <c r="EC99" s="319"/>
      <c r="ED99" s="319"/>
      <c r="EE99" s="319"/>
      <c r="EF99" s="319"/>
      <c r="EG99" s="200"/>
      <c r="EH99" s="200"/>
      <c r="EI99" s="319"/>
      <c r="EJ99" s="319"/>
      <c r="EK99" s="281"/>
      <c r="EL99" s="319"/>
      <c r="EM99" s="319"/>
      <c r="EN99" s="200"/>
      <c r="EO99" s="281"/>
      <c r="EP99" s="281"/>
      <c r="EQ99" s="281"/>
      <c r="ER99" s="281"/>
      <c r="ES99" s="281"/>
      <c r="ET99" s="281"/>
      <c r="EU99" s="281"/>
      <c r="EV99" s="200"/>
      <c r="EW99" s="200"/>
      <c r="EX99" s="319"/>
      <c r="EY99" s="319"/>
      <c r="EZ99" s="319"/>
      <c r="FA99" s="319"/>
      <c r="FB99" s="319"/>
      <c r="FC99" s="319"/>
      <c r="FD99" s="319"/>
      <c r="FE99" s="319"/>
      <c r="FF99" s="317"/>
      <c r="FG99" s="317"/>
      <c r="FH99" s="317"/>
      <c r="FI99" s="317"/>
      <c r="FJ99" s="317"/>
      <c r="FK99" s="317"/>
      <c r="FL99" s="234">
        <v>1</v>
      </c>
      <c r="FM99" s="222"/>
      <c r="FN99" s="222"/>
      <c r="FO99" s="222"/>
      <c r="FP99" s="222"/>
      <c r="FQ99" s="222"/>
      <c r="FR99" s="222"/>
      <c r="FS99" s="222"/>
      <c r="FT99" s="222"/>
      <c r="FU99" s="222"/>
      <c r="FV99" s="222"/>
      <c r="FW99" s="252"/>
      <c r="FX99" s="252"/>
      <c r="FY99" s="252"/>
      <c r="FZ99" s="252"/>
      <c r="GA99" s="252"/>
      <c r="GB99" s="252"/>
      <c r="GC99" s="252"/>
      <c r="GD99" s="252"/>
      <c r="GE99" s="252"/>
      <c r="GF99" s="252"/>
      <c r="GG99" s="252"/>
      <c r="GH99" s="252"/>
      <c r="GI99" s="252"/>
      <c r="GJ99" s="252"/>
      <c r="GK99" s="252"/>
      <c r="GL99" s="252"/>
      <c r="GM99" s="252"/>
      <c r="GN99" s="252"/>
      <c r="GO99" s="252"/>
      <c r="GP99" s="252"/>
      <c r="GQ99" s="252"/>
      <c r="GR99" s="252"/>
      <c r="GS99" s="252"/>
      <c r="GT99" s="252"/>
      <c r="GU99" s="252"/>
      <c r="GV99" s="252"/>
      <c r="GW99" s="252"/>
      <c r="GX99" s="252"/>
      <c r="GY99" s="252"/>
      <c r="GZ99" s="252"/>
      <c r="HA99" s="252"/>
      <c r="HB99" s="252"/>
      <c r="HC99" s="252"/>
      <c r="HD99" s="252"/>
      <c r="HE99" s="252"/>
      <c r="HF99" s="252"/>
      <c r="HG99" s="252"/>
      <c r="HH99" s="252"/>
      <c r="HI99" s="252"/>
      <c r="HJ99" s="252"/>
      <c r="HK99" s="252"/>
      <c r="HL99" s="252"/>
      <c r="HM99" s="252"/>
      <c r="HN99" s="252"/>
      <c r="HO99" s="252"/>
      <c r="HP99" s="252"/>
      <c r="HQ99" s="252"/>
      <c r="HR99" s="252"/>
      <c r="HS99" s="252"/>
      <c r="HT99" s="252"/>
      <c r="HU99" s="252"/>
      <c r="HV99" s="252"/>
      <c r="HW99" s="252"/>
      <c r="HX99" s="252"/>
      <c r="HY99" s="252"/>
      <c r="HZ99" s="252"/>
      <c r="IA99" s="252"/>
      <c r="IB99" s="252"/>
      <c r="IC99" s="252"/>
      <c r="ID99" s="252"/>
      <c r="IE99" s="252"/>
      <c r="IF99" s="252"/>
      <c r="IG99" s="252"/>
      <c r="IH99" s="252"/>
      <c r="II99" s="252"/>
      <c r="IJ99" s="252"/>
      <c r="IK99" s="252"/>
      <c r="IL99" s="252"/>
      <c r="IM99" s="252"/>
      <c r="IN99" s="252"/>
      <c r="IO99" s="252"/>
      <c r="IP99" s="252"/>
      <c r="IQ99" s="252"/>
      <c r="IR99" s="252"/>
      <c r="IS99" s="252"/>
      <c r="IT99" s="252"/>
      <c r="IU99" s="252"/>
      <c r="IV99" s="252"/>
      <c r="IW99" s="252"/>
      <c r="IX99" s="252"/>
      <c r="IY99" s="252"/>
      <c r="IZ99" s="252"/>
      <c r="JA99" s="252"/>
      <c r="JB99" s="252"/>
      <c r="JC99" s="252"/>
      <c r="JD99" s="252"/>
      <c r="JE99" s="252"/>
      <c r="JF99" s="252"/>
      <c r="JG99" s="252"/>
      <c r="JH99" s="252"/>
      <c r="JI99" s="252"/>
      <c r="JJ99" s="252"/>
      <c r="JK99" s="252"/>
      <c r="JL99" s="252"/>
      <c r="JM99" s="252"/>
      <c r="JN99" s="252"/>
      <c r="JO99" s="252"/>
      <c r="JP99" s="252"/>
      <c r="JQ99" s="252"/>
      <c r="JR99" s="252"/>
      <c r="JS99" s="252"/>
      <c r="JT99" s="252"/>
      <c r="JU99" s="252"/>
      <c r="JV99" s="252"/>
      <c r="JW99" s="252"/>
      <c r="JX99" s="252"/>
      <c r="JY99" s="252"/>
      <c r="JZ99" s="252"/>
      <c r="KA99" s="252"/>
      <c r="KB99" s="252"/>
      <c r="KC99" s="252"/>
      <c r="KD99" s="252"/>
      <c r="KE99" s="252"/>
      <c r="KF99" s="252"/>
      <c r="KG99" s="252"/>
      <c r="KH99" s="252"/>
      <c r="KI99" s="252"/>
      <c r="KJ99" s="252"/>
      <c r="KK99" s="252"/>
      <c r="KL99" s="252"/>
      <c r="KM99" s="252"/>
      <c r="KN99" s="252"/>
      <c r="KO99" s="252"/>
      <c r="KP99" s="252"/>
      <c r="KQ99" s="252"/>
      <c r="KR99" s="252"/>
      <c r="KS99" s="252"/>
      <c r="KT99" s="252"/>
      <c r="KU99" s="252"/>
      <c r="KV99" s="252"/>
      <c r="KW99" s="252"/>
      <c r="KX99" s="252"/>
      <c r="KY99" s="252"/>
      <c r="KZ99" s="252"/>
      <c r="LA99" s="252"/>
      <c r="LB99" s="252"/>
      <c r="LC99" s="252"/>
      <c r="LD99" s="252"/>
      <c r="LE99" s="252"/>
      <c r="LF99" s="252"/>
      <c r="LG99" s="252"/>
      <c r="LH99" s="252"/>
      <c r="LI99" s="252"/>
      <c r="LJ99" s="252"/>
      <c r="LK99" s="252"/>
      <c r="LL99" s="252"/>
      <c r="LM99" s="252"/>
      <c r="LN99" s="252"/>
      <c r="LO99" s="252"/>
      <c r="LP99" s="252"/>
      <c r="LQ99" s="252"/>
      <c r="LR99" s="252"/>
      <c r="LS99" s="252"/>
      <c r="LT99" s="252"/>
      <c r="LU99" s="252"/>
      <c r="LV99" s="252"/>
      <c r="LW99" s="252"/>
      <c r="LX99" s="252"/>
      <c r="LY99" s="252"/>
      <c r="LZ99" s="252"/>
      <c r="MA99" s="252"/>
      <c r="MB99" s="252"/>
      <c r="MC99" s="252"/>
      <c r="MD99" s="252"/>
      <c r="ME99" s="252"/>
      <c r="MF99" s="252"/>
      <c r="MG99" s="252"/>
      <c r="MH99" s="252"/>
      <c r="MI99" s="252"/>
      <c r="MJ99" s="252"/>
      <c r="MK99" s="252"/>
      <c r="ML99" s="252"/>
      <c r="MM99" s="252"/>
      <c r="MN99" s="252"/>
      <c r="MO99" s="252"/>
      <c r="MP99" s="252"/>
      <c r="MQ99" s="252"/>
      <c r="MR99" s="252"/>
      <c r="MS99" s="252"/>
      <c r="MT99" s="252"/>
      <c r="MU99" s="252"/>
      <c r="MV99" s="252"/>
      <c r="MW99" s="252"/>
      <c r="MX99" s="252"/>
      <c r="MY99" s="252"/>
      <c r="MZ99" s="252"/>
      <c r="NA99" s="252"/>
      <c r="NB99" s="252"/>
      <c r="NC99" s="252"/>
      <c r="ND99" s="252"/>
      <c r="NE99" s="252"/>
      <c r="NF99" s="252"/>
      <c r="NG99" s="252"/>
      <c r="NH99" s="252"/>
      <c r="NI99" s="252"/>
      <c r="NJ99" s="252"/>
      <c r="NK99" s="252"/>
      <c r="NL99" s="252"/>
      <c r="NM99" s="252"/>
      <c r="NN99" s="252"/>
      <c r="NO99" s="252"/>
      <c r="NP99" s="252"/>
      <c r="NQ99" s="252"/>
      <c r="NR99" s="252"/>
      <c r="NS99" s="252"/>
      <c r="NT99" s="252"/>
      <c r="NU99" s="252"/>
      <c r="NV99" s="252"/>
      <c r="NW99" s="252"/>
      <c r="NX99" s="252"/>
      <c r="NY99" s="252"/>
      <c r="NZ99" s="252"/>
      <c r="OA99" s="252"/>
      <c r="OB99" s="252"/>
      <c r="OC99" s="252"/>
      <c r="OD99" s="252"/>
      <c r="OE99" s="252"/>
      <c r="OF99" s="252"/>
      <c r="OG99" s="252"/>
      <c r="OH99" s="252"/>
      <c r="OI99" s="252"/>
      <c r="OJ99" s="252"/>
      <c r="OK99" s="252"/>
      <c r="OL99" s="252"/>
      <c r="OM99" s="252"/>
      <c r="ON99" s="252"/>
      <c r="OO99" s="252"/>
      <c r="OP99" s="252"/>
      <c r="OQ99" s="252"/>
      <c r="OR99" s="252"/>
      <c r="OS99" s="252"/>
      <c r="OT99" s="252"/>
      <c r="OU99" s="252"/>
      <c r="OV99" s="252"/>
      <c r="OW99" s="252"/>
      <c r="OX99" s="252"/>
      <c r="OY99" s="252"/>
      <c r="OZ99" s="252"/>
      <c r="PA99" s="252"/>
      <c r="PB99" s="252"/>
      <c r="PC99" s="252"/>
      <c r="PD99" s="252"/>
      <c r="PE99" s="252"/>
      <c r="PF99" s="252"/>
      <c r="PG99" s="252"/>
      <c r="PH99" s="252"/>
      <c r="PI99" s="252"/>
      <c r="PJ99" s="252"/>
      <c r="PK99" s="252"/>
      <c r="PL99" s="252"/>
      <c r="PM99" s="252"/>
      <c r="PN99" s="252"/>
      <c r="PO99" s="252"/>
      <c r="PP99" s="252"/>
      <c r="PQ99" s="252"/>
      <c r="PR99" s="252"/>
      <c r="PS99" s="252"/>
      <c r="PT99" s="252"/>
      <c r="PU99" s="252"/>
      <c r="PV99" s="252"/>
      <c r="PW99" s="252"/>
      <c r="PX99" s="252"/>
      <c r="PY99" s="252"/>
      <c r="PZ99" s="252"/>
      <c r="QA99" s="252"/>
      <c r="QB99" s="252"/>
      <c r="QC99" s="252"/>
      <c r="QD99" s="252"/>
      <c r="QE99" s="252"/>
      <c r="QF99" s="252"/>
      <c r="QG99" s="252"/>
      <c r="QH99" s="252"/>
      <c r="QI99" s="252"/>
      <c r="QJ99" s="252"/>
      <c r="QK99" s="252"/>
      <c r="QL99" s="252"/>
      <c r="QM99" s="252"/>
      <c r="QN99" s="252"/>
      <c r="QO99" s="252"/>
      <c r="QP99" s="252"/>
      <c r="QQ99" s="252"/>
      <c r="QR99" s="252"/>
      <c r="QS99" s="252"/>
      <c r="QT99" s="252"/>
      <c r="QU99" s="252"/>
      <c r="QV99" s="252"/>
      <c r="QW99" s="252"/>
      <c r="QX99" s="252"/>
      <c r="QY99" s="252"/>
      <c r="QZ99" s="252"/>
      <c r="RA99" s="252"/>
      <c r="RB99" s="252"/>
      <c r="RC99" s="252"/>
      <c r="RD99" s="252"/>
      <c r="RE99" s="252"/>
      <c r="RF99" s="252"/>
      <c r="RG99" s="252"/>
      <c r="RH99" s="252"/>
      <c r="RI99" s="252"/>
      <c r="RJ99" s="252"/>
      <c r="RK99" s="252"/>
      <c r="RL99" s="252"/>
      <c r="RM99" s="252"/>
      <c r="RN99" s="252"/>
      <c r="RO99" s="252"/>
      <c r="RP99" s="252"/>
      <c r="RQ99" s="252"/>
      <c r="RR99" s="252"/>
      <c r="RS99" s="252"/>
      <c r="RT99" s="252"/>
      <c r="RU99" s="252"/>
      <c r="RV99" s="252"/>
      <c r="RW99" s="252"/>
      <c r="RX99" s="252"/>
      <c r="RY99" s="252"/>
      <c r="RZ99" s="252"/>
      <c r="SA99" s="252"/>
      <c r="SB99" s="252"/>
      <c r="SC99" s="252"/>
      <c r="SD99" s="252"/>
      <c r="SE99" s="252"/>
      <c r="SF99" s="252"/>
      <c r="SG99" s="252"/>
      <c r="SH99" s="252"/>
      <c r="SI99" s="252"/>
      <c r="SJ99" s="252"/>
      <c r="SK99" s="252"/>
      <c r="SL99" s="252"/>
      <c r="SM99" s="252"/>
      <c r="SN99" s="252"/>
      <c r="SO99" s="252"/>
      <c r="SP99" s="252"/>
      <c r="SQ99" s="252"/>
      <c r="SR99" s="252"/>
      <c r="SS99" s="252"/>
      <c r="ST99" s="252"/>
      <c r="SU99" s="252"/>
      <c r="SV99" s="252"/>
      <c r="SW99" s="252"/>
      <c r="SX99" s="252"/>
      <c r="SY99" s="252"/>
      <c r="SZ99" s="252"/>
      <c r="TA99" s="252"/>
      <c r="TB99" s="252"/>
      <c r="TC99" s="252"/>
      <c r="TD99" s="252"/>
      <c r="TE99" s="252"/>
      <c r="TF99" s="252"/>
      <c r="TG99" s="252"/>
      <c r="TH99" s="252"/>
      <c r="TI99" s="252"/>
      <c r="TJ99" s="252"/>
      <c r="TK99" s="252"/>
      <c r="TL99" s="252"/>
      <c r="TM99" s="252"/>
      <c r="TN99" s="252"/>
      <c r="TO99" s="252"/>
      <c r="TP99" s="252"/>
      <c r="TQ99" s="252"/>
      <c r="TR99" s="252"/>
      <c r="TS99" s="252"/>
      <c r="TT99" s="252"/>
      <c r="TU99" s="252"/>
      <c r="TV99" s="252"/>
      <c r="TW99" s="252"/>
      <c r="TX99" s="252"/>
      <c r="TY99" s="252"/>
      <c r="TZ99" s="252"/>
      <c r="UA99" s="252"/>
      <c r="UB99" s="252"/>
      <c r="UC99" s="252"/>
      <c r="UD99" s="252"/>
      <c r="UE99" s="252"/>
      <c r="UF99" s="252"/>
      <c r="UG99" s="252"/>
      <c r="UH99" s="252"/>
      <c r="UI99" s="252"/>
      <c r="UJ99" s="252"/>
      <c r="UK99" s="252"/>
      <c r="UL99" s="252"/>
      <c r="UM99" s="252"/>
      <c r="UN99" s="252"/>
      <c r="UO99" s="252"/>
      <c r="UP99" s="252"/>
      <c r="UQ99" s="252"/>
      <c r="UR99" s="252"/>
      <c r="US99" s="252"/>
      <c r="UT99" s="252"/>
      <c r="UU99" s="252"/>
      <c r="UV99" s="252"/>
      <c r="UW99" s="252"/>
      <c r="UX99" s="252"/>
      <c r="UY99" s="252"/>
      <c r="UZ99" s="252"/>
      <c r="VA99" s="252"/>
      <c r="VB99" s="252"/>
      <c r="VC99" s="252"/>
      <c r="VD99" s="252"/>
      <c r="VE99" s="252"/>
      <c r="VF99" s="252"/>
      <c r="VG99" s="252"/>
      <c r="VH99" s="252"/>
      <c r="VI99" s="252"/>
      <c r="VJ99" s="252"/>
      <c r="VK99" s="252"/>
      <c r="VL99" s="252"/>
      <c r="VM99" s="252"/>
      <c r="VN99" s="252"/>
      <c r="VO99" s="252"/>
      <c r="VP99" s="252"/>
      <c r="VQ99" s="252"/>
      <c r="VR99" s="252"/>
      <c r="VS99" s="252"/>
      <c r="VT99" s="252"/>
      <c r="VU99" s="252"/>
      <c r="VV99" s="252"/>
      <c r="VW99" s="252"/>
      <c r="VX99" s="252"/>
      <c r="VY99" s="252"/>
      <c r="VZ99" s="252"/>
      <c r="WA99" s="252"/>
      <c r="WB99" s="252"/>
      <c r="WC99" s="252"/>
      <c r="WD99" s="252"/>
      <c r="WE99" s="252"/>
      <c r="WF99" s="252"/>
      <c r="WG99" s="252"/>
      <c r="WH99" s="252"/>
      <c r="WI99" s="252"/>
      <c r="WJ99" s="252"/>
      <c r="WK99" s="252"/>
      <c r="WL99" s="252"/>
      <c r="WM99" s="252"/>
      <c r="WN99" s="252"/>
      <c r="WO99" s="252"/>
      <c r="WP99" s="252"/>
      <c r="WQ99" s="252"/>
      <c r="WR99" s="252"/>
      <c r="WS99" s="252"/>
      <c r="WT99" s="252"/>
      <c r="WU99" s="252"/>
      <c r="WV99" s="252"/>
      <c r="WW99" s="252"/>
      <c r="WX99" s="252"/>
      <c r="WY99" s="252"/>
      <c r="WZ99" s="252"/>
      <c r="XA99" s="252"/>
      <c r="XB99" s="252"/>
      <c r="XC99" s="252"/>
      <c r="XD99" s="252"/>
      <c r="XE99" s="252"/>
      <c r="XF99" s="252"/>
      <c r="XG99" s="252"/>
      <c r="XH99" s="252"/>
      <c r="XI99" s="252"/>
      <c r="XJ99" s="252"/>
      <c r="XK99" s="252"/>
      <c r="XL99" s="252"/>
      <c r="XM99" s="252"/>
      <c r="XN99" s="252"/>
      <c r="XO99" s="252"/>
      <c r="XP99" s="252"/>
      <c r="XQ99" s="252"/>
      <c r="XR99" s="252"/>
      <c r="XS99" s="252"/>
      <c r="XT99" s="252"/>
      <c r="XU99" s="252"/>
      <c r="XV99" s="252"/>
      <c r="XW99" s="252"/>
      <c r="XX99" s="252"/>
      <c r="XY99" s="252"/>
      <c r="XZ99" s="252"/>
      <c r="YA99" s="252"/>
      <c r="YB99" s="252"/>
      <c r="YC99" s="252"/>
      <c r="YD99" s="252"/>
      <c r="YE99" s="252"/>
      <c r="YF99" s="252"/>
      <c r="YG99" s="252"/>
      <c r="YH99" s="252"/>
      <c r="YI99" s="252"/>
      <c r="YJ99" s="252"/>
      <c r="YK99" s="252"/>
      <c r="YL99" s="252"/>
      <c r="YM99" s="252"/>
      <c r="YN99" s="252"/>
      <c r="YO99" s="252"/>
      <c r="YP99" s="252"/>
      <c r="YQ99" s="252"/>
      <c r="YR99" s="252"/>
      <c r="YS99" s="252"/>
      <c r="YT99" s="252"/>
      <c r="YU99" s="252"/>
      <c r="YV99" s="252"/>
      <c r="YW99" s="252"/>
      <c r="YX99" s="252"/>
      <c r="YY99" s="252"/>
      <c r="YZ99" s="252"/>
      <c r="ZA99" s="252"/>
      <c r="ZB99" s="252"/>
      <c r="ZC99" s="252"/>
      <c r="ZD99" s="252"/>
      <c r="ZE99" s="252"/>
      <c r="ZF99" s="252"/>
      <c r="ZG99" s="252"/>
      <c r="ZH99" s="252"/>
      <c r="ZI99" s="252"/>
      <c r="ZJ99" s="252"/>
      <c r="ZK99" s="252"/>
      <c r="ZL99" s="252"/>
      <c r="ZM99" s="252"/>
      <c r="ZN99" s="252"/>
      <c r="ZO99" s="252"/>
      <c r="ZP99" s="252"/>
      <c r="ZQ99" s="252"/>
      <c r="ZR99" s="252"/>
      <c r="ZS99" s="252"/>
      <c r="ZT99" s="252"/>
      <c r="ZU99" s="252"/>
      <c r="ZV99" s="252"/>
      <c r="ZW99" s="252"/>
      <c r="ZX99" s="252"/>
      <c r="ZY99" s="252"/>
      <c r="ZZ99" s="252"/>
      <c r="AAA99" s="252"/>
      <c r="AAB99" s="252"/>
      <c r="AAC99" s="252"/>
      <c r="AAD99" s="252"/>
      <c r="AAE99" s="252"/>
      <c r="AAF99" s="252"/>
      <c r="AAG99" s="252"/>
      <c r="AAH99" s="252"/>
      <c r="AAI99" s="252"/>
      <c r="AAJ99" s="252"/>
      <c r="AAK99" s="252"/>
      <c r="AAL99" s="252"/>
      <c r="AAM99" s="252"/>
      <c r="AAN99" s="252"/>
      <c r="AAO99" s="252"/>
      <c r="AAP99" s="252"/>
      <c r="AAQ99" s="252"/>
      <c r="AAR99" s="252"/>
      <c r="AAS99" s="252"/>
      <c r="AAT99" s="252"/>
      <c r="AAU99" s="252"/>
      <c r="AAV99" s="252"/>
      <c r="AAW99" s="252"/>
      <c r="AAX99" s="252"/>
      <c r="AAY99" s="252"/>
      <c r="AAZ99" s="252"/>
      <c r="ABA99" s="252"/>
      <c r="ABB99" s="252"/>
      <c r="ABC99" s="252"/>
      <c r="ABD99" s="252"/>
      <c r="ABE99" s="252"/>
      <c r="ABF99" s="252"/>
      <c r="ABG99" s="252"/>
      <c r="ABH99" s="252"/>
      <c r="ABI99" s="252"/>
      <c r="ABJ99" s="252"/>
      <c r="ABK99" s="252"/>
      <c r="ABL99" s="252"/>
      <c r="ABM99" s="252"/>
      <c r="ABN99" s="252"/>
      <c r="ABO99" s="252"/>
      <c r="ABP99" s="252"/>
      <c r="ABQ99" s="252"/>
      <c r="ABR99" s="252"/>
      <c r="ABS99" s="252"/>
      <c r="ABT99" s="252"/>
      <c r="ABU99" s="252"/>
      <c r="ABV99" s="252"/>
      <c r="ABW99" s="252"/>
      <c r="ABX99" s="252"/>
      <c r="ABY99" s="252"/>
      <c r="ABZ99" s="252"/>
      <c r="ACA99" s="252"/>
      <c r="ACB99" s="252"/>
      <c r="ACC99" s="252"/>
      <c r="ACD99" s="252"/>
      <c r="ACE99" s="252"/>
      <c r="ACF99" s="252"/>
      <c r="ACG99" s="252"/>
      <c r="ACH99" s="252"/>
      <c r="ACI99" s="252"/>
      <c r="ACJ99" s="252"/>
      <c r="ACK99" s="252"/>
      <c r="ACL99" s="252"/>
      <c r="ACM99" s="252"/>
      <c r="ACN99" s="252"/>
      <c r="ACO99" s="252"/>
      <c r="ACP99" s="252"/>
      <c r="ACQ99" s="252"/>
      <c r="ACR99" s="252"/>
      <c r="ACS99" s="252"/>
      <c r="ACT99" s="252"/>
      <c r="ACU99" s="252"/>
      <c r="ACV99" s="252"/>
      <c r="ACW99" s="252"/>
      <c r="ACX99" s="252"/>
      <c r="ACY99" s="252"/>
      <c r="ACZ99" s="252"/>
      <c r="ADA99" s="252"/>
      <c r="ADB99" s="252"/>
      <c r="ADC99" s="252"/>
      <c r="ADD99" s="252"/>
      <c r="ADE99" s="252"/>
      <c r="ADF99" s="252"/>
      <c r="ADG99" s="252"/>
      <c r="ADH99" s="252"/>
      <c r="ADI99" s="252"/>
      <c r="ADJ99" s="252"/>
      <c r="ADK99" s="252"/>
      <c r="ADL99" s="252"/>
      <c r="ADM99" s="252"/>
      <c r="ADN99" s="252"/>
      <c r="ADO99" s="252"/>
      <c r="ADP99" s="252"/>
      <c r="ADQ99" s="252"/>
      <c r="ADR99" s="252"/>
      <c r="ADS99" s="252"/>
      <c r="ADT99" s="252"/>
      <c r="ADU99" s="252"/>
      <c r="ADV99" s="252"/>
      <c r="ADW99" s="252"/>
      <c r="ADX99" s="252"/>
      <c r="ADY99" s="252"/>
      <c r="ADZ99" s="252"/>
      <c r="AEA99" s="252"/>
      <c r="AEB99" s="252"/>
      <c r="AEC99" s="252"/>
      <c r="AED99" s="252"/>
      <c r="AEE99" s="252"/>
      <c r="AEF99" s="252"/>
      <c r="AEG99" s="252"/>
      <c r="AEH99" s="252"/>
      <c r="AEI99" s="252"/>
      <c r="AEJ99" s="252"/>
      <c r="AEK99" s="252"/>
      <c r="AEL99" s="252"/>
      <c r="AEM99" s="252"/>
      <c r="AEN99" s="252"/>
      <c r="AEO99" s="252"/>
      <c r="AEP99" s="252"/>
      <c r="AEQ99" s="252"/>
      <c r="AER99" s="252"/>
      <c r="AES99" s="252"/>
      <c r="AET99" s="252"/>
      <c r="AEU99" s="252"/>
      <c r="AEV99" s="252"/>
      <c r="AEW99" s="252"/>
      <c r="AEX99" s="252"/>
      <c r="AEY99" s="252"/>
      <c r="AEZ99" s="252"/>
      <c r="AFA99" s="252"/>
      <c r="AFB99" s="252"/>
      <c r="AFC99" s="252"/>
      <c r="AFD99" s="252"/>
      <c r="AFE99" s="252"/>
      <c r="AFF99" s="252"/>
      <c r="AFG99" s="252"/>
      <c r="AFH99" s="252"/>
      <c r="AFI99" s="252"/>
      <c r="AFJ99" s="252"/>
      <c r="AFK99" s="252"/>
      <c r="AFL99" s="252"/>
      <c r="AFM99" s="252"/>
      <c r="AFN99" s="252"/>
      <c r="AFO99" s="252"/>
      <c r="AFP99" s="252"/>
      <c r="AFQ99" s="252"/>
      <c r="AFR99" s="252"/>
      <c r="AFS99" s="252"/>
      <c r="AFT99" s="252"/>
      <c r="AFU99" s="252"/>
      <c r="AFV99" s="252"/>
      <c r="AFW99" s="252"/>
      <c r="AFX99" s="252"/>
      <c r="AFY99" s="252"/>
      <c r="AFZ99" s="252"/>
      <c r="AGA99" s="252"/>
      <c r="AGB99" s="252"/>
      <c r="AGC99" s="252"/>
      <c r="AGD99" s="252"/>
      <c r="AGE99" s="252"/>
      <c r="AGF99" s="252"/>
      <c r="AGG99" s="252"/>
      <c r="AGH99" s="252"/>
      <c r="AGI99" s="252"/>
      <c r="AGJ99" s="252"/>
      <c r="AGK99" s="252"/>
      <c r="AGL99" s="252"/>
      <c r="AGM99" s="252"/>
      <c r="AGN99" s="252"/>
      <c r="AGO99" s="252"/>
      <c r="AGP99" s="252"/>
      <c r="AGQ99" s="252"/>
      <c r="AGR99" s="252"/>
      <c r="AGS99" s="252"/>
      <c r="AGT99" s="252"/>
      <c r="AGU99" s="252"/>
      <c r="AGV99" s="252"/>
      <c r="AGW99" s="252"/>
      <c r="AGX99" s="252"/>
      <c r="AGY99" s="252"/>
      <c r="AGZ99" s="252"/>
      <c r="AHA99" s="252"/>
      <c r="AHB99" s="252"/>
      <c r="AHC99" s="252"/>
      <c r="AHD99" s="252"/>
      <c r="AHE99" s="252"/>
      <c r="AHF99" s="252"/>
      <c r="AHG99" s="252"/>
      <c r="AHH99" s="252"/>
      <c r="AHI99" s="252"/>
      <c r="AHJ99" s="252"/>
      <c r="AHK99" s="252"/>
      <c r="AHL99" s="252"/>
      <c r="AHM99" s="252"/>
      <c r="AHN99" s="252"/>
      <c r="AHO99" s="252"/>
      <c r="AHP99" s="252"/>
      <c r="AHQ99" s="252"/>
      <c r="AHR99" s="252"/>
      <c r="AHS99" s="252"/>
      <c r="AHT99" s="252"/>
      <c r="AHU99" s="252"/>
      <c r="AHV99" s="252"/>
      <c r="AHW99" s="252"/>
      <c r="AHX99" s="252"/>
      <c r="AHY99" s="252"/>
      <c r="AHZ99" s="252"/>
      <c r="AIA99" s="252"/>
      <c r="AIB99" s="252"/>
      <c r="AIC99" s="252"/>
      <c r="AID99" s="252"/>
      <c r="AIE99" s="252"/>
      <c r="AIF99" s="252"/>
      <c r="AIG99" s="252"/>
      <c r="AIH99" s="252"/>
      <c r="AII99" s="252"/>
      <c r="AIJ99" s="252"/>
      <c r="AIK99" s="252"/>
      <c r="AIL99" s="252"/>
      <c r="AIM99" s="252"/>
      <c r="AIN99" s="252"/>
      <c r="AIO99" s="252"/>
      <c r="AIP99" s="252"/>
      <c r="AIQ99" s="252"/>
      <c r="AIR99" s="252"/>
      <c r="AIS99" s="252"/>
      <c r="AIT99" s="252"/>
      <c r="AIU99" s="252"/>
      <c r="AIV99" s="252"/>
      <c r="AIW99" s="252"/>
      <c r="AIX99" s="252"/>
      <c r="AIY99" s="252"/>
      <c r="AIZ99" s="252"/>
      <c r="AJA99" s="252"/>
      <c r="AJB99" s="252"/>
      <c r="AJC99" s="252"/>
      <c r="AJD99" s="252"/>
      <c r="AJE99" s="252"/>
      <c r="AJF99" s="252"/>
      <c r="AJG99" s="252"/>
      <c r="AJH99" s="252"/>
      <c r="AJI99" s="252"/>
      <c r="AJJ99" s="252"/>
      <c r="AJK99" s="252"/>
      <c r="AJL99" s="252"/>
      <c r="AJM99" s="252"/>
      <c r="AJN99" s="252"/>
      <c r="AJO99" s="252"/>
      <c r="AJP99" s="252"/>
      <c r="AJQ99" s="252"/>
      <c r="AJR99" s="252"/>
      <c r="AJS99" s="252"/>
      <c r="AJT99" s="252"/>
      <c r="AJU99" s="252"/>
      <c r="AJV99" s="252"/>
      <c r="AJW99" s="252"/>
      <c r="AJX99" s="252"/>
      <c r="AJY99" s="252"/>
      <c r="AJZ99" s="252"/>
      <c r="AKA99" s="252"/>
      <c r="AKB99" s="252"/>
      <c r="AKC99" s="252"/>
      <c r="AKD99" s="252"/>
      <c r="AKE99" s="252"/>
      <c r="AKF99" s="252"/>
      <c r="AKG99" s="252"/>
      <c r="AKH99" s="252"/>
      <c r="AKI99" s="252"/>
      <c r="AKJ99" s="252"/>
      <c r="AKK99" s="252"/>
      <c r="AKL99" s="252"/>
      <c r="AKM99" s="252"/>
      <c r="AKN99" s="252"/>
      <c r="AKO99" s="252"/>
      <c r="AKP99" s="252"/>
      <c r="AKQ99" s="252"/>
      <c r="AKR99" s="252"/>
      <c r="AKS99" s="252"/>
      <c r="AKT99" s="252"/>
      <c r="AKU99" s="252"/>
      <c r="AKV99" s="252"/>
      <c r="AKW99" s="252"/>
      <c r="AKX99" s="252"/>
      <c r="AKY99" s="252"/>
      <c r="AKZ99" s="252"/>
      <c r="ALA99" s="252"/>
      <c r="ALB99" s="252"/>
      <c r="ALC99" s="252"/>
      <c r="ALD99" s="252"/>
      <c r="ALE99" s="252"/>
      <c r="ALF99" s="252"/>
      <c r="ALG99" s="252"/>
      <c r="ALH99" s="252"/>
      <c r="ALI99" s="252"/>
      <c r="ALJ99" s="252"/>
      <c r="ALK99" s="252"/>
      <c r="ALL99" s="252"/>
      <c r="ALM99" s="252"/>
      <c r="ALN99" s="252"/>
      <c r="ALO99" s="252"/>
      <c r="ALP99" s="252"/>
      <c r="ALQ99" s="252"/>
      <c r="ALR99" s="252"/>
      <c r="ALS99" s="252"/>
      <c r="ALT99" s="252"/>
      <c r="ALU99" s="252"/>
      <c r="ALV99" s="252"/>
      <c r="ALW99" s="252"/>
      <c r="ALX99" s="252"/>
      <c r="ALY99" s="252"/>
      <c r="ALZ99" s="252"/>
      <c r="AMA99" s="252"/>
      <c r="AMB99" s="252"/>
      <c r="AMC99" s="252"/>
      <c r="AMD99" s="252"/>
      <c r="AME99" s="252"/>
      <c r="AMF99" s="252"/>
      <c r="AMG99" s="252"/>
      <c r="AMH99" s="252"/>
      <c r="AMI99" s="252"/>
      <c r="AMJ99" s="252"/>
      <c r="AMK99" s="252"/>
      <c r="AML99" s="252"/>
      <c r="AMM99" s="252"/>
      <c r="AMN99" s="252"/>
      <c r="AMO99" s="252"/>
      <c r="AMP99" s="252"/>
      <c r="AMQ99" s="252"/>
      <c r="AMR99" s="252"/>
      <c r="AMS99" s="252"/>
      <c r="AMT99" s="252"/>
      <c r="AMU99" s="252"/>
      <c r="AMV99" s="252"/>
      <c r="AMW99" s="252"/>
      <c r="AMX99" s="252"/>
      <c r="AMY99" s="252"/>
      <c r="AMZ99" s="252"/>
      <c r="ANA99" s="252"/>
      <c r="ANB99" s="252"/>
      <c r="ANC99" s="252"/>
      <c r="AND99" s="252"/>
      <c r="ANE99" s="252"/>
      <c r="ANF99" s="252"/>
      <c r="ANG99" s="252"/>
      <c r="ANH99" s="252"/>
      <c r="ANI99" s="252"/>
      <c r="ANJ99" s="252"/>
      <c r="ANK99" s="252"/>
      <c r="ANL99" s="252"/>
      <c r="ANM99" s="252"/>
      <c r="ANN99" s="252"/>
      <c r="ANO99" s="252"/>
      <c r="ANP99" s="252"/>
      <c r="ANQ99" s="252"/>
      <c r="ANR99" s="252"/>
      <c r="ANS99" s="252"/>
      <c r="ANT99" s="252"/>
      <c r="ANU99" s="252"/>
      <c r="ANV99" s="252"/>
      <c r="ANW99" s="252"/>
      <c r="ANX99" s="252"/>
      <c r="ANY99" s="252"/>
      <c r="ANZ99" s="252"/>
      <c r="AOA99" s="252"/>
      <c r="AOB99" s="252"/>
      <c r="AOC99" s="252"/>
      <c r="AOD99" s="252"/>
      <c r="AOE99" s="252"/>
      <c r="AOF99" s="252"/>
      <c r="AOG99" s="252"/>
      <c r="AOH99" s="252"/>
      <c r="AOI99" s="252"/>
      <c r="AOJ99" s="252"/>
      <c r="AOK99" s="252"/>
      <c r="AOL99" s="252"/>
      <c r="AOM99" s="252"/>
      <c r="AON99" s="252"/>
      <c r="AOO99" s="252"/>
      <c r="AOP99" s="252"/>
      <c r="AOQ99" s="252"/>
      <c r="AOR99" s="252"/>
      <c r="AOS99" s="252"/>
      <c r="AOT99" s="252"/>
      <c r="AOU99" s="252"/>
      <c r="AOV99" s="252"/>
      <c r="AOW99" s="252"/>
      <c r="AOX99" s="252"/>
      <c r="AOY99" s="252"/>
      <c r="AOZ99" s="252"/>
      <c r="APA99" s="252"/>
      <c r="APB99" s="252"/>
      <c r="APC99" s="252"/>
      <c r="APD99" s="252"/>
      <c r="APE99" s="252"/>
      <c r="APF99" s="252"/>
      <c r="APG99" s="252"/>
      <c r="APH99" s="252"/>
      <c r="API99" s="252"/>
      <c r="APJ99" s="252"/>
      <c r="APK99" s="252"/>
      <c r="APL99" s="252"/>
      <c r="APM99" s="252"/>
      <c r="APN99" s="252"/>
      <c r="APO99" s="252"/>
      <c r="APP99" s="252"/>
    </row>
    <row r="100" spans="1:1108" s="249" customFormat="1">
      <c r="A100" s="42">
        <v>251</v>
      </c>
      <c r="B100" s="137">
        <v>86.1</v>
      </c>
      <c r="C100" s="102" t="s">
        <v>788</v>
      </c>
      <c r="D100" s="369">
        <v>1094</v>
      </c>
      <c r="E100" s="254" t="s">
        <v>722</v>
      </c>
      <c r="F100" s="371" t="s">
        <v>790</v>
      </c>
      <c r="G100" s="370" t="s">
        <v>789</v>
      </c>
      <c r="H100" s="370" t="s">
        <v>792</v>
      </c>
      <c r="I100" s="370" t="s">
        <v>791</v>
      </c>
      <c r="J100" s="10" t="s">
        <v>793</v>
      </c>
      <c r="K100" s="10" t="s">
        <v>794</v>
      </c>
      <c r="L100" s="74" t="s">
        <v>795</v>
      </c>
      <c r="M100" s="10" t="s">
        <v>796</v>
      </c>
      <c r="N100" s="183" t="s">
        <v>201</v>
      </c>
      <c r="O100" s="177"/>
      <c r="P100" s="109">
        <v>89</v>
      </c>
      <c r="Q100" s="109" t="s">
        <v>0</v>
      </c>
      <c r="R100" s="109">
        <v>89</v>
      </c>
      <c r="S100" s="109" t="s">
        <v>0</v>
      </c>
      <c r="T100" s="109">
        <v>3</v>
      </c>
      <c r="U100" s="109" t="s">
        <v>0</v>
      </c>
      <c r="V100" s="109">
        <v>16</v>
      </c>
      <c r="W100" s="109" t="s">
        <v>0</v>
      </c>
      <c r="X100" s="109">
        <v>10</v>
      </c>
      <c r="Y100" s="109" t="s">
        <v>0</v>
      </c>
      <c r="Z100" s="109">
        <v>2</v>
      </c>
      <c r="AA100" s="109" t="s">
        <v>0</v>
      </c>
      <c r="AB100" s="109"/>
      <c r="AC100" s="109" t="s">
        <v>0</v>
      </c>
      <c r="AD100" s="109"/>
      <c r="AE100" s="109" t="s">
        <v>0</v>
      </c>
      <c r="AF100" s="77">
        <v>4.5</v>
      </c>
      <c r="AG100" s="78">
        <v>8</v>
      </c>
      <c r="AH100" s="77" t="s">
        <v>407</v>
      </c>
      <c r="AI100" s="77" t="s">
        <v>0</v>
      </c>
      <c r="AJ100" s="80"/>
      <c r="AK100" s="80" t="s">
        <v>797</v>
      </c>
      <c r="AL100" s="26" t="s">
        <v>11</v>
      </c>
      <c r="AM100" s="26"/>
      <c r="AN100" s="26"/>
      <c r="AO100" s="26"/>
      <c r="AP100" s="301">
        <v>10</v>
      </c>
      <c r="AQ100" s="111" t="s">
        <v>7</v>
      </c>
      <c r="AR100" s="178">
        <v>0.43</v>
      </c>
      <c r="AS100" s="83" t="s">
        <v>20</v>
      </c>
      <c r="AT100" s="265" t="s">
        <v>276</v>
      </c>
      <c r="AU100" s="266" t="s">
        <v>465</v>
      </c>
      <c r="AV100" s="266" t="s">
        <v>408</v>
      </c>
      <c r="AW100" s="183" t="s">
        <v>206</v>
      </c>
      <c r="AX100" s="74" t="s">
        <v>207</v>
      </c>
      <c r="AY100" s="74" t="s">
        <v>208</v>
      </c>
      <c r="AZ100" s="74" t="s">
        <v>209</v>
      </c>
      <c r="BA100" s="152" t="s">
        <v>210</v>
      </c>
      <c r="BB100" s="86" t="s">
        <v>211</v>
      </c>
      <c r="BC100" s="86" t="s">
        <v>212</v>
      </c>
      <c r="BD100" s="86" t="s">
        <v>213</v>
      </c>
      <c r="BE100" s="364" t="s">
        <v>722</v>
      </c>
      <c r="BF100" s="96" t="s">
        <v>731</v>
      </c>
      <c r="BG100" s="96" t="s">
        <v>732</v>
      </c>
      <c r="BH100" s="96" t="s">
        <v>733</v>
      </c>
      <c r="BM100" s="155" t="s">
        <v>215</v>
      </c>
      <c r="BN100" s="154" t="s">
        <v>216</v>
      </c>
      <c r="BO100" s="154" t="s">
        <v>217</v>
      </c>
      <c r="BP100" s="154" t="s">
        <v>218</v>
      </c>
      <c r="BQ100" s="155" t="s">
        <v>219</v>
      </c>
      <c r="BR100" s="154" t="s">
        <v>220</v>
      </c>
      <c r="BS100" s="121" t="s">
        <v>221</v>
      </c>
      <c r="BT100" s="121" t="s">
        <v>222</v>
      </c>
      <c r="BU100" s="121" t="s">
        <v>215</v>
      </c>
      <c r="BV100" s="121" t="s">
        <v>216</v>
      </c>
      <c r="BW100" s="121" t="s">
        <v>217</v>
      </c>
      <c r="BX100" s="121" t="s">
        <v>218</v>
      </c>
      <c r="BY100" s="121" t="s">
        <v>414</v>
      </c>
      <c r="BZ100" s="155" t="s">
        <v>415</v>
      </c>
      <c r="CA100" s="268" t="s">
        <v>416</v>
      </c>
      <c r="CB100" s="269" t="s">
        <v>417</v>
      </c>
      <c r="CC100" s="155" t="s">
        <v>344</v>
      </c>
      <c r="CD100" s="155" t="s">
        <v>345</v>
      </c>
      <c r="CE100" s="155" t="s">
        <v>346</v>
      </c>
      <c r="CF100" s="155" t="s">
        <v>347</v>
      </c>
      <c r="CG100" s="181" t="s">
        <v>734</v>
      </c>
      <c r="CH100" s="156" t="s">
        <v>735</v>
      </c>
      <c r="CI100" s="156" t="s">
        <v>736</v>
      </c>
      <c r="CJ100" s="156" t="s">
        <v>737</v>
      </c>
      <c r="CK100" s="158"/>
      <c r="CL100" s="158"/>
      <c r="CM100" s="158"/>
      <c r="CN100" s="158"/>
      <c r="CO100" s="158"/>
      <c r="CP100" s="158"/>
      <c r="CQ100" s="158"/>
      <c r="CR100" s="158"/>
      <c r="CS100" s="158"/>
      <c r="CT100" s="158"/>
      <c r="CU100" s="158"/>
      <c r="CV100" s="158"/>
      <c r="CW100" s="158"/>
      <c r="CX100" s="158"/>
      <c r="CY100" s="368"/>
      <c r="CZ100" s="90"/>
      <c r="DA100" s="92"/>
      <c r="DB100" s="93"/>
      <c r="DC100" s="93"/>
      <c r="DD100" s="93"/>
      <c r="DE100" s="280" t="s">
        <v>509</v>
      </c>
      <c r="DF100" s="93"/>
      <c r="DG100" s="158"/>
      <c r="DH100" s="158"/>
      <c r="DI100" s="182" t="s">
        <v>236</v>
      </c>
      <c r="DJ100" s="91" t="s">
        <v>237</v>
      </c>
      <c r="DK100" s="91" t="s">
        <v>238</v>
      </c>
      <c r="DL100" s="91" t="s">
        <v>239</v>
      </c>
      <c r="DM100" s="127" t="s">
        <v>283</v>
      </c>
      <c r="DN100" s="127" t="s">
        <v>283</v>
      </c>
      <c r="DO100" s="127" t="s">
        <v>283</v>
      </c>
      <c r="DP100" s="127"/>
      <c r="DQ100" s="372"/>
      <c r="DR100" s="372"/>
      <c r="DS100" s="372"/>
      <c r="DT100" s="372"/>
      <c r="DU100" s="191"/>
      <c r="DV100" s="91"/>
      <c r="DW100" s="91"/>
      <c r="DX100" s="91"/>
      <c r="DY100" s="372"/>
      <c r="DZ100" s="372"/>
      <c r="EA100" s="372"/>
      <c r="EB100" s="372"/>
      <c r="EC100" s="372"/>
      <c r="ED100" s="372"/>
      <c r="EE100" s="372"/>
      <c r="EF100" s="372"/>
      <c r="EG100" s="94" t="s">
        <v>798</v>
      </c>
      <c r="EH100" s="96" t="s">
        <v>516</v>
      </c>
      <c r="EI100" s="95" t="s">
        <v>517</v>
      </c>
      <c r="EJ100" s="95" t="s">
        <v>518</v>
      </c>
      <c r="EK100" s="96"/>
      <c r="EL100" s="183" t="s">
        <v>519</v>
      </c>
      <c r="EM100" s="183" t="s">
        <v>520</v>
      </c>
      <c r="EN100" s="184" t="s">
        <v>798</v>
      </c>
      <c r="EO100" s="185"/>
      <c r="EP100" s="185"/>
      <c r="EQ100" s="185" t="s">
        <v>799</v>
      </c>
      <c r="ER100" s="185" t="s">
        <v>800</v>
      </c>
      <c r="ES100" s="185" t="s">
        <v>799</v>
      </c>
      <c r="ET100" s="184" t="s">
        <v>798</v>
      </c>
      <c r="EU100" s="185"/>
      <c r="EV100" s="183"/>
      <c r="EW100" s="183"/>
      <c r="EX100" s="186"/>
      <c r="EY100" s="186"/>
      <c r="EZ100" s="186"/>
      <c r="FA100" s="186"/>
      <c r="FB100" s="186"/>
      <c r="FC100" s="186"/>
      <c r="FD100" s="186"/>
      <c r="FE100" s="186"/>
      <c r="FF100" s="172"/>
      <c r="FG100" s="172"/>
      <c r="FH100" s="172"/>
      <c r="FI100" s="172"/>
      <c r="FJ100" s="172"/>
      <c r="FK100" s="172"/>
      <c r="FL100" s="135">
        <v>1</v>
      </c>
      <c r="FM100" s="136"/>
      <c r="FN100" s="136"/>
      <c r="FO100" s="136"/>
      <c r="FP100" s="136"/>
      <c r="FQ100" s="136"/>
      <c r="FR100" s="136"/>
      <c r="FS100" s="136"/>
      <c r="FT100" s="136"/>
      <c r="FU100" s="136"/>
      <c r="FV100" s="136"/>
    </row>
    <row r="101" spans="1:1108" s="249" customFormat="1">
      <c r="A101" s="42">
        <v>254</v>
      </c>
      <c r="B101" s="137">
        <v>87.1</v>
      </c>
      <c r="C101" s="102" t="s">
        <v>801</v>
      </c>
      <c r="D101" s="369">
        <v>1094</v>
      </c>
      <c r="E101" s="254" t="s">
        <v>722</v>
      </c>
      <c r="F101" s="371" t="s">
        <v>790</v>
      </c>
      <c r="G101" s="370" t="s">
        <v>789</v>
      </c>
      <c r="H101" s="370" t="s">
        <v>792</v>
      </c>
      <c r="I101" s="370" t="s">
        <v>791</v>
      </c>
      <c r="J101" s="10" t="s">
        <v>793</v>
      </c>
      <c r="K101" s="10" t="s">
        <v>794</v>
      </c>
      <c r="L101" s="74" t="s">
        <v>795</v>
      </c>
      <c r="M101" s="10" t="s">
        <v>796</v>
      </c>
      <c r="N101" s="183" t="s">
        <v>201</v>
      </c>
      <c r="O101" s="177"/>
      <c r="P101" s="109">
        <v>89</v>
      </c>
      <c r="Q101" s="109" t="s">
        <v>0</v>
      </c>
      <c r="R101" s="109">
        <v>89</v>
      </c>
      <c r="S101" s="109" t="s">
        <v>0</v>
      </c>
      <c r="T101" s="109">
        <v>3</v>
      </c>
      <c r="U101" s="109" t="s">
        <v>0</v>
      </c>
      <c r="V101" s="109">
        <v>16</v>
      </c>
      <c r="W101" s="109" t="s">
        <v>0</v>
      </c>
      <c r="X101" s="109">
        <v>10</v>
      </c>
      <c r="Y101" s="109" t="s">
        <v>0</v>
      </c>
      <c r="Z101" s="109">
        <v>2</v>
      </c>
      <c r="AA101" s="109" t="s">
        <v>0</v>
      </c>
      <c r="AB101" s="109"/>
      <c r="AC101" s="109" t="s">
        <v>0</v>
      </c>
      <c r="AD101" s="109"/>
      <c r="AE101" s="109" t="s">
        <v>0</v>
      </c>
      <c r="AF101" s="77">
        <v>4.5</v>
      </c>
      <c r="AG101" s="78">
        <v>8</v>
      </c>
      <c r="AH101" s="77" t="s">
        <v>407</v>
      </c>
      <c r="AI101" s="77" t="s">
        <v>0</v>
      </c>
      <c r="AJ101" s="80"/>
      <c r="AK101" s="80" t="s">
        <v>797</v>
      </c>
      <c r="AL101" s="26" t="s">
        <v>11</v>
      </c>
      <c r="AM101" s="26"/>
      <c r="AN101" s="26"/>
      <c r="AO101" s="26"/>
      <c r="AP101" s="301">
        <v>10</v>
      </c>
      <c r="AQ101" s="111" t="s">
        <v>7</v>
      </c>
      <c r="AR101" s="178">
        <v>0.43</v>
      </c>
      <c r="AS101" s="83" t="s">
        <v>20</v>
      </c>
      <c r="AT101" s="265" t="s">
        <v>276</v>
      </c>
      <c r="AU101" s="266" t="s">
        <v>465</v>
      </c>
      <c r="AV101" s="266" t="s">
        <v>408</v>
      </c>
      <c r="AW101" s="183" t="s">
        <v>206</v>
      </c>
      <c r="AX101" s="74" t="s">
        <v>207</v>
      </c>
      <c r="AY101" s="74" t="s">
        <v>208</v>
      </c>
      <c r="AZ101" s="74" t="s">
        <v>209</v>
      </c>
      <c r="BA101" s="152" t="s">
        <v>210</v>
      </c>
      <c r="BB101" s="86" t="s">
        <v>211</v>
      </c>
      <c r="BC101" s="86" t="s">
        <v>212</v>
      </c>
      <c r="BD101" s="86" t="s">
        <v>213</v>
      </c>
      <c r="BE101" s="364" t="s">
        <v>722</v>
      </c>
      <c r="BF101" s="96" t="s">
        <v>731</v>
      </c>
      <c r="BG101" s="96" t="s">
        <v>732</v>
      </c>
      <c r="BH101" s="96" t="s">
        <v>733</v>
      </c>
      <c r="BM101" s="155" t="s">
        <v>215</v>
      </c>
      <c r="BN101" s="154" t="s">
        <v>216</v>
      </c>
      <c r="BO101" s="154" t="s">
        <v>217</v>
      </c>
      <c r="BP101" s="154" t="s">
        <v>218</v>
      </c>
      <c r="BQ101" s="155" t="s">
        <v>219</v>
      </c>
      <c r="BR101" s="154" t="s">
        <v>220</v>
      </c>
      <c r="BS101" s="121" t="s">
        <v>221</v>
      </c>
      <c r="BT101" s="121" t="s">
        <v>222</v>
      </c>
      <c r="BU101" s="121" t="s">
        <v>215</v>
      </c>
      <c r="BV101" s="121" t="s">
        <v>216</v>
      </c>
      <c r="BW101" s="121" t="s">
        <v>217</v>
      </c>
      <c r="BX101" s="121" t="s">
        <v>218</v>
      </c>
      <c r="BY101" s="121" t="s">
        <v>414</v>
      </c>
      <c r="BZ101" s="155" t="s">
        <v>415</v>
      </c>
      <c r="CA101" s="268" t="s">
        <v>416</v>
      </c>
      <c r="CB101" s="268" t="s">
        <v>417</v>
      </c>
      <c r="CC101" s="155" t="s">
        <v>344</v>
      </c>
      <c r="CD101" s="155" t="s">
        <v>345</v>
      </c>
      <c r="CE101" s="155" t="s">
        <v>346</v>
      </c>
      <c r="CF101" s="155" t="s">
        <v>347</v>
      </c>
      <c r="CG101" s="190" t="s">
        <v>734</v>
      </c>
      <c r="CH101" s="156" t="s">
        <v>735</v>
      </c>
      <c r="CI101" s="156" t="s">
        <v>736</v>
      </c>
      <c r="CJ101" s="156" t="s">
        <v>737</v>
      </c>
      <c r="CK101" s="158"/>
      <c r="CL101" s="158"/>
      <c r="CM101" s="158"/>
      <c r="CN101" s="158"/>
      <c r="CO101" s="158"/>
      <c r="CP101" s="158"/>
      <c r="CQ101" s="158"/>
      <c r="CR101" s="158"/>
      <c r="CS101" s="158"/>
      <c r="CT101" s="158"/>
      <c r="CU101" s="158"/>
      <c r="CV101" s="158"/>
      <c r="CW101" s="158"/>
      <c r="CX101" s="158"/>
      <c r="CY101" s="158"/>
      <c r="CZ101" s="191"/>
      <c r="DA101" s="92"/>
      <c r="DB101" s="93"/>
      <c r="DC101" s="93"/>
      <c r="DD101" s="93"/>
      <c r="DE101" s="280" t="s">
        <v>509</v>
      </c>
      <c r="DF101" s="93"/>
      <c r="DG101" s="158"/>
      <c r="DH101" s="158"/>
      <c r="DI101" s="182" t="s">
        <v>236</v>
      </c>
      <c r="DJ101" s="91" t="s">
        <v>237</v>
      </c>
      <c r="DK101" s="91" t="s">
        <v>238</v>
      </c>
      <c r="DL101" s="91" t="s">
        <v>239</v>
      </c>
      <c r="DM101" s="127" t="s">
        <v>283</v>
      </c>
      <c r="DN101" s="127" t="s">
        <v>283</v>
      </c>
      <c r="DO101" s="127" t="s">
        <v>283</v>
      </c>
      <c r="DP101" s="127"/>
      <c r="DQ101" s="372"/>
      <c r="DR101" s="372"/>
      <c r="DS101" s="372"/>
      <c r="DT101" s="372"/>
      <c r="DU101" s="191"/>
      <c r="DV101" s="91"/>
      <c r="DW101" s="91"/>
      <c r="DX101" s="91"/>
      <c r="DY101" s="372"/>
      <c r="DZ101" s="372"/>
      <c r="EA101" s="372"/>
      <c r="EB101" s="372"/>
      <c r="EC101" s="372"/>
      <c r="ED101" s="372"/>
      <c r="EE101" s="372"/>
      <c r="EF101" s="372"/>
      <c r="EG101" s="94" t="s">
        <v>798</v>
      </c>
      <c r="EH101" s="96" t="s">
        <v>516</v>
      </c>
      <c r="EI101" s="95" t="s">
        <v>517</v>
      </c>
      <c r="EJ101" s="95" t="s">
        <v>518</v>
      </c>
      <c r="EK101" s="96"/>
      <c r="EL101" s="184" t="s">
        <v>519</v>
      </c>
      <c r="EM101" s="183" t="s">
        <v>520</v>
      </c>
      <c r="EN101" s="184" t="s">
        <v>798</v>
      </c>
      <c r="EO101" s="185"/>
      <c r="EP101" s="185"/>
      <c r="EQ101" s="185" t="s">
        <v>799</v>
      </c>
      <c r="ER101" s="185" t="s">
        <v>800</v>
      </c>
      <c r="ES101" s="185" t="s">
        <v>799</v>
      </c>
      <c r="ET101" s="184" t="s">
        <v>798</v>
      </c>
      <c r="EU101" s="185"/>
      <c r="EV101" s="184"/>
      <c r="EW101" s="184"/>
      <c r="EX101" s="196"/>
      <c r="EY101" s="196"/>
      <c r="EZ101" s="196"/>
      <c r="FA101" s="196"/>
      <c r="FB101" s="196"/>
      <c r="FC101" s="196"/>
      <c r="FD101" s="196"/>
      <c r="FE101" s="196"/>
      <c r="FF101" s="172"/>
      <c r="FG101" s="172"/>
      <c r="FH101" s="172"/>
      <c r="FI101" s="172"/>
      <c r="FJ101" s="172"/>
      <c r="FK101" s="172"/>
      <c r="FL101" s="135">
        <v>1</v>
      </c>
      <c r="FM101" s="136"/>
      <c r="FN101" s="136"/>
      <c r="FO101" s="136"/>
      <c r="FP101" s="136"/>
      <c r="FQ101" s="136"/>
      <c r="FR101" s="136"/>
      <c r="FS101" s="136"/>
      <c r="FT101" s="136"/>
      <c r="FU101" s="136"/>
      <c r="FV101" s="136"/>
    </row>
    <row r="102" spans="1:1108" s="249" customFormat="1">
      <c r="A102" s="42">
        <v>257</v>
      </c>
      <c r="B102" s="137">
        <v>88.1</v>
      </c>
      <c r="C102" s="102" t="s">
        <v>802</v>
      </c>
      <c r="D102" s="369">
        <v>1094</v>
      </c>
      <c r="E102" s="254" t="s">
        <v>722</v>
      </c>
      <c r="F102" s="371" t="s">
        <v>790</v>
      </c>
      <c r="G102" s="370" t="s">
        <v>789</v>
      </c>
      <c r="H102" s="370" t="s">
        <v>792</v>
      </c>
      <c r="I102" s="370" t="s">
        <v>791</v>
      </c>
      <c r="J102" s="10" t="s">
        <v>793</v>
      </c>
      <c r="K102" s="10" t="s">
        <v>794</v>
      </c>
      <c r="L102" s="74" t="s">
        <v>795</v>
      </c>
      <c r="M102" s="10" t="s">
        <v>796</v>
      </c>
      <c r="N102" s="183" t="s">
        <v>201</v>
      </c>
      <c r="O102" s="177"/>
      <c r="P102" s="109">
        <v>89</v>
      </c>
      <c r="Q102" s="109" t="s">
        <v>0</v>
      </c>
      <c r="R102" s="109">
        <v>125</v>
      </c>
      <c r="S102" s="109" t="s">
        <v>0</v>
      </c>
      <c r="T102" s="109">
        <v>3</v>
      </c>
      <c r="U102" s="109" t="s">
        <v>0</v>
      </c>
      <c r="V102" s="109">
        <v>16</v>
      </c>
      <c r="W102" s="109" t="s">
        <v>0</v>
      </c>
      <c r="X102" s="109">
        <v>10</v>
      </c>
      <c r="Y102" s="109" t="s">
        <v>0</v>
      </c>
      <c r="Z102" s="109">
        <v>2</v>
      </c>
      <c r="AA102" s="109" t="s">
        <v>0</v>
      </c>
      <c r="AB102" s="109"/>
      <c r="AC102" s="109" t="s">
        <v>0</v>
      </c>
      <c r="AD102" s="109"/>
      <c r="AE102" s="109" t="s">
        <v>0</v>
      </c>
      <c r="AF102" s="77">
        <v>4.5</v>
      </c>
      <c r="AG102" s="78">
        <v>8</v>
      </c>
      <c r="AH102" s="77" t="s">
        <v>407</v>
      </c>
      <c r="AI102" s="77" t="s">
        <v>0</v>
      </c>
      <c r="AJ102" s="80"/>
      <c r="AK102" s="80" t="s">
        <v>797</v>
      </c>
      <c r="AL102" s="26" t="s">
        <v>11</v>
      </c>
      <c r="AM102" s="26"/>
      <c r="AN102" s="26"/>
      <c r="AO102" s="26"/>
      <c r="AP102" s="301">
        <v>10</v>
      </c>
      <c r="AQ102" s="111" t="s">
        <v>7</v>
      </c>
      <c r="AR102" s="178">
        <v>0.43</v>
      </c>
      <c r="AS102" s="83" t="s">
        <v>20</v>
      </c>
      <c r="AT102" s="366">
        <v>50</v>
      </c>
      <c r="AU102" s="367">
        <v>60</v>
      </c>
      <c r="AV102" s="367">
        <v>75</v>
      </c>
      <c r="AW102" s="183" t="s">
        <v>206</v>
      </c>
      <c r="AX102" s="74" t="s">
        <v>207</v>
      </c>
      <c r="AY102" s="74" t="s">
        <v>208</v>
      </c>
      <c r="AZ102" s="74" t="s">
        <v>209</v>
      </c>
      <c r="BA102" s="152" t="s">
        <v>210</v>
      </c>
      <c r="BB102" s="86" t="s">
        <v>211</v>
      </c>
      <c r="BC102" s="86" t="s">
        <v>212</v>
      </c>
      <c r="BD102" s="86" t="s">
        <v>213</v>
      </c>
      <c r="BE102" s="364" t="s">
        <v>722</v>
      </c>
      <c r="BF102" s="96" t="s">
        <v>731</v>
      </c>
      <c r="BG102" s="96" t="s">
        <v>732</v>
      </c>
      <c r="BH102" s="96" t="s">
        <v>733</v>
      </c>
      <c r="BM102" s="155" t="s">
        <v>215</v>
      </c>
      <c r="BN102" s="154" t="s">
        <v>216</v>
      </c>
      <c r="BO102" s="154" t="s">
        <v>217</v>
      </c>
      <c r="BP102" s="154" t="s">
        <v>218</v>
      </c>
      <c r="BQ102" s="155" t="s">
        <v>219</v>
      </c>
      <c r="BR102" s="154" t="s">
        <v>220</v>
      </c>
      <c r="BS102" s="121" t="s">
        <v>221</v>
      </c>
      <c r="BT102" s="121" t="s">
        <v>222</v>
      </c>
      <c r="BU102" s="121" t="s">
        <v>215</v>
      </c>
      <c r="BV102" s="121" t="s">
        <v>216</v>
      </c>
      <c r="BW102" s="121" t="s">
        <v>217</v>
      </c>
      <c r="BX102" s="121" t="s">
        <v>218</v>
      </c>
      <c r="BY102" s="121" t="s">
        <v>414</v>
      </c>
      <c r="BZ102" s="155" t="s">
        <v>415</v>
      </c>
      <c r="CA102" s="268" t="s">
        <v>416</v>
      </c>
      <c r="CB102" s="268" t="s">
        <v>417</v>
      </c>
      <c r="CC102" s="155" t="s">
        <v>344</v>
      </c>
      <c r="CD102" s="155" t="s">
        <v>345</v>
      </c>
      <c r="CE102" s="155" t="s">
        <v>346</v>
      </c>
      <c r="CF102" s="155" t="s">
        <v>347</v>
      </c>
      <c r="CG102" s="181" t="s">
        <v>734</v>
      </c>
      <c r="CH102" s="156" t="s">
        <v>735</v>
      </c>
      <c r="CI102" s="156" t="s">
        <v>736</v>
      </c>
      <c r="CJ102" s="156" t="s">
        <v>737</v>
      </c>
      <c r="CK102" s="158"/>
      <c r="CL102" s="158"/>
      <c r="CM102" s="158"/>
      <c r="CN102" s="158"/>
      <c r="CO102" s="158"/>
      <c r="CP102" s="158"/>
      <c r="CQ102" s="158"/>
      <c r="CR102" s="158"/>
      <c r="CS102" s="158"/>
      <c r="CT102" s="158"/>
      <c r="CU102" s="158"/>
      <c r="CV102" s="158"/>
      <c r="CW102" s="158"/>
      <c r="CX102" s="158"/>
      <c r="CY102" s="368"/>
      <c r="CZ102" s="90"/>
      <c r="DA102" s="92"/>
      <c r="DB102" s="93"/>
      <c r="DC102" s="93"/>
      <c r="DD102" s="93"/>
      <c r="DE102" s="280" t="s">
        <v>509</v>
      </c>
      <c r="DF102" s="93"/>
      <c r="DG102" s="158"/>
      <c r="DH102" s="158"/>
      <c r="DI102" s="182" t="s">
        <v>236</v>
      </c>
      <c r="DJ102" s="91" t="s">
        <v>237</v>
      </c>
      <c r="DK102" s="91" t="s">
        <v>238</v>
      </c>
      <c r="DL102" s="91" t="s">
        <v>239</v>
      </c>
      <c r="DM102" s="127" t="s">
        <v>283</v>
      </c>
      <c r="DN102" s="127" t="s">
        <v>283</v>
      </c>
      <c r="DO102" s="127" t="s">
        <v>283</v>
      </c>
      <c r="DP102" s="127"/>
      <c r="DQ102" s="372"/>
      <c r="DR102" s="372"/>
      <c r="DS102" s="372"/>
      <c r="DT102" s="372"/>
      <c r="DU102" s="191"/>
      <c r="DV102" s="91"/>
      <c r="DW102" s="91"/>
      <c r="DX102" s="91"/>
      <c r="DY102" s="372"/>
      <c r="DZ102" s="372"/>
      <c r="EA102" s="372"/>
      <c r="EB102" s="372"/>
      <c r="EC102" s="372"/>
      <c r="ED102" s="372"/>
      <c r="EE102" s="372"/>
      <c r="EF102" s="372"/>
      <c r="EG102" s="94" t="s">
        <v>798</v>
      </c>
      <c r="EH102" s="96" t="s">
        <v>516</v>
      </c>
      <c r="EI102" s="95" t="s">
        <v>517</v>
      </c>
      <c r="EJ102" s="95" t="s">
        <v>518</v>
      </c>
      <c r="EK102" s="96"/>
      <c r="EL102" s="183" t="s">
        <v>519</v>
      </c>
      <c r="EM102" s="183" t="s">
        <v>520</v>
      </c>
      <c r="EN102" s="184" t="s">
        <v>798</v>
      </c>
      <c r="EO102" s="185"/>
      <c r="EP102" s="185"/>
      <c r="EQ102" s="185" t="s">
        <v>799</v>
      </c>
      <c r="ER102" s="185" t="s">
        <v>800</v>
      </c>
      <c r="ES102" s="185" t="s">
        <v>799</v>
      </c>
      <c r="ET102" s="184" t="s">
        <v>798</v>
      </c>
      <c r="EU102" s="185"/>
      <c r="EV102" s="183"/>
      <c r="EW102" s="183"/>
      <c r="EX102" s="186"/>
      <c r="EY102" s="186"/>
      <c r="EZ102" s="186"/>
      <c r="FA102" s="186"/>
      <c r="FB102" s="186"/>
      <c r="FC102" s="186"/>
      <c r="FD102" s="186"/>
      <c r="FE102" s="186"/>
      <c r="FF102" s="172"/>
      <c r="FG102" s="172"/>
      <c r="FH102" s="172"/>
      <c r="FI102" s="172"/>
      <c r="FJ102" s="172"/>
      <c r="FK102" s="172"/>
      <c r="FL102" s="135">
        <v>1</v>
      </c>
      <c r="FM102" s="136"/>
      <c r="FN102" s="136"/>
      <c r="FO102" s="136"/>
      <c r="FP102" s="136"/>
      <c r="FQ102" s="136"/>
      <c r="FR102" s="136"/>
      <c r="FS102" s="136"/>
      <c r="FT102" s="136"/>
      <c r="FU102" s="136"/>
      <c r="FV102" s="136"/>
    </row>
    <row r="103" spans="1:1108" s="249" customFormat="1">
      <c r="A103" s="42">
        <v>260</v>
      </c>
      <c r="B103" s="137">
        <v>89.1</v>
      </c>
      <c r="C103" s="102" t="s">
        <v>803</v>
      </c>
      <c r="D103" s="369">
        <v>1094</v>
      </c>
      <c r="E103" s="254" t="s">
        <v>722</v>
      </c>
      <c r="F103" s="371" t="s">
        <v>790</v>
      </c>
      <c r="G103" s="370" t="s">
        <v>789</v>
      </c>
      <c r="H103" s="370" t="s">
        <v>792</v>
      </c>
      <c r="I103" s="370" t="s">
        <v>791</v>
      </c>
      <c r="J103" s="10" t="s">
        <v>793</v>
      </c>
      <c r="K103" s="10" t="s">
        <v>794</v>
      </c>
      <c r="L103" s="74" t="s">
        <v>795</v>
      </c>
      <c r="M103" s="10" t="s">
        <v>796</v>
      </c>
      <c r="N103" s="183" t="s">
        <v>201</v>
      </c>
      <c r="O103" s="177"/>
      <c r="P103" s="109">
        <v>89</v>
      </c>
      <c r="Q103" s="109" t="s">
        <v>0</v>
      </c>
      <c r="R103" s="109">
        <v>125</v>
      </c>
      <c r="S103" s="109" t="s">
        <v>0</v>
      </c>
      <c r="T103" s="109">
        <v>3</v>
      </c>
      <c r="U103" s="109" t="s">
        <v>0</v>
      </c>
      <c r="V103" s="109">
        <v>16</v>
      </c>
      <c r="W103" s="109" t="s">
        <v>0</v>
      </c>
      <c r="X103" s="109">
        <v>10</v>
      </c>
      <c r="Y103" s="109" t="s">
        <v>0</v>
      </c>
      <c r="Z103" s="109">
        <v>2</v>
      </c>
      <c r="AA103" s="109" t="s">
        <v>0</v>
      </c>
      <c r="AB103" s="109"/>
      <c r="AC103" s="109" t="s">
        <v>0</v>
      </c>
      <c r="AD103" s="109"/>
      <c r="AE103" s="109" t="s">
        <v>0</v>
      </c>
      <c r="AF103" s="77">
        <v>4.5</v>
      </c>
      <c r="AG103" s="78">
        <v>8</v>
      </c>
      <c r="AH103" s="77" t="s">
        <v>407</v>
      </c>
      <c r="AI103" s="77" t="s">
        <v>0</v>
      </c>
      <c r="AJ103" s="80"/>
      <c r="AK103" s="80" t="s">
        <v>797</v>
      </c>
      <c r="AL103" s="26" t="s">
        <v>11</v>
      </c>
      <c r="AM103" s="26"/>
      <c r="AN103" s="26"/>
      <c r="AO103" s="26"/>
      <c r="AP103" s="301">
        <v>10</v>
      </c>
      <c r="AQ103" s="111" t="s">
        <v>7</v>
      </c>
      <c r="AR103" s="178">
        <v>0.43</v>
      </c>
      <c r="AS103" s="83" t="s">
        <v>20</v>
      </c>
      <c r="AT103" s="366">
        <v>50</v>
      </c>
      <c r="AU103" s="367">
        <v>60</v>
      </c>
      <c r="AV103" s="367">
        <v>75</v>
      </c>
      <c r="AW103" s="183" t="s">
        <v>206</v>
      </c>
      <c r="AX103" s="74" t="s">
        <v>207</v>
      </c>
      <c r="AY103" s="74" t="s">
        <v>208</v>
      </c>
      <c r="AZ103" s="74" t="s">
        <v>209</v>
      </c>
      <c r="BA103" s="152" t="s">
        <v>210</v>
      </c>
      <c r="BB103" s="86" t="s">
        <v>211</v>
      </c>
      <c r="BC103" s="86" t="s">
        <v>212</v>
      </c>
      <c r="BD103" s="86" t="s">
        <v>213</v>
      </c>
      <c r="BE103" s="364" t="s">
        <v>722</v>
      </c>
      <c r="BF103" s="96" t="s">
        <v>731</v>
      </c>
      <c r="BG103" s="96" t="s">
        <v>732</v>
      </c>
      <c r="BH103" s="96" t="s">
        <v>733</v>
      </c>
      <c r="BM103" s="155" t="s">
        <v>215</v>
      </c>
      <c r="BN103" s="154" t="s">
        <v>216</v>
      </c>
      <c r="BO103" s="154" t="s">
        <v>217</v>
      </c>
      <c r="BP103" s="154" t="s">
        <v>218</v>
      </c>
      <c r="BQ103" s="155" t="s">
        <v>219</v>
      </c>
      <c r="BR103" s="154" t="s">
        <v>220</v>
      </c>
      <c r="BS103" s="121" t="s">
        <v>221</v>
      </c>
      <c r="BT103" s="121" t="s">
        <v>222</v>
      </c>
      <c r="BU103" s="121" t="s">
        <v>215</v>
      </c>
      <c r="BV103" s="121" t="s">
        <v>216</v>
      </c>
      <c r="BW103" s="121" t="s">
        <v>217</v>
      </c>
      <c r="BX103" s="121" t="s">
        <v>218</v>
      </c>
      <c r="BY103" s="121" t="s">
        <v>414</v>
      </c>
      <c r="BZ103" s="155" t="s">
        <v>415</v>
      </c>
      <c r="CA103" s="268" t="s">
        <v>416</v>
      </c>
      <c r="CB103" s="268" t="s">
        <v>417</v>
      </c>
      <c r="CC103" s="155" t="s">
        <v>344</v>
      </c>
      <c r="CD103" s="155" t="s">
        <v>345</v>
      </c>
      <c r="CE103" s="155" t="s">
        <v>346</v>
      </c>
      <c r="CF103" s="155" t="s">
        <v>347</v>
      </c>
      <c r="CG103" s="190" t="s">
        <v>734</v>
      </c>
      <c r="CH103" s="156" t="s">
        <v>735</v>
      </c>
      <c r="CI103" s="156" t="s">
        <v>736</v>
      </c>
      <c r="CJ103" s="156" t="s">
        <v>737</v>
      </c>
      <c r="CK103" s="158"/>
      <c r="CL103" s="158"/>
      <c r="CM103" s="158"/>
      <c r="CN103" s="158"/>
      <c r="CO103" s="158"/>
      <c r="CP103" s="158"/>
      <c r="CQ103" s="158"/>
      <c r="CR103" s="158"/>
      <c r="CS103" s="158"/>
      <c r="CT103" s="158"/>
      <c r="CU103" s="158"/>
      <c r="CV103" s="158"/>
      <c r="CW103" s="158"/>
      <c r="CX103" s="158"/>
      <c r="CY103" s="368"/>
      <c r="CZ103" s="194"/>
      <c r="DA103" s="92"/>
      <c r="DB103" s="93"/>
      <c r="DC103" s="93"/>
      <c r="DD103" s="93"/>
      <c r="DE103" s="280" t="s">
        <v>509</v>
      </c>
      <c r="DF103" s="93"/>
      <c r="DG103" s="158"/>
      <c r="DH103" s="158"/>
      <c r="DI103" s="182" t="s">
        <v>236</v>
      </c>
      <c r="DJ103" s="91" t="s">
        <v>237</v>
      </c>
      <c r="DK103" s="91" t="s">
        <v>238</v>
      </c>
      <c r="DL103" s="91" t="s">
        <v>239</v>
      </c>
      <c r="DM103" s="127" t="s">
        <v>283</v>
      </c>
      <c r="DN103" s="127" t="s">
        <v>283</v>
      </c>
      <c r="DO103" s="127" t="s">
        <v>283</v>
      </c>
      <c r="DP103" s="127"/>
      <c r="DQ103" s="372"/>
      <c r="DR103" s="372"/>
      <c r="DS103" s="372"/>
      <c r="DT103" s="372"/>
      <c r="DU103" s="191"/>
      <c r="DV103" s="91"/>
      <c r="DW103" s="91"/>
      <c r="DX103" s="91"/>
      <c r="DY103" s="372"/>
      <c r="DZ103" s="372"/>
      <c r="EA103" s="372"/>
      <c r="EB103" s="372"/>
      <c r="EC103" s="372"/>
      <c r="ED103" s="372"/>
      <c r="EE103" s="372"/>
      <c r="EF103" s="372"/>
      <c r="EG103" s="94" t="s">
        <v>798</v>
      </c>
      <c r="EH103" s="96" t="s">
        <v>516</v>
      </c>
      <c r="EI103" s="95" t="s">
        <v>517</v>
      </c>
      <c r="EJ103" s="95" t="s">
        <v>518</v>
      </c>
      <c r="EK103" s="96"/>
      <c r="EL103" s="184" t="s">
        <v>519</v>
      </c>
      <c r="EM103" s="183" t="s">
        <v>520</v>
      </c>
      <c r="EN103" s="184" t="s">
        <v>798</v>
      </c>
      <c r="EO103" s="185"/>
      <c r="EP103" s="185"/>
      <c r="EQ103" s="185" t="s">
        <v>799</v>
      </c>
      <c r="ER103" s="185" t="s">
        <v>800</v>
      </c>
      <c r="ES103" s="185" t="s">
        <v>799</v>
      </c>
      <c r="ET103" s="184" t="s">
        <v>798</v>
      </c>
      <c r="EU103" s="185"/>
      <c r="EV103" s="184"/>
      <c r="EW103" s="184"/>
      <c r="EX103" s="196"/>
      <c r="EY103" s="196"/>
      <c r="EZ103" s="196"/>
      <c r="FA103" s="196"/>
      <c r="FB103" s="196"/>
      <c r="FC103" s="196"/>
      <c r="FD103" s="196"/>
      <c r="FE103" s="196"/>
      <c r="FF103" s="172"/>
      <c r="FG103" s="172"/>
      <c r="FH103" s="172"/>
      <c r="FI103" s="172"/>
      <c r="FJ103" s="172"/>
      <c r="FK103" s="172"/>
      <c r="FL103" s="135">
        <v>1</v>
      </c>
      <c r="FM103" s="136"/>
      <c r="FN103" s="136"/>
      <c r="FO103" s="136"/>
      <c r="FP103" s="136"/>
      <c r="FQ103" s="136"/>
      <c r="FR103" s="136"/>
      <c r="FS103" s="136"/>
      <c r="FT103" s="136"/>
      <c r="FU103" s="136"/>
      <c r="FV103" s="136"/>
    </row>
    <row r="104" spans="1:1108" s="249" customFormat="1">
      <c r="A104" s="199">
        <v>263</v>
      </c>
      <c r="B104" s="281">
        <v>90.1</v>
      </c>
      <c r="C104" s="201"/>
      <c r="D104" s="233"/>
      <c r="E104" s="281"/>
      <c r="F104" s="205"/>
      <c r="G104" s="206"/>
      <c r="H104" s="206"/>
      <c r="I104" s="206"/>
      <c r="J104" s="373"/>
      <c r="K104" s="326"/>
      <c r="L104" s="374"/>
      <c r="M104" s="332"/>
      <c r="N104" s="375"/>
      <c r="O104" s="375"/>
      <c r="P104" s="376"/>
      <c r="Q104" s="213"/>
      <c r="R104" s="376"/>
      <c r="S104" s="213"/>
      <c r="T104" s="376"/>
      <c r="U104" s="213"/>
      <c r="V104" s="376"/>
      <c r="W104" s="213"/>
      <c r="X104" s="376"/>
      <c r="Y104" s="213"/>
      <c r="Z104" s="376"/>
      <c r="AA104" s="213"/>
      <c r="AB104" s="376"/>
      <c r="AC104" s="213"/>
      <c r="AD104" s="376"/>
      <c r="AE104" s="213"/>
      <c r="AF104" s="376"/>
      <c r="AG104" s="377"/>
      <c r="AH104" s="376"/>
      <c r="AI104" s="213"/>
      <c r="AJ104" s="378"/>
      <c r="AK104" s="378"/>
      <c r="AL104" s="373"/>
      <c r="AM104" s="373"/>
      <c r="AN104" s="373"/>
      <c r="AO104" s="373"/>
      <c r="AP104" s="379"/>
      <c r="AQ104" s="217"/>
      <c r="AR104" s="379"/>
      <c r="AS104" s="377"/>
      <c r="AT104" s="379"/>
      <c r="AU104" s="379"/>
      <c r="AV104" s="379"/>
      <c r="AW104" s="375"/>
      <c r="AX104" s="375"/>
      <c r="AY104" s="375"/>
      <c r="AZ104" s="375"/>
      <c r="BA104" s="375"/>
      <c r="BB104" s="380"/>
      <c r="BC104" s="380"/>
      <c r="BD104" s="380"/>
      <c r="BE104" s="374"/>
      <c r="BF104" s="281"/>
      <c r="BG104" s="281"/>
      <c r="BH104" s="281"/>
      <c r="BI104" s="252"/>
      <c r="BJ104" s="252"/>
      <c r="BK104" s="252"/>
      <c r="BL104" s="252"/>
      <c r="BM104" s="375"/>
      <c r="BN104" s="375"/>
      <c r="BO104" s="375"/>
      <c r="BP104" s="375"/>
      <c r="BQ104" s="375"/>
      <c r="BR104" s="375"/>
      <c r="BS104" s="222" t="s">
        <v>283</v>
      </c>
      <c r="BT104" s="222" t="s">
        <v>283</v>
      </c>
      <c r="BU104" s="222" t="s">
        <v>283</v>
      </c>
      <c r="BV104" s="222" t="s">
        <v>283</v>
      </c>
      <c r="BW104" s="222" t="s">
        <v>283</v>
      </c>
      <c r="BX104" s="222" t="s">
        <v>283</v>
      </c>
      <c r="BY104" s="222" t="s">
        <v>283</v>
      </c>
      <c r="BZ104" s="375"/>
      <c r="CA104" s="375"/>
      <c r="CB104" s="375"/>
      <c r="CC104" s="375"/>
      <c r="CD104" s="375"/>
      <c r="CE104" s="375"/>
      <c r="CF104" s="375"/>
      <c r="CG104" s="375"/>
      <c r="CH104" s="375"/>
      <c r="CI104" s="375"/>
      <c r="CJ104" s="375"/>
      <c r="CK104" s="375"/>
      <c r="CL104" s="375"/>
      <c r="CM104" s="375"/>
      <c r="CN104" s="375"/>
      <c r="CO104" s="375"/>
      <c r="CP104" s="375"/>
      <c r="CQ104" s="375"/>
      <c r="CR104" s="375"/>
      <c r="CS104" s="375"/>
      <c r="CT104" s="375"/>
      <c r="CU104" s="375"/>
      <c r="CV104" s="375"/>
      <c r="CW104" s="375"/>
      <c r="CX104" s="375"/>
      <c r="CY104" s="380"/>
      <c r="CZ104" s="373"/>
      <c r="DA104" s="374"/>
      <c r="DB104" s="373"/>
      <c r="DC104" s="373"/>
      <c r="DD104" s="373"/>
      <c r="DE104" s="373"/>
      <c r="DF104" s="373"/>
      <c r="DG104" s="375"/>
      <c r="DH104" s="375"/>
      <c r="DI104" s="375"/>
      <c r="DJ104" s="375"/>
      <c r="DK104" s="375"/>
      <c r="DL104" s="375"/>
      <c r="DM104" s="228" t="s">
        <v>283</v>
      </c>
      <c r="DN104" s="228" t="s">
        <v>283</v>
      </c>
      <c r="DO104" s="228" t="s">
        <v>283</v>
      </c>
      <c r="DP104" s="228"/>
      <c r="DQ104" s="375"/>
      <c r="DR104" s="375"/>
      <c r="DS104" s="375"/>
      <c r="DT104" s="375"/>
      <c r="DU104" s="375"/>
      <c r="DV104" s="375"/>
      <c r="DW104" s="375"/>
      <c r="DX104" s="375"/>
      <c r="DY104" s="375"/>
      <c r="DZ104" s="375"/>
      <c r="EA104" s="375"/>
      <c r="EB104" s="375"/>
      <c r="EC104" s="375"/>
      <c r="ED104" s="375"/>
      <c r="EE104" s="375"/>
      <c r="EF104" s="375"/>
      <c r="EG104" s="374"/>
      <c r="EH104" s="374"/>
      <c r="EI104" s="374"/>
      <c r="EJ104" s="374"/>
      <c r="EK104" s="374"/>
      <c r="EL104" s="375"/>
      <c r="EM104" s="375"/>
      <c r="EN104" s="375"/>
      <c r="EO104" s="375"/>
      <c r="EP104" s="375"/>
      <c r="EQ104" s="375"/>
      <c r="ER104" s="375"/>
      <c r="ES104" s="375"/>
      <c r="ET104" s="375"/>
      <c r="EU104" s="375"/>
      <c r="EV104" s="375"/>
      <c r="EW104" s="375"/>
      <c r="EX104" s="375"/>
      <c r="EY104" s="375"/>
      <c r="EZ104" s="375"/>
      <c r="FA104" s="375"/>
      <c r="FB104" s="375"/>
      <c r="FC104" s="375"/>
      <c r="FD104" s="375"/>
      <c r="FE104" s="375"/>
      <c r="FF104" s="233"/>
      <c r="FG104" s="233"/>
      <c r="FH104" s="233"/>
      <c r="FI104" s="233"/>
      <c r="FJ104" s="233"/>
      <c r="FK104" s="233"/>
      <c r="FL104" s="234">
        <v>1</v>
      </c>
      <c r="FM104" s="222"/>
      <c r="FN104" s="222"/>
      <c r="FO104" s="222"/>
      <c r="FP104" s="222"/>
      <c r="FQ104" s="222"/>
      <c r="FR104" s="222"/>
      <c r="FS104" s="222"/>
      <c r="FT104" s="222"/>
      <c r="FU104" s="222"/>
      <c r="FV104" s="222"/>
      <c r="FW104" s="252"/>
      <c r="FX104" s="252"/>
      <c r="FY104" s="252"/>
      <c r="FZ104" s="252"/>
      <c r="GA104" s="252"/>
      <c r="GB104" s="252"/>
      <c r="GC104" s="252"/>
      <c r="GD104" s="252"/>
      <c r="GE104" s="252"/>
      <c r="GF104" s="252"/>
      <c r="GG104" s="252"/>
      <c r="GH104" s="252"/>
      <c r="GI104" s="252"/>
      <c r="GJ104" s="252"/>
      <c r="GK104" s="252"/>
      <c r="GL104" s="252"/>
      <c r="GM104" s="252"/>
      <c r="GN104" s="252"/>
      <c r="GO104" s="252"/>
      <c r="GP104" s="252"/>
      <c r="GQ104" s="252"/>
      <c r="GR104" s="252"/>
      <c r="GS104" s="252"/>
      <c r="GT104" s="252"/>
      <c r="GU104" s="252"/>
      <c r="GV104" s="252"/>
      <c r="GW104" s="252"/>
      <c r="GX104" s="252"/>
      <c r="GY104" s="252"/>
      <c r="GZ104" s="252"/>
      <c r="HA104" s="252"/>
      <c r="HB104" s="252"/>
      <c r="HC104" s="252"/>
      <c r="HD104" s="252"/>
      <c r="HE104" s="252"/>
      <c r="HF104" s="252"/>
      <c r="HG104" s="252"/>
      <c r="HH104" s="252"/>
      <c r="HI104" s="252"/>
      <c r="HJ104" s="252"/>
      <c r="HK104" s="252"/>
      <c r="HL104" s="252"/>
      <c r="HM104" s="252"/>
      <c r="HN104" s="252"/>
      <c r="HO104" s="252"/>
      <c r="HP104" s="252"/>
      <c r="HQ104" s="252"/>
      <c r="HR104" s="252"/>
      <c r="HS104" s="252"/>
      <c r="HT104" s="252"/>
      <c r="HU104" s="252"/>
      <c r="HV104" s="252"/>
      <c r="HW104" s="252"/>
      <c r="HX104" s="252"/>
      <c r="HY104" s="252"/>
      <c r="HZ104" s="252"/>
      <c r="IA104" s="252"/>
      <c r="IB104" s="252"/>
      <c r="IC104" s="252"/>
      <c r="ID104" s="252"/>
      <c r="IE104" s="252"/>
      <c r="IF104" s="252"/>
      <c r="IG104" s="252"/>
      <c r="IH104" s="252"/>
      <c r="II104" s="252"/>
      <c r="IJ104" s="252"/>
      <c r="IK104" s="252"/>
      <c r="IL104" s="252"/>
      <c r="IM104" s="252"/>
      <c r="IN104" s="252"/>
      <c r="IO104" s="252"/>
      <c r="IP104" s="252"/>
      <c r="IQ104" s="252"/>
      <c r="IR104" s="252"/>
      <c r="IS104" s="252"/>
      <c r="IT104" s="252"/>
      <c r="IU104" s="252"/>
      <c r="IV104" s="252"/>
      <c r="IW104" s="252"/>
      <c r="IX104" s="252"/>
      <c r="IY104" s="252"/>
      <c r="IZ104" s="252"/>
      <c r="JA104" s="252"/>
      <c r="JB104" s="252"/>
      <c r="JC104" s="252"/>
      <c r="JD104" s="252"/>
      <c r="JE104" s="252"/>
      <c r="JF104" s="252"/>
      <c r="JG104" s="252"/>
      <c r="JH104" s="252"/>
      <c r="JI104" s="252"/>
      <c r="JJ104" s="252"/>
      <c r="JK104" s="252"/>
      <c r="JL104" s="252"/>
      <c r="JM104" s="252"/>
      <c r="JN104" s="252"/>
      <c r="JO104" s="252"/>
      <c r="JP104" s="252"/>
      <c r="JQ104" s="252"/>
      <c r="JR104" s="252"/>
      <c r="JS104" s="252"/>
      <c r="JT104" s="252"/>
      <c r="JU104" s="252"/>
      <c r="JV104" s="252"/>
      <c r="JW104" s="252"/>
      <c r="JX104" s="252"/>
      <c r="JY104" s="252"/>
      <c r="JZ104" s="252"/>
      <c r="KA104" s="252"/>
      <c r="KB104" s="252"/>
      <c r="KC104" s="252"/>
      <c r="KD104" s="252"/>
      <c r="KE104" s="252"/>
      <c r="KF104" s="252"/>
      <c r="KG104" s="252"/>
      <c r="KH104" s="252"/>
      <c r="KI104" s="252"/>
      <c r="KJ104" s="252"/>
      <c r="KK104" s="252"/>
      <c r="KL104" s="252"/>
      <c r="KM104" s="252"/>
      <c r="KN104" s="252"/>
      <c r="KO104" s="252"/>
      <c r="KP104" s="252"/>
      <c r="KQ104" s="252"/>
      <c r="KR104" s="252"/>
      <c r="KS104" s="252"/>
      <c r="KT104" s="252"/>
      <c r="KU104" s="252"/>
      <c r="KV104" s="252"/>
      <c r="KW104" s="252"/>
      <c r="KX104" s="252"/>
      <c r="KY104" s="252"/>
      <c r="KZ104" s="252"/>
      <c r="LA104" s="252"/>
      <c r="LB104" s="252"/>
      <c r="LC104" s="252"/>
      <c r="LD104" s="252"/>
      <c r="LE104" s="252"/>
      <c r="LF104" s="252"/>
      <c r="LG104" s="252"/>
      <c r="LH104" s="252"/>
      <c r="LI104" s="252"/>
      <c r="LJ104" s="252"/>
      <c r="LK104" s="252"/>
      <c r="LL104" s="252"/>
      <c r="LM104" s="252"/>
      <c r="LN104" s="252"/>
      <c r="LO104" s="252"/>
      <c r="LP104" s="252"/>
      <c r="LQ104" s="252"/>
      <c r="LR104" s="252"/>
      <c r="LS104" s="252"/>
      <c r="LT104" s="252"/>
      <c r="LU104" s="252"/>
      <c r="LV104" s="252"/>
      <c r="LW104" s="252"/>
      <c r="LX104" s="252"/>
      <c r="LY104" s="252"/>
      <c r="LZ104" s="252"/>
      <c r="MA104" s="252"/>
      <c r="MB104" s="252"/>
      <c r="MC104" s="252"/>
      <c r="MD104" s="252"/>
      <c r="ME104" s="252"/>
      <c r="MF104" s="252"/>
      <c r="MG104" s="252"/>
      <c r="MH104" s="252"/>
      <c r="MI104" s="252"/>
      <c r="MJ104" s="252"/>
      <c r="MK104" s="252"/>
      <c r="ML104" s="252"/>
      <c r="MM104" s="252"/>
      <c r="MN104" s="252"/>
      <c r="MO104" s="252"/>
      <c r="MP104" s="252"/>
      <c r="MQ104" s="252"/>
      <c r="MR104" s="252"/>
      <c r="MS104" s="252"/>
      <c r="MT104" s="252"/>
      <c r="MU104" s="252"/>
      <c r="MV104" s="252"/>
      <c r="MW104" s="252"/>
      <c r="MX104" s="252"/>
      <c r="MY104" s="252"/>
      <c r="MZ104" s="252"/>
      <c r="NA104" s="252"/>
      <c r="NB104" s="252"/>
      <c r="NC104" s="252"/>
      <c r="ND104" s="252"/>
      <c r="NE104" s="252"/>
      <c r="NF104" s="252"/>
      <c r="NG104" s="252"/>
      <c r="NH104" s="252"/>
      <c r="NI104" s="252"/>
      <c r="NJ104" s="252"/>
      <c r="NK104" s="252"/>
      <c r="NL104" s="252"/>
      <c r="NM104" s="252"/>
      <c r="NN104" s="252"/>
      <c r="NO104" s="252"/>
      <c r="NP104" s="252"/>
      <c r="NQ104" s="252"/>
      <c r="NR104" s="252"/>
      <c r="NS104" s="252"/>
      <c r="NT104" s="252"/>
      <c r="NU104" s="252"/>
      <c r="NV104" s="252"/>
      <c r="NW104" s="252"/>
      <c r="NX104" s="252"/>
      <c r="NY104" s="252"/>
      <c r="NZ104" s="252"/>
      <c r="OA104" s="252"/>
      <c r="OB104" s="252"/>
      <c r="OC104" s="252"/>
      <c r="OD104" s="252"/>
      <c r="OE104" s="252"/>
      <c r="OF104" s="252"/>
      <c r="OG104" s="252"/>
      <c r="OH104" s="252"/>
      <c r="OI104" s="252"/>
      <c r="OJ104" s="252"/>
      <c r="OK104" s="252"/>
      <c r="OL104" s="252"/>
      <c r="OM104" s="252"/>
      <c r="ON104" s="252"/>
      <c r="OO104" s="252"/>
      <c r="OP104" s="252"/>
      <c r="OQ104" s="252"/>
      <c r="OR104" s="252"/>
      <c r="OS104" s="252"/>
      <c r="OT104" s="252"/>
      <c r="OU104" s="252"/>
      <c r="OV104" s="252"/>
      <c r="OW104" s="252"/>
      <c r="OX104" s="252"/>
      <c r="OY104" s="252"/>
      <c r="OZ104" s="252"/>
      <c r="PA104" s="252"/>
      <c r="PB104" s="252"/>
      <c r="PC104" s="252"/>
      <c r="PD104" s="252"/>
      <c r="PE104" s="252"/>
      <c r="PF104" s="252"/>
      <c r="PG104" s="252"/>
      <c r="PH104" s="252"/>
      <c r="PI104" s="252"/>
      <c r="PJ104" s="252"/>
      <c r="PK104" s="252"/>
      <c r="PL104" s="252"/>
      <c r="PM104" s="252"/>
      <c r="PN104" s="252"/>
      <c r="PO104" s="252"/>
      <c r="PP104" s="252"/>
      <c r="PQ104" s="252"/>
      <c r="PR104" s="252"/>
      <c r="PS104" s="252"/>
      <c r="PT104" s="252"/>
      <c r="PU104" s="252"/>
      <c r="PV104" s="252"/>
      <c r="PW104" s="252"/>
      <c r="PX104" s="252"/>
      <c r="PY104" s="252"/>
      <c r="PZ104" s="252"/>
      <c r="QA104" s="252"/>
      <c r="QB104" s="252"/>
      <c r="QC104" s="252"/>
      <c r="QD104" s="252"/>
      <c r="QE104" s="252"/>
      <c r="QF104" s="252"/>
      <c r="QG104" s="252"/>
      <c r="QH104" s="252"/>
      <c r="QI104" s="252"/>
      <c r="QJ104" s="252"/>
      <c r="QK104" s="252"/>
      <c r="QL104" s="252"/>
      <c r="QM104" s="252"/>
      <c r="QN104" s="252"/>
      <c r="QO104" s="252"/>
      <c r="QP104" s="252"/>
      <c r="QQ104" s="252"/>
      <c r="QR104" s="252"/>
      <c r="QS104" s="252"/>
      <c r="QT104" s="252"/>
      <c r="QU104" s="252"/>
      <c r="QV104" s="252"/>
      <c r="QW104" s="252"/>
      <c r="QX104" s="252"/>
      <c r="QY104" s="252"/>
      <c r="QZ104" s="252"/>
      <c r="RA104" s="252"/>
      <c r="RB104" s="252"/>
      <c r="RC104" s="252"/>
      <c r="RD104" s="252"/>
      <c r="RE104" s="252"/>
      <c r="RF104" s="252"/>
      <c r="RG104" s="252"/>
      <c r="RH104" s="252"/>
      <c r="RI104" s="252"/>
      <c r="RJ104" s="252"/>
      <c r="RK104" s="252"/>
      <c r="RL104" s="252"/>
      <c r="RM104" s="252"/>
      <c r="RN104" s="252"/>
      <c r="RO104" s="252"/>
      <c r="RP104" s="252"/>
      <c r="RQ104" s="252"/>
      <c r="RR104" s="252"/>
      <c r="RS104" s="252"/>
      <c r="RT104" s="252"/>
      <c r="RU104" s="252"/>
      <c r="RV104" s="252"/>
      <c r="RW104" s="252"/>
      <c r="RX104" s="252"/>
      <c r="RY104" s="252"/>
      <c r="RZ104" s="252"/>
      <c r="SA104" s="252"/>
      <c r="SB104" s="252"/>
      <c r="SC104" s="252"/>
      <c r="SD104" s="252"/>
      <c r="SE104" s="252"/>
      <c r="SF104" s="252"/>
      <c r="SG104" s="252"/>
      <c r="SH104" s="252"/>
      <c r="SI104" s="252"/>
      <c r="SJ104" s="252"/>
      <c r="SK104" s="252"/>
      <c r="SL104" s="252"/>
      <c r="SM104" s="252"/>
      <c r="SN104" s="252"/>
      <c r="SO104" s="252"/>
      <c r="SP104" s="252"/>
      <c r="SQ104" s="252"/>
      <c r="SR104" s="252"/>
      <c r="SS104" s="252"/>
      <c r="ST104" s="252"/>
      <c r="SU104" s="252"/>
      <c r="SV104" s="252"/>
      <c r="SW104" s="252"/>
      <c r="SX104" s="252"/>
      <c r="SY104" s="252"/>
      <c r="SZ104" s="252"/>
      <c r="TA104" s="252"/>
      <c r="TB104" s="252"/>
      <c r="TC104" s="252"/>
      <c r="TD104" s="252"/>
      <c r="TE104" s="252"/>
      <c r="TF104" s="252"/>
      <c r="TG104" s="252"/>
      <c r="TH104" s="252"/>
      <c r="TI104" s="252"/>
      <c r="TJ104" s="252"/>
      <c r="TK104" s="252"/>
      <c r="TL104" s="252"/>
      <c r="TM104" s="252"/>
      <c r="TN104" s="252"/>
      <c r="TO104" s="252"/>
      <c r="TP104" s="252"/>
      <c r="TQ104" s="252"/>
      <c r="TR104" s="252"/>
      <c r="TS104" s="252"/>
      <c r="TT104" s="252"/>
      <c r="TU104" s="252"/>
      <c r="TV104" s="252"/>
      <c r="TW104" s="252"/>
      <c r="TX104" s="252"/>
      <c r="TY104" s="252"/>
      <c r="TZ104" s="252"/>
      <c r="UA104" s="252"/>
      <c r="UB104" s="252"/>
      <c r="UC104" s="252"/>
      <c r="UD104" s="252"/>
      <c r="UE104" s="252"/>
      <c r="UF104" s="252"/>
      <c r="UG104" s="252"/>
      <c r="UH104" s="252"/>
      <c r="UI104" s="252"/>
      <c r="UJ104" s="252"/>
      <c r="UK104" s="252"/>
      <c r="UL104" s="252"/>
      <c r="UM104" s="252"/>
      <c r="UN104" s="252"/>
      <c r="UO104" s="252"/>
      <c r="UP104" s="252"/>
      <c r="UQ104" s="252"/>
      <c r="UR104" s="252"/>
      <c r="US104" s="252"/>
      <c r="UT104" s="252"/>
      <c r="UU104" s="252"/>
      <c r="UV104" s="252"/>
      <c r="UW104" s="252"/>
      <c r="UX104" s="252"/>
      <c r="UY104" s="252"/>
      <c r="UZ104" s="252"/>
      <c r="VA104" s="252"/>
      <c r="VB104" s="252"/>
      <c r="VC104" s="252"/>
      <c r="VD104" s="252"/>
      <c r="VE104" s="252"/>
      <c r="VF104" s="252"/>
      <c r="VG104" s="252"/>
      <c r="VH104" s="252"/>
      <c r="VI104" s="252"/>
      <c r="VJ104" s="252"/>
      <c r="VK104" s="252"/>
      <c r="VL104" s="252"/>
      <c r="VM104" s="252"/>
      <c r="VN104" s="252"/>
      <c r="VO104" s="252"/>
      <c r="VP104" s="252"/>
      <c r="VQ104" s="252"/>
      <c r="VR104" s="252"/>
      <c r="VS104" s="252"/>
      <c r="VT104" s="252"/>
      <c r="VU104" s="252"/>
      <c r="VV104" s="252"/>
      <c r="VW104" s="252"/>
      <c r="VX104" s="252"/>
      <c r="VY104" s="252"/>
      <c r="VZ104" s="252"/>
      <c r="WA104" s="252"/>
      <c r="WB104" s="252"/>
      <c r="WC104" s="252"/>
      <c r="WD104" s="252"/>
      <c r="WE104" s="252"/>
      <c r="WF104" s="252"/>
      <c r="WG104" s="252"/>
      <c r="WH104" s="252"/>
      <c r="WI104" s="252"/>
      <c r="WJ104" s="252"/>
      <c r="WK104" s="252"/>
      <c r="WL104" s="252"/>
      <c r="WM104" s="252"/>
      <c r="WN104" s="252"/>
      <c r="WO104" s="252"/>
      <c r="WP104" s="252"/>
      <c r="WQ104" s="252"/>
      <c r="WR104" s="252"/>
      <c r="WS104" s="252"/>
      <c r="WT104" s="252"/>
      <c r="WU104" s="252"/>
      <c r="WV104" s="252"/>
      <c r="WW104" s="252"/>
      <c r="WX104" s="252"/>
      <c r="WY104" s="252"/>
      <c r="WZ104" s="252"/>
      <c r="XA104" s="252"/>
      <c r="XB104" s="252"/>
      <c r="XC104" s="252"/>
      <c r="XD104" s="252"/>
      <c r="XE104" s="252"/>
      <c r="XF104" s="252"/>
      <c r="XG104" s="252"/>
      <c r="XH104" s="252"/>
      <c r="XI104" s="252"/>
      <c r="XJ104" s="252"/>
      <c r="XK104" s="252"/>
      <c r="XL104" s="252"/>
      <c r="XM104" s="252"/>
      <c r="XN104" s="252"/>
      <c r="XO104" s="252"/>
      <c r="XP104" s="252"/>
      <c r="XQ104" s="252"/>
      <c r="XR104" s="252"/>
      <c r="XS104" s="252"/>
      <c r="XT104" s="252"/>
      <c r="XU104" s="252"/>
      <c r="XV104" s="252"/>
      <c r="XW104" s="252"/>
      <c r="XX104" s="252"/>
      <c r="XY104" s="252"/>
      <c r="XZ104" s="252"/>
      <c r="YA104" s="252"/>
      <c r="YB104" s="252"/>
      <c r="YC104" s="252"/>
      <c r="YD104" s="252"/>
      <c r="YE104" s="252"/>
      <c r="YF104" s="252"/>
      <c r="YG104" s="252"/>
      <c r="YH104" s="252"/>
      <c r="YI104" s="252"/>
      <c r="YJ104" s="252"/>
      <c r="YK104" s="252"/>
      <c r="YL104" s="252"/>
      <c r="YM104" s="252"/>
      <c r="YN104" s="252"/>
      <c r="YO104" s="252"/>
      <c r="YP104" s="252"/>
      <c r="YQ104" s="252"/>
      <c r="YR104" s="252"/>
      <c r="YS104" s="252"/>
      <c r="YT104" s="252"/>
      <c r="YU104" s="252"/>
      <c r="YV104" s="252"/>
      <c r="YW104" s="252"/>
      <c r="YX104" s="252"/>
      <c r="YY104" s="252"/>
      <c r="YZ104" s="252"/>
      <c r="ZA104" s="252"/>
      <c r="ZB104" s="252"/>
      <c r="ZC104" s="252"/>
      <c r="ZD104" s="252"/>
      <c r="ZE104" s="252"/>
      <c r="ZF104" s="252"/>
      <c r="ZG104" s="252"/>
      <c r="ZH104" s="252"/>
      <c r="ZI104" s="252"/>
      <c r="ZJ104" s="252"/>
      <c r="ZK104" s="252"/>
      <c r="ZL104" s="252"/>
      <c r="ZM104" s="252"/>
      <c r="ZN104" s="252"/>
      <c r="ZO104" s="252"/>
      <c r="ZP104" s="252"/>
      <c r="ZQ104" s="252"/>
      <c r="ZR104" s="252"/>
      <c r="ZS104" s="252"/>
      <c r="ZT104" s="252"/>
      <c r="ZU104" s="252"/>
      <c r="ZV104" s="252"/>
      <c r="ZW104" s="252"/>
      <c r="ZX104" s="252"/>
      <c r="ZY104" s="252"/>
      <c r="ZZ104" s="252"/>
      <c r="AAA104" s="252"/>
      <c r="AAB104" s="252"/>
      <c r="AAC104" s="252"/>
      <c r="AAD104" s="252"/>
      <c r="AAE104" s="252"/>
      <c r="AAF104" s="252"/>
      <c r="AAG104" s="252"/>
      <c r="AAH104" s="252"/>
      <c r="AAI104" s="252"/>
      <c r="AAJ104" s="252"/>
      <c r="AAK104" s="252"/>
      <c r="AAL104" s="252"/>
      <c r="AAM104" s="252"/>
      <c r="AAN104" s="252"/>
      <c r="AAO104" s="252"/>
      <c r="AAP104" s="252"/>
      <c r="AAQ104" s="252"/>
      <c r="AAR104" s="252"/>
      <c r="AAS104" s="252"/>
      <c r="AAT104" s="252"/>
      <c r="AAU104" s="252"/>
      <c r="AAV104" s="252"/>
      <c r="AAW104" s="252"/>
      <c r="AAX104" s="252"/>
      <c r="AAY104" s="252"/>
      <c r="AAZ104" s="252"/>
      <c r="ABA104" s="252"/>
      <c r="ABB104" s="252"/>
      <c r="ABC104" s="252"/>
      <c r="ABD104" s="252"/>
      <c r="ABE104" s="252"/>
      <c r="ABF104" s="252"/>
      <c r="ABG104" s="252"/>
      <c r="ABH104" s="252"/>
      <c r="ABI104" s="252"/>
      <c r="ABJ104" s="252"/>
      <c r="ABK104" s="252"/>
      <c r="ABL104" s="252"/>
      <c r="ABM104" s="252"/>
      <c r="ABN104" s="252"/>
      <c r="ABO104" s="252"/>
      <c r="ABP104" s="252"/>
      <c r="ABQ104" s="252"/>
      <c r="ABR104" s="252"/>
      <c r="ABS104" s="252"/>
      <c r="ABT104" s="252"/>
      <c r="ABU104" s="252"/>
      <c r="ABV104" s="252"/>
      <c r="ABW104" s="252"/>
      <c r="ABX104" s="252"/>
      <c r="ABY104" s="252"/>
      <c r="ABZ104" s="252"/>
      <c r="ACA104" s="252"/>
      <c r="ACB104" s="252"/>
      <c r="ACC104" s="252"/>
      <c r="ACD104" s="252"/>
      <c r="ACE104" s="252"/>
      <c r="ACF104" s="252"/>
      <c r="ACG104" s="252"/>
      <c r="ACH104" s="252"/>
      <c r="ACI104" s="252"/>
      <c r="ACJ104" s="252"/>
      <c r="ACK104" s="252"/>
      <c r="ACL104" s="252"/>
      <c r="ACM104" s="252"/>
      <c r="ACN104" s="252"/>
      <c r="ACO104" s="252"/>
      <c r="ACP104" s="252"/>
      <c r="ACQ104" s="252"/>
      <c r="ACR104" s="252"/>
      <c r="ACS104" s="252"/>
      <c r="ACT104" s="252"/>
      <c r="ACU104" s="252"/>
      <c r="ACV104" s="252"/>
      <c r="ACW104" s="252"/>
      <c r="ACX104" s="252"/>
      <c r="ACY104" s="252"/>
      <c r="ACZ104" s="252"/>
      <c r="ADA104" s="252"/>
      <c r="ADB104" s="252"/>
      <c r="ADC104" s="252"/>
      <c r="ADD104" s="252"/>
      <c r="ADE104" s="252"/>
      <c r="ADF104" s="252"/>
      <c r="ADG104" s="252"/>
      <c r="ADH104" s="252"/>
      <c r="ADI104" s="252"/>
      <c r="ADJ104" s="252"/>
      <c r="ADK104" s="252"/>
      <c r="ADL104" s="252"/>
      <c r="ADM104" s="252"/>
      <c r="ADN104" s="252"/>
      <c r="ADO104" s="252"/>
      <c r="ADP104" s="252"/>
      <c r="ADQ104" s="252"/>
      <c r="ADR104" s="252"/>
      <c r="ADS104" s="252"/>
      <c r="ADT104" s="252"/>
      <c r="ADU104" s="252"/>
      <c r="ADV104" s="252"/>
      <c r="ADW104" s="252"/>
      <c r="ADX104" s="252"/>
      <c r="ADY104" s="252"/>
      <c r="ADZ104" s="252"/>
      <c r="AEA104" s="252"/>
      <c r="AEB104" s="252"/>
      <c r="AEC104" s="252"/>
      <c r="AED104" s="252"/>
      <c r="AEE104" s="252"/>
      <c r="AEF104" s="252"/>
      <c r="AEG104" s="252"/>
      <c r="AEH104" s="252"/>
      <c r="AEI104" s="252"/>
      <c r="AEJ104" s="252"/>
      <c r="AEK104" s="252"/>
      <c r="AEL104" s="252"/>
      <c r="AEM104" s="252"/>
      <c r="AEN104" s="252"/>
      <c r="AEO104" s="252"/>
      <c r="AEP104" s="252"/>
      <c r="AEQ104" s="252"/>
      <c r="AER104" s="252"/>
      <c r="AES104" s="252"/>
      <c r="AET104" s="252"/>
      <c r="AEU104" s="252"/>
      <c r="AEV104" s="252"/>
      <c r="AEW104" s="252"/>
      <c r="AEX104" s="252"/>
      <c r="AEY104" s="252"/>
      <c r="AEZ104" s="252"/>
      <c r="AFA104" s="252"/>
      <c r="AFB104" s="252"/>
      <c r="AFC104" s="252"/>
      <c r="AFD104" s="252"/>
      <c r="AFE104" s="252"/>
      <c r="AFF104" s="252"/>
      <c r="AFG104" s="252"/>
      <c r="AFH104" s="252"/>
      <c r="AFI104" s="252"/>
      <c r="AFJ104" s="252"/>
      <c r="AFK104" s="252"/>
      <c r="AFL104" s="252"/>
      <c r="AFM104" s="252"/>
      <c r="AFN104" s="252"/>
      <c r="AFO104" s="252"/>
      <c r="AFP104" s="252"/>
      <c r="AFQ104" s="252"/>
      <c r="AFR104" s="252"/>
      <c r="AFS104" s="252"/>
      <c r="AFT104" s="252"/>
      <c r="AFU104" s="252"/>
      <c r="AFV104" s="252"/>
      <c r="AFW104" s="252"/>
      <c r="AFX104" s="252"/>
      <c r="AFY104" s="252"/>
      <c r="AFZ104" s="252"/>
      <c r="AGA104" s="252"/>
      <c r="AGB104" s="252"/>
      <c r="AGC104" s="252"/>
      <c r="AGD104" s="252"/>
      <c r="AGE104" s="252"/>
      <c r="AGF104" s="252"/>
      <c r="AGG104" s="252"/>
      <c r="AGH104" s="252"/>
      <c r="AGI104" s="252"/>
      <c r="AGJ104" s="252"/>
      <c r="AGK104" s="252"/>
      <c r="AGL104" s="252"/>
      <c r="AGM104" s="252"/>
      <c r="AGN104" s="252"/>
      <c r="AGO104" s="252"/>
      <c r="AGP104" s="252"/>
      <c r="AGQ104" s="252"/>
      <c r="AGR104" s="252"/>
      <c r="AGS104" s="252"/>
      <c r="AGT104" s="252"/>
      <c r="AGU104" s="252"/>
      <c r="AGV104" s="252"/>
      <c r="AGW104" s="252"/>
      <c r="AGX104" s="252"/>
      <c r="AGY104" s="252"/>
      <c r="AGZ104" s="252"/>
      <c r="AHA104" s="252"/>
      <c r="AHB104" s="252"/>
      <c r="AHC104" s="252"/>
      <c r="AHD104" s="252"/>
      <c r="AHE104" s="252"/>
      <c r="AHF104" s="252"/>
      <c r="AHG104" s="252"/>
      <c r="AHH104" s="252"/>
      <c r="AHI104" s="252"/>
      <c r="AHJ104" s="252"/>
      <c r="AHK104" s="252"/>
      <c r="AHL104" s="252"/>
      <c r="AHM104" s="252"/>
      <c r="AHN104" s="252"/>
      <c r="AHO104" s="252"/>
      <c r="AHP104" s="252"/>
      <c r="AHQ104" s="252"/>
      <c r="AHR104" s="252"/>
      <c r="AHS104" s="252"/>
      <c r="AHT104" s="252"/>
      <c r="AHU104" s="252"/>
      <c r="AHV104" s="252"/>
      <c r="AHW104" s="252"/>
      <c r="AHX104" s="252"/>
      <c r="AHY104" s="252"/>
      <c r="AHZ104" s="252"/>
      <c r="AIA104" s="252"/>
      <c r="AIB104" s="252"/>
      <c r="AIC104" s="252"/>
      <c r="AID104" s="252"/>
      <c r="AIE104" s="252"/>
      <c r="AIF104" s="252"/>
      <c r="AIG104" s="252"/>
      <c r="AIH104" s="252"/>
      <c r="AII104" s="252"/>
      <c r="AIJ104" s="252"/>
      <c r="AIK104" s="252"/>
      <c r="AIL104" s="252"/>
      <c r="AIM104" s="252"/>
      <c r="AIN104" s="252"/>
      <c r="AIO104" s="252"/>
      <c r="AIP104" s="252"/>
      <c r="AIQ104" s="252"/>
      <c r="AIR104" s="252"/>
      <c r="AIS104" s="252"/>
      <c r="AIT104" s="252"/>
      <c r="AIU104" s="252"/>
      <c r="AIV104" s="252"/>
      <c r="AIW104" s="252"/>
      <c r="AIX104" s="252"/>
      <c r="AIY104" s="252"/>
      <c r="AIZ104" s="252"/>
      <c r="AJA104" s="252"/>
      <c r="AJB104" s="252"/>
      <c r="AJC104" s="252"/>
      <c r="AJD104" s="252"/>
      <c r="AJE104" s="252"/>
      <c r="AJF104" s="252"/>
      <c r="AJG104" s="252"/>
      <c r="AJH104" s="252"/>
      <c r="AJI104" s="252"/>
      <c r="AJJ104" s="252"/>
      <c r="AJK104" s="252"/>
      <c r="AJL104" s="252"/>
      <c r="AJM104" s="252"/>
      <c r="AJN104" s="252"/>
      <c r="AJO104" s="252"/>
      <c r="AJP104" s="252"/>
      <c r="AJQ104" s="252"/>
      <c r="AJR104" s="252"/>
      <c r="AJS104" s="252"/>
      <c r="AJT104" s="252"/>
      <c r="AJU104" s="252"/>
      <c r="AJV104" s="252"/>
      <c r="AJW104" s="252"/>
      <c r="AJX104" s="252"/>
      <c r="AJY104" s="252"/>
      <c r="AJZ104" s="252"/>
      <c r="AKA104" s="252"/>
      <c r="AKB104" s="252"/>
      <c r="AKC104" s="252"/>
      <c r="AKD104" s="252"/>
      <c r="AKE104" s="252"/>
      <c r="AKF104" s="252"/>
      <c r="AKG104" s="252"/>
      <c r="AKH104" s="252"/>
      <c r="AKI104" s="252"/>
      <c r="AKJ104" s="252"/>
      <c r="AKK104" s="252"/>
      <c r="AKL104" s="252"/>
      <c r="AKM104" s="252"/>
      <c r="AKN104" s="252"/>
      <c r="AKO104" s="252"/>
      <c r="AKP104" s="252"/>
      <c r="AKQ104" s="252"/>
      <c r="AKR104" s="252"/>
      <c r="AKS104" s="252"/>
      <c r="AKT104" s="252"/>
      <c r="AKU104" s="252"/>
      <c r="AKV104" s="252"/>
      <c r="AKW104" s="252"/>
      <c r="AKX104" s="252"/>
      <c r="AKY104" s="252"/>
      <c r="AKZ104" s="252"/>
      <c r="ALA104" s="252"/>
      <c r="ALB104" s="252"/>
      <c r="ALC104" s="252"/>
      <c r="ALD104" s="252"/>
      <c r="ALE104" s="252"/>
      <c r="ALF104" s="252"/>
      <c r="ALG104" s="252"/>
      <c r="ALH104" s="252"/>
      <c r="ALI104" s="252"/>
      <c r="ALJ104" s="252"/>
      <c r="ALK104" s="252"/>
      <c r="ALL104" s="252"/>
      <c r="ALM104" s="252"/>
      <c r="ALN104" s="252"/>
      <c r="ALO104" s="252"/>
      <c r="ALP104" s="252"/>
      <c r="ALQ104" s="252"/>
      <c r="ALR104" s="252"/>
      <c r="ALS104" s="252"/>
      <c r="ALT104" s="252"/>
      <c r="ALU104" s="252"/>
      <c r="ALV104" s="252"/>
      <c r="ALW104" s="252"/>
      <c r="ALX104" s="252"/>
      <c r="ALY104" s="252"/>
      <c r="ALZ104" s="252"/>
      <c r="AMA104" s="252"/>
      <c r="AMB104" s="252"/>
      <c r="AMC104" s="252"/>
      <c r="AMD104" s="252"/>
      <c r="AME104" s="252"/>
      <c r="AMF104" s="252"/>
      <c r="AMG104" s="252"/>
      <c r="AMH104" s="252"/>
      <c r="AMI104" s="252"/>
      <c r="AMJ104" s="252"/>
      <c r="AMK104" s="252"/>
      <c r="AML104" s="252"/>
      <c r="AMM104" s="252"/>
      <c r="AMN104" s="252"/>
      <c r="AMO104" s="252"/>
      <c r="AMP104" s="252"/>
      <c r="AMQ104" s="252"/>
      <c r="AMR104" s="252"/>
      <c r="AMS104" s="252"/>
      <c r="AMT104" s="252"/>
      <c r="AMU104" s="252"/>
      <c r="AMV104" s="252"/>
      <c r="AMW104" s="252"/>
      <c r="AMX104" s="252"/>
      <c r="AMY104" s="252"/>
      <c r="AMZ104" s="252"/>
      <c r="ANA104" s="252"/>
      <c r="ANB104" s="252"/>
      <c r="ANC104" s="252"/>
      <c r="AND104" s="252"/>
      <c r="ANE104" s="252"/>
      <c r="ANF104" s="252"/>
      <c r="ANG104" s="252"/>
      <c r="ANH104" s="252"/>
      <c r="ANI104" s="252"/>
      <c r="ANJ104" s="252"/>
      <c r="ANK104" s="252"/>
      <c r="ANL104" s="252"/>
      <c r="ANM104" s="252"/>
      <c r="ANN104" s="252"/>
      <c r="ANO104" s="252"/>
      <c r="ANP104" s="252"/>
      <c r="ANQ104" s="252"/>
      <c r="ANR104" s="252"/>
      <c r="ANS104" s="252"/>
      <c r="ANT104" s="252"/>
      <c r="ANU104" s="252"/>
      <c r="ANV104" s="252"/>
      <c r="ANW104" s="252"/>
      <c r="ANX104" s="252"/>
      <c r="ANY104" s="252"/>
      <c r="ANZ104" s="252"/>
      <c r="AOA104" s="252"/>
      <c r="AOB104" s="252"/>
      <c r="AOC104" s="252"/>
      <c r="AOD104" s="252"/>
      <c r="AOE104" s="252"/>
      <c r="AOF104" s="252"/>
      <c r="AOG104" s="252"/>
      <c r="AOH104" s="252"/>
      <c r="AOI104" s="252"/>
      <c r="AOJ104" s="252"/>
      <c r="AOK104" s="252"/>
      <c r="AOL104" s="252"/>
      <c r="AOM104" s="252"/>
      <c r="AON104" s="252"/>
      <c r="AOO104" s="252"/>
      <c r="AOP104" s="252"/>
      <c r="AOQ104" s="252"/>
      <c r="AOR104" s="252"/>
      <c r="AOS104" s="252"/>
      <c r="AOT104" s="252"/>
      <c r="AOU104" s="252"/>
      <c r="AOV104" s="252"/>
      <c r="AOW104" s="252"/>
      <c r="AOX104" s="252"/>
      <c r="AOY104" s="252"/>
      <c r="AOZ104" s="252"/>
      <c r="APA104" s="252"/>
      <c r="APB104" s="252"/>
      <c r="APC104" s="252"/>
      <c r="APD104" s="252"/>
      <c r="APE104" s="252"/>
      <c r="APF104" s="252"/>
      <c r="APG104" s="252"/>
      <c r="APH104" s="252"/>
      <c r="API104" s="252"/>
      <c r="APJ104" s="252"/>
      <c r="APK104" s="252"/>
      <c r="APL104" s="252"/>
      <c r="APM104" s="252"/>
      <c r="APN104" s="252"/>
      <c r="APO104" s="252"/>
      <c r="APP104" s="252"/>
    </row>
    <row r="105" spans="1:1108" s="249" customFormat="1">
      <c r="A105" s="42">
        <v>266</v>
      </c>
      <c r="B105" s="137">
        <v>91.1</v>
      </c>
      <c r="C105" s="102" t="s">
        <v>804</v>
      </c>
      <c r="D105" s="369">
        <v>1094</v>
      </c>
      <c r="E105" s="254" t="s">
        <v>722</v>
      </c>
      <c r="F105" s="371" t="s">
        <v>806</v>
      </c>
      <c r="G105" s="370" t="s">
        <v>805</v>
      </c>
      <c r="H105" s="370" t="s">
        <v>808</v>
      </c>
      <c r="I105" s="370" t="s">
        <v>807</v>
      </c>
      <c r="J105" s="10" t="s">
        <v>809</v>
      </c>
      <c r="K105" s="10" t="s">
        <v>810</v>
      </c>
      <c r="L105" s="74" t="s">
        <v>811</v>
      </c>
      <c r="M105" s="10" t="s">
        <v>812</v>
      </c>
      <c r="N105" s="183" t="s">
        <v>293</v>
      </c>
      <c r="O105" s="177"/>
      <c r="P105" s="109">
        <v>89</v>
      </c>
      <c r="Q105" s="109" t="s">
        <v>0</v>
      </c>
      <c r="R105" s="109">
        <v>89</v>
      </c>
      <c r="S105" s="109" t="s">
        <v>0</v>
      </c>
      <c r="T105" s="109">
        <v>3</v>
      </c>
      <c r="U105" s="109" t="s">
        <v>0</v>
      </c>
      <c r="V105" s="109">
        <v>16</v>
      </c>
      <c r="W105" s="109" t="s">
        <v>0</v>
      </c>
      <c r="X105" s="109">
        <v>10</v>
      </c>
      <c r="Y105" s="109" t="s">
        <v>0</v>
      </c>
      <c r="Z105" s="109">
        <v>2</v>
      </c>
      <c r="AA105" s="109" t="s">
        <v>0</v>
      </c>
      <c r="AB105" s="109"/>
      <c r="AC105" s="109" t="s">
        <v>0</v>
      </c>
      <c r="AD105" s="109"/>
      <c r="AE105" s="109" t="s">
        <v>0</v>
      </c>
      <c r="AF105" s="77">
        <v>4.5</v>
      </c>
      <c r="AG105" s="351">
        <v>8</v>
      </c>
      <c r="AH105" s="77" t="s">
        <v>407</v>
      </c>
      <c r="AI105" s="77" t="s">
        <v>0</v>
      </c>
      <c r="AJ105" s="352"/>
      <c r="AK105" s="352" t="s">
        <v>797</v>
      </c>
      <c r="AL105" s="353" t="s">
        <v>11</v>
      </c>
      <c r="AM105" s="353"/>
      <c r="AN105" s="353"/>
      <c r="AO105" s="353"/>
      <c r="AP105" s="301">
        <v>10</v>
      </c>
      <c r="AQ105" s="111" t="s">
        <v>7</v>
      </c>
      <c r="AR105" s="178">
        <v>0.28000000000000003</v>
      </c>
      <c r="AS105" s="83" t="s">
        <v>20</v>
      </c>
      <c r="AT105" s="265" t="s">
        <v>276</v>
      </c>
      <c r="AU105" s="266" t="s">
        <v>465</v>
      </c>
      <c r="AV105" s="266" t="s">
        <v>408</v>
      </c>
      <c r="AW105" s="183" t="s">
        <v>206</v>
      </c>
      <c r="AX105" s="74" t="s">
        <v>207</v>
      </c>
      <c r="AY105" s="74" t="s">
        <v>208</v>
      </c>
      <c r="AZ105" s="74" t="s">
        <v>209</v>
      </c>
      <c r="BA105" s="152" t="s">
        <v>210</v>
      </c>
      <c r="BB105" s="86" t="s">
        <v>211</v>
      </c>
      <c r="BC105" s="86" t="s">
        <v>212</v>
      </c>
      <c r="BD105" s="86" t="s">
        <v>213</v>
      </c>
      <c r="BE105" s="364" t="s">
        <v>722</v>
      </c>
      <c r="BF105" s="96" t="s">
        <v>731</v>
      </c>
      <c r="BG105" s="96" t="s">
        <v>732</v>
      </c>
      <c r="BH105" s="96" t="s">
        <v>733</v>
      </c>
      <c r="BM105" s="181" t="s">
        <v>294</v>
      </c>
      <c r="BN105" s="157" t="s">
        <v>295</v>
      </c>
      <c r="BO105" s="157" t="s">
        <v>296</v>
      </c>
      <c r="BP105" s="156" t="s">
        <v>297</v>
      </c>
      <c r="BQ105" s="155" t="s">
        <v>298</v>
      </c>
      <c r="BR105" s="155" t="s">
        <v>299</v>
      </c>
      <c r="BS105" s="121" t="s">
        <v>300</v>
      </c>
      <c r="BT105" s="121" t="s">
        <v>301</v>
      </c>
      <c r="BU105" s="121" t="s">
        <v>294</v>
      </c>
      <c r="BV105" s="121" t="s">
        <v>302</v>
      </c>
      <c r="BW105" s="121" t="s">
        <v>296</v>
      </c>
      <c r="BX105" s="121" t="s">
        <v>297</v>
      </c>
      <c r="BY105" s="121" t="s">
        <v>414</v>
      </c>
      <c r="BZ105" s="155" t="s">
        <v>415</v>
      </c>
      <c r="CA105" s="268" t="s">
        <v>416</v>
      </c>
      <c r="CB105" s="268" t="s">
        <v>417</v>
      </c>
      <c r="CC105" s="155" t="s">
        <v>344</v>
      </c>
      <c r="CD105" s="155" t="s">
        <v>345</v>
      </c>
      <c r="CE105" s="155" t="s">
        <v>346</v>
      </c>
      <c r="CF105" s="155" t="s">
        <v>347</v>
      </c>
      <c r="CG105" s="181" t="s">
        <v>734</v>
      </c>
      <c r="CH105" s="156" t="s">
        <v>735</v>
      </c>
      <c r="CI105" s="156" t="s">
        <v>736</v>
      </c>
      <c r="CJ105" s="156" t="s">
        <v>737</v>
      </c>
      <c r="CK105" s="158"/>
      <c r="CL105" s="158"/>
      <c r="CM105" s="158"/>
      <c r="CN105" s="158"/>
      <c r="CO105" s="158"/>
      <c r="CP105" s="158"/>
      <c r="CQ105" s="158"/>
      <c r="CR105" s="158"/>
      <c r="CS105" s="158"/>
      <c r="CT105" s="158"/>
      <c r="CU105" s="158"/>
      <c r="CV105" s="158"/>
      <c r="CW105" s="158"/>
      <c r="CX105" s="158"/>
      <c r="CY105" s="368"/>
      <c r="CZ105" s="90"/>
      <c r="DA105" s="92"/>
      <c r="DB105" s="93"/>
      <c r="DC105" s="93"/>
      <c r="DD105" s="93"/>
      <c r="DE105" s="280" t="s">
        <v>509</v>
      </c>
      <c r="DF105" s="93"/>
      <c r="DG105" s="158"/>
      <c r="DH105" s="158"/>
      <c r="DI105" s="182" t="s">
        <v>236</v>
      </c>
      <c r="DJ105" s="91" t="s">
        <v>237</v>
      </c>
      <c r="DK105" s="91" t="s">
        <v>238</v>
      </c>
      <c r="DL105" s="91" t="s">
        <v>239</v>
      </c>
      <c r="DM105" s="121" t="s">
        <v>414</v>
      </c>
      <c r="DN105" s="155" t="s">
        <v>415</v>
      </c>
      <c r="DO105" s="268" t="s">
        <v>416</v>
      </c>
      <c r="DP105" s="268" t="s">
        <v>417</v>
      </c>
      <c r="DQ105" s="127" t="s">
        <v>512</v>
      </c>
      <c r="DR105" s="127" t="s">
        <v>513</v>
      </c>
      <c r="DS105" s="127" t="s">
        <v>514</v>
      </c>
      <c r="DT105" s="192"/>
      <c r="DU105" s="191"/>
      <c r="DV105" s="91"/>
      <c r="DW105" s="91"/>
      <c r="DX105" s="91"/>
      <c r="DY105" s="192"/>
      <c r="DZ105" s="192"/>
      <c r="EA105" s="192"/>
      <c r="EB105" s="192"/>
      <c r="EC105" s="192"/>
      <c r="ED105" s="192"/>
      <c r="EE105" s="192"/>
      <c r="EF105" s="192"/>
      <c r="EG105" s="94" t="s">
        <v>813</v>
      </c>
      <c r="EH105" s="96" t="s">
        <v>516</v>
      </c>
      <c r="EI105" s="95" t="s">
        <v>517</v>
      </c>
      <c r="EJ105" s="95" t="s">
        <v>518</v>
      </c>
      <c r="EK105" s="96"/>
      <c r="EL105" s="183" t="s">
        <v>519</v>
      </c>
      <c r="EM105" s="183" t="s">
        <v>520</v>
      </c>
      <c r="EN105" s="184" t="s">
        <v>813</v>
      </c>
      <c r="EO105" s="185"/>
      <c r="EP105" s="185"/>
      <c r="EQ105" s="185" t="s">
        <v>814</v>
      </c>
      <c r="ER105" s="185" t="s">
        <v>800</v>
      </c>
      <c r="ES105" s="185" t="s">
        <v>814</v>
      </c>
      <c r="ET105" s="184" t="s">
        <v>813</v>
      </c>
      <c r="EU105" s="185"/>
      <c r="EV105" s="183"/>
      <c r="EW105" s="183"/>
      <c r="EX105" s="186"/>
      <c r="EY105" s="186"/>
      <c r="EZ105" s="186"/>
      <c r="FA105" s="186"/>
      <c r="FB105" s="186"/>
      <c r="FC105" s="186"/>
      <c r="FD105" s="186"/>
      <c r="FE105" s="186"/>
      <c r="FF105" s="172"/>
      <c r="FG105" s="172"/>
      <c r="FH105" s="172"/>
      <c r="FI105" s="172"/>
      <c r="FJ105" s="172"/>
      <c r="FK105" s="172"/>
      <c r="FL105" s="135">
        <v>1</v>
      </c>
      <c r="FM105" s="136"/>
      <c r="FN105" s="136"/>
      <c r="FO105" s="136"/>
      <c r="FP105" s="136"/>
      <c r="FQ105" s="136"/>
      <c r="FR105" s="136"/>
      <c r="FS105" s="136"/>
      <c r="FT105" s="136"/>
      <c r="FU105" s="136"/>
      <c r="FV105" s="136"/>
    </row>
    <row r="106" spans="1:1108" s="249" customFormat="1">
      <c r="A106" s="42">
        <v>269</v>
      </c>
      <c r="B106" s="137">
        <v>92.1</v>
      </c>
      <c r="C106" s="102" t="s">
        <v>815</v>
      </c>
      <c r="D106" s="369">
        <v>1094</v>
      </c>
      <c r="E106" s="254" t="s">
        <v>722</v>
      </c>
      <c r="F106" s="371" t="s">
        <v>806</v>
      </c>
      <c r="G106" s="370" t="s">
        <v>805</v>
      </c>
      <c r="H106" s="370" t="s">
        <v>808</v>
      </c>
      <c r="I106" s="370" t="s">
        <v>807</v>
      </c>
      <c r="J106" s="10" t="s">
        <v>809</v>
      </c>
      <c r="K106" s="10" t="s">
        <v>810</v>
      </c>
      <c r="L106" s="137" t="s">
        <v>811</v>
      </c>
      <c r="M106" s="10" t="s">
        <v>812</v>
      </c>
      <c r="N106" s="184" t="s">
        <v>293</v>
      </c>
      <c r="O106" s="177"/>
      <c r="P106" s="109">
        <v>89</v>
      </c>
      <c r="Q106" s="109" t="s">
        <v>0</v>
      </c>
      <c r="R106" s="109">
        <v>89</v>
      </c>
      <c r="S106" s="109" t="s">
        <v>0</v>
      </c>
      <c r="T106" s="109">
        <v>3</v>
      </c>
      <c r="U106" s="109" t="s">
        <v>0</v>
      </c>
      <c r="V106" s="109">
        <v>16</v>
      </c>
      <c r="W106" s="109" t="s">
        <v>0</v>
      </c>
      <c r="X106" s="109">
        <v>10</v>
      </c>
      <c r="Y106" s="109" t="s">
        <v>0</v>
      </c>
      <c r="Z106" s="109">
        <v>2</v>
      </c>
      <c r="AA106" s="109" t="s">
        <v>0</v>
      </c>
      <c r="AB106" s="109"/>
      <c r="AC106" s="109" t="s">
        <v>0</v>
      </c>
      <c r="AD106" s="109"/>
      <c r="AE106" s="109" t="s">
        <v>0</v>
      </c>
      <c r="AF106" s="77">
        <v>4.5</v>
      </c>
      <c r="AG106" s="351">
        <v>8</v>
      </c>
      <c r="AH106" s="77" t="s">
        <v>407</v>
      </c>
      <c r="AI106" s="77" t="s">
        <v>0</v>
      </c>
      <c r="AJ106" s="352"/>
      <c r="AK106" s="352" t="s">
        <v>797</v>
      </c>
      <c r="AL106" s="353" t="s">
        <v>11</v>
      </c>
      <c r="AM106" s="353"/>
      <c r="AN106" s="353"/>
      <c r="AO106" s="353"/>
      <c r="AP106" s="301">
        <v>10</v>
      </c>
      <c r="AQ106" s="111" t="s">
        <v>7</v>
      </c>
      <c r="AR106" s="178">
        <v>0.28000000000000003</v>
      </c>
      <c r="AS106" s="83" t="s">
        <v>20</v>
      </c>
      <c r="AT106" s="265" t="s">
        <v>276</v>
      </c>
      <c r="AU106" s="266" t="s">
        <v>465</v>
      </c>
      <c r="AV106" s="266" t="s">
        <v>408</v>
      </c>
      <c r="AW106" s="183" t="s">
        <v>206</v>
      </c>
      <c r="AX106" s="74" t="s">
        <v>207</v>
      </c>
      <c r="AY106" s="74" t="s">
        <v>208</v>
      </c>
      <c r="AZ106" s="74" t="s">
        <v>209</v>
      </c>
      <c r="BA106" s="152" t="s">
        <v>210</v>
      </c>
      <c r="BB106" s="86" t="s">
        <v>211</v>
      </c>
      <c r="BC106" s="86" t="s">
        <v>212</v>
      </c>
      <c r="BD106" s="86" t="s">
        <v>213</v>
      </c>
      <c r="BE106" s="364" t="s">
        <v>722</v>
      </c>
      <c r="BF106" s="96" t="s">
        <v>731</v>
      </c>
      <c r="BG106" s="96" t="s">
        <v>732</v>
      </c>
      <c r="BH106" s="96" t="s">
        <v>733</v>
      </c>
      <c r="BM106" s="181" t="s">
        <v>294</v>
      </c>
      <c r="BN106" s="157" t="s">
        <v>295</v>
      </c>
      <c r="BO106" s="157" t="s">
        <v>296</v>
      </c>
      <c r="BP106" s="156" t="s">
        <v>297</v>
      </c>
      <c r="BQ106" s="155" t="s">
        <v>298</v>
      </c>
      <c r="BR106" s="155" t="s">
        <v>299</v>
      </c>
      <c r="BS106" s="121" t="s">
        <v>300</v>
      </c>
      <c r="BT106" s="121" t="s">
        <v>301</v>
      </c>
      <c r="BU106" s="121" t="s">
        <v>294</v>
      </c>
      <c r="BV106" s="121" t="s">
        <v>302</v>
      </c>
      <c r="BW106" s="121" t="s">
        <v>296</v>
      </c>
      <c r="BX106" s="121" t="s">
        <v>297</v>
      </c>
      <c r="BY106" s="121" t="s">
        <v>414</v>
      </c>
      <c r="BZ106" s="155" t="s">
        <v>415</v>
      </c>
      <c r="CA106" s="268" t="s">
        <v>416</v>
      </c>
      <c r="CB106" s="268" t="s">
        <v>417</v>
      </c>
      <c r="CC106" s="155" t="s">
        <v>344</v>
      </c>
      <c r="CD106" s="155" t="s">
        <v>345</v>
      </c>
      <c r="CE106" s="155" t="s">
        <v>346</v>
      </c>
      <c r="CF106" s="155" t="s">
        <v>347</v>
      </c>
      <c r="CG106" s="181" t="s">
        <v>734</v>
      </c>
      <c r="CH106" s="156" t="s">
        <v>735</v>
      </c>
      <c r="CI106" s="156" t="s">
        <v>736</v>
      </c>
      <c r="CJ106" s="156" t="s">
        <v>737</v>
      </c>
      <c r="CK106" s="158"/>
      <c r="CL106" s="158"/>
      <c r="CM106" s="158"/>
      <c r="CN106" s="158"/>
      <c r="CO106" s="158"/>
      <c r="CP106" s="158"/>
      <c r="CQ106" s="158"/>
      <c r="CR106" s="158"/>
      <c r="CS106" s="158"/>
      <c r="CT106" s="158"/>
      <c r="CU106" s="158"/>
      <c r="CV106" s="158"/>
      <c r="CW106" s="158"/>
      <c r="CX106" s="158"/>
      <c r="CY106" s="368"/>
      <c r="CZ106" s="90"/>
      <c r="DA106" s="92"/>
      <c r="DB106" s="93"/>
      <c r="DC106" s="93"/>
      <c r="DD106" s="93"/>
      <c r="DE106" s="280" t="s">
        <v>509</v>
      </c>
      <c r="DF106" s="93"/>
      <c r="DG106" s="158"/>
      <c r="DH106" s="158"/>
      <c r="DI106" s="182" t="s">
        <v>236</v>
      </c>
      <c r="DJ106" s="91" t="s">
        <v>237</v>
      </c>
      <c r="DK106" s="91" t="s">
        <v>238</v>
      </c>
      <c r="DL106" s="91" t="s">
        <v>239</v>
      </c>
      <c r="DM106" s="121" t="s">
        <v>414</v>
      </c>
      <c r="DN106" s="155" t="s">
        <v>415</v>
      </c>
      <c r="DO106" s="268" t="s">
        <v>416</v>
      </c>
      <c r="DP106" s="268" t="s">
        <v>417</v>
      </c>
      <c r="DQ106" s="127" t="s">
        <v>512</v>
      </c>
      <c r="DR106" s="127" t="s">
        <v>513</v>
      </c>
      <c r="DS106" s="127" t="s">
        <v>514</v>
      </c>
      <c r="DT106" s="192"/>
      <c r="DU106" s="191"/>
      <c r="DV106" s="91"/>
      <c r="DW106" s="91"/>
      <c r="DX106" s="91"/>
      <c r="DY106" s="192"/>
      <c r="DZ106" s="192"/>
      <c r="EA106" s="192"/>
      <c r="EB106" s="192"/>
      <c r="EC106" s="192"/>
      <c r="ED106" s="192"/>
      <c r="EE106" s="192"/>
      <c r="EF106" s="192"/>
      <c r="EG106" s="94" t="s">
        <v>813</v>
      </c>
      <c r="EH106" s="96" t="s">
        <v>516</v>
      </c>
      <c r="EI106" s="95" t="s">
        <v>517</v>
      </c>
      <c r="EJ106" s="95" t="s">
        <v>518</v>
      </c>
      <c r="EK106" s="381"/>
      <c r="EL106" s="184" t="s">
        <v>519</v>
      </c>
      <c r="EM106" s="184" t="s">
        <v>520</v>
      </c>
      <c r="EN106" s="184" t="s">
        <v>813</v>
      </c>
      <c r="EO106" s="382"/>
      <c r="EP106" s="382"/>
      <c r="EQ106" s="185" t="s">
        <v>814</v>
      </c>
      <c r="ER106" s="185" t="s">
        <v>800</v>
      </c>
      <c r="ES106" s="185" t="s">
        <v>814</v>
      </c>
      <c r="ET106" s="184" t="s">
        <v>813</v>
      </c>
      <c r="EU106" s="185"/>
      <c r="EV106" s="184"/>
      <c r="EW106" s="184"/>
      <c r="EX106" s="196"/>
      <c r="EY106" s="196"/>
      <c r="EZ106" s="196"/>
      <c r="FA106" s="196"/>
      <c r="FB106" s="196"/>
      <c r="FC106" s="196"/>
      <c r="FD106" s="196"/>
      <c r="FE106" s="196"/>
      <c r="FF106" s="172"/>
      <c r="FG106" s="172"/>
      <c r="FH106" s="172"/>
      <c r="FI106" s="172"/>
      <c r="FJ106" s="172"/>
      <c r="FK106" s="172"/>
      <c r="FL106" s="135">
        <v>1</v>
      </c>
      <c r="FM106" s="136"/>
      <c r="FN106" s="136"/>
      <c r="FO106" s="136"/>
      <c r="FP106" s="136"/>
      <c r="FQ106" s="136"/>
      <c r="FR106" s="136"/>
      <c r="FS106" s="136"/>
      <c r="FT106" s="136"/>
      <c r="FU106" s="136"/>
      <c r="FV106" s="136"/>
    </row>
    <row r="107" spans="1:1108" s="249" customFormat="1">
      <c r="A107" s="42">
        <v>272</v>
      </c>
      <c r="B107" s="137">
        <v>93.1</v>
      </c>
      <c r="C107" s="102" t="s">
        <v>816</v>
      </c>
      <c r="D107" s="369">
        <v>1094</v>
      </c>
      <c r="E107" s="254" t="s">
        <v>722</v>
      </c>
      <c r="F107" s="371" t="s">
        <v>806</v>
      </c>
      <c r="G107" s="370" t="s">
        <v>805</v>
      </c>
      <c r="H107" s="370" t="s">
        <v>792</v>
      </c>
      <c r="I107" s="370" t="s">
        <v>791</v>
      </c>
      <c r="J107" s="10" t="s">
        <v>809</v>
      </c>
      <c r="K107" s="10" t="s">
        <v>810</v>
      </c>
      <c r="L107" s="74" t="s">
        <v>795</v>
      </c>
      <c r="M107" s="10" t="s">
        <v>796</v>
      </c>
      <c r="N107" s="183" t="s">
        <v>201</v>
      </c>
      <c r="O107" s="177"/>
      <c r="P107" s="109">
        <v>89</v>
      </c>
      <c r="Q107" s="109" t="s">
        <v>0</v>
      </c>
      <c r="R107" s="109">
        <v>125</v>
      </c>
      <c r="S107" s="109" t="s">
        <v>0</v>
      </c>
      <c r="T107" s="109">
        <v>3</v>
      </c>
      <c r="U107" s="109" t="s">
        <v>0</v>
      </c>
      <c r="V107" s="109">
        <v>16</v>
      </c>
      <c r="W107" s="109" t="s">
        <v>0</v>
      </c>
      <c r="X107" s="109">
        <v>10</v>
      </c>
      <c r="Y107" s="109" t="s">
        <v>0</v>
      </c>
      <c r="Z107" s="109">
        <v>2</v>
      </c>
      <c r="AA107" s="109" t="s">
        <v>0</v>
      </c>
      <c r="AB107" s="109"/>
      <c r="AC107" s="109" t="s">
        <v>0</v>
      </c>
      <c r="AD107" s="109"/>
      <c r="AE107" s="109" t="s">
        <v>0</v>
      </c>
      <c r="AF107" s="77">
        <v>4.5</v>
      </c>
      <c r="AG107" s="78">
        <v>8</v>
      </c>
      <c r="AH107" s="77" t="s">
        <v>407</v>
      </c>
      <c r="AI107" s="77" t="s">
        <v>0</v>
      </c>
      <c r="AJ107" s="80"/>
      <c r="AK107" s="80" t="s">
        <v>797</v>
      </c>
      <c r="AL107" s="26" t="s">
        <v>11</v>
      </c>
      <c r="AM107" s="26"/>
      <c r="AN107" s="26"/>
      <c r="AO107" s="26"/>
      <c r="AP107" s="301">
        <v>10</v>
      </c>
      <c r="AQ107" s="111" t="s">
        <v>7</v>
      </c>
      <c r="AR107" s="178">
        <v>0.43</v>
      </c>
      <c r="AS107" s="83" t="s">
        <v>20</v>
      </c>
      <c r="AT107" s="366">
        <v>50</v>
      </c>
      <c r="AU107" s="367">
        <v>60</v>
      </c>
      <c r="AV107" s="367">
        <v>75</v>
      </c>
      <c r="AW107" s="183" t="s">
        <v>206</v>
      </c>
      <c r="AX107" s="74" t="s">
        <v>207</v>
      </c>
      <c r="AY107" s="74" t="s">
        <v>208</v>
      </c>
      <c r="AZ107" s="74" t="s">
        <v>209</v>
      </c>
      <c r="BA107" s="152" t="s">
        <v>210</v>
      </c>
      <c r="BB107" s="86" t="s">
        <v>211</v>
      </c>
      <c r="BC107" s="86" t="s">
        <v>212</v>
      </c>
      <c r="BD107" s="86" t="s">
        <v>213</v>
      </c>
      <c r="BE107" s="364" t="s">
        <v>722</v>
      </c>
      <c r="BF107" s="96" t="s">
        <v>731</v>
      </c>
      <c r="BG107" s="96" t="s">
        <v>732</v>
      </c>
      <c r="BH107" s="96" t="s">
        <v>733</v>
      </c>
      <c r="BM107" s="181" t="s">
        <v>294</v>
      </c>
      <c r="BN107" s="157" t="s">
        <v>295</v>
      </c>
      <c r="BO107" s="157" t="s">
        <v>296</v>
      </c>
      <c r="BP107" s="156" t="s">
        <v>297</v>
      </c>
      <c r="BQ107" s="155" t="s">
        <v>298</v>
      </c>
      <c r="BR107" s="155" t="s">
        <v>299</v>
      </c>
      <c r="BS107" s="121" t="s">
        <v>300</v>
      </c>
      <c r="BT107" s="121" t="s">
        <v>301</v>
      </c>
      <c r="BU107" s="121" t="s">
        <v>294</v>
      </c>
      <c r="BV107" s="121" t="s">
        <v>302</v>
      </c>
      <c r="BW107" s="121" t="s">
        <v>296</v>
      </c>
      <c r="BX107" s="121" t="s">
        <v>297</v>
      </c>
      <c r="BY107" s="121" t="s">
        <v>414</v>
      </c>
      <c r="BZ107" s="155" t="s">
        <v>415</v>
      </c>
      <c r="CA107" s="268" t="s">
        <v>416</v>
      </c>
      <c r="CB107" s="268" t="s">
        <v>417</v>
      </c>
      <c r="CC107" s="155" t="s">
        <v>344</v>
      </c>
      <c r="CD107" s="155" t="s">
        <v>345</v>
      </c>
      <c r="CE107" s="155" t="s">
        <v>346</v>
      </c>
      <c r="CF107" s="155" t="s">
        <v>347</v>
      </c>
      <c r="CG107" s="181" t="s">
        <v>734</v>
      </c>
      <c r="CH107" s="156" t="s">
        <v>735</v>
      </c>
      <c r="CI107" s="156" t="s">
        <v>736</v>
      </c>
      <c r="CJ107" s="156" t="s">
        <v>737</v>
      </c>
      <c r="CK107" s="158"/>
      <c r="CL107" s="158"/>
      <c r="CM107" s="158"/>
      <c r="CN107" s="158"/>
      <c r="CO107" s="158"/>
      <c r="CP107" s="158"/>
      <c r="CQ107" s="158"/>
      <c r="CR107" s="158"/>
      <c r="CS107" s="158"/>
      <c r="CT107" s="158"/>
      <c r="CU107" s="158"/>
      <c r="CV107" s="158"/>
      <c r="CW107" s="158"/>
      <c r="CX107" s="158"/>
      <c r="CY107" s="368"/>
      <c r="CZ107" s="90"/>
      <c r="DA107" s="92"/>
      <c r="DB107" s="93"/>
      <c r="DC107" s="93"/>
      <c r="DD107" s="93"/>
      <c r="DE107" s="280" t="s">
        <v>509</v>
      </c>
      <c r="DF107" s="93"/>
      <c r="DG107" s="158"/>
      <c r="DH107" s="158"/>
      <c r="DI107" s="182" t="s">
        <v>236</v>
      </c>
      <c r="DJ107" s="91" t="s">
        <v>237</v>
      </c>
      <c r="DK107" s="91" t="s">
        <v>238</v>
      </c>
      <c r="DL107" s="91" t="s">
        <v>239</v>
      </c>
      <c r="DM107" s="127" t="s">
        <v>283</v>
      </c>
      <c r="DN107" s="127" t="s">
        <v>283</v>
      </c>
      <c r="DO107" s="127" t="s">
        <v>283</v>
      </c>
      <c r="DP107" s="127"/>
      <c r="DQ107" s="372"/>
      <c r="DR107" s="372"/>
      <c r="DS107" s="372"/>
      <c r="DT107" s="372"/>
      <c r="DU107" s="191"/>
      <c r="DV107" s="91"/>
      <c r="DW107" s="91"/>
      <c r="DX107" s="91"/>
      <c r="DY107" s="372"/>
      <c r="DZ107" s="372"/>
      <c r="EA107" s="372"/>
      <c r="EB107" s="372"/>
      <c r="EC107" s="372"/>
      <c r="ED107" s="372"/>
      <c r="EE107" s="372"/>
      <c r="EF107" s="372"/>
      <c r="EG107" s="94" t="s">
        <v>813</v>
      </c>
      <c r="EH107" s="96" t="s">
        <v>516</v>
      </c>
      <c r="EI107" s="95" t="s">
        <v>517</v>
      </c>
      <c r="EJ107" s="95" t="s">
        <v>518</v>
      </c>
      <c r="EK107" s="96"/>
      <c r="EL107" s="183" t="s">
        <v>519</v>
      </c>
      <c r="EM107" s="183" t="s">
        <v>520</v>
      </c>
      <c r="EN107" s="184" t="s">
        <v>813</v>
      </c>
      <c r="EO107" s="185"/>
      <c r="EP107" s="185"/>
      <c r="EQ107" s="185" t="s">
        <v>799</v>
      </c>
      <c r="ER107" s="185" t="s">
        <v>800</v>
      </c>
      <c r="ES107" s="185" t="s">
        <v>799</v>
      </c>
      <c r="ET107" s="184" t="s">
        <v>813</v>
      </c>
      <c r="EU107" s="185"/>
      <c r="EV107" s="183"/>
      <c r="EW107" s="183"/>
      <c r="EX107" s="186"/>
      <c r="EY107" s="186"/>
      <c r="EZ107" s="186"/>
      <c r="FA107" s="186"/>
      <c r="FB107" s="186"/>
      <c r="FC107" s="186"/>
      <c r="FD107" s="186"/>
      <c r="FE107" s="186"/>
      <c r="FF107" s="172"/>
      <c r="FG107" s="172"/>
      <c r="FH107" s="172"/>
      <c r="FI107" s="172"/>
      <c r="FJ107" s="172"/>
      <c r="FK107" s="172"/>
      <c r="FL107" s="135">
        <v>1</v>
      </c>
      <c r="FM107" s="136"/>
      <c r="FN107" s="136"/>
      <c r="FO107" s="136"/>
      <c r="FP107" s="136"/>
      <c r="FQ107" s="136"/>
      <c r="FR107" s="136"/>
      <c r="FS107" s="136"/>
      <c r="FT107" s="136"/>
      <c r="FU107" s="136"/>
      <c r="FV107" s="136"/>
    </row>
    <row r="108" spans="1:1108" s="249" customFormat="1">
      <c r="A108" s="42">
        <v>275</v>
      </c>
      <c r="B108" s="137">
        <v>94.1</v>
      </c>
      <c r="C108" s="102" t="s">
        <v>817</v>
      </c>
      <c r="D108" s="369">
        <v>1094</v>
      </c>
      <c r="E108" s="254" t="s">
        <v>722</v>
      </c>
      <c r="F108" s="371" t="s">
        <v>806</v>
      </c>
      <c r="G108" s="370" t="s">
        <v>805</v>
      </c>
      <c r="H108" s="370" t="s">
        <v>792</v>
      </c>
      <c r="I108" s="370" t="s">
        <v>791</v>
      </c>
      <c r="J108" s="10" t="s">
        <v>809</v>
      </c>
      <c r="K108" s="10" t="s">
        <v>810</v>
      </c>
      <c r="L108" s="74" t="s">
        <v>795</v>
      </c>
      <c r="M108" s="10" t="s">
        <v>796</v>
      </c>
      <c r="N108" s="183" t="s">
        <v>201</v>
      </c>
      <c r="O108" s="177"/>
      <c r="P108" s="109">
        <v>89</v>
      </c>
      <c r="Q108" s="109" t="s">
        <v>0</v>
      </c>
      <c r="R108" s="109">
        <v>125</v>
      </c>
      <c r="S108" s="109" t="s">
        <v>0</v>
      </c>
      <c r="T108" s="109">
        <v>3</v>
      </c>
      <c r="U108" s="109" t="s">
        <v>0</v>
      </c>
      <c r="V108" s="109">
        <v>16</v>
      </c>
      <c r="W108" s="109" t="s">
        <v>0</v>
      </c>
      <c r="X108" s="109">
        <v>10</v>
      </c>
      <c r="Y108" s="109" t="s">
        <v>0</v>
      </c>
      <c r="Z108" s="109">
        <v>2</v>
      </c>
      <c r="AA108" s="109" t="s">
        <v>0</v>
      </c>
      <c r="AB108" s="109"/>
      <c r="AC108" s="109" t="s">
        <v>0</v>
      </c>
      <c r="AD108" s="109"/>
      <c r="AE108" s="109" t="s">
        <v>0</v>
      </c>
      <c r="AF108" s="77">
        <v>4.5</v>
      </c>
      <c r="AG108" s="78">
        <v>8</v>
      </c>
      <c r="AH108" s="77" t="s">
        <v>407</v>
      </c>
      <c r="AI108" s="77" t="s">
        <v>0</v>
      </c>
      <c r="AJ108" s="80"/>
      <c r="AK108" s="80" t="s">
        <v>797</v>
      </c>
      <c r="AL108" s="26" t="s">
        <v>11</v>
      </c>
      <c r="AM108" s="26"/>
      <c r="AN108" s="26"/>
      <c r="AO108" s="26"/>
      <c r="AP108" s="301">
        <v>10</v>
      </c>
      <c r="AQ108" s="111" t="s">
        <v>7</v>
      </c>
      <c r="AR108" s="178">
        <v>0.43</v>
      </c>
      <c r="AS108" s="83" t="s">
        <v>20</v>
      </c>
      <c r="AT108" s="366">
        <v>50</v>
      </c>
      <c r="AU108" s="367">
        <v>60</v>
      </c>
      <c r="AV108" s="367">
        <v>75</v>
      </c>
      <c r="AW108" s="183" t="s">
        <v>206</v>
      </c>
      <c r="AX108" s="74" t="s">
        <v>207</v>
      </c>
      <c r="AY108" s="74" t="s">
        <v>208</v>
      </c>
      <c r="AZ108" s="74" t="s">
        <v>209</v>
      </c>
      <c r="BA108" s="152" t="s">
        <v>210</v>
      </c>
      <c r="BB108" s="86" t="s">
        <v>211</v>
      </c>
      <c r="BC108" s="86" t="s">
        <v>212</v>
      </c>
      <c r="BD108" s="86" t="s">
        <v>213</v>
      </c>
      <c r="BE108" s="364" t="s">
        <v>722</v>
      </c>
      <c r="BF108" s="96" t="s">
        <v>731</v>
      </c>
      <c r="BG108" s="96" t="s">
        <v>732</v>
      </c>
      <c r="BH108" s="96" t="s">
        <v>733</v>
      </c>
      <c r="BM108" s="181" t="s">
        <v>294</v>
      </c>
      <c r="BN108" s="157" t="s">
        <v>295</v>
      </c>
      <c r="BO108" s="157" t="s">
        <v>296</v>
      </c>
      <c r="BP108" s="156" t="s">
        <v>297</v>
      </c>
      <c r="BQ108" s="155" t="s">
        <v>298</v>
      </c>
      <c r="BR108" s="155" t="s">
        <v>299</v>
      </c>
      <c r="BS108" s="121" t="s">
        <v>300</v>
      </c>
      <c r="BT108" s="121" t="s">
        <v>301</v>
      </c>
      <c r="BU108" s="121" t="s">
        <v>294</v>
      </c>
      <c r="BV108" s="121" t="s">
        <v>302</v>
      </c>
      <c r="BW108" s="121" t="s">
        <v>296</v>
      </c>
      <c r="BX108" s="121" t="s">
        <v>297</v>
      </c>
      <c r="BY108" s="121" t="s">
        <v>414</v>
      </c>
      <c r="BZ108" s="155" t="s">
        <v>415</v>
      </c>
      <c r="CA108" s="268" t="s">
        <v>416</v>
      </c>
      <c r="CB108" s="268" t="s">
        <v>417</v>
      </c>
      <c r="CC108" s="155" t="s">
        <v>344</v>
      </c>
      <c r="CD108" s="155" t="s">
        <v>345</v>
      </c>
      <c r="CE108" s="155" t="s">
        <v>346</v>
      </c>
      <c r="CF108" s="155" t="s">
        <v>347</v>
      </c>
      <c r="CG108" s="190" t="s">
        <v>734</v>
      </c>
      <c r="CH108" s="156" t="s">
        <v>735</v>
      </c>
      <c r="CI108" s="156" t="s">
        <v>736</v>
      </c>
      <c r="CJ108" s="156" t="s">
        <v>737</v>
      </c>
      <c r="CK108" s="158"/>
      <c r="CL108" s="158"/>
      <c r="CM108" s="158"/>
      <c r="CN108" s="158"/>
      <c r="CO108" s="158"/>
      <c r="CP108" s="158"/>
      <c r="CQ108" s="158"/>
      <c r="CR108" s="158"/>
      <c r="CS108" s="158"/>
      <c r="CT108" s="158"/>
      <c r="CU108" s="158"/>
      <c r="CV108" s="158"/>
      <c r="CW108" s="158"/>
      <c r="CX108" s="158"/>
      <c r="CY108" s="368"/>
      <c r="CZ108" s="194"/>
      <c r="DA108" s="92"/>
      <c r="DB108" s="93"/>
      <c r="DC108" s="93"/>
      <c r="DD108" s="93"/>
      <c r="DE108" s="280" t="s">
        <v>509</v>
      </c>
      <c r="DF108" s="93"/>
      <c r="DG108" s="158"/>
      <c r="DH108" s="158"/>
      <c r="DI108" s="182" t="s">
        <v>236</v>
      </c>
      <c r="DJ108" s="91" t="s">
        <v>237</v>
      </c>
      <c r="DK108" s="91" t="s">
        <v>238</v>
      </c>
      <c r="DL108" s="91" t="s">
        <v>239</v>
      </c>
      <c r="DM108" s="127" t="s">
        <v>283</v>
      </c>
      <c r="DN108" s="127" t="s">
        <v>283</v>
      </c>
      <c r="DO108" s="127" t="s">
        <v>283</v>
      </c>
      <c r="DP108" s="127"/>
      <c r="DQ108" s="372"/>
      <c r="DR108" s="372"/>
      <c r="DS108" s="372"/>
      <c r="DT108" s="372"/>
      <c r="DU108" s="191"/>
      <c r="DV108" s="91"/>
      <c r="DW108" s="91"/>
      <c r="DX108" s="91"/>
      <c r="DY108" s="372"/>
      <c r="DZ108" s="372"/>
      <c r="EA108" s="372"/>
      <c r="EB108" s="372"/>
      <c r="EC108" s="372"/>
      <c r="ED108" s="372"/>
      <c r="EE108" s="372"/>
      <c r="EF108" s="372"/>
      <c r="EG108" s="94" t="s">
        <v>813</v>
      </c>
      <c r="EH108" s="96" t="s">
        <v>516</v>
      </c>
      <c r="EI108" s="95" t="s">
        <v>517</v>
      </c>
      <c r="EJ108" s="95" t="s">
        <v>518</v>
      </c>
      <c r="EK108" s="96"/>
      <c r="EL108" s="184" t="s">
        <v>519</v>
      </c>
      <c r="EM108" s="183" t="s">
        <v>520</v>
      </c>
      <c r="EN108" s="184" t="s">
        <v>813</v>
      </c>
      <c r="EO108" s="185"/>
      <c r="EP108" s="185"/>
      <c r="EQ108" s="185" t="s">
        <v>799</v>
      </c>
      <c r="ER108" s="185" t="s">
        <v>800</v>
      </c>
      <c r="ES108" s="185" t="s">
        <v>799</v>
      </c>
      <c r="ET108" s="184" t="s">
        <v>813</v>
      </c>
      <c r="EU108" s="185"/>
      <c r="EV108" s="184"/>
      <c r="EW108" s="184"/>
      <c r="EX108" s="196"/>
      <c r="EY108" s="196"/>
      <c r="EZ108" s="196"/>
      <c r="FA108" s="196"/>
      <c r="FB108" s="196"/>
      <c r="FC108" s="196"/>
      <c r="FD108" s="196"/>
      <c r="FE108" s="196"/>
      <c r="FF108" s="172"/>
      <c r="FG108" s="172"/>
      <c r="FH108" s="172"/>
      <c r="FI108" s="172"/>
      <c r="FJ108" s="172"/>
      <c r="FK108" s="172"/>
      <c r="FL108" s="135">
        <v>1</v>
      </c>
      <c r="FM108" s="136"/>
      <c r="FN108" s="136"/>
      <c r="FO108" s="136"/>
      <c r="FP108" s="136"/>
      <c r="FQ108" s="136"/>
      <c r="FR108" s="136"/>
      <c r="FS108" s="136"/>
      <c r="FT108" s="136"/>
      <c r="FU108" s="136"/>
      <c r="FV108" s="136"/>
    </row>
    <row r="109" spans="1:1108" s="249" customFormat="1">
      <c r="A109" s="199">
        <v>278</v>
      </c>
      <c r="B109" s="281">
        <v>95.1</v>
      </c>
      <c r="C109" s="201"/>
      <c r="D109" s="383"/>
      <c r="E109" s="281"/>
      <c r="F109" s="205"/>
      <c r="G109" s="206"/>
      <c r="H109" s="206"/>
      <c r="I109" s="206"/>
      <c r="J109" s="373"/>
      <c r="K109" s="326"/>
      <c r="L109" s="319"/>
      <c r="M109" s="332"/>
      <c r="N109" s="320"/>
      <c r="O109" s="321"/>
      <c r="P109" s="213"/>
      <c r="Q109" s="213"/>
      <c r="R109" s="213"/>
      <c r="S109" s="213"/>
      <c r="T109" s="213"/>
      <c r="U109" s="21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13"/>
      <c r="AF109" s="213"/>
      <c r="AG109" s="217"/>
      <c r="AH109" s="213"/>
      <c r="AI109" s="213"/>
      <c r="AJ109" s="341"/>
      <c r="AK109" s="341"/>
      <c r="AL109" s="342"/>
      <c r="AM109" s="342"/>
      <c r="AN109" s="342"/>
      <c r="AO109" s="342"/>
      <c r="AP109" s="217"/>
      <c r="AQ109" s="217"/>
      <c r="AR109" s="384"/>
      <c r="AS109" s="384"/>
      <c r="AT109" s="325"/>
      <c r="AU109" s="325"/>
      <c r="AV109" s="325"/>
      <c r="AW109" s="320"/>
      <c r="AX109" s="320"/>
      <c r="AY109" s="320"/>
      <c r="AZ109" s="320"/>
      <c r="BA109" s="320"/>
      <c r="BB109" s="329"/>
      <c r="BC109" s="329"/>
      <c r="BD109" s="329"/>
      <c r="BE109" s="281"/>
      <c r="BF109" s="320"/>
      <c r="BG109" s="320"/>
      <c r="BH109" s="320"/>
      <c r="BI109" s="252"/>
      <c r="BJ109" s="252"/>
      <c r="BK109" s="252"/>
      <c r="BL109" s="252"/>
      <c r="BM109" s="320"/>
      <c r="BN109" s="320"/>
      <c r="BO109" s="320"/>
      <c r="BP109" s="320"/>
      <c r="BQ109" s="320"/>
      <c r="BR109" s="320"/>
      <c r="BS109" s="222" t="s">
        <v>283</v>
      </c>
      <c r="BT109" s="222" t="s">
        <v>283</v>
      </c>
      <c r="BU109" s="222" t="s">
        <v>283</v>
      </c>
      <c r="BV109" s="222" t="s">
        <v>283</v>
      </c>
      <c r="BW109" s="222" t="s">
        <v>283</v>
      </c>
      <c r="BX109" s="222" t="s">
        <v>283</v>
      </c>
      <c r="BY109" s="222" t="s">
        <v>283</v>
      </c>
      <c r="BZ109" s="320"/>
      <c r="CA109" s="320"/>
      <c r="CB109" s="320"/>
      <c r="CC109" s="320"/>
      <c r="CD109" s="320"/>
      <c r="CE109" s="320"/>
      <c r="CF109" s="320"/>
      <c r="CG109" s="335"/>
      <c r="CH109" s="320"/>
      <c r="CI109" s="320"/>
      <c r="CJ109" s="320"/>
      <c r="CK109" s="320"/>
      <c r="CL109" s="320"/>
      <c r="CM109" s="320"/>
      <c r="CN109" s="320"/>
      <c r="CO109" s="320"/>
      <c r="CP109" s="320"/>
      <c r="CQ109" s="320"/>
      <c r="CR109" s="320"/>
      <c r="CS109" s="320"/>
      <c r="CT109" s="320"/>
      <c r="CU109" s="320"/>
      <c r="CV109" s="320"/>
      <c r="CW109" s="320"/>
      <c r="CX109" s="320"/>
      <c r="CY109" s="329"/>
      <c r="CZ109" s="318"/>
      <c r="DA109" s="330"/>
      <c r="DB109" s="331"/>
      <c r="DC109" s="331"/>
      <c r="DD109" s="331"/>
      <c r="DE109" s="332"/>
      <c r="DF109" s="331"/>
      <c r="DG109" s="320"/>
      <c r="DH109" s="320"/>
      <c r="DI109" s="334"/>
      <c r="DJ109" s="320"/>
      <c r="DK109" s="320"/>
      <c r="DL109" s="320"/>
      <c r="DM109" s="228" t="s">
        <v>283</v>
      </c>
      <c r="DN109" s="228" t="s">
        <v>283</v>
      </c>
      <c r="DO109" s="228" t="s">
        <v>283</v>
      </c>
      <c r="DP109" s="228"/>
      <c r="DQ109" s="320"/>
      <c r="DR109" s="320"/>
      <c r="DS109" s="320"/>
      <c r="DT109" s="320"/>
      <c r="DU109" s="335"/>
      <c r="DV109" s="320"/>
      <c r="DW109" s="320"/>
      <c r="DX109" s="320"/>
      <c r="DY109" s="320"/>
      <c r="DZ109" s="320"/>
      <c r="EA109" s="320"/>
      <c r="EB109" s="320"/>
      <c r="EC109" s="320"/>
      <c r="ED109" s="320"/>
      <c r="EE109" s="320"/>
      <c r="EF109" s="320"/>
      <c r="EG109" s="200"/>
      <c r="EH109" s="200"/>
      <c r="EI109" s="319"/>
      <c r="EJ109" s="319"/>
      <c r="EK109" s="281"/>
      <c r="EL109" s="335"/>
      <c r="EM109" s="320"/>
      <c r="EN109" s="335"/>
      <c r="EO109" s="281"/>
      <c r="EP109" s="281"/>
      <c r="EQ109" s="281"/>
      <c r="ER109" s="281"/>
      <c r="ES109" s="281"/>
      <c r="ET109" s="335"/>
      <c r="EU109" s="281"/>
      <c r="EV109" s="335"/>
      <c r="EW109" s="335"/>
      <c r="EX109" s="335"/>
      <c r="EY109" s="335"/>
      <c r="EZ109" s="335"/>
      <c r="FA109" s="335"/>
      <c r="FB109" s="335"/>
      <c r="FC109" s="335"/>
      <c r="FD109" s="335"/>
      <c r="FE109" s="335"/>
      <c r="FF109" s="233"/>
      <c r="FG109" s="233"/>
      <c r="FH109" s="233"/>
      <c r="FI109" s="233"/>
      <c r="FJ109" s="233"/>
      <c r="FK109" s="233"/>
      <c r="FL109" s="234">
        <v>1</v>
      </c>
      <c r="FM109" s="222"/>
      <c r="FN109" s="222"/>
      <c r="FO109" s="222"/>
      <c r="FP109" s="222"/>
      <c r="FQ109" s="222"/>
      <c r="FR109" s="222"/>
      <c r="FS109" s="222"/>
      <c r="FT109" s="222"/>
      <c r="FU109" s="222"/>
      <c r="FV109" s="222"/>
      <c r="FW109" s="252"/>
      <c r="FX109" s="252"/>
      <c r="FY109" s="252"/>
      <c r="FZ109" s="252"/>
      <c r="GA109" s="252"/>
      <c r="GB109" s="252"/>
      <c r="GC109" s="252"/>
      <c r="GD109" s="252"/>
      <c r="GE109" s="252"/>
      <c r="GF109" s="252"/>
      <c r="GG109" s="252"/>
      <c r="GH109" s="252"/>
      <c r="GI109" s="252"/>
      <c r="GJ109" s="252"/>
      <c r="GK109" s="252"/>
      <c r="GL109" s="252"/>
      <c r="GM109" s="252"/>
      <c r="GN109" s="252"/>
      <c r="GO109" s="252"/>
      <c r="GP109" s="252"/>
      <c r="GQ109" s="252"/>
      <c r="GR109" s="252"/>
      <c r="GS109" s="252"/>
      <c r="GT109" s="252"/>
      <c r="GU109" s="252"/>
      <c r="GV109" s="252"/>
      <c r="GW109" s="252"/>
      <c r="GX109" s="252"/>
      <c r="GY109" s="252"/>
      <c r="GZ109" s="252"/>
      <c r="HA109" s="252"/>
      <c r="HB109" s="252"/>
      <c r="HC109" s="252"/>
      <c r="HD109" s="252"/>
      <c r="HE109" s="252"/>
      <c r="HF109" s="252"/>
      <c r="HG109" s="252"/>
      <c r="HH109" s="252"/>
      <c r="HI109" s="252"/>
      <c r="HJ109" s="252"/>
      <c r="HK109" s="252"/>
      <c r="HL109" s="252"/>
      <c r="HM109" s="252"/>
      <c r="HN109" s="252"/>
      <c r="HO109" s="252"/>
      <c r="HP109" s="252"/>
      <c r="HQ109" s="252"/>
      <c r="HR109" s="252"/>
      <c r="HS109" s="252"/>
      <c r="HT109" s="252"/>
      <c r="HU109" s="252"/>
      <c r="HV109" s="252"/>
      <c r="HW109" s="252"/>
      <c r="HX109" s="252"/>
      <c r="HY109" s="252"/>
      <c r="HZ109" s="252"/>
      <c r="IA109" s="252"/>
      <c r="IB109" s="252"/>
      <c r="IC109" s="252"/>
      <c r="ID109" s="252"/>
      <c r="IE109" s="252"/>
      <c r="IF109" s="252"/>
      <c r="IG109" s="252"/>
      <c r="IH109" s="252"/>
      <c r="II109" s="252"/>
      <c r="IJ109" s="252"/>
      <c r="IK109" s="252"/>
      <c r="IL109" s="252"/>
      <c r="IM109" s="252"/>
      <c r="IN109" s="252"/>
      <c r="IO109" s="252"/>
      <c r="IP109" s="252"/>
      <c r="IQ109" s="252"/>
      <c r="IR109" s="252"/>
      <c r="IS109" s="252"/>
      <c r="IT109" s="252"/>
      <c r="IU109" s="252"/>
      <c r="IV109" s="252"/>
      <c r="IW109" s="252"/>
      <c r="IX109" s="252"/>
      <c r="IY109" s="252"/>
      <c r="IZ109" s="252"/>
      <c r="JA109" s="252"/>
      <c r="JB109" s="252"/>
      <c r="JC109" s="252"/>
      <c r="JD109" s="252"/>
      <c r="JE109" s="252"/>
      <c r="JF109" s="252"/>
      <c r="JG109" s="252"/>
      <c r="JH109" s="252"/>
      <c r="JI109" s="252"/>
      <c r="JJ109" s="252"/>
      <c r="JK109" s="252"/>
      <c r="JL109" s="252"/>
      <c r="JM109" s="252"/>
      <c r="JN109" s="252"/>
      <c r="JO109" s="252"/>
      <c r="JP109" s="252"/>
      <c r="JQ109" s="252"/>
      <c r="JR109" s="252"/>
      <c r="JS109" s="252"/>
      <c r="JT109" s="252"/>
      <c r="JU109" s="252"/>
      <c r="JV109" s="252"/>
      <c r="JW109" s="252"/>
      <c r="JX109" s="252"/>
      <c r="JY109" s="252"/>
      <c r="JZ109" s="252"/>
      <c r="KA109" s="252"/>
      <c r="KB109" s="252"/>
      <c r="KC109" s="252"/>
      <c r="KD109" s="252"/>
      <c r="KE109" s="252"/>
      <c r="KF109" s="252"/>
      <c r="KG109" s="252"/>
      <c r="KH109" s="252"/>
      <c r="KI109" s="252"/>
      <c r="KJ109" s="252"/>
      <c r="KK109" s="252"/>
      <c r="KL109" s="252"/>
      <c r="KM109" s="252"/>
      <c r="KN109" s="252"/>
      <c r="KO109" s="252"/>
      <c r="KP109" s="252"/>
      <c r="KQ109" s="252"/>
      <c r="KR109" s="252"/>
      <c r="KS109" s="252"/>
      <c r="KT109" s="252"/>
      <c r="KU109" s="252"/>
      <c r="KV109" s="252"/>
      <c r="KW109" s="252"/>
      <c r="KX109" s="252"/>
      <c r="KY109" s="252"/>
      <c r="KZ109" s="252"/>
      <c r="LA109" s="252"/>
      <c r="LB109" s="252"/>
      <c r="LC109" s="252"/>
      <c r="LD109" s="252"/>
      <c r="LE109" s="252"/>
      <c r="LF109" s="252"/>
      <c r="LG109" s="252"/>
      <c r="LH109" s="252"/>
      <c r="LI109" s="252"/>
      <c r="LJ109" s="252"/>
      <c r="LK109" s="252"/>
      <c r="LL109" s="252"/>
      <c r="LM109" s="252"/>
      <c r="LN109" s="252"/>
      <c r="LO109" s="252"/>
      <c r="LP109" s="252"/>
      <c r="LQ109" s="252"/>
      <c r="LR109" s="252"/>
      <c r="LS109" s="252"/>
      <c r="LT109" s="252"/>
      <c r="LU109" s="252"/>
      <c r="LV109" s="252"/>
      <c r="LW109" s="252"/>
      <c r="LX109" s="252"/>
      <c r="LY109" s="252"/>
      <c r="LZ109" s="252"/>
      <c r="MA109" s="252"/>
      <c r="MB109" s="252"/>
      <c r="MC109" s="252"/>
      <c r="MD109" s="252"/>
      <c r="ME109" s="252"/>
      <c r="MF109" s="252"/>
      <c r="MG109" s="252"/>
      <c r="MH109" s="252"/>
      <c r="MI109" s="252"/>
      <c r="MJ109" s="252"/>
      <c r="MK109" s="252"/>
      <c r="ML109" s="252"/>
      <c r="MM109" s="252"/>
      <c r="MN109" s="252"/>
      <c r="MO109" s="252"/>
      <c r="MP109" s="252"/>
      <c r="MQ109" s="252"/>
      <c r="MR109" s="252"/>
      <c r="MS109" s="252"/>
      <c r="MT109" s="252"/>
      <c r="MU109" s="252"/>
      <c r="MV109" s="252"/>
      <c r="MW109" s="252"/>
      <c r="MX109" s="252"/>
      <c r="MY109" s="252"/>
      <c r="MZ109" s="252"/>
      <c r="NA109" s="252"/>
      <c r="NB109" s="252"/>
      <c r="NC109" s="252"/>
      <c r="ND109" s="252"/>
      <c r="NE109" s="252"/>
      <c r="NF109" s="252"/>
      <c r="NG109" s="252"/>
      <c r="NH109" s="252"/>
      <c r="NI109" s="252"/>
      <c r="NJ109" s="252"/>
      <c r="NK109" s="252"/>
      <c r="NL109" s="252"/>
      <c r="NM109" s="252"/>
      <c r="NN109" s="252"/>
      <c r="NO109" s="252"/>
      <c r="NP109" s="252"/>
      <c r="NQ109" s="252"/>
      <c r="NR109" s="252"/>
      <c r="NS109" s="252"/>
      <c r="NT109" s="252"/>
      <c r="NU109" s="252"/>
      <c r="NV109" s="252"/>
      <c r="NW109" s="252"/>
      <c r="NX109" s="252"/>
      <c r="NY109" s="252"/>
      <c r="NZ109" s="252"/>
      <c r="OA109" s="252"/>
      <c r="OB109" s="252"/>
      <c r="OC109" s="252"/>
      <c r="OD109" s="252"/>
      <c r="OE109" s="252"/>
      <c r="OF109" s="252"/>
      <c r="OG109" s="252"/>
      <c r="OH109" s="252"/>
      <c r="OI109" s="252"/>
      <c r="OJ109" s="252"/>
      <c r="OK109" s="252"/>
      <c r="OL109" s="252"/>
      <c r="OM109" s="252"/>
      <c r="ON109" s="252"/>
      <c r="OO109" s="252"/>
      <c r="OP109" s="252"/>
      <c r="OQ109" s="252"/>
      <c r="OR109" s="252"/>
      <c r="OS109" s="252"/>
      <c r="OT109" s="252"/>
      <c r="OU109" s="252"/>
      <c r="OV109" s="252"/>
      <c r="OW109" s="252"/>
      <c r="OX109" s="252"/>
      <c r="OY109" s="252"/>
      <c r="OZ109" s="252"/>
      <c r="PA109" s="252"/>
      <c r="PB109" s="252"/>
      <c r="PC109" s="252"/>
      <c r="PD109" s="252"/>
      <c r="PE109" s="252"/>
      <c r="PF109" s="252"/>
      <c r="PG109" s="252"/>
      <c r="PH109" s="252"/>
      <c r="PI109" s="252"/>
      <c r="PJ109" s="252"/>
      <c r="PK109" s="252"/>
      <c r="PL109" s="252"/>
      <c r="PM109" s="252"/>
      <c r="PN109" s="252"/>
      <c r="PO109" s="252"/>
      <c r="PP109" s="252"/>
      <c r="PQ109" s="252"/>
      <c r="PR109" s="252"/>
      <c r="PS109" s="252"/>
      <c r="PT109" s="252"/>
      <c r="PU109" s="252"/>
      <c r="PV109" s="252"/>
      <c r="PW109" s="252"/>
      <c r="PX109" s="252"/>
      <c r="PY109" s="252"/>
      <c r="PZ109" s="252"/>
      <c r="QA109" s="252"/>
      <c r="QB109" s="252"/>
      <c r="QC109" s="252"/>
      <c r="QD109" s="252"/>
      <c r="QE109" s="252"/>
      <c r="QF109" s="252"/>
      <c r="QG109" s="252"/>
      <c r="QH109" s="252"/>
      <c r="QI109" s="252"/>
      <c r="QJ109" s="252"/>
      <c r="QK109" s="252"/>
      <c r="QL109" s="252"/>
      <c r="QM109" s="252"/>
      <c r="QN109" s="252"/>
      <c r="QO109" s="252"/>
      <c r="QP109" s="252"/>
      <c r="QQ109" s="252"/>
      <c r="QR109" s="252"/>
      <c r="QS109" s="252"/>
      <c r="QT109" s="252"/>
      <c r="QU109" s="252"/>
      <c r="QV109" s="252"/>
      <c r="QW109" s="252"/>
      <c r="QX109" s="252"/>
      <c r="QY109" s="252"/>
      <c r="QZ109" s="252"/>
      <c r="RA109" s="252"/>
      <c r="RB109" s="252"/>
      <c r="RC109" s="252"/>
      <c r="RD109" s="252"/>
      <c r="RE109" s="252"/>
      <c r="RF109" s="252"/>
      <c r="RG109" s="252"/>
      <c r="RH109" s="252"/>
      <c r="RI109" s="252"/>
      <c r="RJ109" s="252"/>
      <c r="RK109" s="252"/>
      <c r="RL109" s="252"/>
      <c r="RM109" s="252"/>
      <c r="RN109" s="252"/>
      <c r="RO109" s="252"/>
      <c r="RP109" s="252"/>
      <c r="RQ109" s="252"/>
      <c r="RR109" s="252"/>
      <c r="RS109" s="252"/>
      <c r="RT109" s="252"/>
      <c r="RU109" s="252"/>
      <c r="RV109" s="252"/>
      <c r="RW109" s="252"/>
      <c r="RX109" s="252"/>
      <c r="RY109" s="252"/>
      <c r="RZ109" s="252"/>
      <c r="SA109" s="252"/>
      <c r="SB109" s="252"/>
      <c r="SC109" s="252"/>
      <c r="SD109" s="252"/>
      <c r="SE109" s="252"/>
      <c r="SF109" s="252"/>
      <c r="SG109" s="252"/>
      <c r="SH109" s="252"/>
      <c r="SI109" s="252"/>
      <c r="SJ109" s="252"/>
      <c r="SK109" s="252"/>
      <c r="SL109" s="252"/>
      <c r="SM109" s="252"/>
      <c r="SN109" s="252"/>
      <c r="SO109" s="252"/>
      <c r="SP109" s="252"/>
      <c r="SQ109" s="252"/>
      <c r="SR109" s="252"/>
      <c r="SS109" s="252"/>
      <c r="ST109" s="252"/>
      <c r="SU109" s="252"/>
      <c r="SV109" s="252"/>
      <c r="SW109" s="252"/>
      <c r="SX109" s="252"/>
      <c r="SY109" s="252"/>
      <c r="SZ109" s="252"/>
      <c r="TA109" s="252"/>
      <c r="TB109" s="252"/>
      <c r="TC109" s="252"/>
      <c r="TD109" s="252"/>
      <c r="TE109" s="252"/>
      <c r="TF109" s="252"/>
      <c r="TG109" s="252"/>
      <c r="TH109" s="252"/>
      <c r="TI109" s="252"/>
      <c r="TJ109" s="252"/>
      <c r="TK109" s="252"/>
      <c r="TL109" s="252"/>
      <c r="TM109" s="252"/>
      <c r="TN109" s="252"/>
      <c r="TO109" s="252"/>
      <c r="TP109" s="252"/>
      <c r="TQ109" s="252"/>
      <c r="TR109" s="252"/>
      <c r="TS109" s="252"/>
      <c r="TT109" s="252"/>
      <c r="TU109" s="252"/>
      <c r="TV109" s="252"/>
      <c r="TW109" s="252"/>
      <c r="TX109" s="252"/>
      <c r="TY109" s="252"/>
      <c r="TZ109" s="252"/>
      <c r="UA109" s="252"/>
      <c r="UB109" s="252"/>
      <c r="UC109" s="252"/>
      <c r="UD109" s="252"/>
      <c r="UE109" s="252"/>
      <c r="UF109" s="252"/>
      <c r="UG109" s="252"/>
      <c r="UH109" s="252"/>
      <c r="UI109" s="252"/>
      <c r="UJ109" s="252"/>
      <c r="UK109" s="252"/>
      <c r="UL109" s="252"/>
      <c r="UM109" s="252"/>
      <c r="UN109" s="252"/>
      <c r="UO109" s="252"/>
      <c r="UP109" s="252"/>
      <c r="UQ109" s="252"/>
      <c r="UR109" s="252"/>
      <c r="US109" s="252"/>
      <c r="UT109" s="252"/>
      <c r="UU109" s="252"/>
      <c r="UV109" s="252"/>
      <c r="UW109" s="252"/>
      <c r="UX109" s="252"/>
      <c r="UY109" s="252"/>
      <c r="UZ109" s="252"/>
      <c r="VA109" s="252"/>
      <c r="VB109" s="252"/>
      <c r="VC109" s="252"/>
      <c r="VD109" s="252"/>
      <c r="VE109" s="252"/>
      <c r="VF109" s="252"/>
      <c r="VG109" s="252"/>
      <c r="VH109" s="252"/>
      <c r="VI109" s="252"/>
      <c r="VJ109" s="252"/>
      <c r="VK109" s="252"/>
      <c r="VL109" s="252"/>
      <c r="VM109" s="252"/>
      <c r="VN109" s="252"/>
      <c r="VO109" s="252"/>
      <c r="VP109" s="252"/>
      <c r="VQ109" s="252"/>
      <c r="VR109" s="252"/>
      <c r="VS109" s="252"/>
      <c r="VT109" s="252"/>
      <c r="VU109" s="252"/>
      <c r="VV109" s="252"/>
      <c r="VW109" s="252"/>
      <c r="VX109" s="252"/>
      <c r="VY109" s="252"/>
      <c r="VZ109" s="252"/>
      <c r="WA109" s="252"/>
      <c r="WB109" s="252"/>
      <c r="WC109" s="252"/>
      <c r="WD109" s="252"/>
      <c r="WE109" s="252"/>
      <c r="WF109" s="252"/>
      <c r="WG109" s="252"/>
      <c r="WH109" s="252"/>
      <c r="WI109" s="252"/>
      <c r="WJ109" s="252"/>
      <c r="WK109" s="252"/>
      <c r="WL109" s="252"/>
      <c r="WM109" s="252"/>
      <c r="WN109" s="252"/>
      <c r="WO109" s="252"/>
      <c r="WP109" s="252"/>
      <c r="WQ109" s="252"/>
      <c r="WR109" s="252"/>
      <c r="WS109" s="252"/>
      <c r="WT109" s="252"/>
      <c r="WU109" s="252"/>
      <c r="WV109" s="252"/>
      <c r="WW109" s="252"/>
      <c r="WX109" s="252"/>
      <c r="WY109" s="252"/>
      <c r="WZ109" s="252"/>
      <c r="XA109" s="252"/>
      <c r="XB109" s="252"/>
      <c r="XC109" s="252"/>
      <c r="XD109" s="252"/>
      <c r="XE109" s="252"/>
      <c r="XF109" s="252"/>
      <c r="XG109" s="252"/>
      <c r="XH109" s="252"/>
      <c r="XI109" s="252"/>
      <c r="XJ109" s="252"/>
      <c r="XK109" s="252"/>
      <c r="XL109" s="252"/>
      <c r="XM109" s="252"/>
      <c r="XN109" s="252"/>
      <c r="XO109" s="252"/>
      <c r="XP109" s="252"/>
      <c r="XQ109" s="252"/>
      <c r="XR109" s="252"/>
      <c r="XS109" s="252"/>
      <c r="XT109" s="252"/>
      <c r="XU109" s="252"/>
      <c r="XV109" s="252"/>
      <c r="XW109" s="252"/>
      <c r="XX109" s="252"/>
      <c r="XY109" s="252"/>
      <c r="XZ109" s="252"/>
      <c r="YA109" s="252"/>
      <c r="YB109" s="252"/>
      <c r="YC109" s="252"/>
      <c r="YD109" s="252"/>
      <c r="YE109" s="252"/>
      <c r="YF109" s="252"/>
      <c r="YG109" s="252"/>
      <c r="YH109" s="252"/>
      <c r="YI109" s="252"/>
      <c r="YJ109" s="252"/>
      <c r="YK109" s="252"/>
      <c r="YL109" s="252"/>
      <c r="YM109" s="252"/>
      <c r="YN109" s="252"/>
      <c r="YO109" s="252"/>
      <c r="YP109" s="252"/>
      <c r="YQ109" s="252"/>
      <c r="YR109" s="252"/>
      <c r="YS109" s="252"/>
      <c r="YT109" s="252"/>
      <c r="YU109" s="252"/>
      <c r="YV109" s="252"/>
      <c r="YW109" s="252"/>
      <c r="YX109" s="252"/>
      <c r="YY109" s="252"/>
      <c r="YZ109" s="252"/>
      <c r="ZA109" s="252"/>
      <c r="ZB109" s="252"/>
      <c r="ZC109" s="252"/>
      <c r="ZD109" s="252"/>
      <c r="ZE109" s="252"/>
      <c r="ZF109" s="252"/>
      <c r="ZG109" s="252"/>
      <c r="ZH109" s="252"/>
      <c r="ZI109" s="252"/>
      <c r="ZJ109" s="252"/>
      <c r="ZK109" s="252"/>
      <c r="ZL109" s="252"/>
      <c r="ZM109" s="252"/>
      <c r="ZN109" s="252"/>
      <c r="ZO109" s="252"/>
      <c r="ZP109" s="252"/>
      <c r="ZQ109" s="252"/>
      <c r="ZR109" s="252"/>
      <c r="ZS109" s="252"/>
      <c r="ZT109" s="252"/>
      <c r="ZU109" s="252"/>
      <c r="ZV109" s="252"/>
      <c r="ZW109" s="252"/>
      <c r="ZX109" s="252"/>
      <c r="ZY109" s="252"/>
      <c r="ZZ109" s="252"/>
      <c r="AAA109" s="252"/>
      <c r="AAB109" s="252"/>
      <c r="AAC109" s="252"/>
      <c r="AAD109" s="252"/>
      <c r="AAE109" s="252"/>
      <c r="AAF109" s="252"/>
      <c r="AAG109" s="252"/>
      <c r="AAH109" s="252"/>
      <c r="AAI109" s="252"/>
      <c r="AAJ109" s="252"/>
      <c r="AAK109" s="252"/>
      <c r="AAL109" s="252"/>
      <c r="AAM109" s="252"/>
      <c r="AAN109" s="252"/>
      <c r="AAO109" s="252"/>
      <c r="AAP109" s="252"/>
      <c r="AAQ109" s="252"/>
      <c r="AAR109" s="252"/>
      <c r="AAS109" s="252"/>
      <c r="AAT109" s="252"/>
      <c r="AAU109" s="252"/>
      <c r="AAV109" s="252"/>
      <c r="AAW109" s="252"/>
      <c r="AAX109" s="252"/>
      <c r="AAY109" s="252"/>
      <c r="AAZ109" s="252"/>
      <c r="ABA109" s="252"/>
      <c r="ABB109" s="252"/>
      <c r="ABC109" s="252"/>
      <c r="ABD109" s="252"/>
      <c r="ABE109" s="252"/>
      <c r="ABF109" s="252"/>
      <c r="ABG109" s="252"/>
      <c r="ABH109" s="252"/>
      <c r="ABI109" s="252"/>
      <c r="ABJ109" s="252"/>
      <c r="ABK109" s="252"/>
      <c r="ABL109" s="252"/>
      <c r="ABM109" s="252"/>
      <c r="ABN109" s="252"/>
      <c r="ABO109" s="252"/>
      <c r="ABP109" s="252"/>
      <c r="ABQ109" s="252"/>
      <c r="ABR109" s="252"/>
      <c r="ABS109" s="252"/>
      <c r="ABT109" s="252"/>
      <c r="ABU109" s="252"/>
      <c r="ABV109" s="252"/>
      <c r="ABW109" s="252"/>
      <c r="ABX109" s="252"/>
      <c r="ABY109" s="252"/>
      <c r="ABZ109" s="252"/>
      <c r="ACA109" s="252"/>
      <c r="ACB109" s="252"/>
      <c r="ACC109" s="252"/>
      <c r="ACD109" s="252"/>
      <c r="ACE109" s="252"/>
      <c r="ACF109" s="252"/>
      <c r="ACG109" s="252"/>
      <c r="ACH109" s="252"/>
      <c r="ACI109" s="252"/>
      <c r="ACJ109" s="252"/>
      <c r="ACK109" s="252"/>
      <c r="ACL109" s="252"/>
      <c r="ACM109" s="252"/>
      <c r="ACN109" s="252"/>
      <c r="ACO109" s="252"/>
      <c r="ACP109" s="252"/>
      <c r="ACQ109" s="252"/>
      <c r="ACR109" s="252"/>
      <c r="ACS109" s="252"/>
      <c r="ACT109" s="252"/>
      <c r="ACU109" s="252"/>
      <c r="ACV109" s="252"/>
      <c r="ACW109" s="252"/>
      <c r="ACX109" s="252"/>
      <c r="ACY109" s="252"/>
      <c r="ACZ109" s="252"/>
      <c r="ADA109" s="252"/>
      <c r="ADB109" s="252"/>
      <c r="ADC109" s="252"/>
      <c r="ADD109" s="252"/>
      <c r="ADE109" s="252"/>
      <c r="ADF109" s="252"/>
      <c r="ADG109" s="252"/>
      <c r="ADH109" s="252"/>
      <c r="ADI109" s="252"/>
      <c r="ADJ109" s="252"/>
      <c r="ADK109" s="252"/>
      <c r="ADL109" s="252"/>
      <c r="ADM109" s="252"/>
      <c r="ADN109" s="252"/>
      <c r="ADO109" s="252"/>
      <c r="ADP109" s="252"/>
      <c r="ADQ109" s="252"/>
      <c r="ADR109" s="252"/>
      <c r="ADS109" s="252"/>
      <c r="ADT109" s="252"/>
      <c r="ADU109" s="252"/>
      <c r="ADV109" s="252"/>
      <c r="ADW109" s="252"/>
      <c r="ADX109" s="252"/>
      <c r="ADY109" s="252"/>
      <c r="ADZ109" s="252"/>
      <c r="AEA109" s="252"/>
      <c r="AEB109" s="252"/>
      <c r="AEC109" s="252"/>
      <c r="AED109" s="252"/>
      <c r="AEE109" s="252"/>
      <c r="AEF109" s="252"/>
      <c r="AEG109" s="252"/>
      <c r="AEH109" s="252"/>
      <c r="AEI109" s="252"/>
      <c r="AEJ109" s="252"/>
      <c r="AEK109" s="252"/>
      <c r="AEL109" s="252"/>
      <c r="AEM109" s="252"/>
      <c r="AEN109" s="252"/>
      <c r="AEO109" s="252"/>
      <c r="AEP109" s="252"/>
      <c r="AEQ109" s="252"/>
      <c r="AER109" s="252"/>
      <c r="AES109" s="252"/>
      <c r="AET109" s="252"/>
      <c r="AEU109" s="252"/>
      <c r="AEV109" s="252"/>
      <c r="AEW109" s="252"/>
      <c r="AEX109" s="252"/>
      <c r="AEY109" s="252"/>
      <c r="AEZ109" s="252"/>
      <c r="AFA109" s="252"/>
      <c r="AFB109" s="252"/>
      <c r="AFC109" s="252"/>
      <c r="AFD109" s="252"/>
      <c r="AFE109" s="252"/>
      <c r="AFF109" s="252"/>
      <c r="AFG109" s="252"/>
      <c r="AFH109" s="252"/>
      <c r="AFI109" s="252"/>
      <c r="AFJ109" s="252"/>
      <c r="AFK109" s="252"/>
      <c r="AFL109" s="252"/>
      <c r="AFM109" s="252"/>
      <c r="AFN109" s="252"/>
      <c r="AFO109" s="252"/>
      <c r="AFP109" s="252"/>
      <c r="AFQ109" s="252"/>
      <c r="AFR109" s="252"/>
      <c r="AFS109" s="252"/>
      <c r="AFT109" s="252"/>
      <c r="AFU109" s="252"/>
      <c r="AFV109" s="252"/>
      <c r="AFW109" s="252"/>
      <c r="AFX109" s="252"/>
      <c r="AFY109" s="252"/>
      <c r="AFZ109" s="252"/>
      <c r="AGA109" s="252"/>
      <c r="AGB109" s="252"/>
      <c r="AGC109" s="252"/>
      <c r="AGD109" s="252"/>
      <c r="AGE109" s="252"/>
      <c r="AGF109" s="252"/>
      <c r="AGG109" s="252"/>
      <c r="AGH109" s="252"/>
      <c r="AGI109" s="252"/>
      <c r="AGJ109" s="252"/>
      <c r="AGK109" s="252"/>
      <c r="AGL109" s="252"/>
      <c r="AGM109" s="252"/>
      <c r="AGN109" s="252"/>
      <c r="AGO109" s="252"/>
      <c r="AGP109" s="252"/>
      <c r="AGQ109" s="252"/>
      <c r="AGR109" s="252"/>
      <c r="AGS109" s="252"/>
      <c r="AGT109" s="252"/>
      <c r="AGU109" s="252"/>
      <c r="AGV109" s="252"/>
      <c r="AGW109" s="252"/>
      <c r="AGX109" s="252"/>
      <c r="AGY109" s="252"/>
      <c r="AGZ109" s="252"/>
      <c r="AHA109" s="252"/>
      <c r="AHB109" s="252"/>
      <c r="AHC109" s="252"/>
      <c r="AHD109" s="252"/>
      <c r="AHE109" s="252"/>
      <c r="AHF109" s="252"/>
      <c r="AHG109" s="252"/>
      <c r="AHH109" s="252"/>
      <c r="AHI109" s="252"/>
      <c r="AHJ109" s="252"/>
      <c r="AHK109" s="252"/>
      <c r="AHL109" s="252"/>
      <c r="AHM109" s="252"/>
      <c r="AHN109" s="252"/>
      <c r="AHO109" s="252"/>
      <c r="AHP109" s="252"/>
      <c r="AHQ109" s="252"/>
      <c r="AHR109" s="252"/>
      <c r="AHS109" s="252"/>
      <c r="AHT109" s="252"/>
      <c r="AHU109" s="252"/>
      <c r="AHV109" s="252"/>
      <c r="AHW109" s="252"/>
      <c r="AHX109" s="252"/>
      <c r="AHY109" s="252"/>
      <c r="AHZ109" s="252"/>
      <c r="AIA109" s="252"/>
      <c r="AIB109" s="252"/>
      <c r="AIC109" s="252"/>
      <c r="AID109" s="252"/>
      <c r="AIE109" s="252"/>
      <c r="AIF109" s="252"/>
      <c r="AIG109" s="252"/>
      <c r="AIH109" s="252"/>
      <c r="AII109" s="252"/>
      <c r="AIJ109" s="252"/>
      <c r="AIK109" s="252"/>
      <c r="AIL109" s="252"/>
      <c r="AIM109" s="252"/>
      <c r="AIN109" s="252"/>
      <c r="AIO109" s="252"/>
      <c r="AIP109" s="252"/>
      <c r="AIQ109" s="252"/>
      <c r="AIR109" s="252"/>
      <c r="AIS109" s="252"/>
      <c r="AIT109" s="252"/>
      <c r="AIU109" s="252"/>
      <c r="AIV109" s="252"/>
      <c r="AIW109" s="252"/>
      <c r="AIX109" s="252"/>
      <c r="AIY109" s="252"/>
      <c r="AIZ109" s="252"/>
      <c r="AJA109" s="252"/>
      <c r="AJB109" s="252"/>
      <c r="AJC109" s="252"/>
      <c r="AJD109" s="252"/>
      <c r="AJE109" s="252"/>
      <c r="AJF109" s="252"/>
      <c r="AJG109" s="252"/>
      <c r="AJH109" s="252"/>
      <c r="AJI109" s="252"/>
      <c r="AJJ109" s="252"/>
      <c r="AJK109" s="252"/>
      <c r="AJL109" s="252"/>
      <c r="AJM109" s="252"/>
      <c r="AJN109" s="252"/>
      <c r="AJO109" s="252"/>
      <c r="AJP109" s="252"/>
      <c r="AJQ109" s="252"/>
      <c r="AJR109" s="252"/>
      <c r="AJS109" s="252"/>
      <c r="AJT109" s="252"/>
      <c r="AJU109" s="252"/>
      <c r="AJV109" s="252"/>
      <c r="AJW109" s="252"/>
      <c r="AJX109" s="252"/>
      <c r="AJY109" s="252"/>
      <c r="AJZ109" s="252"/>
      <c r="AKA109" s="252"/>
      <c r="AKB109" s="252"/>
      <c r="AKC109" s="252"/>
      <c r="AKD109" s="252"/>
      <c r="AKE109" s="252"/>
      <c r="AKF109" s="252"/>
      <c r="AKG109" s="252"/>
      <c r="AKH109" s="252"/>
      <c r="AKI109" s="252"/>
      <c r="AKJ109" s="252"/>
      <c r="AKK109" s="252"/>
      <c r="AKL109" s="252"/>
      <c r="AKM109" s="252"/>
      <c r="AKN109" s="252"/>
      <c r="AKO109" s="252"/>
      <c r="AKP109" s="252"/>
      <c r="AKQ109" s="252"/>
      <c r="AKR109" s="252"/>
      <c r="AKS109" s="252"/>
      <c r="AKT109" s="252"/>
      <c r="AKU109" s="252"/>
      <c r="AKV109" s="252"/>
      <c r="AKW109" s="252"/>
      <c r="AKX109" s="252"/>
      <c r="AKY109" s="252"/>
      <c r="AKZ109" s="252"/>
      <c r="ALA109" s="252"/>
      <c r="ALB109" s="252"/>
      <c r="ALC109" s="252"/>
      <c r="ALD109" s="252"/>
      <c r="ALE109" s="252"/>
      <c r="ALF109" s="252"/>
      <c r="ALG109" s="252"/>
      <c r="ALH109" s="252"/>
      <c r="ALI109" s="252"/>
      <c r="ALJ109" s="252"/>
      <c r="ALK109" s="252"/>
      <c r="ALL109" s="252"/>
      <c r="ALM109" s="252"/>
      <c r="ALN109" s="252"/>
      <c r="ALO109" s="252"/>
      <c r="ALP109" s="252"/>
      <c r="ALQ109" s="252"/>
      <c r="ALR109" s="252"/>
      <c r="ALS109" s="252"/>
      <c r="ALT109" s="252"/>
      <c r="ALU109" s="252"/>
      <c r="ALV109" s="252"/>
      <c r="ALW109" s="252"/>
      <c r="ALX109" s="252"/>
      <c r="ALY109" s="252"/>
      <c r="ALZ109" s="252"/>
      <c r="AMA109" s="252"/>
      <c r="AMB109" s="252"/>
      <c r="AMC109" s="252"/>
      <c r="AMD109" s="252"/>
      <c r="AME109" s="252"/>
      <c r="AMF109" s="252"/>
      <c r="AMG109" s="252"/>
      <c r="AMH109" s="252"/>
      <c r="AMI109" s="252"/>
      <c r="AMJ109" s="252"/>
      <c r="AMK109" s="252"/>
      <c r="AML109" s="252"/>
      <c r="AMM109" s="252"/>
      <c r="AMN109" s="252"/>
      <c r="AMO109" s="252"/>
      <c r="AMP109" s="252"/>
      <c r="AMQ109" s="252"/>
      <c r="AMR109" s="252"/>
      <c r="AMS109" s="252"/>
      <c r="AMT109" s="252"/>
      <c r="AMU109" s="252"/>
      <c r="AMV109" s="252"/>
      <c r="AMW109" s="252"/>
      <c r="AMX109" s="252"/>
      <c r="AMY109" s="252"/>
      <c r="AMZ109" s="252"/>
      <c r="ANA109" s="252"/>
      <c r="ANB109" s="252"/>
      <c r="ANC109" s="252"/>
      <c r="AND109" s="252"/>
      <c r="ANE109" s="252"/>
      <c r="ANF109" s="252"/>
      <c r="ANG109" s="252"/>
      <c r="ANH109" s="252"/>
      <c r="ANI109" s="252"/>
      <c r="ANJ109" s="252"/>
      <c r="ANK109" s="252"/>
      <c r="ANL109" s="252"/>
      <c r="ANM109" s="252"/>
      <c r="ANN109" s="252"/>
      <c r="ANO109" s="252"/>
      <c r="ANP109" s="252"/>
      <c r="ANQ109" s="252"/>
      <c r="ANR109" s="252"/>
      <c r="ANS109" s="252"/>
      <c r="ANT109" s="252"/>
      <c r="ANU109" s="252"/>
      <c r="ANV109" s="252"/>
      <c r="ANW109" s="252"/>
      <c r="ANX109" s="252"/>
      <c r="ANY109" s="252"/>
      <c r="ANZ109" s="252"/>
      <c r="AOA109" s="252"/>
      <c r="AOB109" s="252"/>
      <c r="AOC109" s="252"/>
      <c r="AOD109" s="252"/>
      <c r="AOE109" s="252"/>
      <c r="AOF109" s="252"/>
      <c r="AOG109" s="252"/>
      <c r="AOH109" s="252"/>
      <c r="AOI109" s="252"/>
      <c r="AOJ109" s="252"/>
      <c r="AOK109" s="252"/>
      <c r="AOL109" s="252"/>
      <c r="AOM109" s="252"/>
      <c r="AON109" s="252"/>
      <c r="AOO109" s="252"/>
      <c r="AOP109" s="252"/>
      <c r="AOQ109" s="252"/>
      <c r="AOR109" s="252"/>
      <c r="AOS109" s="252"/>
      <c r="AOT109" s="252"/>
      <c r="AOU109" s="252"/>
      <c r="AOV109" s="252"/>
      <c r="AOW109" s="252"/>
      <c r="AOX109" s="252"/>
      <c r="AOY109" s="252"/>
      <c r="AOZ109" s="252"/>
      <c r="APA109" s="252"/>
      <c r="APB109" s="252"/>
      <c r="APC109" s="252"/>
      <c r="APD109" s="252"/>
      <c r="APE109" s="252"/>
      <c r="APF109" s="252"/>
      <c r="APG109" s="252"/>
      <c r="APH109" s="252"/>
      <c r="API109" s="252"/>
      <c r="APJ109" s="252"/>
      <c r="APK109" s="252"/>
      <c r="APL109" s="252"/>
      <c r="APM109" s="252"/>
      <c r="APN109" s="252"/>
      <c r="APO109" s="252"/>
      <c r="APP109" s="252"/>
    </row>
    <row r="110" spans="1:1108" s="249" customFormat="1">
      <c r="A110" s="42">
        <v>281</v>
      </c>
      <c r="B110" s="137">
        <v>96.1</v>
      </c>
      <c r="C110" s="102" t="s">
        <v>818</v>
      </c>
      <c r="D110" s="174">
        <v>1093</v>
      </c>
      <c r="E110" s="254" t="s">
        <v>722</v>
      </c>
      <c r="F110" s="106" t="s">
        <v>724</v>
      </c>
      <c r="G110" s="175" t="s">
        <v>819</v>
      </c>
      <c r="H110" s="175" t="s">
        <v>726</v>
      </c>
      <c r="I110" s="175" t="s">
        <v>725</v>
      </c>
      <c r="J110" s="10" t="s">
        <v>820</v>
      </c>
      <c r="K110" s="10" t="s">
        <v>821</v>
      </c>
      <c r="L110" s="74" t="s">
        <v>822</v>
      </c>
      <c r="M110" s="10" t="s">
        <v>823</v>
      </c>
      <c r="N110" s="74" t="s">
        <v>201</v>
      </c>
      <c r="O110" s="177">
        <v>101506</v>
      </c>
      <c r="P110" s="109">
        <v>89</v>
      </c>
      <c r="Q110" s="109" t="s">
        <v>0</v>
      </c>
      <c r="R110" s="109">
        <v>89</v>
      </c>
      <c r="S110" s="109" t="s">
        <v>0</v>
      </c>
      <c r="T110" s="109">
        <v>3</v>
      </c>
      <c r="U110" s="109" t="s">
        <v>0</v>
      </c>
      <c r="V110" s="109">
        <v>16</v>
      </c>
      <c r="W110" s="109" t="s">
        <v>0</v>
      </c>
      <c r="X110" s="109">
        <v>10</v>
      </c>
      <c r="Y110" s="109" t="s">
        <v>0</v>
      </c>
      <c r="Z110" s="109">
        <v>2</v>
      </c>
      <c r="AA110" s="109" t="s">
        <v>0</v>
      </c>
      <c r="AB110" s="109"/>
      <c r="AC110" s="109" t="s">
        <v>0</v>
      </c>
      <c r="AD110" s="109"/>
      <c r="AE110" s="109" t="s">
        <v>0</v>
      </c>
      <c r="AF110" s="77">
        <v>4.5</v>
      </c>
      <c r="AG110" s="78">
        <v>8</v>
      </c>
      <c r="AH110" s="77" t="s">
        <v>407</v>
      </c>
      <c r="AI110" s="77" t="s">
        <v>0</v>
      </c>
      <c r="AJ110" s="80"/>
      <c r="AK110" s="80"/>
      <c r="AL110" s="26" t="s">
        <v>11</v>
      </c>
      <c r="AM110" s="26"/>
      <c r="AN110" s="26"/>
      <c r="AO110" s="26"/>
      <c r="AP110" s="111">
        <v>10</v>
      </c>
      <c r="AQ110" s="111" t="s">
        <v>7</v>
      </c>
      <c r="AR110" s="83">
        <v>0.28000000000000003</v>
      </c>
      <c r="AS110" s="83" t="s">
        <v>20</v>
      </c>
      <c r="AT110" s="265" t="s">
        <v>276</v>
      </c>
      <c r="AU110" s="266" t="s">
        <v>465</v>
      </c>
      <c r="AV110" s="266" t="s">
        <v>408</v>
      </c>
      <c r="AW110" s="74" t="s">
        <v>206</v>
      </c>
      <c r="AX110" s="74" t="s">
        <v>207</v>
      </c>
      <c r="AY110" s="74" t="s">
        <v>208</v>
      </c>
      <c r="AZ110" s="74" t="s">
        <v>209</v>
      </c>
      <c r="BA110" s="152" t="s">
        <v>210</v>
      </c>
      <c r="BB110" s="86" t="s">
        <v>211</v>
      </c>
      <c r="BC110" s="86" t="s">
        <v>212</v>
      </c>
      <c r="BD110" s="86" t="s">
        <v>213</v>
      </c>
      <c r="BE110" s="364" t="s">
        <v>722</v>
      </c>
      <c r="BF110" s="96" t="s">
        <v>731</v>
      </c>
      <c r="BG110" s="96" t="s">
        <v>732</v>
      </c>
      <c r="BH110" s="96" t="s">
        <v>733</v>
      </c>
      <c r="BM110" s="155" t="s">
        <v>215</v>
      </c>
      <c r="BN110" s="154" t="s">
        <v>216</v>
      </c>
      <c r="BO110" s="154" t="s">
        <v>217</v>
      </c>
      <c r="BP110" s="154" t="s">
        <v>218</v>
      </c>
      <c r="BQ110" s="155" t="s">
        <v>219</v>
      </c>
      <c r="BR110" s="154" t="s">
        <v>220</v>
      </c>
      <c r="BS110" s="121" t="s">
        <v>221</v>
      </c>
      <c r="BT110" s="121" t="s">
        <v>222</v>
      </c>
      <c r="BU110" s="121" t="s">
        <v>215</v>
      </c>
      <c r="BV110" s="121" t="s">
        <v>216</v>
      </c>
      <c r="BW110" s="121" t="s">
        <v>217</v>
      </c>
      <c r="BX110" s="121" t="s">
        <v>218</v>
      </c>
      <c r="BY110" s="121" t="s">
        <v>414</v>
      </c>
      <c r="BZ110" s="155" t="s">
        <v>415</v>
      </c>
      <c r="CA110" s="268" t="s">
        <v>416</v>
      </c>
      <c r="CB110" s="268" t="s">
        <v>417</v>
      </c>
      <c r="CC110" s="155" t="s">
        <v>344</v>
      </c>
      <c r="CD110" s="155" t="s">
        <v>345</v>
      </c>
      <c r="CE110" s="155" t="s">
        <v>346</v>
      </c>
      <c r="CF110" s="155" t="s">
        <v>347</v>
      </c>
      <c r="CG110" s="154" t="s">
        <v>734</v>
      </c>
      <c r="CH110" s="156" t="s">
        <v>735</v>
      </c>
      <c r="CI110" s="156" t="s">
        <v>736</v>
      </c>
      <c r="CJ110" s="156" t="s">
        <v>737</v>
      </c>
      <c r="CK110" s="158"/>
      <c r="CL110" s="158"/>
      <c r="CM110" s="158"/>
      <c r="CN110" s="158"/>
      <c r="CO110" s="158"/>
      <c r="CP110" s="158"/>
      <c r="CQ110" s="158"/>
      <c r="CR110" s="158"/>
      <c r="CS110" s="158"/>
      <c r="CT110" s="158"/>
      <c r="CU110" s="158"/>
      <c r="CV110" s="158"/>
      <c r="CW110" s="158"/>
      <c r="CX110" s="158"/>
      <c r="CY110" s="368"/>
      <c r="CZ110" s="90"/>
      <c r="DA110" s="92"/>
      <c r="DB110" s="93"/>
      <c r="DC110" s="93"/>
      <c r="DD110" s="93"/>
      <c r="DE110" s="90" t="s">
        <v>235</v>
      </c>
      <c r="DF110" s="93"/>
      <c r="DG110" s="158"/>
      <c r="DH110" s="158"/>
      <c r="DI110" s="92" t="s">
        <v>236</v>
      </c>
      <c r="DJ110" s="91" t="s">
        <v>237</v>
      </c>
      <c r="DK110" s="91" t="s">
        <v>238</v>
      </c>
      <c r="DL110" s="91" t="s">
        <v>239</v>
      </c>
      <c r="DM110" s="127" t="s">
        <v>414</v>
      </c>
      <c r="DN110" s="127" t="s">
        <v>422</v>
      </c>
      <c r="DO110" s="127" t="s">
        <v>423</v>
      </c>
      <c r="DP110" s="127" t="s">
        <v>424</v>
      </c>
      <c r="DQ110" s="91"/>
      <c r="DR110" s="91"/>
      <c r="DS110" s="91"/>
      <c r="DT110" s="91"/>
      <c r="DU110" s="91" t="s">
        <v>241</v>
      </c>
      <c r="DV110" s="91" t="s">
        <v>242</v>
      </c>
      <c r="DW110" s="91" t="s">
        <v>243</v>
      </c>
      <c r="DX110" s="91" t="s">
        <v>244</v>
      </c>
      <c r="DY110" s="91"/>
      <c r="DZ110" s="91"/>
      <c r="EA110" s="91"/>
      <c r="EB110" s="91"/>
      <c r="EC110" s="91"/>
      <c r="ED110" s="91"/>
      <c r="EE110" s="91"/>
      <c r="EF110" s="91"/>
      <c r="EG110" s="94"/>
      <c r="EH110" s="94"/>
      <c r="EI110" s="95"/>
      <c r="EJ110" s="95"/>
      <c r="EK110" s="96" t="s">
        <v>253</v>
      </c>
      <c r="EL110" s="74"/>
      <c r="EM110" s="74"/>
      <c r="EN110" s="137"/>
      <c r="EO110" s="185" t="s">
        <v>254</v>
      </c>
      <c r="EP110" s="185" t="s">
        <v>738</v>
      </c>
      <c r="EQ110" s="185" t="s">
        <v>824</v>
      </c>
      <c r="ER110" s="185" t="s">
        <v>825</v>
      </c>
      <c r="ES110" s="185" t="s">
        <v>826</v>
      </c>
      <c r="ET110" s="185"/>
      <c r="EU110" s="185"/>
      <c r="EV110" s="137"/>
      <c r="EW110" s="137"/>
      <c r="EX110" s="356"/>
      <c r="EY110" s="356"/>
      <c r="EZ110" s="356"/>
      <c r="FA110" s="356"/>
      <c r="FB110" s="356"/>
      <c r="FC110" s="356"/>
      <c r="FD110" s="355" t="s">
        <v>771</v>
      </c>
      <c r="FE110" s="356"/>
      <c r="FF110" s="239">
        <v>46689</v>
      </c>
      <c r="FG110" s="239"/>
      <c r="FH110" s="239"/>
      <c r="FI110" s="240">
        <v>115846</v>
      </c>
      <c r="FJ110" s="248"/>
      <c r="FK110" s="248"/>
      <c r="FL110" s="135">
        <v>1</v>
      </c>
      <c r="FM110" s="136"/>
      <c r="FN110" s="136"/>
      <c r="FO110" s="136"/>
      <c r="FP110" s="136"/>
      <c r="FQ110" s="136"/>
      <c r="FR110" s="136"/>
      <c r="FS110" s="136"/>
      <c r="FT110" s="136"/>
      <c r="FU110" s="136"/>
      <c r="FV110" s="136"/>
    </row>
    <row r="111" spans="1:1108" s="249" customFormat="1">
      <c r="A111" s="42">
        <v>284</v>
      </c>
      <c r="B111" s="137">
        <v>97.1</v>
      </c>
      <c r="C111" s="102" t="s">
        <v>827</v>
      </c>
      <c r="D111" s="174">
        <v>1093</v>
      </c>
      <c r="E111" s="254" t="s">
        <v>722</v>
      </c>
      <c r="F111" s="106" t="s">
        <v>724</v>
      </c>
      <c r="G111" s="175" t="s">
        <v>819</v>
      </c>
      <c r="H111" s="175" t="s">
        <v>726</v>
      </c>
      <c r="I111" s="175" t="s">
        <v>725</v>
      </c>
      <c r="J111" s="10" t="s">
        <v>820</v>
      </c>
      <c r="K111" s="10" t="s">
        <v>821</v>
      </c>
      <c r="L111" s="74" t="s">
        <v>822</v>
      </c>
      <c r="M111" s="10" t="s">
        <v>823</v>
      </c>
      <c r="N111" s="74" t="s">
        <v>201</v>
      </c>
      <c r="O111" s="177">
        <v>101507</v>
      </c>
      <c r="P111" s="109">
        <v>89</v>
      </c>
      <c r="Q111" s="109" t="s">
        <v>0</v>
      </c>
      <c r="R111" s="109">
        <v>89</v>
      </c>
      <c r="S111" s="109" t="s">
        <v>0</v>
      </c>
      <c r="T111" s="109">
        <v>3</v>
      </c>
      <c r="U111" s="109" t="s">
        <v>0</v>
      </c>
      <c r="V111" s="109">
        <v>16</v>
      </c>
      <c r="W111" s="109" t="s">
        <v>0</v>
      </c>
      <c r="X111" s="109">
        <v>10</v>
      </c>
      <c r="Y111" s="109" t="s">
        <v>0</v>
      </c>
      <c r="Z111" s="109">
        <v>2</v>
      </c>
      <c r="AA111" s="109" t="s">
        <v>0</v>
      </c>
      <c r="AB111" s="109"/>
      <c r="AC111" s="109" t="s">
        <v>0</v>
      </c>
      <c r="AD111" s="109"/>
      <c r="AE111" s="109" t="s">
        <v>0</v>
      </c>
      <c r="AF111" s="77">
        <v>4.5</v>
      </c>
      <c r="AG111" s="78">
        <v>8</v>
      </c>
      <c r="AH111" s="77" t="s">
        <v>407</v>
      </c>
      <c r="AI111" s="77" t="s">
        <v>0</v>
      </c>
      <c r="AJ111" s="80"/>
      <c r="AK111" s="80"/>
      <c r="AL111" s="26" t="s">
        <v>11</v>
      </c>
      <c r="AM111" s="26"/>
      <c r="AN111" s="26"/>
      <c r="AO111" s="26"/>
      <c r="AP111" s="111">
        <v>10</v>
      </c>
      <c r="AQ111" s="111" t="s">
        <v>7</v>
      </c>
      <c r="AR111" s="83">
        <v>0.28000000000000003</v>
      </c>
      <c r="AS111" s="83" t="s">
        <v>20</v>
      </c>
      <c r="AT111" s="265" t="s">
        <v>276</v>
      </c>
      <c r="AU111" s="266" t="s">
        <v>465</v>
      </c>
      <c r="AV111" s="266" t="s">
        <v>408</v>
      </c>
      <c r="AW111" s="74" t="s">
        <v>206</v>
      </c>
      <c r="AX111" s="74" t="s">
        <v>207</v>
      </c>
      <c r="AY111" s="74" t="s">
        <v>208</v>
      </c>
      <c r="AZ111" s="74" t="s">
        <v>209</v>
      </c>
      <c r="BA111" s="152" t="s">
        <v>210</v>
      </c>
      <c r="BB111" s="86" t="s">
        <v>211</v>
      </c>
      <c r="BC111" s="86" t="s">
        <v>212</v>
      </c>
      <c r="BD111" s="86" t="s">
        <v>213</v>
      </c>
      <c r="BE111" s="364" t="s">
        <v>722</v>
      </c>
      <c r="BF111" s="96" t="s">
        <v>731</v>
      </c>
      <c r="BG111" s="96" t="s">
        <v>732</v>
      </c>
      <c r="BH111" s="96" t="s">
        <v>733</v>
      </c>
      <c r="BM111" s="155" t="s">
        <v>215</v>
      </c>
      <c r="BN111" s="154" t="s">
        <v>216</v>
      </c>
      <c r="BO111" s="154" t="s">
        <v>217</v>
      </c>
      <c r="BP111" s="154" t="s">
        <v>218</v>
      </c>
      <c r="BQ111" s="155" t="s">
        <v>219</v>
      </c>
      <c r="BR111" s="154" t="s">
        <v>220</v>
      </c>
      <c r="BS111" s="121" t="s">
        <v>221</v>
      </c>
      <c r="BT111" s="121" t="s">
        <v>222</v>
      </c>
      <c r="BU111" s="121" t="s">
        <v>215</v>
      </c>
      <c r="BV111" s="121" t="s">
        <v>216</v>
      </c>
      <c r="BW111" s="121" t="s">
        <v>217</v>
      </c>
      <c r="BX111" s="121" t="s">
        <v>218</v>
      </c>
      <c r="BY111" s="121" t="s">
        <v>414</v>
      </c>
      <c r="BZ111" s="155" t="s">
        <v>415</v>
      </c>
      <c r="CA111" s="268" t="s">
        <v>416</v>
      </c>
      <c r="CB111" s="268" t="s">
        <v>417</v>
      </c>
      <c r="CC111" s="155" t="s">
        <v>344</v>
      </c>
      <c r="CD111" s="155" t="s">
        <v>345</v>
      </c>
      <c r="CE111" s="155" t="s">
        <v>346</v>
      </c>
      <c r="CF111" s="155" t="s">
        <v>347</v>
      </c>
      <c r="CG111" s="154" t="s">
        <v>734</v>
      </c>
      <c r="CH111" s="156" t="s">
        <v>735</v>
      </c>
      <c r="CI111" s="156" t="s">
        <v>736</v>
      </c>
      <c r="CJ111" s="156" t="s">
        <v>737</v>
      </c>
      <c r="CK111" s="158"/>
      <c r="CL111" s="158"/>
      <c r="CM111" s="158"/>
      <c r="CN111" s="158"/>
      <c r="CO111" s="158"/>
      <c r="CP111" s="158"/>
      <c r="CQ111" s="158"/>
      <c r="CR111" s="158"/>
      <c r="CS111" s="158"/>
      <c r="CT111" s="158"/>
      <c r="CU111" s="158"/>
      <c r="CV111" s="158"/>
      <c r="CW111" s="158"/>
      <c r="CX111" s="158"/>
      <c r="CY111" s="368"/>
      <c r="CZ111" s="90"/>
      <c r="DA111" s="92"/>
      <c r="DB111" s="93"/>
      <c r="DC111" s="93"/>
      <c r="DD111" s="93"/>
      <c r="DE111" s="90" t="s">
        <v>235</v>
      </c>
      <c r="DF111" s="93"/>
      <c r="DG111" s="158"/>
      <c r="DH111" s="158"/>
      <c r="DI111" s="92" t="s">
        <v>236</v>
      </c>
      <c r="DJ111" s="91" t="s">
        <v>237</v>
      </c>
      <c r="DK111" s="91" t="s">
        <v>238</v>
      </c>
      <c r="DL111" s="91" t="s">
        <v>239</v>
      </c>
      <c r="DM111" s="127" t="s">
        <v>414</v>
      </c>
      <c r="DN111" s="127" t="s">
        <v>422</v>
      </c>
      <c r="DO111" s="127" t="s">
        <v>423</v>
      </c>
      <c r="DP111" s="127" t="s">
        <v>424</v>
      </c>
      <c r="DQ111" s="91"/>
      <c r="DR111" s="91"/>
      <c r="DS111" s="91"/>
      <c r="DT111" s="91"/>
      <c r="DU111" s="91" t="s">
        <v>241</v>
      </c>
      <c r="DV111" s="91" t="s">
        <v>242</v>
      </c>
      <c r="DW111" s="91" t="s">
        <v>243</v>
      </c>
      <c r="DX111" s="91" t="s">
        <v>244</v>
      </c>
      <c r="DY111" s="91"/>
      <c r="DZ111" s="91"/>
      <c r="EA111" s="91"/>
      <c r="EB111" s="91"/>
      <c r="EC111" s="91"/>
      <c r="ED111" s="91"/>
      <c r="EE111" s="91"/>
      <c r="EF111" s="91"/>
      <c r="EG111" s="94"/>
      <c r="EH111" s="94"/>
      <c r="EI111" s="95"/>
      <c r="EJ111" s="95"/>
      <c r="EK111" s="96" t="s">
        <v>253</v>
      </c>
      <c r="EL111" s="74"/>
      <c r="EM111" s="74"/>
      <c r="EN111" s="137"/>
      <c r="EO111" s="185" t="s">
        <v>254</v>
      </c>
      <c r="EP111" s="185" t="s">
        <v>738</v>
      </c>
      <c r="EQ111" s="185" t="s">
        <v>824</v>
      </c>
      <c r="ER111" s="185" t="s">
        <v>825</v>
      </c>
      <c r="ES111" s="185" t="s">
        <v>826</v>
      </c>
      <c r="ET111" s="185"/>
      <c r="EU111" s="185" t="s">
        <v>828</v>
      </c>
      <c r="EV111" s="137"/>
      <c r="EW111" s="137"/>
      <c r="EX111" s="356"/>
      <c r="EY111" s="356"/>
      <c r="EZ111" s="356"/>
      <c r="FA111" s="356"/>
      <c r="FB111" s="356"/>
      <c r="FC111" s="356"/>
      <c r="FD111" s="355" t="s">
        <v>771</v>
      </c>
      <c r="FE111" s="356"/>
      <c r="FF111" s="239">
        <v>46690</v>
      </c>
      <c r="FG111" s="239"/>
      <c r="FH111" s="239"/>
      <c r="FI111" s="240">
        <v>115847</v>
      </c>
      <c r="FJ111" s="248"/>
      <c r="FK111" s="248"/>
      <c r="FL111" s="135">
        <v>1</v>
      </c>
      <c r="FM111" s="136"/>
      <c r="FN111" s="136"/>
      <c r="FO111" s="136"/>
      <c r="FP111" s="136"/>
      <c r="FQ111" s="136"/>
      <c r="FR111" s="136"/>
      <c r="FS111" s="136"/>
      <c r="FT111" s="136"/>
      <c r="FU111" s="136"/>
      <c r="FV111" s="136"/>
    </row>
    <row r="112" spans="1:1108" s="249" customFormat="1">
      <c r="A112" s="42">
        <v>287</v>
      </c>
      <c r="B112" s="137">
        <v>98.1</v>
      </c>
      <c r="C112" s="102" t="s">
        <v>829</v>
      </c>
      <c r="D112" s="174">
        <v>1093</v>
      </c>
      <c r="E112" s="254" t="s">
        <v>722</v>
      </c>
      <c r="F112" s="106" t="s">
        <v>745</v>
      </c>
      <c r="G112" s="175" t="s">
        <v>744</v>
      </c>
      <c r="H112" s="175" t="s">
        <v>747</v>
      </c>
      <c r="I112" s="175" t="s">
        <v>746</v>
      </c>
      <c r="J112" s="10" t="s">
        <v>830</v>
      </c>
      <c r="K112" s="10" t="s">
        <v>831</v>
      </c>
      <c r="L112" s="74" t="s">
        <v>832</v>
      </c>
      <c r="M112" s="10" t="s">
        <v>833</v>
      </c>
      <c r="N112" s="74" t="s">
        <v>293</v>
      </c>
      <c r="O112" s="177">
        <v>101508</v>
      </c>
      <c r="P112" s="109">
        <v>89</v>
      </c>
      <c r="Q112" s="109" t="s">
        <v>0</v>
      </c>
      <c r="R112" s="109">
        <v>89</v>
      </c>
      <c r="S112" s="109" t="s">
        <v>0</v>
      </c>
      <c r="T112" s="109">
        <v>3</v>
      </c>
      <c r="U112" s="109" t="s">
        <v>0</v>
      </c>
      <c r="V112" s="109">
        <v>16</v>
      </c>
      <c r="W112" s="109" t="s">
        <v>0</v>
      </c>
      <c r="X112" s="109">
        <v>10</v>
      </c>
      <c r="Y112" s="109" t="s">
        <v>0</v>
      </c>
      <c r="Z112" s="109">
        <v>2</v>
      </c>
      <c r="AA112" s="109" t="s">
        <v>0</v>
      </c>
      <c r="AB112" s="109"/>
      <c r="AC112" s="109" t="s">
        <v>0</v>
      </c>
      <c r="AD112" s="109"/>
      <c r="AE112" s="109" t="s">
        <v>0</v>
      </c>
      <c r="AF112" s="77">
        <v>4.5</v>
      </c>
      <c r="AG112" s="78">
        <v>8</v>
      </c>
      <c r="AH112" s="77" t="s">
        <v>407</v>
      </c>
      <c r="AI112" s="77" t="s">
        <v>0</v>
      </c>
      <c r="AJ112" s="80"/>
      <c r="AK112" s="80"/>
      <c r="AL112" s="26" t="s">
        <v>11</v>
      </c>
      <c r="AM112" s="26"/>
      <c r="AN112" s="26"/>
      <c r="AO112" s="26"/>
      <c r="AP112" s="111">
        <v>10</v>
      </c>
      <c r="AQ112" s="111" t="s">
        <v>7</v>
      </c>
      <c r="AR112" s="83">
        <v>0.28000000000000003</v>
      </c>
      <c r="AS112" s="83" t="s">
        <v>20</v>
      </c>
      <c r="AT112" s="265" t="s">
        <v>276</v>
      </c>
      <c r="AU112" s="266" t="s">
        <v>465</v>
      </c>
      <c r="AV112" s="266" t="s">
        <v>408</v>
      </c>
      <c r="AW112" s="74" t="s">
        <v>206</v>
      </c>
      <c r="AX112" s="74" t="s">
        <v>207</v>
      </c>
      <c r="AY112" s="74" t="s">
        <v>208</v>
      </c>
      <c r="AZ112" s="74" t="s">
        <v>209</v>
      </c>
      <c r="BA112" s="152" t="s">
        <v>210</v>
      </c>
      <c r="BB112" s="86" t="s">
        <v>211</v>
      </c>
      <c r="BC112" s="86" t="s">
        <v>212</v>
      </c>
      <c r="BD112" s="86" t="s">
        <v>213</v>
      </c>
      <c r="BE112" s="364" t="s">
        <v>722</v>
      </c>
      <c r="BF112" s="96" t="s">
        <v>731</v>
      </c>
      <c r="BG112" s="96" t="s">
        <v>732</v>
      </c>
      <c r="BH112" s="96" t="s">
        <v>733</v>
      </c>
      <c r="BM112" s="154" t="s">
        <v>294</v>
      </c>
      <c r="BN112" s="157" t="s">
        <v>295</v>
      </c>
      <c r="BO112" s="157" t="s">
        <v>296</v>
      </c>
      <c r="BP112" s="156" t="s">
        <v>297</v>
      </c>
      <c r="BQ112" s="155" t="s">
        <v>298</v>
      </c>
      <c r="BR112" s="155" t="s">
        <v>299</v>
      </c>
      <c r="BS112" s="121" t="s">
        <v>300</v>
      </c>
      <c r="BT112" s="121" t="s">
        <v>301</v>
      </c>
      <c r="BU112" s="121" t="s">
        <v>294</v>
      </c>
      <c r="BV112" s="121" t="s">
        <v>302</v>
      </c>
      <c r="BW112" s="121" t="s">
        <v>296</v>
      </c>
      <c r="BX112" s="121" t="s">
        <v>297</v>
      </c>
      <c r="BY112" s="121" t="s">
        <v>414</v>
      </c>
      <c r="BZ112" s="155" t="s">
        <v>415</v>
      </c>
      <c r="CA112" s="268" t="s">
        <v>416</v>
      </c>
      <c r="CB112" s="268" t="s">
        <v>417</v>
      </c>
      <c r="CC112" s="155" t="s">
        <v>344</v>
      </c>
      <c r="CD112" s="155" t="s">
        <v>345</v>
      </c>
      <c r="CE112" s="155" t="s">
        <v>346</v>
      </c>
      <c r="CF112" s="155" t="s">
        <v>347</v>
      </c>
      <c r="CG112" s="154" t="s">
        <v>734</v>
      </c>
      <c r="CH112" s="156" t="s">
        <v>735</v>
      </c>
      <c r="CI112" s="156" t="s">
        <v>736</v>
      </c>
      <c r="CJ112" s="156" t="s">
        <v>737</v>
      </c>
      <c r="CK112" s="158"/>
      <c r="CL112" s="158"/>
      <c r="CM112" s="158"/>
      <c r="CN112" s="158"/>
      <c r="CO112" s="158"/>
      <c r="CP112" s="158"/>
      <c r="CQ112" s="158"/>
      <c r="CR112" s="158"/>
      <c r="CS112" s="158"/>
      <c r="CT112" s="158"/>
      <c r="CU112" s="158"/>
      <c r="CV112" s="158"/>
      <c r="CW112" s="158"/>
      <c r="CX112" s="158"/>
      <c r="CY112" s="368"/>
      <c r="CZ112" s="90"/>
      <c r="DA112" s="92"/>
      <c r="DB112" s="93"/>
      <c r="DC112" s="93"/>
      <c r="DD112" s="93"/>
      <c r="DE112" s="90" t="s">
        <v>235</v>
      </c>
      <c r="DF112" s="93"/>
      <c r="DG112" s="158"/>
      <c r="DH112" s="158"/>
      <c r="DI112" s="92" t="s">
        <v>236</v>
      </c>
      <c r="DJ112" s="91" t="s">
        <v>237</v>
      </c>
      <c r="DK112" s="91" t="s">
        <v>238</v>
      </c>
      <c r="DL112" s="91" t="s">
        <v>239</v>
      </c>
      <c r="DM112" s="127" t="s">
        <v>414</v>
      </c>
      <c r="DN112" s="127" t="s">
        <v>422</v>
      </c>
      <c r="DO112" s="127" t="s">
        <v>423</v>
      </c>
      <c r="DP112" s="127" t="s">
        <v>424</v>
      </c>
      <c r="DQ112" s="91"/>
      <c r="DR112" s="91"/>
      <c r="DS112" s="91"/>
      <c r="DT112" s="91"/>
      <c r="DU112" s="91" t="s">
        <v>241</v>
      </c>
      <c r="DV112" s="91" t="s">
        <v>242</v>
      </c>
      <c r="DW112" s="91" t="s">
        <v>243</v>
      </c>
      <c r="DX112" s="91" t="s">
        <v>244</v>
      </c>
      <c r="DY112" s="91"/>
      <c r="DZ112" s="91"/>
      <c r="EA112" s="91"/>
      <c r="EB112" s="91"/>
      <c r="EC112" s="91"/>
      <c r="ED112" s="91"/>
      <c r="EE112" s="91"/>
      <c r="EF112" s="91"/>
      <c r="EG112" s="94"/>
      <c r="EH112" s="94"/>
      <c r="EI112" s="95"/>
      <c r="EJ112" s="95"/>
      <c r="EK112" s="96" t="s">
        <v>253</v>
      </c>
      <c r="EL112" s="74"/>
      <c r="EM112" s="74"/>
      <c r="EN112" s="137"/>
      <c r="EO112" s="185" t="s">
        <v>254</v>
      </c>
      <c r="EP112" s="185" t="s">
        <v>738</v>
      </c>
      <c r="EQ112" s="185" t="s">
        <v>834</v>
      </c>
      <c r="ER112" s="185" t="s">
        <v>835</v>
      </c>
      <c r="ES112" s="185" t="s">
        <v>836</v>
      </c>
      <c r="ET112" s="185"/>
      <c r="EU112" s="185"/>
      <c r="EV112" s="137"/>
      <c r="EW112" s="137"/>
      <c r="EX112" s="356"/>
      <c r="EY112" s="356"/>
      <c r="EZ112" s="356"/>
      <c r="FA112" s="356"/>
      <c r="FB112" s="356"/>
      <c r="FC112" s="356"/>
      <c r="FD112" s="355" t="s">
        <v>741</v>
      </c>
      <c r="FE112" s="356"/>
      <c r="FF112" s="239">
        <v>40263</v>
      </c>
      <c r="FG112" s="239"/>
      <c r="FH112" s="239"/>
      <c r="FI112" s="240">
        <v>116190</v>
      </c>
      <c r="FJ112" s="248"/>
      <c r="FK112" s="248"/>
      <c r="FL112" s="135">
        <v>1</v>
      </c>
      <c r="FM112" s="136"/>
      <c r="FN112" s="136"/>
      <c r="FO112" s="136"/>
      <c r="FP112" s="136"/>
      <c r="FQ112" s="136"/>
      <c r="FR112" s="136"/>
      <c r="FS112" s="136"/>
      <c r="FT112" s="136"/>
      <c r="FU112" s="136"/>
      <c r="FV112" s="136"/>
    </row>
    <row r="113" spans="1:1108" s="249" customFormat="1">
      <c r="A113" s="42">
        <v>290</v>
      </c>
      <c r="B113" s="137">
        <v>99.1</v>
      </c>
      <c r="C113" s="102" t="s">
        <v>837</v>
      </c>
      <c r="D113" s="174">
        <v>1093</v>
      </c>
      <c r="E113" s="254" t="s">
        <v>722</v>
      </c>
      <c r="F113" s="106" t="s">
        <v>745</v>
      </c>
      <c r="G113" s="175" t="s">
        <v>744</v>
      </c>
      <c r="H113" s="175" t="s">
        <v>747</v>
      </c>
      <c r="I113" s="175" t="s">
        <v>746</v>
      </c>
      <c r="J113" s="10" t="s">
        <v>830</v>
      </c>
      <c r="K113" s="10" t="s">
        <v>831</v>
      </c>
      <c r="L113" s="74" t="s">
        <v>832</v>
      </c>
      <c r="M113" s="10" t="s">
        <v>833</v>
      </c>
      <c r="N113" s="74" t="s">
        <v>293</v>
      </c>
      <c r="O113" s="177">
        <v>101509</v>
      </c>
      <c r="P113" s="109">
        <v>89</v>
      </c>
      <c r="Q113" s="109" t="s">
        <v>0</v>
      </c>
      <c r="R113" s="109">
        <v>89</v>
      </c>
      <c r="S113" s="109" t="s">
        <v>0</v>
      </c>
      <c r="T113" s="109">
        <v>3</v>
      </c>
      <c r="U113" s="109" t="s">
        <v>0</v>
      </c>
      <c r="V113" s="109">
        <v>16</v>
      </c>
      <c r="W113" s="109" t="s">
        <v>0</v>
      </c>
      <c r="X113" s="109">
        <v>10</v>
      </c>
      <c r="Y113" s="109" t="s">
        <v>0</v>
      </c>
      <c r="Z113" s="109">
        <v>2</v>
      </c>
      <c r="AA113" s="109" t="s">
        <v>0</v>
      </c>
      <c r="AB113" s="109"/>
      <c r="AC113" s="109" t="s">
        <v>0</v>
      </c>
      <c r="AD113" s="109"/>
      <c r="AE113" s="109" t="s">
        <v>0</v>
      </c>
      <c r="AF113" s="77">
        <v>4.5</v>
      </c>
      <c r="AG113" s="78">
        <v>8</v>
      </c>
      <c r="AH113" s="77" t="s">
        <v>407</v>
      </c>
      <c r="AI113" s="77" t="s">
        <v>0</v>
      </c>
      <c r="AJ113" s="80"/>
      <c r="AK113" s="80"/>
      <c r="AL113" s="26" t="s">
        <v>11</v>
      </c>
      <c r="AM113" s="26"/>
      <c r="AN113" s="26"/>
      <c r="AO113" s="26"/>
      <c r="AP113" s="111">
        <v>10</v>
      </c>
      <c r="AQ113" s="111" t="s">
        <v>7</v>
      </c>
      <c r="AR113" s="83">
        <v>0.28000000000000003</v>
      </c>
      <c r="AS113" s="83" t="s">
        <v>20</v>
      </c>
      <c r="AT113" s="265" t="s">
        <v>276</v>
      </c>
      <c r="AU113" s="266" t="s">
        <v>465</v>
      </c>
      <c r="AV113" s="266" t="s">
        <v>408</v>
      </c>
      <c r="AW113" s="74" t="s">
        <v>206</v>
      </c>
      <c r="AX113" s="74" t="s">
        <v>207</v>
      </c>
      <c r="AY113" s="74" t="s">
        <v>208</v>
      </c>
      <c r="AZ113" s="74" t="s">
        <v>209</v>
      </c>
      <c r="BA113" s="152" t="s">
        <v>210</v>
      </c>
      <c r="BB113" s="86" t="s">
        <v>211</v>
      </c>
      <c r="BC113" s="86" t="s">
        <v>212</v>
      </c>
      <c r="BD113" s="86" t="s">
        <v>213</v>
      </c>
      <c r="BE113" s="364" t="s">
        <v>722</v>
      </c>
      <c r="BF113" s="96" t="s">
        <v>731</v>
      </c>
      <c r="BG113" s="96" t="s">
        <v>732</v>
      </c>
      <c r="BH113" s="96" t="s">
        <v>733</v>
      </c>
      <c r="BM113" s="154" t="s">
        <v>294</v>
      </c>
      <c r="BN113" s="157" t="s">
        <v>295</v>
      </c>
      <c r="BO113" s="157" t="s">
        <v>296</v>
      </c>
      <c r="BP113" s="156" t="s">
        <v>297</v>
      </c>
      <c r="BQ113" s="155" t="s">
        <v>298</v>
      </c>
      <c r="BR113" s="155" t="s">
        <v>299</v>
      </c>
      <c r="BS113" s="121" t="s">
        <v>300</v>
      </c>
      <c r="BT113" s="121" t="s">
        <v>301</v>
      </c>
      <c r="BU113" s="121" t="s">
        <v>294</v>
      </c>
      <c r="BV113" s="121" t="s">
        <v>302</v>
      </c>
      <c r="BW113" s="121" t="s">
        <v>296</v>
      </c>
      <c r="BX113" s="121" t="s">
        <v>297</v>
      </c>
      <c r="BY113" s="121" t="s">
        <v>414</v>
      </c>
      <c r="BZ113" s="155" t="s">
        <v>415</v>
      </c>
      <c r="CA113" s="268" t="s">
        <v>416</v>
      </c>
      <c r="CB113" s="268" t="s">
        <v>417</v>
      </c>
      <c r="CC113" s="155" t="s">
        <v>344</v>
      </c>
      <c r="CD113" s="155" t="s">
        <v>345</v>
      </c>
      <c r="CE113" s="155" t="s">
        <v>346</v>
      </c>
      <c r="CF113" s="155" t="s">
        <v>347</v>
      </c>
      <c r="CG113" s="154" t="s">
        <v>734</v>
      </c>
      <c r="CH113" s="156" t="s">
        <v>735</v>
      </c>
      <c r="CI113" s="156" t="s">
        <v>736</v>
      </c>
      <c r="CJ113" s="156" t="s">
        <v>737</v>
      </c>
      <c r="CK113" s="158"/>
      <c r="CL113" s="158"/>
      <c r="CM113" s="158"/>
      <c r="CN113" s="158"/>
      <c r="CO113" s="158"/>
      <c r="CP113" s="158"/>
      <c r="CQ113" s="158"/>
      <c r="CR113" s="158"/>
      <c r="CS113" s="158"/>
      <c r="CT113" s="158"/>
      <c r="CU113" s="158"/>
      <c r="CV113" s="158"/>
      <c r="CW113" s="158"/>
      <c r="CX113" s="158"/>
      <c r="CY113" s="368"/>
      <c r="CZ113" s="90"/>
      <c r="DA113" s="92"/>
      <c r="DB113" s="93"/>
      <c r="DC113" s="93"/>
      <c r="DD113" s="93"/>
      <c r="DE113" s="90" t="s">
        <v>235</v>
      </c>
      <c r="DF113" s="93"/>
      <c r="DG113" s="158"/>
      <c r="DH113" s="158"/>
      <c r="DI113" s="92" t="s">
        <v>236</v>
      </c>
      <c r="DJ113" s="91" t="s">
        <v>237</v>
      </c>
      <c r="DK113" s="91" t="s">
        <v>238</v>
      </c>
      <c r="DL113" s="91" t="s">
        <v>239</v>
      </c>
      <c r="DM113" s="127" t="s">
        <v>414</v>
      </c>
      <c r="DN113" s="127" t="s">
        <v>422</v>
      </c>
      <c r="DO113" s="127" t="s">
        <v>423</v>
      </c>
      <c r="DP113" s="127" t="s">
        <v>424</v>
      </c>
      <c r="DQ113" s="91"/>
      <c r="DR113" s="91"/>
      <c r="DS113" s="91"/>
      <c r="DT113" s="91"/>
      <c r="DU113" s="91" t="s">
        <v>241</v>
      </c>
      <c r="DV113" s="91" t="s">
        <v>242</v>
      </c>
      <c r="DW113" s="91" t="s">
        <v>243</v>
      </c>
      <c r="DX113" s="91" t="s">
        <v>244</v>
      </c>
      <c r="DY113" s="91"/>
      <c r="DZ113" s="91"/>
      <c r="EA113" s="91"/>
      <c r="EB113" s="91"/>
      <c r="EC113" s="91"/>
      <c r="ED113" s="91"/>
      <c r="EE113" s="91"/>
      <c r="EF113" s="91"/>
      <c r="EG113" s="94"/>
      <c r="EH113" s="94"/>
      <c r="EI113" s="95"/>
      <c r="EJ113" s="95"/>
      <c r="EK113" s="96" t="s">
        <v>253</v>
      </c>
      <c r="EL113" s="74"/>
      <c r="EM113" s="74"/>
      <c r="EN113" s="137"/>
      <c r="EO113" s="185" t="s">
        <v>254</v>
      </c>
      <c r="EP113" s="185" t="s">
        <v>738</v>
      </c>
      <c r="EQ113" s="185" t="s">
        <v>834</v>
      </c>
      <c r="ER113" s="185" t="s">
        <v>835</v>
      </c>
      <c r="ES113" s="185" t="s">
        <v>836</v>
      </c>
      <c r="ET113" s="185"/>
      <c r="EU113" s="185" t="s">
        <v>838</v>
      </c>
      <c r="EV113" s="137"/>
      <c r="EW113" s="137"/>
      <c r="EX113" s="356"/>
      <c r="EY113" s="356"/>
      <c r="EZ113" s="356"/>
      <c r="FA113" s="356"/>
      <c r="FB113" s="356"/>
      <c r="FC113" s="356"/>
      <c r="FD113" s="355" t="s">
        <v>741</v>
      </c>
      <c r="FE113" s="356"/>
      <c r="FF113" s="239">
        <v>40264</v>
      </c>
      <c r="FG113" s="239"/>
      <c r="FH113" s="239"/>
      <c r="FI113" s="240">
        <v>116189</v>
      </c>
      <c r="FJ113" s="248"/>
      <c r="FK113" s="248"/>
      <c r="FL113" s="135">
        <v>1</v>
      </c>
      <c r="FM113" s="136"/>
      <c r="FN113" s="136"/>
      <c r="FO113" s="136"/>
      <c r="FP113" s="136"/>
      <c r="FQ113" s="136"/>
      <c r="FR113" s="136"/>
      <c r="FS113" s="136"/>
      <c r="FT113" s="136"/>
      <c r="FU113" s="136"/>
      <c r="FV113" s="136"/>
    </row>
    <row r="114" spans="1:1108" s="249" customFormat="1">
      <c r="A114" s="199">
        <v>293</v>
      </c>
      <c r="B114" s="281">
        <v>100.1</v>
      </c>
      <c r="C114" s="201"/>
      <c r="D114" s="317"/>
      <c r="E114" s="281"/>
      <c r="F114" s="205"/>
      <c r="G114" s="206"/>
      <c r="H114" s="206"/>
      <c r="I114" s="206"/>
      <c r="J114" s="326"/>
      <c r="K114" s="326"/>
      <c r="L114" s="319"/>
      <c r="M114" s="332"/>
      <c r="N114" s="319"/>
      <c r="O114" s="321"/>
      <c r="P114" s="213"/>
      <c r="Q114" s="213"/>
      <c r="R114" s="213"/>
      <c r="S114" s="213"/>
      <c r="T114" s="213"/>
      <c r="U114" s="21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13"/>
      <c r="AF114" s="213"/>
      <c r="AG114" s="217"/>
      <c r="AH114" s="213"/>
      <c r="AI114" s="213"/>
      <c r="AJ114" s="341"/>
      <c r="AK114" s="341"/>
      <c r="AL114" s="342"/>
      <c r="AM114" s="342"/>
      <c r="AN114" s="342"/>
      <c r="AO114" s="342"/>
      <c r="AP114" s="217"/>
      <c r="AQ114" s="217"/>
      <c r="AR114" s="345"/>
      <c r="AS114" s="345"/>
      <c r="AT114" s="345"/>
      <c r="AU114" s="345"/>
      <c r="AV114" s="345"/>
      <c r="AW114" s="319"/>
      <c r="AX114" s="319"/>
      <c r="AY114" s="319"/>
      <c r="AZ114" s="319"/>
      <c r="BA114" s="319"/>
      <c r="BB114" s="332"/>
      <c r="BC114" s="332"/>
      <c r="BD114" s="332"/>
      <c r="BE114" s="281"/>
      <c r="BF114" s="319"/>
      <c r="BG114" s="319"/>
      <c r="BH114" s="319"/>
      <c r="BI114" s="252"/>
      <c r="BJ114" s="252"/>
      <c r="BK114" s="252"/>
      <c r="BL114" s="252"/>
      <c r="BM114" s="319"/>
      <c r="BN114" s="319"/>
      <c r="BO114" s="319"/>
      <c r="BP114" s="319"/>
      <c r="BQ114" s="319"/>
      <c r="BR114" s="319"/>
      <c r="BS114" s="222" t="s">
        <v>283</v>
      </c>
      <c r="BT114" s="222" t="s">
        <v>283</v>
      </c>
      <c r="BU114" s="222" t="s">
        <v>283</v>
      </c>
      <c r="BV114" s="222" t="s">
        <v>283</v>
      </c>
      <c r="BW114" s="222" t="s">
        <v>283</v>
      </c>
      <c r="BX114" s="222" t="s">
        <v>283</v>
      </c>
      <c r="BY114" s="222" t="s">
        <v>283</v>
      </c>
      <c r="BZ114" s="319"/>
      <c r="CA114" s="319"/>
      <c r="CB114" s="319"/>
      <c r="CC114" s="319"/>
      <c r="CD114" s="319"/>
      <c r="CE114" s="319"/>
      <c r="CF114" s="319"/>
      <c r="CG114" s="319"/>
      <c r="CH114" s="319"/>
      <c r="CI114" s="319"/>
      <c r="CJ114" s="319"/>
      <c r="CK114" s="319"/>
      <c r="CL114" s="319"/>
      <c r="CM114" s="319"/>
      <c r="CN114" s="319"/>
      <c r="CO114" s="319"/>
      <c r="CP114" s="319"/>
      <c r="CQ114" s="319"/>
      <c r="CR114" s="319"/>
      <c r="CS114" s="319"/>
      <c r="CT114" s="319"/>
      <c r="CU114" s="319"/>
      <c r="CV114" s="319"/>
      <c r="CW114" s="319"/>
      <c r="CX114" s="319"/>
      <c r="CY114" s="332"/>
      <c r="CZ114" s="332"/>
      <c r="DA114" s="330"/>
      <c r="DB114" s="331"/>
      <c r="DC114" s="331"/>
      <c r="DD114" s="331"/>
      <c r="DE114" s="332"/>
      <c r="DF114" s="331"/>
      <c r="DG114" s="319"/>
      <c r="DH114" s="319"/>
      <c r="DI114" s="330"/>
      <c r="DJ114" s="319"/>
      <c r="DK114" s="319"/>
      <c r="DL114" s="319"/>
      <c r="DM114" s="228" t="s">
        <v>283</v>
      </c>
      <c r="DN114" s="228" t="s">
        <v>283</v>
      </c>
      <c r="DO114" s="228" t="s">
        <v>283</v>
      </c>
      <c r="DP114" s="228"/>
      <c r="DQ114" s="319"/>
      <c r="DR114" s="319"/>
      <c r="DS114" s="319"/>
      <c r="DT114" s="319"/>
      <c r="DU114" s="319"/>
      <c r="DV114" s="319"/>
      <c r="DW114" s="319"/>
      <c r="DX114" s="319"/>
      <c r="DY114" s="319"/>
      <c r="DZ114" s="319"/>
      <c r="EA114" s="319"/>
      <c r="EB114" s="319"/>
      <c r="EC114" s="319"/>
      <c r="ED114" s="319"/>
      <c r="EE114" s="319"/>
      <c r="EF114" s="319"/>
      <c r="EG114" s="200"/>
      <c r="EH114" s="200"/>
      <c r="EI114" s="319"/>
      <c r="EJ114" s="319"/>
      <c r="EK114" s="281"/>
      <c r="EL114" s="319"/>
      <c r="EM114" s="319"/>
      <c r="EN114" s="200"/>
      <c r="EO114" s="281"/>
      <c r="EP114" s="281"/>
      <c r="EQ114" s="281"/>
      <c r="ER114" s="281"/>
      <c r="ES114" s="281"/>
      <c r="ET114" s="281"/>
      <c r="EU114" s="281"/>
      <c r="EV114" s="200"/>
      <c r="EW114" s="200"/>
      <c r="EX114" s="319"/>
      <c r="EY114" s="319"/>
      <c r="EZ114" s="319"/>
      <c r="FA114" s="319"/>
      <c r="FB114" s="319"/>
      <c r="FC114" s="319"/>
      <c r="FD114" s="319"/>
      <c r="FE114" s="319"/>
      <c r="FF114" s="317"/>
      <c r="FG114" s="317"/>
      <c r="FH114" s="317"/>
      <c r="FI114" s="317"/>
      <c r="FJ114" s="317"/>
      <c r="FK114" s="317"/>
      <c r="FL114" s="234">
        <v>1</v>
      </c>
      <c r="FM114" s="222"/>
      <c r="FN114" s="222"/>
      <c r="FO114" s="222"/>
      <c r="FP114" s="222"/>
      <c r="FQ114" s="222"/>
      <c r="FR114" s="222"/>
      <c r="FS114" s="222"/>
      <c r="FT114" s="222"/>
      <c r="FU114" s="222"/>
      <c r="FV114" s="222"/>
      <c r="FW114" s="252"/>
      <c r="FX114" s="252"/>
      <c r="FY114" s="252"/>
      <c r="FZ114" s="252"/>
      <c r="GA114" s="252"/>
      <c r="GB114" s="252"/>
      <c r="GC114" s="252"/>
      <c r="GD114" s="252"/>
      <c r="GE114" s="252"/>
      <c r="GF114" s="252"/>
      <c r="GG114" s="252"/>
      <c r="GH114" s="252"/>
      <c r="GI114" s="252"/>
      <c r="GJ114" s="252"/>
      <c r="GK114" s="252"/>
      <c r="GL114" s="252"/>
      <c r="GM114" s="252"/>
      <c r="GN114" s="252"/>
      <c r="GO114" s="252"/>
      <c r="GP114" s="252"/>
      <c r="GQ114" s="252"/>
      <c r="GR114" s="252"/>
      <c r="GS114" s="252"/>
      <c r="GT114" s="252"/>
      <c r="GU114" s="252"/>
      <c r="GV114" s="252"/>
      <c r="GW114" s="252"/>
      <c r="GX114" s="252"/>
      <c r="GY114" s="252"/>
      <c r="GZ114" s="252"/>
      <c r="HA114" s="252"/>
      <c r="HB114" s="252"/>
      <c r="HC114" s="252"/>
      <c r="HD114" s="252"/>
      <c r="HE114" s="252"/>
      <c r="HF114" s="252"/>
      <c r="HG114" s="252"/>
      <c r="HH114" s="252"/>
      <c r="HI114" s="252"/>
      <c r="HJ114" s="252"/>
      <c r="HK114" s="252"/>
      <c r="HL114" s="252"/>
      <c r="HM114" s="252"/>
      <c r="HN114" s="252"/>
      <c r="HO114" s="252"/>
      <c r="HP114" s="252"/>
      <c r="HQ114" s="252"/>
      <c r="HR114" s="252"/>
      <c r="HS114" s="252"/>
      <c r="HT114" s="252"/>
      <c r="HU114" s="252"/>
      <c r="HV114" s="252"/>
      <c r="HW114" s="252"/>
      <c r="HX114" s="252"/>
      <c r="HY114" s="252"/>
      <c r="HZ114" s="252"/>
      <c r="IA114" s="252"/>
      <c r="IB114" s="252"/>
      <c r="IC114" s="252"/>
      <c r="ID114" s="252"/>
      <c r="IE114" s="252"/>
      <c r="IF114" s="252"/>
      <c r="IG114" s="252"/>
      <c r="IH114" s="252"/>
      <c r="II114" s="252"/>
      <c r="IJ114" s="252"/>
      <c r="IK114" s="252"/>
      <c r="IL114" s="252"/>
      <c r="IM114" s="252"/>
      <c r="IN114" s="252"/>
      <c r="IO114" s="252"/>
      <c r="IP114" s="252"/>
      <c r="IQ114" s="252"/>
      <c r="IR114" s="252"/>
      <c r="IS114" s="252"/>
      <c r="IT114" s="252"/>
      <c r="IU114" s="252"/>
      <c r="IV114" s="252"/>
      <c r="IW114" s="252"/>
      <c r="IX114" s="252"/>
      <c r="IY114" s="252"/>
      <c r="IZ114" s="252"/>
      <c r="JA114" s="252"/>
      <c r="JB114" s="252"/>
      <c r="JC114" s="252"/>
      <c r="JD114" s="252"/>
      <c r="JE114" s="252"/>
      <c r="JF114" s="252"/>
      <c r="JG114" s="252"/>
      <c r="JH114" s="252"/>
      <c r="JI114" s="252"/>
      <c r="JJ114" s="252"/>
      <c r="JK114" s="252"/>
      <c r="JL114" s="252"/>
      <c r="JM114" s="252"/>
      <c r="JN114" s="252"/>
      <c r="JO114" s="252"/>
      <c r="JP114" s="252"/>
      <c r="JQ114" s="252"/>
      <c r="JR114" s="252"/>
      <c r="JS114" s="252"/>
      <c r="JT114" s="252"/>
      <c r="JU114" s="252"/>
      <c r="JV114" s="252"/>
      <c r="JW114" s="252"/>
      <c r="JX114" s="252"/>
      <c r="JY114" s="252"/>
      <c r="JZ114" s="252"/>
      <c r="KA114" s="252"/>
      <c r="KB114" s="252"/>
      <c r="KC114" s="252"/>
      <c r="KD114" s="252"/>
      <c r="KE114" s="252"/>
      <c r="KF114" s="252"/>
      <c r="KG114" s="252"/>
      <c r="KH114" s="252"/>
      <c r="KI114" s="252"/>
      <c r="KJ114" s="252"/>
      <c r="KK114" s="252"/>
      <c r="KL114" s="252"/>
      <c r="KM114" s="252"/>
      <c r="KN114" s="252"/>
      <c r="KO114" s="252"/>
      <c r="KP114" s="252"/>
      <c r="KQ114" s="252"/>
      <c r="KR114" s="252"/>
      <c r="KS114" s="252"/>
      <c r="KT114" s="252"/>
      <c r="KU114" s="252"/>
      <c r="KV114" s="252"/>
      <c r="KW114" s="252"/>
      <c r="KX114" s="252"/>
      <c r="KY114" s="252"/>
      <c r="KZ114" s="252"/>
      <c r="LA114" s="252"/>
      <c r="LB114" s="252"/>
      <c r="LC114" s="252"/>
      <c r="LD114" s="252"/>
      <c r="LE114" s="252"/>
      <c r="LF114" s="252"/>
      <c r="LG114" s="252"/>
      <c r="LH114" s="252"/>
      <c r="LI114" s="252"/>
      <c r="LJ114" s="252"/>
      <c r="LK114" s="252"/>
      <c r="LL114" s="252"/>
      <c r="LM114" s="252"/>
      <c r="LN114" s="252"/>
      <c r="LO114" s="252"/>
      <c r="LP114" s="252"/>
      <c r="LQ114" s="252"/>
      <c r="LR114" s="252"/>
      <c r="LS114" s="252"/>
      <c r="LT114" s="252"/>
      <c r="LU114" s="252"/>
      <c r="LV114" s="252"/>
      <c r="LW114" s="252"/>
      <c r="LX114" s="252"/>
      <c r="LY114" s="252"/>
      <c r="LZ114" s="252"/>
      <c r="MA114" s="252"/>
      <c r="MB114" s="252"/>
      <c r="MC114" s="252"/>
      <c r="MD114" s="252"/>
      <c r="ME114" s="252"/>
      <c r="MF114" s="252"/>
      <c r="MG114" s="252"/>
      <c r="MH114" s="252"/>
      <c r="MI114" s="252"/>
      <c r="MJ114" s="252"/>
      <c r="MK114" s="252"/>
      <c r="ML114" s="252"/>
      <c r="MM114" s="252"/>
      <c r="MN114" s="252"/>
      <c r="MO114" s="252"/>
      <c r="MP114" s="252"/>
      <c r="MQ114" s="252"/>
      <c r="MR114" s="252"/>
      <c r="MS114" s="252"/>
      <c r="MT114" s="252"/>
      <c r="MU114" s="252"/>
      <c r="MV114" s="252"/>
      <c r="MW114" s="252"/>
      <c r="MX114" s="252"/>
      <c r="MY114" s="252"/>
      <c r="MZ114" s="252"/>
      <c r="NA114" s="252"/>
      <c r="NB114" s="252"/>
      <c r="NC114" s="252"/>
      <c r="ND114" s="252"/>
      <c r="NE114" s="252"/>
      <c r="NF114" s="252"/>
      <c r="NG114" s="252"/>
      <c r="NH114" s="252"/>
      <c r="NI114" s="252"/>
      <c r="NJ114" s="252"/>
      <c r="NK114" s="252"/>
      <c r="NL114" s="252"/>
      <c r="NM114" s="252"/>
      <c r="NN114" s="252"/>
      <c r="NO114" s="252"/>
      <c r="NP114" s="252"/>
      <c r="NQ114" s="252"/>
      <c r="NR114" s="252"/>
      <c r="NS114" s="252"/>
      <c r="NT114" s="252"/>
      <c r="NU114" s="252"/>
      <c r="NV114" s="252"/>
      <c r="NW114" s="252"/>
      <c r="NX114" s="252"/>
      <c r="NY114" s="252"/>
      <c r="NZ114" s="252"/>
      <c r="OA114" s="252"/>
      <c r="OB114" s="252"/>
      <c r="OC114" s="252"/>
      <c r="OD114" s="252"/>
      <c r="OE114" s="252"/>
      <c r="OF114" s="252"/>
      <c r="OG114" s="252"/>
      <c r="OH114" s="252"/>
      <c r="OI114" s="252"/>
      <c r="OJ114" s="252"/>
      <c r="OK114" s="252"/>
      <c r="OL114" s="252"/>
      <c r="OM114" s="252"/>
      <c r="ON114" s="252"/>
      <c r="OO114" s="252"/>
      <c r="OP114" s="252"/>
      <c r="OQ114" s="252"/>
      <c r="OR114" s="252"/>
      <c r="OS114" s="252"/>
      <c r="OT114" s="252"/>
      <c r="OU114" s="252"/>
      <c r="OV114" s="252"/>
      <c r="OW114" s="252"/>
      <c r="OX114" s="252"/>
      <c r="OY114" s="252"/>
      <c r="OZ114" s="252"/>
      <c r="PA114" s="252"/>
      <c r="PB114" s="252"/>
      <c r="PC114" s="252"/>
      <c r="PD114" s="252"/>
      <c r="PE114" s="252"/>
      <c r="PF114" s="252"/>
      <c r="PG114" s="252"/>
      <c r="PH114" s="252"/>
      <c r="PI114" s="252"/>
      <c r="PJ114" s="252"/>
      <c r="PK114" s="252"/>
      <c r="PL114" s="252"/>
      <c r="PM114" s="252"/>
      <c r="PN114" s="252"/>
      <c r="PO114" s="252"/>
      <c r="PP114" s="252"/>
      <c r="PQ114" s="252"/>
      <c r="PR114" s="252"/>
      <c r="PS114" s="252"/>
      <c r="PT114" s="252"/>
      <c r="PU114" s="252"/>
      <c r="PV114" s="252"/>
      <c r="PW114" s="252"/>
      <c r="PX114" s="252"/>
      <c r="PY114" s="252"/>
      <c r="PZ114" s="252"/>
      <c r="QA114" s="252"/>
      <c r="QB114" s="252"/>
      <c r="QC114" s="252"/>
      <c r="QD114" s="252"/>
      <c r="QE114" s="252"/>
      <c r="QF114" s="252"/>
      <c r="QG114" s="252"/>
      <c r="QH114" s="252"/>
      <c r="QI114" s="252"/>
      <c r="QJ114" s="252"/>
      <c r="QK114" s="252"/>
      <c r="QL114" s="252"/>
      <c r="QM114" s="252"/>
      <c r="QN114" s="252"/>
      <c r="QO114" s="252"/>
      <c r="QP114" s="252"/>
      <c r="QQ114" s="252"/>
      <c r="QR114" s="252"/>
      <c r="QS114" s="252"/>
      <c r="QT114" s="252"/>
      <c r="QU114" s="252"/>
      <c r="QV114" s="252"/>
      <c r="QW114" s="252"/>
      <c r="QX114" s="252"/>
      <c r="QY114" s="252"/>
      <c r="QZ114" s="252"/>
      <c r="RA114" s="252"/>
      <c r="RB114" s="252"/>
      <c r="RC114" s="252"/>
      <c r="RD114" s="252"/>
      <c r="RE114" s="252"/>
      <c r="RF114" s="252"/>
      <c r="RG114" s="252"/>
      <c r="RH114" s="252"/>
      <c r="RI114" s="252"/>
      <c r="RJ114" s="252"/>
      <c r="RK114" s="252"/>
      <c r="RL114" s="252"/>
      <c r="RM114" s="252"/>
      <c r="RN114" s="252"/>
      <c r="RO114" s="252"/>
      <c r="RP114" s="252"/>
      <c r="RQ114" s="252"/>
      <c r="RR114" s="252"/>
      <c r="RS114" s="252"/>
      <c r="RT114" s="252"/>
      <c r="RU114" s="252"/>
      <c r="RV114" s="252"/>
      <c r="RW114" s="252"/>
      <c r="RX114" s="252"/>
      <c r="RY114" s="252"/>
      <c r="RZ114" s="252"/>
      <c r="SA114" s="252"/>
      <c r="SB114" s="252"/>
      <c r="SC114" s="252"/>
      <c r="SD114" s="252"/>
      <c r="SE114" s="252"/>
      <c r="SF114" s="252"/>
      <c r="SG114" s="252"/>
      <c r="SH114" s="252"/>
      <c r="SI114" s="252"/>
      <c r="SJ114" s="252"/>
      <c r="SK114" s="252"/>
      <c r="SL114" s="252"/>
      <c r="SM114" s="252"/>
      <c r="SN114" s="252"/>
      <c r="SO114" s="252"/>
      <c r="SP114" s="252"/>
      <c r="SQ114" s="252"/>
      <c r="SR114" s="252"/>
      <c r="SS114" s="252"/>
      <c r="ST114" s="252"/>
      <c r="SU114" s="252"/>
      <c r="SV114" s="252"/>
      <c r="SW114" s="252"/>
      <c r="SX114" s="252"/>
      <c r="SY114" s="252"/>
      <c r="SZ114" s="252"/>
      <c r="TA114" s="252"/>
      <c r="TB114" s="252"/>
      <c r="TC114" s="252"/>
      <c r="TD114" s="252"/>
      <c r="TE114" s="252"/>
      <c r="TF114" s="252"/>
      <c r="TG114" s="252"/>
      <c r="TH114" s="252"/>
      <c r="TI114" s="252"/>
      <c r="TJ114" s="252"/>
      <c r="TK114" s="252"/>
      <c r="TL114" s="252"/>
      <c r="TM114" s="252"/>
      <c r="TN114" s="252"/>
      <c r="TO114" s="252"/>
      <c r="TP114" s="252"/>
      <c r="TQ114" s="252"/>
      <c r="TR114" s="252"/>
      <c r="TS114" s="252"/>
      <c r="TT114" s="252"/>
      <c r="TU114" s="252"/>
      <c r="TV114" s="252"/>
      <c r="TW114" s="252"/>
      <c r="TX114" s="252"/>
      <c r="TY114" s="252"/>
      <c r="TZ114" s="252"/>
      <c r="UA114" s="252"/>
      <c r="UB114" s="252"/>
      <c r="UC114" s="252"/>
      <c r="UD114" s="252"/>
      <c r="UE114" s="252"/>
      <c r="UF114" s="252"/>
      <c r="UG114" s="252"/>
      <c r="UH114" s="252"/>
      <c r="UI114" s="252"/>
      <c r="UJ114" s="252"/>
      <c r="UK114" s="252"/>
      <c r="UL114" s="252"/>
      <c r="UM114" s="252"/>
      <c r="UN114" s="252"/>
      <c r="UO114" s="252"/>
      <c r="UP114" s="252"/>
      <c r="UQ114" s="252"/>
      <c r="UR114" s="252"/>
      <c r="US114" s="252"/>
      <c r="UT114" s="252"/>
      <c r="UU114" s="252"/>
      <c r="UV114" s="252"/>
      <c r="UW114" s="252"/>
      <c r="UX114" s="252"/>
      <c r="UY114" s="252"/>
      <c r="UZ114" s="252"/>
      <c r="VA114" s="252"/>
      <c r="VB114" s="252"/>
      <c r="VC114" s="252"/>
      <c r="VD114" s="252"/>
      <c r="VE114" s="252"/>
      <c r="VF114" s="252"/>
      <c r="VG114" s="252"/>
      <c r="VH114" s="252"/>
      <c r="VI114" s="252"/>
      <c r="VJ114" s="252"/>
      <c r="VK114" s="252"/>
      <c r="VL114" s="252"/>
      <c r="VM114" s="252"/>
      <c r="VN114" s="252"/>
      <c r="VO114" s="252"/>
      <c r="VP114" s="252"/>
      <c r="VQ114" s="252"/>
      <c r="VR114" s="252"/>
      <c r="VS114" s="252"/>
      <c r="VT114" s="252"/>
      <c r="VU114" s="252"/>
      <c r="VV114" s="252"/>
      <c r="VW114" s="252"/>
      <c r="VX114" s="252"/>
      <c r="VY114" s="252"/>
      <c r="VZ114" s="252"/>
      <c r="WA114" s="252"/>
      <c r="WB114" s="252"/>
      <c r="WC114" s="252"/>
      <c r="WD114" s="252"/>
      <c r="WE114" s="252"/>
      <c r="WF114" s="252"/>
      <c r="WG114" s="252"/>
      <c r="WH114" s="252"/>
      <c r="WI114" s="252"/>
      <c r="WJ114" s="252"/>
      <c r="WK114" s="252"/>
      <c r="WL114" s="252"/>
      <c r="WM114" s="252"/>
      <c r="WN114" s="252"/>
      <c r="WO114" s="252"/>
      <c r="WP114" s="252"/>
      <c r="WQ114" s="252"/>
      <c r="WR114" s="252"/>
      <c r="WS114" s="252"/>
      <c r="WT114" s="252"/>
      <c r="WU114" s="252"/>
      <c r="WV114" s="252"/>
      <c r="WW114" s="252"/>
      <c r="WX114" s="252"/>
      <c r="WY114" s="252"/>
      <c r="WZ114" s="252"/>
      <c r="XA114" s="252"/>
      <c r="XB114" s="252"/>
      <c r="XC114" s="252"/>
      <c r="XD114" s="252"/>
      <c r="XE114" s="252"/>
      <c r="XF114" s="252"/>
      <c r="XG114" s="252"/>
      <c r="XH114" s="252"/>
      <c r="XI114" s="252"/>
      <c r="XJ114" s="252"/>
      <c r="XK114" s="252"/>
      <c r="XL114" s="252"/>
      <c r="XM114" s="252"/>
      <c r="XN114" s="252"/>
      <c r="XO114" s="252"/>
      <c r="XP114" s="252"/>
      <c r="XQ114" s="252"/>
      <c r="XR114" s="252"/>
      <c r="XS114" s="252"/>
      <c r="XT114" s="252"/>
      <c r="XU114" s="252"/>
      <c r="XV114" s="252"/>
      <c r="XW114" s="252"/>
      <c r="XX114" s="252"/>
      <c r="XY114" s="252"/>
      <c r="XZ114" s="252"/>
      <c r="YA114" s="252"/>
      <c r="YB114" s="252"/>
      <c r="YC114" s="252"/>
      <c r="YD114" s="252"/>
      <c r="YE114" s="252"/>
      <c r="YF114" s="252"/>
      <c r="YG114" s="252"/>
      <c r="YH114" s="252"/>
      <c r="YI114" s="252"/>
      <c r="YJ114" s="252"/>
      <c r="YK114" s="252"/>
      <c r="YL114" s="252"/>
      <c r="YM114" s="252"/>
      <c r="YN114" s="252"/>
      <c r="YO114" s="252"/>
      <c r="YP114" s="252"/>
      <c r="YQ114" s="252"/>
      <c r="YR114" s="252"/>
      <c r="YS114" s="252"/>
      <c r="YT114" s="252"/>
      <c r="YU114" s="252"/>
      <c r="YV114" s="252"/>
      <c r="YW114" s="252"/>
      <c r="YX114" s="252"/>
      <c r="YY114" s="252"/>
      <c r="YZ114" s="252"/>
      <c r="ZA114" s="252"/>
      <c r="ZB114" s="252"/>
      <c r="ZC114" s="252"/>
      <c r="ZD114" s="252"/>
      <c r="ZE114" s="252"/>
      <c r="ZF114" s="252"/>
      <c r="ZG114" s="252"/>
      <c r="ZH114" s="252"/>
      <c r="ZI114" s="252"/>
      <c r="ZJ114" s="252"/>
      <c r="ZK114" s="252"/>
      <c r="ZL114" s="252"/>
      <c r="ZM114" s="252"/>
      <c r="ZN114" s="252"/>
      <c r="ZO114" s="252"/>
      <c r="ZP114" s="252"/>
      <c r="ZQ114" s="252"/>
      <c r="ZR114" s="252"/>
      <c r="ZS114" s="252"/>
      <c r="ZT114" s="252"/>
      <c r="ZU114" s="252"/>
      <c r="ZV114" s="252"/>
      <c r="ZW114" s="252"/>
      <c r="ZX114" s="252"/>
      <c r="ZY114" s="252"/>
      <c r="ZZ114" s="252"/>
      <c r="AAA114" s="252"/>
      <c r="AAB114" s="252"/>
      <c r="AAC114" s="252"/>
      <c r="AAD114" s="252"/>
      <c r="AAE114" s="252"/>
      <c r="AAF114" s="252"/>
      <c r="AAG114" s="252"/>
      <c r="AAH114" s="252"/>
      <c r="AAI114" s="252"/>
      <c r="AAJ114" s="252"/>
      <c r="AAK114" s="252"/>
      <c r="AAL114" s="252"/>
      <c r="AAM114" s="252"/>
      <c r="AAN114" s="252"/>
      <c r="AAO114" s="252"/>
      <c r="AAP114" s="252"/>
      <c r="AAQ114" s="252"/>
      <c r="AAR114" s="252"/>
      <c r="AAS114" s="252"/>
      <c r="AAT114" s="252"/>
      <c r="AAU114" s="252"/>
      <c r="AAV114" s="252"/>
      <c r="AAW114" s="252"/>
      <c r="AAX114" s="252"/>
      <c r="AAY114" s="252"/>
      <c r="AAZ114" s="252"/>
      <c r="ABA114" s="252"/>
      <c r="ABB114" s="252"/>
      <c r="ABC114" s="252"/>
      <c r="ABD114" s="252"/>
      <c r="ABE114" s="252"/>
      <c r="ABF114" s="252"/>
      <c r="ABG114" s="252"/>
      <c r="ABH114" s="252"/>
      <c r="ABI114" s="252"/>
      <c r="ABJ114" s="252"/>
      <c r="ABK114" s="252"/>
      <c r="ABL114" s="252"/>
      <c r="ABM114" s="252"/>
      <c r="ABN114" s="252"/>
      <c r="ABO114" s="252"/>
      <c r="ABP114" s="252"/>
      <c r="ABQ114" s="252"/>
      <c r="ABR114" s="252"/>
      <c r="ABS114" s="252"/>
      <c r="ABT114" s="252"/>
      <c r="ABU114" s="252"/>
      <c r="ABV114" s="252"/>
      <c r="ABW114" s="252"/>
      <c r="ABX114" s="252"/>
      <c r="ABY114" s="252"/>
      <c r="ABZ114" s="252"/>
      <c r="ACA114" s="252"/>
      <c r="ACB114" s="252"/>
      <c r="ACC114" s="252"/>
      <c r="ACD114" s="252"/>
      <c r="ACE114" s="252"/>
      <c r="ACF114" s="252"/>
      <c r="ACG114" s="252"/>
      <c r="ACH114" s="252"/>
      <c r="ACI114" s="252"/>
      <c r="ACJ114" s="252"/>
      <c r="ACK114" s="252"/>
      <c r="ACL114" s="252"/>
      <c r="ACM114" s="252"/>
      <c r="ACN114" s="252"/>
      <c r="ACO114" s="252"/>
      <c r="ACP114" s="252"/>
      <c r="ACQ114" s="252"/>
      <c r="ACR114" s="252"/>
      <c r="ACS114" s="252"/>
      <c r="ACT114" s="252"/>
      <c r="ACU114" s="252"/>
      <c r="ACV114" s="252"/>
      <c r="ACW114" s="252"/>
      <c r="ACX114" s="252"/>
      <c r="ACY114" s="252"/>
      <c r="ACZ114" s="252"/>
      <c r="ADA114" s="252"/>
      <c r="ADB114" s="252"/>
      <c r="ADC114" s="252"/>
      <c r="ADD114" s="252"/>
      <c r="ADE114" s="252"/>
      <c r="ADF114" s="252"/>
      <c r="ADG114" s="252"/>
      <c r="ADH114" s="252"/>
      <c r="ADI114" s="252"/>
      <c r="ADJ114" s="252"/>
      <c r="ADK114" s="252"/>
      <c r="ADL114" s="252"/>
      <c r="ADM114" s="252"/>
      <c r="ADN114" s="252"/>
      <c r="ADO114" s="252"/>
      <c r="ADP114" s="252"/>
      <c r="ADQ114" s="252"/>
      <c r="ADR114" s="252"/>
      <c r="ADS114" s="252"/>
      <c r="ADT114" s="252"/>
      <c r="ADU114" s="252"/>
      <c r="ADV114" s="252"/>
      <c r="ADW114" s="252"/>
      <c r="ADX114" s="252"/>
      <c r="ADY114" s="252"/>
      <c r="ADZ114" s="252"/>
      <c r="AEA114" s="252"/>
      <c r="AEB114" s="252"/>
      <c r="AEC114" s="252"/>
      <c r="AED114" s="252"/>
      <c r="AEE114" s="252"/>
      <c r="AEF114" s="252"/>
      <c r="AEG114" s="252"/>
      <c r="AEH114" s="252"/>
      <c r="AEI114" s="252"/>
      <c r="AEJ114" s="252"/>
      <c r="AEK114" s="252"/>
      <c r="AEL114" s="252"/>
      <c r="AEM114" s="252"/>
      <c r="AEN114" s="252"/>
      <c r="AEO114" s="252"/>
      <c r="AEP114" s="252"/>
      <c r="AEQ114" s="252"/>
      <c r="AER114" s="252"/>
      <c r="AES114" s="252"/>
      <c r="AET114" s="252"/>
      <c r="AEU114" s="252"/>
      <c r="AEV114" s="252"/>
      <c r="AEW114" s="252"/>
      <c r="AEX114" s="252"/>
      <c r="AEY114" s="252"/>
      <c r="AEZ114" s="252"/>
      <c r="AFA114" s="252"/>
      <c r="AFB114" s="252"/>
      <c r="AFC114" s="252"/>
      <c r="AFD114" s="252"/>
      <c r="AFE114" s="252"/>
      <c r="AFF114" s="252"/>
      <c r="AFG114" s="252"/>
      <c r="AFH114" s="252"/>
      <c r="AFI114" s="252"/>
      <c r="AFJ114" s="252"/>
      <c r="AFK114" s="252"/>
      <c r="AFL114" s="252"/>
      <c r="AFM114" s="252"/>
      <c r="AFN114" s="252"/>
      <c r="AFO114" s="252"/>
      <c r="AFP114" s="252"/>
      <c r="AFQ114" s="252"/>
      <c r="AFR114" s="252"/>
      <c r="AFS114" s="252"/>
      <c r="AFT114" s="252"/>
      <c r="AFU114" s="252"/>
      <c r="AFV114" s="252"/>
      <c r="AFW114" s="252"/>
      <c r="AFX114" s="252"/>
      <c r="AFY114" s="252"/>
      <c r="AFZ114" s="252"/>
      <c r="AGA114" s="252"/>
      <c r="AGB114" s="252"/>
      <c r="AGC114" s="252"/>
      <c r="AGD114" s="252"/>
      <c r="AGE114" s="252"/>
      <c r="AGF114" s="252"/>
      <c r="AGG114" s="252"/>
      <c r="AGH114" s="252"/>
      <c r="AGI114" s="252"/>
      <c r="AGJ114" s="252"/>
      <c r="AGK114" s="252"/>
      <c r="AGL114" s="252"/>
      <c r="AGM114" s="252"/>
      <c r="AGN114" s="252"/>
      <c r="AGO114" s="252"/>
      <c r="AGP114" s="252"/>
      <c r="AGQ114" s="252"/>
      <c r="AGR114" s="252"/>
      <c r="AGS114" s="252"/>
      <c r="AGT114" s="252"/>
      <c r="AGU114" s="252"/>
      <c r="AGV114" s="252"/>
      <c r="AGW114" s="252"/>
      <c r="AGX114" s="252"/>
      <c r="AGY114" s="252"/>
      <c r="AGZ114" s="252"/>
      <c r="AHA114" s="252"/>
      <c r="AHB114" s="252"/>
      <c r="AHC114" s="252"/>
      <c r="AHD114" s="252"/>
      <c r="AHE114" s="252"/>
      <c r="AHF114" s="252"/>
      <c r="AHG114" s="252"/>
      <c r="AHH114" s="252"/>
      <c r="AHI114" s="252"/>
      <c r="AHJ114" s="252"/>
      <c r="AHK114" s="252"/>
      <c r="AHL114" s="252"/>
      <c r="AHM114" s="252"/>
      <c r="AHN114" s="252"/>
      <c r="AHO114" s="252"/>
      <c r="AHP114" s="252"/>
      <c r="AHQ114" s="252"/>
      <c r="AHR114" s="252"/>
      <c r="AHS114" s="252"/>
      <c r="AHT114" s="252"/>
      <c r="AHU114" s="252"/>
      <c r="AHV114" s="252"/>
      <c r="AHW114" s="252"/>
      <c r="AHX114" s="252"/>
      <c r="AHY114" s="252"/>
      <c r="AHZ114" s="252"/>
      <c r="AIA114" s="252"/>
      <c r="AIB114" s="252"/>
      <c r="AIC114" s="252"/>
      <c r="AID114" s="252"/>
      <c r="AIE114" s="252"/>
      <c r="AIF114" s="252"/>
      <c r="AIG114" s="252"/>
      <c r="AIH114" s="252"/>
      <c r="AII114" s="252"/>
      <c r="AIJ114" s="252"/>
      <c r="AIK114" s="252"/>
      <c r="AIL114" s="252"/>
      <c r="AIM114" s="252"/>
      <c r="AIN114" s="252"/>
      <c r="AIO114" s="252"/>
      <c r="AIP114" s="252"/>
      <c r="AIQ114" s="252"/>
      <c r="AIR114" s="252"/>
      <c r="AIS114" s="252"/>
      <c r="AIT114" s="252"/>
      <c r="AIU114" s="252"/>
      <c r="AIV114" s="252"/>
      <c r="AIW114" s="252"/>
      <c r="AIX114" s="252"/>
      <c r="AIY114" s="252"/>
      <c r="AIZ114" s="252"/>
      <c r="AJA114" s="252"/>
      <c r="AJB114" s="252"/>
      <c r="AJC114" s="252"/>
      <c r="AJD114" s="252"/>
      <c r="AJE114" s="252"/>
      <c r="AJF114" s="252"/>
      <c r="AJG114" s="252"/>
      <c r="AJH114" s="252"/>
      <c r="AJI114" s="252"/>
      <c r="AJJ114" s="252"/>
      <c r="AJK114" s="252"/>
      <c r="AJL114" s="252"/>
      <c r="AJM114" s="252"/>
      <c r="AJN114" s="252"/>
      <c r="AJO114" s="252"/>
      <c r="AJP114" s="252"/>
      <c r="AJQ114" s="252"/>
      <c r="AJR114" s="252"/>
      <c r="AJS114" s="252"/>
      <c r="AJT114" s="252"/>
      <c r="AJU114" s="252"/>
      <c r="AJV114" s="252"/>
      <c r="AJW114" s="252"/>
      <c r="AJX114" s="252"/>
      <c r="AJY114" s="252"/>
      <c r="AJZ114" s="252"/>
      <c r="AKA114" s="252"/>
      <c r="AKB114" s="252"/>
      <c r="AKC114" s="252"/>
      <c r="AKD114" s="252"/>
      <c r="AKE114" s="252"/>
      <c r="AKF114" s="252"/>
      <c r="AKG114" s="252"/>
      <c r="AKH114" s="252"/>
      <c r="AKI114" s="252"/>
      <c r="AKJ114" s="252"/>
      <c r="AKK114" s="252"/>
      <c r="AKL114" s="252"/>
      <c r="AKM114" s="252"/>
      <c r="AKN114" s="252"/>
      <c r="AKO114" s="252"/>
      <c r="AKP114" s="252"/>
      <c r="AKQ114" s="252"/>
      <c r="AKR114" s="252"/>
      <c r="AKS114" s="252"/>
      <c r="AKT114" s="252"/>
      <c r="AKU114" s="252"/>
      <c r="AKV114" s="252"/>
      <c r="AKW114" s="252"/>
      <c r="AKX114" s="252"/>
      <c r="AKY114" s="252"/>
      <c r="AKZ114" s="252"/>
      <c r="ALA114" s="252"/>
      <c r="ALB114" s="252"/>
      <c r="ALC114" s="252"/>
      <c r="ALD114" s="252"/>
      <c r="ALE114" s="252"/>
      <c r="ALF114" s="252"/>
      <c r="ALG114" s="252"/>
      <c r="ALH114" s="252"/>
      <c r="ALI114" s="252"/>
      <c r="ALJ114" s="252"/>
      <c r="ALK114" s="252"/>
      <c r="ALL114" s="252"/>
      <c r="ALM114" s="252"/>
      <c r="ALN114" s="252"/>
      <c r="ALO114" s="252"/>
      <c r="ALP114" s="252"/>
      <c r="ALQ114" s="252"/>
      <c r="ALR114" s="252"/>
      <c r="ALS114" s="252"/>
      <c r="ALT114" s="252"/>
      <c r="ALU114" s="252"/>
      <c r="ALV114" s="252"/>
      <c r="ALW114" s="252"/>
      <c r="ALX114" s="252"/>
      <c r="ALY114" s="252"/>
      <c r="ALZ114" s="252"/>
      <c r="AMA114" s="252"/>
      <c r="AMB114" s="252"/>
      <c r="AMC114" s="252"/>
      <c r="AMD114" s="252"/>
      <c r="AME114" s="252"/>
      <c r="AMF114" s="252"/>
      <c r="AMG114" s="252"/>
      <c r="AMH114" s="252"/>
      <c r="AMI114" s="252"/>
      <c r="AMJ114" s="252"/>
      <c r="AMK114" s="252"/>
      <c r="AML114" s="252"/>
      <c r="AMM114" s="252"/>
      <c r="AMN114" s="252"/>
      <c r="AMO114" s="252"/>
      <c r="AMP114" s="252"/>
      <c r="AMQ114" s="252"/>
      <c r="AMR114" s="252"/>
      <c r="AMS114" s="252"/>
      <c r="AMT114" s="252"/>
      <c r="AMU114" s="252"/>
      <c r="AMV114" s="252"/>
      <c r="AMW114" s="252"/>
      <c r="AMX114" s="252"/>
      <c r="AMY114" s="252"/>
      <c r="AMZ114" s="252"/>
      <c r="ANA114" s="252"/>
      <c r="ANB114" s="252"/>
      <c r="ANC114" s="252"/>
      <c r="AND114" s="252"/>
      <c r="ANE114" s="252"/>
      <c r="ANF114" s="252"/>
      <c r="ANG114" s="252"/>
      <c r="ANH114" s="252"/>
      <c r="ANI114" s="252"/>
      <c r="ANJ114" s="252"/>
      <c r="ANK114" s="252"/>
      <c r="ANL114" s="252"/>
      <c r="ANM114" s="252"/>
      <c r="ANN114" s="252"/>
      <c r="ANO114" s="252"/>
      <c r="ANP114" s="252"/>
      <c r="ANQ114" s="252"/>
      <c r="ANR114" s="252"/>
      <c r="ANS114" s="252"/>
      <c r="ANT114" s="252"/>
      <c r="ANU114" s="252"/>
      <c r="ANV114" s="252"/>
      <c r="ANW114" s="252"/>
      <c r="ANX114" s="252"/>
      <c r="ANY114" s="252"/>
      <c r="ANZ114" s="252"/>
      <c r="AOA114" s="252"/>
      <c r="AOB114" s="252"/>
      <c r="AOC114" s="252"/>
      <c r="AOD114" s="252"/>
      <c r="AOE114" s="252"/>
      <c r="AOF114" s="252"/>
      <c r="AOG114" s="252"/>
      <c r="AOH114" s="252"/>
      <c r="AOI114" s="252"/>
      <c r="AOJ114" s="252"/>
      <c r="AOK114" s="252"/>
      <c r="AOL114" s="252"/>
      <c r="AOM114" s="252"/>
      <c r="AON114" s="252"/>
      <c r="AOO114" s="252"/>
      <c r="AOP114" s="252"/>
      <c r="AOQ114" s="252"/>
      <c r="AOR114" s="252"/>
      <c r="AOS114" s="252"/>
      <c r="AOT114" s="252"/>
      <c r="AOU114" s="252"/>
      <c r="AOV114" s="252"/>
      <c r="AOW114" s="252"/>
      <c r="AOX114" s="252"/>
      <c r="AOY114" s="252"/>
      <c r="AOZ114" s="252"/>
      <c r="APA114" s="252"/>
      <c r="APB114" s="252"/>
      <c r="APC114" s="252"/>
      <c r="APD114" s="252"/>
      <c r="APE114" s="252"/>
      <c r="APF114" s="252"/>
      <c r="APG114" s="252"/>
      <c r="APH114" s="252"/>
      <c r="API114" s="252"/>
      <c r="APJ114" s="252"/>
      <c r="APK114" s="252"/>
      <c r="APL114" s="252"/>
      <c r="APM114" s="252"/>
      <c r="APN114" s="252"/>
      <c r="APO114" s="252"/>
      <c r="APP114" s="252"/>
    </row>
    <row r="115" spans="1:1108" s="249" customFormat="1">
      <c r="A115" s="42">
        <v>297</v>
      </c>
      <c r="B115" s="137">
        <v>101.2</v>
      </c>
      <c r="C115" s="102" t="s">
        <v>839</v>
      </c>
      <c r="D115" s="174">
        <v>1250</v>
      </c>
      <c r="E115" s="254" t="s">
        <v>840</v>
      </c>
      <c r="F115" s="106" t="s">
        <v>842</v>
      </c>
      <c r="G115" s="175" t="s">
        <v>841</v>
      </c>
      <c r="H115" s="175" t="s">
        <v>844</v>
      </c>
      <c r="I115" s="175" t="s">
        <v>843</v>
      </c>
      <c r="J115" s="10" t="s">
        <v>845</v>
      </c>
      <c r="K115" s="10" t="s">
        <v>846</v>
      </c>
      <c r="L115" s="74" t="s">
        <v>847</v>
      </c>
      <c r="M115" s="10" t="s">
        <v>848</v>
      </c>
      <c r="N115" s="74" t="s">
        <v>201</v>
      </c>
      <c r="O115" s="177">
        <v>101512</v>
      </c>
      <c r="P115" s="109">
        <v>76</v>
      </c>
      <c r="Q115" s="109" t="s">
        <v>0</v>
      </c>
      <c r="R115" s="109">
        <v>76</v>
      </c>
      <c r="S115" s="109" t="s">
        <v>0</v>
      </c>
      <c r="T115" s="109">
        <v>2</v>
      </c>
      <c r="U115" s="109" t="s">
        <v>0</v>
      </c>
      <c r="V115" s="109">
        <v>10</v>
      </c>
      <c r="W115" s="109" t="s">
        <v>0</v>
      </c>
      <c r="X115" s="109">
        <v>6</v>
      </c>
      <c r="Y115" s="109" t="s">
        <v>0</v>
      </c>
      <c r="Z115" s="109">
        <v>5</v>
      </c>
      <c r="AA115" s="109" t="s">
        <v>0</v>
      </c>
      <c r="AB115" s="109"/>
      <c r="AC115" s="109" t="s">
        <v>0</v>
      </c>
      <c r="AD115" s="109"/>
      <c r="AE115" s="109" t="s">
        <v>0</v>
      </c>
      <c r="AF115" s="77">
        <v>4</v>
      </c>
      <c r="AG115" s="78">
        <v>8</v>
      </c>
      <c r="AH115" s="77" t="s">
        <v>202</v>
      </c>
      <c r="AI115" s="77" t="s">
        <v>0</v>
      </c>
      <c r="AJ115" s="284" t="s">
        <v>8</v>
      </c>
      <c r="AK115" s="284" t="s">
        <v>797</v>
      </c>
      <c r="AL115" s="285" t="s">
        <v>11</v>
      </c>
      <c r="AM115" s="285"/>
      <c r="AN115" s="285"/>
      <c r="AO115" s="285"/>
      <c r="AP115" s="111">
        <v>25</v>
      </c>
      <c r="AQ115" s="111" t="s">
        <v>7</v>
      </c>
      <c r="AR115" s="385">
        <v>0.13</v>
      </c>
      <c r="AS115" s="83" t="s">
        <v>20</v>
      </c>
      <c r="AT115" s="150" t="s">
        <v>250</v>
      </c>
      <c r="AU115" s="151" t="s">
        <v>251</v>
      </c>
      <c r="AV115" s="151" t="s">
        <v>252</v>
      </c>
      <c r="AW115" s="74" t="s">
        <v>206</v>
      </c>
      <c r="AX115" s="74" t="s">
        <v>207</v>
      </c>
      <c r="AY115" s="74" t="s">
        <v>208</v>
      </c>
      <c r="AZ115" s="74" t="s">
        <v>209</v>
      </c>
      <c r="BA115" s="152" t="s">
        <v>210</v>
      </c>
      <c r="BB115" s="86" t="s">
        <v>211</v>
      </c>
      <c r="BC115" s="86" t="s">
        <v>212</v>
      </c>
      <c r="BD115" s="86" t="s">
        <v>213</v>
      </c>
      <c r="BE115" s="364" t="s">
        <v>840</v>
      </c>
      <c r="BF115" s="236" t="s">
        <v>849</v>
      </c>
      <c r="BG115" s="236" t="s">
        <v>850</v>
      </c>
      <c r="BH115" s="236" t="s">
        <v>851</v>
      </c>
      <c r="BM115" s="155" t="s">
        <v>215</v>
      </c>
      <c r="BN115" s="154" t="s">
        <v>216</v>
      </c>
      <c r="BO115" s="154" t="s">
        <v>217</v>
      </c>
      <c r="BP115" s="154" t="s">
        <v>218</v>
      </c>
      <c r="BQ115" s="155" t="s">
        <v>219</v>
      </c>
      <c r="BR115" s="154" t="s">
        <v>220</v>
      </c>
      <c r="BS115" s="121" t="s">
        <v>221</v>
      </c>
      <c r="BT115" s="121" t="s">
        <v>222</v>
      </c>
      <c r="BU115" s="121" t="s">
        <v>215</v>
      </c>
      <c r="BV115" s="121" t="s">
        <v>216</v>
      </c>
      <c r="BW115" s="121" t="s">
        <v>217</v>
      </c>
      <c r="BX115" s="121" t="s">
        <v>218</v>
      </c>
      <c r="BY115" s="121" t="s">
        <v>223</v>
      </c>
      <c r="BZ115" s="154" t="s">
        <v>224</v>
      </c>
      <c r="CA115" s="154" t="s">
        <v>225</v>
      </c>
      <c r="CB115" s="154" t="s">
        <v>226</v>
      </c>
      <c r="CC115" s="386" t="s">
        <v>227</v>
      </c>
      <c r="CD115" s="156" t="s">
        <v>228</v>
      </c>
      <c r="CE115" s="157" t="s">
        <v>229</v>
      </c>
      <c r="CF115" s="157" t="s">
        <v>230</v>
      </c>
      <c r="CG115" s="245" t="s">
        <v>231</v>
      </c>
      <c r="CH115" s="154" t="s">
        <v>232</v>
      </c>
      <c r="CI115" s="156" t="s">
        <v>233</v>
      </c>
      <c r="CJ115" s="156" t="s">
        <v>234</v>
      </c>
      <c r="CK115" s="158"/>
      <c r="CL115" s="158"/>
      <c r="CM115" s="158"/>
      <c r="CN115" s="158"/>
      <c r="CO115" s="158"/>
      <c r="CP115" s="158"/>
      <c r="CQ115" s="158"/>
      <c r="CR115" s="158"/>
      <c r="CS115" s="158"/>
      <c r="CT115" s="158"/>
      <c r="CU115" s="158"/>
      <c r="CV115" s="158"/>
      <c r="CW115" s="158"/>
      <c r="CX115" s="158"/>
      <c r="CY115" s="368"/>
      <c r="CZ115" s="387"/>
      <c r="DA115" s="388"/>
      <c r="DB115" s="389"/>
      <c r="DC115" s="389"/>
      <c r="DD115" s="389"/>
      <c r="DE115" s="280" t="s">
        <v>509</v>
      </c>
      <c r="DF115" s="389"/>
      <c r="DG115" s="158"/>
      <c r="DH115" s="158"/>
      <c r="DI115" s="388" t="s">
        <v>236</v>
      </c>
      <c r="DJ115" s="91" t="s">
        <v>237</v>
      </c>
      <c r="DK115" s="91" t="s">
        <v>238</v>
      </c>
      <c r="DL115" s="91" t="s">
        <v>239</v>
      </c>
      <c r="DM115" s="127" t="s">
        <v>223</v>
      </c>
      <c r="DN115" s="127" t="s">
        <v>224</v>
      </c>
      <c r="DO115" s="127" t="s">
        <v>225</v>
      </c>
      <c r="DP115" s="127" t="s">
        <v>240</v>
      </c>
      <c r="DQ115" s="91"/>
      <c r="DR115" s="91"/>
      <c r="DS115" s="91"/>
      <c r="DT115" s="91"/>
      <c r="DU115" s="191" t="s">
        <v>852</v>
      </c>
      <c r="DV115" s="91" t="s">
        <v>853</v>
      </c>
      <c r="DW115" s="91" t="s">
        <v>854</v>
      </c>
      <c r="DX115" s="91" t="s">
        <v>855</v>
      </c>
      <c r="DY115" s="91"/>
      <c r="DZ115" s="91"/>
      <c r="EA115" s="91"/>
      <c r="EB115" s="91"/>
      <c r="EC115" s="91"/>
      <c r="ED115" s="91"/>
      <c r="EE115" s="91"/>
      <c r="EF115" s="91"/>
      <c r="EG115" s="94" t="s">
        <v>856</v>
      </c>
      <c r="EH115" s="96" t="s">
        <v>516</v>
      </c>
      <c r="EI115" s="95" t="s">
        <v>517</v>
      </c>
      <c r="EJ115" s="95" t="s">
        <v>518</v>
      </c>
      <c r="EK115" s="96" t="s">
        <v>253</v>
      </c>
      <c r="EL115" s="74" t="s">
        <v>857</v>
      </c>
      <c r="EM115" s="74" t="s">
        <v>520</v>
      </c>
      <c r="EN115" s="137" t="s">
        <v>856</v>
      </c>
      <c r="EO115" s="185" t="s">
        <v>254</v>
      </c>
      <c r="EP115" s="185" t="s">
        <v>858</v>
      </c>
      <c r="EQ115" s="185" t="s">
        <v>859</v>
      </c>
      <c r="ER115" s="185" t="s">
        <v>860</v>
      </c>
      <c r="ES115" s="185" t="s">
        <v>861</v>
      </c>
      <c r="ET115" s="185" t="s">
        <v>862</v>
      </c>
      <c r="EU115" s="185" t="s">
        <v>863</v>
      </c>
      <c r="EV115" s="137"/>
      <c r="EW115" s="137"/>
      <c r="EX115" s="355" t="s">
        <v>257</v>
      </c>
      <c r="EY115" s="355"/>
      <c r="EZ115" s="356"/>
      <c r="FA115" s="356"/>
      <c r="FB115" s="356"/>
      <c r="FC115" s="356"/>
      <c r="FD115" s="356"/>
      <c r="FE115" s="356"/>
      <c r="FF115" s="248"/>
      <c r="FG115" s="239">
        <v>39431</v>
      </c>
      <c r="FH115" s="357"/>
      <c r="FI115" s="239"/>
      <c r="FJ115" s="240">
        <v>115826</v>
      </c>
      <c r="FK115" s="248"/>
      <c r="FL115" s="135">
        <v>1</v>
      </c>
      <c r="FM115" s="136"/>
      <c r="FN115" s="136"/>
      <c r="FO115" s="136"/>
      <c r="FP115" s="136"/>
      <c r="FQ115" s="136"/>
      <c r="FR115" s="136"/>
      <c r="FS115" s="136"/>
      <c r="FT115" s="136"/>
      <c r="FU115" s="136"/>
      <c r="FV115" s="136"/>
    </row>
    <row r="116" spans="1:1108" s="249" customFormat="1">
      <c r="A116" s="42">
        <v>299</v>
      </c>
      <c r="B116" s="137">
        <v>102.1</v>
      </c>
      <c r="C116" s="102" t="s">
        <v>864</v>
      </c>
      <c r="D116" s="174">
        <v>1250</v>
      </c>
      <c r="E116" s="254" t="s">
        <v>840</v>
      </c>
      <c r="F116" s="106" t="s">
        <v>866</v>
      </c>
      <c r="G116" s="175" t="s">
        <v>865</v>
      </c>
      <c r="H116" s="175" t="s">
        <v>868</v>
      </c>
      <c r="I116" s="175" t="s">
        <v>867</v>
      </c>
      <c r="J116" s="10" t="s">
        <v>845</v>
      </c>
      <c r="K116" s="10" t="s">
        <v>846</v>
      </c>
      <c r="L116" s="74" t="s">
        <v>847</v>
      </c>
      <c r="M116" s="10" t="s">
        <v>848</v>
      </c>
      <c r="N116" s="74" t="s">
        <v>201</v>
      </c>
      <c r="O116" s="177">
        <v>101514</v>
      </c>
      <c r="P116" s="109">
        <v>89</v>
      </c>
      <c r="Q116" s="109" t="s">
        <v>0</v>
      </c>
      <c r="R116" s="109">
        <v>89</v>
      </c>
      <c r="S116" s="109" t="s">
        <v>0</v>
      </c>
      <c r="T116" s="109">
        <v>2.5</v>
      </c>
      <c r="U116" s="109" t="s">
        <v>0</v>
      </c>
      <c r="V116" s="109">
        <v>12</v>
      </c>
      <c r="W116" s="109" t="s">
        <v>0</v>
      </c>
      <c r="X116" s="109">
        <v>7</v>
      </c>
      <c r="Y116" s="109" t="s">
        <v>0</v>
      </c>
      <c r="Z116" s="109">
        <v>5</v>
      </c>
      <c r="AA116" s="109" t="s">
        <v>0</v>
      </c>
      <c r="AB116" s="109"/>
      <c r="AC116" s="109" t="s">
        <v>0</v>
      </c>
      <c r="AD116" s="109"/>
      <c r="AE116" s="109" t="s">
        <v>0</v>
      </c>
      <c r="AF116" s="77">
        <v>4.5</v>
      </c>
      <c r="AG116" s="78">
        <v>8</v>
      </c>
      <c r="AH116" s="77" t="s">
        <v>407</v>
      </c>
      <c r="AI116" s="77" t="s">
        <v>0</v>
      </c>
      <c r="AJ116" s="284" t="s">
        <v>8</v>
      </c>
      <c r="AK116" s="284" t="s">
        <v>797</v>
      </c>
      <c r="AL116" s="285" t="s">
        <v>11</v>
      </c>
      <c r="AM116" s="285"/>
      <c r="AN116" s="285"/>
      <c r="AO116" s="285"/>
      <c r="AP116" s="111">
        <v>10</v>
      </c>
      <c r="AQ116" s="111" t="s">
        <v>7</v>
      </c>
      <c r="AR116" s="385">
        <v>0.21</v>
      </c>
      <c r="AS116" s="83" t="s">
        <v>20</v>
      </c>
      <c r="AT116" s="265" t="s">
        <v>276</v>
      </c>
      <c r="AU116" s="266" t="s">
        <v>465</v>
      </c>
      <c r="AV116" s="266" t="s">
        <v>408</v>
      </c>
      <c r="AW116" s="74" t="s">
        <v>206</v>
      </c>
      <c r="AX116" s="74" t="s">
        <v>207</v>
      </c>
      <c r="AY116" s="74" t="s">
        <v>208</v>
      </c>
      <c r="AZ116" s="74" t="s">
        <v>209</v>
      </c>
      <c r="BA116" s="152" t="s">
        <v>210</v>
      </c>
      <c r="BB116" s="86" t="s">
        <v>211</v>
      </c>
      <c r="BC116" s="86" t="s">
        <v>212</v>
      </c>
      <c r="BD116" s="86" t="s">
        <v>213</v>
      </c>
      <c r="BE116" s="364" t="s">
        <v>840</v>
      </c>
      <c r="BF116" s="236" t="s">
        <v>849</v>
      </c>
      <c r="BG116" s="236" t="s">
        <v>850</v>
      </c>
      <c r="BH116" s="236" t="s">
        <v>851</v>
      </c>
      <c r="BM116" s="155" t="s">
        <v>215</v>
      </c>
      <c r="BN116" s="154" t="s">
        <v>216</v>
      </c>
      <c r="BO116" s="154" t="s">
        <v>217</v>
      </c>
      <c r="BP116" s="154" t="s">
        <v>218</v>
      </c>
      <c r="BQ116" s="155" t="s">
        <v>219</v>
      </c>
      <c r="BR116" s="154" t="s">
        <v>220</v>
      </c>
      <c r="BS116" s="121" t="s">
        <v>221</v>
      </c>
      <c r="BT116" s="121" t="s">
        <v>222</v>
      </c>
      <c r="BU116" s="121" t="s">
        <v>215</v>
      </c>
      <c r="BV116" s="121" t="s">
        <v>216</v>
      </c>
      <c r="BW116" s="121" t="s">
        <v>217</v>
      </c>
      <c r="BX116" s="121" t="s">
        <v>218</v>
      </c>
      <c r="BY116" s="121" t="s">
        <v>223</v>
      </c>
      <c r="BZ116" s="154" t="s">
        <v>224</v>
      </c>
      <c r="CA116" s="154" t="s">
        <v>225</v>
      </c>
      <c r="CB116" s="154" t="s">
        <v>226</v>
      </c>
      <c r="CC116" s="386" t="s">
        <v>227</v>
      </c>
      <c r="CD116" s="156" t="s">
        <v>228</v>
      </c>
      <c r="CE116" s="157" t="s">
        <v>229</v>
      </c>
      <c r="CF116" s="157" t="s">
        <v>230</v>
      </c>
      <c r="CG116" s="245" t="s">
        <v>231</v>
      </c>
      <c r="CH116" s="154" t="s">
        <v>232</v>
      </c>
      <c r="CI116" s="156" t="s">
        <v>233</v>
      </c>
      <c r="CJ116" s="156" t="s">
        <v>234</v>
      </c>
      <c r="CK116" s="158"/>
      <c r="CL116" s="158"/>
      <c r="CM116" s="158"/>
      <c r="CN116" s="158"/>
      <c r="CO116" s="158"/>
      <c r="CP116" s="158"/>
      <c r="CQ116" s="158"/>
      <c r="CR116" s="158"/>
      <c r="CS116" s="158"/>
      <c r="CT116" s="158"/>
      <c r="CU116" s="158"/>
      <c r="CV116" s="158"/>
      <c r="CW116" s="158"/>
      <c r="CX116" s="158"/>
      <c r="CY116" s="368"/>
      <c r="CZ116" s="387"/>
      <c r="DA116" s="388"/>
      <c r="DB116" s="389"/>
      <c r="DC116" s="389"/>
      <c r="DD116" s="389"/>
      <c r="DE116" s="280" t="s">
        <v>509</v>
      </c>
      <c r="DF116" s="389"/>
      <c r="DG116" s="158"/>
      <c r="DH116" s="158"/>
      <c r="DI116" s="388" t="s">
        <v>236</v>
      </c>
      <c r="DJ116" s="91" t="s">
        <v>237</v>
      </c>
      <c r="DK116" s="91" t="s">
        <v>238</v>
      </c>
      <c r="DL116" s="91" t="s">
        <v>239</v>
      </c>
      <c r="DM116" s="127" t="s">
        <v>223</v>
      </c>
      <c r="DN116" s="127" t="s">
        <v>224</v>
      </c>
      <c r="DO116" s="127" t="s">
        <v>225</v>
      </c>
      <c r="DP116" s="127" t="s">
        <v>240</v>
      </c>
      <c r="DQ116" s="91"/>
      <c r="DR116" s="91"/>
      <c r="DS116" s="91"/>
      <c r="DT116" s="91"/>
      <c r="DU116" s="191" t="s">
        <v>852</v>
      </c>
      <c r="DV116" s="91" t="s">
        <v>853</v>
      </c>
      <c r="DW116" s="91" t="s">
        <v>854</v>
      </c>
      <c r="DX116" s="91" t="s">
        <v>855</v>
      </c>
      <c r="DY116" s="91"/>
      <c r="DZ116" s="91"/>
      <c r="EA116" s="91"/>
      <c r="EB116" s="91"/>
      <c r="EC116" s="91"/>
      <c r="ED116" s="91"/>
      <c r="EE116" s="91"/>
      <c r="EF116" s="91"/>
      <c r="EG116" s="94" t="s">
        <v>869</v>
      </c>
      <c r="EH116" s="96" t="s">
        <v>516</v>
      </c>
      <c r="EI116" s="95" t="s">
        <v>517</v>
      </c>
      <c r="EJ116" s="95" t="s">
        <v>518</v>
      </c>
      <c r="EK116" s="96" t="s">
        <v>253</v>
      </c>
      <c r="EL116" s="74" t="s">
        <v>857</v>
      </c>
      <c r="EM116" s="74" t="s">
        <v>520</v>
      </c>
      <c r="EN116" s="137" t="s">
        <v>869</v>
      </c>
      <c r="EO116" s="185" t="s">
        <v>254</v>
      </c>
      <c r="EP116" s="185" t="s">
        <v>870</v>
      </c>
      <c r="EQ116" s="185" t="s">
        <v>859</v>
      </c>
      <c r="ER116" s="185" t="s">
        <v>860</v>
      </c>
      <c r="ES116" s="185" t="s">
        <v>861</v>
      </c>
      <c r="ET116" s="185" t="s">
        <v>871</v>
      </c>
      <c r="EU116" s="185" t="s">
        <v>872</v>
      </c>
      <c r="EV116" s="137"/>
      <c r="EW116" s="137"/>
      <c r="EX116" s="355" t="s">
        <v>279</v>
      </c>
      <c r="EY116" s="355" t="s">
        <v>873</v>
      </c>
      <c r="EZ116" s="356"/>
      <c r="FA116" s="356"/>
      <c r="FB116" s="356"/>
      <c r="FC116" s="356"/>
      <c r="FD116" s="356"/>
      <c r="FE116" s="356"/>
      <c r="FF116" s="239">
        <v>44052</v>
      </c>
      <c r="FG116" s="357"/>
      <c r="FH116" s="357"/>
      <c r="FI116" s="240">
        <v>115810</v>
      </c>
      <c r="FJ116" s="239"/>
      <c r="FK116" s="248"/>
      <c r="FL116" s="135">
        <v>1</v>
      </c>
      <c r="FM116" s="136"/>
      <c r="FN116" s="136"/>
      <c r="FO116" s="136"/>
      <c r="FP116" s="136"/>
      <c r="FQ116" s="136"/>
      <c r="FR116" s="136"/>
      <c r="FS116" s="136"/>
      <c r="FT116" s="136"/>
      <c r="FU116" s="136"/>
      <c r="FV116" s="136"/>
    </row>
    <row r="117" spans="1:1108" s="249" customFormat="1">
      <c r="A117" s="199">
        <v>302</v>
      </c>
      <c r="B117" s="281">
        <v>103.1</v>
      </c>
      <c r="C117" s="201"/>
      <c r="D117" s="317"/>
      <c r="E117" s="281"/>
      <c r="F117" s="205"/>
      <c r="G117" s="206"/>
      <c r="H117" s="206"/>
      <c r="I117" s="206"/>
      <c r="J117" s="326"/>
      <c r="K117" s="326"/>
      <c r="L117" s="319"/>
      <c r="M117" s="332"/>
      <c r="N117" s="319"/>
      <c r="O117" s="321"/>
      <c r="P117" s="213"/>
      <c r="Q117" s="213"/>
      <c r="R117" s="213"/>
      <c r="S117" s="213"/>
      <c r="T117" s="213"/>
      <c r="U117" s="21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13"/>
      <c r="AF117" s="213"/>
      <c r="AG117" s="217"/>
      <c r="AH117" s="213"/>
      <c r="AI117" s="213"/>
      <c r="AJ117" s="205"/>
      <c r="AK117" s="205"/>
      <c r="AL117" s="322"/>
      <c r="AM117" s="322"/>
      <c r="AN117" s="322"/>
      <c r="AO117" s="322"/>
      <c r="AP117" s="217"/>
      <c r="AQ117" s="217"/>
      <c r="AR117" s="345"/>
      <c r="AS117" s="345"/>
      <c r="AT117" s="345"/>
      <c r="AU117" s="345"/>
      <c r="AV117" s="345"/>
      <c r="AW117" s="319"/>
      <c r="AX117" s="319"/>
      <c r="AY117" s="319"/>
      <c r="AZ117" s="319"/>
      <c r="BA117" s="319"/>
      <c r="BB117" s="332"/>
      <c r="BC117" s="332"/>
      <c r="BD117" s="332"/>
      <c r="BE117" s="281"/>
      <c r="BF117" s="230"/>
      <c r="BG117" s="319"/>
      <c r="BH117" s="319"/>
      <c r="BI117" s="252"/>
      <c r="BJ117" s="252"/>
      <c r="BK117" s="252"/>
      <c r="BL117" s="252"/>
      <c r="BM117" s="319"/>
      <c r="BN117" s="319"/>
      <c r="BO117" s="319"/>
      <c r="BP117" s="319"/>
      <c r="BQ117" s="319"/>
      <c r="BR117" s="319"/>
      <c r="BS117" s="222" t="s">
        <v>283</v>
      </c>
      <c r="BT117" s="222" t="s">
        <v>283</v>
      </c>
      <c r="BU117" s="222" t="s">
        <v>283</v>
      </c>
      <c r="BV117" s="222" t="s">
        <v>283</v>
      </c>
      <c r="BW117" s="222" t="s">
        <v>283</v>
      </c>
      <c r="BX117" s="222" t="s">
        <v>283</v>
      </c>
      <c r="BY117" s="222" t="s">
        <v>283</v>
      </c>
      <c r="BZ117" s="319"/>
      <c r="CA117" s="319"/>
      <c r="CB117" s="319"/>
      <c r="CC117" s="319"/>
      <c r="CD117" s="319"/>
      <c r="CE117" s="319"/>
      <c r="CF117" s="319"/>
      <c r="CG117" s="319"/>
      <c r="CH117" s="319"/>
      <c r="CI117" s="319"/>
      <c r="CJ117" s="319"/>
      <c r="CK117" s="319"/>
      <c r="CL117" s="319"/>
      <c r="CM117" s="319"/>
      <c r="CN117" s="319"/>
      <c r="CO117" s="319"/>
      <c r="CP117" s="319"/>
      <c r="CQ117" s="319"/>
      <c r="CR117" s="319"/>
      <c r="CS117" s="319"/>
      <c r="CT117" s="319"/>
      <c r="CU117" s="319"/>
      <c r="CV117" s="319"/>
      <c r="CW117" s="319"/>
      <c r="CX117" s="319"/>
      <c r="CY117" s="319"/>
      <c r="CZ117" s="319"/>
      <c r="DA117" s="330"/>
      <c r="DB117" s="331"/>
      <c r="DC117" s="331"/>
      <c r="DD117" s="331"/>
      <c r="DE117" s="332"/>
      <c r="DF117" s="331"/>
      <c r="DG117" s="319"/>
      <c r="DH117" s="319"/>
      <c r="DI117" s="330"/>
      <c r="DJ117" s="319"/>
      <c r="DK117" s="319"/>
      <c r="DL117" s="319"/>
      <c r="DM117" s="228" t="s">
        <v>283</v>
      </c>
      <c r="DN117" s="228" t="s">
        <v>283</v>
      </c>
      <c r="DO117" s="228" t="s">
        <v>283</v>
      </c>
      <c r="DP117" s="228"/>
      <c r="DQ117" s="319"/>
      <c r="DR117" s="319"/>
      <c r="DS117" s="319"/>
      <c r="DT117" s="319"/>
      <c r="DU117" s="319"/>
      <c r="DV117" s="319"/>
      <c r="DW117" s="319"/>
      <c r="DX117" s="319"/>
      <c r="DY117" s="319"/>
      <c r="DZ117" s="319"/>
      <c r="EA117" s="319"/>
      <c r="EB117" s="319"/>
      <c r="EC117" s="319"/>
      <c r="ED117" s="319"/>
      <c r="EE117" s="319"/>
      <c r="EF117" s="319"/>
      <c r="EG117" s="200"/>
      <c r="EH117" s="200"/>
      <c r="EI117" s="319"/>
      <c r="EJ117" s="319"/>
      <c r="EK117" s="281"/>
      <c r="EL117" s="319"/>
      <c r="EM117" s="319"/>
      <c r="EN117" s="200"/>
      <c r="EO117" s="281"/>
      <c r="EP117" s="281"/>
      <c r="EQ117" s="281"/>
      <c r="ER117" s="281"/>
      <c r="ES117" s="281"/>
      <c r="ET117" s="281"/>
      <c r="EU117" s="281"/>
      <c r="EV117" s="200"/>
      <c r="EW117" s="200"/>
      <c r="EX117" s="319"/>
      <c r="EY117" s="319"/>
      <c r="EZ117" s="319"/>
      <c r="FA117" s="319"/>
      <c r="FB117" s="319"/>
      <c r="FC117" s="319"/>
      <c r="FD117" s="319"/>
      <c r="FE117" s="319"/>
      <c r="FF117" s="317"/>
      <c r="FG117" s="317"/>
      <c r="FH117" s="317"/>
      <c r="FI117" s="317"/>
      <c r="FJ117" s="317"/>
      <c r="FK117" s="317"/>
      <c r="FL117" s="234">
        <v>1</v>
      </c>
      <c r="FM117" s="222"/>
      <c r="FN117" s="222"/>
      <c r="FO117" s="222"/>
      <c r="FP117" s="222"/>
      <c r="FQ117" s="222"/>
      <c r="FR117" s="222"/>
      <c r="FS117" s="222"/>
      <c r="FT117" s="222"/>
      <c r="FU117" s="222"/>
      <c r="FV117" s="222"/>
      <c r="FW117" s="252"/>
      <c r="FX117" s="252"/>
      <c r="FY117" s="252"/>
      <c r="FZ117" s="252"/>
      <c r="GA117" s="252"/>
      <c r="GB117" s="252"/>
      <c r="GC117" s="252"/>
      <c r="GD117" s="252"/>
      <c r="GE117" s="252"/>
      <c r="GF117" s="252"/>
      <c r="GG117" s="252"/>
      <c r="GH117" s="252"/>
      <c r="GI117" s="252"/>
      <c r="GJ117" s="252"/>
      <c r="GK117" s="252"/>
      <c r="GL117" s="252"/>
      <c r="GM117" s="252"/>
      <c r="GN117" s="252"/>
      <c r="GO117" s="252"/>
      <c r="GP117" s="252"/>
      <c r="GQ117" s="252"/>
      <c r="GR117" s="252"/>
      <c r="GS117" s="252"/>
      <c r="GT117" s="252"/>
      <c r="GU117" s="252"/>
      <c r="GV117" s="252"/>
      <c r="GW117" s="252"/>
      <c r="GX117" s="252"/>
      <c r="GY117" s="252"/>
      <c r="GZ117" s="252"/>
      <c r="HA117" s="252"/>
      <c r="HB117" s="252"/>
      <c r="HC117" s="252"/>
      <c r="HD117" s="252"/>
      <c r="HE117" s="252"/>
      <c r="HF117" s="252"/>
      <c r="HG117" s="252"/>
      <c r="HH117" s="252"/>
      <c r="HI117" s="252"/>
      <c r="HJ117" s="252"/>
      <c r="HK117" s="252"/>
      <c r="HL117" s="252"/>
      <c r="HM117" s="252"/>
      <c r="HN117" s="252"/>
      <c r="HO117" s="252"/>
      <c r="HP117" s="252"/>
      <c r="HQ117" s="252"/>
      <c r="HR117" s="252"/>
      <c r="HS117" s="252"/>
      <c r="HT117" s="252"/>
      <c r="HU117" s="252"/>
      <c r="HV117" s="252"/>
      <c r="HW117" s="252"/>
      <c r="HX117" s="252"/>
      <c r="HY117" s="252"/>
      <c r="HZ117" s="252"/>
      <c r="IA117" s="252"/>
      <c r="IB117" s="252"/>
      <c r="IC117" s="252"/>
      <c r="ID117" s="252"/>
      <c r="IE117" s="252"/>
      <c r="IF117" s="252"/>
      <c r="IG117" s="252"/>
      <c r="IH117" s="252"/>
      <c r="II117" s="252"/>
      <c r="IJ117" s="252"/>
      <c r="IK117" s="252"/>
      <c r="IL117" s="252"/>
      <c r="IM117" s="252"/>
      <c r="IN117" s="252"/>
      <c r="IO117" s="252"/>
      <c r="IP117" s="252"/>
      <c r="IQ117" s="252"/>
      <c r="IR117" s="252"/>
      <c r="IS117" s="252"/>
      <c r="IT117" s="252"/>
      <c r="IU117" s="252"/>
      <c r="IV117" s="252"/>
      <c r="IW117" s="252"/>
      <c r="IX117" s="252"/>
      <c r="IY117" s="252"/>
      <c r="IZ117" s="252"/>
      <c r="JA117" s="252"/>
      <c r="JB117" s="252"/>
      <c r="JC117" s="252"/>
      <c r="JD117" s="252"/>
      <c r="JE117" s="252"/>
      <c r="JF117" s="252"/>
      <c r="JG117" s="252"/>
      <c r="JH117" s="252"/>
      <c r="JI117" s="252"/>
      <c r="JJ117" s="252"/>
      <c r="JK117" s="252"/>
      <c r="JL117" s="252"/>
      <c r="JM117" s="252"/>
      <c r="JN117" s="252"/>
      <c r="JO117" s="252"/>
      <c r="JP117" s="252"/>
      <c r="JQ117" s="252"/>
      <c r="JR117" s="252"/>
      <c r="JS117" s="252"/>
      <c r="JT117" s="252"/>
      <c r="JU117" s="252"/>
      <c r="JV117" s="252"/>
      <c r="JW117" s="252"/>
      <c r="JX117" s="252"/>
      <c r="JY117" s="252"/>
      <c r="JZ117" s="252"/>
      <c r="KA117" s="252"/>
      <c r="KB117" s="252"/>
      <c r="KC117" s="252"/>
      <c r="KD117" s="252"/>
      <c r="KE117" s="252"/>
      <c r="KF117" s="252"/>
      <c r="KG117" s="252"/>
      <c r="KH117" s="252"/>
      <c r="KI117" s="252"/>
      <c r="KJ117" s="252"/>
      <c r="KK117" s="252"/>
      <c r="KL117" s="252"/>
      <c r="KM117" s="252"/>
      <c r="KN117" s="252"/>
      <c r="KO117" s="252"/>
      <c r="KP117" s="252"/>
      <c r="KQ117" s="252"/>
      <c r="KR117" s="252"/>
      <c r="KS117" s="252"/>
      <c r="KT117" s="252"/>
      <c r="KU117" s="252"/>
      <c r="KV117" s="252"/>
      <c r="KW117" s="252"/>
      <c r="KX117" s="252"/>
      <c r="KY117" s="252"/>
      <c r="KZ117" s="252"/>
      <c r="LA117" s="252"/>
      <c r="LB117" s="252"/>
      <c r="LC117" s="252"/>
      <c r="LD117" s="252"/>
      <c r="LE117" s="252"/>
      <c r="LF117" s="252"/>
      <c r="LG117" s="252"/>
      <c r="LH117" s="252"/>
      <c r="LI117" s="252"/>
      <c r="LJ117" s="252"/>
      <c r="LK117" s="252"/>
      <c r="LL117" s="252"/>
      <c r="LM117" s="252"/>
      <c r="LN117" s="252"/>
      <c r="LO117" s="252"/>
      <c r="LP117" s="252"/>
      <c r="LQ117" s="252"/>
      <c r="LR117" s="252"/>
      <c r="LS117" s="252"/>
      <c r="LT117" s="252"/>
      <c r="LU117" s="252"/>
      <c r="LV117" s="252"/>
      <c r="LW117" s="252"/>
      <c r="LX117" s="252"/>
      <c r="LY117" s="252"/>
      <c r="LZ117" s="252"/>
      <c r="MA117" s="252"/>
      <c r="MB117" s="252"/>
      <c r="MC117" s="252"/>
      <c r="MD117" s="252"/>
      <c r="ME117" s="252"/>
      <c r="MF117" s="252"/>
      <c r="MG117" s="252"/>
      <c r="MH117" s="252"/>
      <c r="MI117" s="252"/>
      <c r="MJ117" s="252"/>
      <c r="MK117" s="252"/>
      <c r="ML117" s="252"/>
      <c r="MM117" s="252"/>
      <c r="MN117" s="252"/>
      <c r="MO117" s="252"/>
      <c r="MP117" s="252"/>
      <c r="MQ117" s="252"/>
      <c r="MR117" s="252"/>
      <c r="MS117" s="252"/>
      <c r="MT117" s="252"/>
      <c r="MU117" s="252"/>
      <c r="MV117" s="252"/>
      <c r="MW117" s="252"/>
      <c r="MX117" s="252"/>
      <c r="MY117" s="252"/>
      <c r="MZ117" s="252"/>
      <c r="NA117" s="252"/>
      <c r="NB117" s="252"/>
      <c r="NC117" s="252"/>
      <c r="ND117" s="252"/>
      <c r="NE117" s="252"/>
      <c r="NF117" s="252"/>
      <c r="NG117" s="252"/>
      <c r="NH117" s="252"/>
      <c r="NI117" s="252"/>
      <c r="NJ117" s="252"/>
      <c r="NK117" s="252"/>
      <c r="NL117" s="252"/>
      <c r="NM117" s="252"/>
      <c r="NN117" s="252"/>
      <c r="NO117" s="252"/>
      <c r="NP117" s="252"/>
      <c r="NQ117" s="252"/>
      <c r="NR117" s="252"/>
      <c r="NS117" s="252"/>
      <c r="NT117" s="252"/>
      <c r="NU117" s="252"/>
      <c r="NV117" s="252"/>
      <c r="NW117" s="252"/>
      <c r="NX117" s="252"/>
      <c r="NY117" s="252"/>
      <c r="NZ117" s="252"/>
      <c r="OA117" s="252"/>
      <c r="OB117" s="252"/>
      <c r="OC117" s="252"/>
      <c r="OD117" s="252"/>
      <c r="OE117" s="252"/>
      <c r="OF117" s="252"/>
      <c r="OG117" s="252"/>
      <c r="OH117" s="252"/>
      <c r="OI117" s="252"/>
      <c r="OJ117" s="252"/>
      <c r="OK117" s="252"/>
      <c r="OL117" s="252"/>
      <c r="OM117" s="252"/>
      <c r="ON117" s="252"/>
      <c r="OO117" s="252"/>
      <c r="OP117" s="252"/>
      <c r="OQ117" s="252"/>
      <c r="OR117" s="252"/>
      <c r="OS117" s="252"/>
      <c r="OT117" s="252"/>
      <c r="OU117" s="252"/>
      <c r="OV117" s="252"/>
      <c r="OW117" s="252"/>
      <c r="OX117" s="252"/>
      <c r="OY117" s="252"/>
      <c r="OZ117" s="252"/>
      <c r="PA117" s="252"/>
      <c r="PB117" s="252"/>
      <c r="PC117" s="252"/>
      <c r="PD117" s="252"/>
      <c r="PE117" s="252"/>
      <c r="PF117" s="252"/>
      <c r="PG117" s="252"/>
      <c r="PH117" s="252"/>
      <c r="PI117" s="252"/>
      <c r="PJ117" s="252"/>
      <c r="PK117" s="252"/>
      <c r="PL117" s="252"/>
      <c r="PM117" s="252"/>
      <c r="PN117" s="252"/>
      <c r="PO117" s="252"/>
      <c r="PP117" s="252"/>
      <c r="PQ117" s="252"/>
      <c r="PR117" s="252"/>
      <c r="PS117" s="252"/>
      <c r="PT117" s="252"/>
      <c r="PU117" s="252"/>
      <c r="PV117" s="252"/>
      <c r="PW117" s="252"/>
      <c r="PX117" s="252"/>
      <c r="PY117" s="252"/>
      <c r="PZ117" s="252"/>
      <c r="QA117" s="252"/>
      <c r="QB117" s="252"/>
      <c r="QC117" s="252"/>
      <c r="QD117" s="252"/>
      <c r="QE117" s="252"/>
      <c r="QF117" s="252"/>
      <c r="QG117" s="252"/>
      <c r="QH117" s="252"/>
      <c r="QI117" s="252"/>
      <c r="QJ117" s="252"/>
      <c r="QK117" s="252"/>
      <c r="QL117" s="252"/>
      <c r="QM117" s="252"/>
      <c r="QN117" s="252"/>
      <c r="QO117" s="252"/>
      <c r="QP117" s="252"/>
      <c r="QQ117" s="252"/>
      <c r="QR117" s="252"/>
      <c r="QS117" s="252"/>
      <c r="QT117" s="252"/>
      <c r="QU117" s="252"/>
      <c r="QV117" s="252"/>
      <c r="QW117" s="252"/>
      <c r="QX117" s="252"/>
      <c r="QY117" s="252"/>
      <c r="QZ117" s="252"/>
      <c r="RA117" s="252"/>
      <c r="RB117" s="252"/>
      <c r="RC117" s="252"/>
      <c r="RD117" s="252"/>
      <c r="RE117" s="252"/>
      <c r="RF117" s="252"/>
      <c r="RG117" s="252"/>
      <c r="RH117" s="252"/>
      <c r="RI117" s="252"/>
      <c r="RJ117" s="252"/>
      <c r="RK117" s="252"/>
      <c r="RL117" s="252"/>
      <c r="RM117" s="252"/>
      <c r="RN117" s="252"/>
      <c r="RO117" s="252"/>
      <c r="RP117" s="252"/>
      <c r="RQ117" s="252"/>
      <c r="RR117" s="252"/>
      <c r="RS117" s="252"/>
      <c r="RT117" s="252"/>
      <c r="RU117" s="252"/>
      <c r="RV117" s="252"/>
      <c r="RW117" s="252"/>
      <c r="RX117" s="252"/>
      <c r="RY117" s="252"/>
      <c r="RZ117" s="252"/>
      <c r="SA117" s="252"/>
      <c r="SB117" s="252"/>
      <c r="SC117" s="252"/>
      <c r="SD117" s="252"/>
      <c r="SE117" s="252"/>
      <c r="SF117" s="252"/>
      <c r="SG117" s="252"/>
      <c r="SH117" s="252"/>
      <c r="SI117" s="252"/>
      <c r="SJ117" s="252"/>
      <c r="SK117" s="252"/>
      <c r="SL117" s="252"/>
      <c r="SM117" s="252"/>
      <c r="SN117" s="252"/>
      <c r="SO117" s="252"/>
      <c r="SP117" s="252"/>
      <c r="SQ117" s="252"/>
      <c r="SR117" s="252"/>
      <c r="SS117" s="252"/>
      <c r="ST117" s="252"/>
      <c r="SU117" s="252"/>
      <c r="SV117" s="252"/>
      <c r="SW117" s="252"/>
      <c r="SX117" s="252"/>
      <c r="SY117" s="252"/>
      <c r="SZ117" s="252"/>
      <c r="TA117" s="252"/>
      <c r="TB117" s="252"/>
      <c r="TC117" s="252"/>
      <c r="TD117" s="252"/>
      <c r="TE117" s="252"/>
      <c r="TF117" s="252"/>
      <c r="TG117" s="252"/>
      <c r="TH117" s="252"/>
      <c r="TI117" s="252"/>
      <c r="TJ117" s="252"/>
      <c r="TK117" s="252"/>
      <c r="TL117" s="252"/>
      <c r="TM117" s="252"/>
      <c r="TN117" s="252"/>
      <c r="TO117" s="252"/>
      <c r="TP117" s="252"/>
      <c r="TQ117" s="252"/>
      <c r="TR117" s="252"/>
      <c r="TS117" s="252"/>
      <c r="TT117" s="252"/>
      <c r="TU117" s="252"/>
      <c r="TV117" s="252"/>
      <c r="TW117" s="252"/>
      <c r="TX117" s="252"/>
      <c r="TY117" s="252"/>
      <c r="TZ117" s="252"/>
      <c r="UA117" s="252"/>
      <c r="UB117" s="252"/>
      <c r="UC117" s="252"/>
      <c r="UD117" s="252"/>
      <c r="UE117" s="252"/>
      <c r="UF117" s="252"/>
      <c r="UG117" s="252"/>
      <c r="UH117" s="252"/>
      <c r="UI117" s="252"/>
      <c r="UJ117" s="252"/>
      <c r="UK117" s="252"/>
      <c r="UL117" s="252"/>
      <c r="UM117" s="252"/>
      <c r="UN117" s="252"/>
      <c r="UO117" s="252"/>
      <c r="UP117" s="252"/>
      <c r="UQ117" s="252"/>
      <c r="UR117" s="252"/>
      <c r="US117" s="252"/>
      <c r="UT117" s="252"/>
      <c r="UU117" s="252"/>
      <c r="UV117" s="252"/>
      <c r="UW117" s="252"/>
      <c r="UX117" s="252"/>
      <c r="UY117" s="252"/>
      <c r="UZ117" s="252"/>
      <c r="VA117" s="252"/>
      <c r="VB117" s="252"/>
      <c r="VC117" s="252"/>
      <c r="VD117" s="252"/>
      <c r="VE117" s="252"/>
      <c r="VF117" s="252"/>
      <c r="VG117" s="252"/>
      <c r="VH117" s="252"/>
      <c r="VI117" s="252"/>
      <c r="VJ117" s="252"/>
      <c r="VK117" s="252"/>
      <c r="VL117" s="252"/>
      <c r="VM117" s="252"/>
      <c r="VN117" s="252"/>
      <c r="VO117" s="252"/>
      <c r="VP117" s="252"/>
      <c r="VQ117" s="252"/>
      <c r="VR117" s="252"/>
      <c r="VS117" s="252"/>
      <c r="VT117" s="252"/>
      <c r="VU117" s="252"/>
      <c r="VV117" s="252"/>
      <c r="VW117" s="252"/>
      <c r="VX117" s="252"/>
      <c r="VY117" s="252"/>
      <c r="VZ117" s="252"/>
      <c r="WA117" s="252"/>
      <c r="WB117" s="252"/>
      <c r="WC117" s="252"/>
      <c r="WD117" s="252"/>
      <c r="WE117" s="252"/>
      <c r="WF117" s="252"/>
      <c r="WG117" s="252"/>
      <c r="WH117" s="252"/>
      <c r="WI117" s="252"/>
      <c r="WJ117" s="252"/>
      <c r="WK117" s="252"/>
      <c r="WL117" s="252"/>
      <c r="WM117" s="252"/>
      <c r="WN117" s="252"/>
      <c r="WO117" s="252"/>
      <c r="WP117" s="252"/>
      <c r="WQ117" s="252"/>
      <c r="WR117" s="252"/>
      <c r="WS117" s="252"/>
      <c r="WT117" s="252"/>
      <c r="WU117" s="252"/>
      <c r="WV117" s="252"/>
      <c r="WW117" s="252"/>
      <c r="WX117" s="252"/>
      <c r="WY117" s="252"/>
      <c r="WZ117" s="252"/>
      <c r="XA117" s="252"/>
      <c r="XB117" s="252"/>
      <c r="XC117" s="252"/>
      <c r="XD117" s="252"/>
      <c r="XE117" s="252"/>
      <c r="XF117" s="252"/>
      <c r="XG117" s="252"/>
      <c r="XH117" s="252"/>
      <c r="XI117" s="252"/>
      <c r="XJ117" s="252"/>
      <c r="XK117" s="252"/>
      <c r="XL117" s="252"/>
      <c r="XM117" s="252"/>
      <c r="XN117" s="252"/>
      <c r="XO117" s="252"/>
      <c r="XP117" s="252"/>
      <c r="XQ117" s="252"/>
      <c r="XR117" s="252"/>
      <c r="XS117" s="252"/>
      <c r="XT117" s="252"/>
      <c r="XU117" s="252"/>
      <c r="XV117" s="252"/>
      <c r="XW117" s="252"/>
      <c r="XX117" s="252"/>
      <c r="XY117" s="252"/>
      <c r="XZ117" s="252"/>
      <c r="YA117" s="252"/>
      <c r="YB117" s="252"/>
      <c r="YC117" s="252"/>
      <c r="YD117" s="252"/>
      <c r="YE117" s="252"/>
      <c r="YF117" s="252"/>
      <c r="YG117" s="252"/>
      <c r="YH117" s="252"/>
      <c r="YI117" s="252"/>
      <c r="YJ117" s="252"/>
      <c r="YK117" s="252"/>
      <c r="YL117" s="252"/>
      <c r="YM117" s="252"/>
      <c r="YN117" s="252"/>
      <c r="YO117" s="252"/>
      <c r="YP117" s="252"/>
      <c r="YQ117" s="252"/>
      <c r="YR117" s="252"/>
      <c r="YS117" s="252"/>
      <c r="YT117" s="252"/>
      <c r="YU117" s="252"/>
      <c r="YV117" s="252"/>
      <c r="YW117" s="252"/>
      <c r="YX117" s="252"/>
      <c r="YY117" s="252"/>
      <c r="YZ117" s="252"/>
      <c r="ZA117" s="252"/>
      <c r="ZB117" s="252"/>
      <c r="ZC117" s="252"/>
      <c r="ZD117" s="252"/>
      <c r="ZE117" s="252"/>
      <c r="ZF117" s="252"/>
      <c r="ZG117" s="252"/>
      <c r="ZH117" s="252"/>
      <c r="ZI117" s="252"/>
      <c r="ZJ117" s="252"/>
      <c r="ZK117" s="252"/>
      <c r="ZL117" s="252"/>
      <c r="ZM117" s="252"/>
      <c r="ZN117" s="252"/>
      <c r="ZO117" s="252"/>
      <c r="ZP117" s="252"/>
      <c r="ZQ117" s="252"/>
      <c r="ZR117" s="252"/>
      <c r="ZS117" s="252"/>
      <c r="ZT117" s="252"/>
      <c r="ZU117" s="252"/>
      <c r="ZV117" s="252"/>
      <c r="ZW117" s="252"/>
      <c r="ZX117" s="252"/>
      <c r="ZY117" s="252"/>
      <c r="ZZ117" s="252"/>
      <c r="AAA117" s="252"/>
      <c r="AAB117" s="252"/>
      <c r="AAC117" s="252"/>
      <c r="AAD117" s="252"/>
      <c r="AAE117" s="252"/>
      <c r="AAF117" s="252"/>
      <c r="AAG117" s="252"/>
      <c r="AAH117" s="252"/>
      <c r="AAI117" s="252"/>
      <c r="AAJ117" s="252"/>
      <c r="AAK117" s="252"/>
      <c r="AAL117" s="252"/>
      <c r="AAM117" s="252"/>
      <c r="AAN117" s="252"/>
      <c r="AAO117" s="252"/>
      <c r="AAP117" s="252"/>
      <c r="AAQ117" s="252"/>
      <c r="AAR117" s="252"/>
      <c r="AAS117" s="252"/>
      <c r="AAT117" s="252"/>
      <c r="AAU117" s="252"/>
      <c r="AAV117" s="252"/>
      <c r="AAW117" s="252"/>
      <c r="AAX117" s="252"/>
      <c r="AAY117" s="252"/>
      <c r="AAZ117" s="252"/>
      <c r="ABA117" s="252"/>
      <c r="ABB117" s="252"/>
      <c r="ABC117" s="252"/>
      <c r="ABD117" s="252"/>
      <c r="ABE117" s="252"/>
      <c r="ABF117" s="252"/>
      <c r="ABG117" s="252"/>
      <c r="ABH117" s="252"/>
      <c r="ABI117" s="252"/>
      <c r="ABJ117" s="252"/>
      <c r="ABK117" s="252"/>
      <c r="ABL117" s="252"/>
      <c r="ABM117" s="252"/>
      <c r="ABN117" s="252"/>
      <c r="ABO117" s="252"/>
      <c r="ABP117" s="252"/>
      <c r="ABQ117" s="252"/>
      <c r="ABR117" s="252"/>
      <c r="ABS117" s="252"/>
      <c r="ABT117" s="252"/>
      <c r="ABU117" s="252"/>
      <c r="ABV117" s="252"/>
      <c r="ABW117" s="252"/>
      <c r="ABX117" s="252"/>
      <c r="ABY117" s="252"/>
      <c r="ABZ117" s="252"/>
      <c r="ACA117" s="252"/>
      <c r="ACB117" s="252"/>
      <c r="ACC117" s="252"/>
      <c r="ACD117" s="252"/>
      <c r="ACE117" s="252"/>
      <c r="ACF117" s="252"/>
      <c r="ACG117" s="252"/>
      <c r="ACH117" s="252"/>
      <c r="ACI117" s="252"/>
      <c r="ACJ117" s="252"/>
      <c r="ACK117" s="252"/>
      <c r="ACL117" s="252"/>
      <c r="ACM117" s="252"/>
      <c r="ACN117" s="252"/>
      <c r="ACO117" s="252"/>
      <c r="ACP117" s="252"/>
      <c r="ACQ117" s="252"/>
      <c r="ACR117" s="252"/>
      <c r="ACS117" s="252"/>
      <c r="ACT117" s="252"/>
      <c r="ACU117" s="252"/>
      <c r="ACV117" s="252"/>
      <c r="ACW117" s="252"/>
      <c r="ACX117" s="252"/>
      <c r="ACY117" s="252"/>
      <c r="ACZ117" s="252"/>
      <c r="ADA117" s="252"/>
      <c r="ADB117" s="252"/>
      <c r="ADC117" s="252"/>
      <c r="ADD117" s="252"/>
      <c r="ADE117" s="252"/>
      <c r="ADF117" s="252"/>
      <c r="ADG117" s="252"/>
      <c r="ADH117" s="252"/>
      <c r="ADI117" s="252"/>
      <c r="ADJ117" s="252"/>
      <c r="ADK117" s="252"/>
      <c r="ADL117" s="252"/>
      <c r="ADM117" s="252"/>
      <c r="ADN117" s="252"/>
      <c r="ADO117" s="252"/>
      <c r="ADP117" s="252"/>
      <c r="ADQ117" s="252"/>
      <c r="ADR117" s="252"/>
      <c r="ADS117" s="252"/>
      <c r="ADT117" s="252"/>
      <c r="ADU117" s="252"/>
      <c r="ADV117" s="252"/>
      <c r="ADW117" s="252"/>
      <c r="ADX117" s="252"/>
      <c r="ADY117" s="252"/>
      <c r="ADZ117" s="252"/>
      <c r="AEA117" s="252"/>
      <c r="AEB117" s="252"/>
      <c r="AEC117" s="252"/>
      <c r="AED117" s="252"/>
      <c r="AEE117" s="252"/>
      <c r="AEF117" s="252"/>
      <c r="AEG117" s="252"/>
      <c r="AEH117" s="252"/>
      <c r="AEI117" s="252"/>
      <c r="AEJ117" s="252"/>
      <c r="AEK117" s="252"/>
      <c r="AEL117" s="252"/>
      <c r="AEM117" s="252"/>
      <c r="AEN117" s="252"/>
      <c r="AEO117" s="252"/>
      <c r="AEP117" s="252"/>
      <c r="AEQ117" s="252"/>
      <c r="AER117" s="252"/>
      <c r="AES117" s="252"/>
      <c r="AET117" s="252"/>
      <c r="AEU117" s="252"/>
      <c r="AEV117" s="252"/>
      <c r="AEW117" s="252"/>
      <c r="AEX117" s="252"/>
      <c r="AEY117" s="252"/>
      <c r="AEZ117" s="252"/>
      <c r="AFA117" s="252"/>
      <c r="AFB117" s="252"/>
      <c r="AFC117" s="252"/>
      <c r="AFD117" s="252"/>
      <c r="AFE117" s="252"/>
      <c r="AFF117" s="252"/>
      <c r="AFG117" s="252"/>
      <c r="AFH117" s="252"/>
      <c r="AFI117" s="252"/>
      <c r="AFJ117" s="252"/>
      <c r="AFK117" s="252"/>
      <c r="AFL117" s="252"/>
      <c r="AFM117" s="252"/>
      <c r="AFN117" s="252"/>
      <c r="AFO117" s="252"/>
      <c r="AFP117" s="252"/>
      <c r="AFQ117" s="252"/>
      <c r="AFR117" s="252"/>
      <c r="AFS117" s="252"/>
      <c r="AFT117" s="252"/>
      <c r="AFU117" s="252"/>
      <c r="AFV117" s="252"/>
      <c r="AFW117" s="252"/>
      <c r="AFX117" s="252"/>
      <c r="AFY117" s="252"/>
      <c r="AFZ117" s="252"/>
      <c r="AGA117" s="252"/>
      <c r="AGB117" s="252"/>
      <c r="AGC117" s="252"/>
      <c r="AGD117" s="252"/>
      <c r="AGE117" s="252"/>
      <c r="AGF117" s="252"/>
      <c r="AGG117" s="252"/>
      <c r="AGH117" s="252"/>
      <c r="AGI117" s="252"/>
      <c r="AGJ117" s="252"/>
      <c r="AGK117" s="252"/>
      <c r="AGL117" s="252"/>
      <c r="AGM117" s="252"/>
      <c r="AGN117" s="252"/>
      <c r="AGO117" s="252"/>
      <c r="AGP117" s="252"/>
      <c r="AGQ117" s="252"/>
      <c r="AGR117" s="252"/>
      <c r="AGS117" s="252"/>
      <c r="AGT117" s="252"/>
      <c r="AGU117" s="252"/>
      <c r="AGV117" s="252"/>
      <c r="AGW117" s="252"/>
      <c r="AGX117" s="252"/>
      <c r="AGY117" s="252"/>
      <c r="AGZ117" s="252"/>
      <c r="AHA117" s="252"/>
      <c r="AHB117" s="252"/>
      <c r="AHC117" s="252"/>
      <c r="AHD117" s="252"/>
      <c r="AHE117" s="252"/>
      <c r="AHF117" s="252"/>
      <c r="AHG117" s="252"/>
      <c r="AHH117" s="252"/>
      <c r="AHI117" s="252"/>
      <c r="AHJ117" s="252"/>
      <c r="AHK117" s="252"/>
      <c r="AHL117" s="252"/>
      <c r="AHM117" s="252"/>
      <c r="AHN117" s="252"/>
      <c r="AHO117" s="252"/>
      <c r="AHP117" s="252"/>
      <c r="AHQ117" s="252"/>
      <c r="AHR117" s="252"/>
      <c r="AHS117" s="252"/>
      <c r="AHT117" s="252"/>
      <c r="AHU117" s="252"/>
      <c r="AHV117" s="252"/>
      <c r="AHW117" s="252"/>
      <c r="AHX117" s="252"/>
      <c r="AHY117" s="252"/>
      <c r="AHZ117" s="252"/>
      <c r="AIA117" s="252"/>
      <c r="AIB117" s="252"/>
      <c r="AIC117" s="252"/>
      <c r="AID117" s="252"/>
      <c r="AIE117" s="252"/>
      <c r="AIF117" s="252"/>
      <c r="AIG117" s="252"/>
      <c r="AIH117" s="252"/>
      <c r="AII117" s="252"/>
      <c r="AIJ117" s="252"/>
      <c r="AIK117" s="252"/>
      <c r="AIL117" s="252"/>
      <c r="AIM117" s="252"/>
      <c r="AIN117" s="252"/>
      <c r="AIO117" s="252"/>
      <c r="AIP117" s="252"/>
      <c r="AIQ117" s="252"/>
      <c r="AIR117" s="252"/>
      <c r="AIS117" s="252"/>
      <c r="AIT117" s="252"/>
      <c r="AIU117" s="252"/>
      <c r="AIV117" s="252"/>
      <c r="AIW117" s="252"/>
      <c r="AIX117" s="252"/>
      <c r="AIY117" s="252"/>
      <c r="AIZ117" s="252"/>
      <c r="AJA117" s="252"/>
      <c r="AJB117" s="252"/>
      <c r="AJC117" s="252"/>
      <c r="AJD117" s="252"/>
      <c r="AJE117" s="252"/>
      <c r="AJF117" s="252"/>
      <c r="AJG117" s="252"/>
      <c r="AJH117" s="252"/>
      <c r="AJI117" s="252"/>
      <c r="AJJ117" s="252"/>
      <c r="AJK117" s="252"/>
      <c r="AJL117" s="252"/>
      <c r="AJM117" s="252"/>
      <c r="AJN117" s="252"/>
      <c r="AJO117" s="252"/>
      <c r="AJP117" s="252"/>
      <c r="AJQ117" s="252"/>
      <c r="AJR117" s="252"/>
      <c r="AJS117" s="252"/>
      <c r="AJT117" s="252"/>
      <c r="AJU117" s="252"/>
      <c r="AJV117" s="252"/>
      <c r="AJW117" s="252"/>
      <c r="AJX117" s="252"/>
      <c r="AJY117" s="252"/>
      <c r="AJZ117" s="252"/>
      <c r="AKA117" s="252"/>
      <c r="AKB117" s="252"/>
      <c r="AKC117" s="252"/>
      <c r="AKD117" s="252"/>
      <c r="AKE117" s="252"/>
      <c r="AKF117" s="252"/>
      <c r="AKG117" s="252"/>
      <c r="AKH117" s="252"/>
      <c r="AKI117" s="252"/>
      <c r="AKJ117" s="252"/>
      <c r="AKK117" s="252"/>
      <c r="AKL117" s="252"/>
      <c r="AKM117" s="252"/>
      <c r="AKN117" s="252"/>
      <c r="AKO117" s="252"/>
      <c r="AKP117" s="252"/>
      <c r="AKQ117" s="252"/>
      <c r="AKR117" s="252"/>
      <c r="AKS117" s="252"/>
      <c r="AKT117" s="252"/>
      <c r="AKU117" s="252"/>
      <c r="AKV117" s="252"/>
      <c r="AKW117" s="252"/>
      <c r="AKX117" s="252"/>
      <c r="AKY117" s="252"/>
      <c r="AKZ117" s="252"/>
      <c r="ALA117" s="252"/>
      <c r="ALB117" s="252"/>
      <c r="ALC117" s="252"/>
      <c r="ALD117" s="252"/>
      <c r="ALE117" s="252"/>
      <c r="ALF117" s="252"/>
      <c r="ALG117" s="252"/>
      <c r="ALH117" s="252"/>
      <c r="ALI117" s="252"/>
      <c r="ALJ117" s="252"/>
      <c r="ALK117" s="252"/>
      <c r="ALL117" s="252"/>
      <c r="ALM117" s="252"/>
      <c r="ALN117" s="252"/>
      <c r="ALO117" s="252"/>
      <c r="ALP117" s="252"/>
      <c r="ALQ117" s="252"/>
      <c r="ALR117" s="252"/>
      <c r="ALS117" s="252"/>
      <c r="ALT117" s="252"/>
      <c r="ALU117" s="252"/>
      <c r="ALV117" s="252"/>
      <c r="ALW117" s="252"/>
      <c r="ALX117" s="252"/>
      <c r="ALY117" s="252"/>
      <c r="ALZ117" s="252"/>
      <c r="AMA117" s="252"/>
      <c r="AMB117" s="252"/>
      <c r="AMC117" s="252"/>
      <c r="AMD117" s="252"/>
      <c r="AME117" s="252"/>
      <c r="AMF117" s="252"/>
      <c r="AMG117" s="252"/>
      <c r="AMH117" s="252"/>
      <c r="AMI117" s="252"/>
      <c r="AMJ117" s="252"/>
      <c r="AMK117" s="252"/>
      <c r="AML117" s="252"/>
      <c r="AMM117" s="252"/>
      <c r="AMN117" s="252"/>
      <c r="AMO117" s="252"/>
      <c r="AMP117" s="252"/>
      <c r="AMQ117" s="252"/>
      <c r="AMR117" s="252"/>
      <c r="AMS117" s="252"/>
      <c r="AMT117" s="252"/>
      <c r="AMU117" s="252"/>
      <c r="AMV117" s="252"/>
      <c r="AMW117" s="252"/>
      <c r="AMX117" s="252"/>
      <c r="AMY117" s="252"/>
      <c r="AMZ117" s="252"/>
      <c r="ANA117" s="252"/>
      <c r="ANB117" s="252"/>
      <c r="ANC117" s="252"/>
      <c r="AND117" s="252"/>
      <c r="ANE117" s="252"/>
      <c r="ANF117" s="252"/>
      <c r="ANG117" s="252"/>
      <c r="ANH117" s="252"/>
      <c r="ANI117" s="252"/>
      <c r="ANJ117" s="252"/>
      <c r="ANK117" s="252"/>
      <c r="ANL117" s="252"/>
      <c r="ANM117" s="252"/>
      <c r="ANN117" s="252"/>
      <c r="ANO117" s="252"/>
      <c r="ANP117" s="252"/>
      <c r="ANQ117" s="252"/>
      <c r="ANR117" s="252"/>
      <c r="ANS117" s="252"/>
      <c r="ANT117" s="252"/>
      <c r="ANU117" s="252"/>
      <c r="ANV117" s="252"/>
      <c r="ANW117" s="252"/>
      <c r="ANX117" s="252"/>
      <c r="ANY117" s="252"/>
      <c r="ANZ117" s="252"/>
      <c r="AOA117" s="252"/>
      <c r="AOB117" s="252"/>
      <c r="AOC117" s="252"/>
      <c r="AOD117" s="252"/>
      <c r="AOE117" s="252"/>
      <c r="AOF117" s="252"/>
      <c r="AOG117" s="252"/>
      <c r="AOH117" s="252"/>
      <c r="AOI117" s="252"/>
      <c r="AOJ117" s="252"/>
      <c r="AOK117" s="252"/>
      <c r="AOL117" s="252"/>
      <c r="AOM117" s="252"/>
      <c r="AON117" s="252"/>
      <c r="AOO117" s="252"/>
      <c r="AOP117" s="252"/>
      <c r="AOQ117" s="252"/>
      <c r="AOR117" s="252"/>
      <c r="AOS117" s="252"/>
      <c r="AOT117" s="252"/>
      <c r="AOU117" s="252"/>
      <c r="AOV117" s="252"/>
      <c r="AOW117" s="252"/>
      <c r="AOX117" s="252"/>
      <c r="AOY117" s="252"/>
      <c r="AOZ117" s="252"/>
      <c r="APA117" s="252"/>
      <c r="APB117" s="252"/>
      <c r="APC117" s="252"/>
      <c r="APD117" s="252"/>
      <c r="APE117" s="252"/>
      <c r="APF117" s="252"/>
      <c r="APG117" s="252"/>
      <c r="APH117" s="252"/>
      <c r="API117" s="252"/>
      <c r="APJ117" s="252"/>
      <c r="APK117" s="252"/>
      <c r="APL117" s="252"/>
      <c r="APM117" s="252"/>
      <c r="APN117" s="252"/>
      <c r="APO117" s="252"/>
      <c r="APP117" s="252"/>
    </row>
    <row r="118" spans="1:1108" s="249" customFormat="1">
      <c r="A118" s="42">
        <v>306</v>
      </c>
      <c r="B118" s="137">
        <v>104.2</v>
      </c>
      <c r="C118" s="102" t="s">
        <v>874</v>
      </c>
      <c r="D118" s="174">
        <v>1252</v>
      </c>
      <c r="E118" s="254" t="s">
        <v>840</v>
      </c>
      <c r="F118" s="106" t="s">
        <v>876</v>
      </c>
      <c r="G118" s="175" t="s">
        <v>875</v>
      </c>
      <c r="H118" s="175" t="s">
        <v>878</v>
      </c>
      <c r="I118" s="175" t="s">
        <v>877</v>
      </c>
      <c r="J118" s="10" t="s">
        <v>879</v>
      </c>
      <c r="K118" s="10" t="s">
        <v>880</v>
      </c>
      <c r="L118" s="74" t="s">
        <v>881</v>
      </c>
      <c r="M118" s="10" t="s">
        <v>882</v>
      </c>
      <c r="N118" s="74" t="s">
        <v>201</v>
      </c>
      <c r="O118" s="177">
        <v>101517</v>
      </c>
      <c r="P118" s="109">
        <v>76</v>
      </c>
      <c r="Q118" s="109" t="s">
        <v>0</v>
      </c>
      <c r="R118" s="109">
        <v>76</v>
      </c>
      <c r="S118" s="109" t="s">
        <v>0</v>
      </c>
      <c r="T118" s="109">
        <v>2</v>
      </c>
      <c r="U118" s="109" t="s">
        <v>0</v>
      </c>
      <c r="V118" s="109">
        <v>10</v>
      </c>
      <c r="W118" s="109" t="s">
        <v>0</v>
      </c>
      <c r="X118" s="109">
        <v>6</v>
      </c>
      <c r="Y118" s="109" t="s">
        <v>0</v>
      </c>
      <c r="Z118" s="109">
        <v>5</v>
      </c>
      <c r="AA118" s="109" t="s">
        <v>0</v>
      </c>
      <c r="AB118" s="109"/>
      <c r="AC118" s="109" t="s">
        <v>0</v>
      </c>
      <c r="AD118" s="109"/>
      <c r="AE118" s="109" t="s">
        <v>0</v>
      </c>
      <c r="AF118" s="77">
        <v>4</v>
      </c>
      <c r="AG118" s="78">
        <v>8</v>
      </c>
      <c r="AH118" s="77" t="s">
        <v>202</v>
      </c>
      <c r="AI118" s="77" t="s">
        <v>0</v>
      </c>
      <c r="AJ118" s="284" t="s">
        <v>8</v>
      </c>
      <c r="AK118" s="284" t="s">
        <v>797</v>
      </c>
      <c r="AL118" s="285" t="s">
        <v>11</v>
      </c>
      <c r="AM118" s="285"/>
      <c r="AN118" s="285"/>
      <c r="AO118" s="285"/>
      <c r="AP118" s="111">
        <v>25</v>
      </c>
      <c r="AQ118" s="111" t="s">
        <v>7</v>
      </c>
      <c r="AR118" s="83">
        <v>0.13</v>
      </c>
      <c r="AS118" s="83" t="s">
        <v>20</v>
      </c>
      <c r="AT118" s="150" t="s">
        <v>250</v>
      </c>
      <c r="AU118" s="151" t="s">
        <v>251</v>
      </c>
      <c r="AV118" s="151" t="s">
        <v>252</v>
      </c>
      <c r="AW118" s="74" t="s">
        <v>206</v>
      </c>
      <c r="AX118" s="74" t="s">
        <v>207</v>
      </c>
      <c r="AY118" s="74" t="s">
        <v>208</v>
      </c>
      <c r="AZ118" s="74" t="s">
        <v>209</v>
      </c>
      <c r="BA118" s="152" t="s">
        <v>210</v>
      </c>
      <c r="BB118" s="86" t="s">
        <v>211</v>
      </c>
      <c r="BC118" s="86" t="s">
        <v>212</v>
      </c>
      <c r="BD118" s="86" t="s">
        <v>213</v>
      </c>
      <c r="BE118" s="364" t="s">
        <v>840</v>
      </c>
      <c r="BF118" s="236" t="s">
        <v>849</v>
      </c>
      <c r="BG118" s="236" t="s">
        <v>850</v>
      </c>
      <c r="BH118" s="236" t="s">
        <v>851</v>
      </c>
      <c r="BM118" s="155" t="s">
        <v>215</v>
      </c>
      <c r="BN118" s="154" t="s">
        <v>216</v>
      </c>
      <c r="BO118" s="154" t="s">
        <v>217</v>
      </c>
      <c r="BP118" s="154" t="s">
        <v>218</v>
      </c>
      <c r="BQ118" s="155" t="s">
        <v>219</v>
      </c>
      <c r="BR118" s="154" t="s">
        <v>220</v>
      </c>
      <c r="BS118" s="121" t="s">
        <v>221</v>
      </c>
      <c r="BT118" s="121" t="s">
        <v>222</v>
      </c>
      <c r="BU118" s="121" t="s">
        <v>215</v>
      </c>
      <c r="BV118" s="121" t="s">
        <v>216</v>
      </c>
      <c r="BW118" s="121" t="s">
        <v>217</v>
      </c>
      <c r="BX118" s="121" t="s">
        <v>218</v>
      </c>
      <c r="BY118" s="121" t="s">
        <v>223</v>
      </c>
      <c r="BZ118" s="154" t="s">
        <v>224</v>
      </c>
      <c r="CA118" s="154" t="s">
        <v>225</v>
      </c>
      <c r="CB118" s="154" t="s">
        <v>226</v>
      </c>
      <c r="CC118" s="155" t="s">
        <v>344</v>
      </c>
      <c r="CD118" s="155" t="s">
        <v>345</v>
      </c>
      <c r="CE118" s="155" t="s">
        <v>346</v>
      </c>
      <c r="CF118" s="155" t="s">
        <v>347</v>
      </c>
      <c r="CG118" s="245" t="s">
        <v>231</v>
      </c>
      <c r="CH118" s="154" t="s">
        <v>232</v>
      </c>
      <c r="CI118" s="156" t="s">
        <v>233</v>
      </c>
      <c r="CJ118" s="156" t="s">
        <v>234</v>
      </c>
      <c r="CK118" s="158"/>
      <c r="CL118" s="158"/>
      <c r="CM118" s="158"/>
      <c r="CN118" s="158"/>
      <c r="CO118" s="158"/>
      <c r="CP118" s="158"/>
      <c r="CQ118" s="158"/>
      <c r="CR118" s="158"/>
      <c r="CS118" s="158"/>
      <c r="CT118" s="158"/>
      <c r="CU118" s="158"/>
      <c r="CV118" s="158"/>
      <c r="CW118" s="158"/>
      <c r="CX118" s="158"/>
      <c r="CY118" s="158"/>
      <c r="CZ118" s="91"/>
      <c r="DA118" s="92"/>
      <c r="DB118" s="93"/>
      <c r="DC118" s="93"/>
      <c r="DD118" s="93"/>
      <c r="DE118" s="280" t="s">
        <v>509</v>
      </c>
      <c r="DF118" s="93"/>
      <c r="DG118" s="158"/>
      <c r="DH118" s="158"/>
      <c r="DI118" s="92" t="s">
        <v>236</v>
      </c>
      <c r="DJ118" s="91" t="s">
        <v>237</v>
      </c>
      <c r="DK118" s="91" t="s">
        <v>238</v>
      </c>
      <c r="DL118" s="91" t="s">
        <v>239</v>
      </c>
      <c r="DM118" s="127" t="s">
        <v>223</v>
      </c>
      <c r="DN118" s="127" t="s">
        <v>224</v>
      </c>
      <c r="DO118" s="127" t="s">
        <v>225</v>
      </c>
      <c r="DP118" s="127" t="s">
        <v>240</v>
      </c>
      <c r="DQ118" s="91"/>
      <c r="DR118" s="91"/>
      <c r="DS118" s="91"/>
      <c r="DT118" s="91"/>
      <c r="DU118" s="191" t="s">
        <v>852</v>
      </c>
      <c r="DV118" s="91" t="s">
        <v>853</v>
      </c>
      <c r="DW118" s="91" t="s">
        <v>854</v>
      </c>
      <c r="DX118" s="91" t="s">
        <v>855</v>
      </c>
      <c r="DY118" s="91"/>
      <c r="DZ118" s="91"/>
      <c r="EA118" s="91"/>
      <c r="EB118" s="91"/>
      <c r="EC118" s="91"/>
      <c r="ED118" s="91"/>
      <c r="EE118" s="91"/>
      <c r="EF118" s="91"/>
      <c r="EG118" s="94" t="s">
        <v>856</v>
      </c>
      <c r="EH118" s="96" t="s">
        <v>516</v>
      </c>
      <c r="EI118" s="95" t="s">
        <v>517</v>
      </c>
      <c r="EJ118" s="95" t="s">
        <v>518</v>
      </c>
      <c r="EK118" s="96" t="s">
        <v>253</v>
      </c>
      <c r="EL118" s="74" t="s">
        <v>857</v>
      </c>
      <c r="EM118" s="74" t="s">
        <v>520</v>
      </c>
      <c r="EN118" s="137" t="s">
        <v>856</v>
      </c>
      <c r="EO118" s="185" t="s">
        <v>254</v>
      </c>
      <c r="EP118" s="185" t="s">
        <v>858</v>
      </c>
      <c r="EQ118" s="185" t="s">
        <v>883</v>
      </c>
      <c r="ER118" s="185" t="s">
        <v>884</v>
      </c>
      <c r="ES118" s="185" t="s">
        <v>885</v>
      </c>
      <c r="ET118" s="185" t="s">
        <v>862</v>
      </c>
      <c r="EU118" s="185" t="s">
        <v>886</v>
      </c>
      <c r="EV118" s="137"/>
      <c r="EW118" s="137"/>
      <c r="EX118" s="355" t="s">
        <v>257</v>
      </c>
      <c r="EY118" s="355"/>
      <c r="EZ118" s="356"/>
      <c r="FA118" s="356"/>
      <c r="FB118" s="356"/>
      <c r="FC118" s="356"/>
      <c r="FD118" s="356"/>
      <c r="FE118" s="356"/>
      <c r="FF118" s="239"/>
      <c r="FG118" s="239">
        <v>44183</v>
      </c>
      <c r="FH118" s="357"/>
      <c r="FI118" s="239"/>
      <c r="FJ118" s="240">
        <v>115827</v>
      </c>
      <c r="FK118" s="239"/>
      <c r="FL118" s="135">
        <v>1</v>
      </c>
      <c r="FM118" s="136"/>
      <c r="FN118" s="136"/>
      <c r="FO118" s="136"/>
      <c r="FP118" s="136"/>
      <c r="FQ118" s="136"/>
      <c r="FR118" s="136"/>
      <c r="FS118" s="136"/>
      <c r="FT118" s="136"/>
      <c r="FU118" s="136"/>
      <c r="FV118" s="136"/>
      <c r="FW118" s="173"/>
      <c r="FX118" s="173"/>
      <c r="FY118" s="173"/>
      <c r="FZ118" s="173"/>
      <c r="GA118" s="173"/>
      <c r="GB118" s="173"/>
      <c r="GC118" s="173"/>
      <c r="GD118" s="173"/>
      <c r="GE118" s="173"/>
      <c r="GF118" s="173"/>
      <c r="GG118" s="173"/>
      <c r="GH118" s="173"/>
      <c r="GI118" s="173"/>
      <c r="GJ118" s="173"/>
      <c r="GK118" s="173"/>
      <c r="GL118" s="173"/>
      <c r="GM118" s="173"/>
      <c r="GN118" s="173"/>
      <c r="GO118" s="173"/>
      <c r="GP118" s="173"/>
      <c r="GQ118" s="173"/>
      <c r="GR118" s="173"/>
      <c r="GS118" s="173"/>
      <c r="GT118" s="173"/>
      <c r="GU118" s="173"/>
      <c r="GV118" s="173"/>
      <c r="GW118" s="173"/>
      <c r="GX118" s="173"/>
      <c r="GY118" s="173"/>
      <c r="GZ118" s="173"/>
      <c r="HA118" s="173"/>
      <c r="HB118" s="173"/>
      <c r="HC118" s="173"/>
      <c r="HD118" s="173"/>
      <c r="HE118" s="173"/>
      <c r="HF118" s="173"/>
      <c r="HG118" s="173"/>
      <c r="HH118" s="173"/>
      <c r="HI118" s="173"/>
      <c r="HJ118" s="173"/>
      <c r="HK118" s="173"/>
      <c r="HL118" s="173"/>
      <c r="HM118" s="173"/>
      <c r="HN118" s="173"/>
      <c r="HO118" s="173"/>
      <c r="HP118" s="173"/>
      <c r="HQ118" s="173"/>
      <c r="HR118" s="173"/>
      <c r="HS118" s="173"/>
      <c r="HT118" s="173"/>
      <c r="HU118" s="173"/>
      <c r="HV118" s="173"/>
      <c r="HW118" s="173"/>
      <c r="HX118" s="173"/>
      <c r="HY118" s="173"/>
      <c r="HZ118" s="173"/>
      <c r="IA118" s="173"/>
      <c r="IB118" s="173"/>
      <c r="IC118" s="173"/>
      <c r="ID118" s="173"/>
      <c r="IE118" s="173"/>
      <c r="IF118" s="173"/>
      <c r="IG118" s="173"/>
      <c r="IH118" s="173"/>
      <c r="II118" s="173"/>
      <c r="IJ118" s="173"/>
      <c r="IK118" s="173"/>
      <c r="IL118" s="173"/>
      <c r="IM118" s="173"/>
      <c r="IN118" s="173"/>
      <c r="IO118" s="173"/>
      <c r="IP118" s="173"/>
      <c r="IQ118" s="173"/>
      <c r="IR118" s="173"/>
      <c r="IS118" s="173"/>
      <c r="IT118" s="173"/>
      <c r="IU118" s="173"/>
      <c r="IV118" s="173"/>
      <c r="IW118" s="173"/>
      <c r="IX118" s="173"/>
      <c r="IY118" s="173"/>
      <c r="IZ118" s="173"/>
      <c r="JA118" s="173"/>
      <c r="JB118" s="173"/>
      <c r="JC118" s="173"/>
      <c r="JD118" s="173"/>
      <c r="JE118" s="173"/>
      <c r="JF118" s="173"/>
      <c r="JG118" s="173"/>
      <c r="JH118" s="173"/>
      <c r="JI118" s="173"/>
      <c r="JJ118" s="173"/>
      <c r="JK118" s="173"/>
      <c r="JL118" s="173"/>
      <c r="JM118" s="173"/>
      <c r="JN118" s="173"/>
      <c r="JO118" s="173"/>
      <c r="JP118" s="173"/>
      <c r="JQ118" s="173"/>
      <c r="JR118" s="173"/>
      <c r="JS118" s="173"/>
      <c r="JT118" s="173"/>
      <c r="JU118" s="173"/>
      <c r="JV118" s="173"/>
      <c r="JW118" s="173"/>
      <c r="JX118" s="173"/>
      <c r="JY118" s="173"/>
      <c r="JZ118" s="173"/>
      <c r="KA118" s="173"/>
      <c r="KB118" s="173"/>
      <c r="KC118" s="173"/>
      <c r="KD118" s="173"/>
      <c r="KE118" s="173"/>
      <c r="KF118" s="173"/>
      <c r="KG118" s="173"/>
      <c r="KH118" s="173"/>
      <c r="KI118" s="173"/>
      <c r="KJ118" s="173"/>
      <c r="KK118" s="173"/>
      <c r="KL118" s="173"/>
      <c r="KM118" s="173"/>
      <c r="KN118" s="173"/>
      <c r="KO118" s="173"/>
      <c r="KP118" s="173"/>
      <c r="KQ118" s="173"/>
      <c r="KR118" s="173"/>
      <c r="KS118" s="173"/>
      <c r="KT118" s="173"/>
      <c r="KU118" s="173"/>
      <c r="KV118" s="173"/>
      <c r="KW118" s="173"/>
      <c r="KX118" s="173"/>
      <c r="KY118" s="173"/>
      <c r="KZ118" s="173"/>
      <c r="LA118" s="173"/>
      <c r="LB118" s="173"/>
      <c r="LC118" s="173"/>
      <c r="LD118" s="173"/>
      <c r="LE118" s="173"/>
      <c r="LF118" s="173"/>
      <c r="LG118" s="173"/>
      <c r="LH118" s="173"/>
      <c r="LI118" s="173"/>
      <c r="LJ118" s="173"/>
      <c r="LK118" s="173"/>
      <c r="LL118" s="173"/>
      <c r="LM118" s="173"/>
      <c r="LN118" s="173"/>
      <c r="LO118" s="173"/>
      <c r="LP118" s="173"/>
      <c r="LQ118" s="173"/>
      <c r="LR118" s="173"/>
      <c r="LS118" s="173"/>
      <c r="LT118" s="173"/>
      <c r="LU118" s="173"/>
      <c r="LV118" s="173"/>
      <c r="LW118" s="173"/>
      <c r="LX118" s="173"/>
      <c r="LY118" s="173"/>
      <c r="LZ118" s="173"/>
      <c r="MA118" s="173"/>
      <c r="MB118" s="173"/>
      <c r="MC118" s="173"/>
      <c r="MD118" s="173"/>
      <c r="ME118" s="173"/>
      <c r="MF118" s="173"/>
      <c r="MG118" s="173"/>
      <c r="MH118" s="173"/>
      <c r="MI118" s="173"/>
      <c r="MJ118" s="173"/>
      <c r="MK118" s="173"/>
      <c r="ML118" s="173"/>
      <c r="MM118" s="173"/>
      <c r="MN118" s="173"/>
      <c r="MO118" s="173"/>
      <c r="MP118" s="173"/>
      <c r="MQ118" s="173"/>
      <c r="MR118" s="173"/>
      <c r="MS118" s="173"/>
      <c r="MT118" s="173"/>
      <c r="MU118" s="173"/>
      <c r="MV118" s="173"/>
      <c r="MW118" s="173"/>
      <c r="MX118" s="173"/>
      <c r="MY118" s="173"/>
      <c r="MZ118" s="173"/>
      <c r="NA118" s="173"/>
      <c r="NB118" s="173"/>
      <c r="NC118" s="173"/>
      <c r="ND118" s="173"/>
      <c r="NE118" s="173"/>
      <c r="NF118" s="173"/>
      <c r="NG118" s="173"/>
      <c r="NH118" s="173"/>
      <c r="NI118" s="173"/>
      <c r="NJ118" s="173"/>
      <c r="NK118" s="173"/>
      <c r="NL118" s="173"/>
      <c r="NM118" s="173"/>
      <c r="NN118" s="173"/>
      <c r="NO118" s="173"/>
      <c r="NP118" s="173"/>
      <c r="NQ118" s="173"/>
      <c r="NR118" s="173"/>
      <c r="NS118" s="173"/>
      <c r="NT118" s="173"/>
      <c r="NU118" s="173"/>
      <c r="NV118" s="173"/>
      <c r="NW118" s="173"/>
      <c r="NX118" s="173"/>
      <c r="NY118" s="173"/>
      <c r="NZ118" s="173"/>
      <c r="OA118" s="173"/>
      <c r="OB118" s="173"/>
      <c r="OC118" s="173"/>
      <c r="OD118" s="173"/>
      <c r="OE118" s="173"/>
      <c r="OF118" s="173"/>
      <c r="OG118" s="173"/>
      <c r="OH118" s="173"/>
      <c r="OI118" s="173"/>
      <c r="OJ118" s="173"/>
      <c r="OK118" s="173"/>
      <c r="OL118" s="173"/>
      <c r="OM118" s="173"/>
      <c r="ON118" s="173"/>
      <c r="OO118" s="173"/>
      <c r="OP118" s="173"/>
      <c r="OQ118" s="173"/>
      <c r="OR118" s="173"/>
      <c r="OS118" s="173"/>
      <c r="OT118" s="173"/>
      <c r="OU118" s="173"/>
      <c r="OV118" s="173"/>
      <c r="OW118" s="173"/>
      <c r="OX118" s="173"/>
      <c r="OY118" s="173"/>
      <c r="OZ118" s="173"/>
      <c r="PA118" s="173"/>
      <c r="PB118" s="173"/>
      <c r="PC118" s="173"/>
      <c r="PD118" s="173"/>
      <c r="PE118" s="173"/>
      <c r="PF118" s="173"/>
      <c r="PG118" s="173"/>
      <c r="PH118" s="173"/>
      <c r="PI118" s="173"/>
      <c r="PJ118" s="173"/>
      <c r="PK118" s="173"/>
      <c r="PL118" s="173"/>
      <c r="PM118" s="173"/>
      <c r="PN118" s="173"/>
      <c r="PO118" s="173"/>
      <c r="PP118" s="173"/>
      <c r="PQ118" s="173"/>
      <c r="PR118" s="173"/>
      <c r="PS118" s="173"/>
      <c r="PT118" s="173"/>
      <c r="PU118" s="173"/>
      <c r="PV118" s="173"/>
      <c r="PW118" s="173"/>
      <c r="PX118" s="173"/>
      <c r="PY118" s="173"/>
      <c r="PZ118" s="173"/>
      <c r="QA118" s="173"/>
      <c r="QB118" s="173"/>
      <c r="QC118" s="173"/>
      <c r="QD118" s="173"/>
      <c r="QE118" s="173"/>
      <c r="QF118" s="173"/>
      <c r="QG118" s="173"/>
      <c r="QH118" s="173"/>
      <c r="QI118" s="173"/>
      <c r="QJ118" s="173"/>
      <c r="QK118" s="173"/>
      <c r="QL118" s="173"/>
      <c r="QM118" s="173"/>
      <c r="QN118" s="173"/>
      <c r="QO118" s="173"/>
      <c r="QP118" s="173"/>
      <c r="QQ118" s="173"/>
      <c r="QR118" s="173"/>
      <c r="QS118" s="173"/>
      <c r="QT118" s="173"/>
      <c r="QU118" s="173"/>
      <c r="QV118" s="173"/>
      <c r="QW118" s="173"/>
      <c r="QX118" s="173"/>
      <c r="QY118" s="173"/>
      <c r="QZ118" s="173"/>
      <c r="RA118" s="173"/>
      <c r="RB118" s="173"/>
      <c r="RC118" s="173"/>
      <c r="RD118" s="173"/>
      <c r="RE118" s="173"/>
      <c r="RF118" s="173"/>
      <c r="RG118" s="173"/>
      <c r="RH118" s="173"/>
      <c r="RI118" s="173"/>
      <c r="RJ118" s="173"/>
      <c r="RK118" s="173"/>
      <c r="RL118" s="173"/>
      <c r="RM118" s="173"/>
      <c r="RN118" s="173"/>
      <c r="RO118" s="173"/>
      <c r="RP118" s="173"/>
      <c r="RQ118" s="173"/>
      <c r="RR118" s="173"/>
      <c r="RS118" s="173"/>
      <c r="RT118" s="173"/>
      <c r="RU118" s="173"/>
      <c r="RV118" s="173"/>
      <c r="RW118" s="173"/>
      <c r="RX118" s="173"/>
      <c r="RY118" s="173"/>
      <c r="RZ118" s="173"/>
      <c r="SA118" s="173"/>
      <c r="SB118" s="173"/>
      <c r="SC118" s="173"/>
      <c r="SD118" s="173"/>
      <c r="SE118" s="173"/>
      <c r="SF118" s="173"/>
      <c r="SG118" s="173"/>
      <c r="SH118" s="173"/>
      <c r="SI118" s="173"/>
      <c r="SJ118" s="173"/>
      <c r="SK118" s="173"/>
      <c r="SL118" s="173"/>
      <c r="SM118" s="173"/>
      <c r="SN118" s="173"/>
      <c r="SO118" s="173"/>
      <c r="SP118" s="173"/>
      <c r="SQ118" s="173"/>
      <c r="SR118" s="173"/>
      <c r="SS118" s="173"/>
      <c r="ST118" s="173"/>
      <c r="SU118" s="173"/>
      <c r="SV118" s="173"/>
      <c r="SW118" s="173"/>
      <c r="SX118" s="173"/>
      <c r="SY118" s="173"/>
      <c r="SZ118" s="173"/>
      <c r="TA118" s="173"/>
      <c r="TB118" s="173"/>
      <c r="TC118" s="173"/>
      <c r="TD118" s="173"/>
      <c r="TE118" s="173"/>
      <c r="TF118" s="173"/>
      <c r="TG118" s="173"/>
      <c r="TH118" s="173"/>
      <c r="TI118" s="173"/>
      <c r="TJ118" s="173"/>
      <c r="TK118" s="173"/>
      <c r="TL118" s="173"/>
      <c r="TM118" s="173"/>
      <c r="TN118" s="173"/>
      <c r="TO118" s="173"/>
      <c r="TP118" s="173"/>
      <c r="TQ118" s="173"/>
      <c r="TR118" s="173"/>
      <c r="TS118" s="173"/>
      <c r="TT118" s="173"/>
      <c r="TU118" s="173"/>
      <c r="TV118" s="173"/>
      <c r="TW118" s="173"/>
      <c r="TX118" s="173"/>
      <c r="TY118" s="173"/>
      <c r="TZ118" s="173"/>
      <c r="UA118" s="173"/>
      <c r="UB118" s="173"/>
      <c r="UC118" s="173"/>
      <c r="UD118" s="173"/>
      <c r="UE118" s="173"/>
      <c r="UF118" s="173"/>
      <c r="UG118" s="173"/>
      <c r="UH118" s="173"/>
      <c r="UI118" s="173"/>
      <c r="UJ118" s="173"/>
      <c r="UK118" s="173"/>
      <c r="UL118" s="173"/>
      <c r="UM118" s="173"/>
      <c r="UN118" s="173"/>
      <c r="UO118" s="173"/>
      <c r="UP118" s="173"/>
      <c r="UQ118" s="173"/>
      <c r="UR118" s="173"/>
      <c r="US118" s="173"/>
      <c r="UT118" s="173"/>
      <c r="UU118" s="173"/>
      <c r="UV118" s="173"/>
      <c r="UW118" s="173"/>
      <c r="UX118" s="173"/>
      <c r="UY118" s="173"/>
      <c r="UZ118" s="173"/>
      <c r="VA118" s="173"/>
      <c r="VB118" s="173"/>
      <c r="VC118" s="173"/>
      <c r="VD118" s="173"/>
      <c r="VE118" s="173"/>
      <c r="VF118" s="173"/>
      <c r="VG118" s="173"/>
      <c r="VH118" s="173"/>
      <c r="VI118" s="173"/>
      <c r="VJ118" s="173"/>
      <c r="VK118" s="173"/>
      <c r="VL118" s="173"/>
      <c r="VM118" s="173"/>
      <c r="VN118" s="173"/>
      <c r="VO118" s="173"/>
      <c r="VP118" s="173"/>
      <c r="VQ118" s="173"/>
      <c r="VR118" s="173"/>
      <c r="VS118" s="173"/>
      <c r="VT118" s="173"/>
      <c r="VU118" s="173"/>
      <c r="VV118" s="173"/>
      <c r="VW118" s="173"/>
      <c r="VX118" s="173"/>
      <c r="VY118" s="173"/>
      <c r="VZ118" s="173"/>
      <c r="WA118" s="173"/>
      <c r="WB118" s="173"/>
      <c r="WC118" s="173"/>
      <c r="WD118" s="173"/>
      <c r="WE118" s="173"/>
      <c r="WF118" s="173"/>
      <c r="WG118" s="173"/>
      <c r="WH118" s="173"/>
      <c r="WI118" s="173"/>
      <c r="WJ118" s="173"/>
      <c r="WK118" s="173"/>
      <c r="WL118" s="173"/>
      <c r="WM118" s="173"/>
      <c r="WN118" s="173"/>
      <c r="WO118" s="173"/>
      <c r="WP118" s="173"/>
      <c r="WQ118" s="173"/>
      <c r="WR118" s="173"/>
      <c r="WS118" s="173"/>
      <c r="WT118" s="173"/>
      <c r="WU118" s="173"/>
      <c r="WV118" s="173"/>
      <c r="WW118" s="173"/>
      <c r="WX118" s="173"/>
      <c r="WY118" s="173"/>
      <c r="WZ118" s="173"/>
      <c r="XA118" s="173"/>
      <c r="XB118" s="173"/>
      <c r="XC118" s="173"/>
      <c r="XD118" s="173"/>
      <c r="XE118" s="173"/>
      <c r="XF118" s="173"/>
      <c r="XG118" s="173"/>
      <c r="XH118" s="173"/>
      <c r="XI118" s="173"/>
      <c r="XJ118" s="173"/>
      <c r="XK118" s="173"/>
      <c r="XL118" s="173"/>
      <c r="XM118" s="173"/>
      <c r="XN118" s="173"/>
      <c r="XO118" s="173"/>
      <c r="XP118" s="173"/>
      <c r="XQ118" s="173"/>
      <c r="XR118" s="173"/>
      <c r="XS118" s="173"/>
      <c r="XT118" s="173"/>
      <c r="XU118" s="173"/>
      <c r="XV118" s="173"/>
      <c r="XW118" s="173"/>
      <c r="XX118" s="173"/>
      <c r="XY118" s="173"/>
      <c r="XZ118" s="173"/>
      <c r="YA118" s="173"/>
      <c r="YB118" s="173"/>
      <c r="YC118" s="173"/>
      <c r="YD118" s="173"/>
      <c r="YE118" s="173"/>
      <c r="YF118" s="173"/>
      <c r="YG118" s="173"/>
      <c r="YH118" s="173"/>
      <c r="YI118" s="173"/>
      <c r="YJ118" s="173"/>
      <c r="YK118" s="173"/>
      <c r="YL118" s="173"/>
      <c r="YM118" s="173"/>
      <c r="YN118" s="173"/>
      <c r="YO118" s="173"/>
      <c r="YP118" s="173"/>
      <c r="YQ118" s="173"/>
      <c r="YR118" s="173"/>
      <c r="YS118" s="173"/>
      <c r="YT118" s="173"/>
      <c r="YU118" s="173"/>
      <c r="YV118" s="173"/>
      <c r="YW118" s="173"/>
      <c r="YX118" s="173"/>
      <c r="YY118" s="173"/>
      <c r="YZ118" s="173"/>
      <c r="ZA118" s="173"/>
      <c r="ZB118" s="173"/>
      <c r="ZC118" s="173"/>
      <c r="ZD118" s="173"/>
      <c r="ZE118" s="173"/>
      <c r="ZF118" s="173"/>
      <c r="ZG118" s="173"/>
      <c r="ZH118" s="173"/>
      <c r="ZI118" s="173"/>
      <c r="ZJ118" s="173"/>
      <c r="ZK118" s="173"/>
      <c r="ZL118" s="173"/>
      <c r="ZM118" s="173"/>
      <c r="ZN118" s="173"/>
      <c r="ZO118" s="173"/>
      <c r="ZP118" s="173"/>
      <c r="ZQ118" s="173"/>
      <c r="ZR118" s="173"/>
      <c r="ZS118" s="173"/>
      <c r="ZT118" s="173"/>
      <c r="ZU118" s="173"/>
      <c r="ZV118" s="173"/>
      <c r="ZW118" s="173"/>
      <c r="ZX118" s="173"/>
      <c r="ZY118" s="173"/>
      <c r="ZZ118" s="173"/>
      <c r="AAA118" s="173"/>
      <c r="AAB118" s="173"/>
      <c r="AAC118" s="173"/>
      <c r="AAD118" s="173"/>
      <c r="AAE118" s="173"/>
      <c r="AAF118" s="173"/>
      <c r="AAG118" s="173"/>
      <c r="AAH118" s="173"/>
      <c r="AAI118" s="173"/>
      <c r="AAJ118" s="173"/>
      <c r="AAK118" s="173"/>
      <c r="AAL118" s="173"/>
      <c r="AAM118" s="173"/>
      <c r="AAN118" s="173"/>
      <c r="AAO118" s="173"/>
      <c r="AAP118" s="173"/>
      <c r="AAQ118" s="173"/>
      <c r="AAR118" s="173"/>
      <c r="AAS118" s="173"/>
      <c r="AAT118" s="173"/>
      <c r="AAU118" s="173"/>
      <c r="AAV118" s="173"/>
      <c r="AAW118" s="173"/>
      <c r="AAX118" s="173"/>
      <c r="AAY118" s="173"/>
      <c r="AAZ118" s="173"/>
      <c r="ABA118" s="173"/>
      <c r="ABB118" s="173"/>
      <c r="ABC118" s="173"/>
      <c r="ABD118" s="173"/>
      <c r="ABE118" s="173"/>
      <c r="ABF118" s="173"/>
      <c r="ABG118" s="173"/>
      <c r="ABH118" s="173"/>
      <c r="ABI118" s="173"/>
      <c r="ABJ118" s="173"/>
      <c r="ABK118" s="173"/>
      <c r="ABL118" s="173"/>
      <c r="ABM118" s="173"/>
      <c r="ABN118" s="173"/>
      <c r="ABO118" s="173"/>
      <c r="ABP118" s="173"/>
      <c r="ABQ118" s="173"/>
      <c r="ABR118" s="173"/>
      <c r="ABS118" s="173"/>
      <c r="ABT118" s="173"/>
      <c r="ABU118" s="173"/>
      <c r="ABV118" s="173"/>
      <c r="ABW118" s="173"/>
      <c r="ABX118" s="173"/>
      <c r="ABY118" s="173"/>
      <c r="ABZ118" s="173"/>
      <c r="ACA118" s="173"/>
      <c r="ACB118" s="173"/>
      <c r="ACC118" s="173"/>
      <c r="ACD118" s="173"/>
      <c r="ACE118" s="173"/>
      <c r="ACF118" s="173"/>
      <c r="ACG118" s="173"/>
      <c r="ACH118" s="173"/>
      <c r="ACI118" s="173"/>
      <c r="ACJ118" s="173"/>
      <c r="ACK118" s="173"/>
      <c r="ACL118" s="173"/>
      <c r="ACM118" s="173"/>
      <c r="ACN118" s="173"/>
      <c r="ACO118" s="173"/>
      <c r="ACP118" s="173"/>
      <c r="ACQ118" s="173"/>
      <c r="ACR118" s="173"/>
      <c r="ACS118" s="173"/>
      <c r="ACT118" s="173"/>
      <c r="ACU118" s="173"/>
      <c r="ACV118" s="173"/>
      <c r="ACW118" s="173"/>
      <c r="ACX118" s="173"/>
      <c r="ACY118" s="173"/>
      <c r="ACZ118" s="173"/>
      <c r="ADA118" s="173"/>
      <c r="ADB118" s="173"/>
      <c r="ADC118" s="173"/>
      <c r="ADD118" s="173"/>
      <c r="ADE118" s="173"/>
      <c r="ADF118" s="173"/>
      <c r="ADG118" s="173"/>
      <c r="ADH118" s="173"/>
      <c r="ADI118" s="173"/>
      <c r="ADJ118" s="173"/>
      <c r="ADK118" s="173"/>
      <c r="ADL118" s="173"/>
      <c r="ADM118" s="173"/>
      <c r="ADN118" s="173"/>
      <c r="ADO118" s="173"/>
      <c r="ADP118" s="173"/>
      <c r="ADQ118" s="173"/>
      <c r="ADR118" s="173"/>
      <c r="ADS118" s="173"/>
      <c r="ADT118" s="173"/>
      <c r="ADU118" s="173"/>
      <c r="ADV118" s="173"/>
      <c r="ADW118" s="173"/>
      <c r="ADX118" s="173"/>
      <c r="ADY118" s="173"/>
      <c r="ADZ118" s="173"/>
      <c r="AEA118" s="173"/>
      <c r="AEB118" s="173"/>
      <c r="AEC118" s="173"/>
      <c r="AED118" s="173"/>
      <c r="AEE118" s="173"/>
      <c r="AEF118" s="173"/>
      <c r="AEG118" s="173"/>
      <c r="AEH118" s="173"/>
      <c r="AEI118" s="173"/>
      <c r="AEJ118" s="173"/>
      <c r="AEK118" s="173"/>
      <c r="AEL118" s="173"/>
      <c r="AEM118" s="173"/>
      <c r="AEN118" s="173"/>
      <c r="AEO118" s="173"/>
      <c r="AEP118" s="173"/>
      <c r="AEQ118" s="173"/>
      <c r="AER118" s="173"/>
      <c r="AES118" s="173"/>
      <c r="AET118" s="173"/>
      <c r="AEU118" s="173"/>
      <c r="AEV118" s="173"/>
      <c r="AEW118" s="173"/>
      <c r="AEX118" s="173"/>
      <c r="AEY118" s="173"/>
      <c r="AEZ118" s="173"/>
      <c r="AFA118" s="173"/>
      <c r="AFB118" s="173"/>
      <c r="AFC118" s="173"/>
      <c r="AFD118" s="173"/>
      <c r="AFE118" s="173"/>
      <c r="AFF118" s="173"/>
      <c r="AFG118" s="173"/>
      <c r="AFH118" s="173"/>
      <c r="AFI118" s="173"/>
      <c r="AFJ118" s="173"/>
      <c r="AFK118" s="173"/>
      <c r="AFL118" s="173"/>
      <c r="AFM118" s="173"/>
      <c r="AFN118" s="173"/>
      <c r="AFO118" s="173"/>
      <c r="AFP118" s="173"/>
      <c r="AFQ118" s="173"/>
      <c r="AFR118" s="173"/>
      <c r="AFS118" s="173"/>
      <c r="AFT118" s="173"/>
      <c r="AFU118" s="173"/>
      <c r="AFV118" s="173"/>
      <c r="AFW118" s="173"/>
      <c r="AFX118" s="173"/>
      <c r="AFY118" s="173"/>
      <c r="AFZ118" s="173"/>
      <c r="AGA118" s="173"/>
      <c r="AGB118" s="173"/>
      <c r="AGC118" s="173"/>
      <c r="AGD118" s="173"/>
      <c r="AGE118" s="173"/>
      <c r="AGF118" s="173"/>
      <c r="AGG118" s="173"/>
      <c r="AGH118" s="173"/>
      <c r="AGI118" s="173"/>
      <c r="AGJ118" s="173"/>
      <c r="AGK118" s="173"/>
      <c r="AGL118" s="173"/>
      <c r="AGM118" s="173"/>
      <c r="AGN118" s="173"/>
      <c r="AGO118" s="173"/>
      <c r="AGP118" s="173"/>
      <c r="AGQ118" s="173"/>
      <c r="AGR118" s="173"/>
      <c r="AGS118" s="173"/>
      <c r="AGT118" s="173"/>
      <c r="AGU118" s="173"/>
      <c r="AGV118" s="173"/>
      <c r="AGW118" s="173"/>
      <c r="AGX118" s="173"/>
      <c r="AGY118" s="173"/>
      <c r="AGZ118" s="173"/>
      <c r="AHA118" s="173"/>
      <c r="AHB118" s="173"/>
      <c r="AHC118" s="173"/>
      <c r="AHD118" s="173"/>
      <c r="AHE118" s="173"/>
      <c r="AHF118" s="173"/>
      <c r="AHG118" s="173"/>
      <c r="AHH118" s="173"/>
      <c r="AHI118" s="173"/>
      <c r="AHJ118" s="173"/>
      <c r="AHK118" s="173"/>
      <c r="AHL118" s="173"/>
      <c r="AHM118" s="173"/>
      <c r="AHN118" s="173"/>
      <c r="AHO118" s="173"/>
      <c r="AHP118" s="173"/>
      <c r="AHQ118" s="173"/>
      <c r="AHR118" s="173"/>
      <c r="AHS118" s="173"/>
      <c r="AHT118" s="173"/>
      <c r="AHU118" s="173"/>
      <c r="AHV118" s="173"/>
      <c r="AHW118" s="173"/>
      <c r="AHX118" s="173"/>
      <c r="AHY118" s="173"/>
      <c r="AHZ118" s="173"/>
      <c r="AIA118" s="173"/>
      <c r="AIB118" s="173"/>
      <c r="AIC118" s="173"/>
      <c r="AID118" s="173"/>
      <c r="AIE118" s="173"/>
      <c r="AIF118" s="173"/>
      <c r="AIG118" s="173"/>
      <c r="AIH118" s="173"/>
      <c r="AII118" s="173"/>
      <c r="AIJ118" s="173"/>
      <c r="AIK118" s="173"/>
      <c r="AIL118" s="173"/>
      <c r="AIM118" s="173"/>
      <c r="AIN118" s="173"/>
      <c r="AIO118" s="173"/>
      <c r="AIP118" s="173"/>
      <c r="AIQ118" s="173"/>
      <c r="AIR118" s="173"/>
      <c r="AIS118" s="173"/>
      <c r="AIT118" s="173"/>
      <c r="AIU118" s="173"/>
      <c r="AIV118" s="173"/>
      <c r="AIW118" s="173"/>
      <c r="AIX118" s="173"/>
      <c r="AIY118" s="173"/>
      <c r="AIZ118" s="173"/>
      <c r="AJA118" s="173"/>
      <c r="AJB118" s="173"/>
      <c r="AJC118" s="173"/>
      <c r="AJD118" s="173"/>
      <c r="AJE118" s="173"/>
      <c r="AJF118" s="173"/>
      <c r="AJG118" s="173"/>
      <c r="AJH118" s="173"/>
      <c r="AJI118" s="173"/>
      <c r="AJJ118" s="173"/>
      <c r="AJK118" s="173"/>
      <c r="AJL118" s="173"/>
      <c r="AJM118" s="173"/>
      <c r="AJN118" s="173"/>
      <c r="AJO118" s="173"/>
      <c r="AJP118" s="173"/>
      <c r="AJQ118" s="173"/>
      <c r="AJR118" s="173"/>
      <c r="AJS118" s="173"/>
      <c r="AJT118" s="173"/>
      <c r="AJU118" s="173"/>
      <c r="AJV118" s="173"/>
      <c r="AJW118" s="173"/>
      <c r="AJX118" s="173"/>
      <c r="AJY118" s="173"/>
      <c r="AJZ118" s="173"/>
      <c r="AKA118" s="173"/>
      <c r="AKB118" s="173"/>
      <c r="AKC118" s="173"/>
      <c r="AKD118" s="173"/>
      <c r="AKE118" s="173"/>
      <c r="AKF118" s="173"/>
      <c r="AKG118" s="173"/>
      <c r="AKH118" s="173"/>
      <c r="AKI118" s="173"/>
      <c r="AKJ118" s="173"/>
      <c r="AKK118" s="173"/>
      <c r="AKL118" s="173"/>
      <c r="AKM118" s="173"/>
      <c r="AKN118" s="173"/>
      <c r="AKO118" s="173"/>
      <c r="AKP118" s="173"/>
      <c r="AKQ118" s="173"/>
      <c r="AKR118" s="173"/>
      <c r="AKS118" s="173"/>
      <c r="AKT118" s="173"/>
      <c r="AKU118" s="173"/>
      <c r="AKV118" s="173"/>
      <c r="AKW118" s="173"/>
      <c r="AKX118" s="173"/>
      <c r="AKY118" s="173"/>
      <c r="AKZ118" s="173"/>
      <c r="ALA118" s="173"/>
      <c r="ALB118" s="173"/>
      <c r="ALC118" s="173"/>
      <c r="ALD118" s="173"/>
      <c r="ALE118" s="173"/>
      <c r="ALF118" s="173"/>
      <c r="ALG118" s="173"/>
      <c r="ALH118" s="173"/>
      <c r="ALI118" s="173"/>
      <c r="ALJ118" s="173"/>
      <c r="ALK118" s="173"/>
      <c r="ALL118" s="173"/>
      <c r="ALM118" s="173"/>
      <c r="ALN118" s="173"/>
      <c r="ALO118" s="173"/>
      <c r="ALP118" s="173"/>
      <c r="ALQ118" s="173"/>
      <c r="ALR118" s="173"/>
      <c r="ALS118" s="173"/>
      <c r="ALT118" s="173"/>
      <c r="ALU118" s="173"/>
      <c r="ALV118" s="173"/>
      <c r="ALW118" s="173"/>
      <c r="ALX118" s="173"/>
      <c r="ALY118" s="173"/>
      <c r="ALZ118" s="173"/>
      <c r="AMA118" s="173"/>
      <c r="AMB118" s="173"/>
      <c r="AMC118" s="173"/>
      <c r="AMD118" s="173"/>
      <c r="AME118" s="173"/>
      <c r="AMF118" s="173"/>
      <c r="AMG118" s="173"/>
      <c r="AMH118" s="173"/>
      <c r="AMI118" s="173"/>
      <c r="AMJ118" s="173"/>
      <c r="AMK118" s="173"/>
      <c r="AML118" s="173"/>
      <c r="AMM118" s="173"/>
      <c r="AMN118" s="173"/>
      <c r="AMO118" s="173"/>
      <c r="AMP118" s="173"/>
      <c r="AMQ118" s="173"/>
      <c r="AMR118" s="173"/>
      <c r="AMS118" s="173"/>
      <c r="AMT118" s="173"/>
      <c r="AMU118" s="173"/>
      <c r="AMV118" s="173"/>
      <c r="AMW118" s="173"/>
      <c r="AMX118" s="173"/>
      <c r="AMY118" s="173"/>
      <c r="AMZ118" s="173"/>
      <c r="ANA118" s="173"/>
      <c r="ANB118" s="173"/>
      <c r="ANC118" s="173"/>
      <c r="AND118" s="173"/>
      <c r="ANE118" s="173"/>
      <c r="ANF118" s="173"/>
      <c r="ANG118" s="173"/>
      <c r="ANH118" s="173"/>
      <c r="ANI118" s="173"/>
      <c r="ANJ118" s="173"/>
      <c r="ANK118" s="173"/>
      <c r="ANL118" s="173"/>
      <c r="ANM118" s="173"/>
      <c r="ANN118" s="173"/>
      <c r="ANO118" s="173"/>
      <c r="ANP118" s="173"/>
      <c r="ANQ118" s="173"/>
      <c r="ANR118" s="173"/>
      <c r="ANS118" s="173"/>
      <c r="ANT118" s="173"/>
      <c r="ANU118" s="173"/>
      <c r="ANV118" s="173"/>
      <c r="ANW118" s="173"/>
      <c r="ANX118" s="173"/>
      <c r="ANY118" s="173"/>
      <c r="ANZ118" s="173"/>
      <c r="AOA118" s="173"/>
      <c r="AOB118" s="173"/>
      <c r="AOC118" s="173"/>
      <c r="AOD118" s="173"/>
      <c r="AOE118" s="173"/>
      <c r="AOF118" s="173"/>
      <c r="AOG118" s="173"/>
      <c r="AOH118" s="173"/>
      <c r="AOI118" s="173"/>
      <c r="AOJ118" s="173"/>
      <c r="AOK118" s="173"/>
      <c r="AOL118" s="173"/>
      <c r="AOM118" s="173"/>
      <c r="AON118" s="173"/>
      <c r="AOO118" s="173"/>
      <c r="AOP118" s="173"/>
      <c r="AOQ118" s="173"/>
      <c r="AOR118" s="173"/>
      <c r="AOS118" s="173"/>
      <c r="AOT118" s="173"/>
      <c r="AOU118" s="173"/>
      <c r="AOV118" s="173"/>
      <c r="AOW118" s="173"/>
      <c r="AOX118" s="173"/>
      <c r="AOY118" s="173"/>
      <c r="AOZ118" s="173"/>
      <c r="APA118" s="173"/>
      <c r="APB118" s="173"/>
      <c r="APC118" s="173"/>
      <c r="APD118" s="173"/>
      <c r="APE118" s="173"/>
      <c r="APF118" s="173"/>
      <c r="APG118" s="173"/>
      <c r="APH118" s="173"/>
      <c r="API118" s="173"/>
      <c r="APJ118" s="173"/>
      <c r="APK118" s="173"/>
      <c r="APL118" s="173"/>
      <c r="APM118" s="173"/>
      <c r="APN118" s="173"/>
      <c r="APO118" s="173"/>
      <c r="APP118" s="173"/>
    </row>
    <row r="119" spans="1:1108" s="249" customFormat="1">
      <c r="A119" s="42">
        <v>307</v>
      </c>
      <c r="B119" s="137">
        <v>104.3</v>
      </c>
      <c r="C119" s="102" t="s">
        <v>887</v>
      </c>
      <c r="D119" s="174">
        <v>1252</v>
      </c>
      <c r="E119" s="254" t="s">
        <v>840</v>
      </c>
      <c r="F119" s="106" t="s">
        <v>876</v>
      </c>
      <c r="G119" s="175" t="s">
        <v>875</v>
      </c>
      <c r="H119" s="175" t="s">
        <v>878</v>
      </c>
      <c r="I119" s="175" t="s">
        <v>877</v>
      </c>
      <c r="J119" s="10" t="s">
        <v>879</v>
      </c>
      <c r="K119" s="10" t="s">
        <v>880</v>
      </c>
      <c r="L119" s="74" t="s">
        <v>881</v>
      </c>
      <c r="M119" s="10" t="s">
        <v>882</v>
      </c>
      <c r="N119" s="74" t="s">
        <v>201</v>
      </c>
      <c r="O119" s="177"/>
      <c r="P119" s="109">
        <v>76</v>
      </c>
      <c r="Q119" s="109" t="s">
        <v>0</v>
      </c>
      <c r="R119" s="109">
        <v>76</v>
      </c>
      <c r="S119" s="109" t="s">
        <v>0</v>
      </c>
      <c r="T119" s="109">
        <v>2</v>
      </c>
      <c r="U119" s="109" t="s">
        <v>0</v>
      </c>
      <c r="V119" s="109">
        <v>10</v>
      </c>
      <c r="W119" s="109" t="s">
        <v>0</v>
      </c>
      <c r="X119" s="109">
        <v>6</v>
      </c>
      <c r="Y119" s="109" t="s">
        <v>0</v>
      </c>
      <c r="Z119" s="109">
        <v>5</v>
      </c>
      <c r="AA119" s="109" t="s">
        <v>0</v>
      </c>
      <c r="AB119" s="109"/>
      <c r="AC119" s="109" t="s">
        <v>0</v>
      </c>
      <c r="AD119" s="109"/>
      <c r="AE119" s="109" t="s">
        <v>0</v>
      </c>
      <c r="AF119" s="77">
        <v>4</v>
      </c>
      <c r="AG119" s="78">
        <v>8</v>
      </c>
      <c r="AH119" s="77" t="s">
        <v>202</v>
      </c>
      <c r="AI119" s="77" t="s">
        <v>0</v>
      </c>
      <c r="AJ119" s="284" t="s">
        <v>8</v>
      </c>
      <c r="AK119" s="284" t="s">
        <v>797</v>
      </c>
      <c r="AL119" s="285" t="s">
        <v>11</v>
      </c>
      <c r="AM119" s="285"/>
      <c r="AN119" s="285"/>
      <c r="AO119" s="285"/>
      <c r="AP119" s="111">
        <v>50</v>
      </c>
      <c r="AQ119" s="111" t="s">
        <v>7</v>
      </c>
      <c r="AR119" s="83">
        <v>0.13</v>
      </c>
      <c r="AS119" s="83" t="s">
        <v>20</v>
      </c>
      <c r="AT119" s="150" t="s">
        <v>250</v>
      </c>
      <c r="AU119" s="151" t="s">
        <v>251</v>
      </c>
      <c r="AV119" s="151" t="s">
        <v>252</v>
      </c>
      <c r="AW119" s="74" t="s">
        <v>206</v>
      </c>
      <c r="AX119" s="74" t="s">
        <v>207</v>
      </c>
      <c r="AY119" s="74" t="s">
        <v>208</v>
      </c>
      <c r="AZ119" s="74" t="s">
        <v>209</v>
      </c>
      <c r="BA119" s="152" t="s">
        <v>210</v>
      </c>
      <c r="BB119" s="86" t="s">
        <v>211</v>
      </c>
      <c r="BC119" s="86" t="s">
        <v>212</v>
      </c>
      <c r="BD119" s="86" t="s">
        <v>213</v>
      </c>
      <c r="BE119" s="364" t="s">
        <v>840</v>
      </c>
      <c r="BF119" s="236" t="s">
        <v>849</v>
      </c>
      <c r="BG119" s="236" t="s">
        <v>850</v>
      </c>
      <c r="BH119" s="236" t="s">
        <v>851</v>
      </c>
      <c r="BM119" s="155" t="s">
        <v>215</v>
      </c>
      <c r="BN119" s="154" t="s">
        <v>216</v>
      </c>
      <c r="BO119" s="154" t="s">
        <v>217</v>
      </c>
      <c r="BP119" s="154" t="s">
        <v>218</v>
      </c>
      <c r="BQ119" s="155" t="s">
        <v>219</v>
      </c>
      <c r="BR119" s="154" t="s">
        <v>220</v>
      </c>
      <c r="BS119" s="121" t="s">
        <v>221</v>
      </c>
      <c r="BT119" s="121" t="s">
        <v>222</v>
      </c>
      <c r="BU119" s="121" t="s">
        <v>215</v>
      </c>
      <c r="BV119" s="121" t="s">
        <v>216</v>
      </c>
      <c r="BW119" s="121" t="s">
        <v>217</v>
      </c>
      <c r="BX119" s="121" t="s">
        <v>218</v>
      </c>
      <c r="BY119" s="121" t="s">
        <v>223</v>
      </c>
      <c r="BZ119" s="154" t="s">
        <v>224</v>
      </c>
      <c r="CA119" s="154" t="s">
        <v>225</v>
      </c>
      <c r="CB119" s="154" t="s">
        <v>226</v>
      </c>
      <c r="CC119" s="155" t="s">
        <v>344</v>
      </c>
      <c r="CD119" s="155" t="s">
        <v>345</v>
      </c>
      <c r="CE119" s="155" t="s">
        <v>346</v>
      </c>
      <c r="CF119" s="155" t="s">
        <v>347</v>
      </c>
      <c r="CG119" s="245" t="s">
        <v>231</v>
      </c>
      <c r="CH119" s="154" t="s">
        <v>232</v>
      </c>
      <c r="CI119" s="156" t="s">
        <v>233</v>
      </c>
      <c r="CJ119" s="156" t="s">
        <v>234</v>
      </c>
      <c r="CK119" s="158"/>
      <c r="CL119" s="158"/>
      <c r="CM119" s="158"/>
      <c r="CN119" s="158"/>
      <c r="CO119" s="158"/>
      <c r="CP119" s="158"/>
      <c r="CQ119" s="158"/>
      <c r="CR119" s="158"/>
      <c r="CS119" s="158"/>
      <c r="CT119" s="158"/>
      <c r="CU119" s="158"/>
      <c r="CV119" s="158"/>
      <c r="CW119" s="158"/>
      <c r="CX119" s="158"/>
      <c r="CY119" s="158"/>
      <c r="CZ119" s="91"/>
      <c r="DA119" s="92"/>
      <c r="DB119" s="93"/>
      <c r="DC119" s="93"/>
      <c r="DD119" s="93"/>
      <c r="DE119" s="280" t="s">
        <v>509</v>
      </c>
      <c r="DF119" s="93"/>
      <c r="DG119" s="158"/>
      <c r="DH119" s="158"/>
      <c r="DI119" s="92" t="s">
        <v>236</v>
      </c>
      <c r="DJ119" s="91" t="s">
        <v>237</v>
      </c>
      <c r="DK119" s="91" t="s">
        <v>238</v>
      </c>
      <c r="DL119" s="91" t="s">
        <v>239</v>
      </c>
      <c r="DM119" s="127" t="s">
        <v>223</v>
      </c>
      <c r="DN119" s="127" t="s">
        <v>224</v>
      </c>
      <c r="DO119" s="127" t="s">
        <v>225</v>
      </c>
      <c r="DP119" s="127" t="s">
        <v>240</v>
      </c>
      <c r="DQ119" s="91"/>
      <c r="DR119" s="91"/>
      <c r="DS119" s="91"/>
      <c r="DT119" s="91"/>
      <c r="DU119" s="191" t="s">
        <v>852</v>
      </c>
      <c r="DV119" s="91" t="s">
        <v>853</v>
      </c>
      <c r="DW119" s="91" t="s">
        <v>854</v>
      </c>
      <c r="DX119" s="91" t="s">
        <v>855</v>
      </c>
      <c r="DY119" s="91"/>
      <c r="DZ119" s="91"/>
      <c r="EA119" s="91"/>
      <c r="EB119" s="91"/>
      <c r="EC119" s="91"/>
      <c r="ED119" s="91"/>
      <c r="EE119" s="91"/>
      <c r="EF119" s="91"/>
      <c r="EG119" s="94" t="s">
        <v>856</v>
      </c>
      <c r="EH119" s="96" t="s">
        <v>516</v>
      </c>
      <c r="EI119" s="95" t="s">
        <v>517</v>
      </c>
      <c r="EJ119" s="95" t="s">
        <v>518</v>
      </c>
      <c r="EK119" s="96" t="s">
        <v>253</v>
      </c>
      <c r="EL119" s="74" t="s">
        <v>857</v>
      </c>
      <c r="EM119" s="74" t="s">
        <v>520</v>
      </c>
      <c r="EN119" s="137" t="s">
        <v>856</v>
      </c>
      <c r="EO119" s="185" t="s">
        <v>254</v>
      </c>
      <c r="EP119" s="185" t="s">
        <v>858</v>
      </c>
      <c r="EQ119" s="185" t="s">
        <v>883</v>
      </c>
      <c r="ER119" s="185" t="s">
        <v>884</v>
      </c>
      <c r="ES119" s="185" t="s">
        <v>885</v>
      </c>
      <c r="ET119" s="185" t="s">
        <v>862</v>
      </c>
      <c r="EU119" s="185" t="s">
        <v>886</v>
      </c>
      <c r="EV119" s="137"/>
      <c r="EW119" s="137"/>
      <c r="EX119" s="355" t="s">
        <v>257</v>
      </c>
      <c r="EY119" s="355"/>
      <c r="EZ119" s="356"/>
      <c r="FA119" s="356"/>
      <c r="FB119" s="356"/>
      <c r="FC119" s="356"/>
      <c r="FD119" s="356"/>
      <c r="FE119" s="356"/>
      <c r="FF119" s="239"/>
      <c r="FG119" s="237">
        <v>44186</v>
      </c>
      <c r="FH119" s="357"/>
      <c r="FI119" s="239"/>
      <c r="FJ119" s="240"/>
      <c r="FK119" s="239"/>
      <c r="FL119" s="135">
        <v>1</v>
      </c>
      <c r="FM119" s="136"/>
      <c r="FN119" s="136"/>
      <c r="FO119" s="136"/>
      <c r="FP119" s="136"/>
      <c r="FQ119" s="136"/>
      <c r="FR119" s="136"/>
      <c r="FS119" s="136"/>
      <c r="FT119" s="136"/>
      <c r="FU119" s="136"/>
      <c r="FV119" s="136"/>
      <c r="FW119" s="153"/>
      <c r="FX119" s="153"/>
      <c r="FY119" s="153"/>
      <c r="FZ119" s="153"/>
      <c r="GA119" s="153"/>
      <c r="GB119" s="153"/>
      <c r="GC119" s="153"/>
      <c r="GD119" s="153"/>
      <c r="GE119" s="153"/>
      <c r="GF119" s="153"/>
      <c r="GG119" s="153"/>
      <c r="GH119" s="153"/>
      <c r="GI119" s="153"/>
      <c r="GJ119" s="153"/>
      <c r="GK119" s="153"/>
      <c r="GL119" s="153"/>
      <c r="GM119" s="153"/>
      <c r="GN119" s="153"/>
      <c r="GO119" s="153"/>
      <c r="GP119" s="153"/>
      <c r="GQ119" s="153"/>
      <c r="GR119" s="153"/>
      <c r="GS119" s="153"/>
      <c r="GT119" s="153"/>
      <c r="GU119" s="153"/>
      <c r="GV119" s="153"/>
      <c r="GW119" s="153"/>
      <c r="GX119" s="153"/>
      <c r="GY119" s="153"/>
      <c r="GZ119" s="153"/>
      <c r="HA119" s="153"/>
      <c r="HB119" s="153"/>
      <c r="HC119" s="153"/>
      <c r="HD119" s="153"/>
      <c r="HE119" s="153"/>
      <c r="HF119" s="153"/>
      <c r="HG119" s="153"/>
      <c r="HH119" s="153"/>
      <c r="HI119" s="153"/>
      <c r="HJ119" s="153"/>
      <c r="HK119" s="153"/>
      <c r="HL119" s="153"/>
      <c r="HM119" s="153"/>
      <c r="HN119" s="153"/>
      <c r="HO119" s="153"/>
      <c r="HP119" s="153"/>
      <c r="HQ119" s="153"/>
      <c r="HR119" s="153"/>
      <c r="HS119" s="153"/>
      <c r="HT119" s="153"/>
      <c r="HU119" s="153"/>
      <c r="HV119" s="153"/>
      <c r="HW119" s="153"/>
      <c r="HX119" s="153"/>
      <c r="HY119" s="153"/>
      <c r="HZ119" s="153"/>
      <c r="IA119" s="153"/>
      <c r="IB119" s="153"/>
      <c r="IC119" s="153"/>
      <c r="ID119" s="153"/>
      <c r="IE119" s="153"/>
      <c r="IF119" s="153"/>
      <c r="IG119" s="153"/>
      <c r="IH119" s="153"/>
      <c r="II119" s="153"/>
      <c r="IJ119" s="153"/>
      <c r="IK119" s="153"/>
      <c r="IL119" s="153"/>
      <c r="IM119" s="153"/>
      <c r="IN119" s="153"/>
      <c r="IO119" s="153"/>
      <c r="IP119" s="153"/>
      <c r="IQ119" s="153"/>
      <c r="IR119" s="153"/>
      <c r="IS119" s="153"/>
      <c r="IT119" s="153"/>
      <c r="IU119" s="153"/>
      <c r="IV119" s="153"/>
      <c r="IW119" s="153"/>
      <c r="IX119" s="153"/>
      <c r="IY119" s="153"/>
      <c r="IZ119" s="153"/>
      <c r="JA119" s="153"/>
      <c r="JB119" s="153"/>
      <c r="JC119" s="153"/>
      <c r="JD119" s="153"/>
      <c r="JE119" s="153"/>
      <c r="JF119" s="153"/>
      <c r="JG119" s="153"/>
      <c r="JH119" s="153"/>
      <c r="JI119" s="153"/>
      <c r="JJ119" s="153"/>
      <c r="JK119" s="153"/>
      <c r="JL119" s="153"/>
      <c r="JM119" s="153"/>
      <c r="JN119" s="153"/>
      <c r="JO119" s="153"/>
      <c r="JP119" s="153"/>
      <c r="JQ119" s="153"/>
      <c r="JR119" s="153"/>
      <c r="JS119" s="153"/>
      <c r="JT119" s="153"/>
      <c r="JU119" s="153"/>
      <c r="JV119" s="153"/>
      <c r="JW119" s="153"/>
      <c r="JX119" s="153"/>
      <c r="JY119" s="153"/>
      <c r="JZ119" s="153"/>
      <c r="KA119" s="153"/>
      <c r="KB119" s="153"/>
      <c r="KC119" s="153"/>
      <c r="KD119" s="153"/>
      <c r="KE119" s="153"/>
      <c r="KF119" s="153"/>
      <c r="KG119" s="153"/>
      <c r="KH119" s="153"/>
      <c r="KI119" s="153"/>
      <c r="KJ119" s="153"/>
      <c r="KK119" s="153"/>
      <c r="KL119" s="153"/>
      <c r="KM119" s="153"/>
      <c r="KN119" s="153"/>
      <c r="KO119" s="153"/>
      <c r="KP119" s="153"/>
      <c r="KQ119" s="153"/>
      <c r="KR119" s="153"/>
      <c r="KS119" s="153"/>
      <c r="KT119" s="153"/>
      <c r="KU119" s="153"/>
      <c r="KV119" s="153"/>
      <c r="KW119" s="153"/>
      <c r="KX119" s="153"/>
      <c r="KY119" s="153"/>
      <c r="KZ119" s="153"/>
      <c r="LA119" s="153"/>
      <c r="LB119" s="153"/>
      <c r="LC119" s="153"/>
      <c r="LD119" s="153"/>
      <c r="LE119" s="153"/>
      <c r="LF119" s="153"/>
      <c r="LG119" s="153"/>
      <c r="LH119" s="153"/>
      <c r="LI119" s="153"/>
      <c r="LJ119" s="153"/>
      <c r="LK119" s="153"/>
      <c r="LL119" s="153"/>
      <c r="LM119" s="153"/>
      <c r="LN119" s="153"/>
      <c r="LO119" s="153"/>
      <c r="LP119" s="153"/>
      <c r="LQ119" s="153"/>
      <c r="LR119" s="153"/>
      <c r="LS119" s="153"/>
      <c r="LT119" s="153"/>
      <c r="LU119" s="153"/>
      <c r="LV119" s="153"/>
      <c r="LW119" s="153"/>
      <c r="LX119" s="153"/>
      <c r="LY119" s="153"/>
      <c r="LZ119" s="153"/>
      <c r="MA119" s="153"/>
      <c r="MB119" s="153"/>
      <c r="MC119" s="153"/>
      <c r="MD119" s="153"/>
      <c r="ME119" s="153"/>
      <c r="MF119" s="153"/>
      <c r="MG119" s="153"/>
      <c r="MH119" s="153"/>
      <c r="MI119" s="153"/>
      <c r="MJ119" s="153"/>
      <c r="MK119" s="153"/>
      <c r="ML119" s="153"/>
      <c r="MM119" s="153"/>
      <c r="MN119" s="153"/>
      <c r="MO119" s="153"/>
      <c r="MP119" s="153"/>
      <c r="MQ119" s="153"/>
      <c r="MR119" s="153"/>
      <c r="MS119" s="153"/>
      <c r="MT119" s="153"/>
      <c r="MU119" s="153"/>
      <c r="MV119" s="153"/>
      <c r="MW119" s="153"/>
      <c r="MX119" s="153"/>
      <c r="MY119" s="153"/>
      <c r="MZ119" s="153"/>
      <c r="NA119" s="153"/>
      <c r="NB119" s="153"/>
      <c r="NC119" s="153"/>
      <c r="ND119" s="153"/>
      <c r="NE119" s="153"/>
      <c r="NF119" s="153"/>
      <c r="NG119" s="153"/>
      <c r="NH119" s="153"/>
      <c r="NI119" s="153"/>
      <c r="NJ119" s="153"/>
      <c r="NK119" s="153"/>
      <c r="NL119" s="153"/>
      <c r="NM119" s="153"/>
      <c r="NN119" s="153"/>
      <c r="NO119" s="153"/>
      <c r="NP119" s="153"/>
      <c r="NQ119" s="153"/>
      <c r="NR119" s="153"/>
      <c r="NS119" s="153"/>
      <c r="NT119" s="153"/>
      <c r="NU119" s="153"/>
      <c r="NV119" s="153"/>
      <c r="NW119" s="153"/>
      <c r="NX119" s="153"/>
      <c r="NY119" s="153"/>
      <c r="NZ119" s="153"/>
      <c r="OA119" s="153"/>
      <c r="OB119" s="153"/>
      <c r="OC119" s="153"/>
      <c r="OD119" s="153"/>
      <c r="OE119" s="153"/>
      <c r="OF119" s="153"/>
      <c r="OG119" s="153"/>
      <c r="OH119" s="153"/>
      <c r="OI119" s="153"/>
      <c r="OJ119" s="153"/>
      <c r="OK119" s="153"/>
      <c r="OL119" s="153"/>
      <c r="OM119" s="153"/>
      <c r="ON119" s="153"/>
      <c r="OO119" s="153"/>
      <c r="OP119" s="153"/>
      <c r="OQ119" s="153"/>
      <c r="OR119" s="153"/>
      <c r="OS119" s="153"/>
      <c r="OT119" s="153"/>
      <c r="OU119" s="153"/>
      <c r="OV119" s="153"/>
      <c r="OW119" s="153"/>
      <c r="OX119" s="153"/>
      <c r="OY119" s="153"/>
      <c r="OZ119" s="153"/>
      <c r="PA119" s="153"/>
      <c r="PB119" s="153"/>
      <c r="PC119" s="153"/>
      <c r="PD119" s="153"/>
      <c r="PE119" s="153"/>
      <c r="PF119" s="153"/>
      <c r="PG119" s="153"/>
      <c r="PH119" s="153"/>
      <c r="PI119" s="153"/>
      <c r="PJ119" s="153"/>
      <c r="PK119" s="153"/>
      <c r="PL119" s="153"/>
      <c r="PM119" s="153"/>
      <c r="PN119" s="153"/>
      <c r="PO119" s="153"/>
      <c r="PP119" s="153"/>
      <c r="PQ119" s="153"/>
      <c r="PR119" s="153"/>
      <c r="PS119" s="153"/>
      <c r="PT119" s="153"/>
      <c r="PU119" s="153"/>
      <c r="PV119" s="153"/>
      <c r="PW119" s="153"/>
      <c r="PX119" s="153"/>
      <c r="PY119" s="153"/>
      <c r="PZ119" s="153"/>
      <c r="QA119" s="153"/>
      <c r="QB119" s="153"/>
      <c r="QC119" s="153"/>
      <c r="QD119" s="153"/>
      <c r="QE119" s="153"/>
      <c r="QF119" s="153"/>
      <c r="QG119" s="153"/>
      <c r="QH119" s="153"/>
      <c r="QI119" s="153"/>
      <c r="QJ119" s="153"/>
      <c r="QK119" s="153"/>
      <c r="QL119" s="153"/>
      <c r="QM119" s="153"/>
      <c r="QN119" s="153"/>
      <c r="QO119" s="153"/>
      <c r="QP119" s="153"/>
      <c r="QQ119" s="153"/>
      <c r="QR119" s="153"/>
      <c r="QS119" s="153"/>
      <c r="QT119" s="153"/>
      <c r="QU119" s="153"/>
      <c r="QV119" s="153"/>
      <c r="QW119" s="153"/>
      <c r="QX119" s="153"/>
      <c r="QY119" s="153"/>
      <c r="QZ119" s="153"/>
      <c r="RA119" s="153"/>
      <c r="RB119" s="153"/>
      <c r="RC119" s="153"/>
      <c r="RD119" s="153"/>
      <c r="RE119" s="153"/>
      <c r="RF119" s="153"/>
      <c r="RG119" s="153"/>
      <c r="RH119" s="153"/>
      <c r="RI119" s="153"/>
      <c r="RJ119" s="153"/>
      <c r="RK119" s="153"/>
      <c r="RL119" s="153"/>
      <c r="RM119" s="153"/>
      <c r="RN119" s="153"/>
      <c r="RO119" s="153"/>
      <c r="RP119" s="153"/>
      <c r="RQ119" s="153"/>
      <c r="RR119" s="153"/>
      <c r="RS119" s="153"/>
      <c r="RT119" s="153"/>
      <c r="RU119" s="153"/>
      <c r="RV119" s="153"/>
      <c r="RW119" s="153"/>
      <c r="RX119" s="153"/>
      <c r="RY119" s="153"/>
      <c r="RZ119" s="153"/>
      <c r="SA119" s="153"/>
      <c r="SB119" s="153"/>
      <c r="SC119" s="153"/>
      <c r="SD119" s="153"/>
      <c r="SE119" s="153"/>
      <c r="SF119" s="153"/>
      <c r="SG119" s="153"/>
      <c r="SH119" s="153"/>
      <c r="SI119" s="153"/>
      <c r="SJ119" s="153"/>
      <c r="SK119" s="153"/>
      <c r="SL119" s="153"/>
      <c r="SM119" s="153"/>
      <c r="SN119" s="153"/>
      <c r="SO119" s="153"/>
      <c r="SP119" s="153"/>
      <c r="SQ119" s="153"/>
      <c r="SR119" s="153"/>
      <c r="SS119" s="153"/>
      <c r="ST119" s="153"/>
      <c r="SU119" s="153"/>
      <c r="SV119" s="153"/>
      <c r="SW119" s="153"/>
      <c r="SX119" s="153"/>
      <c r="SY119" s="153"/>
      <c r="SZ119" s="153"/>
      <c r="TA119" s="153"/>
      <c r="TB119" s="153"/>
      <c r="TC119" s="153"/>
      <c r="TD119" s="153"/>
      <c r="TE119" s="153"/>
      <c r="TF119" s="153"/>
      <c r="TG119" s="153"/>
      <c r="TH119" s="153"/>
      <c r="TI119" s="153"/>
      <c r="TJ119" s="153"/>
      <c r="TK119" s="153"/>
      <c r="TL119" s="153"/>
      <c r="TM119" s="153"/>
      <c r="TN119" s="153"/>
      <c r="TO119" s="153"/>
      <c r="TP119" s="153"/>
      <c r="TQ119" s="153"/>
      <c r="TR119" s="153"/>
      <c r="TS119" s="153"/>
      <c r="TT119" s="153"/>
      <c r="TU119" s="153"/>
      <c r="TV119" s="153"/>
      <c r="TW119" s="153"/>
      <c r="TX119" s="153"/>
      <c r="TY119" s="153"/>
      <c r="TZ119" s="153"/>
      <c r="UA119" s="153"/>
      <c r="UB119" s="153"/>
      <c r="UC119" s="153"/>
      <c r="UD119" s="153"/>
      <c r="UE119" s="153"/>
      <c r="UF119" s="153"/>
      <c r="UG119" s="153"/>
      <c r="UH119" s="153"/>
      <c r="UI119" s="153"/>
      <c r="UJ119" s="153"/>
      <c r="UK119" s="153"/>
      <c r="UL119" s="153"/>
      <c r="UM119" s="153"/>
      <c r="UN119" s="153"/>
      <c r="UO119" s="153"/>
      <c r="UP119" s="153"/>
      <c r="UQ119" s="153"/>
      <c r="UR119" s="153"/>
      <c r="US119" s="153"/>
      <c r="UT119" s="153"/>
      <c r="UU119" s="153"/>
      <c r="UV119" s="153"/>
      <c r="UW119" s="153"/>
      <c r="UX119" s="153"/>
      <c r="UY119" s="153"/>
      <c r="UZ119" s="153"/>
      <c r="VA119" s="153"/>
      <c r="VB119" s="153"/>
      <c r="VC119" s="153"/>
      <c r="VD119" s="153"/>
      <c r="VE119" s="153"/>
      <c r="VF119" s="153"/>
      <c r="VG119" s="153"/>
      <c r="VH119" s="153"/>
      <c r="VI119" s="153"/>
      <c r="VJ119" s="153"/>
      <c r="VK119" s="153"/>
      <c r="VL119" s="153"/>
      <c r="VM119" s="153"/>
      <c r="VN119" s="153"/>
      <c r="VO119" s="153"/>
      <c r="VP119" s="153"/>
      <c r="VQ119" s="153"/>
      <c r="VR119" s="153"/>
      <c r="VS119" s="153"/>
      <c r="VT119" s="153"/>
      <c r="VU119" s="153"/>
      <c r="VV119" s="153"/>
      <c r="VW119" s="153"/>
      <c r="VX119" s="153"/>
      <c r="VY119" s="153"/>
      <c r="VZ119" s="153"/>
      <c r="WA119" s="153"/>
      <c r="WB119" s="153"/>
      <c r="WC119" s="153"/>
      <c r="WD119" s="153"/>
      <c r="WE119" s="153"/>
      <c r="WF119" s="153"/>
      <c r="WG119" s="153"/>
      <c r="WH119" s="153"/>
      <c r="WI119" s="153"/>
      <c r="WJ119" s="153"/>
      <c r="WK119" s="153"/>
      <c r="WL119" s="153"/>
      <c r="WM119" s="153"/>
      <c r="WN119" s="153"/>
      <c r="WO119" s="153"/>
      <c r="WP119" s="153"/>
      <c r="WQ119" s="153"/>
      <c r="WR119" s="153"/>
      <c r="WS119" s="153"/>
      <c r="WT119" s="153"/>
      <c r="WU119" s="153"/>
      <c r="WV119" s="153"/>
      <c r="WW119" s="153"/>
      <c r="WX119" s="153"/>
      <c r="WY119" s="153"/>
      <c r="WZ119" s="153"/>
      <c r="XA119" s="153"/>
      <c r="XB119" s="153"/>
      <c r="XC119" s="153"/>
      <c r="XD119" s="153"/>
      <c r="XE119" s="153"/>
      <c r="XF119" s="153"/>
      <c r="XG119" s="153"/>
      <c r="XH119" s="153"/>
      <c r="XI119" s="153"/>
      <c r="XJ119" s="153"/>
      <c r="XK119" s="153"/>
      <c r="XL119" s="153"/>
      <c r="XM119" s="153"/>
      <c r="XN119" s="153"/>
      <c r="XO119" s="153"/>
      <c r="XP119" s="153"/>
      <c r="XQ119" s="153"/>
      <c r="XR119" s="153"/>
      <c r="XS119" s="153"/>
      <c r="XT119" s="153"/>
      <c r="XU119" s="153"/>
      <c r="XV119" s="153"/>
      <c r="XW119" s="153"/>
      <c r="XX119" s="153"/>
      <c r="XY119" s="153"/>
      <c r="XZ119" s="153"/>
      <c r="YA119" s="153"/>
      <c r="YB119" s="153"/>
      <c r="YC119" s="153"/>
      <c r="YD119" s="153"/>
      <c r="YE119" s="153"/>
      <c r="YF119" s="153"/>
      <c r="YG119" s="153"/>
      <c r="YH119" s="153"/>
      <c r="YI119" s="153"/>
      <c r="YJ119" s="153"/>
      <c r="YK119" s="153"/>
      <c r="YL119" s="153"/>
      <c r="YM119" s="153"/>
      <c r="YN119" s="153"/>
      <c r="YO119" s="153"/>
      <c r="YP119" s="153"/>
      <c r="YQ119" s="153"/>
      <c r="YR119" s="153"/>
      <c r="YS119" s="153"/>
      <c r="YT119" s="153"/>
      <c r="YU119" s="153"/>
      <c r="YV119" s="153"/>
      <c r="YW119" s="153"/>
      <c r="YX119" s="153"/>
      <c r="YY119" s="153"/>
      <c r="YZ119" s="153"/>
      <c r="ZA119" s="153"/>
      <c r="ZB119" s="153"/>
      <c r="ZC119" s="153"/>
      <c r="ZD119" s="153"/>
      <c r="ZE119" s="153"/>
      <c r="ZF119" s="153"/>
      <c r="ZG119" s="153"/>
      <c r="ZH119" s="153"/>
      <c r="ZI119" s="153"/>
      <c r="ZJ119" s="153"/>
      <c r="ZK119" s="153"/>
      <c r="ZL119" s="153"/>
      <c r="ZM119" s="153"/>
      <c r="ZN119" s="153"/>
      <c r="ZO119" s="153"/>
      <c r="ZP119" s="153"/>
      <c r="ZQ119" s="153"/>
      <c r="ZR119" s="153"/>
      <c r="ZS119" s="153"/>
      <c r="ZT119" s="153"/>
      <c r="ZU119" s="153"/>
      <c r="ZV119" s="153"/>
      <c r="ZW119" s="153"/>
      <c r="ZX119" s="153"/>
      <c r="ZY119" s="153"/>
      <c r="ZZ119" s="153"/>
      <c r="AAA119" s="153"/>
      <c r="AAB119" s="153"/>
      <c r="AAC119" s="153"/>
      <c r="AAD119" s="153"/>
      <c r="AAE119" s="153"/>
      <c r="AAF119" s="153"/>
      <c r="AAG119" s="153"/>
      <c r="AAH119" s="153"/>
      <c r="AAI119" s="153"/>
      <c r="AAJ119" s="153"/>
      <c r="AAK119" s="153"/>
      <c r="AAL119" s="153"/>
      <c r="AAM119" s="153"/>
      <c r="AAN119" s="153"/>
      <c r="AAO119" s="153"/>
      <c r="AAP119" s="153"/>
      <c r="AAQ119" s="153"/>
      <c r="AAR119" s="153"/>
      <c r="AAS119" s="153"/>
      <c r="AAT119" s="153"/>
      <c r="AAU119" s="153"/>
      <c r="AAV119" s="153"/>
      <c r="AAW119" s="153"/>
      <c r="AAX119" s="153"/>
      <c r="AAY119" s="153"/>
      <c r="AAZ119" s="153"/>
      <c r="ABA119" s="153"/>
      <c r="ABB119" s="153"/>
      <c r="ABC119" s="153"/>
      <c r="ABD119" s="153"/>
      <c r="ABE119" s="153"/>
      <c r="ABF119" s="153"/>
      <c r="ABG119" s="153"/>
      <c r="ABH119" s="153"/>
      <c r="ABI119" s="153"/>
      <c r="ABJ119" s="153"/>
      <c r="ABK119" s="153"/>
      <c r="ABL119" s="153"/>
      <c r="ABM119" s="153"/>
      <c r="ABN119" s="153"/>
      <c r="ABO119" s="153"/>
      <c r="ABP119" s="153"/>
      <c r="ABQ119" s="153"/>
      <c r="ABR119" s="153"/>
      <c r="ABS119" s="153"/>
      <c r="ABT119" s="153"/>
      <c r="ABU119" s="153"/>
      <c r="ABV119" s="153"/>
      <c r="ABW119" s="153"/>
      <c r="ABX119" s="153"/>
      <c r="ABY119" s="153"/>
      <c r="ABZ119" s="153"/>
      <c r="ACA119" s="153"/>
      <c r="ACB119" s="153"/>
      <c r="ACC119" s="153"/>
      <c r="ACD119" s="153"/>
      <c r="ACE119" s="153"/>
      <c r="ACF119" s="153"/>
      <c r="ACG119" s="153"/>
      <c r="ACH119" s="153"/>
      <c r="ACI119" s="153"/>
      <c r="ACJ119" s="153"/>
      <c r="ACK119" s="153"/>
      <c r="ACL119" s="153"/>
      <c r="ACM119" s="153"/>
      <c r="ACN119" s="153"/>
      <c r="ACO119" s="153"/>
      <c r="ACP119" s="153"/>
      <c r="ACQ119" s="153"/>
      <c r="ACR119" s="153"/>
      <c r="ACS119" s="153"/>
      <c r="ACT119" s="153"/>
      <c r="ACU119" s="153"/>
      <c r="ACV119" s="153"/>
      <c r="ACW119" s="153"/>
      <c r="ACX119" s="153"/>
      <c r="ACY119" s="153"/>
      <c r="ACZ119" s="153"/>
      <c r="ADA119" s="153"/>
      <c r="ADB119" s="153"/>
      <c r="ADC119" s="153"/>
      <c r="ADD119" s="153"/>
      <c r="ADE119" s="153"/>
      <c r="ADF119" s="153"/>
      <c r="ADG119" s="153"/>
      <c r="ADH119" s="153"/>
      <c r="ADI119" s="153"/>
      <c r="ADJ119" s="153"/>
      <c r="ADK119" s="153"/>
      <c r="ADL119" s="153"/>
      <c r="ADM119" s="153"/>
      <c r="ADN119" s="153"/>
      <c r="ADO119" s="153"/>
      <c r="ADP119" s="153"/>
      <c r="ADQ119" s="153"/>
      <c r="ADR119" s="153"/>
      <c r="ADS119" s="153"/>
      <c r="ADT119" s="153"/>
      <c r="ADU119" s="153"/>
      <c r="ADV119" s="153"/>
      <c r="ADW119" s="153"/>
      <c r="ADX119" s="153"/>
      <c r="ADY119" s="153"/>
      <c r="ADZ119" s="153"/>
      <c r="AEA119" s="153"/>
      <c r="AEB119" s="153"/>
      <c r="AEC119" s="153"/>
      <c r="AED119" s="153"/>
      <c r="AEE119" s="153"/>
      <c r="AEF119" s="153"/>
      <c r="AEG119" s="153"/>
      <c r="AEH119" s="153"/>
      <c r="AEI119" s="153"/>
      <c r="AEJ119" s="153"/>
      <c r="AEK119" s="153"/>
      <c r="AEL119" s="153"/>
      <c r="AEM119" s="153"/>
      <c r="AEN119" s="153"/>
      <c r="AEO119" s="153"/>
      <c r="AEP119" s="153"/>
      <c r="AEQ119" s="153"/>
      <c r="AER119" s="153"/>
      <c r="AES119" s="153"/>
      <c r="AET119" s="153"/>
      <c r="AEU119" s="153"/>
      <c r="AEV119" s="153"/>
      <c r="AEW119" s="153"/>
      <c r="AEX119" s="153"/>
      <c r="AEY119" s="153"/>
      <c r="AEZ119" s="153"/>
      <c r="AFA119" s="153"/>
      <c r="AFB119" s="153"/>
      <c r="AFC119" s="153"/>
      <c r="AFD119" s="153"/>
      <c r="AFE119" s="153"/>
      <c r="AFF119" s="153"/>
      <c r="AFG119" s="153"/>
      <c r="AFH119" s="153"/>
      <c r="AFI119" s="153"/>
      <c r="AFJ119" s="153"/>
      <c r="AFK119" s="153"/>
      <c r="AFL119" s="153"/>
      <c r="AFM119" s="153"/>
      <c r="AFN119" s="153"/>
      <c r="AFO119" s="153"/>
      <c r="AFP119" s="153"/>
      <c r="AFQ119" s="153"/>
      <c r="AFR119" s="153"/>
      <c r="AFS119" s="153"/>
      <c r="AFT119" s="153"/>
      <c r="AFU119" s="153"/>
      <c r="AFV119" s="153"/>
      <c r="AFW119" s="153"/>
      <c r="AFX119" s="153"/>
      <c r="AFY119" s="153"/>
      <c r="AFZ119" s="153"/>
      <c r="AGA119" s="153"/>
      <c r="AGB119" s="153"/>
      <c r="AGC119" s="153"/>
      <c r="AGD119" s="153"/>
      <c r="AGE119" s="153"/>
      <c r="AGF119" s="153"/>
      <c r="AGG119" s="153"/>
      <c r="AGH119" s="153"/>
      <c r="AGI119" s="153"/>
      <c r="AGJ119" s="153"/>
      <c r="AGK119" s="153"/>
      <c r="AGL119" s="153"/>
      <c r="AGM119" s="153"/>
      <c r="AGN119" s="153"/>
      <c r="AGO119" s="153"/>
      <c r="AGP119" s="153"/>
      <c r="AGQ119" s="153"/>
      <c r="AGR119" s="153"/>
      <c r="AGS119" s="153"/>
      <c r="AGT119" s="153"/>
      <c r="AGU119" s="153"/>
      <c r="AGV119" s="153"/>
      <c r="AGW119" s="153"/>
      <c r="AGX119" s="153"/>
      <c r="AGY119" s="153"/>
      <c r="AGZ119" s="153"/>
      <c r="AHA119" s="153"/>
      <c r="AHB119" s="153"/>
      <c r="AHC119" s="153"/>
      <c r="AHD119" s="153"/>
      <c r="AHE119" s="153"/>
      <c r="AHF119" s="153"/>
      <c r="AHG119" s="153"/>
      <c r="AHH119" s="153"/>
      <c r="AHI119" s="153"/>
      <c r="AHJ119" s="153"/>
      <c r="AHK119" s="153"/>
      <c r="AHL119" s="153"/>
      <c r="AHM119" s="153"/>
      <c r="AHN119" s="153"/>
      <c r="AHO119" s="153"/>
      <c r="AHP119" s="153"/>
      <c r="AHQ119" s="153"/>
      <c r="AHR119" s="153"/>
      <c r="AHS119" s="153"/>
      <c r="AHT119" s="153"/>
      <c r="AHU119" s="153"/>
      <c r="AHV119" s="153"/>
      <c r="AHW119" s="153"/>
      <c r="AHX119" s="153"/>
      <c r="AHY119" s="153"/>
      <c r="AHZ119" s="153"/>
      <c r="AIA119" s="153"/>
      <c r="AIB119" s="153"/>
      <c r="AIC119" s="153"/>
      <c r="AID119" s="153"/>
      <c r="AIE119" s="153"/>
      <c r="AIF119" s="153"/>
      <c r="AIG119" s="153"/>
      <c r="AIH119" s="153"/>
      <c r="AII119" s="153"/>
      <c r="AIJ119" s="153"/>
      <c r="AIK119" s="153"/>
      <c r="AIL119" s="153"/>
      <c r="AIM119" s="153"/>
      <c r="AIN119" s="153"/>
      <c r="AIO119" s="153"/>
      <c r="AIP119" s="153"/>
      <c r="AIQ119" s="153"/>
      <c r="AIR119" s="153"/>
      <c r="AIS119" s="153"/>
      <c r="AIT119" s="153"/>
      <c r="AIU119" s="153"/>
      <c r="AIV119" s="153"/>
      <c r="AIW119" s="153"/>
      <c r="AIX119" s="153"/>
      <c r="AIY119" s="153"/>
      <c r="AIZ119" s="153"/>
      <c r="AJA119" s="153"/>
      <c r="AJB119" s="153"/>
      <c r="AJC119" s="153"/>
      <c r="AJD119" s="153"/>
      <c r="AJE119" s="153"/>
      <c r="AJF119" s="153"/>
      <c r="AJG119" s="153"/>
      <c r="AJH119" s="153"/>
      <c r="AJI119" s="153"/>
      <c r="AJJ119" s="153"/>
      <c r="AJK119" s="153"/>
      <c r="AJL119" s="153"/>
      <c r="AJM119" s="153"/>
      <c r="AJN119" s="153"/>
      <c r="AJO119" s="153"/>
      <c r="AJP119" s="153"/>
      <c r="AJQ119" s="153"/>
      <c r="AJR119" s="153"/>
      <c r="AJS119" s="153"/>
      <c r="AJT119" s="153"/>
      <c r="AJU119" s="153"/>
      <c r="AJV119" s="153"/>
      <c r="AJW119" s="153"/>
      <c r="AJX119" s="153"/>
      <c r="AJY119" s="153"/>
      <c r="AJZ119" s="153"/>
      <c r="AKA119" s="153"/>
      <c r="AKB119" s="153"/>
      <c r="AKC119" s="153"/>
      <c r="AKD119" s="153"/>
      <c r="AKE119" s="153"/>
      <c r="AKF119" s="153"/>
      <c r="AKG119" s="153"/>
      <c r="AKH119" s="153"/>
      <c r="AKI119" s="153"/>
      <c r="AKJ119" s="153"/>
      <c r="AKK119" s="153"/>
      <c r="AKL119" s="153"/>
      <c r="AKM119" s="153"/>
      <c r="AKN119" s="153"/>
      <c r="AKO119" s="153"/>
      <c r="AKP119" s="153"/>
      <c r="AKQ119" s="153"/>
      <c r="AKR119" s="153"/>
      <c r="AKS119" s="153"/>
      <c r="AKT119" s="153"/>
      <c r="AKU119" s="153"/>
      <c r="AKV119" s="153"/>
      <c r="AKW119" s="153"/>
      <c r="AKX119" s="153"/>
      <c r="AKY119" s="153"/>
      <c r="AKZ119" s="153"/>
      <c r="ALA119" s="153"/>
      <c r="ALB119" s="153"/>
      <c r="ALC119" s="153"/>
      <c r="ALD119" s="153"/>
      <c r="ALE119" s="153"/>
      <c r="ALF119" s="153"/>
      <c r="ALG119" s="153"/>
      <c r="ALH119" s="153"/>
      <c r="ALI119" s="153"/>
      <c r="ALJ119" s="153"/>
      <c r="ALK119" s="153"/>
      <c r="ALL119" s="153"/>
      <c r="ALM119" s="153"/>
      <c r="ALN119" s="153"/>
      <c r="ALO119" s="153"/>
      <c r="ALP119" s="153"/>
      <c r="ALQ119" s="153"/>
      <c r="ALR119" s="153"/>
      <c r="ALS119" s="153"/>
      <c r="ALT119" s="153"/>
      <c r="ALU119" s="153"/>
      <c r="ALV119" s="153"/>
      <c r="ALW119" s="153"/>
      <c r="ALX119" s="153"/>
      <c r="ALY119" s="153"/>
      <c r="ALZ119" s="153"/>
      <c r="AMA119" s="153"/>
      <c r="AMB119" s="153"/>
      <c r="AMC119" s="153"/>
      <c r="AMD119" s="153"/>
      <c r="AME119" s="153"/>
      <c r="AMF119" s="153"/>
      <c r="AMG119" s="153"/>
      <c r="AMH119" s="153"/>
      <c r="AMI119" s="153"/>
      <c r="AMJ119" s="153"/>
      <c r="AMK119" s="153"/>
      <c r="AML119" s="153"/>
      <c r="AMM119" s="153"/>
      <c r="AMN119" s="153"/>
      <c r="AMO119" s="153"/>
      <c r="AMP119" s="153"/>
      <c r="AMQ119" s="153"/>
      <c r="AMR119" s="153"/>
      <c r="AMS119" s="153"/>
      <c r="AMT119" s="153"/>
      <c r="AMU119" s="153"/>
      <c r="AMV119" s="153"/>
      <c r="AMW119" s="153"/>
      <c r="AMX119" s="153"/>
      <c r="AMY119" s="153"/>
      <c r="AMZ119" s="153"/>
      <c r="ANA119" s="153"/>
      <c r="ANB119" s="153"/>
      <c r="ANC119" s="153"/>
      <c r="AND119" s="153"/>
      <c r="ANE119" s="153"/>
      <c r="ANF119" s="153"/>
      <c r="ANG119" s="153"/>
      <c r="ANH119" s="153"/>
      <c r="ANI119" s="153"/>
      <c r="ANJ119" s="153"/>
      <c r="ANK119" s="153"/>
      <c r="ANL119" s="153"/>
      <c r="ANM119" s="153"/>
      <c r="ANN119" s="153"/>
      <c r="ANO119" s="153"/>
      <c r="ANP119" s="153"/>
      <c r="ANQ119" s="153"/>
      <c r="ANR119" s="153"/>
      <c r="ANS119" s="153"/>
      <c r="ANT119" s="153"/>
      <c r="ANU119" s="153"/>
      <c r="ANV119" s="153"/>
      <c r="ANW119" s="153"/>
      <c r="ANX119" s="153"/>
      <c r="ANY119" s="153"/>
      <c r="ANZ119" s="153"/>
      <c r="AOA119" s="153"/>
      <c r="AOB119" s="153"/>
      <c r="AOC119" s="153"/>
      <c r="AOD119" s="153"/>
      <c r="AOE119" s="153"/>
      <c r="AOF119" s="153"/>
      <c r="AOG119" s="153"/>
      <c r="AOH119" s="153"/>
      <c r="AOI119" s="153"/>
      <c r="AOJ119" s="153"/>
      <c r="AOK119" s="153"/>
      <c r="AOL119" s="153"/>
      <c r="AOM119" s="153"/>
      <c r="AON119" s="153"/>
      <c r="AOO119" s="153"/>
      <c r="AOP119" s="153"/>
      <c r="AOQ119" s="153"/>
      <c r="AOR119" s="153"/>
      <c r="AOS119" s="153"/>
      <c r="AOT119" s="153"/>
      <c r="AOU119" s="153"/>
      <c r="AOV119" s="153"/>
      <c r="AOW119" s="153"/>
      <c r="AOX119" s="153"/>
      <c r="AOY119" s="153"/>
      <c r="AOZ119" s="153"/>
      <c r="APA119" s="153"/>
      <c r="APB119" s="153"/>
      <c r="APC119" s="153"/>
      <c r="APD119" s="153"/>
      <c r="APE119" s="153"/>
      <c r="APF119" s="153"/>
      <c r="APG119" s="153"/>
      <c r="APH119" s="153"/>
      <c r="API119" s="153"/>
      <c r="APJ119" s="153"/>
      <c r="APK119" s="153"/>
      <c r="APL119" s="153"/>
      <c r="APM119" s="153"/>
      <c r="APN119" s="153"/>
      <c r="APO119" s="153"/>
      <c r="APP119" s="153"/>
    </row>
    <row r="120" spans="1:1108" s="249" customFormat="1">
      <c r="A120" s="42">
        <v>308</v>
      </c>
      <c r="B120" s="137">
        <v>105.1</v>
      </c>
      <c r="C120" s="102" t="s">
        <v>888</v>
      </c>
      <c r="D120" s="174">
        <v>1252</v>
      </c>
      <c r="E120" s="254" t="s">
        <v>840</v>
      </c>
      <c r="F120" s="106" t="s">
        <v>876</v>
      </c>
      <c r="G120" s="175" t="s">
        <v>875</v>
      </c>
      <c r="H120" s="175" t="s">
        <v>878</v>
      </c>
      <c r="I120" s="175" t="s">
        <v>877</v>
      </c>
      <c r="J120" s="10" t="s">
        <v>879</v>
      </c>
      <c r="K120" s="10" t="s">
        <v>880</v>
      </c>
      <c r="L120" s="74" t="s">
        <v>881</v>
      </c>
      <c r="M120" s="10" t="s">
        <v>882</v>
      </c>
      <c r="N120" s="74" t="s">
        <v>201</v>
      </c>
      <c r="O120" s="177">
        <v>101520</v>
      </c>
      <c r="P120" s="109">
        <v>89</v>
      </c>
      <c r="Q120" s="109" t="s">
        <v>0</v>
      </c>
      <c r="R120" s="109">
        <v>89</v>
      </c>
      <c r="S120" s="109" t="s">
        <v>0</v>
      </c>
      <c r="T120" s="109">
        <v>2.5</v>
      </c>
      <c r="U120" s="109" t="s">
        <v>0</v>
      </c>
      <c r="V120" s="109">
        <v>12</v>
      </c>
      <c r="W120" s="109" t="s">
        <v>0</v>
      </c>
      <c r="X120" s="109">
        <v>7</v>
      </c>
      <c r="Y120" s="109" t="s">
        <v>0</v>
      </c>
      <c r="Z120" s="109">
        <v>5</v>
      </c>
      <c r="AA120" s="109" t="s">
        <v>0</v>
      </c>
      <c r="AB120" s="109"/>
      <c r="AC120" s="109" t="s">
        <v>0</v>
      </c>
      <c r="AD120" s="109"/>
      <c r="AE120" s="109" t="s">
        <v>0</v>
      </c>
      <c r="AF120" s="77">
        <v>4.5</v>
      </c>
      <c r="AG120" s="78">
        <v>8</v>
      </c>
      <c r="AH120" s="77" t="s">
        <v>407</v>
      </c>
      <c r="AI120" s="77" t="s">
        <v>0</v>
      </c>
      <c r="AJ120" s="284" t="s">
        <v>8</v>
      </c>
      <c r="AK120" s="284" t="s">
        <v>797</v>
      </c>
      <c r="AL120" s="285" t="s">
        <v>11</v>
      </c>
      <c r="AM120" s="285"/>
      <c r="AN120" s="285"/>
      <c r="AO120" s="285"/>
      <c r="AP120" s="111">
        <v>10</v>
      </c>
      <c r="AQ120" s="111" t="s">
        <v>7</v>
      </c>
      <c r="AR120" s="83">
        <v>0.21</v>
      </c>
      <c r="AS120" s="83" t="s">
        <v>20</v>
      </c>
      <c r="AT120" s="265" t="s">
        <v>276</v>
      </c>
      <c r="AU120" s="266" t="s">
        <v>465</v>
      </c>
      <c r="AV120" s="266" t="s">
        <v>408</v>
      </c>
      <c r="AW120" s="74" t="s">
        <v>206</v>
      </c>
      <c r="AX120" s="74" t="s">
        <v>207</v>
      </c>
      <c r="AY120" s="74" t="s">
        <v>208</v>
      </c>
      <c r="AZ120" s="74" t="s">
        <v>209</v>
      </c>
      <c r="BA120" s="152" t="s">
        <v>210</v>
      </c>
      <c r="BB120" s="86" t="s">
        <v>211</v>
      </c>
      <c r="BC120" s="86" t="s">
        <v>212</v>
      </c>
      <c r="BD120" s="86" t="s">
        <v>213</v>
      </c>
      <c r="BE120" s="364" t="s">
        <v>840</v>
      </c>
      <c r="BF120" s="236" t="s">
        <v>849</v>
      </c>
      <c r="BG120" s="236" t="s">
        <v>850</v>
      </c>
      <c r="BH120" s="236" t="s">
        <v>851</v>
      </c>
      <c r="BM120" s="155" t="s">
        <v>215</v>
      </c>
      <c r="BN120" s="154" t="s">
        <v>216</v>
      </c>
      <c r="BO120" s="154" t="s">
        <v>217</v>
      </c>
      <c r="BP120" s="154" t="s">
        <v>218</v>
      </c>
      <c r="BQ120" s="155" t="s">
        <v>219</v>
      </c>
      <c r="BR120" s="154" t="s">
        <v>220</v>
      </c>
      <c r="BS120" s="121" t="s">
        <v>221</v>
      </c>
      <c r="BT120" s="121" t="s">
        <v>222</v>
      </c>
      <c r="BU120" s="121" t="s">
        <v>215</v>
      </c>
      <c r="BV120" s="121" t="s">
        <v>216</v>
      </c>
      <c r="BW120" s="121" t="s">
        <v>217</v>
      </c>
      <c r="BX120" s="121" t="s">
        <v>218</v>
      </c>
      <c r="BY120" s="121" t="s">
        <v>223</v>
      </c>
      <c r="BZ120" s="154" t="s">
        <v>224</v>
      </c>
      <c r="CA120" s="154" t="s">
        <v>225</v>
      </c>
      <c r="CB120" s="154" t="s">
        <v>226</v>
      </c>
      <c r="CC120" s="155" t="s">
        <v>344</v>
      </c>
      <c r="CD120" s="155" t="s">
        <v>345</v>
      </c>
      <c r="CE120" s="155" t="s">
        <v>346</v>
      </c>
      <c r="CF120" s="155" t="s">
        <v>347</v>
      </c>
      <c r="CG120" s="245" t="s">
        <v>231</v>
      </c>
      <c r="CH120" s="154" t="s">
        <v>232</v>
      </c>
      <c r="CI120" s="156" t="s">
        <v>233</v>
      </c>
      <c r="CJ120" s="156" t="s">
        <v>234</v>
      </c>
      <c r="CK120" s="158"/>
      <c r="CL120" s="158"/>
      <c r="CM120" s="158"/>
      <c r="CN120" s="158"/>
      <c r="CO120" s="158"/>
      <c r="CP120" s="158"/>
      <c r="CQ120" s="158"/>
      <c r="CR120" s="158"/>
      <c r="CS120" s="158"/>
      <c r="CT120" s="158"/>
      <c r="CU120" s="158"/>
      <c r="CV120" s="158"/>
      <c r="CW120" s="158"/>
      <c r="CX120" s="158"/>
      <c r="CY120" s="158"/>
      <c r="CZ120" s="91"/>
      <c r="DA120" s="92"/>
      <c r="DB120" s="93"/>
      <c r="DC120" s="93"/>
      <c r="DD120" s="93"/>
      <c r="DE120" s="280" t="s">
        <v>509</v>
      </c>
      <c r="DF120" s="93"/>
      <c r="DG120" s="158"/>
      <c r="DH120" s="158"/>
      <c r="DI120" s="92" t="s">
        <v>236</v>
      </c>
      <c r="DJ120" s="91" t="s">
        <v>237</v>
      </c>
      <c r="DK120" s="91" t="s">
        <v>238</v>
      </c>
      <c r="DL120" s="91" t="s">
        <v>239</v>
      </c>
      <c r="DM120" s="127" t="s">
        <v>223</v>
      </c>
      <c r="DN120" s="127" t="s">
        <v>224</v>
      </c>
      <c r="DO120" s="127" t="s">
        <v>225</v>
      </c>
      <c r="DP120" s="127" t="s">
        <v>240</v>
      </c>
      <c r="DQ120" s="91"/>
      <c r="DR120" s="91"/>
      <c r="DS120" s="91"/>
      <c r="DT120" s="91"/>
      <c r="DU120" s="191" t="s">
        <v>852</v>
      </c>
      <c r="DV120" s="91" t="s">
        <v>853</v>
      </c>
      <c r="DW120" s="91" t="s">
        <v>854</v>
      </c>
      <c r="DX120" s="91" t="s">
        <v>855</v>
      </c>
      <c r="DY120" s="91"/>
      <c r="DZ120" s="91"/>
      <c r="EA120" s="91"/>
      <c r="EB120" s="91"/>
      <c r="EC120" s="91"/>
      <c r="ED120" s="91"/>
      <c r="EE120" s="91"/>
      <c r="EF120" s="91"/>
      <c r="EG120" s="94" t="s">
        <v>869</v>
      </c>
      <c r="EH120" s="96" t="s">
        <v>516</v>
      </c>
      <c r="EI120" s="95" t="s">
        <v>517</v>
      </c>
      <c r="EJ120" s="95" t="s">
        <v>518</v>
      </c>
      <c r="EK120" s="96" t="s">
        <v>253</v>
      </c>
      <c r="EL120" s="74" t="s">
        <v>519</v>
      </c>
      <c r="EM120" s="74" t="s">
        <v>520</v>
      </c>
      <c r="EN120" s="137" t="s">
        <v>869</v>
      </c>
      <c r="EO120" s="185" t="s">
        <v>254</v>
      </c>
      <c r="EP120" s="185" t="s">
        <v>870</v>
      </c>
      <c r="EQ120" s="185" t="s">
        <v>883</v>
      </c>
      <c r="ER120" s="185" t="s">
        <v>884</v>
      </c>
      <c r="ES120" s="185" t="s">
        <v>885</v>
      </c>
      <c r="ET120" s="185" t="s">
        <v>871</v>
      </c>
      <c r="EU120" s="185" t="s">
        <v>889</v>
      </c>
      <c r="EV120" s="137"/>
      <c r="EW120" s="137"/>
      <c r="EX120" s="355" t="s">
        <v>279</v>
      </c>
      <c r="EY120" s="355" t="s">
        <v>873</v>
      </c>
      <c r="EZ120" s="356"/>
      <c r="FA120" s="356"/>
      <c r="FB120" s="356"/>
      <c r="FC120" s="356"/>
      <c r="FD120" s="356"/>
      <c r="FE120" s="356"/>
      <c r="FF120" s="240">
        <v>44289</v>
      </c>
      <c r="FG120" s="248"/>
      <c r="FH120" s="239"/>
      <c r="FI120" s="240">
        <v>115813</v>
      </c>
      <c r="FJ120" s="239"/>
      <c r="FK120" s="240"/>
      <c r="FL120" s="135">
        <v>1</v>
      </c>
      <c r="FM120" s="136"/>
      <c r="FN120" s="136"/>
      <c r="FO120" s="136"/>
      <c r="FP120" s="136"/>
      <c r="FQ120" s="136"/>
      <c r="FR120" s="136"/>
      <c r="FS120" s="136"/>
      <c r="FT120" s="136"/>
      <c r="FU120" s="136"/>
      <c r="FV120" s="136"/>
      <c r="FW120" s="173"/>
      <c r="FX120" s="173"/>
      <c r="FY120" s="173"/>
      <c r="FZ120" s="173"/>
      <c r="GA120" s="173"/>
      <c r="GB120" s="173"/>
      <c r="GC120" s="173"/>
      <c r="GD120" s="173"/>
      <c r="GE120" s="173"/>
      <c r="GF120" s="173"/>
      <c r="GG120" s="173"/>
      <c r="GH120" s="173"/>
      <c r="GI120" s="173"/>
      <c r="GJ120" s="173"/>
      <c r="GK120" s="173"/>
      <c r="GL120" s="173"/>
      <c r="GM120" s="173"/>
      <c r="GN120" s="173"/>
      <c r="GO120" s="173"/>
      <c r="GP120" s="173"/>
      <c r="GQ120" s="173"/>
      <c r="GR120" s="173"/>
      <c r="GS120" s="173"/>
      <c r="GT120" s="173"/>
      <c r="GU120" s="173"/>
      <c r="GV120" s="173"/>
      <c r="GW120" s="173"/>
      <c r="GX120" s="173"/>
      <c r="GY120" s="173"/>
      <c r="GZ120" s="173"/>
      <c r="HA120" s="173"/>
      <c r="HB120" s="173"/>
      <c r="HC120" s="173"/>
      <c r="HD120" s="173"/>
      <c r="HE120" s="173"/>
      <c r="HF120" s="173"/>
      <c r="HG120" s="173"/>
      <c r="HH120" s="173"/>
      <c r="HI120" s="173"/>
      <c r="HJ120" s="173"/>
      <c r="HK120" s="173"/>
      <c r="HL120" s="173"/>
      <c r="HM120" s="173"/>
      <c r="HN120" s="173"/>
      <c r="HO120" s="173"/>
      <c r="HP120" s="173"/>
      <c r="HQ120" s="173"/>
      <c r="HR120" s="173"/>
      <c r="HS120" s="173"/>
      <c r="HT120" s="173"/>
      <c r="HU120" s="173"/>
      <c r="HV120" s="173"/>
      <c r="HW120" s="173"/>
      <c r="HX120" s="173"/>
      <c r="HY120" s="173"/>
      <c r="HZ120" s="173"/>
      <c r="IA120" s="173"/>
      <c r="IB120" s="173"/>
      <c r="IC120" s="173"/>
      <c r="ID120" s="173"/>
      <c r="IE120" s="173"/>
      <c r="IF120" s="173"/>
      <c r="IG120" s="173"/>
      <c r="IH120" s="173"/>
      <c r="II120" s="173"/>
      <c r="IJ120" s="173"/>
      <c r="IK120" s="173"/>
      <c r="IL120" s="173"/>
      <c r="IM120" s="173"/>
      <c r="IN120" s="173"/>
      <c r="IO120" s="173"/>
      <c r="IP120" s="173"/>
      <c r="IQ120" s="173"/>
      <c r="IR120" s="173"/>
      <c r="IS120" s="173"/>
      <c r="IT120" s="173"/>
      <c r="IU120" s="173"/>
      <c r="IV120" s="173"/>
      <c r="IW120" s="173"/>
      <c r="IX120" s="173"/>
      <c r="IY120" s="173"/>
      <c r="IZ120" s="173"/>
      <c r="JA120" s="173"/>
      <c r="JB120" s="173"/>
      <c r="JC120" s="173"/>
      <c r="JD120" s="173"/>
      <c r="JE120" s="173"/>
      <c r="JF120" s="173"/>
      <c r="JG120" s="173"/>
      <c r="JH120" s="173"/>
      <c r="JI120" s="173"/>
      <c r="JJ120" s="173"/>
      <c r="JK120" s="173"/>
      <c r="JL120" s="173"/>
      <c r="JM120" s="173"/>
      <c r="JN120" s="173"/>
      <c r="JO120" s="173"/>
      <c r="JP120" s="173"/>
      <c r="JQ120" s="173"/>
      <c r="JR120" s="173"/>
      <c r="JS120" s="173"/>
      <c r="JT120" s="173"/>
      <c r="JU120" s="173"/>
      <c r="JV120" s="173"/>
      <c r="JW120" s="173"/>
      <c r="JX120" s="173"/>
      <c r="JY120" s="173"/>
      <c r="JZ120" s="173"/>
      <c r="KA120" s="173"/>
      <c r="KB120" s="173"/>
      <c r="KC120" s="173"/>
      <c r="KD120" s="173"/>
      <c r="KE120" s="173"/>
      <c r="KF120" s="173"/>
      <c r="KG120" s="173"/>
      <c r="KH120" s="173"/>
      <c r="KI120" s="173"/>
      <c r="KJ120" s="173"/>
      <c r="KK120" s="173"/>
      <c r="KL120" s="173"/>
      <c r="KM120" s="173"/>
      <c r="KN120" s="173"/>
      <c r="KO120" s="173"/>
      <c r="KP120" s="173"/>
      <c r="KQ120" s="173"/>
      <c r="KR120" s="173"/>
      <c r="KS120" s="173"/>
      <c r="KT120" s="173"/>
      <c r="KU120" s="173"/>
      <c r="KV120" s="173"/>
      <c r="KW120" s="173"/>
      <c r="KX120" s="173"/>
      <c r="KY120" s="173"/>
      <c r="KZ120" s="173"/>
      <c r="LA120" s="173"/>
      <c r="LB120" s="173"/>
      <c r="LC120" s="173"/>
      <c r="LD120" s="173"/>
      <c r="LE120" s="173"/>
      <c r="LF120" s="173"/>
      <c r="LG120" s="173"/>
      <c r="LH120" s="173"/>
      <c r="LI120" s="173"/>
      <c r="LJ120" s="173"/>
      <c r="LK120" s="173"/>
      <c r="LL120" s="173"/>
      <c r="LM120" s="173"/>
      <c r="LN120" s="173"/>
      <c r="LO120" s="173"/>
      <c r="LP120" s="173"/>
      <c r="LQ120" s="173"/>
      <c r="LR120" s="173"/>
      <c r="LS120" s="173"/>
      <c r="LT120" s="173"/>
      <c r="LU120" s="173"/>
      <c r="LV120" s="173"/>
      <c r="LW120" s="173"/>
      <c r="LX120" s="173"/>
      <c r="LY120" s="173"/>
      <c r="LZ120" s="173"/>
      <c r="MA120" s="173"/>
      <c r="MB120" s="173"/>
      <c r="MC120" s="173"/>
      <c r="MD120" s="173"/>
      <c r="ME120" s="173"/>
      <c r="MF120" s="173"/>
      <c r="MG120" s="173"/>
      <c r="MH120" s="173"/>
      <c r="MI120" s="173"/>
      <c r="MJ120" s="173"/>
      <c r="MK120" s="173"/>
      <c r="ML120" s="173"/>
      <c r="MM120" s="173"/>
      <c r="MN120" s="173"/>
      <c r="MO120" s="173"/>
      <c r="MP120" s="173"/>
      <c r="MQ120" s="173"/>
      <c r="MR120" s="173"/>
      <c r="MS120" s="173"/>
      <c r="MT120" s="173"/>
      <c r="MU120" s="173"/>
      <c r="MV120" s="173"/>
      <c r="MW120" s="173"/>
      <c r="MX120" s="173"/>
      <c r="MY120" s="173"/>
      <c r="MZ120" s="173"/>
      <c r="NA120" s="173"/>
      <c r="NB120" s="173"/>
      <c r="NC120" s="173"/>
      <c r="ND120" s="173"/>
      <c r="NE120" s="173"/>
      <c r="NF120" s="173"/>
      <c r="NG120" s="173"/>
      <c r="NH120" s="173"/>
      <c r="NI120" s="173"/>
      <c r="NJ120" s="173"/>
      <c r="NK120" s="173"/>
      <c r="NL120" s="173"/>
      <c r="NM120" s="173"/>
      <c r="NN120" s="173"/>
      <c r="NO120" s="173"/>
      <c r="NP120" s="173"/>
      <c r="NQ120" s="173"/>
      <c r="NR120" s="173"/>
      <c r="NS120" s="173"/>
      <c r="NT120" s="173"/>
      <c r="NU120" s="173"/>
      <c r="NV120" s="173"/>
      <c r="NW120" s="173"/>
      <c r="NX120" s="173"/>
      <c r="NY120" s="173"/>
      <c r="NZ120" s="173"/>
      <c r="OA120" s="173"/>
      <c r="OB120" s="173"/>
      <c r="OC120" s="173"/>
      <c r="OD120" s="173"/>
      <c r="OE120" s="173"/>
      <c r="OF120" s="173"/>
      <c r="OG120" s="173"/>
      <c r="OH120" s="173"/>
      <c r="OI120" s="173"/>
      <c r="OJ120" s="173"/>
      <c r="OK120" s="173"/>
      <c r="OL120" s="173"/>
      <c r="OM120" s="173"/>
      <c r="ON120" s="173"/>
      <c r="OO120" s="173"/>
      <c r="OP120" s="173"/>
      <c r="OQ120" s="173"/>
      <c r="OR120" s="173"/>
      <c r="OS120" s="173"/>
      <c r="OT120" s="173"/>
      <c r="OU120" s="173"/>
      <c r="OV120" s="173"/>
      <c r="OW120" s="173"/>
      <c r="OX120" s="173"/>
      <c r="OY120" s="173"/>
      <c r="OZ120" s="173"/>
      <c r="PA120" s="173"/>
      <c r="PB120" s="173"/>
      <c r="PC120" s="173"/>
      <c r="PD120" s="173"/>
      <c r="PE120" s="173"/>
      <c r="PF120" s="173"/>
      <c r="PG120" s="173"/>
      <c r="PH120" s="173"/>
      <c r="PI120" s="173"/>
      <c r="PJ120" s="173"/>
      <c r="PK120" s="173"/>
      <c r="PL120" s="173"/>
      <c r="PM120" s="173"/>
      <c r="PN120" s="173"/>
      <c r="PO120" s="173"/>
      <c r="PP120" s="173"/>
      <c r="PQ120" s="173"/>
      <c r="PR120" s="173"/>
      <c r="PS120" s="173"/>
      <c r="PT120" s="173"/>
      <c r="PU120" s="173"/>
      <c r="PV120" s="173"/>
      <c r="PW120" s="173"/>
      <c r="PX120" s="173"/>
      <c r="PY120" s="173"/>
      <c r="PZ120" s="173"/>
      <c r="QA120" s="173"/>
      <c r="QB120" s="173"/>
      <c r="QC120" s="173"/>
      <c r="QD120" s="173"/>
      <c r="QE120" s="173"/>
      <c r="QF120" s="173"/>
      <c r="QG120" s="173"/>
      <c r="QH120" s="173"/>
      <c r="QI120" s="173"/>
      <c r="QJ120" s="173"/>
      <c r="QK120" s="173"/>
      <c r="QL120" s="173"/>
      <c r="QM120" s="173"/>
      <c r="QN120" s="173"/>
      <c r="QO120" s="173"/>
      <c r="QP120" s="173"/>
      <c r="QQ120" s="173"/>
      <c r="QR120" s="173"/>
      <c r="QS120" s="173"/>
      <c r="QT120" s="173"/>
      <c r="QU120" s="173"/>
      <c r="QV120" s="173"/>
      <c r="QW120" s="173"/>
      <c r="QX120" s="173"/>
      <c r="QY120" s="173"/>
      <c r="QZ120" s="173"/>
      <c r="RA120" s="173"/>
      <c r="RB120" s="173"/>
      <c r="RC120" s="173"/>
      <c r="RD120" s="173"/>
      <c r="RE120" s="173"/>
      <c r="RF120" s="173"/>
      <c r="RG120" s="173"/>
      <c r="RH120" s="173"/>
      <c r="RI120" s="173"/>
      <c r="RJ120" s="173"/>
      <c r="RK120" s="173"/>
      <c r="RL120" s="173"/>
      <c r="RM120" s="173"/>
      <c r="RN120" s="173"/>
      <c r="RO120" s="173"/>
      <c r="RP120" s="173"/>
      <c r="RQ120" s="173"/>
      <c r="RR120" s="173"/>
      <c r="RS120" s="173"/>
      <c r="RT120" s="173"/>
      <c r="RU120" s="173"/>
      <c r="RV120" s="173"/>
      <c r="RW120" s="173"/>
      <c r="RX120" s="173"/>
      <c r="RY120" s="173"/>
      <c r="RZ120" s="173"/>
      <c r="SA120" s="173"/>
      <c r="SB120" s="173"/>
      <c r="SC120" s="173"/>
      <c r="SD120" s="173"/>
      <c r="SE120" s="173"/>
      <c r="SF120" s="173"/>
      <c r="SG120" s="173"/>
      <c r="SH120" s="173"/>
      <c r="SI120" s="173"/>
      <c r="SJ120" s="173"/>
      <c r="SK120" s="173"/>
      <c r="SL120" s="173"/>
      <c r="SM120" s="173"/>
      <c r="SN120" s="173"/>
      <c r="SO120" s="173"/>
      <c r="SP120" s="173"/>
      <c r="SQ120" s="173"/>
      <c r="SR120" s="173"/>
      <c r="SS120" s="173"/>
      <c r="ST120" s="173"/>
      <c r="SU120" s="173"/>
      <c r="SV120" s="173"/>
      <c r="SW120" s="173"/>
      <c r="SX120" s="173"/>
      <c r="SY120" s="173"/>
      <c r="SZ120" s="173"/>
      <c r="TA120" s="173"/>
      <c r="TB120" s="173"/>
      <c r="TC120" s="173"/>
      <c r="TD120" s="173"/>
      <c r="TE120" s="173"/>
      <c r="TF120" s="173"/>
      <c r="TG120" s="173"/>
      <c r="TH120" s="173"/>
      <c r="TI120" s="173"/>
      <c r="TJ120" s="173"/>
      <c r="TK120" s="173"/>
      <c r="TL120" s="173"/>
      <c r="TM120" s="173"/>
      <c r="TN120" s="173"/>
      <c r="TO120" s="173"/>
      <c r="TP120" s="173"/>
      <c r="TQ120" s="173"/>
      <c r="TR120" s="173"/>
      <c r="TS120" s="173"/>
      <c r="TT120" s="173"/>
      <c r="TU120" s="173"/>
      <c r="TV120" s="173"/>
      <c r="TW120" s="173"/>
      <c r="TX120" s="173"/>
      <c r="TY120" s="173"/>
      <c r="TZ120" s="173"/>
      <c r="UA120" s="173"/>
      <c r="UB120" s="173"/>
      <c r="UC120" s="173"/>
      <c r="UD120" s="173"/>
      <c r="UE120" s="173"/>
      <c r="UF120" s="173"/>
      <c r="UG120" s="173"/>
      <c r="UH120" s="173"/>
      <c r="UI120" s="173"/>
      <c r="UJ120" s="173"/>
      <c r="UK120" s="173"/>
      <c r="UL120" s="173"/>
      <c r="UM120" s="173"/>
      <c r="UN120" s="173"/>
      <c r="UO120" s="173"/>
      <c r="UP120" s="173"/>
      <c r="UQ120" s="173"/>
      <c r="UR120" s="173"/>
      <c r="US120" s="173"/>
      <c r="UT120" s="173"/>
      <c r="UU120" s="173"/>
      <c r="UV120" s="173"/>
      <c r="UW120" s="173"/>
      <c r="UX120" s="173"/>
      <c r="UY120" s="173"/>
      <c r="UZ120" s="173"/>
      <c r="VA120" s="173"/>
      <c r="VB120" s="173"/>
      <c r="VC120" s="173"/>
      <c r="VD120" s="173"/>
      <c r="VE120" s="173"/>
      <c r="VF120" s="173"/>
      <c r="VG120" s="173"/>
      <c r="VH120" s="173"/>
      <c r="VI120" s="173"/>
      <c r="VJ120" s="173"/>
      <c r="VK120" s="173"/>
      <c r="VL120" s="173"/>
      <c r="VM120" s="173"/>
      <c r="VN120" s="173"/>
      <c r="VO120" s="173"/>
      <c r="VP120" s="173"/>
      <c r="VQ120" s="173"/>
      <c r="VR120" s="173"/>
      <c r="VS120" s="173"/>
      <c r="VT120" s="173"/>
      <c r="VU120" s="173"/>
      <c r="VV120" s="173"/>
      <c r="VW120" s="173"/>
      <c r="VX120" s="173"/>
      <c r="VY120" s="173"/>
      <c r="VZ120" s="173"/>
      <c r="WA120" s="173"/>
      <c r="WB120" s="173"/>
      <c r="WC120" s="173"/>
      <c r="WD120" s="173"/>
      <c r="WE120" s="173"/>
      <c r="WF120" s="173"/>
      <c r="WG120" s="173"/>
      <c r="WH120" s="173"/>
      <c r="WI120" s="173"/>
      <c r="WJ120" s="173"/>
      <c r="WK120" s="173"/>
      <c r="WL120" s="173"/>
      <c r="WM120" s="173"/>
      <c r="WN120" s="173"/>
      <c r="WO120" s="173"/>
      <c r="WP120" s="173"/>
      <c r="WQ120" s="173"/>
      <c r="WR120" s="173"/>
      <c r="WS120" s="173"/>
      <c r="WT120" s="173"/>
      <c r="WU120" s="173"/>
      <c r="WV120" s="173"/>
      <c r="WW120" s="173"/>
      <c r="WX120" s="173"/>
      <c r="WY120" s="173"/>
      <c r="WZ120" s="173"/>
      <c r="XA120" s="173"/>
      <c r="XB120" s="173"/>
      <c r="XC120" s="173"/>
      <c r="XD120" s="173"/>
      <c r="XE120" s="173"/>
      <c r="XF120" s="173"/>
      <c r="XG120" s="173"/>
      <c r="XH120" s="173"/>
      <c r="XI120" s="173"/>
      <c r="XJ120" s="173"/>
      <c r="XK120" s="173"/>
      <c r="XL120" s="173"/>
      <c r="XM120" s="173"/>
      <c r="XN120" s="173"/>
      <c r="XO120" s="173"/>
      <c r="XP120" s="173"/>
      <c r="XQ120" s="173"/>
      <c r="XR120" s="173"/>
      <c r="XS120" s="173"/>
      <c r="XT120" s="173"/>
      <c r="XU120" s="173"/>
      <c r="XV120" s="173"/>
      <c r="XW120" s="173"/>
      <c r="XX120" s="173"/>
      <c r="XY120" s="173"/>
      <c r="XZ120" s="173"/>
      <c r="YA120" s="173"/>
      <c r="YB120" s="173"/>
      <c r="YC120" s="173"/>
      <c r="YD120" s="173"/>
      <c r="YE120" s="173"/>
      <c r="YF120" s="173"/>
      <c r="YG120" s="173"/>
      <c r="YH120" s="173"/>
      <c r="YI120" s="173"/>
      <c r="YJ120" s="173"/>
      <c r="YK120" s="173"/>
      <c r="YL120" s="173"/>
      <c r="YM120" s="173"/>
      <c r="YN120" s="173"/>
      <c r="YO120" s="173"/>
      <c r="YP120" s="173"/>
      <c r="YQ120" s="173"/>
      <c r="YR120" s="173"/>
      <c r="YS120" s="173"/>
      <c r="YT120" s="173"/>
      <c r="YU120" s="173"/>
      <c r="YV120" s="173"/>
      <c r="YW120" s="173"/>
      <c r="YX120" s="173"/>
      <c r="YY120" s="173"/>
      <c r="YZ120" s="173"/>
      <c r="ZA120" s="173"/>
      <c r="ZB120" s="173"/>
      <c r="ZC120" s="173"/>
      <c r="ZD120" s="173"/>
      <c r="ZE120" s="173"/>
      <c r="ZF120" s="173"/>
      <c r="ZG120" s="173"/>
      <c r="ZH120" s="173"/>
      <c r="ZI120" s="173"/>
      <c r="ZJ120" s="173"/>
      <c r="ZK120" s="173"/>
      <c r="ZL120" s="173"/>
      <c r="ZM120" s="173"/>
      <c r="ZN120" s="173"/>
      <c r="ZO120" s="173"/>
      <c r="ZP120" s="173"/>
      <c r="ZQ120" s="173"/>
      <c r="ZR120" s="173"/>
      <c r="ZS120" s="173"/>
      <c r="ZT120" s="173"/>
      <c r="ZU120" s="173"/>
      <c r="ZV120" s="173"/>
      <c r="ZW120" s="173"/>
      <c r="ZX120" s="173"/>
      <c r="ZY120" s="173"/>
      <c r="ZZ120" s="173"/>
      <c r="AAA120" s="173"/>
      <c r="AAB120" s="173"/>
      <c r="AAC120" s="173"/>
      <c r="AAD120" s="173"/>
      <c r="AAE120" s="173"/>
      <c r="AAF120" s="173"/>
      <c r="AAG120" s="173"/>
      <c r="AAH120" s="173"/>
      <c r="AAI120" s="173"/>
      <c r="AAJ120" s="173"/>
      <c r="AAK120" s="173"/>
      <c r="AAL120" s="173"/>
      <c r="AAM120" s="173"/>
      <c r="AAN120" s="173"/>
      <c r="AAO120" s="173"/>
      <c r="AAP120" s="173"/>
      <c r="AAQ120" s="173"/>
      <c r="AAR120" s="173"/>
      <c r="AAS120" s="173"/>
      <c r="AAT120" s="173"/>
      <c r="AAU120" s="173"/>
      <c r="AAV120" s="173"/>
      <c r="AAW120" s="173"/>
      <c r="AAX120" s="173"/>
      <c r="AAY120" s="173"/>
      <c r="AAZ120" s="173"/>
      <c r="ABA120" s="173"/>
      <c r="ABB120" s="173"/>
      <c r="ABC120" s="173"/>
      <c r="ABD120" s="173"/>
      <c r="ABE120" s="173"/>
      <c r="ABF120" s="173"/>
      <c r="ABG120" s="173"/>
      <c r="ABH120" s="173"/>
      <c r="ABI120" s="173"/>
      <c r="ABJ120" s="173"/>
      <c r="ABK120" s="173"/>
      <c r="ABL120" s="173"/>
      <c r="ABM120" s="173"/>
      <c r="ABN120" s="173"/>
      <c r="ABO120" s="173"/>
      <c r="ABP120" s="173"/>
      <c r="ABQ120" s="173"/>
      <c r="ABR120" s="173"/>
      <c r="ABS120" s="173"/>
      <c r="ABT120" s="173"/>
      <c r="ABU120" s="173"/>
      <c r="ABV120" s="173"/>
      <c r="ABW120" s="173"/>
      <c r="ABX120" s="173"/>
      <c r="ABY120" s="173"/>
      <c r="ABZ120" s="173"/>
      <c r="ACA120" s="173"/>
      <c r="ACB120" s="173"/>
      <c r="ACC120" s="173"/>
      <c r="ACD120" s="173"/>
      <c r="ACE120" s="173"/>
      <c r="ACF120" s="173"/>
      <c r="ACG120" s="173"/>
      <c r="ACH120" s="173"/>
      <c r="ACI120" s="173"/>
      <c r="ACJ120" s="173"/>
      <c r="ACK120" s="173"/>
      <c r="ACL120" s="173"/>
      <c r="ACM120" s="173"/>
      <c r="ACN120" s="173"/>
      <c r="ACO120" s="173"/>
      <c r="ACP120" s="173"/>
      <c r="ACQ120" s="173"/>
      <c r="ACR120" s="173"/>
      <c r="ACS120" s="173"/>
      <c r="ACT120" s="173"/>
      <c r="ACU120" s="173"/>
      <c r="ACV120" s="173"/>
      <c r="ACW120" s="173"/>
      <c r="ACX120" s="173"/>
      <c r="ACY120" s="173"/>
      <c r="ACZ120" s="173"/>
      <c r="ADA120" s="173"/>
      <c r="ADB120" s="173"/>
      <c r="ADC120" s="173"/>
      <c r="ADD120" s="173"/>
      <c r="ADE120" s="173"/>
      <c r="ADF120" s="173"/>
      <c r="ADG120" s="173"/>
      <c r="ADH120" s="173"/>
      <c r="ADI120" s="173"/>
      <c r="ADJ120" s="173"/>
      <c r="ADK120" s="173"/>
      <c r="ADL120" s="173"/>
      <c r="ADM120" s="173"/>
      <c r="ADN120" s="173"/>
      <c r="ADO120" s="173"/>
      <c r="ADP120" s="173"/>
      <c r="ADQ120" s="173"/>
      <c r="ADR120" s="173"/>
      <c r="ADS120" s="173"/>
      <c r="ADT120" s="173"/>
      <c r="ADU120" s="173"/>
      <c r="ADV120" s="173"/>
      <c r="ADW120" s="173"/>
      <c r="ADX120" s="173"/>
      <c r="ADY120" s="173"/>
      <c r="ADZ120" s="173"/>
      <c r="AEA120" s="173"/>
      <c r="AEB120" s="173"/>
      <c r="AEC120" s="173"/>
      <c r="AED120" s="173"/>
      <c r="AEE120" s="173"/>
      <c r="AEF120" s="173"/>
      <c r="AEG120" s="173"/>
      <c r="AEH120" s="173"/>
      <c r="AEI120" s="173"/>
      <c r="AEJ120" s="173"/>
      <c r="AEK120" s="173"/>
      <c r="AEL120" s="173"/>
      <c r="AEM120" s="173"/>
      <c r="AEN120" s="173"/>
      <c r="AEO120" s="173"/>
      <c r="AEP120" s="173"/>
      <c r="AEQ120" s="173"/>
      <c r="AER120" s="173"/>
      <c r="AES120" s="173"/>
      <c r="AET120" s="173"/>
      <c r="AEU120" s="173"/>
      <c r="AEV120" s="173"/>
      <c r="AEW120" s="173"/>
      <c r="AEX120" s="173"/>
      <c r="AEY120" s="173"/>
      <c r="AEZ120" s="173"/>
      <c r="AFA120" s="173"/>
      <c r="AFB120" s="173"/>
      <c r="AFC120" s="173"/>
      <c r="AFD120" s="173"/>
      <c r="AFE120" s="173"/>
      <c r="AFF120" s="173"/>
      <c r="AFG120" s="173"/>
      <c r="AFH120" s="173"/>
      <c r="AFI120" s="173"/>
      <c r="AFJ120" s="173"/>
      <c r="AFK120" s="173"/>
      <c r="AFL120" s="173"/>
      <c r="AFM120" s="173"/>
      <c r="AFN120" s="173"/>
      <c r="AFO120" s="173"/>
      <c r="AFP120" s="173"/>
      <c r="AFQ120" s="173"/>
      <c r="AFR120" s="173"/>
      <c r="AFS120" s="173"/>
      <c r="AFT120" s="173"/>
      <c r="AFU120" s="173"/>
      <c r="AFV120" s="173"/>
      <c r="AFW120" s="173"/>
      <c r="AFX120" s="173"/>
      <c r="AFY120" s="173"/>
      <c r="AFZ120" s="173"/>
      <c r="AGA120" s="173"/>
      <c r="AGB120" s="173"/>
      <c r="AGC120" s="173"/>
      <c r="AGD120" s="173"/>
      <c r="AGE120" s="173"/>
      <c r="AGF120" s="173"/>
      <c r="AGG120" s="173"/>
      <c r="AGH120" s="173"/>
      <c r="AGI120" s="173"/>
      <c r="AGJ120" s="173"/>
      <c r="AGK120" s="173"/>
      <c r="AGL120" s="173"/>
      <c r="AGM120" s="173"/>
      <c r="AGN120" s="173"/>
      <c r="AGO120" s="173"/>
      <c r="AGP120" s="173"/>
      <c r="AGQ120" s="173"/>
      <c r="AGR120" s="173"/>
      <c r="AGS120" s="173"/>
      <c r="AGT120" s="173"/>
      <c r="AGU120" s="173"/>
      <c r="AGV120" s="173"/>
      <c r="AGW120" s="173"/>
      <c r="AGX120" s="173"/>
      <c r="AGY120" s="173"/>
      <c r="AGZ120" s="173"/>
      <c r="AHA120" s="173"/>
      <c r="AHB120" s="173"/>
      <c r="AHC120" s="173"/>
      <c r="AHD120" s="173"/>
      <c r="AHE120" s="173"/>
      <c r="AHF120" s="173"/>
      <c r="AHG120" s="173"/>
      <c r="AHH120" s="173"/>
      <c r="AHI120" s="173"/>
      <c r="AHJ120" s="173"/>
      <c r="AHK120" s="173"/>
      <c r="AHL120" s="173"/>
      <c r="AHM120" s="173"/>
      <c r="AHN120" s="173"/>
      <c r="AHO120" s="173"/>
      <c r="AHP120" s="173"/>
      <c r="AHQ120" s="173"/>
      <c r="AHR120" s="173"/>
      <c r="AHS120" s="173"/>
      <c r="AHT120" s="173"/>
      <c r="AHU120" s="173"/>
      <c r="AHV120" s="173"/>
      <c r="AHW120" s="173"/>
      <c r="AHX120" s="173"/>
      <c r="AHY120" s="173"/>
      <c r="AHZ120" s="173"/>
      <c r="AIA120" s="173"/>
      <c r="AIB120" s="173"/>
      <c r="AIC120" s="173"/>
      <c r="AID120" s="173"/>
      <c r="AIE120" s="173"/>
      <c r="AIF120" s="173"/>
      <c r="AIG120" s="173"/>
      <c r="AIH120" s="173"/>
      <c r="AII120" s="173"/>
      <c r="AIJ120" s="173"/>
      <c r="AIK120" s="173"/>
      <c r="AIL120" s="173"/>
      <c r="AIM120" s="173"/>
      <c r="AIN120" s="173"/>
      <c r="AIO120" s="173"/>
      <c r="AIP120" s="173"/>
      <c r="AIQ120" s="173"/>
      <c r="AIR120" s="173"/>
      <c r="AIS120" s="173"/>
      <c r="AIT120" s="173"/>
      <c r="AIU120" s="173"/>
      <c r="AIV120" s="173"/>
      <c r="AIW120" s="173"/>
      <c r="AIX120" s="173"/>
      <c r="AIY120" s="173"/>
      <c r="AIZ120" s="173"/>
      <c r="AJA120" s="173"/>
      <c r="AJB120" s="173"/>
      <c r="AJC120" s="173"/>
      <c r="AJD120" s="173"/>
      <c r="AJE120" s="173"/>
      <c r="AJF120" s="173"/>
      <c r="AJG120" s="173"/>
      <c r="AJH120" s="173"/>
      <c r="AJI120" s="173"/>
      <c r="AJJ120" s="173"/>
      <c r="AJK120" s="173"/>
      <c r="AJL120" s="173"/>
      <c r="AJM120" s="173"/>
      <c r="AJN120" s="173"/>
      <c r="AJO120" s="173"/>
      <c r="AJP120" s="173"/>
      <c r="AJQ120" s="173"/>
      <c r="AJR120" s="173"/>
      <c r="AJS120" s="173"/>
      <c r="AJT120" s="173"/>
      <c r="AJU120" s="173"/>
      <c r="AJV120" s="173"/>
      <c r="AJW120" s="173"/>
      <c r="AJX120" s="173"/>
      <c r="AJY120" s="173"/>
      <c r="AJZ120" s="173"/>
      <c r="AKA120" s="173"/>
      <c r="AKB120" s="173"/>
      <c r="AKC120" s="173"/>
      <c r="AKD120" s="173"/>
      <c r="AKE120" s="173"/>
      <c r="AKF120" s="173"/>
      <c r="AKG120" s="173"/>
      <c r="AKH120" s="173"/>
      <c r="AKI120" s="173"/>
      <c r="AKJ120" s="173"/>
      <c r="AKK120" s="173"/>
      <c r="AKL120" s="173"/>
      <c r="AKM120" s="173"/>
      <c r="AKN120" s="173"/>
      <c r="AKO120" s="173"/>
      <c r="AKP120" s="173"/>
      <c r="AKQ120" s="173"/>
      <c r="AKR120" s="173"/>
      <c r="AKS120" s="173"/>
      <c r="AKT120" s="173"/>
      <c r="AKU120" s="173"/>
      <c r="AKV120" s="173"/>
      <c r="AKW120" s="173"/>
      <c r="AKX120" s="173"/>
      <c r="AKY120" s="173"/>
      <c r="AKZ120" s="173"/>
      <c r="ALA120" s="173"/>
      <c r="ALB120" s="173"/>
      <c r="ALC120" s="173"/>
      <c r="ALD120" s="173"/>
      <c r="ALE120" s="173"/>
      <c r="ALF120" s="173"/>
      <c r="ALG120" s="173"/>
      <c r="ALH120" s="173"/>
      <c r="ALI120" s="173"/>
      <c r="ALJ120" s="173"/>
      <c r="ALK120" s="173"/>
      <c r="ALL120" s="173"/>
      <c r="ALM120" s="173"/>
      <c r="ALN120" s="173"/>
      <c r="ALO120" s="173"/>
      <c r="ALP120" s="173"/>
      <c r="ALQ120" s="173"/>
      <c r="ALR120" s="173"/>
      <c r="ALS120" s="173"/>
      <c r="ALT120" s="173"/>
      <c r="ALU120" s="173"/>
      <c r="ALV120" s="173"/>
      <c r="ALW120" s="173"/>
      <c r="ALX120" s="173"/>
      <c r="ALY120" s="173"/>
      <c r="ALZ120" s="173"/>
      <c r="AMA120" s="173"/>
      <c r="AMB120" s="173"/>
      <c r="AMC120" s="173"/>
      <c r="AMD120" s="173"/>
      <c r="AME120" s="173"/>
      <c r="AMF120" s="173"/>
      <c r="AMG120" s="173"/>
      <c r="AMH120" s="173"/>
      <c r="AMI120" s="173"/>
      <c r="AMJ120" s="173"/>
      <c r="AMK120" s="173"/>
      <c r="AML120" s="173"/>
      <c r="AMM120" s="173"/>
      <c r="AMN120" s="173"/>
      <c r="AMO120" s="173"/>
      <c r="AMP120" s="173"/>
      <c r="AMQ120" s="173"/>
      <c r="AMR120" s="173"/>
      <c r="AMS120" s="173"/>
      <c r="AMT120" s="173"/>
      <c r="AMU120" s="173"/>
      <c r="AMV120" s="173"/>
      <c r="AMW120" s="173"/>
      <c r="AMX120" s="173"/>
      <c r="AMY120" s="173"/>
      <c r="AMZ120" s="173"/>
      <c r="ANA120" s="173"/>
      <c r="ANB120" s="173"/>
      <c r="ANC120" s="173"/>
      <c r="AND120" s="173"/>
      <c r="ANE120" s="173"/>
      <c r="ANF120" s="173"/>
      <c r="ANG120" s="173"/>
      <c r="ANH120" s="173"/>
      <c r="ANI120" s="173"/>
      <c r="ANJ120" s="173"/>
      <c r="ANK120" s="173"/>
      <c r="ANL120" s="173"/>
      <c r="ANM120" s="173"/>
      <c r="ANN120" s="173"/>
      <c r="ANO120" s="173"/>
      <c r="ANP120" s="173"/>
      <c r="ANQ120" s="173"/>
      <c r="ANR120" s="173"/>
      <c r="ANS120" s="173"/>
      <c r="ANT120" s="173"/>
      <c r="ANU120" s="173"/>
      <c r="ANV120" s="173"/>
      <c r="ANW120" s="173"/>
      <c r="ANX120" s="173"/>
      <c r="ANY120" s="173"/>
      <c r="ANZ120" s="173"/>
      <c r="AOA120" s="173"/>
      <c r="AOB120" s="173"/>
      <c r="AOC120" s="173"/>
      <c r="AOD120" s="173"/>
      <c r="AOE120" s="173"/>
      <c r="AOF120" s="173"/>
      <c r="AOG120" s="173"/>
      <c r="AOH120" s="173"/>
      <c r="AOI120" s="173"/>
      <c r="AOJ120" s="173"/>
      <c r="AOK120" s="173"/>
      <c r="AOL120" s="173"/>
      <c r="AOM120" s="173"/>
      <c r="AON120" s="173"/>
      <c r="AOO120" s="173"/>
      <c r="AOP120" s="173"/>
      <c r="AOQ120" s="173"/>
      <c r="AOR120" s="173"/>
      <c r="AOS120" s="173"/>
      <c r="AOT120" s="173"/>
      <c r="AOU120" s="173"/>
      <c r="AOV120" s="173"/>
      <c r="AOW120" s="173"/>
      <c r="AOX120" s="173"/>
      <c r="AOY120" s="173"/>
      <c r="AOZ120" s="173"/>
      <c r="APA120" s="173"/>
      <c r="APB120" s="173"/>
      <c r="APC120" s="173"/>
      <c r="APD120" s="173"/>
      <c r="APE120" s="173"/>
      <c r="APF120" s="173"/>
      <c r="APG120" s="173"/>
      <c r="APH120" s="173"/>
      <c r="API120" s="173"/>
      <c r="APJ120" s="173"/>
      <c r="APK120" s="173"/>
      <c r="APL120" s="173"/>
      <c r="APM120" s="173"/>
      <c r="APN120" s="173"/>
      <c r="APO120" s="173"/>
      <c r="APP120" s="173"/>
    </row>
    <row r="121" spans="1:1108" s="249" customFormat="1">
      <c r="A121" s="42">
        <v>310</v>
      </c>
      <c r="B121" s="137">
        <v>105.3</v>
      </c>
      <c r="C121" s="102" t="s">
        <v>890</v>
      </c>
      <c r="D121" s="174">
        <v>1252</v>
      </c>
      <c r="E121" s="254" t="s">
        <v>840</v>
      </c>
      <c r="F121" s="106" t="s">
        <v>876</v>
      </c>
      <c r="G121" s="175" t="s">
        <v>875</v>
      </c>
      <c r="H121" s="175" t="s">
        <v>878</v>
      </c>
      <c r="I121" s="175" t="s">
        <v>877</v>
      </c>
      <c r="J121" s="10" t="s">
        <v>879</v>
      </c>
      <c r="K121" s="10" t="s">
        <v>880</v>
      </c>
      <c r="L121" s="74" t="s">
        <v>881</v>
      </c>
      <c r="M121" s="10" t="s">
        <v>882</v>
      </c>
      <c r="N121" s="74" t="s">
        <v>201</v>
      </c>
      <c r="O121" s="177">
        <v>112940</v>
      </c>
      <c r="P121" s="109">
        <v>89</v>
      </c>
      <c r="Q121" s="109" t="s">
        <v>0</v>
      </c>
      <c r="R121" s="109">
        <v>89</v>
      </c>
      <c r="S121" s="109" t="s">
        <v>0</v>
      </c>
      <c r="T121" s="109">
        <v>2.5</v>
      </c>
      <c r="U121" s="109" t="s">
        <v>0</v>
      </c>
      <c r="V121" s="109">
        <v>12</v>
      </c>
      <c r="W121" s="109" t="s">
        <v>0</v>
      </c>
      <c r="X121" s="109">
        <v>7</v>
      </c>
      <c r="Y121" s="109" t="s">
        <v>0</v>
      </c>
      <c r="Z121" s="109">
        <v>5</v>
      </c>
      <c r="AA121" s="109" t="s">
        <v>0</v>
      </c>
      <c r="AB121" s="109"/>
      <c r="AC121" s="109" t="s">
        <v>0</v>
      </c>
      <c r="AD121" s="109"/>
      <c r="AE121" s="109" t="s">
        <v>0</v>
      </c>
      <c r="AF121" s="77">
        <v>4.5</v>
      </c>
      <c r="AG121" s="78">
        <v>8</v>
      </c>
      <c r="AH121" s="77" t="s">
        <v>407</v>
      </c>
      <c r="AI121" s="77" t="s">
        <v>0</v>
      </c>
      <c r="AJ121" s="284" t="s">
        <v>8</v>
      </c>
      <c r="AK121" s="284" t="s">
        <v>797</v>
      </c>
      <c r="AL121" s="285" t="s">
        <v>11</v>
      </c>
      <c r="AM121" s="285"/>
      <c r="AN121" s="285"/>
      <c r="AO121" s="285"/>
      <c r="AP121" s="111">
        <v>50</v>
      </c>
      <c r="AQ121" s="111" t="s">
        <v>7</v>
      </c>
      <c r="AR121" s="83">
        <v>0.21</v>
      </c>
      <c r="AS121" s="83" t="s">
        <v>20</v>
      </c>
      <c r="AT121" s="265" t="s">
        <v>276</v>
      </c>
      <c r="AU121" s="266" t="s">
        <v>465</v>
      </c>
      <c r="AV121" s="266" t="s">
        <v>408</v>
      </c>
      <c r="AW121" s="74" t="s">
        <v>206</v>
      </c>
      <c r="AX121" s="74" t="s">
        <v>207</v>
      </c>
      <c r="AY121" s="74" t="s">
        <v>208</v>
      </c>
      <c r="AZ121" s="74" t="s">
        <v>209</v>
      </c>
      <c r="BA121" s="152" t="s">
        <v>210</v>
      </c>
      <c r="BB121" s="86" t="s">
        <v>211</v>
      </c>
      <c r="BC121" s="86" t="s">
        <v>212</v>
      </c>
      <c r="BD121" s="86" t="s">
        <v>213</v>
      </c>
      <c r="BE121" s="364" t="s">
        <v>840</v>
      </c>
      <c r="BF121" s="236" t="s">
        <v>849</v>
      </c>
      <c r="BG121" s="236" t="s">
        <v>850</v>
      </c>
      <c r="BH121" s="236" t="s">
        <v>851</v>
      </c>
      <c r="BM121" s="155" t="s">
        <v>215</v>
      </c>
      <c r="BN121" s="154" t="s">
        <v>216</v>
      </c>
      <c r="BO121" s="154" t="s">
        <v>217</v>
      </c>
      <c r="BP121" s="154" t="s">
        <v>218</v>
      </c>
      <c r="BQ121" s="155" t="s">
        <v>219</v>
      </c>
      <c r="BR121" s="154" t="s">
        <v>220</v>
      </c>
      <c r="BS121" s="121" t="s">
        <v>221</v>
      </c>
      <c r="BT121" s="121" t="s">
        <v>222</v>
      </c>
      <c r="BU121" s="121" t="s">
        <v>215</v>
      </c>
      <c r="BV121" s="121" t="s">
        <v>216</v>
      </c>
      <c r="BW121" s="121" t="s">
        <v>217</v>
      </c>
      <c r="BX121" s="121" t="s">
        <v>218</v>
      </c>
      <c r="BY121" s="121" t="s">
        <v>223</v>
      </c>
      <c r="BZ121" s="154" t="s">
        <v>224</v>
      </c>
      <c r="CA121" s="154" t="s">
        <v>225</v>
      </c>
      <c r="CB121" s="154" t="s">
        <v>226</v>
      </c>
      <c r="CC121" s="155" t="s">
        <v>344</v>
      </c>
      <c r="CD121" s="155" t="s">
        <v>345</v>
      </c>
      <c r="CE121" s="155" t="s">
        <v>346</v>
      </c>
      <c r="CF121" s="155" t="s">
        <v>347</v>
      </c>
      <c r="CG121" s="245" t="s">
        <v>231</v>
      </c>
      <c r="CH121" s="154" t="s">
        <v>232</v>
      </c>
      <c r="CI121" s="156" t="s">
        <v>233</v>
      </c>
      <c r="CJ121" s="156" t="s">
        <v>234</v>
      </c>
      <c r="CK121" s="158"/>
      <c r="CL121" s="158"/>
      <c r="CM121" s="158"/>
      <c r="CN121" s="158"/>
      <c r="CO121" s="158"/>
      <c r="CP121" s="158"/>
      <c r="CQ121" s="158"/>
      <c r="CR121" s="158"/>
      <c r="CS121" s="158"/>
      <c r="CT121" s="158"/>
      <c r="CU121" s="158"/>
      <c r="CV121" s="158"/>
      <c r="CW121" s="158"/>
      <c r="CX121" s="158"/>
      <c r="CY121" s="158"/>
      <c r="CZ121" s="91"/>
      <c r="DA121" s="92"/>
      <c r="DB121" s="93"/>
      <c r="DC121" s="93"/>
      <c r="DD121" s="93"/>
      <c r="DE121" s="280" t="s">
        <v>509</v>
      </c>
      <c r="DF121" s="93"/>
      <c r="DG121" s="158"/>
      <c r="DH121" s="158"/>
      <c r="DI121" s="92" t="s">
        <v>236</v>
      </c>
      <c r="DJ121" s="91" t="s">
        <v>237</v>
      </c>
      <c r="DK121" s="91" t="s">
        <v>238</v>
      </c>
      <c r="DL121" s="91" t="s">
        <v>239</v>
      </c>
      <c r="DM121" s="127" t="s">
        <v>223</v>
      </c>
      <c r="DN121" s="127" t="s">
        <v>224</v>
      </c>
      <c r="DO121" s="127" t="s">
        <v>225</v>
      </c>
      <c r="DP121" s="127" t="s">
        <v>240</v>
      </c>
      <c r="DQ121" s="91"/>
      <c r="DR121" s="91"/>
      <c r="DS121" s="91"/>
      <c r="DT121" s="91"/>
      <c r="DU121" s="191" t="s">
        <v>852</v>
      </c>
      <c r="DV121" s="91" t="s">
        <v>853</v>
      </c>
      <c r="DW121" s="91" t="s">
        <v>854</v>
      </c>
      <c r="DX121" s="91" t="s">
        <v>855</v>
      </c>
      <c r="DY121" s="91"/>
      <c r="DZ121" s="91"/>
      <c r="EA121" s="91"/>
      <c r="EB121" s="91"/>
      <c r="EC121" s="91"/>
      <c r="ED121" s="91"/>
      <c r="EE121" s="91"/>
      <c r="EF121" s="91"/>
      <c r="EG121" s="94" t="s">
        <v>869</v>
      </c>
      <c r="EH121" s="96" t="s">
        <v>516</v>
      </c>
      <c r="EI121" s="95" t="s">
        <v>517</v>
      </c>
      <c r="EJ121" s="95" t="s">
        <v>518</v>
      </c>
      <c r="EK121" s="96" t="s">
        <v>253</v>
      </c>
      <c r="EL121" s="74" t="s">
        <v>519</v>
      </c>
      <c r="EM121" s="74" t="s">
        <v>520</v>
      </c>
      <c r="EN121" s="137" t="s">
        <v>869</v>
      </c>
      <c r="EO121" s="185" t="s">
        <v>254</v>
      </c>
      <c r="EP121" s="185" t="s">
        <v>870</v>
      </c>
      <c r="EQ121" s="185" t="s">
        <v>883</v>
      </c>
      <c r="ER121" s="185" t="s">
        <v>884</v>
      </c>
      <c r="ES121" s="185" t="s">
        <v>885</v>
      </c>
      <c r="ET121" s="185" t="s">
        <v>871</v>
      </c>
      <c r="EU121" s="185" t="s">
        <v>889</v>
      </c>
      <c r="EV121" s="137"/>
      <c r="EW121" s="137"/>
      <c r="EX121" s="355" t="s">
        <v>279</v>
      </c>
      <c r="EY121" s="355" t="s">
        <v>873</v>
      </c>
      <c r="EZ121" s="356"/>
      <c r="FA121" s="356"/>
      <c r="FB121" s="356"/>
      <c r="FC121" s="356"/>
      <c r="FD121" s="356"/>
      <c r="FE121" s="356"/>
      <c r="FG121" s="248"/>
      <c r="FH121" s="239">
        <v>44184</v>
      </c>
      <c r="FI121" s="240"/>
      <c r="FJ121" s="239"/>
      <c r="FK121" s="240">
        <v>115865</v>
      </c>
      <c r="FL121" s="135">
        <v>1</v>
      </c>
      <c r="FM121" s="136"/>
      <c r="FN121" s="136"/>
      <c r="FO121" s="136"/>
      <c r="FP121" s="136"/>
      <c r="FQ121" s="136"/>
      <c r="FR121" s="136"/>
      <c r="FS121" s="136"/>
      <c r="FT121" s="136"/>
      <c r="FU121" s="136"/>
      <c r="FV121" s="136"/>
      <c r="FW121" s="173"/>
      <c r="FX121" s="173"/>
      <c r="FY121" s="173"/>
      <c r="FZ121" s="173"/>
      <c r="GA121" s="173"/>
      <c r="GB121" s="173"/>
      <c r="GC121" s="173"/>
      <c r="GD121" s="173"/>
      <c r="GE121" s="173"/>
      <c r="GF121" s="173"/>
      <c r="GG121" s="173"/>
      <c r="GH121" s="173"/>
      <c r="GI121" s="173"/>
      <c r="GJ121" s="173"/>
      <c r="GK121" s="173"/>
      <c r="GL121" s="173"/>
      <c r="GM121" s="173"/>
      <c r="GN121" s="173"/>
      <c r="GO121" s="173"/>
      <c r="GP121" s="173"/>
      <c r="GQ121" s="173"/>
      <c r="GR121" s="173"/>
      <c r="GS121" s="173"/>
      <c r="GT121" s="173"/>
      <c r="GU121" s="173"/>
      <c r="GV121" s="173"/>
      <c r="GW121" s="173"/>
      <c r="GX121" s="173"/>
      <c r="GY121" s="173"/>
      <c r="GZ121" s="173"/>
      <c r="HA121" s="173"/>
      <c r="HB121" s="173"/>
      <c r="HC121" s="173"/>
      <c r="HD121" s="173"/>
      <c r="HE121" s="173"/>
      <c r="HF121" s="173"/>
      <c r="HG121" s="173"/>
      <c r="HH121" s="173"/>
      <c r="HI121" s="173"/>
      <c r="HJ121" s="173"/>
      <c r="HK121" s="173"/>
      <c r="HL121" s="173"/>
      <c r="HM121" s="173"/>
      <c r="HN121" s="173"/>
      <c r="HO121" s="173"/>
      <c r="HP121" s="173"/>
      <c r="HQ121" s="173"/>
      <c r="HR121" s="173"/>
      <c r="HS121" s="173"/>
      <c r="HT121" s="173"/>
      <c r="HU121" s="173"/>
      <c r="HV121" s="173"/>
      <c r="HW121" s="173"/>
      <c r="HX121" s="173"/>
      <c r="HY121" s="173"/>
      <c r="HZ121" s="173"/>
      <c r="IA121" s="173"/>
      <c r="IB121" s="173"/>
      <c r="IC121" s="173"/>
      <c r="ID121" s="173"/>
      <c r="IE121" s="173"/>
      <c r="IF121" s="173"/>
      <c r="IG121" s="173"/>
      <c r="IH121" s="173"/>
      <c r="II121" s="173"/>
      <c r="IJ121" s="173"/>
      <c r="IK121" s="173"/>
      <c r="IL121" s="173"/>
      <c r="IM121" s="173"/>
      <c r="IN121" s="173"/>
      <c r="IO121" s="173"/>
      <c r="IP121" s="173"/>
      <c r="IQ121" s="173"/>
      <c r="IR121" s="173"/>
      <c r="IS121" s="173"/>
      <c r="IT121" s="173"/>
      <c r="IU121" s="173"/>
      <c r="IV121" s="173"/>
      <c r="IW121" s="173"/>
      <c r="IX121" s="173"/>
      <c r="IY121" s="173"/>
      <c r="IZ121" s="173"/>
      <c r="JA121" s="173"/>
      <c r="JB121" s="173"/>
      <c r="JC121" s="173"/>
      <c r="JD121" s="173"/>
      <c r="JE121" s="173"/>
      <c r="JF121" s="173"/>
      <c r="JG121" s="173"/>
      <c r="JH121" s="173"/>
      <c r="JI121" s="173"/>
      <c r="JJ121" s="173"/>
      <c r="JK121" s="173"/>
      <c r="JL121" s="173"/>
      <c r="JM121" s="173"/>
      <c r="JN121" s="173"/>
      <c r="JO121" s="173"/>
      <c r="JP121" s="173"/>
      <c r="JQ121" s="173"/>
      <c r="JR121" s="173"/>
      <c r="JS121" s="173"/>
      <c r="JT121" s="173"/>
      <c r="JU121" s="173"/>
      <c r="JV121" s="173"/>
      <c r="JW121" s="173"/>
      <c r="JX121" s="173"/>
      <c r="JY121" s="173"/>
      <c r="JZ121" s="173"/>
      <c r="KA121" s="173"/>
      <c r="KB121" s="173"/>
      <c r="KC121" s="173"/>
      <c r="KD121" s="173"/>
      <c r="KE121" s="173"/>
      <c r="KF121" s="173"/>
      <c r="KG121" s="173"/>
      <c r="KH121" s="173"/>
      <c r="KI121" s="173"/>
      <c r="KJ121" s="173"/>
      <c r="KK121" s="173"/>
      <c r="KL121" s="173"/>
      <c r="KM121" s="173"/>
      <c r="KN121" s="173"/>
      <c r="KO121" s="173"/>
      <c r="KP121" s="173"/>
      <c r="KQ121" s="173"/>
      <c r="KR121" s="173"/>
      <c r="KS121" s="173"/>
      <c r="KT121" s="173"/>
      <c r="KU121" s="173"/>
      <c r="KV121" s="173"/>
      <c r="KW121" s="173"/>
      <c r="KX121" s="173"/>
      <c r="KY121" s="173"/>
      <c r="KZ121" s="173"/>
      <c r="LA121" s="173"/>
      <c r="LB121" s="173"/>
      <c r="LC121" s="173"/>
      <c r="LD121" s="173"/>
      <c r="LE121" s="173"/>
      <c r="LF121" s="173"/>
      <c r="LG121" s="173"/>
      <c r="LH121" s="173"/>
      <c r="LI121" s="173"/>
      <c r="LJ121" s="173"/>
      <c r="LK121" s="173"/>
      <c r="LL121" s="173"/>
      <c r="LM121" s="173"/>
      <c r="LN121" s="173"/>
      <c r="LO121" s="173"/>
      <c r="LP121" s="173"/>
      <c r="LQ121" s="173"/>
      <c r="LR121" s="173"/>
      <c r="LS121" s="173"/>
      <c r="LT121" s="173"/>
      <c r="LU121" s="173"/>
      <c r="LV121" s="173"/>
      <c r="LW121" s="173"/>
      <c r="LX121" s="173"/>
      <c r="LY121" s="173"/>
      <c r="LZ121" s="173"/>
      <c r="MA121" s="173"/>
      <c r="MB121" s="173"/>
      <c r="MC121" s="173"/>
      <c r="MD121" s="173"/>
      <c r="ME121" s="173"/>
      <c r="MF121" s="173"/>
      <c r="MG121" s="173"/>
      <c r="MH121" s="173"/>
      <c r="MI121" s="173"/>
      <c r="MJ121" s="173"/>
      <c r="MK121" s="173"/>
      <c r="ML121" s="173"/>
      <c r="MM121" s="173"/>
      <c r="MN121" s="173"/>
      <c r="MO121" s="173"/>
      <c r="MP121" s="173"/>
      <c r="MQ121" s="173"/>
      <c r="MR121" s="173"/>
      <c r="MS121" s="173"/>
      <c r="MT121" s="173"/>
      <c r="MU121" s="173"/>
      <c r="MV121" s="173"/>
      <c r="MW121" s="173"/>
      <c r="MX121" s="173"/>
      <c r="MY121" s="173"/>
      <c r="MZ121" s="173"/>
      <c r="NA121" s="173"/>
      <c r="NB121" s="173"/>
      <c r="NC121" s="173"/>
      <c r="ND121" s="173"/>
      <c r="NE121" s="173"/>
      <c r="NF121" s="173"/>
      <c r="NG121" s="173"/>
      <c r="NH121" s="173"/>
      <c r="NI121" s="173"/>
      <c r="NJ121" s="173"/>
      <c r="NK121" s="173"/>
      <c r="NL121" s="173"/>
      <c r="NM121" s="173"/>
      <c r="NN121" s="173"/>
      <c r="NO121" s="173"/>
      <c r="NP121" s="173"/>
      <c r="NQ121" s="173"/>
      <c r="NR121" s="173"/>
      <c r="NS121" s="173"/>
      <c r="NT121" s="173"/>
      <c r="NU121" s="173"/>
      <c r="NV121" s="173"/>
      <c r="NW121" s="173"/>
      <c r="NX121" s="173"/>
      <c r="NY121" s="173"/>
      <c r="NZ121" s="173"/>
      <c r="OA121" s="173"/>
      <c r="OB121" s="173"/>
      <c r="OC121" s="173"/>
      <c r="OD121" s="173"/>
      <c r="OE121" s="173"/>
      <c r="OF121" s="173"/>
      <c r="OG121" s="173"/>
      <c r="OH121" s="173"/>
      <c r="OI121" s="173"/>
      <c r="OJ121" s="173"/>
      <c r="OK121" s="173"/>
      <c r="OL121" s="173"/>
      <c r="OM121" s="173"/>
      <c r="ON121" s="173"/>
      <c r="OO121" s="173"/>
      <c r="OP121" s="173"/>
      <c r="OQ121" s="173"/>
      <c r="OR121" s="173"/>
      <c r="OS121" s="173"/>
      <c r="OT121" s="173"/>
      <c r="OU121" s="173"/>
      <c r="OV121" s="173"/>
      <c r="OW121" s="173"/>
      <c r="OX121" s="173"/>
      <c r="OY121" s="173"/>
      <c r="OZ121" s="173"/>
      <c r="PA121" s="173"/>
      <c r="PB121" s="173"/>
      <c r="PC121" s="173"/>
      <c r="PD121" s="173"/>
      <c r="PE121" s="173"/>
      <c r="PF121" s="173"/>
      <c r="PG121" s="173"/>
      <c r="PH121" s="173"/>
      <c r="PI121" s="173"/>
      <c r="PJ121" s="173"/>
      <c r="PK121" s="173"/>
      <c r="PL121" s="173"/>
      <c r="PM121" s="173"/>
      <c r="PN121" s="173"/>
      <c r="PO121" s="173"/>
      <c r="PP121" s="173"/>
      <c r="PQ121" s="173"/>
      <c r="PR121" s="173"/>
      <c r="PS121" s="173"/>
      <c r="PT121" s="173"/>
      <c r="PU121" s="173"/>
      <c r="PV121" s="173"/>
      <c r="PW121" s="173"/>
      <c r="PX121" s="173"/>
      <c r="PY121" s="173"/>
      <c r="PZ121" s="173"/>
      <c r="QA121" s="173"/>
      <c r="QB121" s="173"/>
      <c r="QC121" s="173"/>
      <c r="QD121" s="173"/>
      <c r="QE121" s="173"/>
      <c r="QF121" s="173"/>
      <c r="QG121" s="173"/>
      <c r="QH121" s="173"/>
      <c r="QI121" s="173"/>
      <c r="QJ121" s="173"/>
      <c r="QK121" s="173"/>
      <c r="QL121" s="173"/>
      <c r="QM121" s="173"/>
      <c r="QN121" s="173"/>
      <c r="QO121" s="173"/>
      <c r="QP121" s="173"/>
      <c r="QQ121" s="173"/>
      <c r="QR121" s="173"/>
      <c r="QS121" s="173"/>
      <c r="QT121" s="173"/>
      <c r="QU121" s="173"/>
      <c r="QV121" s="173"/>
      <c r="QW121" s="173"/>
      <c r="QX121" s="173"/>
      <c r="QY121" s="173"/>
      <c r="QZ121" s="173"/>
      <c r="RA121" s="173"/>
      <c r="RB121" s="173"/>
      <c r="RC121" s="173"/>
      <c r="RD121" s="173"/>
      <c r="RE121" s="173"/>
      <c r="RF121" s="173"/>
      <c r="RG121" s="173"/>
      <c r="RH121" s="173"/>
      <c r="RI121" s="173"/>
      <c r="RJ121" s="173"/>
      <c r="RK121" s="173"/>
      <c r="RL121" s="173"/>
      <c r="RM121" s="173"/>
      <c r="RN121" s="173"/>
      <c r="RO121" s="173"/>
      <c r="RP121" s="173"/>
      <c r="RQ121" s="173"/>
      <c r="RR121" s="173"/>
      <c r="RS121" s="173"/>
      <c r="RT121" s="173"/>
      <c r="RU121" s="173"/>
      <c r="RV121" s="173"/>
      <c r="RW121" s="173"/>
      <c r="RX121" s="173"/>
      <c r="RY121" s="173"/>
      <c r="RZ121" s="173"/>
      <c r="SA121" s="173"/>
      <c r="SB121" s="173"/>
      <c r="SC121" s="173"/>
      <c r="SD121" s="173"/>
      <c r="SE121" s="173"/>
      <c r="SF121" s="173"/>
      <c r="SG121" s="173"/>
      <c r="SH121" s="173"/>
      <c r="SI121" s="173"/>
      <c r="SJ121" s="173"/>
      <c r="SK121" s="173"/>
      <c r="SL121" s="173"/>
      <c r="SM121" s="173"/>
      <c r="SN121" s="173"/>
      <c r="SO121" s="173"/>
      <c r="SP121" s="173"/>
      <c r="SQ121" s="173"/>
      <c r="SR121" s="173"/>
      <c r="SS121" s="173"/>
      <c r="ST121" s="173"/>
      <c r="SU121" s="173"/>
      <c r="SV121" s="173"/>
      <c r="SW121" s="173"/>
      <c r="SX121" s="173"/>
      <c r="SY121" s="173"/>
      <c r="SZ121" s="173"/>
      <c r="TA121" s="173"/>
      <c r="TB121" s="173"/>
      <c r="TC121" s="173"/>
      <c r="TD121" s="173"/>
      <c r="TE121" s="173"/>
      <c r="TF121" s="173"/>
      <c r="TG121" s="173"/>
      <c r="TH121" s="173"/>
      <c r="TI121" s="173"/>
      <c r="TJ121" s="173"/>
      <c r="TK121" s="173"/>
      <c r="TL121" s="173"/>
      <c r="TM121" s="173"/>
      <c r="TN121" s="173"/>
      <c r="TO121" s="173"/>
      <c r="TP121" s="173"/>
      <c r="TQ121" s="173"/>
      <c r="TR121" s="173"/>
      <c r="TS121" s="173"/>
      <c r="TT121" s="173"/>
      <c r="TU121" s="173"/>
      <c r="TV121" s="173"/>
      <c r="TW121" s="173"/>
      <c r="TX121" s="173"/>
      <c r="TY121" s="173"/>
      <c r="TZ121" s="173"/>
      <c r="UA121" s="173"/>
      <c r="UB121" s="173"/>
      <c r="UC121" s="173"/>
      <c r="UD121" s="173"/>
      <c r="UE121" s="173"/>
      <c r="UF121" s="173"/>
      <c r="UG121" s="173"/>
      <c r="UH121" s="173"/>
      <c r="UI121" s="173"/>
      <c r="UJ121" s="173"/>
      <c r="UK121" s="173"/>
      <c r="UL121" s="173"/>
      <c r="UM121" s="173"/>
      <c r="UN121" s="173"/>
      <c r="UO121" s="173"/>
      <c r="UP121" s="173"/>
      <c r="UQ121" s="173"/>
      <c r="UR121" s="173"/>
      <c r="US121" s="173"/>
      <c r="UT121" s="173"/>
      <c r="UU121" s="173"/>
      <c r="UV121" s="173"/>
      <c r="UW121" s="173"/>
      <c r="UX121" s="173"/>
      <c r="UY121" s="173"/>
      <c r="UZ121" s="173"/>
      <c r="VA121" s="173"/>
      <c r="VB121" s="173"/>
      <c r="VC121" s="173"/>
      <c r="VD121" s="173"/>
      <c r="VE121" s="173"/>
      <c r="VF121" s="173"/>
      <c r="VG121" s="173"/>
      <c r="VH121" s="173"/>
      <c r="VI121" s="173"/>
      <c r="VJ121" s="173"/>
      <c r="VK121" s="173"/>
      <c r="VL121" s="173"/>
      <c r="VM121" s="173"/>
      <c r="VN121" s="173"/>
      <c r="VO121" s="173"/>
      <c r="VP121" s="173"/>
      <c r="VQ121" s="173"/>
      <c r="VR121" s="173"/>
      <c r="VS121" s="173"/>
      <c r="VT121" s="173"/>
      <c r="VU121" s="173"/>
      <c r="VV121" s="173"/>
      <c r="VW121" s="173"/>
      <c r="VX121" s="173"/>
      <c r="VY121" s="173"/>
      <c r="VZ121" s="173"/>
      <c r="WA121" s="173"/>
      <c r="WB121" s="173"/>
      <c r="WC121" s="173"/>
      <c r="WD121" s="173"/>
      <c r="WE121" s="173"/>
      <c r="WF121" s="173"/>
      <c r="WG121" s="173"/>
      <c r="WH121" s="173"/>
      <c r="WI121" s="173"/>
      <c r="WJ121" s="173"/>
      <c r="WK121" s="173"/>
      <c r="WL121" s="173"/>
      <c r="WM121" s="173"/>
      <c r="WN121" s="173"/>
      <c r="WO121" s="173"/>
      <c r="WP121" s="173"/>
      <c r="WQ121" s="173"/>
      <c r="WR121" s="173"/>
      <c r="WS121" s="173"/>
      <c r="WT121" s="173"/>
      <c r="WU121" s="173"/>
      <c r="WV121" s="173"/>
      <c r="WW121" s="173"/>
      <c r="WX121" s="173"/>
      <c r="WY121" s="173"/>
      <c r="WZ121" s="173"/>
      <c r="XA121" s="173"/>
      <c r="XB121" s="173"/>
      <c r="XC121" s="173"/>
      <c r="XD121" s="173"/>
      <c r="XE121" s="173"/>
      <c r="XF121" s="173"/>
      <c r="XG121" s="173"/>
      <c r="XH121" s="173"/>
      <c r="XI121" s="173"/>
      <c r="XJ121" s="173"/>
      <c r="XK121" s="173"/>
      <c r="XL121" s="173"/>
      <c r="XM121" s="173"/>
      <c r="XN121" s="173"/>
      <c r="XO121" s="173"/>
      <c r="XP121" s="173"/>
      <c r="XQ121" s="173"/>
      <c r="XR121" s="173"/>
      <c r="XS121" s="173"/>
      <c r="XT121" s="173"/>
      <c r="XU121" s="173"/>
      <c r="XV121" s="173"/>
      <c r="XW121" s="173"/>
      <c r="XX121" s="173"/>
      <c r="XY121" s="173"/>
      <c r="XZ121" s="173"/>
      <c r="YA121" s="173"/>
      <c r="YB121" s="173"/>
      <c r="YC121" s="173"/>
      <c r="YD121" s="173"/>
      <c r="YE121" s="173"/>
      <c r="YF121" s="173"/>
      <c r="YG121" s="173"/>
      <c r="YH121" s="173"/>
      <c r="YI121" s="173"/>
      <c r="YJ121" s="173"/>
      <c r="YK121" s="173"/>
      <c r="YL121" s="173"/>
      <c r="YM121" s="173"/>
      <c r="YN121" s="173"/>
      <c r="YO121" s="173"/>
      <c r="YP121" s="173"/>
      <c r="YQ121" s="173"/>
      <c r="YR121" s="173"/>
      <c r="YS121" s="173"/>
      <c r="YT121" s="173"/>
      <c r="YU121" s="173"/>
      <c r="YV121" s="173"/>
      <c r="YW121" s="173"/>
      <c r="YX121" s="173"/>
      <c r="YY121" s="173"/>
      <c r="YZ121" s="173"/>
      <c r="ZA121" s="173"/>
      <c r="ZB121" s="173"/>
      <c r="ZC121" s="173"/>
      <c r="ZD121" s="173"/>
      <c r="ZE121" s="173"/>
      <c r="ZF121" s="173"/>
      <c r="ZG121" s="173"/>
      <c r="ZH121" s="173"/>
      <c r="ZI121" s="173"/>
      <c r="ZJ121" s="173"/>
      <c r="ZK121" s="173"/>
      <c r="ZL121" s="173"/>
      <c r="ZM121" s="173"/>
      <c r="ZN121" s="173"/>
      <c r="ZO121" s="173"/>
      <c r="ZP121" s="173"/>
      <c r="ZQ121" s="173"/>
      <c r="ZR121" s="173"/>
      <c r="ZS121" s="173"/>
      <c r="ZT121" s="173"/>
      <c r="ZU121" s="173"/>
      <c r="ZV121" s="173"/>
      <c r="ZW121" s="173"/>
      <c r="ZX121" s="173"/>
      <c r="ZY121" s="173"/>
      <c r="ZZ121" s="173"/>
      <c r="AAA121" s="173"/>
      <c r="AAB121" s="173"/>
      <c r="AAC121" s="173"/>
      <c r="AAD121" s="173"/>
      <c r="AAE121" s="173"/>
      <c r="AAF121" s="173"/>
      <c r="AAG121" s="173"/>
      <c r="AAH121" s="173"/>
      <c r="AAI121" s="173"/>
      <c r="AAJ121" s="173"/>
      <c r="AAK121" s="173"/>
      <c r="AAL121" s="173"/>
      <c r="AAM121" s="173"/>
      <c r="AAN121" s="173"/>
      <c r="AAO121" s="173"/>
      <c r="AAP121" s="173"/>
      <c r="AAQ121" s="173"/>
      <c r="AAR121" s="173"/>
      <c r="AAS121" s="173"/>
      <c r="AAT121" s="173"/>
      <c r="AAU121" s="173"/>
      <c r="AAV121" s="173"/>
      <c r="AAW121" s="173"/>
      <c r="AAX121" s="173"/>
      <c r="AAY121" s="173"/>
      <c r="AAZ121" s="173"/>
      <c r="ABA121" s="173"/>
      <c r="ABB121" s="173"/>
      <c r="ABC121" s="173"/>
      <c r="ABD121" s="173"/>
      <c r="ABE121" s="173"/>
      <c r="ABF121" s="173"/>
      <c r="ABG121" s="173"/>
      <c r="ABH121" s="173"/>
      <c r="ABI121" s="173"/>
      <c r="ABJ121" s="173"/>
      <c r="ABK121" s="173"/>
      <c r="ABL121" s="173"/>
      <c r="ABM121" s="173"/>
      <c r="ABN121" s="173"/>
      <c r="ABO121" s="173"/>
      <c r="ABP121" s="173"/>
      <c r="ABQ121" s="173"/>
      <c r="ABR121" s="173"/>
      <c r="ABS121" s="173"/>
      <c r="ABT121" s="173"/>
      <c r="ABU121" s="173"/>
      <c r="ABV121" s="173"/>
      <c r="ABW121" s="173"/>
      <c r="ABX121" s="173"/>
      <c r="ABY121" s="173"/>
      <c r="ABZ121" s="173"/>
      <c r="ACA121" s="173"/>
      <c r="ACB121" s="173"/>
      <c r="ACC121" s="173"/>
      <c r="ACD121" s="173"/>
      <c r="ACE121" s="173"/>
      <c r="ACF121" s="173"/>
      <c r="ACG121" s="173"/>
      <c r="ACH121" s="173"/>
      <c r="ACI121" s="173"/>
      <c r="ACJ121" s="173"/>
      <c r="ACK121" s="173"/>
      <c r="ACL121" s="173"/>
      <c r="ACM121" s="173"/>
      <c r="ACN121" s="173"/>
      <c r="ACO121" s="173"/>
      <c r="ACP121" s="173"/>
      <c r="ACQ121" s="173"/>
      <c r="ACR121" s="173"/>
      <c r="ACS121" s="173"/>
      <c r="ACT121" s="173"/>
      <c r="ACU121" s="173"/>
      <c r="ACV121" s="173"/>
      <c r="ACW121" s="173"/>
      <c r="ACX121" s="173"/>
      <c r="ACY121" s="173"/>
      <c r="ACZ121" s="173"/>
      <c r="ADA121" s="173"/>
      <c r="ADB121" s="173"/>
      <c r="ADC121" s="173"/>
      <c r="ADD121" s="173"/>
      <c r="ADE121" s="173"/>
      <c r="ADF121" s="173"/>
      <c r="ADG121" s="173"/>
      <c r="ADH121" s="173"/>
      <c r="ADI121" s="173"/>
      <c r="ADJ121" s="173"/>
      <c r="ADK121" s="173"/>
      <c r="ADL121" s="173"/>
      <c r="ADM121" s="173"/>
      <c r="ADN121" s="173"/>
      <c r="ADO121" s="173"/>
      <c r="ADP121" s="173"/>
      <c r="ADQ121" s="173"/>
      <c r="ADR121" s="173"/>
      <c r="ADS121" s="173"/>
      <c r="ADT121" s="173"/>
      <c r="ADU121" s="173"/>
      <c r="ADV121" s="173"/>
      <c r="ADW121" s="173"/>
      <c r="ADX121" s="173"/>
      <c r="ADY121" s="173"/>
      <c r="ADZ121" s="173"/>
      <c r="AEA121" s="173"/>
      <c r="AEB121" s="173"/>
      <c r="AEC121" s="173"/>
      <c r="AED121" s="173"/>
      <c r="AEE121" s="173"/>
      <c r="AEF121" s="173"/>
      <c r="AEG121" s="173"/>
      <c r="AEH121" s="173"/>
      <c r="AEI121" s="173"/>
      <c r="AEJ121" s="173"/>
      <c r="AEK121" s="173"/>
      <c r="AEL121" s="173"/>
      <c r="AEM121" s="173"/>
      <c r="AEN121" s="173"/>
      <c r="AEO121" s="173"/>
      <c r="AEP121" s="173"/>
      <c r="AEQ121" s="173"/>
      <c r="AER121" s="173"/>
      <c r="AES121" s="173"/>
      <c r="AET121" s="173"/>
      <c r="AEU121" s="173"/>
      <c r="AEV121" s="173"/>
      <c r="AEW121" s="173"/>
      <c r="AEX121" s="173"/>
      <c r="AEY121" s="173"/>
      <c r="AEZ121" s="173"/>
      <c r="AFA121" s="173"/>
      <c r="AFB121" s="173"/>
      <c r="AFC121" s="173"/>
      <c r="AFD121" s="173"/>
      <c r="AFE121" s="173"/>
      <c r="AFF121" s="173"/>
      <c r="AFG121" s="173"/>
      <c r="AFH121" s="173"/>
      <c r="AFI121" s="173"/>
      <c r="AFJ121" s="173"/>
      <c r="AFK121" s="173"/>
      <c r="AFL121" s="173"/>
      <c r="AFM121" s="173"/>
      <c r="AFN121" s="173"/>
      <c r="AFO121" s="173"/>
      <c r="AFP121" s="173"/>
      <c r="AFQ121" s="173"/>
      <c r="AFR121" s="173"/>
      <c r="AFS121" s="173"/>
      <c r="AFT121" s="173"/>
      <c r="AFU121" s="173"/>
      <c r="AFV121" s="173"/>
      <c r="AFW121" s="173"/>
      <c r="AFX121" s="173"/>
      <c r="AFY121" s="173"/>
      <c r="AFZ121" s="173"/>
      <c r="AGA121" s="173"/>
      <c r="AGB121" s="173"/>
      <c r="AGC121" s="173"/>
      <c r="AGD121" s="173"/>
      <c r="AGE121" s="173"/>
      <c r="AGF121" s="173"/>
      <c r="AGG121" s="173"/>
      <c r="AGH121" s="173"/>
      <c r="AGI121" s="173"/>
      <c r="AGJ121" s="173"/>
      <c r="AGK121" s="173"/>
      <c r="AGL121" s="173"/>
      <c r="AGM121" s="173"/>
      <c r="AGN121" s="173"/>
      <c r="AGO121" s="173"/>
      <c r="AGP121" s="173"/>
      <c r="AGQ121" s="173"/>
      <c r="AGR121" s="173"/>
      <c r="AGS121" s="173"/>
      <c r="AGT121" s="173"/>
      <c r="AGU121" s="173"/>
      <c r="AGV121" s="173"/>
      <c r="AGW121" s="173"/>
      <c r="AGX121" s="173"/>
      <c r="AGY121" s="173"/>
      <c r="AGZ121" s="173"/>
      <c r="AHA121" s="173"/>
      <c r="AHB121" s="173"/>
      <c r="AHC121" s="173"/>
      <c r="AHD121" s="173"/>
      <c r="AHE121" s="173"/>
      <c r="AHF121" s="173"/>
      <c r="AHG121" s="173"/>
      <c r="AHH121" s="173"/>
      <c r="AHI121" s="173"/>
      <c r="AHJ121" s="173"/>
      <c r="AHK121" s="173"/>
      <c r="AHL121" s="173"/>
      <c r="AHM121" s="173"/>
      <c r="AHN121" s="173"/>
      <c r="AHO121" s="173"/>
      <c r="AHP121" s="173"/>
      <c r="AHQ121" s="173"/>
      <c r="AHR121" s="173"/>
      <c r="AHS121" s="173"/>
      <c r="AHT121" s="173"/>
      <c r="AHU121" s="173"/>
      <c r="AHV121" s="173"/>
      <c r="AHW121" s="173"/>
      <c r="AHX121" s="173"/>
      <c r="AHY121" s="173"/>
      <c r="AHZ121" s="173"/>
      <c r="AIA121" s="173"/>
      <c r="AIB121" s="173"/>
      <c r="AIC121" s="173"/>
      <c r="AID121" s="173"/>
      <c r="AIE121" s="173"/>
      <c r="AIF121" s="173"/>
      <c r="AIG121" s="173"/>
      <c r="AIH121" s="173"/>
      <c r="AII121" s="173"/>
      <c r="AIJ121" s="173"/>
      <c r="AIK121" s="173"/>
      <c r="AIL121" s="173"/>
      <c r="AIM121" s="173"/>
      <c r="AIN121" s="173"/>
      <c r="AIO121" s="173"/>
      <c r="AIP121" s="173"/>
      <c r="AIQ121" s="173"/>
      <c r="AIR121" s="173"/>
      <c r="AIS121" s="173"/>
      <c r="AIT121" s="173"/>
      <c r="AIU121" s="173"/>
      <c r="AIV121" s="173"/>
      <c r="AIW121" s="173"/>
      <c r="AIX121" s="173"/>
      <c r="AIY121" s="173"/>
      <c r="AIZ121" s="173"/>
      <c r="AJA121" s="173"/>
      <c r="AJB121" s="173"/>
      <c r="AJC121" s="173"/>
      <c r="AJD121" s="173"/>
      <c r="AJE121" s="173"/>
      <c r="AJF121" s="173"/>
      <c r="AJG121" s="173"/>
      <c r="AJH121" s="173"/>
      <c r="AJI121" s="173"/>
      <c r="AJJ121" s="173"/>
      <c r="AJK121" s="173"/>
      <c r="AJL121" s="173"/>
      <c r="AJM121" s="173"/>
      <c r="AJN121" s="173"/>
      <c r="AJO121" s="173"/>
      <c r="AJP121" s="173"/>
      <c r="AJQ121" s="173"/>
      <c r="AJR121" s="173"/>
      <c r="AJS121" s="173"/>
      <c r="AJT121" s="173"/>
      <c r="AJU121" s="173"/>
      <c r="AJV121" s="173"/>
      <c r="AJW121" s="173"/>
      <c r="AJX121" s="173"/>
      <c r="AJY121" s="173"/>
      <c r="AJZ121" s="173"/>
      <c r="AKA121" s="173"/>
      <c r="AKB121" s="173"/>
      <c r="AKC121" s="173"/>
      <c r="AKD121" s="173"/>
      <c r="AKE121" s="173"/>
      <c r="AKF121" s="173"/>
      <c r="AKG121" s="173"/>
      <c r="AKH121" s="173"/>
      <c r="AKI121" s="173"/>
      <c r="AKJ121" s="173"/>
      <c r="AKK121" s="173"/>
      <c r="AKL121" s="173"/>
      <c r="AKM121" s="173"/>
      <c r="AKN121" s="173"/>
      <c r="AKO121" s="173"/>
      <c r="AKP121" s="173"/>
      <c r="AKQ121" s="173"/>
      <c r="AKR121" s="173"/>
      <c r="AKS121" s="173"/>
      <c r="AKT121" s="173"/>
      <c r="AKU121" s="173"/>
      <c r="AKV121" s="173"/>
      <c r="AKW121" s="173"/>
      <c r="AKX121" s="173"/>
      <c r="AKY121" s="173"/>
      <c r="AKZ121" s="173"/>
      <c r="ALA121" s="173"/>
      <c r="ALB121" s="173"/>
      <c r="ALC121" s="173"/>
      <c r="ALD121" s="173"/>
      <c r="ALE121" s="173"/>
      <c r="ALF121" s="173"/>
      <c r="ALG121" s="173"/>
      <c r="ALH121" s="173"/>
      <c r="ALI121" s="173"/>
      <c r="ALJ121" s="173"/>
      <c r="ALK121" s="173"/>
      <c r="ALL121" s="173"/>
      <c r="ALM121" s="173"/>
      <c r="ALN121" s="173"/>
      <c r="ALO121" s="173"/>
      <c r="ALP121" s="173"/>
      <c r="ALQ121" s="173"/>
      <c r="ALR121" s="173"/>
      <c r="ALS121" s="173"/>
      <c r="ALT121" s="173"/>
      <c r="ALU121" s="173"/>
      <c r="ALV121" s="173"/>
      <c r="ALW121" s="173"/>
      <c r="ALX121" s="173"/>
      <c r="ALY121" s="173"/>
      <c r="ALZ121" s="173"/>
      <c r="AMA121" s="173"/>
      <c r="AMB121" s="173"/>
      <c r="AMC121" s="173"/>
      <c r="AMD121" s="173"/>
      <c r="AME121" s="173"/>
      <c r="AMF121" s="173"/>
      <c r="AMG121" s="173"/>
      <c r="AMH121" s="173"/>
      <c r="AMI121" s="173"/>
      <c r="AMJ121" s="173"/>
      <c r="AMK121" s="173"/>
      <c r="AML121" s="173"/>
      <c r="AMM121" s="173"/>
      <c r="AMN121" s="173"/>
      <c r="AMO121" s="173"/>
      <c r="AMP121" s="173"/>
      <c r="AMQ121" s="173"/>
      <c r="AMR121" s="173"/>
      <c r="AMS121" s="173"/>
      <c r="AMT121" s="173"/>
      <c r="AMU121" s="173"/>
      <c r="AMV121" s="173"/>
      <c r="AMW121" s="173"/>
      <c r="AMX121" s="173"/>
      <c r="AMY121" s="173"/>
      <c r="AMZ121" s="173"/>
      <c r="ANA121" s="173"/>
      <c r="ANB121" s="173"/>
      <c r="ANC121" s="173"/>
      <c r="AND121" s="173"/>
      <c r="ANE121" s="173"/>
      <c r="ANF121" s="173"/>
      <c r="ANG121" s="173"/>
      <c r="ANH121" s="173"/>
      <c r="ANI121" s="173"/>
      <c r="ANJ121" s="173"/>
      <c r="ANK121" s="173"/>
      <c r="ANL121" s="173"/>
      <c r="ANM121" s="173"/>
      <c r="ANN121" s="173"/>
      <c r="ANO121" s="173"/>
      <c r="ANP121" s="173"/>
      <c r="ANQ121" s="173"/>
      <c r="ANR121" s="173"/>
      <c r="ANS121" s="173"/>
      <c r="ANT121" s="173"/>
      <c r="ANU121" s="173"/>
      <c r="ANV121" s="173"/>
      <c r="ANW121" s="173"/>
      <c r="ANX121" s="173"/>
      <c r="ANY121" s="173"/>
      <c r="ANZ121" s="173"/>
      <c r="AOA121" s="173"/>
      <c r="AOB121" s="173"/>
      <c r="AOC121" s="173"/>
      <c r="AOD121" s="173"/>
      <c r="AOE121" s="173"/>
      <c r="AOF121" s="173"/>
      <c r="AOG121" s="173"/>
      <c r="AOH121" s="173"/>
      <c r="AOI121" s="173"/>
      <c r="AOJ121" s="173"/>
      <c r="AOK121" s="173"/>
      <c r="AOL121" s="173"/>
      <c r="AOM121" s="173"/>
      <c r="AON121" s="173"/>
      <c r="AOO121" s="173"/>
      <c r="AOP121" s="173"/>
      <c r="AOQ121" s="173"/>
      <c r="AOR121" s="173"/>
      <c r="AOS121" s="173"/>
      <c r="AOT121" s="173"/>
      <c r="AOU121" s="173"/>
      <c r="AOV121" s="173"/>
      <c r="AOW121" s="173"/>
      <c r="AOX121" s="173"/>
      <c r="AOY121" s="173"/>
      <c r="AOZ121" s="173"/>
      <c r="APA121" s="173"/>
      <c r="APB121" s="173"/>
      <c r="APC121" s="173"/>
      <c r="APD121" s="173"/>
      <c r="APE121" s="173"/>
      <c r="APF121" s="173"/>
      <c r="APG121" s="173"/>
      <c r="APH121" s="173"/>
      <c r="API121" s="173"/>
      <c r="APJ121" s="173"/>
      <c r="APK121" s="173"/>
      <c r="APL121" s="173"/>
      <c r="APM121" s="173"/>
      <c r="APN121" s="173"/>
      <c r="APO121" s="173"/>
      <c r="APP121" s="173"/>
    </row>
    <row r="122" spans="1:1108" s="249" customFormat="1">
      <c r="A122" s="42">
        <v>312</v>
      </c>
      <c r="B122" s="137">
        <v>106.2</v>
      </c>
      <c r="C122" s="102" t="s">
        <v>891</v>
      </c>
      <c r="D122" s="174">
        <v>1252</v>
      </c>
      <c r="E122" s="254" t="s">
        <v>840</v>
      </c>
      <c r="F122" s="106" t="s">
        <v>893</v>
      </c>
      <c r="G122" s="175" t="s">
        <v>892</v>
      </c>
      <c r="H122" s="175" t="s">
        <v>895</v>
      </c>
      <c r="I122" s="175" t="s">
        <v>894</v>
      </c>
      <c r="J122" s="10" t="s">
        <v>896</v>
      </c>
      <c r="K122" s="10" t="s">
        <v>897</v>
      </c>
      <c r="L122" s="74" t="s">
        <v>898</v>
      </c>
      <c r="M122" s="10" t="s">
        <v>899</v>
      </c>
      <c r="N122" s="74" t="s">
        <v>293</v>
      </c>
      <c r="O122" s="177">
        <v>101522</v>
      </c>
      <c r="P122" s="109">
        <v>76</v>
      </c>
      <c r="Q122" s="109" t="s">
        <v>0</v>
      </c>
      <c r="R122" s="109">
        <v>76</v>
      </c>
      <c r="S122" s="109" t="s">
        <v>0</v>
      </c>
      <c r="T122" s="109">
        <v>2</v>
      </c>
      <c r="U122" s="109" t="s">
        <v>0</v>
      </c>
      <c r="V122" s="109">
        <v>10</v>
      </c>
      <c r="W122" s="109" t="s">
        <v>0</v>
      </c>
      <c r="X122" s="109">
        <v>6</v>
      </c>
      <c r="Y122" s="109" t="s">
        <v>0</v>
      </c>
      <c r="Z122" s="109">
        <v>5</v>
      </c>
      <c r="AA122" s="109" t="s">
        <v>0</v>
      </c>
      <c r="AB122" s="109"/>
      <c r="AC122" s="109" t="s">
        <v>0</v>
      </c>
      <c r="AD122" s="109"/>
      <c r="AE122" s="109" t="s">
        <v>0</v>
      </c>
      <c r="AF122" s="77">
        <v>4</v>
      </c>
      <c r="AG122" s="78">
        <v>8</v>
      </c>
      <c r="AH122" s="77" t="s">
        <v>202</v>
      </c>
      <c r="AI122" s="77" t="s">
        <v>0</v>
      </c>
      <c r="AJ122" s="284" t="s">
        <v>8</v>
      </c>
      <c r="AK122" s="284" t="s">
        <v>797</v>
      </c>
      <c r="AL122" s="285" t="s">
        <v>11</v>
      </c>
      <c r="AM122" s="285"/>
      <c r="AN122" s="285"/>
      <c r="AO122" s="285"/>
      <c r="AP122" s="111">
        <v>25</v>
      </c>
      <c r="AQ122" s="111" t="s">
        <v>7</v>
      </c>
      <c r="AR122" s="83">
        <v>0.13</v>
      </c>
      <c r="AS122" s="83" t="s">
        <v>20</v>
      </c>
      <c r="AT122" s="150" t="s">
        <v>250</v>
      </c>
      <c r="AU122" s="151" t="s">
        <v>251</v>
      </c>
      <c r="AV122" s="151" t="s">
        <v>252</v>
      </c>
      <c r="AW122" s="74" t="s">
        <v>206</v>
      </c>
      <c r="AX122" s="74" t="s">
        <v>207</v>
      </c>
      <c r="AY122" s="74" t="s">
        <v>208</v>
      </c>
      <c r="AZ122" s="74" t="s">
        <v>209</v>
      </c>
      <c r="BA122" s="152" t="s">
        <v>210</v>
      </c>
      <c r="BB122" s="86" t="s">
        <v>211</v>
      </c>
      <c r="BC122" s="86" t="s">
        <v>212</v>
      </c>
      <c r="BD122" s="86" t="s">
        <v>213</v>
      </c>
      <c r="BE122" s="364" t="s">
        <v>840</v>
      </c>
      <c r="BF122" s="236" t="s">
        <v>849</v>
      </c>
      <c r="BG122" s="236" t="s">
        <v>850</v>
      </c>
      <c r="BH122" s="236" t="s">
        <v>851</v>
      </c>
      <c r="BM122" s="154" t="s">
        <v>294</v>
      </c>
      <c r="BN122" s="157" t="s">
        <v>295</v>
      </c>
      <c r="BO122" s="157" t="s">
        <v>296</v>
      </c>
      <c r="BP122" s="156" t="s">
        <v>297</v>
      </c>
      <c r="BQ122" s="155" t="s">
        <v>298</v>
      </c>
      <c r="BR122" s="155" t="s">
        <v>299</v>
      </c>
      <c r="BS122" s="121" t="s">
        <v>300</v>
      </c>
      <c r="BT122" s="121" t="s">
        <v>301</v>
      </c>
      <c r="BU122" s="121" t="s">
        <v>294</v>
      </c>
      <c r="BV122" s="121" t="s">
        <v>302</v>
      </c>
      <c r="BW122" s="121" t="s">
        <v>296</v>
      </c>
      <c r="BX122" s="121" t="s">
        <v>297</v>
      </c>
      <c r="BY122" s="121" t="s">
        <v>223</v>
      </c>
      <c r="BZ122" s="154" t="s">
        <v>224</v>
      </c>
      <c r="CA122" s="154" t="s">
        <v>225</v>
      </c>
      <c r="CB122" s="154" t="s">
        <v>226</v>
      </c>
      <c r="CC122" s="155" t="s">
        <v>344</v>
      </c>
      <c r="CD122" s="155" t="s">
        <v>345</v>
      </c>
      <c r="CE122" s="155" t="s">
        <v>346</v>
      </c>
      <c r="CF122" s="155" t="s">
        <v>347</v>
      </c>
      <c r="CG122" s="245" t="s">
        <v>231</v>
      </c>
      <c r="CH122" s="154" t="s">
        <v>232</v>
      </c>
      <c r="CI122" s="156" t="s">
        <v>233</v>
      </c>
      <c r="CJ122" s="156" t="s">
        <v>234</v>
      </c>
      <c r="CK122" s="158"/>
      <c r="CL122" s="158"/>
      <c r="CM122" s="158"/>
      <c r="CN122" s="158"/>
      <c r="CO122" s="158"/>
      <c r="CP122" s="158"/>
      <c r="CQ122" s="158"/>
      <c r="CR122" s="158"/>
      <c r="CS122" s="158"/>
      <c r="CT122" s="158"/>
      <c r="CU122" s="158"/>
      <c r="CV122" s="158"/>
      <c r="CW122" s="158"/>
      <c r="CX122" s="158"/>
      <c r="CY122" s="158"/>
      <c r="CZ122" s="91"/>
      <c r="DA122" s="92"/>
      <c r="DB122" s="93"/>
      <c r="DC122" s="93"/>
      <c r="DD122" s="93"/>
      <c r="DE122" s="280" t="s">
        <v>509</v>
      </c>
      <c r="DF122" s="93"/>
      <c r="DG122" s="158"/>
      <c r="DH122" s="158"/>
      <c r="DI122" s="92" t="s">
        <v>236</v>
      </c>
      <c r="DJ122" s="91" t="s">
        <v>237</v>
      </c>
      <c r="DK122" s="91" t="s">
        <v>238</v>
      </c>
      <c r="DL122" s="91" t="s">
        <v>239</v>
      </c>
      <c r="DM122" s="127" t="s">
        <v>223</v>
      </c>
      <c r="DN122" s="127" t="s">
        <v>224</v>
      </c>
      <c r="DO122" s="127" t="s">
        <v>225</v>
      </c>
      <c r="DP122" s="127" t="s">
        <v>240</v>
      </c>
      <c r="DQ122" s="91"/>
      <c r="DR122" s="91"/>
      <c r="DS122" s="91"/>
      <c r="DT122" s="91"/>
      <c r="DU122" s="191" t="s">
        <v>852</v>
      </c>
      <c r="DV122" s="91" t="s">
        <v>853</v>
      </c>
      <c r="DW122" s="91" t="s">
        <v>854</v>
      </c>
      <c r="DX122" s="91" t="s">
        <v>855</v>
      </c>
      <c r="DY122" s="91"/>
      <c r="DZ122" s="91"/>
      <c r="EA122" s="91"/>
      <c r="EB122" s="91"/>
      <c r="EC122" s="91"/>
      <c r="ED122" s="91"/>
      <c r="EE122" s="91"/>
      <c r="EF122" s="91"/>
      <c r="EG122" s="94" t="s">
        <v>900</v>
      </c>
      <c r="EH122" s="96" t="s">
        <v>516</v>
      </c>
      <c r="EI122" s="95" t="s">
        <v>517</v>
      </c>
      <c r="EJ122" s="95" t="s">
        <v>518</v>
      </c>
      <c r="EK122" s="96" t="s">
        <v>253</v>
      </c>
      <c r="EL122" s="74" t="s">
        <v>857</v>
      </c>
      <c r="EM122" s="74" t="s">
        <v>520</v>
      </c>
      <c r="EN122" s="137" t="s">
        <v>900</v>
      </c>
      <c r="EO122" s="185" t="s">
        <v>254</v>
      </c>
      <c r="EP122" s="185" t="s">
        <v>858</v>
      </c>
      <c r="EQ122" s="185" t="s">
        <v>901</v>
      </c>
      <c r="ER122" s="185" t="s">
        <v>902</v>
      </c>
      <c r="ES122" s="185" t="s">
        <v>903</v>
      </c>
      <c r="ET122" s="185" t="s">
        <v>904</v>
      </c>
      <c r="EU122" s="185" t="s">
        <v>905</v>
      </c>
      <c r="EV122" s="137"/>
      <c r="EW122" s="137"/>
      <c r="EX122" s="355" t="s">
        <v>310</v>
      </c>
      <c r="EY122" s="356"/>
      <c r="EZ122" s="356"/>
      <c r="FA122" s="356"/>
      <c r="FB122" s="356"/>
      <c r="FC122" s="356"/>
      <c r="FD122" s="356"/>
      <c r="FE122" s="356"/>
      <c r="FF122" s="239"/>
      <c r="FG122" s="240">
        <v>44274</v>
      </c>
      <c r="FH122" s="357"/>
      <c r="FI122" s="239"/>
      <c r="FJ122" s="240">
        <v>115822</v>
      </c>
      <c r="FK122" s="239"/>
      <c r="FL122" s="135">
        <v>1</v>
      </c>
      <c r="FM122" s="136"/>
      <c r="FN122" s="136"/>
      <c r="FO122" s="136"/>
      <c r="FP122" s="136"/>
      <c r="FQ122" s="136"/>
      <c r="FR122" s="136"/>
      <c r="FS122" s="136"/>
      <c r="FT122" s="136"/>
      <c r="FU122" s="136"/>
      <c r="FV122" s="136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  <c r="IW122" s="135"/>
      <c r="IX122" s="135"/>
      <c r="IY122" s="135"/>
      <c r="IZ122" s="135"/>
      <c r="JA122" s="135"/>
      <c r="JB122" s="135"/>
      <c r="JC122" s="135"/>
      <c r="JD122" s="135"/>
      <c r="JE122" s="135"/>
      <c r="JF122" s="135"/>
      <c r="JG122" s="135"/>
      <c r="JH122" s="135"/>
      <c r="JI122" s="135"/>
      <c r="JJ122" s="135"/>
      <c r="JK122" s="135"/>
      <c r="JL122" s="135"/>
      <c r="JM122" s="135"/>
      <c r="JN122" s="135"/>
      <c r="JO122" s="135"/>
      <c r="JP122" s="135"/>
      <c r="JQ122" s="135"/>
      <c r="JR122" s="135"/>
      <c r="JS122" s="135"/>
      <c r="JT122" s="135"/>
      <c r="JU122" s="135"/>
      <c r="JV122" s="135"/>
      <c r="JW122" s="135"/>
      <c r="JX122" s="135"/>
      <c r="JY122" s="135"/>
      <c r="JZ122" s="135"/>
      <c r="KA122" s="135"/>
      <c r="KB122" s="135"/>
      <c r="KC122" s="135"/>
      <c r="KD122" s="135"/>
      <c r="KE122" s="135"/>
      <c r="KF122" s="135"/>
      <c r="KG122" s="135"/>
      <c r="KH122" s="135"/>
      <c r="KI122" s="135"/>
      <c r="KJ122" s="135"/>
      <c r="KK122" s="135"/>
      <c r="KL122" s="135"/>
      <c r="KM122" s="135"/>
      <c r="KN122" s="135"/>
      <c r="KO122" s="135"/>
      <c r="KP122" s="135"/>
      <c r="KQ122" s="135"/>
      <c r="KR122" s="135"/>
      <c r="KS122" s="135"/>
      <c r="KT122" s="135"/>
      <c r="KU122" s="135"/>
      <c r="KV122" s="135"/>
      <c r="KW122" s="135"/>
      <c r="KX122" s="135"/>
      <c r="KY122" s="135"/>
      <c r="KZ122" s="135"/>
      <c r="LA122" s="135"/>
      <c r="LB122" s="135"/>
      <c r="LC122" s="135"/>
      <c r="LD122" s="135"/>
      <c r="LE122" s="135"/>
      <c r="LF122" s="135"/>
      <c r="LG122" s="135"/>
      <c r="LH122" s="135"/>
      <c r="LI122" s="135"/>
      <c r="LJ122" s="135"/>
      <c r="LK122" s="135"/>
      <c r="LL122" s="135"/>
      <c r="LM122" s="135"/>
      <c r="LN122" s="135"/>
      <c r="LO122" s="135"/>
      <c r="LP122" s="135"/>
      <c r="LQ122" s="135"/>
      <c r="LR122" s="135"/>
      <c r="LS122" s="135"/>
      <c r="LT122" s="135"/>
      <c r="LU122" s="135"/>
      <c r="LV122" s="135"/>
      <c r="LW122" s="135"/>
      <c r="LX122" s="135"/>
      <c r="LY122" s="135"/>
      <c r="LZ122" s="135"/>
      <c r="MA122" s="135"/>
      <c r="MB122" s="135"/>
      <c r="MC122" s="135"/>
      <c r="MD122" s="135"/>
      <c r="ME122" s="135"/>
      <c r="MF122" s="135"/>
      <c r="MG122" s="135"/>
      <c r="MH122" s="135"/>
      <c r="MI122" s="135"/>
      <c r="MJ122" s="135"/>
      <c r="MK122" s="135"/>
      <c r="ML122" s="135"/>
      <c r="MM122" s="135"/>
      <c r="MN122" s="135"/>
      <c r="MO122" s="135"/>
      <c r="MP122" s="135"/>
      <c r="MQ122" s="135"/>
      <c r="MR122" s="135"/>
      <c r="MS122" s="135"/>
      <c r="MT122" s="135"/>
      <c r="MU122" s="135"/>
      <c r="MV122" s="135"/>
      <c r="MW122" s="135"/>
      <c r="MX122" s="135"/>
      <c r="MY122" s="135"/>
      <c r="MZ122" s="135"/>
      <c r="NA122" s="135"/>
      <c r="NB122" s="135"/>
      <c r="NC122" s="135"/>
      <c r="ND122" s="135"/>
      <c r="NE122" s="135"/>
      <c r="NF122" s="135"/>
      <c r="NG122" s="135"/>
      <c r="NH122" s="135"/>
      <c r="NI122" s="135"/>
      <c r="NJ122" s="135"/>
      <c r="NK122" s="135"/>
      <c r="NL122" s="135"/>
      <c r="NM122" s="135"/>
      <c r="NN122" s="135"/>
      <c r="NO122" s="135"/>
      <c r="NP122" s="135"/>
      <c r="NQ122" s="135"/>
      <c r="NR122" s="135"/>
      <c r="NS122" s="135"/>
      <c r="NT122" s="135"/>
      <c r="NU122" s="135"/>
      <c r="NV122" s="135"/>
      <c r="NW122" s="135"/>
      <c r="NX122" s="135"/>
      <c r="NY122" s="135"/>
      <c r="NZ122" s="135"/>
      <c r="OA122" s="135"/>
      <c r="OB122" s="135"/>
      <c r="OC122" s="135"/>
      <c r="OD122" s="135"/>
      <c r="OE122" s="135"/>
      <c r="OF122" s="135"/>
      <c r="OG122" s="135"/>
      <c r="OH122" s="135"/>
      <c r="OI122" s="135"/>
      <c r="OJ122" s="135"/>
      <c r="OK122" s="135"/>
      <c r="OL122" s="135"/>
      <c r="OM122" s="135"/>
      <c r="ON122" s="135"/>
      <c r="OO122" s="135"/>
      <c r="OP122" s="135"/>
      <c r="OQ122" s="135"/>
      <c r="OR122" s="135"/>
      <c r="OS122" s="135"/>
      <c r="OT122" s="135"/>
      <c r="OU122" s="135"/>
      <c r="OV122" s="135"/>
      <c r="OW122" s="135"/>
      <c r="OX122" s="135"/>
      <c r="OY122" s="135"/>
      <c r="OZ122" s="135"/>
      <c r="PA122" s="135"/>
      <c r="PB122" s="135"/>
      <c r="PC122" s="135"/>
      <c r="PD122" s="135"/>
      <c r="PE122" s="135"/>
      <c r="PF122" s="135"/>
      <c r="PG122" s="135"/>
      <c r="PH122" s="135"/>
      <c r="PI122" s="135"/>
      <c r="PJ122" s="135"/>
      <c r="PK122" s="135"/>
      <c r="PL122" s="135"/>
      <c r="PM122" s="135"/>
      <c r="PN122" s="135"/>
      <c r="PO122" s="135"/>
      <c r="PP122" s="135"/>
      <c r="PQ122" s="135"/>
      <c r="PR122" s="135"/>
      <c r="PS122" s="135"/>
      <c r="PT122" s="135"/>
      <c r="PU122" s="135"/>
      <c r="PV122" s="135"/>
      <c r="PW122" s="135"/>
      <c r="PX122" s="135"/>
      <c r="PY122" s="135"/>
      <c r="PZ122" s="135"/>
      <c r="QA122" s="135"/>
      <c r="QB122" s="135"/>
      <c r="QC122" s="135"/>
      <c r="QD122" s="135"/>
      <c r="QE122" s="135"/>
      <c r="QF122" s="135"/>
      <c r="QG122" s="135"/>
      <c r="QH122" s="135"/>
      <c r="QI122" s="135"/>
      <c r="QJ122" s="135"/>
      <c r="QK122" s="135"/>
      <c r="QL122" s="135"/>
      <c r="QM122" s="135"/>
      <c r="QN122" s="135"/>
      <c r="QO122" s="135"/>
      <c r="QP122" s="135"/>
      <c r="QQ122" s="135"/>
      <c r="QR122" s="135"/>
      <c r="QS122" s="135"/>
      <c r="QT122" s="135"/>
      <c r="QU122" s="135"/>
      <c r="QV122" s="135"/>
      <c r="QW122" s="135"/>
      <c r="QX122" s="135"/>
      <c r="QY122" s="135"/>
      <c r="QZ122" s="135"/>
      <c r="RA122" s="135"/>
      <c r="RB122" s="135"/>
      <c r="RC122" s="135"/>
      <c r="RD122" s="135"/>
      <c r="RE122" s="135"/>
      <c r="RF122" s="135"/>
      <c r="RG122" s="135"/>
      <c r="RH122" s="135"/>
      <c r="RI122" s="135"/>
      <c r="RJ122" s="135"/>
      <c r="RK122" s="135"/>
      <c r="RL122" s="135"/>
      <c r="RM122" s="135"/>
      <c r="RN122" s="135"/>
      <c r="RO122" s="135"/>
      <c r="RP122" s="135"/>
      <c r="RQ122" s="135"/>
      <c r="RR122" s="135"/>
      <c r="RS122" s="135"/>
      <c r="RT122" s="135"/>
      <c r="RU122" s="135"/>
      <c r="RV122" s="135"/>
      <c r="RW122" s="135"/>
      <c r="RX122" s="135"/>
      <c r="RY122" s="135"/>
      <c r="RZ122" s="135"/>
      <c r="SA122" s="135"/>
      <c r="SB122" s="135"/>
      <c r="SC122" s="135"/>
      <c r="SD122" s="135"/>
      <c r="SE122" s="135"/>
      <c r="SF122" s="135"/>
      <c r="SG122" s="135"/>
      <c r="SH122" s="135"/>
      <c r="SI122" s="135"/>
      <c r="SJ122" s="135"/>
      <c r="SK122" s="135"/>
      <c r="SL122" s="135"/>
      <c r="SM122" s="135"/>
      <c r="SN122" s="135"/>
      <c r="SO122" s="135"/>
      <c r="SP122" s="135"/>
      <c r="SQ122" s="135"/>
      <c r="SR122" s="135"/>
      <c r="SS122" s="135"/>
      <c r="ST122" s="135"/>
      <c r="SU122" s="135"/>
      <c r="SV122" s="135"/>
      <c r="SW122" s="135"/>
      <c r="SX122" s="135"/>
      <c r="SY122" s="135"/>
      <c r="SZ122" s="135"/>
      <c r="TA122" s="135"/>
      <c r="TB122" s="135"/>
      <c r="TC122" s="135"/>
      <c r="TD122" s="135"/>
      <c r="TE122" s="135"/>
      <c r="TF122" s="135"/>
      <c r="TG122" s="135"/>
      <c r="TH122" s="135"/>
      <c r="TI122" s="135"/>
      <c r="TJ122" s="135"/>
      <c r="TK122" s="135"/>
      <c r="TL122" s="135"/>
      <c r="TM122" s="135"/>
      <c r="TN122" s="135"/>
      <c r="TO122" s="135"/>
      <c r="TP122" s="135"/>
      <c r="TQ122" s="135"/>
      <c r="TR122" s="135"/>
      <c r="TS122" s="135"/>
      <c r="TT122" s="135"/>
      <c r="TU122" s="135"/>
      <c r="TV122" s="135"/>
      <c r="TW122" s="135"/>
      <c r="TX122" s="135"/>
      <c r="TY122" s="135"/>
      <c r="TZ122" s="135"/>
      <c r="UA122" s="135"/>
      <c r="UB122" s="135"/>
      <c r="UC122" s="135"/>
      <c r="UD122" s="135"/>
      <c r="UE122" s="135"/>
      <c r="UF122" s="135"/>
      <c r="UG122" s="135"/>
      <c r="UH122" s="135"/>
      <c r="UI122" s="135"/>
      <c r="UJ122" s="135"/>
      <c r="UK122" s="135"/>
      <c r="UL122" s="135"/>
      <c r="UM122" s="135"/>
      <c r="UN122" s="135"/>
      <c r="UO122" s="135"/>
      <c r="UP122" s="135"/>
      <c r="UQ122" s="135"/>
      <c r="UR122" s="135"/>
      <c r="US122" s="135"/>
      <c r="UT122" s="135"/>
      <c r="UU122" s="135"/>
      <c r="UV122" s="135"/>
      <c r="UW122" s="135"/>
      <c r="UX122" s="135"/>
      <c r="UY122" s="135"/>
      <c r="UZ122" s="135"/>
      <c r="VA122" s="135"/>
      <c r="VB122" s="135"/>
      <c r="VC122" s="135"/>
      <c r="VD122" s="135"/>
      <c r="VE122" s="135"/>
      <c r="VF122" s="135"/>
      <c r="VG122" s="135"/>
      <c r="VH122" s="135"/>
      <c r="VI122" s="135"/>
      <c r="VJ122" s="135"/>
      <c r="VK122" s="135"/>
      <c r="VL122" s="135"/>
      <c r="VM122" s="135"/>
      <c r="VN122" s="135"/>
      <c r="VO122" s="135"/>
      <c r="VP122" s="135"/>
      <c r="VQ122" s="135"/>
      <c r="VR122" s="135"/>
      <c r="VS122" s="135"/>
      <c r="VT122" s="135"/>
      <c r="VU122" s="135"/>
      <c r="VV122" s="135"/>
      <c r="VW122" s="135"/>
      <c r="VX122" s="135"/>
      <c r="VY122" s="135"/>
      <c r="VZ122" s="135"/>
      <c r="WA122" s="135"/>
      <c r="WB122" s="135"/>
      <c r="WC122" s="135"/>
      <c r="WD122" s="135"/>
      <c r="WE122" s="135"/>
      <c r="WF122" s="135"/>
      <c r="WG122" s="135"/>
      <c r="WH122" s="135"/>
      <c r="WI122" s="135"/>
      <c r="WJ122" s="135"/>
      <c r="WK122" s="135"/>
      <c r="WL122" s="135"/>
      <c r="WM122" s="135"/>
      <c r="WN122" s="135"/>
      <c r="WO122" s="135"/>
      <c r="WP122" s="135"/>
      <c r="WQ122" s="135"/>
      <c r="WR122" s="135"/>
      <c r="WS122" s="135"/>
      <c r="WT122" s="135"/>
      <c r="WU122" s="135"/>
      <c r="WV122" s="135"/>
      <c r="WW122" s="135"/>
      <c r="WX122" s="135"/>
      <c r="WY122" s="135"/>
      <c r="WZ122" s="135"/>
      <c r="XA122" s="135"/>
      <c r="XB122" s="135"/>
      <c r="XC122" s="135"/>
      <c r="XD122" s="135"/>
      <c r="XE122" s="135"/>
      <c r="XF122" s="135"/>
      <c r="XG122" s="135"/>
      <c r="XH122" s="135"/>
      <c r="XI122" s="135"/>
      <c r="XJ122" s="135"/>
      <c r="XK122" s="135"/>
      <c r="XL122" s="135"/>
      <c r="XM122" s="135"/>
      <c r="XN122" s="135"/>
      <c r="XO122" s="135"/>
      <c r="XP122" s="135"/>
      <c r="XQ122" s="135"/>
      <c r="XR122" s="135"/>
      <c r="XS122" s="135"/>
      <c r="XT122" s="135"/>
      <c r="XU122" s="135"/>
      <c r="XV122" s="135"/>
      <c r="XW122" s="135"/>
      <c r="XX122" s="135"/>
      <c r="XY122" s="135"/>
      <c r="XZ122" s="135"/>
      <c r="YA122" s="135"/>
      <c r="YB122" s="135"/>
      <c r="YC122" s="135"/>
      <c r="YD122" s="135"/>
      <c r="YE122" s="135"/>
      <c r="YF122" s="135"/>
      <c r="YG122" s="135"/>
      <c r="YH122" s="135"/>
      <c r="YI122" s="135"/>
      <c r="YJ122" s="135"/>
      <c r="YK122" s="135"/>
      <c r="YL122" s="135"/>
      <c r="YM122" s="135"/>
      <c r="YN122" s="135"/>
      <c r="YO122" s="135"/>
      <c r="YP122" s="135"/>
      <c r="YQ122" s="135"/>
      <c r="YR122" s="135"/>
      <c r="YS122" s="135"/>
      <c r="YT122" s="135"/>
      <c r="YU122" s="135"/>
      <c r="YV122" s="135"/>
      <c r="YW122" s="135"/>
      <c r="YX122" s="135"/>
      <c r="YY122" s="135"/>
      <c r="YZ122" s="135"/>
      <c r="ZA122" s="135"/>
      <c r="ZB122" s="135"/>
      <c r="ZC122" s="135"/>
      <c r="ZD122" s="135"/>
      <c r="ZE122" s="135"/>
      <c r="ZF122" s="135"/>
      <c r="ZG122" s="135"/>
      <c r="ZH122" s="135"/>
      <c r="ZI122" s="135"/>
      <c r="ZJ122" s="135"/>
      <c r="ZK122" s="135"/>
      <c r="ZL122" s="135"/>
      <c r="ZM122" s="135"/>
      <c r="ZN122" s="135"/>
      <c r="ZO122" s="135"/>
      <c r="ZP122" s="135"/>
      <c r="ZQ122" s="135"/>
      <c r="ZR122" s="135"/>
      <c r="ZS122" s="135"/>
      <c r="ZT122" s="135"/>
      <c r="ZU122" s="135"/>
      <c r="ZV122" s="135"/>
      <c r="ZW122" s="135"/>
      <c r="ZX122" s="135"/>
      <c r="ZY122" s="135"/>
      <c r="ZZ122" s="135"/>
      <c r="AAA122" s="135"/>
      <c r="AAB122" s="135"/>
      <c r="AAC122" s="135"/>
      <c r="AAD122" s="135"/>
      <c r="AAE122" s="135"/>
      <c r="AAF122" s="135"/>
      <c r="AAG122" s="135"/>
      <c r="AAH122" s="135"/>
      <c r="AAI122" s="135"/>
      <c r="AAJ122" s="135"/>
      <c r="AAK122" s="135"/>
      <c r="AAL122" s="135"/>
      <c r="AAM122" s="135"/>
      <c r="AAN122" s="135"/>
      <c r="AAO122" s="135"/>
      <c r="AAP122" s="135"/>
      <c r="AAQ122" s="135"/>
      <c r="AAR122" s="135"/>
      <c r="AAS122" s="135"/>
      <c r="AAT122" s="135"/>
      <c r="AAU122" s="135"/>
      <c r="AAV122" s="135"/>
      <c r="AAW122" s="135"/>
      <c r="AAX122" s="135"/>
      <c r="AAY122" s="135"/>
      <c r="AAZ122" s="135"/>
      <c r="ABA122" s="135"/>
      <c r="ABB122" s="135"/>
      <c r="ABC122" s="135"/>
      <c r="ABD122" s="135"/>
      <c r="ABE122" s="135"/>
      <c r="ABF122" s="135"/>
      <c r="ABG122" s="135"/>
      <c r="ABH122" s="135"/>
      <c r="ABI122" s="135"/>
      <c r="ABJ122" s="135"/>
      <c r="ABK122" s="135"/>
      <c r="ABL122" s="135"/>
      <c r="ABM122" s="135"/>
      <c r="ABN122" s="135"/>
      <c r="ABO122" s="135"/>
      <c r="ABP122" s="135"/>
      <c r="ABQ122" s="135"/>
      <c r="ABR122" s="135"/>
      <c r="ABS122" s="135"/>
      <c r="ABT122" s="135"/>
      <c r="ABU122" s="135"/>
      <c r="ABV122" s="135"/>
      <c r="ABW122" s="135"/>
      <c r="ABX122" s="135"/>
      <c r="ABY122" s="135"/>
      <c r="ABZ122" s="135"/>
      <c r="ACA122" s="135"/>
      <c r="ACB122" s="135"/>
      <c r="ACC122" s="135"/>
      <c r="ACD122" s="135"/>
      <c r="ACE122" s="135"/>
      <c r="ACF122" s="135"/>
      <c r="ACG122" s="135"/>
      <c r="ACH122" s="135"/>
      <c r="ACI122" s="135"/>
      <c r="ACJ122" s="135"/>
      <c r="ACK122" s="135"/>
      <c r="ACL122" s="135"/>
      <c r="ACM122" s="135"/>
      <c r="ACN122" s="135"/>
      <c r="ACO122" s="135"/>
      <c r="ACP122" s="135"/>
      <c r="ACQ122" s="135"/>
      <c r="ACR122" s="135"/>
      <c r="ACS122" s="135"/>
      <c r="ACT122" s="135"/>
      <c r="ACU122" s="135"/>
      <c r="ACV122" s="135"/>
      <c r="ACW122" s="135"/>
      <c r="ACX122" s="135"/>
      <c r="ACY122" s="135"/>
      <c r="ACZ122" s="135"/>
      <c r="ADA122" s="135"/>
      <c r="ADB122" s="135"/>
      <c r="ADC122" s="135"/>
      <c r="ADD122" s="135"/>
      <c r="ADE122" s="135"/>
      <c r="ADF122" s="135"/>
      <c r="ADG122" s="135"/>
      <c r="ADH122" s="135"/>
      <c r="ADI122" s="135"/>
      <c r="ADJ122" s="135"/>
      <c r="ADK122" s="135"/>
      <c r="ADL122" s="135"/>
      <c r="ADM122" s="135"/>
      <c r="ADN122" s="135"/>
      <c r="ADO122" s="135"/>
      <c r="ADP122" s="135"/>
      <c r="ADQ122" s="135"/>
      <c r="ADR122" s="135"/>
      <c r="ADS122" s="135"/>
      <c r="ADT122" s="135"/>
      <c r="ADU122" s="135"/>
      <c r="ADV122" s="135"/>
      <c r="ADW122" s="135"/>
      <c r="ADX122" s="135"/>
      <c r="ADY122" s="135"/>
      <c r="ADZ122" s="135"/>
      <c r="AEA122" s="135"/>
      <c r="AEB122" s="135"/>
      <c r="AEC122" s="135"/>
      <c r="AED122" s="135"/>
      <c r="AEE122" s="135"/>
      <c r="AEF122" s="135"/>
      <c r="AEG122" s="135"/>
      <c r="AEH122" s="135"/>
      <c r="AEI122" s="135"/>
      <c r="AEJ122" s="135"/>
      <c r="AEK122" s="135"/>
      <c r="AEL122" s="135"/>
      <c r="AEM122" s="135"/>
      <c r="AEN122" s="135"/>
      <c r="AEO122" s="135"/>
      <c r="AEP122" s="135"/>
      <c r="AEQ122" s="135"/>
      <c r="AER122" s="135"/>
      <c r="AES122" s="135"/>
      <c r="AET122" s="135"/>
      <c r="AEU122" s="135"/>
      <c r="AEV122" s="135"/>
      <c r="AEW122" s="135"/>
      <c r="AEX122" s="135"/>
      <c r="AEY122" s="135"/>
      <c r="AEZ122" s="135"/>
      <c r="AFA122" s="135"/>
      <c r="AFB122" s="135"/>
      <c r="AFC122" s="135"/>
      <c r="AFD122" s="135"/>
      <c r="AFE122" s="135"/>
      <c r="AFF122" s="135"/>
      <c r="AFG122" s="135"/>
      <c r="AFH122" s="135"/>
      <c r="AFI122" s="135"/>
      <c r="AFJ122" s="135"/>
      <c r="AFK122" s="135"/>
      <c r="AFL122" s="135"/>
      <c r="AFM122" s="135"/>
      <c r="AFN122" s="135"/>
      <c r="AFO122" s="135"/>
      <c r="AFP122" s="135"/>
      <c r="AFQ122" s="135"/>
      <c r="AFR122" s="135"/>
      <c r="AFS122" s="135"/>
      <c r="AFT122" s="135"/>
      <c r="AFU122" s="135"/>
      <c r="AFV122" s="135"/>
      <c r="AFW122" s="135"/>
      <c r="AFX122" s="135"/>
      <c r="AFY122" s="135"/>
      <c r="AFZ122" s="135"/>
      <c r="AGA122" s="135"/>
      <c r="AGB122" s="135"/>
      <c r="AGC122" s="135"/>
      <c r="AGD122" s="135"/>
      <c r="AGE122" s="135"/>
      <c r="AGF122" s="135"/>
      <c r="AGG122" s="135"/>
      <c r="AGH122" s="135"/>
      <c r="AGI122" s="135"/>
      <c r="AGJ122" s="135"/>
      <c r="AGK122" s="135"/>
      <c r="AGL122" s="135"/>
      <c r="AGM122" s="135"/>
      <c r="AGN122" s="135"/>
      <c r="AGO122" s="135"/>
      <c r="AGP122" s="135"/>
      <c r="AGQ122" s="135"/>
      <c r="AGR122" s="135"/>
      <c r="AGS122" s="135"/>
      <c r="AGT122" s="135"/>
      <c r="AGU122" s="135"/>
      <c r="AGV122" s="135"/>
      <c r="AGW122" s="135"/>
      <c r="AGX122" s="135"/>
      <c r="AGY122" s="135"/>
      <c r="AGZ122" s="135"/>
      <c r="AHA122" s="135"/>
      <c r="AHB122" s="135"/>
      <c r="AHC122" s="135"/>
      <c r="AHD122" s="135"/>
      <c r="AHE122" s="135"/>
      <c r="AHF122" s="135"/>
      <c r="AHG122" s="135"/>
      <c r="AHH122" s="135"/>
      <c r="AHI122" s="135"/>
      <c r="AHJ122" s="135"/>
      <c r="AHK122" s="135"/>
      <c r="AHL122" s="135"/>
      <c r="AHM122" s="135"/>
      <c r="AHN122" s="135"/>
      <c r="AHO122" s="135"/>
      <c r="AHP122" s="135"/>
      <c r="AHQ122" s="135"/>
      <c r="AHR122" s="135"/>
      <c r="AHS122" s="135"/>
      <c r="AHT122" s="135"/>
      <c r="AHU122" s="135"/>
      <c r="AHV122" s="135"/>
      <c r="AHW122" s="135"/>
      <c r="AHX122" s="135"/>
      <c r="AHY122" s="135"/>
      <c r="AHZ122" s="135"/>
      <c r="AIA122" s="135"/>
      <c r="AIB122" s="135"/>
      <c r="AIC122" s="135"/>
      <c r="AID122" s="135"/>
      <c r="AIE122" s="135"/>
      <c r="AIF122" s="135"/>
      <c r="AIG122" s="135"/>
      <c r="AIH122" s="135"/>
      <c r="AII122" s="135"/>
      <c r="AIJ122" s="135"/>
      <c r="AIK122" s="135"/>
      <c r="AIL122" s="135"/>
      <c r="AIM122" s="135"/>
      <c r="AIN122" s="135"/>
      <c r="AIO122" s="135"/>
      <c r="AIP122" s="135"/>
      <c r="AIQ122" s="135"/>
      <c r="AIR122" s="135"/>
      <c r="AIS122" s="135"/>
      <c r="AIT122" s="135"/>
      <c r="AIU122" s="135"/>
      <c r="AIV122" s="135"/>
      <c r="AIW122" s="135"/>
      <c r="AIX122" s="135"/>
      <c r="AIY122" s="135"/>
      <c r="AIZ122" s="135"/>
      <c r="AJA122" s="135"/>
      <c r="AJB122" s="135"/>
      <c r="AJC122" s="135"/>
      <c r="AJD122" s="135"/>
      <c r="AJE122" s="135"/>
      <c r="AJF122" s="135"/>
      <c r="AJG122" s="135"/>
      <c r="AJH122" s="135"/>
      <c r="AJI122" s="135"/>
      <c r="AJJ122" s="135"/>
      <c r="AJK122" s="135"/>
      <c r="AJL122" s="135"/>
      <c r="AJM122" s="135"/>
      <c r="AJN122" s="135"/>
      <c r="AJO122" s="135"/>
      <c r="AJP122" s="135"/>
      <c r="AJQ122" s="135"/>
      <c r="AJR122" s="135"/>
      <c r="AJS122" s="135"/>
      <c r="AJT122" s="135"/>
      <c r="AJU122" s="135"/>
      <c r="AJV122" s="135"/>
      <c r="AJW122" s="135"/>
      <c r="AJX122" s="135"/>
      <c r="AJY122" s="135"/>
      <c r="AJZ122" s="135"/>
      <c r="AKA122" s="135"/>
      <c r="AKB122" s="135"/>
      <c r="AKC122" s="135"/>
      <c r="AKD122" s="135"/>
      <c r="AKE122" s="135"/>
      <c r="AKF122" s="135"/>
      <c r="AKG122" s="135"/>
      <c r="AKH122" s="135"/>
      <c r="AKI122" s="135"/>
      <c r="AKJ122" s="135"/>
      <c r="AKK122" s="135"/>
      <c r="AKL122" s="135"/>
      <c r="AKM122" s="135"/>
      <c r="AKN122" s="135"/>
      <c r="AKO122" s="135"/>
      <c r="AKP122" s="135"/>
      <c r="AKQ122" s="135"/>
      <c r="AKR122" s="135"/>
      <c r="AKS122" s="135"/>
      <c r="AKT122" s="135"/>
      <c r="AKU122" s="135"/>
      <c r="AKV122" s="135"/>
      <c r="AKW122" s="135"/>
      <c r="AKX122" s="135"/>
      <c r="AKY122" s="135"/>
      <c r="AKZ122" s="135"/>
      <c r="ALA122" s="135"/>
      <c r="ALB122" s="135"/>
      <c r="ALC122" s="135"/>
      <c r="ALD122" s="135"/>
      <c r="ALE122" s="135"/>
      <c r="ALF122" s="135"/>
      <c r="ALG122" s="135"/>
      <c r="ALH122" s="135"/>
      <c r="ALI122" s="135"/>
      <c r="ALJ122" s="135"/>
      <c r="ALK122" s="135"/>
      <c r="ALL122" s="135"/>
      <c r="ALM122" s="135"/>
      <c r="ALN122" s="135"/>
      <c r="ALO122" s="135"/>
      <c r="ALP122" s="135"/>
      <c r="ALQ122" s="135"/>
      <c r="ALR122" s="135"/>
      <c r="ALS122" s="135"/>
      <c r="ALT122" s="135"/>
      <c r="ALU122" s="135"/>
      <c r="ALV122" s="135"/>
      <c r="ALW122" s="135"/>
      <c r="ALX122" s="135"/>
      <c r="ALY122" s="135"/>
      <c r="ALZ122" s="135"/>
      <c r="AMA122" s="135"/>
      <c r="AMB122" s="135"/>
      <c r="AMC122" s="135"/>
      <c r="AMD122" s="135"/>
      <c r="AME122" s="135"/>
      <c r="AMF122" s="135"/>
      <c r="AMG122" s="135"/>
      <c r="AMH122" s="135"/>
      <c r="AMI122" s="135"/>
      <c r="AMJ122" s="135"/>
      <c r="AMK122" s="135"/>
      <c r="AML122" s="135"/>
      <c r="AMM122" s="135"/>
      <c r="AMN122" s="135"/>
      <c r="AMO122" s="135"/>
      <c r="AMP122" s="135"/>
      <c r="AMQ122" s="135"/>
      <c r="AMR122" s="135"/>
      <c r="AMS122" s="135"/>
      <c r="AMT122" s="135"/>
      <c r="AMU122" s="135"/>
      <c r="AMV122" s="135"/>
      <c r="AMW122" s="135"/>
      <c r="AMX122" s="135"/>
      <c r="AMY122" s="135"/>
      <c r="AMZ122" s="135"/>
      <c r="ANA122" s="135"/>
      <c r="ANB122" s="135"/>
      <c r="ANC122" s="135"/>
      <c r="AND122" s="135"/>
      <c r="ANE122" s="135"/>
      <c r="ANF122" s="135"/>
      <c r="ANG122" s="135"/>
      <c r="ANH122" s="135"/>
      <c r="ANI122" s="135"/>
      <c r="ANJ122" s="135"/>
      <c r="ANK122" s="135"/>
      <c r="ANL122" s="135"/>
      <c r="ANM122" s="135"/>
      <c r="ANN122" s="135"/>
      <c r="ANO122" s="135"/>
      <c r="ANP122" s="135"/>
      <c r="ANQ122" s="135"/>
      <c r="ANR122" s="135"/>
      <c r="ANS122" s="135"/>
      <c r="ANT122" s="135"/>
      <c r="ANU122" s="135"/>
      <c r="ANV122" s="135"/>
      <c r="ANW122" s="135"/>
      <c r="ANX122" s="135"/>
      <c r="ANY122" s="135"/>
      <c r="ANZ122" s="135"/>
      <c r="AOA122" s="135"/>
      <c r="AOB122" s="135"/>
      <c r="AOC122" s="135"/>
      <c r="AOD122" s="135"/>
      <c r="AOE122" s="135"/>
      <c r="AOF122" s="135"/>
      <c r="AOG122" s="135"/>
      <c r="AOH122" s="135"/>
      <c r="AOI122" s="135"/>
      <c r="AOJ122" s="135"/>
      <c r="AOK122" s="135"/>
      <c r="AOL122" s="135"/>
      <c r="AOM122" s="135"/>
      <c r="AON122" s="135"/>
      <c r="AOO122" s="135"/>
      <c r="AOP122" s="135"/>
      <c r="AOQ122" s="135"/>
      <c r="AOR122" s="135"/>
      <c r="AOS122" s="135"/>
      <c r="AOT122" s="135"/>
      <c r="AOU122" s="135"/>
      <c r="AOV122" s="135"/>
      <c r="AOW122" s="135"/>
      <c r="AOX122" s="135"/>
      <c r="AOY122" s="135"/>
      <c r="AOZ122" s="135"/>
      <c r="APA122" s="135"/>
      <c r="APB122" s="135"/>
      <c r="APC122" s="135"/>
      <c r="APD122" s="135"/>
      <c r="APE122" s="135"/>
      <c r="APF122" s="135"/>
      <c r="APG122" s="135"/>
      <c r="APH122" s="135"/>
      <c r="API122" s="135"/>
      <c r="APJ122" s="135"/>
      <c r="APK122" s="135"/>
      <c r="APL122" s="135"/>
      <c r="APM122" s="135"/>
      <c r="APN122" s="135"/>
      <c r="APO122" s="135"/>
      <c r="APP122" s="135"/>
    </row>
    <row r="123" spans="1:1108" s="249" customFormat="1">
      <c r="A123" s="42">
        <v>314</v>
      </c>
      <c r="B123" s="137">
        <v>107.1</v>
      </c>
      <c r="C123" s="102" t="s">
        <v>906</v>
      </c>
      <c r="D123" s="174">
        <v>1252</v>
      </c>
      <c r="E123" s="254" t="s">
        <v>840</v>
      </c>
      <c r="F123" s="106" t="s">
        <v>893</v>
      </c>
      <c r="G123" s="175" t="s">
        <v>892</v>
      </c>
      <c r="H123" s="175" t="s">
        <v>895</v>
      </c>
      <c r="I123" s="175" t="s">
        <v>894</v>
      </c>
      <c r="J123" s="10" t="s">
        <v>896</v>
      </c>
      <c r="K123" s="10" t="s">
        <v>897</v>
      </c>
      <c r="L123" s="74" t="s">
        <v>898</v>
      </c>
      <c r="M123" s="10" t="s">
        <v>899</v>
      </c>
      <c r="N123" s="74" t="s">
        <v>293</v>
      </c>
      <c r="O123" s="177">
        <v>101523</v>
      </c>
      <c r="P123" s="109">
        <v>89</v>
      </c>
      <c r="Q123" s="109" t="s">
        <v>0</v>
      </c>
      <c r="R123" s="109">
        <v>89</v>
      </c>
      <c r="S123" s="109" t="s">
        <v>0</v>
      </c>
      <c r="T123" s="109">
        <v>2.5</v>
      </c>
      <c r="U123" s="109" t="s">
        <v>0</v>
      </c>
      <c r="V123" s="109">
        <v>12</v>
      </c>
      <c r="W123" s="109" t="s">
        <v>0</v>
      </c>
      <c r="X123" s="109">
        <v>7</v>
      </c>
      <c r="Y123" s="109" t="s">
        <v>0</v>
      </c>
      <c r="Z123" s="109">
        <v>5</v>
      </c>
      <c r="AA123" s="109" t="s">
        <v>0</v>
      </c>
      <c r="AB123" s="109"/>
      <c r="AC123" s="109" t="s">
        <v>0</v>
      </c>
      <c r="AD123" s="109"/>
      <c r="AE123" s="109" t="s">
        <v>0</v>
      </c>
      <c r="AF123" s="77">
        <v>4.5</v>
      </c>
      <c r="AG123" s="78">
        <v>8</v>
      </c>
      <c r="AH123" s="77" t="s">
        <v>407</v>
      </c>
      <c r="AI123" s="77" t="s">
        <v>0</v>
      </c>
      <c r="AJ123" s="284" t="s">
        <v>8</v>
      </c>
      <c r="AK123" s="284" t="s">
        <v>797</v>
      </c>
      <c r="AL123" s="285" t="s">
        <v>11</v>
      </c>
      <c r="AM123" s="285"/>
      <c r="AN123" s="285"/>
      <c r="AO123" s="285"/>
      <c r="AP123" s="111">
        <v>10</v>
      </c>
      <c r="AQ123" s="111" t="s">
        <v>7</v>
      </c>
      <c r="AR123" s="83">
        <v>0.21</v>
      </c>
      <c r="AS123" s="83" t="s">
        <v>20</v>
      </c>
      <c r="AT123" s="265" t="s">
        <v>276</v>
      </c>
      <c r="AU123" s="266" t="s">
        <v>465</v>
      </c>
      <c r="AV123" s="266" t="s">
        <v>408</v>
      </c>
      <c r="AW123" s="74" t="s">
        <v>206</v>
      </c>
      <c r="AX123" s="74" t="s">
        <v>207</v>
      </c>
      <c r="AY123" s="74" t="s">
        <v>208</v>
      </c>
      <c r="AZ123" s="74" t="s">
        <v>209</v>
      </c>
      <c r="BA123" s="152" t="s">
        <v>210</v>
      </c>
      <c r="BB123" s="86" t="s">
        <v>211</v>
      </c>
      <c r="BC123" s="86" t="s">
        <v>212</v>
      </c>
      <c r="BD123" s="86" t="s">
        <v>213</v>
      </c>
      <c r="BE123" s="364" t="s">
        <v>840</v>
      </c>
      <c r="BF123" s="236" t="s">
        <v>849</v>
      </c>
      <c r="BG123" s="236" t="s">
        <v>850</v>
      </c>
      <c r="BH123" s="236" t="s">
        <v>851</v>
      </c>
      <c r="BM123" s="154" t="s">
        <v>294</v>
      </c>
      <c r="BN123" s="157" t="s">
        <v>295</v>
      </c>
      <c r="BO123" s="157" t="s">
        <v>296</v>
      </c>
      <c r="BP123" s="156" t="s">
        <v>297</v>
      </c>
      <c r="BQ123" s="155" t="s">
        <v>298</v>
      </c>
      <c r="BR123" s="155" t="s">
        <v>299</v>
      </c>
      <c r="BS123" s="121" t="s">
        <v>300</v>
      </c>
      <c r="BT123" s="121" t="s">
        <v>301</v>
      </c>
      <c r="BU123" s="121" t="s">
        <v>294</v>
      </c>
      <c r="BV123" s="121" t="s">
        <v>302</v>
      </c>
      <c r="BW123" s="121" t="s">
        <v>296</v>
      </c>
      <c r="BX123" s="121" t="s">
        <v>297</v>
      </c>
      <c r="BY123" s="121" t="s">
        <v>223</v>
      </c>
      <c r="BZ123" s="154" t="s">
        <v>224</v>
      </c>
      <c r="CA123" s="154" t="s">
        <v>225</v>
      </c>
      <c r="CB123" s="154" t="s">
        <v>226</v>
      </c>
      <c r="CC123" s="155" t="s">
        <v>344</v>
      </c>
      <c r="CD123" s="155" t="s">
        <v>345</v>
      </c>
      <c r="CE123" s="155" t="s">
        <v>346</v>
      </c>
      <c r="CF123" s="155" t="s">
        <v>347</v>
      </c>
      <c r="CG123" s="245" t="s">
        <v>231</v>
      </c>
      <c r="CH123" s="154" t="s">
        <v>232</v>
      </c>
      <c r="CI123" s="156" t="s">
        <v>233</v>
      </c>
      <c r="CJ123" s="156" t="s">
        <v>234</v>
      </c>
      <c r="CK123" s="158"/>
      <c r="CL123" s="158"/>
      <c r="CM123" s="158"/>
      <c r="CN123" s="158"/>
      <c r="CO123" s="158"/>
      <c r="CP123" s="158"/>
      <c r="CQ123" s="158"/>
      <c r="CR123" s="158"/>
      <c r="CS123" s="158"/>
      <c r="CT123" s="158"/>
      <c r="CU123" s="158"/>
      <c r="CV123" s="158"/>
      <c r="CW123" s="158"/>
      <c r="CX123" s="158"/>
      <c r="CY123" s="158"/>
      <c r="CZ123" s="91"/>
      <c r="DA123" s="92"/>
      <c r="DB123" s="93"/>
      <c r="DC123" s="93"/>
      <c r="DD123" s="93"/>
      <c r="DE123" s="280" t="s">
        <v>509</v>
      </c>
      <c r="DF123" s="93"/>
      <c r="DG123" s="158"/>
      <c r="DH123" s="158"/>
      <c r="DI123" s="92" t="s">
        <v>236</v>
      </c>
      <c r="DJ123" s="91" t="s">
        <v>237</v>
      </c>
      <c r="DK123" s="91" t="s">
        <v>238</v>
      </c>
      <c r="DL123" s="91" t="s">
        <v>239</v>
      </c>
      <c r="DM123" s="127" t="s">
        <v>223</v>
      </c>
      <c r="DN123" s="127" t="s">
        <v>224</v>
      </c>
      <c r="DO123" s="127" t="s">
        <v>225</v>
      </c>
      <c r="DP123" s="127" t="s">
        <v>240</v>
      </c>
      <c r="DQ123" s="91"/>
      <c r="DR123" s="91"/>
      <c r="DS123" s="91"/>
      <c r="DT123" s="91"/>
      <c r="DU123" s="191" t="s">
        <v>852</v>
      </c>
      <c r="DV123" s="91" t="s">
        <v>853</v>
      </c>
      <c r="DW123" s="91" t="s">
        <v>854</v>
      </c>
      <c r="DX123" s="91" t="s">
        <v>855</v>
      </c>
      <c r="DY123" s="91"/>
      <c r="DZ123" s="91"/>
      <c r="EA123" s="91"/>
      <c r="EB123" s="91"/>
      <c r="EC123" s="91"/>
      <c r="ED123" s="91"/>
      <c r="EE123" s="91"/>
      <c r="EF123" s="91"/>
      <c r="EG123" s="94" t="s">
        <v>907</v>
      </c>
      <c r="EH123" s="96" t="s">
        <v>516</v>
      </c>
      <c r="EI123" s="95" t="s">
        <v>517</v>
      </c>
      <c r="EJ123" s="95" t="s">
        <v>518</v>
      </c>
      <c r="EK123" s="96" t="s">
        <v>253</v>
      </c>
      <c r="EL123" s="74" t="s">
        <v>519</v>
      </c>
      <c r="EM123" s="74" t="s">
        <v>520</v>
      </c>
      <c r="EN123" s="137" t="s">
        <v>907</v>
      </c>
      <c r="EO123" s="185" t="s">
        <v>254</v>
      </c>
      <c r="EP123" s="185" t="s">
        <v>870</v>
      </c>
      <c r="EQ123" s="185" t="s">
        <v>901</v>
      </c>
      <c r="ER123" s="185" t="s">
        <v>902</v>
      </c>
      <c r="ES123" s="185" t="s">
        <v>903</v>
      </c>
      <c r="ET123" s="185" t="s">
        <v>908</v>
      </c>
      <c r="EU123" s="185" t="s">
        <v>909</v>
      </c>
      <c r="EV123" s="137"/>
      <c r="EW123" s="137"/>
      <c r="EX123" s="355" t="s">
        <v>314</v>
      </c>
      <c r="EY123" s="356"/>
      <c r="EZ123" s="356"/>
      <c r="FA123" s="356"/>
      <c r="FB123" s="356"/>
      <c r="FC123" s="356"/>
      <c r="FD123" s="356"/>
      <c r="FE123" s="356"/>
      <c r="FF123" s="239">
        <v>44275</v>
      </c>
      <c r="FG123" s="357"/>
      <c r="FH123" s="357"/>
      <c r="FI123" s="240">
        <v>115825</v>
      </c>
      <c r="FJ123" s="239"/>
      <c r="FK123" s="239"/>
      <c r="FL123" s="135">
        <v>1</v>
      </c>
      <c r="FM123" s="136"/>
      <c r="FN123" s="136"/>
      <c r="FO123" s="136"/>
      <c r="FP123" s="136"/>
      <c r="FQ123" s="136"/>
      <c r="FR123" s="136"/>
      <c r="FS123" s="136"/>
      <c r="FT123" s="136"/>
      <c r="FU123" s="136"/>
      <c r="FV123" s="136"/>
      <c r="FW123" s="173"/>
      <c r="FX123" s="173"/>
      <c r="FY123" s="173"/>
      <c r="FZ123" s="173"/>
      <c r="GA123" s="173"/>
      <c r="GB123" s="173"/>
      <c r="GC123" s="173"/>
      <c r="GD123" s="173"/>
      <c r="GE123" s="173"/>
      <c r="GF123" s="173"/>
      <c r="GG123" s="173"/>
      <c r="GH123" s="173"/>
      <c r="GI123" s="173"/>
      <c r="GJ123" s="173"/>
      <c r="GK123" s="173"/>
      <c r="GL123" s="173"/>
      <c r="GM123" s="173"/>
      <c r="GN123" s="173"/>
      <c r="GO123" s="173"/>
      <c r="GP123" s="173"/>
      <c r="GQ123" s="173"/>
      <c r="GR123" s="173"/>
      <c r="GS123" s="173"/>
      <c r="GT123" s="173"/>
      <c r="GU123" s="173"/>
      <c r="GV123" s="173"/>
      <c r="GW123" s="173"/>
      <c r="GX123" s="173"/>
      <c r="GY123" s="173"/>
      <c r="GZ123" s="173"/>
      <c r="HA123" s="173"/>
      <c r="HB123" s="173"/>
      <c r="HC123" s="173"/>
      <c r="HD123" s="173"/>
      <c r="HE123" s="173"/>
      <c r="HF123" s="173"/>
      <c r="HG123" s="173"/>
      <c r="HH123" s="173"/>
      <c r="HI123" s="173"/>
      <c r="HJ123" s="173"/>
      <c r="HK123" s="173"/>
      <c r="HL123" s="173"/>
      <c r="HM123" s="173"/>
      <c r="HN123" s="173"/>
      <c r="HO123" s="173"/>
      <c r="HP123" s="173"/>
      <c r="HQ123" s="173"/>
      <c r="HR123" s="173"/>
      <c r="HS123" s="173"/>
      <c r="HT123" s="173"/>
      <c r="HU123" s="173"/>
      <c r="HV123" s="173"/>
      <c r="HW123" s="173"/>
      <c r="HX123" s="173"/>
      <c r="HY123" s="173"/>
      <c r="HZ123" s="173"/>
      <c r="IA123" s="173"/>
      <c r="IB123" s="173"/>
      <c r="IC123" s="173"/>
      <c r="ID123" s="173"/>
      <c r="IE123" s="173"/>
      <c r="IF123" s="173"/>
      <c r="IG123" s="173"/>
      <c r="IH123" s="173"/>
      <c r="II123" s="173"/>
      <c r="IJ123" s="173"/>
      <c r="IK123" s="173"/>
      <c r="IL123" s="173"/>
      <c r="IM123" s="173"/>
      <c r="IN123" s="173"/>
      <c r="IO123" s="173"/>
      <c r="IP123" s="173"/>
      <c r="IQ123" s="173"/>
      <c r="IR123" s="173"/>
      <c r="IS123" s="173"/>
      <c r="IT123" s="173"/>
      <c r="IU123" s="173"/>
      <c r="IV123" s="173"/>
      <c r="IW123" s="173"/>
      <c r="IX123" s="173"/>
      <c r="IY123" s="173"/>
      <c r="IZ123" s="173"/>
      <c r="JA123" s="173"/>
      <c r="JB123" s="173"/>
      <c r="JC123" s="173"/>
      <c r="JD123" s="173"/>
      <c r="JE123" s="173"/>
      <c r="JF123" s="173"/>
      <c r="JG123" s="173"/>
      <c r="JH123" s="173"/>
      <c r="JI123" s="173"/>
      <c r="JJ123" s="173"/>
      <c r="JK123" s="173"/>
      <c r="JL123" s="173"/>
      <c r="JM123" s="173"/>
      <c r="JN123" s="173"/>
      <c r="JO123" s="173"/>
      <c r="JP123" s="173"/>
      <c r="JQ123" s="173"/>
      <c r="JR123" s="173"/>
      <c r="JS123" s="173"/>
      <c r="JT123" s="173"/>
      <c r="JU123" s="173"/>
      <c r="JV123" s="173"/>
      <c r="JW123" s="173"/>
      <c r="JX123" s="173"/>
      <c r="JY123" s="173"/>
      <c r="JZ123" s="173"/>
      <c r="KA123" s="173"/>
      <c r="KB123" s="173"/>
      <c r="KC123" s="173"/>
      <c r="KD123" s="173"/>
      <c r="KE123" s="173"/>
      <c r="KF123" s="173"/>
      <c r="KG123" s="173"/>
      <c r="KH123" s="173"/>
      <c r="KI123" s="173"/>
      <c r="KJ123" s="173"/>
      <c r="KK123" s="173"/>
      <c r="KL123" s="173"/>
      <c r="KM123" s="173"/>
      <c r="KN123" s="173"/>
      <c r="KO123" s="173"/>
      <c r="KP123" s="173"/>
      <c r="KQ123" s="173"/>
      <c r="KR123" s="173"/>
      <c r="KS123" s="173"/>
      <c r="KT123" s="173"/>
      <c r="KU123" s="173"/>
      <c r="KV123" s="173"/>
      <c r="KW123" s="173"/>
      <c r="KX123" s="173"/>
      <c r="KY123" s="173"/>
      <c r="KZ123" s="173"/>
      <c r="LA123" s="173"/>
      <c r="LB123" s="173"/>
      <c r="LC123" s="173"/>
      <c r="LD123" s="173"/>
      <c r="LE123" s="173"/>
      <c r="LF123" s="173"/>
      <c r="LG123" s="173"/>
      <c r="LH123" s="173"/>
      <c r="LI123" s="173"/>
      <c r="LJ123" s="173"/>
      <c r="LK123" s="173"/>
      <c r="LL123" s="173"/>
      <c r="LM123" s="173"/>
      <c r="LN123" s="173"/>
      <c r="LO123" s="173"/>
      <c r="LP123" s="173"/>
      <c r="LQ123" s="173"/>
      <c r="LR123" s="173"/>
      <c r="LS123" s="173"/>
      <c r="LT123" s="173"/>
      <c r="LU123" s="173"/>
      <c r="LV123" s="173"/>
      <c r="LW123" s="173"/>
      <c r="LX123" s="173"/>
      <c r="LY123" s="173"/>
      <c r="LZ123" s="173"/>
      <c r="MA123" s="173"/>
      <c r="MB123" s="173"/>
      <c r="MC123" s="173"/>
      <c r="MD123" s="173"/>
      <c r="ME123" s="173"/>
      <c r="MF123" s="173"/>
      <c r="MG123" s="173"/>
      <c r="MH123" s="173"/>
      <c r="MI123" s="173"/>
      <c r="MJ123" s="173"/>
      <c r="MK123" s="173"/>
      <c r="ML123" s="173"/>
      <c r="MM123" s="173"/>
      <c r="MN123" s="173"/>
      <c r="MO123" s="173"/>
      <c r="MP123" s="173"/>
      <c r="MQ123" s="173"/>
      <c r="MR123" s="173"/>
      <c r="MS123" s="173"/>
      <c r="MT123" s="173"/>
      <c r="MU123" s="173"/>
      <c r="MV123" s="173"/>
      <c r="MW123" s="173"/>
      <c r="MX123" s="173"/>
      <c r="MY123" s="173"/>
      <c r="MZ123" s="173"/>
      <c r="NA123" s="173"/>
      <c r="NB123" s="173"/>
      <c r="NC123" s="173"/>
      <c r="ND123" s="173"/>
      <c r="NE123" s="173"/>
      <c r="NF123" s="173"/>
      <c r="NG123" s="173"/>
      <c r="NH123" s="173"/>
      <c r="NI123" s="173"/>
      <c r="NJ123" s="173"/>
      <c r="NK123" s="173"/>
      <c r="NL123" s="173"/>
      <c r="NM123" s="173"/>
      <c r="NN123" s="173"/>
      <c r="NO123" s="173"/>
      <c r="NP123" s="173"/>
      <c r="NQ123" s="173"/>
      <c r="NR123" s="173"/>
      <c r="NS123" s="173"/>
      <c r="NT123" s="173"/>
      <c r="NU123" s="173"/>
      <c r="NV123" s="173"/>
      <c r="NW123" s="173"/>
      <c r="NX123" s="173"/>
      <c r="NY123" s="173"/>
      <c r="NZ123" s="173"/>
      <c r="OA123" s="173"/>
      <c r="OB123" s="173"/>
      <c r="OC123" s="173"/>
      <c r="OD123" s="173"/>
      <c r="OE123" s="173"/>
      <c r="OF123" s="173"/>
      <c r="OG123" s="173"/>
      <c r="OH123" s="173"/>
      <c r="OI123" s="173"/>
      <c r="OJ123" s="173"/>
      <c r="OK123" s="173"/>
      <c r="OL123" s="173"/>
      <c r="OM123" s="173"/>
      <c r="ON123" s="173"/>
      <c r="OO123" s="173"/>
      <c r="OP123" s="173"/>
      <c r="OQ123" s="173"/>
      <c r="OR123" s="173"/>
      <c r="OS123" s="173"/>
      <c r="OT123" s="173"/>
      <c r="OU123" s="173"/>
      <c r="OV123" s="173"/>
      <c r="OW123" s="173"/>
      <c r="OX123" s="173"/>
      <c r="OY123" s="173"/>
      <c r="OZ123" s="173"/>
      <c r="PA123" s="173"/>
      <c r="PB123" s="173"/>
      <c r="PC123" s="173"/>
      <c r="PD123" s="173"/>
      <c r="PE123" s="173"/>
      <c r="PF123" s="173"/>
      <c r="PG123" s="173"/>
      <c r="PH123" s="173"/>
      <c r="PI123" s="173"/>
      <c r="PJ123" s="173"/>
      <c r="PK123" s="173"/>
      <c r="PL123" s="173"/>
      <c r="PM123" s="173"/>
      <c r="PN123" s="173"/>
      <c r="PO123" s="173"/>
      <c r="PP123" s="173"/>
      <c r="PQ123" s="173"/>
      <c r="PR123" s="173"/>
      <c r="PS123" s="173"/>
      <c r="PT123" s="173"/>
      <c r="PU123" s="173"/>
      <c r="PV123" s="173"/>
      <c r="PW123" s="173"/>
      <c r="PX123" s="173"/>
      <c r="PY123" s="173"/>
      <c r="PZ123" s="173"/>
      <c r="QA123" s="173"/>
      <c r="QB123" s="173"/>
      <c r="QC123" s="173"/>
      <c r="QD123" s="173"/>
      <c r="QE123" s="173"/>
      <c r="QF123" s="173"/>
      <c r="QG123" s="173"/>
      <c r="QH123" s="173"/>
      <c r="QI123" s="173"/>
      <c r="QJ123" s="173"/>
      <c r="QK123" s="173"/>
      <c r="QL123" s="173"/>
      <c r="QM123" s="173"/>
      <c r="QN123" s="173"/>
      <c r="QO123" s="173"/>
      <c r="QP123" s="173"/>
      <c r="QQ123" s="173"/>
      <c r="QR123" s="173"/>
      <c r="QS123" s="173"/>
      <c r="QT123" s="173"/>
      <c r="QU123" s="173"/>
      <c r="QV123" s="173"/>
      <c r="QW123" s="173"/>
      <c r="QX123" s="173"/>
      <c r="QY123" s="173"/>
      <c r="QZ123" s="173"/>
      <c r="RA123" s="173"/>
      <c r="RB123" s="173"/>
      <c r="RC123" s="173"/>
      <c r="RD123" s="173"/>
      <c r="RE123" s="173"/>
      <c r="RF123" s="173"/>
      <c r="RG123" s="173"/>
      <c r="RH123" s="173"/>
      <c r="RI123" s="173"/>
      <c r="RJ123" s="173"/>
      <c r="RK123" s="173"/>
      <c r="RL123" s="173"/>
      <c r="RM123" s="173"/>
      <c r="RN123" s="173"/>
      <c r="RO123" s="173"/>
      <c r="RP123" s="173"/>
      <c r="RQ123" s="173"/>
      <c r="RR123" s="173"/>
      <c r="RS123" s="173"/>
      <c r="RT123" s="173"/>
      <c r="RU123" s="173"/>
      <c r="RV123" s="173"/>
      <c r="RW123" s="173"/>
      <c r="RX123" s="173"/>
      <c r="RY123" s="173"/>
      <c r="RZ123" s="173"/>
      <c r="SA123" s="173"/>
      <c r="SB123" s="173"/>
      <c r="SC123" s="173"/>
      <c r="SD123" s="173"/>
      <c r="SE123" s="173"/>
      <c r="SF123" s="173"/>
      <c r="SG123" s="173"/>
      <c r="SH123" s="173"/>
      <c r="SI123" s="173"/>
      <c r="SJ123" s="173"/>
      <c r="SK123" s="173"/>
      <c r="SL123" s="173"/>
      <c r="SM123" s="173"/>
      <c r="SN123" s="173"/>
      <c r="SO123" s="173"/>
      <c r="SP123" s="173"/>
      <c r="SQ123" s="173"/>
      <c r="SR123" s="173"/>
      <c r="SS123" s="173"/>
      <c r="ST123" s="173"/>
      <c r="SU123" s="173"/>
      <c r="SV123" s="173"/>
      <c r="SW123" s="173"/>
      <c r="SX123" s="173"/>
      <c r="SY123" s="173"/>
      <c r="SZ123" s="173"/>
      <c r="TA123" s="173"/>
      <c r="TB123" s="173"/>
      <c r="TC123" s="173"/>
      <c r="TD123" s="173"/>
      <c r="TE123" s="173"/>
      <c r="TF123" s="173"/>
      <c r="TG123" s="173"/>
      <c r="TH123" s="173"/>
      <c r="TI123" s="173"/>
      <c r="TJ123" s="173"/>
      <c r="TK123" s="173"/>
      <c r="TL123" s="173"/>
      <c r="TM123" s="173"/>
      <c r="TN123" s="173"/>
      <c r="TO123" s="173"/>
      <c r="TP123" s="173"/>
      <c r="TQ123" s="173"/>
      <c r="TR123" s="173"/>
      <c r="TS123" s="173"/>
      <c r="TT123" s="173"/>
      <c r="TU123" s="173"/>
      <c r="TV123" s="173"/>
      <c r="TW123" s="173"/>
      <c r="TX123" s="173"/>
      <c r="TY123" s="173"/>
      <c r="TZ123" s="173"/>
      <c r="UA123" s="173"/>
      <c r="UB123" s="173"/>
      <c r="UC123" s="173"/>
      <c r="UD123" s="173"/>
      <c r="UE123" s="173"/>
      <c r="UF123" s="173"/>
      <c r="UG123" s="173"/>
      <c r="UH123" s="173"/>
      <c r="UI123" s="173"/>
      <c r="UJ123" s="173"/>
      <c r="UK123" s="173"/>
      <c r="UL123" s="173"/>
      <c r="UM123" s="173"/>
      <c r="UN123" s="173"/>
      <c r="UO123" s="173"/>
      <c r="UP123" s="173"/>
      <c r="UQ123" s="173"/>
      <c r="UR123" s="173"/>
      <c r="US123" s="173"/>
      <c r="UT123" s="173"/>
      <c r="UU123" s="173"/>
      <c r="UV123" s="173"/>
      <c r="UW123" s="173"/>
      <c r="UX123" s="173"/>
      <c r="UY123" s="173"/>
      <c r="UZ123" s="173"/>
      <c r="VA123" s="173"/>
      <c r="VB123" s="173"/>
      <c r="VC123" s="173"/>
      <c r="VD123" s="173"/>
      <c r="VE123" s="173"/>
      <c r="VF123" s="173"/>
      <c r="VG123" s="173"/>
      <c r="VH123" s="173"/>
      <c r="VI123" s="173"/>
      <c r="VJ123" s="173"/>
      <c r="VK123" s="173"/>
      <c r="VL123" s="173"/>
      <c r="VM123" s="173"/>
      <c r="VN123" s="173"/>
      <c r="VO123" s="173"/>
      <c r="VP123" s="173"/>
      <c r="VQ123" s="173"/>
      <c r="VR123" s="173"/>
      <c r="VS123" s="173"/>
      <c r="VT123" s="173"/>
      <c r="VU123" s="173"/>
      <c r="VV123" s="173"/>
      <c r="VW123" s="173"/>
      <c r="VX123" s="173"/>
      <c r="VY123" s="173"/>
      <c r="VZ123" s="173"/>
      <c r="WA123" s="173"/>
      <c r="WB123" s="173"/>
      <c r="WC123" s="173"/>
      <c r="WD123" s="173"/>
      <c r="WE123" s="173"/>
      <c r="WF123" s="173"/>
      <c r="WG123" s="173"/>
      <c r="WH123" s="173"/>
      <c r="WI123" s="173"/>
      <c r="WJ123" s="173"/>
      <c r="WK123" s="173"/>
      <c r="WL123" s="173"/>
      <c r="WM123" s="173"/>
      <c r="WN123" s="173"/>
      <c r="WO123" s="173"/>
      <c r="WP123" s="173"/>
      <c r="WQ123" s="173"/>
      <c r="WR123" s="173"/>
      <c r="WS123" s="173"/>
      <c r="WT123" s="173"/>
      <c r="WU123" s="173"/>
      <c r="WV123" s="173"/>
      <c r="WW123" s="173"/>
      <c r="WX123" s="173"/>
      <c r="WY123" s="173"/>
      <c r="WZ123" s="173"/>
      <c r="XA123" s="173"/>
      <c r="XB123" s="173"/>
      <c r="XC123" s="173"/>
      <c r="XD123" s="173"/>
      <c r="XE123" s="173"/>
      <c r="XF123" s="173"/>
      <c r="XG123" s="173"/>
      <c r="XH123" s="173"/>
      <c r="XI123" s="173"/>
      <c r="XJ123" s="173"/>
      <c r="XK123" s="173"/>
      <c r="XL123" s="173"/>
      <c r="XM123" s="173"/>
      <c r="XN123" s="173"/>
      <c r="XO123" s="173"/>
      <c r="XP123" s="173"/>
      <c r="XQ123" s="173"/>
      <c r="XR123" s="173"/>
      <c r="XS123" s="173"/>
      <c r="XT123" s="173"/>
      <c r="XU123" s="173"/>
      <c r="XV123" s="173"/>
      <c r="XW123" s="173"/>
      <c r="XX123" s="173"/>
      <c r="XY123" s="173"/>
      <c r="XZ123" s="173"/>
      <c r="YA123" s="173"/>
      <c r="YB123" s="173"/>
      <c r="YC123" s="173"/>
      <c r="YD123" s="173"/>
      <c r="YE123" s="173"/>
      <c r="YF123" s="173"/>
      <c r="YG123" s="173"/>
      <c r="YH123" s="173"/>
      <c r="YI123" s="173"/>
      <c r="YJ123" s="173"/>
      <c r="YK123" s="173"/>
      <c r="YL123" s="173"/>
      <c r="YM123" s="173"/>
      <c r="YN123" s="173"/>
      <c r="YO123" s="173"/>
      <c r="YP123" s="173"/>
      <c r="YQ123" s="173"/>
      <c r="YR123" s="173"/>
      <c r="YS123" s="173"/>
      <c r="YT123" s="173"/>
      <c r="YU123" s="173"/>
      <c r="YV123" s="173"/>
      <c r="YW123" s="173"/>
      <c r="YX123" s="173"/>
      <c r="YY123" s="173"/>
      <c r="YZ123" s="173"/>
      <c r="ZA123" s="173"/>
      <c r="ZB123" s="173"/>
      <c r="ZC123" s="173"/>
      <c r="ZD123" s="173"/>
      <c r="ZE123" s="173"/>
      <c r="ZF123" s="173"/>
      <c r="ZG123" s="173"/>
      <c r="ZH123" s="173"/>
      <c r="ZI123" s="173"/>
      <c r="ZJ123" s="173"/>
      <c r="ZK123" s="173"/>
      <c r="ZL123" s="173"/>
      <c r="ZM123" s="173"/>
      <c r="ZN123" s="173"/>
      <c r="ZO123" s="173"/>
      <c r="ZP123" s="173"/>
      <c r="ZQ123" s="173"/>
      <c r="ZR123" s="173"/>
      <c r="ZS123" s="173"/>
      <c r="ZT123" s="173"/>
      <c r="ZU123" s="173"/>
      <c r="ZV123" s="173"/>
      <c r="ZW123" s="173"/>
      <c r="ZX123" s="173"/>
      <c r="ZY123" s="173"/>
      <c r="ZZ123" s="173"/>
      <c r="AAA123" s="173"/>
      <c r="AAB123" s="173"/>
      <c r="AAC123" s="173"/>
      <c r="AAD123" s="173"/>
      <c r="AAE123" s="173"/>
      <c r="AAF123" s="173"/>
      <c r="AAG123" s="173"/>
      <c r="AAH123" s="173"/>
      <c r="AAI123" s="173"/>
      <c r="AAJ123" s="173"/>
      <c r="AAK123" s="173"/>
      <c r="AAL123" s="173"/>
      <c r="AAM123" s="173"/>
      <c r="AAN123" s="173"/>
      <c r="AAO123" s="173"/>
      <c r="AAP123" s="173"/>
      <c r="AAQ123" s="173"/>
      <c r="AAR123" s="173"/>
      <c r="AAS123" s="173"/>
      <c r="AAT123" s="173"/>
      <c r="AAU123" s="173"/>
      <c r="AAV123" s="173"/>
      <c r="AAW123" s="173"/>
      <c r="AAX123" s="173"/>
      <c r="AAY123" s="173"/>
      <c r="AAZ123" s="173"/>
      <c r="ABA123" s="173"/>
      <c r="ABB123" s="173"/>
      <c r="ABC123" s="173"/>
      <c r="ABD123" s="173"/>
      <c r="ABE123" s="173"/>
      <c r="ABF123" s="173"/>
      <c r="ABG123" s="173"/>
      <c r="ABH123" s="173"/>
      <c r="ABI123" s="173"/>
      <c r="ABJ123" s="173"/>
      <c r="ABK123" s="173"/>
      <c r="ABL123" s="173"/>
      <c r="ABM123" s="173"/>
      <c r="ABN123" s="173"/>
      <c r="ABO123" s="173"/>
      <c r="ABP123" s="173"/>
      <c r="ABQ123" s="173"/>
      <c r="ABR123" s="173"/>
      <c r="ABS123" s="173"/>
      <c r="ABT123" s="173"/>
      <c r="ABU123" s="173"/>
      <c r="ABV123" s="173"/>
      <c r="ABW123" s="173"/>
      <c r="ABX123" s="173"/>
      <c r="ABY123" s="173"/>
      <c r="ABZ123" s="173"/>
      <c r="ACA123" s="173"/>
      <c r="ACB123" s="173"/>
      <c r="ACC123" s="173"/>
      <c r="ACD123" s="173"/>
      <c r="ACE123" s="173"/>
      <c r="ACF123" s="173"/>
      <c r="ACG123" s="173"/>
      <c r="ACH123" s="173"/>
      <c r="ACI123" s="173"/>
      <c r="ACJ123" s="173"/>
      <c r="ACK123" s="173"/>
      <c r="ACL123" s="173"/>
      <c r="ACM123" s="173"/>
      <c r="ACN123" s="173"/>
      <c r="ACO123" s="173"/>
      <c r="ACP123" s="173"/>
      <c r="ACQ123" s="173"/>
      <c r="ACR123" s="173"/>
      <c r="ACS123" s="173"/>
      <c r="ACT123" s="173"/>
      <c r="ACU123" s="173"/>
      <c r="ACV123" s="173"/>
      <c r="ACW123" s="173"/>
      <c r="ACX123" s="173"/>
      <c r="ACY123" s="173"/>
      <c r="ACZ123" s="173"/>
      <c r="ADA123" s="173"/>
      <c r="ADB123" s="173"/>
      <c r="ADC123" s="173"/>
      <c r="ADD123" s="173"/>
      <c r="ADE123" s="173"/>
      <c r="ADF123" s="173"/>
      <c r="ADG123" s="173"/>
      <c r="ADH123" s="173"/>
      <c r="ADI123" s="173"/>
      <c r="ADJ123" s="173"/>
      <c r="ADK123" s="173"/>
      <c r="ADL123" s="173"/>
      <c r="ADM123" s="173"/>
      <c r="ADN123" s="173"/>
      <c r="ADO123" s="173"/>
      <c r="ADP123" s="173"/>
      <c r="ADQ123" s="173"/>
      <c r="ADR123" s="173"/>
      <c r="ADS123" s="173"/>
      <c r="ADT123" s="173"/>
      <c r="ADU123" s="173"/>
      <c r="ADV123" s="173"/>
      <c r="ADW123" s="173"/>
      <c r="ADX123" s="173"/>
      <c r="ADY123" s="173"/>
      <c r="ADZ123" s="173"/>
      <c r="AEA123" s="173"/>
      <c r="AEB123" s="173"/>
      <c r="AEC123" s="173"/>
      <c r="AED123" s="173"/>
      <c r="AEE123" s="173"/>
      <c r="AEF123" s="173"/>
      <c r="AEG123" s="173"/>
      <c r="AEH123" s="173"/>
      <c r="AEI123" s="173"/>
      <c r="AEJ123" s="173"/>
      <c r="AEK123" s="173"/>
      <c r="AEL123" s="173"/>
      <c r="AEM123" s="173"/>
      <c r="AEN123" s="173"/>
      <c r="AEO123" s="173"/>
      <c r="AEP123" s="173"/>
      <c r="AEQ123" s="173"/>
      <c r="AER123" s="173"/>
      <c r="AES123" s="173"/>
      <c r="AET123" s="173"/>
      <c r="AEU123" s="173"/>
      <c r="AEV123" s="173"/>
      <c r="AEW123" s="173"/>
      <c r="AEX123" s="173"/>
      <c r="AEY123" s="173"/>
      <c r="AEZ123" s="173"/>
      <c r="AFA123" s="173"/>
      <c r="AFB123" s="173"/>
      <c r="AFC123" s="173"/>
      <c r="AFD123" s="173"/>
      <c r="AFE123" s="173"/>
      <c r="AFF123" s="173"/>
      <c r="AFG123" s="173"/>
      <c r="AFH123" s="173"/>
      <c r="AFI123" s="173"/>
      <c r="AFJ123" s="173"/>
      <c r="AFK123" s="173"/>
      <c r="AFL123" s="173"/>
      <c r="AFM123" s="173"/>
      <c r="AFN123" s="173"/>
      <c r="AFO123" s="173"/>
      <c r="AFP123" s="173"/>
      <c r="AFQ123" s="173"/>
      <c r="AFR123" s="173"/>
      <c r="AFS123" s="173"/>
      <c r="AFT123" s="173"/>
      <c r="AFU123" s="173"/>
      <c r="AFV123" s="173"/>
      <c r="AFW123" s="173"/>
      <c r="AFX123" s="173"/>
      <c r="AFY123" s="173"/>
      <c r="AFZ123" s="173"/>
      <c r="AGA123" s="173"/>
      <c r="AGB123" s="173"/>
      <c r="AGC123" s="173"/>
      <c r="AGD123" s="173"/>
      <c r="AGE123" s="173"/>
      <c r="AGF123" s="173"/>
      <c r="AGG123" s="173"/>
      <c r="AGH123" s="173"/>
      <c r="AGI123" s="173"/>
      <c r="AGJ123" s="173"/>
      <c r="AGK123" s="173"/>
      <c r="AGL123" s="173"/>
      <c r="AGM123" s="173"/>
      <c r="AGN123" s="173"/>
      <c r="AGO123" s="173"/>
      <c r="AGP123" s="173"/>
      <c r="AGQ123" s="173"/>
      <c r="AGR123" s="173"/>
      <c r="AGS123" s="173"/>
      <c r="AGT123" s="173"/>
      <c r="AGU123" s="173"/>
      <c r="AGV123" s="173"/>
      <c r="AGW123" s="173"/>
      <c r="AGX123" s="173"/>
      <c r="AGY123" s="173"/>
      <c r="AGZ123" s="173"/>
      <c r="AHA123" s="173"/>
      <c r="AHB123" s="173"/>
      <c r="AHC123" s="173"/>
      <c r="AHD123" s="173"/>
      <c r="AHE123" s="173"/>
      <c r="AHF123" s="173"/>
      <c r="AHG123" s="173"/>
      <c r="AHH123" s="173"/>
      <c r="AHI123" s="173"/>
      <c r="AHJ123" s="173"/>
      <c r="AHK123" s="173"/>
      <c r="AHL123" s="173"/>
      <c r="AHM123" s="173"/>
      <c r="AHN123" s="173"/>
      <c r="AHO123" s="173"/>
      <c r="AHP123" s="173"/>
      <c r="AHQ123" s="173"/>
      <c r="AHR123" s="173"/>
      <c r="AHS123" s="173"/>
      <c r="AHT123" s="173"/>
      <c r="AHU123" s="173"/>
      <c r="AHV123" s="173"/>
      <c r="AHW123" s="173"/>
      <c r="AHX123" s="173"/>
      <c r="AHY123" s="173"/>
      <c r="AHZ123" s="173"/>
      <c r="AIA123" s="173"/>
      <c r="AIB123" s="173"/>
      <c r="AIC123" s="173"/>
      <c r="AID123" s="173"/>
      <c r="AIE123" s="173"/>
      <c r="AIF123" s="173"/>
      <c r="AIG123" s="173"/>
      <c r="AIH123" s="173"/>
      <c r="AII123" s="173"/>
      <c r="AIJ123" s="173"/>
      <c r="AIK123" s="173"/>
      <c r="AIL123" s="173"/>
      <c r="AIM123" s="173"/>
      <c r="AIN123" s="173"/>
      <c r="AIO123" s="173"/>
      <c r="AIP123" s="173"/>
      <c r="AIQ123" s="173"/>
      <c r="AIR123" s="173"/>
      <c r="AIS123" s="173"/>
      <c r="AIT123" s="173"/>
      <c r="AIU123" s="173"/>
      <c r="AIV123" s="173"/>
      <c r="AIW123" s="173"/>
      <c r="AIX123" s="173"/>
      <c r="AIY123" s="173"/>
      <c r="AIZ123" s="173"/>
      <c r="AJA123" s="173"/>
      <c r="AJB123" s="173"/>
      <c r="AJC123" s="173"/>
      <c r="AJD123" s="173"/>
      <c r="AJE123" s="173"/>
      <c r="AJF123" s="173"/>
      <c r="AJG123" s="173"/>
      <c r="AJH123" s="173"/>
      <c r="AJI123" s="173"/>
      <c r="AJJ123" s="173"/>
      <c r="AJK123" s="173"/>
      <c r="AJL123" s="173"/>
      <c r="AJM123" s="173"/>
      <c r="AJN123" s="173"/>
      <c r="AJO123" s="173"/>
      <c r="AJP123" s="173"/>
      <c r="AJQ123" s="173"/>
      <c r="AJR123" s="173"/>
      <c r="AJS123" s="173"/>
      <c r="AJT123" s="173"/>
      <c r="AJU123" s="173"/>
      <c r="AJV123" s="173"/>
      <c r="AJW123" s="173"/>
      <c r="AJX123" s="173"/>
      <c r="AJY123" s="173"/>
      <c r="AJZ123" s="173"/>
      <c r="AKA123" s="173"/>
      <c r="AKB123" s="173"/>
      <c r="AKC123" s="173"/>
      <c r="AKD123" s="173"/>
      <c r="AKE123" s="173"/>
      <c r="AKF123" s="173"/>
      <c r="AKG123" s="173"/>
      <c r="AKH123" s="173"/>
      <c r="AKI123" s="173"/>
      <c r="AKJ123" s="173"/>
      <c r="AKK123" s="173"/>
      <c r="AKL123" s="173"/>
      <c r="AKM123" s="173"/>
      <c r="AKN123" s="173"/>
      <c r="AKO123" s="173"/>
      <c r="AKP123" s="173"/>
      <c r="AKQ123" s="173"/>
      <c r="AKR123" s="173"/>
      <c r="AKS123" s="173"/>
      <c r="AKT123" s="173"/>
      <c r="AKU123" s="173"/>
      <c r="AKV123" s="173"/>
      <c r="AKW123" s="173"/>
      <c r="AKX123" s="173"/>
      <c r="AKY123" s="173"/>
      <c r="AKZ123" s="173"/>
      <c r="ALA123" s="173"/>
      <c r="ALB123" s="173"/>
      <c r="ALC123" s="173"/>
      <c r="ALD123" s="173"/>
      <c r="ALE123" s="173"/>
      <c r="ALF123" s="173"/>
      <c r="ALG123" s="173"/>
      <c r="ALH123" s="173"/>
      <c r="ALI123" s="173"/>
      <c r="ALJ123" s="173"/>
      <c r="ALK123" s="173"/>
      <c r="ALL123" s="173"/>
      <c r="ALM123" s="173"/>
      <c r="ALN123" s="173"/>
      <c r="ALO123" s="173"/>
      <c r="ALP123" s="173"/>
      <c r="ALQ123" s="173"/>
      <c r="ALR123" s="173"/>
      <c r="ALS123" s="173"/>
      <c r="ALT123" s="173"/>
      <c r="ALU123" s="173"/>
      <c r="ALV123" s="173"/>
      <c r="ALW123" s="173"/>
      <c r="ALX123" s="173"/>
      <c r="ALY123" s="173"/>
      <c r="ALZ123" s="173"/>
      <c r="AMA123" s="173"/>
      <c r="AMB123" s="173"/>
      <c r="AMC123" s="173"/>
      <c r="AMD123" s="173"/>
      <c r="AME123" s="173"/>
      <c r="AMF123" s="173"/>
      <c r="AMG123" s="173"/>
      <c r="AMH123" s="173"/>
      <c r="AMI123" s="173"/>
      <c r="AMJ123" s="173"/>
      <c r="AMK123" s="173"/>
      <c r="AML123" s="173"/>
      <c r="AMM123" s="173"/>
      <c r="AMN123" s="173"/>
      <c r="AMO123" s="173"/>
      <c r="AMP123" s="173"/>
      <c r="AMQ123" s="173"/>
      <c r="AMR123" s="173"/>
      <c r="AMS123" s="173"/>
      <c r="AMT123" s="173"/>
      <c r="AMU123" s="173"/>
      <c r="AMV123" s="173"/>
      <c r="AMW123" s="173"/>
      <c r="AMX123" s="173"/>
      <c r="AMY123" s="173"/>
      <c r="AMZ123" s="173"/>
      <c r="ANA123" s="173"/>
      <c r="ANB123" s="173"/>
      <c r="ANC123" s="173"/>
      <c r="AND123" s="173"/>
      <c r="ANE123" s="173"/>
      <c r="ANF123" s="173"/>
      <c r="ANG123" s="173"/>
      <c r="ANH123" s="173"/>
      <c r="ANI123" s="173"/>
      <c r="ANJ123" s="173"/>
      <c r="ANK123" s="173"/>
      <c r="ANL123" s="173"/>
      <c r="ANM123" s="173"/>
      <c r="ANN123" s="173"/>
      <c r="ANO123" s="173"/>
      <c r="ANP123" s="173"/>
      <c r="ANQ123" s="173"/>
      <c r="ANR123" s="173"/>
      <c r="ANS123" s="173"/>
      <c r="ANT123" s="173"/>
      <c r="ANU123" s="173"/>
      <c r="ANV123" s="173"/>
      <c r="ANW123" s="173"/>
      <c r="ANX123" s="173"/>
      <c r="ANY123" s="173"/>
      <c r="ANZ123" s="173"/>
      <c r="AOA123" s="173"/>
      <c r="AOB123" s="173"/>
      <c r="AOC123" s="173"/>
      <c r="AOD123" s="173"/>
      <c r="AOE123" s="173"/>
      <c r="AOF123" s="173"/>
      <c r="AOG123" s="173"/>
      <c r="AOH123" s="173"/>
      <c r="AOI123" s="173"/>
      <c r="AOJ123" s="173"/>
      <c r="AOK123" s="173"/>
      <c r="AOL123" s="173"/>
      <c r="AOM123" s="173"/>
      <c r="AON123" s="173"/>
      <c r="AOO123" s="173"/>
      <c r="AOP123" s="173"/>
      <c r="AOQ123" s="173"/>
      <c r="AOR123" s="173"/>
      <c r="AOS123" s="173"/>
      <c r="AOT123" s="173"/>
      <c r="AOU123" s="173"/>
      <c r="AOV123" s="173"/>
      <c r="AOW123" s="173"/>
      <c r="AOX123" s="173"/>
      <c r="AOY123" s="173"/>
      <c r="AOZ123" s="173"/>
      <c r="APA123" s="173"/>
      <c r="APB123" s="173"/>
      <c r="APC123" s="173"/>
      <c r="APD123" s="173"/>
      <c r="APE123" s="173"/>
      <c r="APF123" s="173"/>
      <c r="APG123" s="173"/>
      <c r="APH123" s="173"/>
      <c r="API123" s="173"/>
      <c r="APJ123" s="173"/>
      <c r="APK123" s="173"/>
      <c r="APL123" s="173"/>
      <c r="APM123" s="173"/>
      <c r="APN123" s="173"/>
      <c r="APO123" s="173"/>
      <c r="APP123" s="173"/>
    </row>
    <row r="124" spans="1:1108" s="249" customFormat="1">
      <c r="A124" s="199">
        <v>317</v>
      </c>
      <c r="B124" s="281">
        <v>108.1</v>
      </c>
      <c r="C124" s="201"/>
      <c r="D124" s="317"/>
      <c r="E124" s="281"/>
      <c r="F124" s="205"/>
      <c r="G124" s="206"/>
      <c r="H124" s="206"/>
      <c r="I124" s="206"/>
      <c r="J124" s="326"/>
      <c r="K124" s="326"/>
      <c r="L124" s="319"/>
      <c r="M124" s="332"/>
      <c r="N124" s="319"/>
      <c r="O124" s="321"/>
      <c r="P124" s="213"/>
      <c r="Q124" s="213"/>
      <c r="R124" s="213"/>
      <c r="S124" s="213"/>
      <c r="T124" s="213"/>
      <c r="U124" s="21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13"/>
      <c r="AF124" s="213"/>
      <c r="AG124" s="217"/>
      <c r="AH124" s="213"/>
      <c r="AI124" s="213"/>
      <c r="AJ124" s="205"/>
      <c r="AK124" s="205"/>
      <c r="AL124" s="322"/>
      <c r="AM124" s="322"/>
      <c r="AN124" s="322"/>
      <c r="AO124" s="322"/>
      <c r="AP124" s="217"/>
      <c r="AQ124" s="217"/>
      <c r="AR124" s="345"/>
      <c r="AS124" s="345"/>
      <c r="AT124" s="345"/>
      <c r="AU124" s="345"/>
      <c r="AV124" s="345"/>
      <c r="AW124" s="319"/>
      <c r="AX124" s="319"/>
      <c r="AY124" s="319"/>
      <c r="AZ124" s="319"/>
      <c r="BA124" s="319"/>
      <c r="BB124" s="332"/>
      <c r="BC124" s="332"/>
      <c r="BD124" s="332"/>
      <c r="BE124" s="281"/>
      <c r="BF124" s="230"/>
      <c r="BG124" s="319"/>
      <c r="BH124" s="319"/>
      <c r="BI124" s="252"/>
      <c r="BJ124" s="252"/>
      <c r="BK124" s="252"/>
      <c r="BL124" s="252"/>
      <c r="BM124" s="319"/>
      <c r="BN124" s="319"/>
      <c r="BO124" s="319"/>
      <c r="BP124" s="319"/>
      <c r="BQ124" s="319"/>
      <c r="BR124" s="319"/>
      <c r="BS124" s="222" t="s">
        <v>283</v>
      </c>
      <c r="BT124" s="222" t="s">
        <v>283</v>
      </c>
      <c r="BU124" s="222" t="s">
        <v>283</v>
      </c>
      <c r="BV124" s="222" t="s">
        <v>283</v>
      </c>
      <c r="BW124" s="222" t="s">
        <v>283</v>
      </c>
      <c r="BX124" s="222" t="s">
        <v>283</v>
      </c>
      <c r="BY124" s="222" t="s">
        <v>283</v>
      </c>
      <c r="BZ124" s="319"/>
      <c r="CA124" s="319"/>
      <c r="CB124" s="319"/>
      <c r="CC124" s="319"/>
      <c r="CD124" s="319"/>
      <c r="CE124" s="319"/>
      <c r="CF124" s="319"/>
      <c r="CG124" s="319"/>
      <c r="CH124" s="319"/>
      <c r="CI124" s="319"/>
      <c r="CJ124" s="319"/>
      <c r="CK124" s="319"/>
      <c r="CL124" s="319"/>
      <c r="CM124" s="319"/>
      <c r="CN124" s="319"/>
      <c r="CO124" s="319"/>
      <c r="CP124" s="319"/>
      <c r="CQ124" s="319"/>
      <c r="CR124" s="319"/>
      <c r="CS124" s="319"/>
      <c r="CT124" s="319"/>
      <c r="CU124" s="319"/>
      <c r="CV124" s="319"/>
      <c r="CW124" s="319"/>
      <c r="CX124" s="319"/>
      <c r="CY124" s="319"/>
      <c r="CZ124" s="319"/>
      <c r="DA124" s="330"/>
      <c r="DB124" s="331"/>
      <c r="DC124" s="331"/>
      <c r="DD124" s="331"/>
      <c r="DE124" s="332"/>
      <c r="DF124" s="331"/>
      <c r="DG124" s="319"/>
      <c r="DH124" s="319"/>
      <c r="DI124" s="330"/>
      <c r="DJ124" s="319"/>
      <c r="DK124" s="319"/>
      <c r="DL124" s="319"/>
      <c r="DM124" s="228" t="s">
        <v>283</v>
      </c>
      <c r="DN124" s="228" t="s">
        <v>283</v>
      </c>
      <c r="DO124" s="228" t="s">
        <v>283</v>
      </c>
      <c r="DP124" s="228"/>
      <c r="DQ124" s="319"/>
      <c r="DR124" s="319"/>
      <c r="DS124" s="319"/>
      <c r="DT124" s="319"/>
      <c r="DU124" s="319"/>
      <c r="DV124" s="319"/>
      <c r="DW124" s="319"/>
      <c r="DX124" s="319"/>
      <c r="DY124" s="319"/>
      <c r="DZ124" s="319"/>
      <c r="EA124" s="319"/>
      <c r="EB124" s="319"/>
      <c r="EC124" s="319"/>
      <c r="ED124" s="319"/>
      <c r="EE124" s="319"/>
      <c r="EF124" s="319"/>
      <c r="EG124" s="200"/>
      <c r="EH124" s="200"/>
      <c r="EI124" s="319"/>
      <c r="EJ124" s="319"/>
      <c r="EK124" s="281"/>
      <c r="EL124" s="319"/>
      <c r="EM124" s="319"/>
      <c r="EN124" s="200"/>
      <c r="EO124" s="281"/>
      <c r="EP124" s="281"/>
      <c r="EQ124" s="281"/>
      <c r="ER124" s="281"/>
      <c r="ES124" s="281"/>
      <c r="ET124" s="281"/>
      <c r="EU124" s="281"/>
      <c r="EV124" s="200"/>
      <c r="EW124" s="200"/>
      <c r="EX124" s="319"/>
      <c r="EY124" s="319"/>
      <c r="EZ124" s="319"/>
      <c r="FA124" s="319"/>
      <c r="FB124" s="319"/>
      <c r="FC124" s="319"/>
      <c r="FD124" s="319"/>
      <c r="FE124" s="319"/>
      <c r="FF124" s="317"/>
      <c r="FG124" s="317"/>
      <c r="FH124" s="317"/>
      <c r="FI124" s="317"/>
      <c r="FJ124" s="317"/>
      <c r="FK124" s="317"/>
      <c r="FL124" s="234">
        <v>1</v>
      </c>
      <c r="FM124" s="222"/>
      <c r="FN124" s="222"/>
      <c r="FO124" s="222"/>
      <c r="FP124" s="222"/>
      <c r="FQ124" s="222"/>
      <c r="FR124" s="222"/>
      <c r="FS124" s="222"/>
      <c r="FT124" s="222"/>
      <c r="FU124" s="222"/>
      <c r="FV124" s="222"/>
      <c r="FW124" s="235"/>
      <c r="FX124" s="235"/>
      <c r="FY124" s="235"/>
      <c r="FZ124" s="235"/>
      <c r="GA124" s="235"/>
      <c r="GB124" s="235"/>
      <c r="GC124" s="235"/>
      <c r="GD124" s="235"/>
      <c r="GE124" s="235"/>
      <c r="GF124" s="235"/>
      <c r="GG124" s="235"/>
      <c r="GH124" s="235"/>
      <c r="GI124" s="235"/>
      <c r="GJ124" s="235"/>
      <c r="GK124" s="235"/>
      <c r="GL124" s="235"/>
      <c r="GM124" s="235"/>
      <c r="GN124" s="235"/>
      <c r="GO124" s="235"/>
      <c r="GP124" s="235"/>
      <c r="GQ124" s="235"/>
      <c r="GR124" s="235"/>
      <c r="GS124" s="235"/>
      <c r="GT124" s="235"/>
      <c r="GU124" s="235"/>
      <c r="GV124" s="235"/>
      <c r="GW124" s="235"/>
      <c r="GX124" s="235"/>
      <c r="GY124" s="235"/>
      <c r="GZ124" s="235"/>
      <c r="HA124" s="235"/>
      <c r="HB124" s="235"/>
      <c r="HC124" s="235"/>
      <c r="HD124" s="235"/>
      <c r="HE124" s="235"/>
      <c r="HF124" s="235"/>
      <c r="HG124" s="235"/>
      <c r="HH124" s="235"/>
      <c r="HI124" s="235"/>
      <c r="HJ124" s="235"/>
      <c r="HK124" s="235"/>
      <c r="HL124" s="235"/>
      <c r="HM124" s="235"/>
      <c r="HN124" s="235"/>
      <c r="HO124" s="235"/>
      <c r="HP124" s="235"/>
      <c r="HQ124" s="235"/>
      <c r="HR124" s="235"/>
      <c r="HS124" s="235"/>
      <c r="HT124" s="235"/>
      <c r="HU124" s="235"/>
      <c r="HV124" s="235"/>
      <c r="HW124" s="235"/>
      <c r="HX124" s="235"/>
      <c r="HY124" s="235"/>
      <c r="HZ124" s="235"/>
      <c r="IA124" s="235"/>
      <c r="IB124" s="235"/>
      <c r="IC124" s="235"/>
      <c r="ID124" s="235"/>
      <c r="IE124" s="235"/>
      <c r="IF124" s="235"/>
      <c r="IG124" s="235"/>
      <c r="IH124" s="235"/>
      <c r="II124" s="235"/>
      <c r="IJ124" s="235"/>
      <c r="IK124" s="235"/>
      <c r="IL124" s="235"/>
      <c r="IM124" s="235"/>
      <c r="IN124" s="235"/>
      <c r="IO124" s="235"/>
      <c r="IP124" s="235"/>
      <c r="IQ124" s="235"/>
      <c r="IR124" s="235"/>
      <c r="IS124" s="235"/>
      <c r="IT124" s="235"/>
      <c r="IU124" s="235"/>
      <c r="IV124" s="235"/>
      <c r="IW124" s="235"/>
      <c r="IX124" s="235"/>
      <c r="IY124" s="235"/>
      <c r="IZ124" s="235"/>
      <c r="JA124" s="235"/>
      <c r="JB124" s="235"/>
      <c r="JC124" s="235"/>
      <c r="JD124" s="235"/>
      <c r="JE124" s="235"/>
      <c r="JF124" s="235"/>
      <c r="JG124" s="235"/>
      <c r="JH124" s="235"/>
      <c r="JI124" s="235"/>
      <c r="JJ124" s="235"/>
      <c r="JK124" s="235"/>
      <c r="JL124" s="235"/>
      <c r="JM124" s="235"/>
      <c r="JN124" s="235"/>
      <c r="JO124" s="235"/>
      <c r="JP124" s="235"/>
      <c r="JQ124" s="235"/>
      <c r="JR124" s="235"/>
      <c r="JS124" s="235"/>
      <c r="JT124" s="235"/>
      <c r="JU124" s="235"/>
      <c r="JV124" s="235"/>
      <c r="JW124" s="235"/>
      <c r="JX124" s="235"/>
      <c r="JY124" s="235"/>
      <c r="JZ124" s="235"/>
      <c r="KA124" s="235"/>
      <c r="KB124" s="235"/>
      <c r="KC124" s="235"/>
      <c r="KD124" s="235"/>
      <c r="KE124" s="235"/>
      <c r="KF124" s="235"/>
      <c r="KG124" s="235"/>
      <c r="KH124" s="235"/>
      <c r="KI124" s="235"/>
      <c r="KJ124" s="235"/>
      <c r="KK124" s="235"/>
      <c r="KL124" s="235"/>
      <c r="KM124" s="235"/>
      <c r="KN124" s="235"/>
      <c r="KO124" s="235"/>
      <c r="KP124" s="235"/>
      <c r="KQ124" s="235"/>
      <c r="KR124" s="235"/>
      <c r="KS124" s="235"/>
      <c r="KT124" s="235"/>
      <c r="KU124" s="235"/>
      <c r="KV124" s="235"/>
      <c r="KW124" s="235"/>
      <c r="KX124" s="235"/>
      <c r="KY124" s="235"/>
      <c r="KZ124" s="235"/>
      <c r="LA124" s="235"/>
      <c r="LB124" s="235"/>
      <c r="LC124" s="235"/>
      <c r="LD124" s="235"/>
      <c r="LE124" s="235"/>
      <c r="LF124" s="235"/>
      <c r="LG124" s="235"/>
      <c r="LH124" s="235"/>
      <c r="LI124" s="235"/>
      <c r="LJ124" s="235"/>
      <c r="LK124" s="235"/>
      <c r="LL124" s="235"/>
      <c r="LM124" s="235"/>
      <c r="LN124" s="235"/>
      <c r="LO124" s="235"/>
      <c r="LP124" s="235"/>
      <c r="LQ124" s="235"/>
      <c r="LR124" s="235"/>
      <c r="LS124" s="235"/>
      <c r="LT124" s="235"/>
      <c r="LU124" s="235"/>
      <c r="LV124" s="235"/>
      <c r="LW124" s="235"/>
      <c r="LX124" s="235"/>
      <c r="LY124" s="235"/>
      <c r="LZ124" s="235"/>
      <c r="MA124" s="235"/>
      <c r="MB124" s="235"/>
      <c r="MC124" s="235"/>
      <c r="MD124" s="235"/>
      <c r="ME124" s="235"/>
      <c r="MF124" s="235"/>
      <c r="MG124" s="235"/>
      <c r="MH124" s="235"/>
      <c r="MI124" s="235"/>
      <c r="MJ124" s="235"/>
      <c r="MK124" s="235"/>
      <c r="ML124" s="235"/>
      <c r="MM124" s="235"/>
      <c r="MN124" s="235"/>
      <c r="MO124" s="235"/>
      <c r="MP124" s="235"/>
      <c r="MQ124" s="235"/>
      <c r="MR124" s="235"/>
      <c r="MS124" s="235"/>
      <c r="MT124" s="235"/>
      <c r="MU124" s="235"/>
      <c r="MV124" s="235"/>
      <c r="MW124" s="235"/>
      <c r="MX124" s="235"/>
      <c r="MY124" s="235"/>
      <c r="MZ124" s="235"/>
      <c r="NA124" s="235"/>
      <c r="NB124" s="235"/>
      <c r="NC124" s="235"/>
      <c r="ND124" s="235"/>
      <c r="NE124" s="235"/>
      <c r="NF124" s="235"/>
      <c r="NG124" s="235"/>
      <c r="NH124" s="235"/>
      <c r="NI124" s="235"/>
      <c r="NJ124" s="235"/>
      <c r="NK124" s="235"/>
      <c r="NL124" s="235"/>
      <c r="NM124" s="235"/>
      <c r="NN124" s="235"/>
      <c r="NO124" s="235"/>
      <c r="NP124" s="235"/>
      <c r="NQ124" s="235"/>
      <c r="NR124" s="235"/>
      <c r="NS124" s="235"/>
      <c r="NT124" s="235"/>
      <c r="NU124" s="235"/>
      <c r="NV124" s="235"/>
      <c r="NW124" s="235"/>
      <c r="NX124" s="235"/>
      <c r="NY124" s="235"/>
      <c r="NZ124" s="235"/>
      <c r="OA124" s="235"/>
      <c r="OB124" s="235"/>
      <c r="OC124" s="235"/>
      <c r="OD124" s="235"/>
      <c r="OE124" s="235"/>
      <c r="OF124" s="235"/>
      <c r="OG124" s="235"/>
      <c r="OH124" s="235"/>
      <c r="OI124" s="235"/>
      <c r="OJ124" s="235"/>
      <c r="OK124" s="235"/>
      <c r="OL124" s="235"/>
      <c r="OM124" s="235"/>
      <c r="ON124" s="235"/>
      <c r="OO124" s="235"/>
      <c r="OP124" s="235"/>
      <c r="OQ124" s="235"/>
      <c r="OR124" s="235"/>
      <c r="OS124" s="235"/>
      <c r="OT124" s="235"/>
      <c r="OU124" s="235"/>
      <c r="OV124" s="235"/>
      <c r="OW124" s="235"/>
      <c r="OX124" s="235"/>
      <c r="OY124" s="235"/>
      <c r="OZ124" s="235"/>
      <c r="PA124" s="235"/>
      <c r="PB124" s="235"/>
      <c r="PC124" s="235"/>
      <c r="PD124" s="235"/>
      <c r="PE124" s="235"/>
      <c r="PF124" s="235"/>
      <c r="PG124" s="235"/>
      <c r="PH124" s="235"/>
      <c r="PI124" s="235"/>
      <c r="PJ124" s="235"/>
      <c r="PK124" s="235"/>
      <c r="PL124" s="235"/>
      <c r="PM124" s="235"/>
      <c r="PN124" s="235"/>
      <c r="PO124" s="235"/>
      <c r="PP124" s="235"/>
      <c r="PQ124" s="235"/>
      <c r="PR124" s="235"/>
      <c r="PS124" s="235"/>
      <c r="PT124" s="235"/>
      <c r="PU124" s="235"/>
      <c r="PV124" s="235"/>
      <c r="PW124" s="235"/>
      <c r="PX124" s="235"/>
      <c r="PY124" s="235"/>
      <c r="PZ124" s="235"/>
      <c r="QA124" s="235"/>
      <c r="QB124" s="235"/>
      <c r="QC124" s="235"/>
      <c r="QD124" s="235"/>
      <c r="QE124" s="235"/>
      <c r="QF124" s="235"/>
      <c r="QG124" s="235"/>
      <c r="QH124" s="235"/>
      <c r="QI124" s="235"/>
      <c r="QJ124" s="235"/>
      <c r="QK124" s="235"/>
      <c r="QL124" s="235"/>
      <c r="QM124" s="235"/>
      <c r="QN124" s="235"/>
      <c r="QO124" s="235"/>
      <c r="QP124" s="235"/>
      <c r="QQ124" s="235"/>
      <c r="QR124" s="235"/>
      <c r="QS124" s="235"/>
      <c r="QT124" s="235"/>
      <c r="QU124" s="235"/>
      <c r="QV124" s="235"/>
      <c r="QW124" s="235"/>
      <c r="QX124" s="235"/>
      <c r="QY124" s="235"/>
      <c r="QZ124" s="235"/>
      <c r="RA124" s="235"/>
      <c r="RB124" s="235"/>
      <c r="RC124" s="235"/>
      <c r="RD124" s="235"/>
      <c r="RE124" s="235"/>
      <c r="RF124" s="235"/>
      <c r="RG124" s="235"/>
      <c r="RH124" s="235"/>
      <c r="RI124" s="235"/>
      <c r="RJ124" s="235"/>
      <c r="RK124" s="235"/>
      <c r="RL124" s="235"/>
      <c r="RM124" s="235"/>
      <c r="RN124" s="235"/>
      <c r="RO124" s="235"/>
      <c r="RP124" s="235"/>
      <c r="RQ124" s="235"/>
      <c r="RR124" s="235"/>
      <c r="RS124" s="235"/>
      <c r="RT124" s="235"/>
      <c r="RU124" s="235"/>
      <c r="RV124" s="235"/>
      <c r="RW124" s="235"/>
      <c r="RX124" s="235"/>
      <c r="RY124" s="235"/>
      <c r="RZ124" s="235"/>
      <c r="SA124" s="235"/>
      <c r="SB124" s="235"/>
      <c r="SC124" s="235"/>
      <c r="SD124" s="235"/>
      <c r="SE124" s="235"/>
      <c r="SF124" s="235"/>
      <c r="SG124" s="235"/>
      <c r="SH124" s="235"/>
      <c r="SI124" s="235"/>
      <c r="SJ124" s="235"/>
      <c r="SK124" s="235"/>
      <c r="SL124" s="235"/>
      <c r="SM124" s="235"/>
      <c r="SN124" s="235"/>
      <c r="SO124" s="235"/>
      <c r="SP124" s="235"/>
      <c r="SQ124" s="235"/>
      <c r="SR124" s="235"/>
      <c r="SS124" s="235"/>
      <c r="ST124" s="235"/>
      <c r="SU124" s="235"/>
      <c r="SV124" s="235"/>
      <c r="SW124" s="235"/>
      <c r="SX124" s="235"/>
      <c r="SY124" s="235"/>
      <c r="SZ124" s="235"/>
      <c r="TA124" s="235"/>
      <c r="TB124" s="235"/>
      <c r="TC124" s="235"/>
      <c r="TD124" s="235"/>
      <c r="TE124" s="235"/>
      <c r="TF124" s="235"/>
      <c r="TG124" s="235"/>
      <c r="TH124" s="235"/>
      <c r="TI124" s="235"/>
      <c r="TJ124" s="235"/>
      <c r="TK124" s="235"/>
      <c r="TL124" s="235"/>
      <c r="TM124" s="235"/>
      <c r="TN124" s="235"/>
      <c r="TO124" s="235"/>
      <c r="TP124" s="235"/>
      <c r="TQ124" s="235"/>
      <c r="TR124" s="235"/>
      <c r="TS124" s="235"/>
      <c r="TT124" s="235"/>
      <c r="TU124" s="235"/>
      <c r="TV124" s="235"/>
      <c r="TW124" s="235"/>
      <c r="TX124" s="235"/>
      <c r="TY124" s="235"/>
      <c r="TZ124" s="235"/>
      <c r="UA124" s="235"/>
      <c r="UB124" s="235"/>
      <c r="UC124" s="235"/>
      <c r="UD124" s="235"/>
      <c r="UE124" s="235"/>
      <c r="UF124" s="235"/>
      <c r="UG124" s="235"/>
      <c r="UH124" s="235"/>
      <c r="UI124" s="235"/>
      <c r="UJ124" s="235"/>
      <c r="UK124" s="235"/>
      <c r="UL124" s="235"/>
      <c r="UM124" s="235"/>
      <c r="UN124" s="235"/>
      <c r="UO124" s="235"/>
      <c r="UP124" s="235"/>
      <c r="UQ124" s="235"/>
      <c r="UR124" s="235"/>
      <c r="US124" s="235"/>
      <c r="UT124" s="235"/>
      <c r="UU124" s="235"/>
      <c r="UV124" s="235"/>
      <c r="UW124" s="235"/>
      <c r="UX124" s="235"/>
      <c r="UY124" s="235"/>
      <c r="UZ124" s="235"/>
      <c r="VA124" s="235"/>
      <c r="VB124" s="235"/>
      <c r="VC124" s="235"/>
      <c r="VD124" s="235"/>
      <c r="VE124" s="235"/>
      <c r="VF124" s="235"/>
      <c r="VG124" s="235"/>
      <c r="VH124" s="235"/>
      <c r="VI124" s="235"/>
      <c r="VJ124" s="235"/>
      <c r="VK124" s="235"/>
      <c r="VL124" s="235"/>
      <c r="VM124" s="235"/>
      <c r="VN124" s="235"/>
      <c r="VO124" s="235"/>
      <c r="VP124" s="235"/>
      <c r="VQ124" s="235"/>
      <c r="VR124" s="235"/>
      <c r="VS124" s="235"/>
      <c r="VT124" s="235"/>
      <c r="VU124" s="235"/>
      <c r="VV124" s="235"/>
      <c r="VW124" s="235"/>
      <c r="VX124" s="235"/>
      <c r="VY124" s="235"/>
      <c r="VZ124" s="235"/>
      <c r="WA124" s="235"/>
      <c r="WB124" s="235"/>
      <c r="WC124" s="235"/>
      <c r="WD124" s="235"/>
      <c r="WE124" s="235"/>
      <c r="WF124" s="235"/>
      <c r="WG124" s="235"/>
      <c r="WH124" s="235"/>
      <c r="WI124" s="235"/>
      <c r="WJ124" s="235"/>
      <c r="WK124" s="235"/>
      <c r="WL124" s="235"/>
      <c r="WM124" s="235"/>
      <c r="WN124" s="235"/>
      <c r="WO124" s="235"/>
      <c r="WP124" s="235"/>
      <c r="WQ124" s="235"/>
      <c r="WR124" s="235"/>
      <c r="WS124" s="235"/>
      <c r="WT124" s="235"/>
      <c r="WU124" s="235"/>
      <c r="WV124" s="235"/>
      <c r="WW124" s="235"/>
      <c r="WX124" s="235"/>
      <c r="WY124" s="235"/>
      <c r="WZ124" s="235"/>
      <c r="XA124" s="235"/>
      <c r="XB124" s="235"/>
      <c r="XC124" s="235"/>
      <c r="XD124" s="235"/>
      <c r="XE124" s="235"/>
      <c r="XF124" s="235"/>
      <c r="XG124" s="235"/>
      <c r="XH124" s="235"/>
      <c r="XI124" s="235"/>
      <c r="XJ124" s="235"/>
      <c r="XK124" s="235"/>
      <c r="XL124" s="235"/>
      <c r="XM124" s="235"/>
      <c r="XN124" s="235"/>
      <c r="XO124" s="235"/>
      <c r="XP124" s="235"/>
      <c r="XQ124" s="235"/>
      <c r="XR124" s="235"/>
      <c r="XS124" s="235"/>
      <c r="XT124" s="235"/>
      <c r="XU124" s="235"/>
      <c r="XV124" s="235"/>
      <c r="XW124" s="235"/>
      <c r="XX124" s="235"/>
      <c r="XY124" s="235"/>
      <c r="XZ124" s="235"/>
      <c r="YA124" s="235"/>
      <c r="YB124" s="235"/>
      <c r="YC124" s="235"/>
      <c r="YD124" s="235"/>
      <c r="YE124" s="235"/>
      <c r="YF124" s="235"/>
      <c r="YG124" s="235"/>
      <c r="YH124" s="235"/>
      <c r="YI124" s="235"/>
      <c r="YJ124" s="235"/>
      <c r="YK124" s="235"/>
      <c r="YL124" s="235"/>
      <c r="YM124" s="235"/>
      <c r="YN124" s="235"/>
      <c r="YO124" s="235"/>
      <c r="YP124" s="235"/>
      <c r="YQ124" s="235"/>
      <c r="YR124" s="235"/>
      <c r="YS124" s="235"/>
      <c r="YT124" s="235"/>
      <c r="YU124" s="235"/>
      <c r="YV124" s="235"/>
      <c r="YW124" s="235"/>
      <c r="YX124" s="235"/>
      <c r="YY124" s="235"/>
      <c r="YZ124" s="235"/>
      <c r="ZA124" s="235"/>
      <c r="ZB124" s="235"/>
      <c r="ZC124" s="235"/>
      <c r="ZD124" s="235"/>
      <c r="ZE124" s="235"/>
      <c r="ZF124" s="235"/>
      <c r="ZG124" s="235"/>
      <c r="ZH124" s="235"/>
      <c r="ZI124" s="235"/>
      <c r="ZJ124" s="235"/>
      <c r="ZK124" s="235"/>
      <c r="ZL124" s="235"/>
      <c r="ZM124" s="235"/>
      <c r="ZN124" s="235"/>
      <c r="ZO124" s="235"/>
      <c r="ZP124" s="235"/>
      <c r="ZQ124" s="235"/>
      <c r="ZR124" s="235"/>
      <c r="ZS124" s="235"/>
      <c r="ZT124" s="235"/>
      <c r="ZU124" s="235"/>
      <c r="ZV124" s="235"/>
      <c r="ZW124" s="235"/>
      <c r="ZX124" s="235"/>
      <c r="ZY124" s="235"/>
      <c r="ZZ124" s="235"/>
      <c r="AAA124" s="235"/>
      <c r="AAB124" s="235"/>
      <c r="AAC124" s="235"/>
      <c r="AAD124" s="235"/>
      <c r="AAE124" s="235"/>
      <c r="AAF124" s="235"/>
      <c r="AAG124" s="235"/>
      <c r="AAH124" s="235"/>
      <c r="AAI124" s="235"/>
      <c r="AAJ124" s="235"/>
      <c r="AAK124" s="235"/>
      <c r="AAL124" s="235"/>
      <c r="AAM124" s="235"/>
      <c r="AAN124" s="235"/>
      <c r="AAO124" s="235"/>
      <c r="AAP124" s="235"/>
      <c r="AAQ124" s="235"/>
      <c r="AAR124" s="235"/>
      <c r="AAS124" s="235"/>
      <c r="AAT124" s="235"/>
      <c r="AAU124" s="235"/>
      <c r="AAV124" s="235"/>
      <c r="AAW124" s="235"/>
      <c r="AAX124" s="235"/>
      <c r="AAY124" s="235"/>
      <c r="AAZ124" s="235"/>
      <c r="ABA124" s="235"/>
      <c r="ABB124" s="235"/>
      <c r="ABC124" s="235"/>
      <c r="ABD124" s="235"/>
      <c r="ABE124" s="235"/>
      <c r="ABF124" s="235"/>
      <c r="ABG124" s="235"/>
      <c r="ABH124" s="235"/>
      <c r="ABI124" s="235"/>
      <c r="ABJ124" s="235"/>
      <c r="ABK124" s="235"/>
      <c r="ABL124" s="235"/>
      <c r="ABM124" s="235"/>
      <c r="ABN124" s="235"/>
      <c r="ABO124" s="235"/>
      <c r="ABP124" s="235"/>
      <c r="ABQ124" s="235"/>
      <c r="ABR124" s="235"/>
      <c r="ABS124" s="235"/>
      <c r="ABT124" s="235"/>
      <c r="ABU124" s="235"/>
      <c r="ABV124" s="235"/>
      <c r="ABW124" s="235"/>
      <c r="ABX124" s="235"/>
      <c r="ABY124" s="235"/>
      <c r="ABZ124" s="235"/>
      <c r="ACA124" s="235"/>
      <c r="ACB124" s="235"/>
      <c r="ACC124" s="235"/>
      <c r="ACD124" s="235"/>
      <c r="ACE124" s="235"/>
      <c r="ACF124" s="235"/>
      <c r="ACG124" s="235"/>
      <c r="ACH124" s="235"/>
      <c r="ACI124" s="235"/>
      <c r="ACJ124" s="235"/>
      <c r="ACK124" s="235"/>
      <c r="ACL124" s="235"/>
      <c r="ACM124" s="235"/>
      <c r="ACN124" s="235"/>
      <c r="ACO124" s="235"/>
      <c r="ACP124" s="235"/>
      <c r="ACQ124" s="235"/>
      <c r="ACR124" s="235"/>
      <c r="ACS124" s="235"/>
      <c r="ACT124" s="235"/>
      <c r="ACU124" s="235"/>
      <c r="ACV124" s="235"/>
      <c r="ACW124" s="235"/>
      <c r="ACX124" s="235"/>
      <c r="ACY124" s="235"/>
      <c r="ACZ124" s="235"/>
      <c r="ADA124" s="235"/>
      <c r="ADB124" s="235"/>
      <c r="ADC124" s="235"/>
      <c r="ADD124" s="235"/>
      <c r="ADE124" s="235"/>
      <c r="ADF124" s="235"/>
      <c r="ADG124" s="235"/>
      <c r="ADH124" s="235"/>
      <c r="ADI124" s="235"/>
      <c r="ADJ124" s="235"/>
      <c r="ADK124" s="235"/>
      <c r="ADL124" s="235"/>
      <c r="ADM124" s="235"/>
      <c r="ADN124" s="235"/>
      <c r="ADO124" s="235"/>
      <c r="ADP124" s="235"/>
      <c r="ADQ124" s="235"/>
      <c r="ADR124" s="235"/>
      <c r="ADS124" s="235"/>
      <c r="ADT124" s="235"/>
      <c r="ADU124" s="235"/>
      <c r="ADV124" s="235"/>
      <c r="ADW124" s="235"/>
      <c r="ADX124" s="235"/>
      <c r="ADY124" s="235"/>
      <c r="ADZ124" s="235"/>
      <c r="AEA124" s="235"/>
      <c r="AEB124" s="235"/>
      <c r="AEC124" s="235"/>
      <c r="AED124" s="235"/>
      <c r="AEE124" s="235"/>
      <c r="AEF124" s="235"/>
      <c r="AEG124" s="235"/>
      <c r="AEH124" s="235"/>
      <c r="AEI124" s="235"/>
      <c r="AEJ124" s="235"/>
      <c r="AEK124" s="235"/>
      <c r="AEL124" s="235"/>
      <c r="AEM124" s="235"/>
      <c r="AEN124" s="235"/>
      <c r="AEO124" s="235"/>
      <c r="AEP124" s="235"/>
      <c r="AEQ124" s="235"/>
      <c r="AER124" s="235"/>
      <c r="AES124" s="235"/>
      <c r="AET124" s="235"/>
      <c r="AEU124" s="235"/>
      <c r="AEV124" s="235"/>
      <c r="AEW124" s="235"/>
      <c r="AEX124" s="235"/>
      <c r="AEY124" s="235"/>
      <c r="AEZ124" s="235"/>
      <c r="AFA124" s="235"/>
      <c r="AFB124" s="235"/>
      <c r="AFC124" s="235"/>
      <c r="AFD124" s="235"/>
      <c r="AFE124" s="235"/>
      <c r="AFF124" s="235"/>
      <c r="AFG124" s="235"/>
      <c r="AFH124" s="235"/>
      <c r="AFI124" s="235"/>
      <c r="AFJ124" s="235"/>
      <c r="AFK124" s="235"/>
      <c r="AFL124" s="235"/>
      <c r="AFM124" s="235"/>
      <c r="AFN124" s="235"/>
      <c r="AFO124" s="235"/>
      <c r="AFP124" s="235"/>
      <c r="AFQ124" s="235"/>
      <c r="AFR124" s="235"/>
      <c r="AFS124" s="235"/>
      <c r="AFT124" s="235"/>
      <c r="AFU124" s="235"/>
      <c r="AFV124" s="235"/>
      <c r="AFW124" s="235"/>
      <c r="AFX124" s="235"/>
      <c r="AFY124" s="235"/>
      <c r="AFZ124" s="235"/>
      <c r="AGA124" s="235"/>
      <c r="AGB124" s="235"/>
      <c r="AGC124" s="235"/>
      <c r="AGD124" s="235"/>
      <c r="AGE124" s="235"/>
      <c r="AGF124" s="235"/>
      <c r="AGG124" s="235"/>
      <c r="AGH124" s="235"/>
      <c r="AGI124" s="235"/>
      <c r="AGJ124" s="235"/>
      <c r="AGK124" s="235"/>
      <c r="AGL124" s="235"/>
      <c r="AGM124" s="235"/>
      <c r="AGN124" s="235"/>
      <c r="AGO124" s="235"/>
      <c r="AGP124" s="235"/>
      <c r="AGQ124" s="235"/>
      <c r="AGR124" s="235"/>
      <c r="AGS124" s="235"/>
      <c r="AGT124" s="235"/>
      <c r="AGU124" s="235"/>
      <c r="AGV124" s="235"/>
      <c r="AGW124" s="235"/>
      <c r="AGX124" s="235"/>
      <c r="AGY124" s="235"/>
      <c r="AGZ124" s="235"/>
      <c r="AHA124" s="235"/>
      <c r="AHB124" s="235"/>
      <c r="AHC124" s="235"/>
      <c r="AHD124" s="235"/>
      <c r="AHE124" s="235"/>
      <c r="AHF124" s="235"/>
      <c r="AHG124" s="235"/>
      <c r="AHH124" s="235"/>
      <c r="AHI124" s="235"/>
      <c r="AHJ124" s="235"/>
      <c r="AHK124" s="235"/>
      <c r="AHL124" s="235"/>
      <c r="AHM124" s="235"/>
      <c r="AHN124" s="235"/>
      <c r="AHO124" s="235"/>
      <c r="AHP124" s="235"/>
      <c r="AHQ124" s="235"/>
      <c r="AHR124" s="235"/>
      <c r="AHS124" s="235"/>
      <c r="AHT124" s="235"/>
      <c r="AHU124" s="235"/>
      <c r="AHV124" s="235"/>
      <c r="AHW124" s="235"/>
      <c r="AHX124" s="235"/>
      <c r="AHY124" s="235"/>
      <c r="AHZ124" s="235"/>
      <c r="AIA124" s="235"/>
      <c r="AIB124" s="235"/>
      <c r="AIC124" s="235"/>
      <c r="AID124" s="235"/>
      <c r="AIE124" s="235"/>
      <c r="AIF124" s="235"/>
      <c r="AIG124" s="235"/>
      <c r="AIH124" s="235"/>
      <c r="AII124" s="235"/>
      <c r="AIJ124" s="235"/>
      <c r="AIK124" s="235"/>
      <c r="AIL124" s="235"/>
      <c r="AIM124" s="235"/>
      <c r="AIN124" s="235"/>
      <c r="AIO124" s="235"/>
      <c r="AIP124" s="235"/>
      <c r="AIQ124" s="235"/>
      <c r="AIR124" s="235"/>
      <c r="AIS124" s="235"/>
      <c r="AIT124" s="235"/>
      <c r="AIU124" s="235"/>
      <c r="AIV124" s="235"/>
      <c r="AIW124" s="235"/>
      <c r="AIX124" s="235"/>
      <c r="AIY124" s="235"/>
      <c r="AIZ124" s="235"/>
      <c r="AJA124" s="235"/>
      <c r="AJB124" s="235"/>
      <c r="AJC124" s="235"/>
      <c r="AJD124" s="235"/>
      <c r="AJE124" s="235"/>
      <c r="AJF124" s="235"/>
      <c r="AJG124" s="235"/>
      <c r="AJH124" s="235"/>
      <c r="AJI124" s="235"/>
      <c r="AJJ124" s="235"/>
      <c r="AJK124" s="235"/>
      <c r="AJL124" s="235"/>
      <c r="AJM124" s="235"/>
      <c r="AJN124" s="235"/>
      <c r="AJO124" s="235"/>
      <c r="AJP124" s="235"/>
      <c r="AJQ124" s="235"/>
      <c r="AJR124" s="235"/>
      <c r="AJS124" s="235"/>
      <c r="AJT124" s="235"/>
      <c r="AJU124" s="235"/>
      <c r="AJV124" s="235"/>
      <c r="AJW124" s="235"/>
      <c r="AJX124" s="235"/>
      <c r="AJY124" s="235"/>
      <c r="AJZ124" s="235"/>
      <c r="AKA124" s="235"/>
      <c r="AKB124" s="235"/>
      <c r="AKC124" s="235"/>
      <c r="AKD124" s="235"/>
      <c r="AKE124" s="235"/>
      <c r="AKF124" s="235"/>
      <c r="AKG124" s="235"/>
      <c r="AKH124" s="235"/>
      <c r="AKI124" s="235"/>
      <c r="AKJ124" s="235"/>
      <c r="AKK124" s="235"/>
      <c r="AKL124" s="235"/>
      <c r="AKM124" s="235"/>
      <c r="AKN124" s="235"/>
      <c r="AKO124" s="235"/>
      <c r="AKP124" s="235"/>
      <c r="AKQ124" s="235"/>
      <c r="AKR124" s="235"/>
      <c r="AKS124" s="235"/>
      <c r="AKT124" s="235"/>
      <c r="AKU124" s="235"/>
      <c r="AKV124" s="235"/>
      <c r="AKW124" s="235"/>
      <c r="AKX124" s="235"/>
      <c r="AKY124" s="235"/>
      <c r="AKZ124" s="235"/>
      <c r="ALA124" s="235"/>
      <c r="ALB124" s="235"/>
      <c r="ALC124" s="235"/>
      <c r="ALD124" s="235"/>
      <c r="ALE124" s="235"/>
      <c r="ALF124" s="235"/>
      <c r="ALG124" s="235"/>
      <c r="ALH124" s="235"/>
      <c r="ALI124" s="235"/>
      <c r="ALJ124" s="235"/>
      <c r="ALK124" s="235"/>
      <c r="ALL124" s="235"/>
      <c r="ALM124" s="235"/>
      <c r="ALN124" s="235"/>
      <c r="ALO124" s="235"/>
      <c r="ALP124" s="235"/>
      <c r="ALQ124" s="235"/>
      <c r="ALR124" s="235"/>
      <c r="ALS124" s="235"/>
      <c r="ALT124" s="235"/>
      <c r="ALU124" s="235"/>
      <c r="ALV124" s="235"/>
      <c r="ALW124" s="235"/>
      <c r="ALX124" s="235"/>
      <c r="ALY124" s="235"/>
      <c r="ALZ124" s="235"/>
      <c r="AMA124" s="235"/>
      <c r="AMB124" s="235"/>
      <c r="AMC124" s="235"/>
      <c r="AMD124" s="235"/>
      <c r="AME124" s="235"/>
      <c r="AMF124" s="235"/>
      <c r="AMG124" s="235"/>
      <c r="AMH124" s="235"/>
      <c r="AMI124" s="235"/>
      <c r="AMJ124" s="235"/>
      <c r="AMK124" s="235"/>
      <c r="AML124" s="235"/>
      <c r="AMM124" s="235"/>
      <c r="AMN124" s="235"/>
      <c r="AMO124" s="235"/>
      <c r="AMP124" s="235"/>
      <c r="AMQ124" s="235"/>
      <c r="AMR124" s="235"/>
      <c r="AMS124" s="235"/>
      <c r="AMT124" s="235"/>
      <c r="AMU124" s="235"/>
      <c r="AMV124" s="235"/>
      <c r="AMW124" s="235"/>
      <c r="AMX124" s="235"/>
      <c r="AMY124" s="235"/>
      <c r="AMZ124" s="235"/>
      <c r="ANA124" s="235"/>
      <c r="ANB124" s="235"/>
      <c r="ANC124" s="235"/>
      <c r="AND124" s="235"/>
      <c r="ANE124" s="235"/>
      <c r="ANF124" s="235"/>
      <c r="ANG124" s="235"/>
      <c r="ANH124" s="235"/>
      <c r="ANI124" s="235"/>
      <c r="ANJ124" s="235"/>
      <c r="ANK124" s="235"/>
      <c r="ANL124" s="235"/>
      <c r="ANM124" s="235"/>
      <c r="ANN124" s="235"/>
      <c r="ANO124" s="235"/>
      <c r="ANP124" s="235"/>
      <c r="ANQ124" s="235"/>
      <c r="ANR124" s="235"/>
      <c r="ANS124" s="235"/>
      <c r="ANT124" s="235"/>
      <c r="ANU124" s="235"/>
      <c r="ANV124" s="235"/>
      <c r="ANW124" s="235"/>
      <c r="ANX124" s="235"/>
      <c r="ANY124" s="235"/>
      <c r="ANZ124" s="235"/>
      <c r="AOA124" s="235"/>
      <c r="AOB124" s="235"/>
      <c r="AOC124" s="235"/>
      <c r="AOD124" s="235"/>
      <c r="AOE124" s="235"/>
      <c r="AOF124" s="235"/>
      <c r="AOG124" s="235"/>
      <c r="AOH124" s="235"/>
      <c r="AOI124" s="235"/>
      <c r="AOJ124" s="235"/>
      <c r="AOK124" s="235"/>
      <c r="AOL124" s="235"/>
      <c r="AOM124" s="235"/>
      <c r="AON124" s="235"/>
      <c r="AOO124" s="235"/>
      <c r="AOP124" s="235"/>
      <c r="AOQ124" s="235"/>
      <c r="AOR124" s="235"/>
      <c r="AOS124" s="235"/>
      <c r="AOT124" s="235"/>
      <c r="AOU124" s="235"/>
      <c r="AOV124" s="235"/>
      <c r="AOW124" s="235"/>
      <c r="AOX124" s="235"/>
      <c r="AOY124" s="235"/>
      <c r="AOZ124" s="235"/>
      <c r="APA124" s="235"/>
      <c r="APB124" s="235"/>
      <c r="APC124" s="235"/>
      <c r="APD124" s="235"/>
      <c r="APE124" s="235"/>
      <c r="APF124" s="235"/>
      <c r="APG124" s="235"/>
      <c r="APH124" s="235"/>
      <c r="API124" s="235"/>
      <c r="APJ124" s="235"/>
      <c r="APK124" s="235"/>
      <c r="APL124" s="235"/>
      <c r="APM124" s="235"/>
      <c r="APN124" s="235"/>
      <c r="APO124" s="235"/>
      <c r="APP124" s="235"/>
    </row>
    <row r="125" spans="1:1108" s="249" customFormat="1">
      <c r="A125" s="42">
        <v>322</v>
      </c>
      <c r="B125" s="137">
        <v>109.3</v>
      </c>
      <c r="C125" s="102" t="s">
        <v>910</v>
      </c>
      <c r="D125" s="174">
        <v>1253</v>
      </c>
      <c r="E125" s="254" t="s">
        <v>840</v>
      </c>
      <c r="F125" s="106" t="s">
        <v>912</v>
      </c>
      <c r="G125" s="175" t="s">
        <v>911</v>
      </c>
      <c r="H125" s="175" t="s">
        <v>914</v>
      </c>
      <c r="I125" s="175" t="s">
        <v>913</v>
      </c>
      <c r="J125" s="10" t="s">
        <v>915</v>
      </c>
      <c r="K125" s="10" t="s">
        <v>916</v>
      </c>
      <c r="L125" s="74" t="s">
        <v>917</v>
      </c>
      <c r="M125" s="10" t="s">
        <v>918</v>
      </c>
      <c r="N125" s="74" t="s">
        <v>201</v>
      </c>
      <c r="O125" s="177">
        <v>112997</v>
      </c>
      <c r="P125" s="109">
        <v>89</v>
      </c>
      <c r="Q125" s="109" t="s">
        <v>0</v>
      </c>
      <c r="R125" s="109">
        <v>80</v>
      </c>
      <c r="S125" s="109" t="s">
        <v>0</v>
      </c>
      <c r="T125" s="109">
        <v>3</v>
      </c>
      <c r="U125" s="109" t="s">
        <v>0</v>
      </c>
      <c r="V125" s="109">
        <v>14</v>
      </c>
      <c r="W125" s="109" t="s">
        <v>0</v>
      </c>
      <c r="X125" s="109">
        <v>7</v>
      </c>
      <c r="Y125" s="109" t="s">
        <v>0</v>
      </c>
      <c r="Z125" s="109">
        <v>5</v>
      </c>
      <c r="AA125" s="109" t="s">
        <v>0</v>
      </c>
      <c r="AB125" s="109"/>
      <c r="AC125" s="109" t="s">
        <v>0</v>
      </c>
      <c r="AD125" s="109"/>
      <c r="AE125" s="109" t="s">
        <v>0</v>
      </c>
      <c r="AF125" s="77">
        <v>4.5</v>
      </c>
      <c r="AG125" s="78">
        <v>8</v>
      </c>
      <c r="AH125" s="77" t="s">
        <v>407</v>
      </c>
      <c r="AI125" s="77" t="s">
        <v>0</v>
      </c>
      <c r="AJ125" s="284" t="s">
        <v>8</v>
      </c>
      <c r="AK125" s="284" t="s">
        <v>797</v>
      </c>
      <c r="AL125" s="285" t="s">
        <v>11</v>
      </c>
      <c r="AM125" s="285"/>
      <c r="AN125" s="285"/>
      <c r="AO125" s="285"/>
      <c r="AP125" s="111">
        <v>10</v>
      </c>
      <c r="AQ125" s="111" t="s">
        <v>7</v>
      </c>
      <c r="AR125" s="83">
        <v>0.24199999999999999</v>
      </c>
      <c r="AS125" s="83" t="s">
        <v>20</v>
      </c>
      <c r="AT125" s="265" t="s">
        <v>276</v>
      </c>
      <c r="AU125" s="266" t="s">
        <v>465</v>
      </c>
      <c r="AV125" s="266" t="s">
        <v>408</v>
      </c>
      <c r="AW125" s="74" t="s">
        <v>206</v>
      </c>
      <c r="AX125" s="74" t="s">
        <v>207</v>
      </c>
      <c r="AY125" s="74" t="s">
        <v>208</v>
      </c>
      <c r="AZ125" s="74" t="s">
        <v>209</v>
      </c>
      <c r="BA125" s="152" t="s">
        <v>210</v>
      </c>
      <c r="BB125" s="86" t="s">
        <v>211</v>
      </c>
      <c r="BC125" s="86" t="s">
        <v>212</v>
      </c>
      <c r="BD125" s="86" t="s">
        <v>213</v>
      </c>
      <c r="BE125" s="364" t="s">
        <v>840</v>
      </c>
      <c r="BF125" s="236" t="s">
        <v>849</v>
      </c>
      <c r="BG125" s="236" t="s">
        <v>850</v>
      </c>
      <c r="BH125" s="236" t="s">
        <v>851</v>
      </c>
      <c r="BM125" s="155" t="s">
        <v>215</v>
      </c>
      <c r="BN125" s="154" t="s">
        <v>216</v>
      </c>
      <c r="BO125" s="154" t="s">
        <v>217</v>
      </c>
      <c r="BP125" s="154" t="s">
        <v>218</v>
      </c>
      <c r="BQ125" s="155" t="s">
        <v>219</v>
      </c>
      <c r="BR125" s="154" t="s">
        <v>220</v>
      </c>
      <c r="BS125" s="121" t="s">
        <v>221</v>
      </c>
      <c r="BT125" s="121" t="s">
        <v>222</v>
      </c>
      <c r="BU125" s="121" t="s">
        <v>215</v>
      </c>
      <c r="BV125" s="121" t="s">
        <v>216</v>
      </c>
      <c r="BW125" s="121" t="s">
        <v>217</v>
      </c>
      <c r="BX125" s="121" t="s">
        <v>218</v>
      </c>
      <c r="BY125" s="121" t="s">
        <v>223</v>
      </c>
      <c r="BZ125" s="154" t="s">
        <v>224</v>
      </c>
      <c r="CA125" s="154" t="s">
        <v>225</v>
      </c>
      <c r="CB125" s="154" t="s">
        <v>226</v>
      </c>
      <c r="CC125" s="155" t="s">
        <v>344</v>
      </c>
      <c r="CD125" s="155" t="s">
        <v>345</v>
      </c>
      <c r="CE125" s="155" t="s">
        <v>346</v>
      </c>
      <c r="CF125" s="155" t="s">
        <v>347</v>
      </c>
      <c r="CG125" s="245" t="s">
        <v>231</v>
      </c>
      <c r="CH125" s="154" t="s">
        <v>232</v>
      </c>
      <c r="CI125" s="156" t="s">
        <v>233</v>
      </c>
      <c r="CJ125" s="156" t="s">
        <v>234</v>
      </c>
      <c r="CK125" s="158"/>
      <c r="CL125" s="158"/>
      <c r="CM125" s="158"/>
      <c r="CN125" s="158"/>
      <c r="CO125" s="158"/>
      <c r="CP125" s="158"/>
      <c r="CQ125" s="158"/>
      <c r="CR125" s="158"/>
      <c r="CS125" s="158"/>
      <c r="CT125" s="158"/>
      <c r="CU125" s="158"/>
      <c r="CV125" s="158"/>
      <c r="CW125" s="158"/>
      <c r="CX125" s="158"/>
      <c r="CY125" s="158"/>
      <c r="CZ125" s="91"/>
      <c r="DA125" s="92"/>
      <c r="DB125" s="93"/>
      <c r="DC125" s="93"/>
      <c r="DD125" s="93"/>
      <c r="DE125" s="280" t="s">
        <v>509</v>
      </c>
      <c r="DF125" s="93"/>
      <c r="DG125" s="158"/>
      <c r="DH125" s="158"/>
      <c r="DI125" s="92" t="s">
        <v>236</v>
      </c>
      <c r="DJ125" s="91" t="s">
        <v>237</v>
      </c>
      <c r="DK125" s="91" t="s">
        <v>238</v>
      </c>
      <c r="DL125" s="91" t="s">
        <v>239</v>
      </c>
      <c r="DM125" s="127" t="s">
        <v>223</v>
      </c>
      <c r="DN125" s="127" t="s">
        <v>224</v>
      </c>
      <c r="DO125" s="127" t="s">
        <v>225</v>
      </c>
      <c r="DP125" s="127" t="s">
        <v>240</v>
      </c>
      <c r="DQ125" s="91"/>
      <c r="DR125" s="91"/>
      <c r="DS125" s="91"/>
      <c r="DT125" s="91"/>
      <c r="DU125" s="191" t="s">
        <v>852</v>
      </c>
      <c r="DV125" s="91" t="s">
        <v>853</v>
      </c>
      <c r="DW125" s="91" t="s">
        <v>854</v>
      </c>
      <c r="DX125" s="91" t="s">
        <v>855</v>
      </c>
      <c r="DY125" s="91"/>
      <c r="DZ125" s="91"/>
      <c r="EA125" s="91"/>
      <c r="EB125" s="91"/>
      <c r="EC125" s="91"/>
      <c r="ED125" s="91"/>
      <c r="EE125" s="91"/>
      <c r="EF125" s="91"/>
      <c r="EG125" s="94" t="s">
        <v>869</v>
      </c>
      <c r="EH125" s="96" t="s">
        <v>516</v>
      </c>
      <c r="EI125" s="95" t="s">
        <v>517</v>
      </c>
      <c r="EJ125" s="95" t="s">
        <v>518</v>
      </c>
      <c r="EK125" s="96" t="s">
        <v>253</v>
      </c>
      <c r="EL125" s="74" t="s">
        <v>857</v>
      </c>
      <c r="EM125" s="74" t="s">
        <v>520</v>
      </c>
      <c r="EN125" s="137" t="s">
        <v>869</v>
      </c>
      <c r="EO125" s="185" t="s">
        <v>254</v>
      </c>
      <c r="EP125" s="185" t="s">
        <v>919</v>
      </c>
      <c r="EQ125" s="185" t="s">
        <v>920</v>
      </c>
      <c r="ER125" s="185" t="s">
        <v>921</v>
      </c>
      <c r="ES125" s="185" t="s">
        <v>922</v>
      </c>
      <c r="ET125" s="185" t="s">
        <v>871</v>
      </c>
      <c r="EU125" s="185" t="s">
        <v>923</v>
      </c>
      <c r="EV125" s="137"/>
      <c r="EW125" s="137"/>
      <c r="EX125" s="356" t="s">
        <v>924</v>
      </c>
      <c r="EY125" s="356"/>
      <c r="EZ125" s="356"/>
      <c r="FA125" s="356"/>
      <c r="FB125" s="356"/>
      <c r="FC125" s="356"/>
      <c r="FD125" s="356"/>
      <c r="FE125" s="356"/>
      <c r="FF125" s="248"/>
      <c r="FG125" s="239"/>
      <c r="FH125" s="239">
        <v>46674</v>
      </c>
      <c r="FI125" s="239"/>
      <c r="FJ125" s="239"/>
      <c r="FK125" s="240">
        <v>115831</v>
      </c>
      <c r="FL125" s="135">
        <v>1</v>
      </c>
      <c r="FM125" s="136"/>
      <c r="FN125" s="136"/>
      <c r="FO125" s="136"/>
      <c r="FP125" s="136"/>
      <c r="FQ125" s="136"/>
      <c r="FR125" s="136"/>
      <c r="FS125" s="136"/>
      <c r="FT125" s="136"/>
      <c r="FU125" s="136"/>
      <c r="FV125" s="136"/>
      <c r="FW125" s="173"/>
      <c r="FX125" s="173"/>
      <c r="FY125" s="173"/>
      <c r="FZ125" s="173"/>
      <c r="GA125" s="173"/>
      <c r="GB125" s="173"/>
      <c r="GC125" s="173"/>
      <c r="GD125" s="173"/>
      <c r="GE125" s="173"/>
      <c r="GF125" s="173"/>
      <c r="GG125" s="173"/>
      <c r="GH125" s="173"/>
      <c r="GI125" s="173"/>
      <c r="GJ125" s="173"/>
      <c r="GK125" s="173"/>
      <c r="GL125" s="173"/>
      <c r="GM125" s="173"/>
      <c r="GN125" s="173"/>
      <c r="GO125" s="173"/>
      <c r="GP125" s="173"/>
      <c r="GQ125" s="173"/>
      <c r="GR125" s="173"/>
      <c r="GS125" s="173"/>
      <c r="GT125" s="173"/>
      <c r="GU125" s="173"/>
      <c r="GV125" s="173"/>
      <c r="GW125" s="173"/>
      <c r="GX125" s="173"/>
      <c r="GY125" s="173"/>
      <c r="GZ125" s="173"/>
      <c r="HA125" s="173"/>
      <c r="HB125" s="173"/>
      <c r="HC125" s="173"/>
      <c r="HD125" s="173"/>
      <c r="HE125" s="173"/>
      <c r="HF125" s="173"/>
      <c r="HG125" s="173"/>
      <c r="HH125" s="173"/>
      <c r="HI125" s="173"/>
      <c r="HJ125" s="173"/>
      <c r="HK125" s="173"/>
      <c r="HL125" s="173"/>
      <c r="HM125" s="173"/>
      <c r="HN125" s="173"/>
      <c r="HO125" s="173"/>
      <c r="HP125" s="173"/>
      <c r="HQ125" s="173"/>
      <c r="HR125" s="173"/>
      <c r="HS125" s="173"/>
      <c r="HT125" s="173"/>
      <c r="HU125" s="173"/>
      <c r="HV125" s="173"/>
      <c r="HW125" s="173"/>
      <c r="HX125" s="173"/>
      <c r="HY125" s="173"/>
      <c r="HZ125" s="173"/>
      <c r="IA125" s="173"/>
      <c r="IB125" s="173"/>
      <c r="IC125" s="173"/>
      <c r="ID125" s="173"/>
      <c r="IE125" s="173"/>
      <c r="IF125" s="173"/>
      <c r="IG125" s="173"/>
      <c r="IH125" s="173"/>
      <c r="II125" s="173"/>
      <c r="IJ125" s="173"/>
      <c r="IK125" s="173"/>
      <c r="IL125" s="173"/>
      <c r="IM125" s="173"/>
      <c r="IN125" s="173"/>
      <c r="IO125" s="173"/>
      <c r="IP125" s="173"/>
      <c r="IQ125" s="173"/>
      <c r="IR125" s="173"/>
      <c r="IS125" s="173"/>
      <c r="IT125" s="173"/>
      <c r="IU125" s="173"/>
      <c r="IV125" s="173"/>
      <c r="IW125" s="173"/>
      <c r="IX125" s="173"/>
      <c r="IY125" s="173"/>
      <c r="IZ125" s="173"/>
      <c r="JA125" s="173"/>
      <c r="JB125" s="173"/>
      <c r="JC125" s="173"/>
      <c r="JD125" s="173"/>
      <c r="JE125" s="173"/>
      <c r="JF125" s="173"/>
      <c r="JG125" s="173"/>
      <c r="JH125" s="173"/>
      <c r="JI125" s="173"/>
      <c r="JJ125" s="173"/>
      <c r="JK125" s="173"/>
      <c r="JL125" s="173"/>
      <c r="JM125" s="173"/>
      <c r="JN125" s="173"/>
      <c r="JO125" s="173"/>
      <c r="JP125" s="173"/>
      <c r="JQ125" s="173"/>
      <c r="JR125" s="173"/>
      <c r="JS125" s="173"/>
      <c r="JT125" s="173"/>
      <c r="JU125" s="173"/>
      <c r="JV125" s="173"/>
      <c r="JW125" s="173"/>
      <c r="JX125" s="173"/>
      <c r="JY125" s="173"/>
      <c r="JZ125" s="173"/>
      <c r="KA125" s="173"/>
      <c r="KB125" s="173"/>
      <c r="KC125" s="173"/>
      <c r="KD125" s="173"/>
      <c r="KE125" s="173"/>
      <c r="KF125" s="173"/>
      <c r="KG125" s="173"/>
      <c r="KH125" s="173"/>
      <c r="KI125" s="173"/>
      <c r="KJ125" s="173"/>
      <c r="KK125" s="173"/>
      <c r="KL125" s="173"/>
      <c r="KM125" s="173"/>
      <c r="KN125" s="173"/>
      <c r="KO125" s="173"/>
      <c r="KP125" s="173"/>
      <c r="KQ125" s="173"/>
      <c r="KR125" s="173"/>
      <c r="KS125" s="173"/>
      <c r="KT125" s="173"/>
      <c r="KU125" s="173"/>
      <c r="KV125" s="173"/>
      <c r="KW125" s="173"/>
      <c r="KX125" s="173"/>
      <c r="KY125" s="173"/>
      <c r="KZ125" s="173"/>
      <c r="LA125" s="173"/>
      <c r="LB125" s="173"/>
      <c r="LC125" s="173"/>
      <c r="LD125" s="173"/>
      <c r="LE125" s="173"/>
      <c r="LF125" s="173"/>
      <c r="LG125" s="173"/>
      <c r="LH125" s="173"/>
      <c r="LI125" s="173"/>
      <c r="LJ125" s="173"/>
      <c r="LK125" s="173"/>
      <c r="LL125" s="173"/>
      <c r="LM125" s="173"/>
      <c r="LN125" s="173"/>
      <c r="LO125" s="173"/>
      <c r="LP125" s="173"/>
      <c r="LQ125" s="173"/>
      <c r="LR125" s="173"/>
      <c r="LS125" s="173"/>
      <c r="LT125" s="173"/>
      <c r="LU125" s="173"/>
      <c r="LV125" s="173"/>
      <c r="LW125" s="173"/>
      <c r="LX125" s="173"/>
      <c r="LY125" s="173"/>
      <c r="LZ125" s="173"/>
      <c r="MA125" s="173"/>
      <c r="MB125" s="173"/>
      <c r="MC125" s="173"/>
      <c r="MD125" s="173"/>
      <c r="ME125" s="173"/>
      <c r="MF125" s="173"/>
      <c r="MG125" s="173"/>
      <c r="MH125" s="173"/>
      <c r="MI125" s="173"/>
      <c r="MJ125" s="173"/>
      <c r="MK125" s="173"/>
      <c r="ML125" s="173"/>
      <c r="MM125" s="173"/>
      <c r="MN125" s="173"/>
      <c r="MO125" s="173"/>
      <c r="MP125" s="173"/>
      <c r="MQ125" s="173"/>
      <c r="MR125" s="173"/>
      <c r="MS125" s="173"/>
      <c r="MT125" s="173"/>
      <c r="MU125" s="173"/>
      <c r="MV125" s="173"/>
      <c r="MW125" s="173"/>
      <c r="MX125" s="173"/>
      <c r="MY125" s="173"/>
      <c r="MZ125" s="173"/>
      <c r="NA125" s="173"/>
      <c r="NB125" s="173"/>
      <c r="NC125" s="173"/>
      <c r="ND125" s="173"/>
      <c r="NE125" s="173"/>
      <c r="NF125" s="173"/>
      <c r="NG125" s="173"/>
      <c r="NH125" s="173"/>
      <c r="NI125" s="173"/>
      <c r="NJ125" s="173"/>
      <c r="NK125" s="173"/>
      <c r="NL125" s="173"/>
      <c r="NM125" s="173"/>
      <c r="NN125" s="173"/>
      <c r="NO125" s="173"/>
      <c r="NP125" s="173"/>
      <c r="NQ125" s="173"/>
      <c r="NR125" s="173"/>
      <c r="NS125" s="173"/>
      <c r="NT125" s="173"/>
      <c r="NU125" s="173"/>
      <c r="NV125" s="173"/>
      <c r="NW125" s="173"/>
      <c r="NX125" s="173"/>
      <c r="NY125" s="173"/>
      <c r="NZ125" s="173"/>
      <c r="OA125" s="173"/>
      <c r="OB125" s="173"/>
      <c r="OC125" s="173"/>
      <c r="OD125" s="173"/>
      <c r="OE125" s="173"/>
      <c r="OF125" s="173"/>
      <c r="OG125" s="173"/>
      <c r="OH125" s="173"/>
      <c r="OI125" s="173"/>
      <c r="OJ125" s="173"/>
      <c r="OK125" s="173"/>
      <c r="OL125" s="173"/>
      <c r="OM125" s="173"/>
      <c r="ON125" s="173"/>
      <c r="OO125" s="173"/>
      <c r="OP125" s="173"/>
      <c r="OQ125" s="173"/>
      <c r="OR125" s="173"/>
      <c r="OS125" s="173"/>
      <c r="OT125" s="173"/>
      <c r="OU125" s="173"/>
      <c r="OV125" s="173"/>
      <c r="OW125" s="173"/>
      <c r="OX125" s="173"/>
      <c r="OY125" s="173"/>
      <c r="OZ125" s="173"/>
      <c r="PA125" s="173"/>
      <c r="PB125" s="173"/>
      <c r="PC125" s="173"/>
      <c r="PD125" s="173"/>
      <c r="PE125" s="173"/>
      <c r="PF125" s="173"/>
      <c r="PG125" s="173"/>
      <c r="PH125" s="173"/>
      <c r="PI125" s="173"/>
      <c r="PJ125" s="173"/>
      <c r="PK125" s="173"/>
      <c r="PL125" s="173"/>
      <c r="PM125" s="173"/>
      <c r="PN125" s="173"/>
      <c r="PO125" s="173"/>
      <c r="PP125" s="173"/>
      <c r="PQ125" s="173"/>
      <c r="PR125" s="173"/>
      <c r="PS125" s="173"/>
      <c r="PT125" s="173"/>
      <c r="PU125" s="173"/>
      <c r="PV125" s="173"/>
      <c r="PW125" s="173"/>
      <c r="PX125" s="173"/>
      <c r="PY125" s="173"/>
      <c r="PZ125" s="173"/>
      <c r="QA125" s="173"/>
      <c r="QB125" s="173"/>
      <c r="QC125" s="173"/>
      <c r="QD125" s="173"/>
      <c r="QE125" s="173"/>
      <c r="QF125" s="173"/>
      <c r="QG125" s="173"/>
      <c r="QH125" s="173"/>
      <c r="QI125" s="173"/>
      <c r="QJ125" s="173"/>
      <c r="QK125" s="173"/>
      <c r="QL125" s="173"/>
      <c r="QM125" s="173"/>
      <c r="QN125" s="173"/>
      <c r="QO125" s="173"/>
      <c r="QP125" s="173"/>
      <c r="QQ125" s="173"/>
      <c r="QR125" s="173"/>
      <c r="QS125" s="173"/>
      <c r="QT125" s="173"/>
      <c r="QU125" s="173"/>
      <c r="QV125" s="173"/>
      <c r="QW125" s="173"/>
      <c r="QX125" s="173"/>
      <c r="QY125" s="173"/>
      <c r="QZ125" s="173"/>
      <c r="RA125" s="173"/>
      <c r="RB125" s="173"/>
      <c r="RC125" s="173"/>
      <c r="RD125" s="173"/>
      <c r="RE125" s="173"/>
      <c r="RF125" s="173"/>
      <c r="RG125" s="173"/>
      <c r="RH125" s="173"/>
      <c r="RI125" s="173"/>
      <c r="RJ125" s="173"/>
      <c r="RK125" s="173"/>
      <c r="RL125" s="173"/>
      <c r="RM125" s="173"/>
      <c r="RN125" s="173"/>
      <c r="RO125" s="173"/>
      <c r="RP125" s="173"/>
      <c r="RQ125" s="173"/>
      <c r="RR125" s="173"/>
      <c r="RS125" s="173"/>
      <c r="RT125" s="173"/>
      <c r="RU125" s="173"/>
      <c r="RV125" s="173"/>
      <c r="RW125" s="173"/>
      <c r="RX125" s="173"/>
      <c r="RY125" s="173"/>
      <c r="RZ125" s="173"/>
      <c r="SA125" s="173"/>
      <c r="SB125" s="173"/>
      <c r="SC125" s="173"/>
      <c r="SD125" s="173"/>
      <c r="SE125" s="173"/>
      <c r="SF125" s="173"/>
      <c r="SG125" s="173"/>
      <c r="SH125" s="173"/>
      <c r="SI125" s="173"/>
      <c r="SJ125" s="173"/>
      <c r="SK125" s="173"/>
      <c r="SL125" s="173"/>
      <c r="SM125" s="173"/>
      <c r="SN125" s="173"/>
      <c r="SO125" s="173"/>
      <c r="SP125" s="173"/>
      <c r="SQ125" s="173"/>
      <c r="SR125" s="173"/>
      <c r="SS125" s="173"/>
      <c r="ST125" s="173"/>
      <c r="SU125" s="173"/>
      <c r="SV125" s="173"/>
      <c r="SW125" s="173"/>
      <c r="SX125" s="173"/>
      <c r="SY125" s="173"/>
      <c r="SZ125" s="173"/>
      <c r="TA125" s="173"/>
      <c r="TB125" s="173"/>
      <c r="TC125" s="173"/>
      <c r="TD125" s="173"/>
      <c r="TE125" s="173"/>
      <c r="TF125" s="173"/>
      <c r="TG125" s="173"/>
      <c r="TH125" s="173"/>
      <c r="TI125" s="173"/>
      <c r="TJ125" s="173"/>
      <c r="TK125" s="173"/>
      <c r="TL125" s="173"/>
      <c r="TM125" s="173"/>
      <c r="TN125" s="173"/>
      <c r="TO125" s="173"/>
      <c r="TP125" s="173"/>
      <c r="TQ125" s="173"/>
      <c r="TR125" s="173"/>
      <c r="TS125" s="173"/>
      <c r="TT125" s="173"/>
      <c r="TU125" s="173"/>
      <c r="TV125" s="173"/>
      <c r="TW125" s="173"/>
      <c r="TX125" s="173"/>
      <c r="TY125" s="173"/>
      <c r="TZ125" s="173"/>
      <c r="UA125" s="173"/>
      <c r="UB125" s="173"/>
      <c r="UC125" s="173"/>
      <c r="UD125" s="173"/>
      <c r="UE125" s="173"/>
      <c r="UF125" s="173"/>
      <c r="UG125" s="173"/>
      <c r="UH125" s="173"/>
      <c r="UI125" s="173"/>
      <c r="UJ125" s="173"/>
      <c r="UK125" s="173"/>
      <c r="UL125" s="173"/>
      <c r="UM125" s="173"/>
      <c r="UN125" s="173"/>
      <c r="UO125" s="173"/>
      <c r="UP125" s="173"/>
      <c r="UQ125" s="173"/>
      <c r="UR125" s="173"/>
      <c r="US125" s="173"/>
      <c r="UT125" s="173"/>
      <c r="UU125" s="173"/>
      <c r="UV125" s="173"/>
      <c r="UW125" s="173"/>
      <c r="UX125" s="173"/>
      <c r="UY125" s="173"/>
      <c r="UZ125" s="173"/>
      <c r="VA125" s="173"/>
      <c r="VB125" s="173"/>
      <c r="VC125" s="173"/>
      <c r="VD125" s="173"/>
      <c r="VE125" s="173"/>
      <c r="VF125" s="173"/>
      <c r="VG125" s="173"/>
      <c r="VH125" s="173"/>
      <c r="VI125" s="173"/>
      <c r="VJ125" s="173"/>
      <c r="VK125" s="173"/>
      <c r="VL125" s="173"/>
      <c r="VM125" s="173"/>
      <c r="VN125" s="173"/>
      <c r="VO125" s="173"/>
      <c r="VP125" s="173"/>
      <c r="VQ125" s="173"/>
      <c r="VR125" s="173"/>
      <c r="VS125" s="173"/>
      <c r="VT125" s="173"/>
      <c r="VU125" s="173"/>
      <c r="VV125" s="173"/>
      <c r="VW125" s="173"/>
      <c r="VX125" s="173"/>
      <c r="VY125" s="173"/>
      <c r="VZ125" s="173"/>
      <c r="WA125" s="173"/>
      <c r="WB125" s="173"/>
      <c r="WC125" s="173"/>
      <c r="WD125" s="173"/>
      <c r="WE125" s="173"/>
      <c r="WF125" s="173"/>
      <c r="WG125" s="173"/>
      <c r="WH125" s="173"/>
      <c r="WI125" s="173"/>
      <c r="WJ125" s="173"/>
      <c r="WK125" s="173"/>
      <c r="WL125" s="173"/>
      <c r="WM125" s="173"/>
      <c r="WN125" s="173"/>
      <c r="WO125" s="173"/>
      <c r="WP125" s="173"/>
      <c r="WQ125" s="173"/>
      <c r="WR125" s="173"/>
      <c r="WS125" s="173"/>
      <c r="WT125" s="173"/>
      <c r="WU125" s="173"/>
      <c r="WV125" s="173"/>
      <c r="WW125" s="173"/>
      <c r="WX125" s="173"/>
      <c r="WY125" s="173"/>
      <c r="WZ125" s="173"/>
      <c r="XA125" s="173"/>
      <c r="XB125" s="173"/>
      <c r="XC125" s="173"/>
      <c r="XD125" s="173"/>
      <c r="XE125" s="173"/>
      <c r="XF125" s="173"/>
      <c r="XG125" s="173"/>
      <c r="XH125" s="173"/>
      <c r="XI125" s="173"/>
      <c r="XJ125" s="173"/>
      <c r="XK125" s="173"/>
      <c r="XL125" s="173"/>
      <c r="XM125" s="173"/>
      <c r="XN125" s="173"/>
      <c r="XO125" s="173"/>
      <c r="XP125" s="173"/>
      <c r="XQ125" s="173"/>
      <c r="XR125" s="173"/>
      <c r="XS125" s="173"/>
      <c r="XT125" s="173"/>
      <c r="XU125" s="173"/>
      <c r="XV125" s="173"/>
      <c r="XW125" s="173"/>
      <c r="XX125" s="173"/>
      <c r="XY125" s="173"/>
      <c r="XZ125" s="173"/>
      <c r="YA125" s="173"/>
      <c r="YB125" s="173"/>
      <c r="YC125" s="173"/>
      <c r="YD125" s="173"/>
      <c r="YE125" s="173"/>
      <c r="YF125" s="173"/>
      <c r="YG125" s="173"/>
      <c r="YH125" s="173"/>
      <c r="YI125" s="173"/>
      <c r="YJ125" s="173"/>
      <c r="YK125" s="173"/>
      <c r="YL125" s="173"/>
      <c r="YM125" s="173"/>
      <c r="YN125" s="173"/>
      <c r="YO125" s="173"/>
      <c r="YP125" s="173"/>
      <c r="YQ125" s="173"/>
      <c r="YR125" s="173"/>
      <c r="YS125" s="173"/>
      <c r="YT125" s="173"/>
      <c r="YU125" s="173"/>
      <c r="YV125" s="173"/>
      <c r="YW125" s="173"/>
      <c r="YX125" s="173"/>
      <c r="YY125" s="173"/>
      <c r="YZ125" s="173"/>
      <c r="ZA125" s="173"/>
      <c r="ZB125" s="173"/>
      <c r="ZC125" s="173"/>
      <c r="ZD125" s="173"/>
      <c r="ZE125" s="173"/>
      <c r="ZF125" s="173"/>
      <c r="ZG125" s="173"/>
      <c r="ZH125" s="173"/>
      <c r="ZI125" s="173"/>
      <c r="ZJ125" s="173"/>
      <c r="ZK125" s="173"/>
      <c r="ZL125" s="173"/>
      <c r="ZM125" s="173"/>
      <c r="ZN125" s="173"/>
      <c r="ZO125" s="173"/>
      <c r="ZP125" s="173"/>
      <c r="ZQ125" s="173"/>
      <c r="ZR125" s="173"/>
      <c r="ZS125" s="173"/>
      <c r="ZT125" s="173"/>
      <c r="ZU125" s="173"/>
      <c r="ZV125" s="173"/>
      <c r="ZW125" s="173"/>
      <c r="ZX125" s="173"/>
      <c r="ZY125" s="173"/>
      <c r="ZZ125" s="173"/>
      <c r="AAA125" s="173"/>
      <c r="AAB125" s="173"/>
      <c r="AAC125" s="173"/>
      <c r="AAD125" s="173"/>
      <c r="AAE125" s="173"/>
      <c r="AAF125" s="173"/>
      <c r="AAG125" s="173"/>
      <c r="AAH125" s="173"/>
      <c r="AAI125" s="173"/>
      <c r="AAJ125" s="173"/>
      <c r="AAK125" s="173"/>
      <c r="AAL125" s="173"/>
      <c r="AAM125" s="173"/>
      <c r="AAN125" s="173"/>
      <c r="AAO125" s="173"/>
      <c r="AAP125" s="173"/>
      <c r="AAQ125" s="173"/>
      <c r="AAR125" s="173"/>
      <c r="AAS125" s="173"/>
      <c r="AAT125" s="173"/>
      <c r="AAU125" s="173"/>
      <c r="AAV125" s="173"/>
      <c r="AAW125" s="173"/>
      <c r="AAX125" s="173"/>
      <c r="AAY125" s="173"/>
      <c r="AAZ125" s="173"/>
      <c r="ABA125" s="173"/>
      <c r="ABB125" s="173"/>
      <c r="ABC125" s="173"/>
      <c r="ABD125" s="173"/>
      <c r="ABE125" s="173"/>
      <c r="ABF125" s="173"/>
      <c r="ABG125" s="173"/>
      <c r="ABH125" s="173"/>
      <c r="ABI125" s="173"/>
      <c r="ABJ125" s="173"/>
      <c r="ABK125" s="173"/>
      <c r="ABL125" s="173"/>
      <c r="ABM125" s="173"/>
      <c r="ABN125" s="173"/>
      <c r="ABO125" s="173"/>
      <c r="ABP125" s="173"/>
      <c r="ABQ125" s="173"/>
      <c r="ABR125" s="173"/>
      <c r="ABS125" s="173"/>
      <c r="ABT125" s="173"/>
      <c r="ABU125" s="173"/>
      <c r="ABV125" s="173"/>
      <c r="ABW125" s="173"/>
      <c r="ABX125" s="173"/>
      <c r="ABY125" s="173"/>
      <c r="ABZ125" s="173"/>
      <c r="ACA125" s="173"/>
      <c r="ACB125" s="173"/>
      <c r="ACC125" s="173"/>
      <c r="ACD125" s="173"/>
      <c r="ACE125" s="173"/>
      <c r="ACF125" s="173"/>
      <c r="ACG125" s="173"/>
      <c r="ACH125" s="173"/>
      <c r="ACI125" s="173"/>
      <c r="ACJ125" s="173"/>
      <c r="ACK125" s="173"/>
      <c r="ACL125" s="173"/>
      <c r="ACM125" s="173"/>
      <c r="ACN125" s="173"/>
      <c r="ACO125" s="173"/>
      <c r="ACP125" s="173"/>
      <c r="ACQ125" s="173"/>
      <c r="ACR125" s="173"/>
      <c r="ACS125" s="173"/>
      <c r="ACT125" s="173"/>
      <c r="ACU125" s="173"/>
      <c r="ACV125" s="173"/>
      <c r="ACW125" s="173"/>
      <c r="ACX125" s="173"/>
      <c r="ACY125" s="173"/>
      <c r="ACZ125" s="173"/>
      <c r="ADA125" s="173"/>
      <c r="ADB125" s="173"/>
      <c r="ADC125" s="173"/>
      <c r="ADD125" s="173"/>
      <c r="ADE125" s="173"/>
      <c r="ADF125" s="173"/>
      <c r="ADG125" s="173"/>
      <c r="ADH125" s="173"/>
      <c r="ADI125" s="173"/>
      <c r="ADJ125" s="173"/>
      <c r="ADK125" s="173"/>
      <c r="ADL125" s="173"/>
      <c r="ADM125" s="173"/>
      <c r="ADN125" s="173"/>
      <c r="ADO125" s="173"/>
      <c r="ADP125" s="173"/>
      <c r="ADQ125" s="173"/>
      <c r="ADR125" s="173"/>
      <c r="ADS125" s="173"/>
      <c r="ADT125" s="173"/>
      <c r="ADU125" s="173"/>
      <c r="ADV125" s="173"/>
      <c r="ADW125" s="173"/>
      <c r="ADX125" s="173"/>
      <c r="ADY125" s="173"/>
      <c r="ADZ125" s="173"/>
      <c r="AEA125" s="173"/>
      <c r="AEB125" s="173"/>
      <c r="AEC125" s="173"/>
      <c r="AED125" s="173"/>
      <c r="AEE125" s="173"/>
      <c r="AEF125" s="173"/>
      <c r="AEG125" s="173"/>
      <c r="AEH125" s="173"/>
      <c r="AEI125" s="173"/>
      <c r="AEJ125" s="173"/>
      <c r="AEK125" s="173"/>
      <c r="AEL125" s="173"/>
      <c r="AEM125" s="173"/>
      <c r="AEN125" s="173"/>
      <c r="AEO125" s="173"/>
      <c r="AEP125" s="173"/>
      <c r="AEQ125" s="173"/>
      <c r="AER125" s="173"/>
      <c r="AES125" s="173"/>
      <c r="AET125" s="173"/>
      <c r="AEU125" s="173"/>
      <c r="AEV125" s="173"/>
      <c r="AEW125" s="173"/>
      <c r="AEX125" s="173"/>
      <c r="AEY125" s="173"/>
      <c r="AEZ125" s="173"/>
      <c r="AFA125" s="173"/>
      <c r="AFB125" s="173"/>
      <c r="AFC125" s="173"/>
      <c r="AFD125" s="173"/>
      <c r="AFE125" s="173"/>
      <c r="AFF125" s="173"/>
      <c r="AFG125" s="173"/>
      <c r="AFH125" s="173"/>
      <c r="AFI125" s="173"/>
      <c r="AFJ125" s="173"/>
      <c r="AFK125" s="173"/>
      <c r="AFL125" s="173"/>
      <c r="AFM125" s="173"/>
      <c r="AFN125" s="173"/>
      <c r="AFO125" s="173"/>
      <c r="AFP125" s="173"/>
      <c r="AFQ125" s="173"/>
      <c r="AFR125" s="173"/>
      <c r="AFS125" s="173"/>
      <c r="AFT125" s="173"/>
      <c r="AFU125" s="173"/>
      <c r="AFV125" s="173"/>
      <c r="AFW125" s="173"/>
      <c r="AFX125" s="173"/>
      <c r="AFY125" s="173"/>
      <c r="AFZ125" s="173"/>
      <c r="AGA125" s="173"/>
      <c r="AGB125" s="173"/>
      <c r="AGC125" s="173"/>
      <c r="AGD125" s="173"/>
      <c r="AGE125" s="173"/>
      <c r="AGF125" s="173"/>
      <c r="AGG125" s="173"/>
      <c r="AGH125" s="173"/>
      <c r="AGI125" s="173"/>
      <c r="AGJ125" s="173"/>
      <c r="AGK125" s="173"/>
      <c r="AGL125" s="173"/>
      <c r="AGM125" s="173"/>
      <c r="AGN125" s="173"/>
      <c r="AGO125" s="173"/>
      <c r="AGP125" s="173"/>
      <c r="AGQ125" s="173"/>
      <c r="AGR125" s="173"/>
      <c r="AGS125" s="173"/>
      <c r="AGT125" s="173"/>
      <c r="AGU125" s="173"/>
      <c r="AGV125" s="173"/>
      <c r="AGW125" s="173"/>
      <c r="AGX125" s="173"/>
      <c r="AGY125" s="173"/>
      <c r="AGZ125" s="173"/>
      <c r="AHA125" s="173"/>
      <c r="AHB125" s="173"/>
      <c r="AHC125" s="173"/>
      <c r="AHD125" s="173"/>
      <c r="AHE125" s="173"/>
      <c r="AHF125" s="173"/>
      <c r="AHG125" s="173"/>
      <c r="AHH125" s="173"/>
      <c r="AHI125" s="173"/>
      <c r="AHJ125" s="173"/>
      <c r="AHK125" s="173"/>
      <c r="AHL125" s="173"/>
      <c r="AHM125" s="173"/>
      <c r="AHN125" s="173"/>
      <c r="AHO125" s="173"/>
      <c r="AHP125" s="173"/>
      <c r="AHQ125" s="173"/>
      <c r="AHR125" s="173"/>
      <c r="AHS125" s="173"/>
      <c r="AHT125" s="173"/>
      <c r="AHU125" s="173"/>
      <c r="AHV125" s="173"/>
      <c r="AHW125" s="173"/>
      <c r="AHX125" s="173"/>
      <c r="AHY125" s="173"/>
      <c r="AHZ125" s="173"/>
      <c r="AIA125" s="173"/>
      <c r="AIB125" s="173"/>
      <c r="AIC125" s="173"/>
      <c r="AID125" s="173"/>
      <c r="AIE125" s="173"/>
      <c r="AIF125" s="173"/>
      <c r="AIG125" s="173"/>
      <c r="AIH125" s="173"/>
      <c r="AII125" s="173"/>
      <c r="AIJ125" s="173"/>
      <c r="AIK125" s="173"/>
      <c r="AIL125" s="173"/>
      <c r="AIM125" s="173"/>
      <c r="AIN125" s="173"/>
      <c r="AIO125" s="173"/>
      <c r="AIP125" s="173"/>
      <c r="AIQ125" s="173"/>
      <c r="AIR125" s="173"/>
      <c r="AIS125" s="173"/>
      <c r="AIT125" s="173"/>
      <c r="AIU125" s="173"/>
      <c r="AIV125" s="173"/>
      <c r="AIW125" s="173"/>
      <c r="AIX125" s="173"/>
      <c r="AIY125" s="173"/>
      <c r="AIZ125" s="173"/>
      <c r="AJA125" s="173"/>
      <c r="AJB125" s="173"/>
      <c r="AJC125" s="173"/>
      <c r="AJD125" s="173"/>
      <c r="AJE125" s="173"/>
      <c r="AJF125" s="173"/>
      <c r="AJG125" s="173"/>
      <c r="AJH125" s="173"/>
      <c r="AJI125" s="173"/>
      <c r="AJJ125" s="173"/>
      <c r="AJK125" s="173"/>
      <c r="AJL125" s="173"/>
      <c r="AJM125" s="173"/>
      <c r="AJN125" s="173"/>
      <c r="AJO125" s="173"/>
      <c r="AJP125" s="173"/>
      <c r="AJQ125" s="173"/>
      <c r="AJR125" s="173"/>
      <c r="AJS125" s="173"/>
      <c r="AJT125" s="173"/>
      <c r="AJU125" s="173"/>
      <c r="AJV125" s="173"/>
      <c r="AJW125" s="173"/>
      <c r="AJX125" s="173"/>
      <c r="AJY125" s="173"/>
      <c r="AJZ125" s="173"/>
      <c r="AKA125" s="173"/>
      <c r="AKB125" s="173"/>
      <c r="AKC125" s="173"/>
      <c r="AKD125" s="173"/>
      <c r="AKE125" s="173"/>
      <c r="AKF125" s="173"/>
      <c r="AKG125" s="173"/>
      <c r="AKH125" s="173"/>
      <c r="AKI125" s="173"/>
      <c r="AKJ125" s="173"/>
      <c r="AKK125" s="173"/>
      <c r="AKL125" s="173"/>
      <c r="AKM125" s="173"/>
      <c r="AKN125" s="173"/>
      <c r="AKO125" s="173"/>
      <c r="AKP125" s="173"/>
      <c r="AKQ125" s="173"/>
      <c r="AKR125" s="173"/>
      <c r="AKS125" s="173"/>
      <c r="AKT125" s="173"/>
      <c r="AKU125" s="173"/>
      <c r="AKV125" s="173"/>
      <c r="AKW125" s="173"/>
      <c r="AKX125" s="173"/>
      <c r="AKY125" s="173"/>
      <c r="AKZ125" s="173"/>
      <c r="ALA125" s="173"/>
      <c r="ALB125" s="173"/>
      <c r="ALC125" s="173"/>
      <c r="ALD125" s="173"/>
      <c r="ALE125" s="173"/>
      <c r="ALF125" s="173"/>
      <c r="ALG125" s="173"/>
      <c r="ALH125" s="173"/>
      <c r="ALI125" s="173"/>
      <c r="ALJ125" s="173"/>
      <c r="ALK125" s="173"/>
      <c r="ALL125" s="173"/>
      <c r="ALM125" s="173"/>
      <c r="ALN125" s="173"/>
      <c r="ALO125" s="173"/>
      <c r="ALP125" s="173"/>
      <c r="ALQ125" s="173"/>
      <c r="ALR125" s="173"/>
      <c r="ALS125" s="173"/>
      <c r="ALT125" s="173"/>
      <c r="ALU125" s="173"/>
      <c r="ALV125" s="173"/>
      <c r="ALW125" s="173"/>
      <c r="ALX125" s="173"/>
      <c r="ALY125" s="173"/>
      <c r="ALZ125" s="173"/>
      <c r="AMA125" s="173"/>
      <c r="AMB125" s="173"/>
      <c r="AMC125" s="173"/>
      <c r="AMD125" s="173"/>
      <c r="AME125" s="173"/>
      <c r="AMF125" s="173"/>
      <c r="AMG125" s="173"/>
      <c r="AMH125" s="173"/>
      <c r="AMI125" s="173"/>
      <c r="AMJ125" s="173"/>
      <c r="AMK125" s="173"/>
      <c r="AML125" s="173"/>
      <c r="AMM125" s="173"/>
      <c r="AMN125" s="173"/>
      <c r="AMO125" s="173"/>
      <c r="AMP125" s="173"/>
      <c r="AMQ125" s="173"/>
      <c r="AMR125" s="173"/>
      <c r="AMS125" s="173"/>
      <c r="AMT125" s="173"/>
      <c r="AMU125" s="173"/>
      <c r="AMV125" s="173"/>
      <c r="AMW125" s="173"/>
      <c r="AMX125" s="173"/>
      <c r="AMY125" s="173"/>
      <c r="AMZ125" s="173"/>
      <c r="ANA125" s="173"/>
      <c r="ANB125" s="173"/>
      <c r="ANC125" s="173"/>
      <c r="AND125" s="173"/>
      <c r="ANE125" s="173"/>
      <c r="ANF125" s="173"/>
      <c r="ANG125" s="173"/>
      <c r="ANH125" s="173"/>
      <c r="ANI125" s="173"/>
      <c r="ANJ125" s="173"/>
      <c r="ANK125" s="173"/>
      <c r="ANL125" s="173"/>
      <c r="ANM125" s="173"/>
      <c r="ANN125" s="173"/>
      <c r="ANO125" s="173"/>
      <c r="ANP125" s="173"/>
      <c r="ANQ125" s="173"/>
      <c r="ANR125" s="173"/>
      <c r="ANS125" s="173"/>
      <c r="ANT125" s="173"/>
      <c r="ANU125" s="173"/>
      <c r="ANV125" s="173"/>
      <c r="ANW125" s="173"/>
      <c r="ANX125" s="173"/>
      <c r="ANY125" s="173"/>
      <c r="ANZ125" s="173"/>
      <c r="AOA125" s="173"/>
      <c r="AOB125" s="173"/>
      <c r="AOC125" s="173"/>
      <c r="AOD125" s="173"/>
      <c r="AOE125" s="173"/>
      <c r="AOF125" s="173"/>
      <c r="AOG125" s="173"/>
      <c r="AOH125" s="173"/>
      <c r="AOI125" s="173"/>
      <c r="AOJ125" s="173"/>
      <c r="AOK125" s="173"/>
      <c r="AOL125" s="173"/>
      <c r="AOM125" s="173"/>
      <c r="AON125" s="173"/>
      <c r="AOO125" s="173"/>
      <c r="AOP125" s="173"/>
      <c r="AOQ125" s="173"/>
      <c r="AOR125" s="173"/>
      <c r="AOS125" s="173"/>
      <c r="AOT125" s="173"/>
      <c r="AOU125" s="173"/>
      <c r="AOV125" s="173"/>
      <c r="AOW125" s="173"/>
      <c r="AOX125" s="173"/>
      <c r="AOY125" s="173"/>
      <c r="AOZ125" s="173"/>
      <c r="APA125" s="173"/>
      <c r="APB125" s="173"/>
      <c r="APC125" s="173"/>
      <c r="APD125" s="173"/>
      <c r="APE125" s="173"/>
      <c r="APF125" s="173"/>
      <c r="APG125" s="173"/>
      <c r="APH125" s="173"/>
      <c r="API125" s="173"/>
      <c r="APJ125" s="173"/>
      <c r="APK125" s="173"/>
      <c r="APL125" s="173"/>
      <c r="APM125" s="173"/>
      <c r="APN125" s="173"/>
      <c r="APO125" s="173"/>
      <c r="APP125" s="173"/>
    </row>
    <row r="126" spans="1:1108" s="249" customFormat="1">
      <c r="A126" s="199">
        <v>323</v>
      </c>
      <c r="B126" s="281">
        <v>110.1</v>
      </c>
      <c r="C126" s="201"/>
      <c r="D126" s="317"/>
      <c r="E126" s="281"/>
      <c r="F126" s="205"/>
      <c r="G126" s="206"/>
      <c r="H126" s="206"/>
      <c r="I126" s="206"/>
      <c r="J126" s="326"/>
      <c r="K126" s="326"/>
      <c r="L126" s="319"/>
      <c r="M126" s="332"/>
      <c r="N126" s="319"/>
      <c r="O126" s="321"/>
      <c r="P126" s="213"/>
      <c r="Q126" s="213"/>
      <c r="R126" s="213"/>
      <c r="S126" s="213"/>
      <c r="T126" s="213"/>
      <c r="U126" s="21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13"/>
      <c r="AF126" s="213"/>
      <c r="AG126" s="217"/>
      <c r="AH126" s="213"/>
      <c r="AI126" s="213"/>
      <c r="AJ126" s="205"/>
      <c r="AK126" s="205"/>
      <c r="AL126" s="322"/>
      <c r="AM126" s="322"/>
      <c r="AN126" s="322"/>
      <c r="AO126" s="322"/>
      <c r="AP126" s="217"/>
      <c r="AQ126" s="217"/>
      <c r="AR126" s="345"/>
      <c r="AS126" s="345"/>
      <c r="AT126" s="345"/>
      <c r="AU126" s="345"/>
      <c r="AV126" s="345"/>
      <c r="AW126" s="319"/>
      <c r="AX126" s="319"/>
      <c r="AY126" s="319"/>
      <c r="AZ126" s="319"/>
      <c r="BA126" s="319"/>
      <c r="BB126" s="332"/>
      <c r="BC126" s="332"/>
      <c r="BD126" s="332"/>
      <c r="BE126" s="281"/>
      <c r="BF126" s="230"/>
      <c r="BG126" s="319"/>
      <c r="BH126" s="319"/>
      <c r="BI126" s="252"/>
      <c r="BJ126" s="252"/>
      <c r="BK126" s="252"/>
      <c r="BL126" s="252"/>
      <c r="BM126" s="319"/>
      <c r="BN126" s="319"/>
      <c r="BO126" s="319"/>
      <c r="BP126" s="319"/>
      <c r="BQ126" s="319"/>
      <c r="BR126" s="319"/>
      <c r="BS126" s="222" t="s">
        <v>283</v>
      </c>
      <c r="BT126" s="222" t="s">
        <v>283</v>
      </c>
      <c r="BU126" s="222" t="s">
        <v>283</v>
      </c>
      <c r="BV126" s="222" t="s">
        <v>283</v>
      </c>
      <c r="BW126" s="222" t="s">
        <v>283</v>
      </c>
      <c r="BX126" s="222" t="s">
        <v>283</v>
      </c>
      <c r="BY126" s="222" t="s">
        <v>283</v>
      </c>
      <c r="BZ126" s="319"/>
      <c r="CA126" s="319"/>
      <c r="CB126" s="319"/>
      <c r="CC126" s="319"/>
      <c r="CD126" s="319"/>
      <c r="CE126" s="319"/>
      <c r="CF126" s="319"/>
      <c r="CG126" s="319"/>
      <c r="CH126" s="319"/>
      <c r="CI126" s="319"/>
      <c r="CJ126" s="319"/>
      <c r="CK126" s="319"/>
      <c r="CL126" s="319"/>
      <c r="CM126" s="319"/>
      <c r="CN126" s="319"/>
      <c r="CO126" s="319"/>
      <c r="CP126" s="319"/>
      <c r="CQ126" s="319"/>
      <c r="CR126" s="319"/>
      <c r="CS126" s="319"/>
      <c r="CT126" s="319"/>
      <c r="CU126" s="319"/>
      <c r="CV126" s="319"/>
      <c r="CW126" s="319"/>
      <c r="CX126" s="319"/>
      <c r="CY126" s="319"/>
      <c r="CZ126" s="319"/>
      <c r="DA126" s="330"/>
      <c r="DB126" s="331"/>
      <c r="DC126" s="331"/>
      <c r="DD126" s="331"/>
      <c r="DE126" s="332"/>
      <c r="DF126" s="331"/>
      <c r="DG126" s="319"/>
      <c r="DH126" s="319"/>
      <c r="DI126" s="330"/>
      <c r="DJ126" s="319"/>
      <c r="DK126" s="319"/>
      <c r="DL126" s="319"/>
      <c r="DM126" s="228" t="s">
        <v>283</v>
      </c>
      <c r="DN126" s="228" t="s">
        <v>283</v>
      </c>
      <c r="DO126" s="228" t="s">
        <v>283</v>
      </c>
      <c r="DP126" s="228"/>
      <c r="DQ126" s="319"/>
      <c r="DR126" s="319"/>
      <c r="DS126" s="319"/>
      <c r="DT126" s="319"/>
      <c r="DU126" s="319"/>
      <c r="DV126" s="319"/>
      <c r="DW126" s="319"/>
      <c r="DX126" s="319"/>
      <c r="DY126" s="319"/>
      <c r="DZ126" s="319"/>
      <c r="EA126" s="319"/>
      <c r="EB126" s="319"/>
      <c r="EC126" s="319"/>
      <c r="ED126" s="319"/>
      <c r="EE126" s="319"/>
      <c r="EF126" s="319"/>
      <c r="EG126" s="200"/>
      <c r="EH126" s="200"/>
      <c r="EI126" s="319"/>
      <c r="EJ126" s="319"/>
      <c r="EK126" s="281"/>
      <c r="EL126" s="319"/>
      <c r="EM126" s="319"/>
      <c r="EN126" s="200"/>
      <c r="EO126" s="281"/>
      <c r="EP126" s="281"/>
      <c r="EQ126" s="281"/>
      <c r="ER126" s="281"/>
      <c r="ES126" s="281"/>
      <c r="ET126" s="281"/>
      <c r="EU126" s="281"/>
      <c r="EV126" s="200"/>
      <c r="EW126" s="200"/>
      <c r="EX126" s="319"/>
      <c r="EY126" s="319"/>
      <c r="EZ126" s="319"/>
      <c r="FA126" s="319"/>
      <c r="FB126" s="319"/>
      <c r="FC126" s="319"/>
      <c r="FD126" s="319"/>
      <c r="FE126" s="319"/>
      <c r="FF126" s="317"/>
      <c r="FG126" s="317"/>
      <c r="FH126" s="317"/>
      <c r="FI126" s="317"/>
      <c r="FJ126" s="317"/>
      <c r="FK126" s="317"/>
      <c r="FL126" s="234">
        <v>1</v>
      </c>
      <c r="FM126" s="222"/>
      <c r="FN126" s="222"/>
      <c r="FO126" s="222"/>
      <c r="FP126" s="222"/>
      <c r="FQ126" s="222"/>
      <c r="FR126" s="222"/>
      <c r="FS126" s="222"/>
      <c r="FT126" s="222"/>
      <c r="FU126" s="222"/>
      <c r="FV126" s="222"/>
      <c r="FW126" s="221"/>
      <c r="FX126" s="221"/>
      <c r="FY126" s="221"/>
      <c r="FZ126" s="221"/>
      <c r="GA126" s="221"/>
      <c r="GB126" s="221"/>
      <c r="GC126" s="221"/>
      <c r="GD126" s="221"/>
      <c r="GE126" s="221"/>
      <c r="GF126" s="221"/>
      <c r="GG126" s="221"/>
      <c r="GH126" s="221"/>
      <c r="GI126" s="221"/>
      <c r="GJ126" s="221"/>
      <c r="GK126" s="221"/>
      <c r="GL126" s="221"/>
      <c r="GM126" s="221"/>
      <c r="GN126" s="221"/>
      <c r="GO126" s="221"/>
      <c r="GP126" s="221"/>
      <c r="GQ126" s="221"/>
      <c r="GR126" s="221"/>
      <c r="GS126" s="221"/>
      <c r="GT126" s="221"/>
      <c r="GU126" s="221"/>
      <c r="GV126" s="221"/>
      <c r="GW126" s="221"/>
      <c r="GX126" s="221"/>
      <c r="GY126" s="221"/>
      <c r="GZ126" s="221"/>
      <c r="HA126" s="221"/>
      <c r="HB126" s="221"/>
      <c r="HC126" s="221"/>
      <c r="HD126" s="221"/>
      <c r="HE126" s="221"/>
      <c r="HF126" s="221"/>
      <c r="HG126" s="221"/>
      <c r="HH126" s="221"/>
      <c r="HI126" s="221"/>
      <c r="HJ126" s="221"/>
      <c r="HK126" s="221"/>
      <c r="HL126" s="221"/>
      <c r="HM126" s="221"/>
      <c r="HN126" s="221"/>
      <c r="HO126" s="221"/>
      <c r="HP126" s="221"/>
      <c r="HQ126" s="221"/>
      <c r="HR126" s="221"/>
      <c r="HS126" s="221"/>
      <c r="HT126" s="221"/>
      <c r="HU126" s="221"/>
      <c r="HV126" s="221"/>
      <c r="HW126" s="221"/>
      <c r="HX126" s="221"/>
      <c r="HY126" s="221"/>
      <c r="HZ126" s="221"/>
      <c r="IA126" s="221"/>
      <c r="IB126" s="221"/>
      <c r="IC126" s="221"/>
      <c r="ID126" s="221"/>
      <c r="IE126" s="221"/>
      <c r="IF126" s="221"/>
      <c r="IG126" s="221"/>
      <c r="IH126" s="221"/>
      <c r="II126" s="221"/>
      <c r="IJ126" s="221"/>
      <c r="IK126" s="221"/>
      <c r="IL126" s="221"/>
      <c r="IM126" s="221"/>
      <c r="IN126" s="221"/>
      <c r="IO126" s="221"/>
      <c r="IP126" s="221"/>
      <c r="IQ126" s="221"/>
      <c r="IR126" s="221"/>
      <c r="IS126" s="221"/>
      <c r="IT126" s="221"/>
      <c r="IU126" s="221"/>
      <c r="IV126" s="221"/>
      <c r="IW126" s="221"/>
      <c r="IX126" s="221"/>
      <c r="IY126" s="221"/>
      <c r="IZ126" s="221"/>
      <c r="JA126" s="221"/>
      <c r="JB126" s="221"/>
      <c r="JC126" s="221"/>
      <c r="JD126" s="221"/>
      <c r="JE126" s="221"/>
      <c r="JF126" s="221"/>
      <c r="JG126" s="221"/>
      <c r="JH126" s="221"/>
      <c r="JI126" s="221"/>
      <c r="JJ126" s="221"/>
      <c r="JK126" s="221"/>
      <c r="JL126" s="221"/>
      <c r="JM126" s="221"/>
      <c r="JN126" s="221"/>
      <c r="JO126" s="221"/>
      <c r="JP126" s="221"/>
      <c r="JQ126" s="221"/>
      <c r="JR126" s="221"/>
      <c r="JS126" s="221"/>
      <c r="JT126" s="221"/>
      <c r="JU126" s="221"/>
      <c r="JV126" s="221"/>
      <c r="JW126" s="221"/>
      <c r="JX126" s="221"/>
      <c r="JY126" s="221"/>
      <c r="JZ126" s="221"/>
      <c r="KA126" s="221"/>
      <c r="KB126" s="221"/>
      <c r="KC126" s="221"/>
      <c r="KD126" s="221"/>
      <c r="KE126" s="221"/>
      <c r="KF126" s="221"/>
      <c r="KG126" s="221"/>
      <c r="KH126" s="221"/>
      <c r="KI126" s="221"/>
      <c r="KJ126" s="221"/>
      <c r="KK126" s="221"/>
      <c r="KL126" s="221"/>
      <c r="KM126" s="221"/>
      <c r="KN126" s="221"/>
      <c r="KO126" s="221"/>
      <c r="KP126" s="221"/>
      <c r="KQ126" s="221"/>
      <c r="KR126" s="221"/>
      <c r="KS126" s="221"/>
      <c r="KT126" s="221"/>
      <c r="KU126" s="221"/>
      <c r="KV126" s="221"/>
      <c r="KW126" s="221"/>
      <c r="KX126" s="221"/>
      <c r="KY126" s="221"/>
      <c r="KZ126" s="221"/>
      <c r="LA126" s="221"/>
      <c r="LB126" s="221"/>
      <c r="LC126" s="221"/>
      <c r="LD126" s="221"/>
      <c r="LE126" s="221"/>
      <c r="LF126" s="221"/>
      <c r="LG126" s="221"/>
      <c r="LH126" s="221"/>
      <c r="LI126" s="221"/>
      <c r="LJ126" s="221"/>
      <c r="LK126" s="221"/>
      <c r="LL126" s="221"/>
      <c r="LM126" s="221"/>
      <c r="LN126" s="221"/>
      <c r="LO126" s="221"/>
      <c r="LP126" s="221"/>
      <c r="LQ126" s="221"/>
      <c r="LR126" s="221"/>
      <c r="LS126" s="221"/>
      <c r="LT126" s="221"/>
      <c r="LU126" s="221"/>
      <c r="LV126" s="221"/>
      <c r="LW126" s="221"/>
      <c r="LX126" s="221"/>
      <c r="LY126" s="221"/>
      <c r="LZ126" s="221"/>
      <c r="MA126" s="221"/>
      <c r="MB126" s="221"/>
      <c r="MC126" s="221"/>
      <c r="MD126" s="221"/>
      <c r="ME126" s="221"/>
      <c r="MF126" s="221"/>
      <c r="MG126" s="221"/>
      <c r="MH126" s="221"/>
      <c r="MI126" s="221"/>
      <c r="MJ126" s="221"/>
      <c r="MK126" s="221"/>
      <c r="ML126" s="221"/>
      <c r="MM126" s="221"/>
      <c r="MN126" s="221"/>
      <c r="MO126" s="221"/>
      <c r="MP126" s="221"/>
      <c r="MQ126" s="221"/>
      <c r="MR126" s="221"/>
      <c r="MS126" s="221"/>
      <c r="MT126" s="221"/>
      <c r="MU126" s="221"/>
      <c r="MV126" s="221"/>
      <c r="MW126" s="221"/>
      <c r="MX126" s="221"/>
      <c r="MY126" s="221"/>
      <c r="MZ126" s="221"/>
      <c r="NA126" s="221"/>
      <c r="NB126" s="221"/>
      <c r="NC126" s="221"/>
      <c r="ND126" s="221"/>
      <c r="NE126" s="221"/>
      <c r="NF126" s="221"/>
      <c r="NG126" s="221"/>
      <c r="NH126" s="221"/>
      <c r="NI126" s="221"/>
      <c r="NJ126" s="221"/>
      <c r="NK126" s="221"/>
      <c r="NL126" s="221"/>
      <c r="NM126" s="221"/>
      <c r="NN126" s="221"/>
      <c r="NO126" s="221"/>
      <c r="NP126" s="221"/>
      <c r="NQ126" s="221"/>
      <c r="NR126" s="221"/>
      <c r="NS126" s="221"/>
      <c r="NT126" s="221"/>
      <c r="NU126" s="221"/>
      <c r="NV126" s="221"/>
      <c r="NW126" s="221"/>
      <c r="NX126" s="221"/>
      <c r="NY126" s="221"/>
      <c r="NZ126" s="221"/>
      <c r="OA126" s="221"/>
      <c r="OB126" s="221"/>
      <c r="OC126" s="221"/>
      <c r="OD126" s="221"/>
      <c r="OE126" s="221"/>
      <c r="OF126" s="221"/>
      <c r="OG126" s="221"/>
      <c r="OH126" s="221"/>
      <c r="OI126" s="221"/>
      <c r="OJ126" s="221"/>
      <c r="OK126" s="221"/>
      <c r="OL126" s="221"/>
      <c r="OM126" s="221"/>
      <c r="ON126" s="221"/>
      <c r="OO126" s="221"/>
      <c r="OP126" s="221"/>
      <c r="OQ126" s="221"/>
      <c r="OR126" s="221"/>
      <c r="OS126" s="221"/>
      <c r="OT126" s="221"/>
      <c r="OU126" s="221"/>
      <c r="OV126" s="221"/>
      <c r="OW126" s="221"/>
      <c r="OX126" s="221"/>
      <c r="OY126" s="221"/>
      <c r="OZ126" s="221"/>
      <c r="PA126" s="221"/>
      <c r="PB126" s="221"/>
      <c r="PC126" s="221"/>
      <c r="PD126" s="221"/>
      <c r="PE126" s="221"/>
      <c r="PF126" s="221"/>
      <c r="PG126" s="221"/>
      <c r="PH126" s="221"/>
      <c r="PI126" s="221"/>
      <c r="PJ126" s="221"/>
      <c r="PK126" s="221"/>
      <c r="PL126" s="221"/>
      <c r="PM126" s="221"/>
      <c r="PN126" s="221"/>
      <c r="PO126" s="221"/>
      <c r="PP126" s="221"/>
      <c r="PQ126" s="221"/>
      <c r="PR126" s="221"/>
      <c r="PS126" s="221"/>
      <c r="PT126" s="221"/>
      <c r="PU126" s="221"/>
      <c r="PV126" s="221"/>
      <c r="PW126" s="221"/>
      <c r="PX126" s="221"/>
      <c r="PY126" s="221"/>
      <c r="PZ126" s="221"/>
      <c r="QA126" s="221"/>
      <c r="QB126" s="221"/>
      <c r="QC126" s="221"/>
      <c r="QD126" s="221"/>
      <c r="QE126" s="221"/>
      <c r="QF126" s="221"/>
      <c r="QG126" s="221"/>
      <c r="QH126" s="221"/>
      <c r="QI126" s="221"/>
      <c r="QJ126" s="221"/>
      <c r="QK126" s="221"/>
      <c r="QL126" s="221"/>
      <c r="QM126" s="221"/>
      <c r="QN126" s="221"/>
      <c r="QO126" s="221"/>
      <c r="QP126" s="221"/>
      <c r="QQ126" s="221"/>
      <c r="QR126" s="221"/>
      <c r="QS126" s="221"/>
      <c r="QT126" s="221"/>
      <c r="QU126" s="221"/>
      <c r="QV126" s="221"/>
      <c r="QW126" s="221"/>
      <c r="QX126" s="221"/>
      <c r="QY126" s="221"/>
      <c r="QZ126" s="221"/>
      <c r="RA126" s="221"/>
      <c r="RB126" s="221"/>
      <c r="RC126" s="221"/>
      <c r="RD126" s="221"/>
      <c r="RE126" s="221"/>
      <c r="RF126" s="221"/>
      <c r="RG126" s="221"/>
      <c r="RH126" s="221"/>
      <c r="RI126" s="221"/>
      <c r="RJ126" s="221"/>
      <c r="RK126" s="221"/>
      <c r="RL126" s="221"/>
      <c r="RM126" s="221"/>
      <c r="RN126" s="221"/>
      <c r="RO126" s="221"/>
      <c r="RP126" s="221"/>
      <c r="RQ126" s="221"/>
      <c r="RR126" s="221"/>
      <c r="RS126" s="221"/>
      <c r="RT126" s="221"/>
      <c r="RU126" s="221"/>
      <c r="RV126" s="221"/>
      <c r="RW126" s="221"/>
      <c r="RX126" s="221"/>
      <c r="RY126" s="221"/>
      <c r="RZ126" s="221"/>
      <c r="SA126" s="221"/>
      <c r="SB126" s="221"/>
      <c r="SC126" s="221"/>
      <c r="SD126" s="221"/>
      <c r="SE126" s="221"/>
      <c r="SF126" s="221"/>
      <c r="SG126" s="221"/>
      <c r="SH126" s="221"/>
      <c r="SI126" s="221"/>
      <c r="SJ126" s="221"/>
      <c r="SK126" s="221"/>
      <c r="SL126" s="221"/>
      <c r="SM126" s="221"/>
      <c r="SN126" s="221"/>
      <c r="SO126" s="221"/>
      <c r="SP126" s="221"/>
      <c r="SQ126" s="221"/>
      <c r="SR126" s="221"/>
      <c r="SS126" s="221"/>
      <c r="ST126" s="221"/>
      <c r="SU126" s="221"/>
      <c r="SV126" s="221"/>
      <c r="SW126" s="221"/>
      <c r="SX126" s="221"/>
      <c r="SY126" s="221"/>
      <c r="SZ126" s="221"/>
      <c r="TA126" s="221"/>
      <c r="TB126" s="221"/>
      <c r="TC126" s="221"/>
      <c r="TD126" s="221"/>
      <c r="TE126" s="221"/>
      <c r="TF126" s="221"/>
      <c r="TG126" s="221"/>
      <c r="TH126" s="221"/>
      <c r="TI126" s="221"/>
      <c r="TJ126" s="221"/>
      <c r="TK126" s="221"/>
      <c r="TL126" s="221"/>
      <c r="TM126" s="221"/>
      <c r="TN126" s="221"/>
      <c r="TO126" s="221"/>
      <c r="TP126" s="221"/>
      <c r="TQ126" s="221"/>
      <c r="TR126" s="221"/>
      <c r="TS126" s="221"/>
      <c r="TT126" s="221"/>
      <c r="TU126" s="221"/>
      <c r="TV126" s="221"/>
      <c r="TW126" s="221"/>
      <c r="TX126" s="221"/>
      <c r="TY126" s="221"/>
      <c r="TZ126" s="221"/>
      <c r="UA126" s="221"/>
      <c r="UB126" s="221"/>
      <c r="UC126" s="221"/>
      <c r="UD126" s="221"/>
      <c r="UE126" s="221"/>
      <c r="UF126" s="221"/>
      <c r="UG126" s="221"/>
      <c r="UH126" s="221"/>
      <c r="UI126" s="221"/>
      <c r="UJ126" s="221"/>
      <c r="UK126" s="221"/>
      <c r="UL126" s="221"/>
      <c r="UM126" s="221"/>
      <c r="UN126" s="221"/>
      <c r="UO126" s="221"/>
      <c r="UP126" s="221"/>
      <c r="UQ126" s="221"/>
      <c r="UR126" s="221"/>
      <c r="US126" s="221"/>
      <c r="UT126" s="221"/>
      <c r="UU126" s="221"/>
      <c r="UV126" s="221"/>
      <c r="UW126" s="221"/>
      <c r="UX126" s="221"/>
      <c r="UY126" s="221"/>
      <c r="UZ126" s="221"/>
      <c r="VA126" s="221"/>
      <c r="VB126" s="221"/>
      <c r="VC126" s="221"/>
      <c r="VD126" s="221"/>
      <c r="VE126" s="221"/>
      <c r="VF126" s="221"/>
      <c r="VG126" s="221"/>
      <c r="VH126" s="221"/>
      <c r="VI126" s="221"/>
      <c r="VJ126" s="221"/>
      <c r="VK126" s="221"/>
      <c r="VL126" s="221"/>
      <c r="VM126" s="221"/>
      <c r="VN126" s="221"/>
      <c r="VO126" s="221"/>
      <c r="VP126" s="221"/>
      <c r="VQ126" s="221"/>
      <c r="VR126" s="221"/>
      <c r="VS126" s="221"/>
      <c r="VT126" s="221"/>
      <c r="VU126" s="221"/>
      <c r="VV126" s="221"/>
      <c r="VW126" s="221"/>
      <c r="VX126" s="221"/>
      <c r="VY126" s="221"/>
      <c r="VZ126" s="221"/>
      <c r="WA126" s="221"/>
      <c r="WB126" s="221"/>
      <c r="WC126" s="221"/>
      <c r="WD126" s="221"/>
      <c r="WE126" s="221"/>
      <c r="WF126" s="221"/>
      <c r="WG126" s="221"/>
      <c r="WH126" s="221"/>
      <c r="WI126" s="221"/>
      <c r="WJ126" s="221"/>
      <c r="WK126" s="221"/>
      <c r="WL126" s="221"/>
      <c r="WM126" s="221"/>
      <c r="WN126" s="221"/>
      <c r="WO126" s="221"/>
      <c r="WP126" s="221"/>
      <c r="WQ126" s="221"/>
      <c r="WR126" s="221"/>
      <c r="WS126" s="221"/>
      <c r="WT126" s="221"/>
      <c r="WU126" s="221"/>
      <c r="WV126" s="221"/>
      <c r="WW126" s="221"/>
      <c r="WX126" s="221"/>
      <c r="WY126" s="221"/>
      <c r="WZ126" s="221"/>
      <c r="XA126" s="221"/>
      <c r="XB126" s="221"/>
      <c r="XC126" s="221"/>
      <c r="XD126" s="221"/>
      <c r="XE126" s="221"/>
      <c r="XF126" s="221"/>
      <c r="XG126" s="221"/>
      <c r="XH126" s="221"/>
      <c r="XI126" s="221"/>
      <c r="XJ126" s="221"/>
      <c r="XK126" s="221"/>
      <c r="XL126" s="221"/>
      <c r="XM126" s="221"/>
      <c r="XN126" s="221"/>
      <c r="XO126" s="221"/>
      <c r="XP126" s="221"/>
      <c r="XQ126" s="221"/>
      <c r="XR126" s="221"/>
      <c r="XS126" s="221"/>
      <c r="XT126" s="221"/>
      <c r="XU126" s="221"/>
      <c r="XV126" s="221"/>
      <c r="XW126" s="221"/>
      <c r="XX126" s="221"/>
      <c r="XY126" s="221"/>
      <c r="XZ126" s="221"/>
      <c r="YA126" s="221"/>
      <c r="YB126" s="221"/>
      <c r="YC126" s="221"/>
      <c r="YD126" s="221"/>
      <c r="YE126" s="221"/>
      <c r="YF126" s="221"/>
      <c r="YG126" s="221"/>
      <c r="YH126" s="221"/>
      <c r="YI126" s="221"/>
      <c r="YJ126" s="221"/>
      <c r="YK126" s="221"/>
      <c r="YL126" s="221"/>
      <c r="YM126" s="221"/>
      <c r="YN126" s="221"/>
      <c r="YO126" s="221"/>
      <c r="YP126" s="221"/>
      <c r="YQ126" s="221"/>
      <c r="YR126" s="221"/>
      <c r="YS126" s="221"/>
      <c r="YT126" s="221"/>
      <c r="YU126" s="221"/>
      <c r="YV126" s="221"/>
      <c r="YW126" s="221"/>
      <c r="YX126" s="221"/>
      <c r="YY126" s="221"/>
      <c r="YZ126" s="221"/>
      <c r="ZA126" s="221"/>
      <c r="ZB126" s="221"/>
      <c r="ZC126" s="221"/>
      <c r="ZD126" s="221"/>
      <c r="ZE126" s="221"/>
      <c r="ZF126" s="221"/>
      <c r="ZG126" s="221"/>
      <c r="ZH126" s="221"/>
      <c r="ZI126" s="221"/>
      <c r="ZJ126" s="221"/>
      <c r="ZK126" s="221"/>
      <c r="ZL126" s="221"/>
      <c r="ZM126" s="221"/>
      <c r="ZN126" s="221"/>
      <c r="ZO126" s="221"/>
      <c r="ZP126" s="221"/>
      <c r="ZQ126" s="221"/>
      <c r="ZR126" s="221"/>
      <c r="ZS126" s="221"/>
      <c r="ZT126" s="221"/>
      <c r="ZU126" s="221"/>
      <c r="ZV126" s="221"/>
      <c r="ZW126" s="221"/>
      <c r="ZX126" s="221"/>
      <c r="ZY126" s="221"/>
      <c r="ZZ126" s="221"/>
      <c r="AAA126" s="221"/>
      <c r="AAB126" s="221"/>
      <c r="AAC126" s="221"/>
      <c r="AAD126" s="221"/>
      <c r="AAE126" s="221"/>
      <c r="AAF126" s="221"/>
      <c r="AAG126" s="221"/>
      <c r="AAH126" s="221"/>
      <c r="AAI126" s="221"/>
      <c r="AAJ126" s="221"/>
      <c r="AAK126" s="221"/>
      <c r="AAL126" s="221"/>
      <c r="AAM126" s="221"/>
      <c r="AAN126" s="221"/>
      <c r="AAO126" s="221"/>
      <c r="AAP126" s="221"/>
      <c r="AAQ126" s="221"/>
      <c r="AAR126" s="221"/>
      <c r="AAS126" s="221"/>
      <c r="AAT126" s="221"/>
      <c r="AAU126" s="221"/>
      <c r="AAV126" s="221"/>
      <c r="AAW126" s="221"/>
      <c r="AAX126" s="221"/>
      <c r="AAY126" s="221"/>
      <c r="AAZ126" s="221"/>
      <c r="ABA126" s="221"/>
      <c r="ABB126" s="221"/>
      <c r="ABC126" s="221"/>
      <c r="ABD126" s="221"/>
      <c r="ABE126" s="221"/>
      <c r="ABF126" s="221"/>
      <c r="ABG126" s="221"/>
      <c r="ABH126" s="221"/>
      <c r="ABI126" s="221"/>
      <c r="ABJ126" s="221"/>
      <c r="ABK126" s="221"/>
      <c r="ABL126" s="221"/>
      <c r="ABM126" s="221"/>
      <c r="ABN126" s="221"/>
      <c r="ABO126" s="221"/>
      <c r="ABP126" s="221"/>
      <c r="ABQ126" s="221"/>
      <c r="ABR126" s="221"/>
      <c r="ABS126" s="221"/>
      <c r="ABT126" s="221"/>
      <c r="ABU126" s="221"/>
      <c r="ABV126" s="221"/>
      <c r="ABW126" s="221"/>
      <c r="ABX126" s="221"/>
      <c r="ABY126" s="221"/>
      <c r="ABZ126" s="221"/>
      <c r="ACA126" s="221"/>
      <c r="ACB126" s="221"/>
      <c r="ACC126" s="221"/>
      <c r="ACD126" s="221"/>
      <c r="ACE126" s="221"/>
      <c r="ACF126" s="221"/>
      <c r="ACG126" s="221"/>
      <c r="ACH126" s="221"/>
      <c r="ACI126" s="221"/>
      <c r="ACJ126" s="221"/>
      <c r="ACK126" s="221"/>
      <c r="ACL126" s="221"/>
      <c r="ACM126" s="221"/>
      <c r="ACN126" s="221"/>
      <c r="ACO126" s="221"/>
      <c r="ACP126" s="221"/>
      <c r="ACQ126" s="221"/>
      <c r="ACR126" s="221"/>
      <c r="ACS126" s="221"/>
      <c r="ACT126" s="221"/>
      <c r="ACU126" s="221"/>
      <c r="ACV126" s="221"/>
      <c r="ACW126" s="221"/>
      <c r="ACX126" s="221"/>
      <c r="ACY126" s="221"/>
      <c r="ACZ126" s="221"/>
      <c r="ADA126" s="221"/>
      <c r="ADB126" s="221"/>
      <c r="ADC126" s="221"/>
      <c r="ADD126" s="221"/>
      <c r="ADE126" s="221"/>
      <c r="ADF126" s="221"/>
      <c r="ADG126" s="221"/>
      <c r="ADH126" s="221"/>
      <c r="ADI126" s="221"/>
      <c r="ADJ126" s="221"/>
      <c r="ADK126" s="221"/>
      <c r="ADL126" s="221"/>
      <c r="ADM126" s="221"/>
      <c r="ADN126" s="221"/>
      <c r="ADO126" s="221"/>
      <c r="ADP126" s="221"/>
      <c r="ADQ126" s="221"/>
      <c r="ADR126" s="221"/>
      <c r="ADS126" s="221"/>
      <c r="ADT126" s="221"/>
      <c r="ADU126" s="221"/>
      <c r="ADV126" s="221"/>
      <c r="ADW126" s="221"/>
      <c r="ADX126" s="221"/>
      <c r="ADY126" s="221"/>
      <c r="ADZ126" s="221"/>
      <c r="AEA126" s="221"/>
      <c r="AEB126" s="221"/>
      <c r="AEC126" s="221"/>
      <c r="AED126" s="221"/>
      <c r="AEE126" s="221"/>
      <c r="AEF126" s="221"/>
      <c r="AEG126" s="221"/>
      <c r="AEH126" s="221"/>
      <c r="AEI126" s="221"/>
      <c r="AEJ126" s="221"/>
      <c r="AEK126" s="221"/>
      <c r="AEL126" s="221"/>
      <c r="AEM126" s="221"/>
      <c r="AEN126" s="221"/>
      <c r="AEO126" s="221"/>
      <c r="AEP126" s="221"/>
      <c r="AEQ126" s="221"/>
      <c r="AER126" s="221"/>
      <c r="AES126" s="221"/>
      <c r="AET126" s="221"/>
      <c r="AEU126" s="221"/>
      <c r="AEV126" s="221"/>
      <c r="AEW126" s="221"/>
      <c r="AEX126" s="221"/>
      <c r="AEY126" s="221"/>
      <c r="AEZ126" s="221"/>
      <c r="AFA126" s="221"/>
      <c r="AFB126" s="221"/>
      <c r="AFC126" s="221"/>
      <c r="AFD126" s="221"/>
      <c r="AFE126" s="221"/>
      <c r="AFF126" s="221"/>
      <c r="AFG126" s="221"/>
      <c r="AFH126" s="221"/>
      <c r="AFI126" s="221"/>
      <c r="AFJ126" s="221"/>
      <c r="AFK126" s="221"/>
      <c r="AFL126" s="221"/>
      <c r="AFM126" s="221"/>
      <c r="AFN126" s="221"/>
      <c r="AFO126" s="221"/>
      <c r="AFP126" s="221"/>
      <c r="AFQ126" s="221"/>
      <c r="AFR126" s="221"/>
      <c r="AFS126" s="221"/>
      <c r="AFT126" s="221"/>
      <c r="AFU126" s="221"/>
      <c r="AFV126" s="221"/>
      <c r="AFW126" s="221"/>
      <c r="AFX126" s="221"/>
      <c r="AFY126" s="221"/>
      <c r="AFZ126" s="221"/>
      <c r="AGA126" s="221"/>
      <c r="AGB126" s="221"/>
      <c r="AGC126" s="221"/>
      <c r="AGD126" s="221"/>
      <c r="AGE126" s="221"/>
      <c r="AGF126" s="221"/>
      <c r="AGG126" s="221"/>
      <c r="AGH126" s="221"/>
      <c r="AGI126" s="221"/>
      <c r="AGJ126" s="221"/>
      <c r="AGK126" s="221"/>
      <c r="AGL126" s="221"/>
      <c r="AGM126" s="221"/>
      <c r="AGN126" s="221"/>
      <c r="AGO126" s="221"/>
      <c r="AGP126" s="221"/>
      <c r="AGQ126" s="221"/>
      <c r="AGR126" s="221"/>
      <c r="AGS126" s="221"/>
      <c r="AGT126" s="221"/>
      <c r="AGU126" s="221"/>
      <c r="AGV126" s="221"/>
      <c r="AGW126" s="221"/>
      <c r="AGX126" s="221"/>
      <c r="AGY126" s="221"/>
      <c r="AGZ126" s="221"/>
      <c r="AHA126" s="221"/>
      <c r="AHB126" s="221"/>
      <c r="AHC126" s="221"/>
      <c r="AHD126" s="221"/>
      <c r="AHE126" s="221"/>
      <c r="AHF126" s="221"/>
      <c r="AHG126" s="221"/>
      <c r="AHH126" s="221"/>
      <c r="AHI126" s="221"/>
      <c r="AHJ126" s="221"/>
      <c r="AHK126" s="221"/>
      <c r="AHL126" s="221"/>
      <c r="AHM126" s="221"/>
      <c r="AHN126" s="221"/>
      <c r="AHO126" s="221"/>
      <c r="AHP126" s="221"/>
      <c r="AHQ126" s="221"/>
      <c r="AHR126" s="221"/>
      <c r="AHS126" s="221"/>
      <c r="AHT126" s="221"/>
      <c r="AHU126" s="221"/>
      <c r="AHV126" s="221"/>
      <c r="AHW126" s="221"/>
      <c r="AHX126" s="221"/>
      <c r="AHY126" s="221"/>
      <c r="AHZ126" s="221"/>
      <c r="AIA126" s="221"/>
      <c r="AIB126" s="221"/>
      <c r="AIC126" s="221"/>
      <c r="AID126" s="221"/>
      <c r="AIE126" s="221"/>
      <c r="AIF126" s="221"/>
      <c r="AIG126" s="221"/>
      <c r="AIH126" s="221"/>
      <c r="AII126" s="221"/>
      <c r="AIJ126" s="221"/>
      <c r="AIK126" s="221"/>
      <c r="AIL126" s="221"/>
      <c r="AIM126" s="221"/>
      <c r="AIN126" s="221"/>
      <c r="AIO126" s="221"/>
      <c r="AIP126" s="221"/>
      <c r="AIQ126" s="221"/>
      <c r="AIR126" s="221"/>
      <c r="AIS126" s="221"/>
      <c r="AIT126" s="221"/>
      <c r="AIU126" s="221"/>
      <c r="AIV126" s="221"/>
      <c r="AIW126" s="221"/>
      <c r="AIX126" s="221"/>
      <c r="AIY126" s="221"/>
      <c r="AIZ126" s="221"/>
      <c r="AJA126" s="221"/>
      <c r="AJB126" s="221"/>
      <c r="AJC126" s="221"/>
      <c r="AJD126" s="221"/>
      <c r="AJE126" s="221"/>
      <c r="AJF126" s="221"/>
      <c r="AJG126" s="221"/>
      <c r="AJH126" s="221"/>
      <c r="AJI126" s="221"/>
      <c r="AJJ126" s="221"/>
      <c r="AJK126" s="221"/>
      <c r="AJL126" s="221"/>
      <c r="AJM126" s="221"/>
      <c r="AJN126" s="221"/>
      <c r="AJO126" s="221"/>
      <c r="AJP126" s="221"/>
      <c r="AJQ126" s="221"/>
      <c r="AJR126" s="221"/>
      <c r="AJS126" s="221"/>
      <c r="AJT126" s="221"/>
      <c r="AJU126" s="221"/>
      <c r="AJV126" s="221"/>
      <c r="AJW126" s="221"/>
      <c r="AJX126" s="221"/>
      <c r="AJY126" s="221"/>
      <c r="AJZ126" s="221"/>
      <c r="AKA126" s="221"/>
      <c r="AKB126" s="221"/>
      <c r="AKC126" s="221"/>
      <c r="AKD126" s="221"/>
      <c r="AKE126" s="221"/>
      <c r="AKF126" s="221"/>
      <c r="AKG126" s="221"/>
      <c r="AKH126" s="221"/>
      <c r="AKI126" s="221"/>
      <c r="AKJ126" s="221"/>
      <c r="AKK126" s="221"/>
      <c r="AKL126" s="221"/>
      <c r="AKM126" s="221"/>
      <c r="AKN126" s="221"/>
      <c r="AKO126" s="221"/>
      <c r="AKP126" s="221"/>
      <c r="AKQ126" s="221"/>
      <c r="AKR126" s="221"/>
      <c r="AKS126" s="221"/>
      <c r="AKT126" s="221"/>
      <c r="AKU126" s="221"/>
      <c r="AKV126" s="221"/>
      <c r="AKW126" s="221"/>
      <c r="AKX126" s="221"/>
      <c r="AKY126" s="221"/>
      <c r="AKZ126" s="221"/>
      <c r="ALA126" s="221"/>
      <c r="ALB126" s="221"/>
      <c r="ALC126" s="221"/>
      <c r="ALD126" s="221"/>
      <c r="ALE126" s="221"/>
      <c r="ALF126" s="221"/>
      <c r="ALG126" s="221"/>
      <c r="ALH126" s="221"/>
      <c r="ALI126" s="221"/>
      <c r="ALJ126" s="221"/>
      <c r="ALK126" s="221"/>
      <c r="ALL126" s="221"/>
      <c r="ALM126" s="221"/>
      <c r="ALN126" s="221"/>
      <c r="ALO126" s="221"/>
      <c r="ALP126" s="221"/>
      <c r="ALQ126" s="221"/>
      <c r="ALR126" s="221"/>
      <c r="ALS126" s="221"/>
      <c r="ALT126" s="221"/>
      <c r="ALU126" s="221"/>
      <c r="ALV126" s="221"/>
      <c r="ALW126" s="221"/>
      <c r="ALX126" s="221"/>
      <c r="ALY126" s="221"/>
      <c r="ALZ126" s="221"/>
      <c r="AMA126" s="221"/>
      <c r="AMB126" s="221"/>
      <c r="AMC126" s="221"/>
      <c r="AMD126" s="221"/>
      <c r="AME126" s="221"/>
      <c r="AMF126" s="221"/>
      <c r="AMG126" s="221"/>
      <c r="AMH126" s="221"/>
      <c r="AMI126" s="221"/>
      <c r="AMJ126" s="221"/>
      <c r="AMK126" s="221"/>
      <c r="AML126" s="221"/>
      <c r="AMM126" s="221"/>
      <c r="AMN126" s="221"/>
      <c r="AMO126" s="221"/>
      <c r="AMP126" s="221"/>
      <c r="AMQ126" s="221"/>
      <c r="AMR126" s="221"/>
      <c r="AMS126" s="221"/>
      <c r="AMT126" s="221"/>
      <c r="AMU126" s="221"/>
      <c r="AMV126" s="221"/>
      <c r="AMW126" s="221"/>
      <c r="AMX126" s="221"/>
      <c r="AMY126" s="221"/>
      <c r="AMZ126" s="221"/>
      <c r="ANA126" s="221"/>
      <c r="ANB126" s="221"/>
      <c r="ANC126" s="221"/>
      <c r="AND126" s="221"/>
      <c r="ANE126" s="221"/>
      <c r="ANF126" s="221"/>
      <c r="ANG126" s="221"/>
      <c r="ANH126" s="221"/>
      <c r="ANI126" s="221"/>
      <c r="ANJ126" s="221"/>
      <c r="ANK126" s="221"/>
      <c r="ANL126" s="221"/>
      <c r="ANM126" s="221"/>
      <c r="ANN126" s="221"/>
      <c r="ANO126" s="221"/>
      <c r="ANP126" s="221"/>
      <c r="ANQ126" s="221"/>
      <c r="ANR126" s="221"/>
      <c r="ANS126" s="221"/>
      <c r="ANT126" s="221"/>
      <c r="ANU126" s="221"/>
      <c r="ANV126" s="221"/>
      <c r="ANW126" s="221"/>
      <c r="ANX126" s="221"/>
      <c r="ANY126" s="221"/>
      <c r="ANZ126" s="221"/>
      <c r="AOA126" s="221"/>
      <c r="AOB126" s="221"/>
      <c r="AOC126" s="221"/>
      <c r="AOD126" s="221"/>
      <c r="AOE126" s="221"/>
      <c r="AOF126" s="221"/>
      <c r="AOG126" s="221"/>
      <c r="AOH126" s="221"/>
      <c r="AOI126" s="221"/>
      <c r="AOJ126" s="221"/>
      <c r="AOK126" s="221"/>
      <c r="AOL126" s="221"/>
      <c r="AOM126" s="221"/>
      <c r="AON126" s="221"/>
      <c r="AOO126" s="221"/>
      <c r="AOP126" s="221"/>
      <c r="AOQ126" s="221"/>
      <c r="AOR126" s="221"/>
      <c r="AOS126" s="221"/>
      <c r="AOT126" s="221"/>
      <c r="AOU126" s="221"/>
      <c r="AOV126" s="221"/>
      <c r="AOW126" s="221"/>
      <c r="AOX126" s="221"/>
      <c r="AOY126" s="221"/>
      <c r="AOZ126" s="221"/>
      <c r="APA126" s="221"/>
      <c r="APB126" s="221"/>
      <c r="APC126" s="221"/>
      <c r="APD126" s="221"/>
      <c r="APE126" s="221"/>
      <c r="APF126" s="221"/>
      <c r="APG126" s="221"/>
      <c r="APH126" s="221"/>
      <c r="API126" s="221"/>
      <c r="APJ126" s="221"/>
      <c r="APK126" s="221"/>
      <c r="APL126" s="221"/>
      <c r="APM126" s="221"/>
      <c r="APN126" s="221"/>
      <c r="APO126" s="221"/>
      <c r="APP126" s="221"/>
    </row>
    <row r="127" spans="1:1108" s="249" customFormat="1">
      <c r="A127" s="42">
        <v>326</v>
      </c>
      <c r="B127" s="137">
        <v>111.1</v>
      </c>
      <c r="C127" s="102" t="s">
        <v>925</v>
      </c>
      <c r="D127" s="174">
        <v>1262</v>
      </c>
      <c r="E127" s="254" t="s">
        <v>840</v>
      </c>
      <c r="F127" s="106" t="s">
        <v>876</v>
      </c>
      <c r="G127" s="175" t="s">
        <v>875</v>
      </c>
      <c r="H127" s="175" t="s">
        <v>878</v>
      </c>
      <c r="I127" s="175" t="s">
        <v>926</v>
      </c>
      <c r="J127" s="10" t="s">
        <v>927</v>
      </c>
      <c r="K127" s="10" t="s">
        <v>928</v>
      </c>
      <c r="L127" s="74" t="s">
        <v>929</v>
      </c>
      <c r="M127" s="10" t="s">
        <v>930</v>
      </c>
      <c r="N127" s="74" t="s">
        <v>201</v>
      </c>
      <c r="O127" s="177">
        <v>112131</v>
      </c>
      <c r="P127" s="109">
        <v>89</v>
      </c>
      <c r="Q127" s="109" t="s">
        <v>0</v>
      </c>
      <c r="R127" s="109">
        <v>89</v>
      </c>
      <c r="S127" s="109" t="s">
        <v>0</v>
      </c>
      <c r="T127" s="109">
        <v>3</v>
      </c>
      <c r="U127" s="109" t="s">
        <v>0</v>
      </c>
      <c r="V127" s="109">
        <v>14</v>
      </c>
      <c r="W127" s="109" t="s">
        <v>0</v>
      </c>
      <c r="X127" s="109">
        <v>8</v>
      </c>
      <c r="Y127" s="109" t="s">
        <v>0</v>
      </c>
      <c r="Z127" s="109">
        <v>5</v>
      </c>
      <c r="AA127" s="109" t="s">
        <v>0</v>
      </c>
      <c r="AB127" s="109"/>
      <c r="AC127" s="109" t="s">
        <v>0</v>
      </c>
      <c r="AD127" s="109"/>
      <c r="AE127" s="109" t="s">
        <v>0</v>
      </c>
      <c r="AF127" s="77">
        <v>4.5</v>
      </c>
      <c r="AG127" s="78">
        <v>8</v>
      </c>
      <c r="AH127" s="77" t="s">
        <v>407</v>
      </c>
      <c r="AI127" s="77" t="s">
        <v>0</v>
      </c>
      <c r="AJ127" s="284" t="s">
        <v>8</v>
      </c>
      <c r="AK127" s="284" t="s">
        <v>797</v>
      </c>
      <c r="AL127" s="285" t="s">
        <v>11</v>
      </c>
      <c r="AM127" s="285"/>
      <c r="AN127" s="285"/>
      <c r="AO127" s="285"/>
      <c r="AP127" s="111">
        <v>10</v>
      </c>
      <c r="AQ127" s="111" t="s">
        <v>7</v>
      </c>
      <c r="AR127" s="83">
        <v>0.28000000000000003</v>
      </c>
      <c r="AS127" s="83" t="s">
        <v>20</v>
      </c>
      <c r="AT127" s="265" t="s">
        <v>276</v>
      </c>
      <c r="AU127" s="266" t="s">
        <v>465</v>
      </c>
      <c r="AV127" s="266" t="s">
        <v>408</v>
      </c>
      <c r="AW127" s="74" t="s">
        <v>206</v>
      </c>
      <c r="AX127" s="74" t="s">
        <v>207</v>
      </c>
      <c r="AY127" s="74" t="s">
        <v>208</v>
      </c>
      <c r="AZ127" s="74" t="s">
        <v>209</v>
      </c>
      <c r="BA127" s="152" t="s">
        <v>210</v>
      </c>
      <c r="BB127" s="86" t="s">
        <v>211</v>
      </c>
      <c r="BC127" s="86" t="s">
        <v>212</v>
      </c>
      <c r="BD127" s="86" t="s">
        <v>213</v>
      </c>
      <c r="BE127" s="364" t="s">
        <v>840</v>
      </c>
      <c r="BF127" s="236" t="s">
        <v>849</v>
      </c>
      <c r="BG127" s="236" t="s">
        <v>850</v>
      </c>
      <c r="BH127" s="236" t="s">
        <v>851</v>
      </c>
      <c r="BM127" s="155" t="s">
        <v>215</v>
      </c>
      <c r="BN127" s="154" t="s">
        <v>216</v>
      </c>
      <c r="BO127" s="154" t="s">
        <v>217</v>
      </c>
      <c r="BP127" s="154" t="s">
        <v>218</v>
      </c>
      <c r="BQ127" s="155" t="s">
        <v>219</v>
      </c>
      <c r="BR127" s="154" t="s">
        <v>220</v>
      </c>
      <c r="BS127" s="121" t="s">
        <v>221</v>
      </c>
      <c r="BT127" s="121" t="s">
        <v>222</v>
      </c>
      <c r="BU127" s="121" t="s">
        <v>215</v>
      </c>
      <c r="BV127" s="121" t="s">
        <v>216</v>
      </c>
      <c r="BW127" s="121" t="s">
        <v>217</v>
      </c>
      <c r="BX127" s="121" t="s">
        <v>218</v>
      </c>
      <c r="BY127" s="121" t="s">
        <v>223</v>
      </c>
      <c r="BZ127" s="154" t="s">
        <v>224</v>
      </c>
      <c r="CA127" s="154" t="s">
        <v>225</v>
      </c>
      <c r="CB127" s="154" t="s">
        <v>226</v>
      </c>
      <c r="CC127" s="155" t="s">
        <v>344</v>
      </c>
      <c r="CD127" s="155" t="s">
        <v>345</v>
      </c>
      <c r="CE127" s="155" t="s">
        <v>346</v>
      </c>
      <c r="CF127" s="155" t="s">
        <v>347</v>
      </c>
      <c r="CG127" s="245" t="s">
        <v>231</v>
      </c>
      <c r="CH127" s="154" t="s">
        <v>232</v>
      </c>
      <c r="CI127" s="156" t="s">
        <v>233</v>
      </c>
      <c r="CJ127" s="156" t="s">
        <v>234</v>
      </c>
      <c r="CK127" s="158"/>
      <c r="CL127" s="158"/>
      <c r="CM127" s="158"/>
      <c r="CN127" s="158"/>
      <c r="CO127" s="158"/>
      <c r="CP127" s="158"/>
      <c r="CQ127" s="158"/>
      <c r="CR127" s="158"/>
      <c r="CS127" s="158"/>
      <c r="CT127" s="158"/>
      <c r="CU127" s="158"/>
      <c r="CV127" s="158"/>
      <c r="CW127" s="158"/>
      <c r="CX127" s="158"/>
      <c r="CY127" s="158"/>
      <c r="CZ127" s="91"/>
      <c r="DA127" s="92"/>
      <c r="DB127" s="93"/>
      <c r="DC127" s="93"/>
      <c r="DD127" s="93"/>
      <c r="DE127" s="280" t="s">
        <v>509</v>
      </c>
      <c r="DF127" s="93"/>
      <c r="DG127" s="158"/>
      <c r="DH127" s="158"/>
      <c r="DI127" s="92" t="s">
        <v>236</v>
      </c>
      <c r="DJ127" s="91" t="s">
        <v>237</v>
      </c>
      <c r="DK127" s="91" t="s">
        <v>238</v>
      </c>
      <c r="DL127" s="91" t="s">
        <v>239</v>
      </c>
      <c r="DM127" s="127" t="s">
        <v>223</v>
      </c>
      <c r="DN127" s="127" t="s">
        <v>224</v>
      </c>
      <c r="DO127" s="127" t="s">
        <v>225</v>
      </c>
      <c r="DP127" s="127" t="s">
        <v>240</v>
      </c>
      <c r="DQ127" s="91"/>
      <c r="DR127" s="91"/>
      <c r="DS127" s="91"/>
      <c r="DT127" s="91"/>
      <c r="DU127" s="191" t="s">
        <v>852</v>
      </c>
      <c r="DV127" s="91" t="s">
        <v>853</v>
      </c>
      <c r="DW127" s="91" t="s">
        <v>854</v>
      </c>
      <c r="DX127" s="91" t="s">
        <v>855</v>
      </c>
      <c r="DY127" s="91"/>
      <c r="DZ127" s="91"/>
      <c r="EA127" s="91"/>
      <c r="EB127" s="91"/>
      <c r="EC127" s="91"/>
      <c r="ED127" s="91"/>
      <c r="EE127" s="91"/>
      <c r="EF127" s="91"/>
      <c r="EG127" s="94" t="s">
        <v>869</v>
      </c>
      <c r="EH127" s="96" t="s">
        <v>516</v>
      </c>
      <c r="EI127" s="95" t="s">
        <v>517</v>
      </c>
      <c r="EJ127" s="95" t="s">
        <v>518</v>
      </c>
      <c r="EK127" s="96" t="s">
        <v>253</v>
      </c>
      <c r="EL127" s="74" t="s">
        <v>857</v>
      </c>
      <c r="EM127" s="74" t="s">
        <v>520</v>
      </c>
      <c r="EN127" s="137" t="s">
        <v>869</v>
      </c>
      <c r="EO127" s="185" t="s">
        <v>254</v>
      </c>
      <c r="EP127" s="185" t="s">
        <v>919</v>
      </c>
      <c r="EQ127" s="185" t="s">
        <v>931</v>
      </c>
      <c r="ER127" s="185" t="s">
        <v>932</v>
      </c>
      <c r="ES127" s="185" t="s">
        <v>933</v>
      </c>
      <c r="ET127" s="185" t="s">
        <v>871</v>
      </c>
      <c r="EU127" s="185" t="s">
        <v>934</v>
      </c>
      <c r="EV127" s="137"/>
      <c r="EW127" s="137"/>
      <c r="EX127" s="355" t="s">
        <v>394</v>
      </c>
      <c r="EY127" s="355"/>
      <c r="EZ127" s="356"/>
      <c r="FA127" s="356"/>
      <c r="FB127" s="356"/>
      <c r="FC127" s="356"/>
      <c r="FD127" s="356"/>
      <c r="FE127" s="356"/>
      <c r="FF127" s="239">
        <v>46675</v>
      </c>
      <c r="FG127" s="248"/>
      <c r="FH127" s="239"/>
      <c r="FI127" s="240">
        <v>115832</v>
      </c>
      <c r="FJ127" s="239"/>
      <c r="FK127" s="240"/>
      <c r="FL127" s="135">
        <v>1</v>
      </c>
      <c r="FM127" s="136"/>
      <c r="FN127" s="136"/>
      <c r="FO127" s="136"/>
      <c r="FP127" s="136"/>
      <c r="FQ127" s="136"/>
      <c r="FR127" s="136"/>
      <c r="FS127" s="136"/>
      <c r="FT127" s="136"/>
      <c r="FU127" s="136"/>
      <c r="FV127" s="136"/>
      <c r="FW127" s="173"/>
      <c r="FX127" s="173"/>
      <c r="FY127" s="173"/>
      <c r="FZ127" s="173"/>
      <c r="GA127" s="173"/>
      <c r="GB127" s="173"/>
      <c r="GC127" s="173"/>
      <c r="GD127" s="173"/>
      <c r="GE127" s="173"/>
      <c r="GF127" s="173"/>
      <c r="GG127" s="173"/>
      <c r="GH127" s="173"/>
      <c r="GI127" s="173"/>
      <c r="GJ127" s="173"/>
      <c r="GK127" s="173"/>
      <c r="GL127" s="173"/>
      <c r="GM127" s="173"/>
      <c r="GN127" s="173"/>
      <c r="GO127" s="173"/>
      <c r="GP127" s="173"/>
      <c r="GQ127" s="173"/>
      <c r="GR127" s="173"/>
      <c r="GS127" s="173"/>
      <c r="GT127" s="173"/>
      <c r="GU127" s="173"/>
      <c r="GV127" s="173"/>
      <c r="GW127" s="173"/>
      <c r="GX127" s="173"/>
      <c r="GY127" s="173"/>
      <c r="GZ127" s="173"/>
      <c r="HA127" s="173"/>
      <c r="HB127" s="173"/>
      <c r="HC127" s="173"/>
      <c r="HD127" s="173"/>
      <c r="HE127" s="173"/>
      <c r="HF127" s="173"/>
      <c r="HG127" s="173"/>
      <c r="HH127" s="173"/>
      <c r="HI127" s="173"/>
      <c r="HJ127" s="173"/>
      <c r="HK127" s="173"/>
      <c r="HL127" s="173"/>
      <c r="HM127" s="173"/>
      <c r="HN127" s="173"/>
      <c r="HO127" s="173"/>
      <c r="HP127" s="173"/>
      <c r="HQ127" s="173"/>
      <c r="HR127" s="173"/>
      <c r="HS127" s="173"/>
      <c r="HT127" s="173"/>
      <c r="HU127" s="173"/>
      <c r="HV127" s="173"/>
      <c r="HW127" s="173"/>
      <c r="HX127" s="173"/>
      <c r="HY127" s="173"/>
      <c r="HZ127" s="173"/>
      <c r="IA127" s="173"/>
      <c r="IB127" s="173"/>
      <c r="IC127" s="173"/>
      <c r="ID127" s="173"/>
      <c r="IE127" s="173"/>
      <c r="IF127" s="173"/>
      <c r="IG127" s="173"/>
      <c r="IH127" s="173"/>
      <c r="II127" s="173"/>
      <c r="IJ127" s="173"/>
      <c r="IK127" s="173"/>
      <c r="IL127" s="173"/>
      <c r="IM127" s="173"/>
      <c r="IN127" s="173"/>
      <c r="IO127" s="173"/>
      <c r="IP127" s="173"/>
      <c r="IQ127" s="173"/>
      <c r="IR127" s="173"/>
      <c r="IS127" s="173"/>
      <c r="IT127" s="173"/>
      <c r="IU127" s="173"/>
      <c r="IV127" s="173"/>
      <c r="IW127" s="173"/>
      <c r="IX127" s="173"/>
      <c r="IY127" s="173"/>
      <c r="IZ127" s="173"/>
      <c r="JA127" s="173"/>
      <c r="JB127" s="173"/>
      <c r="JC127" s="173"/>
      <c r="JD127" s="173"/>
      <c r="JE127" s="173"/>
      <c r="JF127" s="173"/>
      <c r="JG127" s="173"/>
      <c r="JH127" s="173"/>
      <c r="JI127" s="173"/>
      <c r="JJ127" s="173"/>
      <c r="JK127" s="173"/>
      <c r="JL127" s="173"/>
      <c r="JM127" s="173"/>
      <c r="JN127" s="173"/>
      <c r="JO127" s="173"/>
      <c r="JP127" s="173"/>
      <c r="JQ127" s="173"/>
      <c r="JR127" s="173"/>
      <c r="JS127" s="173"/>
      <c r="JT127" s="173"/>
      <c r="JU127" s="173"/>
      <c r="JV127" s="173"/>
      <c r="JW127" s="173"/>
      <c r="JX127" s="173"/>
      <c r="JY127" s="173"/>
      <c r="JZ127" s="173"/>
      <c r="KA127" s="173"/>
      <c r="KB127" s="173"/>
      <c r="KC127" s="173"/>
      <c r="KD127" s="173"/>
      <c r="KE127" s="173"/>
      <c r="KF127" s="173"/>
      <c r="KG127" s="173"/>
      <c r="KH127" s="173"/>
      <c r="KI127" s="173"/>
      <c r="KJ127" s="173"/>
      <c r="KK127" s="173"/>
      <c r="KL127" s="173"/>
      <c r="KM127" s="173"/>
      <c r="KN127" s="173"/>
      <c r="KO127" s="173"/>
      <c r="KP127" s="173"/>
      <c r="KQ127" s="173"/>
      <c r="KR127" s="173"/>
      <c r="KS127" s="173"/>
      <c r="KT127" s="173"/>
      <c r="KU127" s="173"/>
      <c r="KV127" s="173"/>
      <c r="KW127" s="173"/>
      <c r="KX127" s="173"/>
      <c r="KY127" s="173"/>
      <c r="KZ127" s="173"/>
      <c r="LA127" s="173"/>
      <c r="LB127" s="173"/>
      <c r="LC127" s="173"/>
      <c r="LD127" s="173"/>
      <c r="LE127" s="173"/>
      <c r="LF127" s="173"/>
      <c r="LG127" s="173"/>
      <c r="LH127" s="173"/>
      <c r="LI127" s="173"/>
      <c r="LJ127" s="173"/>
      <c r="LK127" s="173"/>
      <c r="LL127" s="173"/>
      <c r="LM127" s="173"/>
      <c r="LN127" s="173"/>
      <c r="LO127" s="173"/>
      <c r="LP127" s="173"/>
      <c r="LQ127" s="173"/>
      <c r="LR127" s="173"/>
      <c r="LS127" s="173"/>
      <c r="LT127" s="173"/>
      <c r="LU127" s="173"/>
      <c r="LV127" s="173"/>
      <c r="LW127" s="173"/>
      <c r="LX127" s="173"/>
      <c r="LY127" s="173"/>
      <c r="LZ127" s="173"/>
      <c r="MA127" s="173"/>
      <c r="MB127" s="173"/>
      <c r="MC127" s="173"/>
      <c r="MD127" s="173"/>
      <c r="ME127" s="173"/>
      <c r="MF127" s="173"/>
      <c r="MG127" s="173"/>
      <c r="MH127" s="173"/>
      <c r="MI127" s="173"/>
      <c r="MJ127" s="173"/>
      <c r="MK127" s="173"/>
      <c r="ML127" s="173"/>
      <c r="MM127" s="173"/>
      <c r="MN127" s="173"/>
      <c r="MO127" s="173"/>
      <c r="MP127" s="173"/>
      <c r="MQ127" s="173"/>
      <c r="MR127" s="173"/>
      <c r="MS127" s="173"/>
      <c r="MT127" s="173"/>
      <c r="MU127" s="173"/>
      <c r="MV127" s="173"/>
      <c r="MW127" s="173"/>
      <c r="MX127" s="173"/>
      <c r="MY127" s="173"/>
      <c r="MZ127" s="173"/>
      <c r="NA127" s="173"/>
      <c r="NB127" s="173"/>
      <c r="NC127" s="173"/>
      <c r="ND127" s="173"/>
      <c r="NE127" s="173"/>
      <c r="NF127" s="173"/>
      <c r="NG127" s="173"/>
      <c r="NH127" s="173"/>
      <c r="NI127" s="173"/>
      <c r="NJ127" s="173"/>
      <c r="NK127" s="173"/>
      <c r="NL127" s="173"/>
      <c r="NM127" s="173"/>
      <c r="NN127" s="173"/>
      <c r="NO127" s="173"/>
      <c r="NP127" s="173"/>
      <c r="NQ127" s="173"/>
      <c r="NR127" s="173"/>
      <c r="NS127" s="173"/>
      <c r="NT127" s="173"/>
      <c r="NU127" s="173"/>
      <c r="NV127" s="173"/>
      <c r="NW127" s="173"/>
      <c r="NX127" s="173"/>
      <c r="NY127" s="173"/>
      <c r="NZ127" s="173"/>
      <c r="OA127" s="173"/>
      <c r="OB127" s="173"/>
      <c r="OC127" s="173"/>
      <c r="OD127" s="173"/>
      <c r="OE127" s="173"/>
      <c r="OF127" s="173"/>
      <c r="OG127" s="173"/>
      <c r="OH127" s="173"/>
      <c r="OI127" s="173"/>
      <c r="OJ127" s="173"/>
      <c r="OK127" s="173"/>
      <c r="OL127" s="173"/>
      <c r="OM127" s="173"/>
      <c r="ON127" s="173"/>
      <c r="OO127" s="173"/>
      <c r="OP127" s="173"/>
      <c r="OQ127" s="173"/>
      <c r="OR127" s="173"/>
      <c r="OS127" s="173"/>
      <c r="OT127" s="173"/>
      <c r="OU127" s="173"/>
      <c r="OV127" s="173"/>
      <c r="OW127" s="173"/>
      <c r="OX127" s="173"/>
      <c r="OY127" s="173"/>
      <c r="OZ127" s="173"/>
      <c r="PA127" s="173"/>
      <c r="PB127" s="173"/>
      <c r="PC127" s="173"/>
      <c r="PD127" s="173"/>
      <c r="PE127" s="173"/>
      <c r="PF127" s="173"/>
      <c r="PG127" s="173"/>
      <c r="PH127" s="173"/>
      <c r="PI127" s="173"/>
      <c r="PJ127" s="173"/>
      <c r="PK127" s="173"/>
      <c r="PL127" s="173"/>
      <c r="PM127" s="173"/>
      <c r="PN127" s="173"/>
      <c r="PO127" s="173"/>
      <c r="PP127" s="173"/>
      <c r="PQ127" s="173"/>
      <c r="PR127" s="173"/>
      <c r="PS127" s="173"/>
      <c r="PT127" s="173"/>
      <c r="PU127" s="173"/>
      <c r="PV127" s="173"/>
      <c r="PW127" s="173"/>
      <c r="PX127" s="173"/>
      <c r="PY127" s="173"/>
      <c r="PZ127" s="173"/>
      <c r="QA127" s="173"/>
      <c r="QB127" s="173"/>
      <c r="QC127" s="173"/>
      <c r="QD127" s="173"/>
      <c r="QE127" s="173"/>
      <c r="QF127" s="173"/>
      <c r="QG127" s="173"/>
      <c r="QH127" s="173"/>
      <c r="QI127" s="173"/>
      <c r="QJ127" s="173"/>
      <c r="QK127" s="173"/>
      <c r="QL127" s="173"/>
      <c r="QM127" s="173"/>
      <c r="QN127" s="173"/>
      <c r="QO127" s="173"/>
      <c r="QP127" s="173"/>
      <c r="QQ127" s="173"/>
      <c r="QR127" s="173"/>
      <c r="QS127" s="173"/>
      <c r="QT127" s="173"/>
      <c r="QU127" s="173"/>
      <c r="QV127" s="173"/>
      <c r="QW127" s="173"/>
      <c r="QX127" s="173"/>
      <c r="QY127" s="173"/>
      <c r="QZ127" s="173"/>
      <c r="RA127" s="173"/>
      <c r="RB127" s="173"/>
      <c r="RC127" s="173"/>
      <c r="RD127" s="173"/>
      <c r="RE127" s="173"/>
      <c r="RF127" s="173"/>
      <c r="RG127" s="173"/>
      <c r="RH127" s="173"/>
      <c r="RI127" s="173"/>
      <c r="RJ127" s="173"/>
      <c r="RK127" s="173"/>
      <c r="RL127" s="173"/>
      <c r="RM127" s="173"/>
      <c r="RN127" s="173"/>
      <c r="RO127" s="173"/>
      <c r="RP127" s="173"/>
      <c r="RQ127" s="173"/>
      <c r="RR127" s="173"/>
      <c r="RS127" s="173"/>
      <c r="RT127" s="173"/>
      <c r="RU127" s="173"/>
      <c r="RV127" s="173"/>
      <c r="RW127" s="173"/>
      <c r="RX127" s="173"/>
      <c r="RY127" s="173"/>
      <c r="RZ127" s="173"/>
      <c r="SA127" s="173"/>
      <c r="SB127" s="173"/>
      <c r="SC127" s="173"/>
      <c r="SD127" s="173"/>
      <c r="SE127" s="173"/>
      <c r="SF127" s="173"/>
      <c r="SG127" s="173"/>
      <c r="SH127" s="173"/>
      <c r="SI127" s="173"/>
      <c r="SJ127" s="173"/>
      <c r="SK127" s="173"/>
      <c r="SL127" s="173"/>
      <c r="SM127" s="173"/>
      <c r="SN127" s="173"/>
      <c r="SO127" s="173"/>
      <c r="SP127" s="173"/>
      <c r="SQ127" s="173"/>
      <c r="SR127" s="173"/>
      <c r="SS127" s="173"/>
      <c r="ST127" s="173"/>
      <c r="SU127" s="173"/>
      <c r="SV127" s="173"/>
      <c r="SW127" s="173"/>
      <c r="SX127" s="173"/>
      <c r="SY127" s="173"/>
      <c r="SZ127" s="173"/>
      <c r="TA127" s="173"/>
      <c r="TB127" s="173"/>
      <c r="TC127" s="173"/>
      <c r="TD127" s="173"/>
      <c r="TE127" s="173"/>
      <c r="TF127" s="173"/>
      <c r="TG127" s="173"/>
      <c r="TH127" s="173"/>
      <c r="TI127" s="173"/>
      <c r="TJ127" s="173"/>
      <c r="TK127" s="173"/>
      <c r="TL127" s="173"/>
      <c r="TM127" s="173"/>
      <c r="TN127" s="173"/>
      <c r="TO127" s="173"/>
      <c r="TP127" s="173"/>
      <c r="TQ127" s="173"/>
      <c r="TR127" s="173"/>
      <c r="TS127" s="173"/>
      <c r="TT127" s="173"/>
      <c r="TU127" s="173"/>
      <c r="TV127" s="173"/>
      <c r="TW127" s="173"/>
      <c r="TX127" s="173"/>
      <c r="TY127" s="173"/>
      <c r="TZ127" s="173"/>
      <c r="UA127" s="173"/>
      <c r="UB127" s="173"/>
      <c r="UC127" s="173"/>
      <c r="UD127" s="173"/>
      <c r="UE127" s="173"/>
      <c r="UF127" s="173"/>
      <c r="UG127" s="173"/>
      <c r="UH127" s="173"/>
      <c r="UI127" s="173"/>
      <c r="UJ127" s="173"/>
      <c r="UK127" s="173"/>
      <c r="UL127" s="173"/>
      <c r="UM127" s="173"/>
      <c r="UN127" s="173"/>
      <c r="UO127" s="173"/>
      <c r="UP127" s="173"/>
      <c r="UQ127" s="173"/>
      <c r="UR127" s="173"/>
      <c r="US127" s="173"/>
      <c r="UT127" s="173"/>
      <c r="UU127" s="173"/>
      <c r="UV127" s="173"/>
      <c r="UW127" s="173"/>
      <c r="UX127" s="173"/>
      <c r="UY127" s="173"/>
      <c r="UZ127" s="173"/>
      <c r="VA127" s="173"/>
      <c r="VB127" s="173"/>
      <c r="VC127" s="173"/>
      <c r="VD127" s="173"/>
      <c r="VE127" s="173"/>
      <c r="VF127" s="173"/>
      <c r="VG127" s="173"/>
      <c r="VH127" s="173"/>
      <c r="VI127" s="173"/>
      <c r="VJ127" s="173"/>
      <c r="VK127" s="173"/>
      <c r="VL127" s="173"/>
      <c r="VM127" s="173"/>
      <c r="VN127" s="173"/>
      <c r="VO127" s="173"/>
      <c r="VP127" s="173"/>
      <c r="VQ127" s="173"/>
      <c r="VR127" s="173"/>
      <c r="VS127" s="173"/>
      <c r="VT127" s="173"/>
      <c r="VU127" s="173"/>
      <c r="VV127" s="173"/>
      <c r="VW127" s="173"/>
      <c r="VX127" s="173"/>
      <c r="VY127" s="173"/>
      <c r="VZ127" s="173"/>
      <c r="WA127" s="173"/>
      <c r="WB127" s="173"/>
      <c r="WC127" s="173"/>
      <c r="WD127" s="173"/>
      <c r="WE127" s="173"/>
      <c r="WF127" s="173"/>
      <c r="WG127" s="173"/>
      <c r="WH127" s="173"/>
      <c r="WI127" s="173"/>
      <c r="WJ127" s="173"/>
      <c r="WK127" s="173"/>
      <c r="WL127" s="173"/>
      <c r="WM127" s="173"/>
      <c r="WN127" s="173"/>
      <c r="WO127" s="173"/>
      <c r="WP127" s="173"/>
      <c r="WQ127" s="173"/>
      <c r="WR127" s="173"/>
      <c r="WS127" s="173"/>
      <c r="WT127" s="173"/>
      <c r="WU127" s="173"/>
      <c r="WV127" s="173"/>
      <c r="WW127" s="173"/>
      <c r="WX127" s="173"/>
      <c r="WY127" s="173"/>
      <c r="WZ127" s="173"/>
      <c r="XA127" s="173"/>
      <c r="XB127" s="173"/>
      <c r="XC127" s="173"/>
      <c r="XD127" s="173"/>
      <c r="XE127" s="173"/>
      <c r="XF127" s="173"/>
      <c r="XG127" s="173"/>
      <c r="XH127" s="173"/>
      <c r="XI127" s="173"/>
      <c r="XJ127" s="173"/>
      <c r="XK127" s="173"/>
      <c r="XL127" s="173"/>
      <c r="XM127" s="173"/>
      <c r="XN127" s="173"/>
      <c r="XO127" s="173"/>
      <c r="XP127" s="173"/>
      <c r="XQ127" s="173"/>
      <c r="XR127" s="173"/>
      <c r="XS127" s="173"/>
      <c r="XT127" s="173"/>
      <c r="XU127" s="173"/>
      <c r="XV127" s="173"/>
      <c r="XW127" s="173"/>
      <c r="XX127" s="173"/>
      <c r="XY127" s="173"/>
      <c r="XZ127" s="173"/>
      <c r="YA127" s="173"/>
      <c r="YB127" s="173"/>
      <c r="YC127" s="173"/>
      <c r="YD127" s="173"/>
      <c r="YE127" s="173"/>
      <c r="YF127" s="173"/>
      <c r="YG127" s="173"/>
      <c r="YH127" s="173"/>
      <c r="YI127" s="173"/>
      <c r="YJ127" s="173"/>
      <c r="YK127" s="173"/>
      <c r="YL127" s="173"/>
      <c r="YM127" s="173"/>
      <c r="YN127" s="173"/>
      <c r="YO127" s="173"/>
      <c r="YP127" s="173"/>
      <c r="YQ127" s="173"/>
      <c r="YR127" s="173"/>
      <c r="YS127" s="173"/>
      <c r="YT127" s="173"/>
      <c r="YU127" s="173"/>
      <c r="YV127" s="173"/>
      <c r="YW127" s="173"/>
      <c r="YX127" s="173"/>
      <c r="YY127" s="173"/>
      <c r="YZ127" s="173"/>
      <c r="ZA127" s="173"/>
      <c r="ZB127" s="173"/>
      <c r="ZC127" s="173"/>
      <c r="ZD127" s="173"/>
      <c r="ZE127" s="173"/>
      <c r="ZF127" s="173"/>
      <c r="ZG127" s="173"/>
      <c r="ZH127" s="173"/>
      <c r="ZI127" s="173"/>
      <c r="ZJ127" s="173"/>
      <c r="ZK127" s="173"/>
      <c r="ZL127" s="173"/>
      <c r="ZM127" s="173"/>
      <c r="ZN127" s="173"/>
      <c r="ZO127" s="173"/>
      <c r="ZP127" s="173"/>
      <c r="ZQ127" s="173"/>
      <c r="ZR127" s="173"/>
      <c r="ZS127" s="173"/>
      <c r="ZT127" s="173"/>
      <c r="ZU127" s="173"/>
      <c r="ZV127" s="173"/>
      <c r="ZW127" s="173"/>
      <c r="ZX127" s="173"/>
      <c r="ZY127" s="173"/>
      <c r="ZZ127" s="173"/>
      <c r="AAA127" s="173"/>
      <c r="AAB127" s="173"/>
      <c r="AAC127" s="173"/>
      <c r="AAD127" s="173"/>
      <c r="AAE127" s="173"/>
      <c r="AAF127" s="173"/>
      <c r="AAG127" s="173"/>
      <c r="AAH127" s="173"/>
      <c r="AAI127" s="173"/>
      <c r="AAJ127" s="173"/>
      <c r="AAK127" s="173"/>
      <c r="AAL127" s="173"/>
      <c r="AAM127" s="173"/>
      <c r="AAN127" s="173"/>
      <c r="AAO127" s="173"/>
      <c r="AAP127" s="173"/>
      <c r="AAQ127" s="173"/>
      <c r="AAR127" s="173"/>
      <c r="AAS127" s="173"/>
      <c r="AAT127" s="173"/>
      <c r="AAU127" s="173"/>
      <c r="AAV127" s="173"/>
      <c r="AAW127" s="173"/>
      <c r="AAX127" s="173"/>
      <c r="AAY127" s="173"/>
      <c r="AAZ127" s="173"/>
      <c r="ABA127" s="173"/>
      <c r="ABB127" s="173"/>
      <c r="ABC127" s="173"/>
      <c r="ABD127" s="173"/>
      <c r="ABE127" s="173"/>
      <c r="ABF127" s="173"/>
      <c r="ABG127" s="173"/>
      <c r="ABH127" s="173"/>
      <c r="ABI127" s="173"/>
      <c r="ABJ127" s="173"/>
      <c r="ABK127" s="173"/>
      <c r="ABL127" s="173"/>
      <c r="ABM127" s="173"/>
      <c r="ABN127" s="173"/>
      <c r="ABO127" s="173"/>
      <c r="ABP127" s="173"/>
      <c r="ABQ127" s="173"/>
      <c r="ABR127" s="173"/>
      <c r="ABS127" s="173"/>
      <c r="ABT127" s="173"/>
      <c r="ABU127" s="173"/>
      <c r="ABV127" s="173"/>
      <c r="ABW127" s="173"/>
      <c r="ABX127" s="173"/>
      <c r="ABY127" s="173"/>
      <c r="ABZ127" s="173"/>
      <c r="ACA127" s="173"/>
      <c r="ACB127" s="173"/>
      <c r="ACC127" s="173"/>
      <c r="ACD127" s="173"/>
      <c r="ACE127" s="173"/>
      <c r="ACF127" s="173"/>
      <c r="ACG127" s="173"/>
      <c r="ACH127" s="173"/>
      <c r="ACI127" s="173"/>
      <c r="ACJ127" s="173"/>
      <c r="ACK127" s="173"/>
      <c r="ACL127" s="173"/>
      <c r="ACM127" s="173"/>
      <c r="ACN127" s="173"/>
      <c r="ACO127" s="173"/>
      <c r="ACP127" s="173"/>
      <c r="ACQ127" s="173"/>
      <c r="ACR127" s="173"/>
      <c r="ACS127" s="173"/>
      <c r="ACT127" s="173"/>
      <c r="ACU127" s="173"/>
      <c r="ACV127" s="173"/>
      <c r="ACW127" s="173"/>
      <c r="ACX127" s="173"/>
      <c r="ACY127" s="173"/>
      <c r="ACZ127" s="173"/>
      <c r="ADA127" s="173"/>
      <c r="ADB127" s="173"/>
      <c r="ADC127" s="173"/>
      <c r="ADD127" s="173"/>
      <c r="ADE127" s="173"/>
      <c r="ADF127" s="173"/>
      <c r="ADG127" s="173"/>
      <c r="ADH127" s="173"/>
      <c r="ADI127" s="173"/>
      <c r="ADJ127" s="173"/>
      <c r="ADK127" s="173"/>
      <c r="ADL127" s="173"/>
      <c r="ADM127" s="173"/>
      <c r="ADN127" s="173"/>
      <c r="ADO127" s="173"/>
      <c r="ADP127" s="173"/>
      <c r="ADQ127" s="173"/>
      <c r="ADR127" s="173"/>
      <c r="ADS127" s="173"/>
      <c r="ADT127" s="173"/>
      <c r="ADU127" s="173"/>
      <c r="ADV127" s="173"/>
      <c r="ADW127" s="173"/>
      <c r="ADX127" s="173"/>
      <c r="ADY127" s="173"/>
      <c r="ADZ127" s="173"/>
      <c r="AEA127" s="173"/>
      <c r="AEB127" s="173"/>
      <c r="AEC127" s="173"/>
      <c r="AED127" s="173"/>
      <c r="AEE127" s="173"/>
      <c r="AEF127" s="173"/>
      <c r="AEG127" s="173"/>
      <c r="AEH127" s="173"/>
      <c r="AEI127" s="173"/>
      <c r="AEJ127" s="173"/>
      <c r="AEK127" s="173"/>
      <c r="AEL127" s="173"/>
      <c r="AEM127" s="173"/>
      <c r="AEN127" s="173"/>
      <c r="AEO127" s="173"/>
      <c r="AEP127" s="173"/>
      <c r="AEQ127" s="173"/>
      <c r="AER127" s="173"/>
      <c r="AES127" s="173"/>
      <c r="AET127" s="173"/>
      <c r="AEU127" s="173"/>
      <c r="AEV127" s="173"/>
      <c r="AEW127" s="173"/>
      <c r="AEX127" s="173"/>
      <c r="AEY127" s="173"/>
      <c r="AEZ127" s="173"/>
      <c r="AFA127" s="173"/>
      <c r="AFB127" s="173"/>
      <c r="AFC127" s="173"/>
      <c r="AFD127" s="173"/>
      <c r="AFE127" s="173"/>
      <c r="AFF127" s="173"/>
      <c r="AFG127" s="173"/>
      <c r="AFH127" s="173"/>
      <c r="AFI127" s="173"/>
      <c r="AFJ127" s="173"/>
      <c r="AFK127" s="173"/>
      <c r="AFL127" s="173"/>
      <c r="AFM127" s="173"/>
      <c r="AFN127" s="173"/>
      <c r="AFO127" s="173"/>
      <c r="AFP127" s="173"/>
      <c r="AFQ127" s="173"/>
      <c r="AFR127" s="173"/>
      <c r="AFS127" s="173"/>
      <c r="AFT127" s="173"/>
      <c r="AFU127" s="173"/>
      <c r="AFV127" s="173"/>
      <c r="AFW127" s="173"/>
      <c r="AFX127" s="173"/>
      <c r="AFY127" s="173"/>
      <c r="AFZ127" s="173"/>
      <c r="AGA127" s="173"/>
      <c r="AGB127" s="173"/>
      <c r="AGC127" s="173"/>
      <c r="AGD127" s="173"/>
      <c r="AGE127" s="173"/>
      <c r="AGF127" s="173"/>
      <c r="AGG127" s="173"/>
      <c r="AGH127" s="173"/>
      <c r="AGI127" s="173"/>
      <c r="AGJ127" s="173"/>
      <c r="AGK127" s="173"/>
      <c r="AGL127" s="173"/>
      <c r="AGM127" s="173"/>
      <c r="AGN127" s="173"/>
      <c r="AGO127" s="173"/>
      <c r="AGP127" s="173"/>
      <c r="AGQ127" s="173"/>
      <c r="AGR127" s="173"/>
      <c r="AGS127" s="173"/>
      <c r="AGT127" s="173"/>
      <c r="AGU127" s="173"/>
      <c r="AGV127" s="173"/>
      <c r="AGW127" s="173"/>
      <c r="AGX127" s="173"/>
      <c r="AGY127" s="173"/>
      <c r="AGZ127" s="173"/>
      <c r="AHA127" s="173"/>
      <c r="AHB127" s="173"/>
      <c r="AHC127" s="173"/>
      <c r="AHD127" s="173"/>
      <c r="AHE127" s="173"/>
      <c r="AHF127" s="173"/>
      <c r="AHG127" s="173"/>
      <c r="AHH127" s="173"/>
      <c r="AHI127" s="173"/>
      <c r="AHJ127" s="173"/>
      <c r="AHK127" s="173"/>
      <c r="AHL127" s="173"/>
      <c r="AHM127" s="173"/>
      <c r="AHN127" s="173"/>
      <c r="AHO127" s="173"/>
      <c r="AHP127" s="173"/>
      <c r="AHQ127" s="173"/>
      <c r="AHR127" s="173"/>
      <c r="AHS127" s="173"/>
      <c r="AHT127" s="173"/>
      <c r="AHU127" s="173"/>
      <c r="AHV127" s="173"/>
      <c r="AHW127" s="173"/>
      <c r="AHX127" s="173"/>
      <c r="AHY127" s="173"/>
      <c r="AHZ127" s="173"/>
      <c r="AIA127" s="173"/>
      <c r="AIB127" s="173"/>
      <c r="AIC127" s="173"/>
      <c r="AID127" s="173"/>
      <c r="AIE127" s="173"/>
      <c r="AIF127" s="173"/>
      <c r="AIG127" s="173"/>
      <c r="AIH127" s="173"/>
      <c r="AII127" s="173"/>
      <c r="AIJ127" s="173"/>
      <c r="AIK127" s="173"/>
      <c r="AIL127" s="173"/>
      <c r="AIM127" s="173"/>
      <c r="AIN127" s="173"/>
      <c r="AIO127" s="173"/>
      <c r="AIP127" s="173"/>
      <c r="AIQ127" s="173"/>
      <c r="AIR127" s="173"/>
      <c r="AIS127" s="173"/>
      <c r="AIT127" s="173"/>
      <c r="AIU127" s="173"/>
      <c r="AIV127" s="173"/>
      <c r="AIW127" s="173"/>
      <c r="AIX127" s="173"/>
      <c r="AIY127" s="173"/>
      <c r="AIZ127" s="173"/>
      <c r="AJA127" s="173"/>
      <c r="AJB127" s="173"/>
      <c r="AJC127" s="173"/>
      <c r="AJD127" s="173"/>
      <c r="AJE127" s="173"/>
      <c r="AJF127" s="173"/>
      <c r="AJG127" s="173"/>
      <c r="AJH127" s="173"/>
      <c r="AJI127" s="173"/>
      <c r="AJJ127" s="173"/>
      <c r="AJK127" s="173"/>
      <c r="AJL127" s="173"/>
      <c r="AJM127" s="173"/>
      <c r="AJN127" s="173"/>
      <c r="AJO127" s="173"/>
      <c r="AJP127" s="173"/>
      <c r="AJQ127" s="173"/>
      <c r="AJR127" s="173"/>
      <c r="AJS127" s="173"/>
      <c r="AJT127" s="173"/>
      <c r="AJU127" s="173"/>
      <c r="AJV127" s="173"/>
      <c r="AJW127" s="173"/>
      <c r="AJX127" s="173"/>
      <c r="AJY127" s="173"/>
      <c r="AJZ127" s="173"/>
      <c r="AKA127" s="173"/>
      <c r="AKB127" s="173"/>
      <c r="AKC127" s="173"/>
      <c r="AKD127" s="173"/>
      <c r="AKE127" s="173"/>
      <c r="AKF127" s="173"/>
      <c r="AKG127" s="173"/>
      <c r="AKH127" s="173"/>
      <c r="AKI127" s="173"/>
      <c r="AKJ127" s="173"/>
      <c r="AKK127" s="173"/>
      <c r="AKL127" s="173"/>
      <c r="AKM127" s="173"/>
      <c r="AKN127" s="173"/>
      <c r="AKO127" s="173"/>
      <c r="AKP127" s="173"/>
      <c r="AKQ127" s="173"/>
      <c r="AKR127" s="173"/>
      <c r="AKS127" s="173"/>
      <c r="AKT127" s="173"/>
      <c r="AKU127" s="173"/>
      <c r="AKV127" s="173"/>
      <c r="AKW127" s="173"/>
      <c r="AKX127" s="173"/>
      <c r="AKY127" s="173"/>
      <c r="AKZ127" s="173"/>
      <c r="ALA127" s="173"/>
      <c r="ALB127" s="173"/>
      <c r="ALC127" s="173"/>
      <c r="ALD127" s="173"/>
      <c r="ALE127" s="173"/>
      <c r="ALF127" s="173"/>
      <c r="ALG127" s="173"/>
      <c r="ALH127" s="173"/>
      <c r="ALI127" s="173"/>
      <c r="ALJ127" s="173"/>
      <c r="ALK127" s="173"/>
      <c r="ALL127" s="173"/>
      <c r="ALM127" s="173"/>
      <c r="ALN127" s="173"/>
      <c r="ALO127" s="173"/>
      <c r="ALP127" s="173"/>
      <c r="ALQ127" s="173"/>
      <c r="ALR127" s="173"/>
      <c r="ALS127" s="173"/>
      <c r="ALT127" s="173"/>
      <c r="ALU127" s="173"/>
      <c r="ALV127" s="173"/>
      <c r="ALW127" s="173"/>
      <c r="ALX127" s="173"/>
      <c r="ALY127" s="173"/>
      <c r="ALZ127" s="173"/>
      <c r="AMA127" s="173"/>
      <c r="AMB127" s="173"/>
      <c r="AMC127" s="173"/>
      <c r="AMD127" s="173"/>
      <c r="AME127" s="173"/>
      <c r="AMF127" s="173"/>
      <c r="AMG127" s="173"/>
      <c r="AMH127" s="173"/>
      <c r="AMI127" s="173"/>
      <c r="AMJ127" s="173"/>
      <c r="AMK127" s="173"/>
      <c r="AML127" s="173"/>
      <c r="AMM127" s="173"/>
      <c r="AMN127" s="173"/>
      <c r="AMO127" s="173"/>
      <c r="AMP127" s="173"/>
      <c r="AMQ127" s="173"/>
      <c r="AMR127" s="173"/>
      <c r="AMS127" s="173"/>
      <c r="AMT127" s="173"/>
      <c r="AMU127" s="173"/>
      <c r="AMV127" s="173"/>
      <c r="AMW127" s="173"/>
      <c r="AMX127" s="173"/>
      <c r="AMY127" s="173"/>
      <c r="AMZ127" s="173"/>
      <c r="ANA127" s="173"/>
      <c r="ANB127" s="173"/>
      <c r="ANC127" s="173"/>
      <c r="AND127" s="173"/>
      <c r="ANE127" s="173"/>
      <c r="ANF127" s="173"/>
      <c r="ANG127" s="173"/>
      <c r="ANH127" s="173"/>
      <c r="ANI127" s="173"/>
      <c r="ANJ127" s="173"/>
      <c r="ANK127" s="173"/>
      <c r="ANL127" s="173"/>
      <c r="ANM127" s="173"/>
      <c r="ANN127" s="173"/>
      <c r="ANO127" s="173"/>
      <c r="ANP127" s="173"/>
      <c r="ANQ127" s="173"/>
      <c r="ANR127" s="173"/>
      <c r="ANS127" s="173"/>
      <c r="ANT127" s="173"/>
      <c r="ANU127" s="173"/>
      <c r="ANV127" s="173"/>
      <c r="ANW127" s="173"/>
      <c r="ANX127" s="173"/>
      <c r="ANY127" s="173"/>
      <c r="ANZ127" s="173"/>
      <c r="AOA127" s="173"/>
      <c r="AOB127" s="173"/>
      <c r="AOC127" s="173"/>
      <c r="AOD127" s="173"/>
      <c r="AOE127" s="173"/>
      <c r="AOF127" s="173"/>
      <c r="AOG127" s="173"/>
      <c r="AOH127" s="173"/>
      <c r="AOI127" s="173"/>
      <c r="AOJ127" s="173"/>
      <c r="AOK127" s="173"/>
      <c r="AOL127" s="173"/>
      <c r="AOM127" s="173"/>
      <c r="AON127" s="173"/>
      <c r="AOO127" s="173"/>
      <c r="AOP127" s="173"/>
      <c r="AOQ127" s="173"/>
      <c r="AOR127" s="173"/>
      <c r="AOS127" s="173"/>
      <c r="AOT127" s="173"/>
      <c r="AOU127" s="173"/>
      <c r="AOV127" s="173"/>
      <c r="AOW127" s="173"/>
      <c r="AOX127" s="173"/>
      <c r="AOY127" s="173"/>
      <c r="AOZ127" s="173"/>
      <c r="APA127" s="173"/>
      <c r="APB127" s="173"/>
      <c r="APC127" s="173"/>
      <c r="APD127" s="173"/>
      <c r="APE127" s="173"/>
      <c r="APF127" s="173"/>
      <c r="APG127" s="173"/>
      <c r="APH127" s="173"/>
      <c r="API127" s="173"/>
      <c r="APJ127" s="173"/>
      <c r="APK127" s="173"/>
      <c r="APL127" s="173"/>
      <c r="APM127" s="173"/>
      <c r="APN127" s="173"/>
      <c r="APO127" s="173"/>
      <c r="APP127" s="173"/>
    </row>
    <row r="128" spans="1:1108" s="249" customFormat="1">
      <c r="A128" s="42">
        <v>328</v>
      </c>
      <c r="B128" s="137">
        <v>111.3</v>
      </c>
      <c r="C128" s="102" t="s">
        <v>935</v>
      </c>
      <c r="D128" s="174">
        <v>1262</v>
      </c>
      <c r="E128" s="254" t="s">
        <v>840</v>
      </c>
      <c r="F128" s="106" t="s">
        <v>876</v>
      </c>
      <c r="G128" s="175" t="s">
        <v>875</v>
      </c>
      <c r="H128" s="175" t="s">
        <v>878</v>
      </c>
      <c r="I128" s="175" t="s">
        <v>926</v>
      </c>
      <c r="J128" s="10" t="s">
        <v>927</v>
      </c>
      <c r="K128" s="10" t="s">
        <v>928</v>
      </c>
      <c r="L128" s="74" t="s">
        <v>929</v>
      </c>
      <c r="M128" s="10" t="s">
        <v>930</v>
      </c>
      <c r="N128" s="74" t="s">
        <v>201</v>
      </c>
      <c r="O128" s="177">
        <v>110755</v>
      </c>
      <c r="P128" s="109">
        <v>89</v>
      </c>
      <c r="Q128" s="109" t="s">
        <v>0</v>
      </c>
      <c r="R128" s="109">
        <v>89</v>
      </c>
      <c r="S128" s="109" t="s">
        <v>0</v>
      </c>
      <c r="T128" s="109">
        <v>3</v>
      </c>
      <c r="U128" s="109" t="s">
        <v>0</v>
      </c>
      <c r="V128" s="109">
        <v>14</v>
      </c>
      <c r="W128" s="109" t="s">
        <v>0</v>
      </c>
      <c r="X128" s="109">
        <v>8</v>
      </c>
      <c r="Y128" s="109" t="s">
        <v>0</v>
      </c>
      <c r="Z128" s="109">
        <v>5</v>
      </c>
      <c r="AA128" s="109" t="s">
        <v>0</v>
      </c>
      <c r="AB128" s="109"/>
      <c r="AC128" s="109" t="s">
        <v>0</v>
      </c>
      <c r="AD128" s="109"/>
      <c r="AE128" s="109" t="s">
        <v>0</v>
      </c>
      <c r="AF128" s="77">
        <v>4.5</v>
      </c>
      <c r="AG128" s="78">
        <v>8</v>
      </c>
      <c r="AH128" s="77" t="s">
        <v>407</v>
      </c>
      <c r="AI128" s="77" t="s">
        <v>0</v>
      </c>
      <c r="AJ128" s="284" t="s">
        <v>8</v>
      </c>
      <c r="AK128" s="284" t="s">
        <v>797</v>
      </c>
      <c r="AL128" s="285" t="s">
        <v>11</v>
      </c>
      <c r="AM128" s="285"/>
      <c r="AN128" s="285"/>
      <c r="AO128" s="285"/>
      <c r="AP128" s="111">
        <v>50</v>
      </c>
      <c r="AQ128" s="111" t="s">
        <v>7</v>
      </c>
      <c r="AR128" s="83">
        <v>0.28000000000000003</v>
      </c>
      <c r="AS128" s="83" t="s">
        <v>20</v>
      </c>
      <c r="AT128" s="265" t="s">
        <v>276</v>
      </c>
      <c r="AU128" s="266" t="s">
        <v>465</v>
      </c>
      <c r="AV128" s="266" t="s">
        <v>408</v>
      </c>
      <c r="AW128" s="74" t="s">
        <v>206</v>
      </c>
      <c r="AX128" s="74" t="s">
        <v>207</v>
      </c>
      <c r="AY128" s="74" t="s">
        <v>208</v>
      </c>
      <c r="AZ128" s="74" t="s">
        <v>209</v>
      </c>
      <c r="BA128" s="152" t="s">
        <v>210</v>
      </c>
      <c r="BB128" s="86" t="s">
        <v>211</v>
      </c>
      <c r="BC128" s="86" t="s">
        <v>212</v>
      </c>
      <c r="BD128" s="86" t="s">
        <v>213</v>
      </c>
      <c r="BE128" s="364" t="s">
        <v>840</v>
      </c>
      <c r="BF128" s="236" t="s">
        <v>849</v>
      </c>
      <c r="BG128" s="236" t="s">
        <v>850</v>
      </c>
      <c r="BH128" s="236" t="s">
        <v>851</v>
      </c>
      <c r="BM128" s="155" t="s">
        <v>215</v>
      </c>
      <c r="BN128" s="154" t="s">
        <v>216</v>
      </c>
      <c r="BO128" s="154" t="s">
        <v>217</v>
      </c>
      <c r="BP128" s="154" t="s">
        <v>218</v>
      </c>
      <c r="BQ128" s="155" t="s">
        <v>219</v>
      </c>
      <c r="BR128" s="154" t="s">
        <v>220</v>
      </c>
      <c r="BS128" s="121" t="s">
        <v>221</v>
      </c>
      <c r="BT128" s="121" t="s">
        <v>222</v>
      </c>
      <c r="BU128" s="121" t="s">
        <v>215</v>
      </c>
      <c r="BV128" s="121" t="s">
        <v>216</v>
      </c>
      <c r="BW128" s="121" t="s">
        <v>217</v>
      </c>
      <c r="BX128" s="121" t="s">
        <v>218</v>
      </c>
      <c r="BY128" s="121" t="s">
        <v>223</v>
      </c>
      <c r="BZ128" s="154" t="s">
        <v>224</v>
      </c>
      <c r="CA128" s="154" t="s">
        <v>225</v>
      </c>
      <c r="CB128" s="154" t="s">
        <v>226</v>
      </c>
      <c r="CC128" s="155" t="s">
        <v>344</v>
      </c>
      <c r="CD128" s="155" t="s">
        <v>345</v>
      </c>
      <c r="CE128" s="155" t="s">
        <v>346</v>
      </c>
      <c r="CF128" s="155" t="s">
        <v>347</v>
      </c>
      <c r="CG128" s="245" t="s">
        <v>231</v>
      </c>
      <c r="CH128" s="154" t="s">
        <v>232</v>
      </c>
      <c r="CI128" s="156" t="s">
        <v>233</v>
      </c>
      <c r="CJ128" s="156" t="s">
        <v>234</v>
      </c>
      <c r="CK128" s="158"/>
      <c r="CL128" s="158"/>
      <c r="CM128" s="158"/>
      <c r="CN128" s="158"/>
      <c r="CO128" s="158"/>
      <c r="CP128" s="158"/>
      <c r="CQ128" s="158"/>
      <c r="CR128" s="158"/>
      <c r="CS128" s="158"/>
      <c r="CT128" s="158"/>
      <c r="CU128" s="158"/>
      <c r="CV128" s="158"/>
      <c r="CW128" s="158"/>
      <c r="CX128" s="158"/>
      <c r="CY128" s="158"/>
      <c r="CZ128" s="91"/>
      <c r="DA128" s="92"/>
      <c r="DB128" s="93"/>
      <c r="DC128" s="93"/>
      <c r="DD128" s="93"/>
      <c r="DE128" s="280" t="s">
        <v>509</v>
      </c>
      <c r="DF128" s="93"/>
      <c r="DG128" s="158"/>
      <c r="DH128" s="158"/>
      <c r="DI128" s="92" t="s">
        <v>236</v>
      </c>
      <c r="DJ128" s="91" t="s">
        <v>237</v>
      </c>
      <c r="DK128" s="91" t="s">
        <v>238</v>
      </c>
      <c r="DL128" s="91" t="s">
        <v>239</v>
      </c>
      <c r="DM128" s="127" t="s">
        <v>223</v>
      </c>
      <c r="DN128" s="127" t="s">
        <v>224</v>
      </c>
      <c r="DO128" s="127" t="s">
        <v>225</v>
      </c>
      <c r="DP128" s="127" t="s">
        <v>240</v>
      </c>
      <c r="DQ128" s="91"/>
      <c r="DR128" s="91"/>
      <c r="DS128" s="91"/>
      <c r="DT128" s="91"/>
      <c r="DU128" s="191" t="s">
        <v>852</v>
      </c>
      <c r="DV128" s="91" t="s">
        <v>853</v>
      </c>
      <c r="DW128" s="91" t="s">
        <v>854</v>
      </c>
      <c r="DX128" s="91" t="s">
        <v>855</v>
      </c>
      <c r="DY128" s="91"/>
      <c r="DZ128" s="91"/>
      <c r="EA128" s="91"/>
      <c r="EB128" s="91"/>
      <c r="EC128" s="91"/>
      <c r="ED128" s="91"/>
      <c r="EE128" s="91"/>
      <c r="EF128" s="91"/>
      <c r="EG128" s="94" t="s">
        <v>869</v>
      </c>
      <c r="EH128" s="96" t="s">
        <v>516</v>
      </c>
      <c r="EI128" s="95" t="s">
        <v>517</v>
      </c>
      <c r="EJ128" s="95" t="s">
        <v>518</v>
      </c>
      <c r="EK128" s="96" t="s">
        <v>253</v>
      </c>
      <c r="EL128" s="74" t="s">
        <v>857</v>
      </c>
      <c r="EM128" s="74" t="s">
        <v>520</v>
      </c>
      <c r="EN128" s="137" t="s">
        <v>869</v>
      </c>
      <c r="EO128" s="185" t="s">
        <v>254</v>
      </c>
      <c r="EP128" s="185" t="s">
        <v>919</v>
      </c>
      <c r="EQ128" s="185" t="s">
        <v>931</v>
      </c>
      <c r="ER128" s="185" t="s">
        <v>932</v>
      </c>
      <c r="ES128" s="185" t="s">
        <v>933</v>
      </c>
      <c r="ET128" s="185" t="s">
        <v>871</v>
      </c>
      <c r="EU128" s="185" t="s">
        <v>934</v>
      </c>
      <c r="EV128" s="137"/>
      <c r="EW128" s="137"/>
      <c r="EX128" s="355" t="s">
        <v>394</v>
      </c>
      <c r="EY128" s="355"/>
      <c r="EZ128" s="356"/>
      <c r="FA128" s="356"/>
      <c r="FB128" s="356"/>
      <c r="FC128" s="356"/>
      <c r="FD128" s="356"/>
      <c r="FE128" s="356"/>
      <c r="FF128" s="239"/>
      <c r="FG128" s="248"/>
      <c r="FH128" s="239">
        <v>46676</v>
      </c>
      <c r="FI128" s="240"/>
      <c r="FJ128" s="239"/>
      <c r="FK128" s="240">
        <v>115833</v>
      </c>
      <c r="FL128" s="135">
        <v>1</v>
      </c>
      <c r="FM128" s="136"/>
      <c r="FN128" s="136"/>
      <c r="FO128" s="136"/>
      <c r="FP128" s="136"/>
      <c r="FQ128" s="136"/>
      <c r="FR128" s="136"/>
      <c r="FS128" s="136"/>
      <c r="FT128" s="136"/>
      <c r="FU128" s="136"/>
      <c r="FV128" s="136"/>
      <c r="FW128" s="173"/>
      <c r="FX128" s="173"/>
      <c r="FY128" s="173"/>
      <c r="FZ128" s="173"/>
      <c r="GA128" s="173"/>
      <c r="GB128" s="173"/>
      <c r="GC128" s="173"/>
      <c r="GD128" s="173"/>
      <c r="GE128" s="173"/>
      <c r="GF128" s="173"/>
      <c r="GG128" s="173"/>
      <c r="GH128" s="173"/>
      <c r="GI128" s="173"/>
      <c r="GJ128" s="173"/>
      <c r="GK128" s="173"/>
      <c r="GL128" s="173"/>
      <c r="GM128" s="173"/>
      <c r="GN128" s="173"/>
      <c r="GO128" s="173"/>
      <c r="GP128" s="173"/>
      <c r="GQ128" s="173"/>
      <c r="GR128" s="173"/>
      <c r="GS128" s="173"/>
      <c r="GT128" s="173"/>
      <c r="GU128" s="173"/>
      <c r="GV128" s="173"/>
      <c r="GW128" s="173"/>
      <c r="GX128" s="173"/>
      <c r="GY128" s="173"/>
      <c r="GZ128" s="173"/>
      <c r="HA128" s="173"/>
      <c r="HB128" s="173"/>
      <c r="HC128" s="173"/>
      <c r="HD128" s="173"/>
      <c r="HE128" s="173"/>
      <c r="HF128" s="173"/>
      <c r="HG128" s="173"/>
      <c r="HH128" s="173"/>
      <c r="HI128" s="173"/>
      <c r="HJ128" s="173"/>
      <c r="HK128" s="173"/>
      <c r="HL128" s="173"/>
      <c r="HM128" s="173"/>
      <c r="HN128" s="173"/>
      <c r="HO128" s="173"/>
      <c r="HP128" s="173"/>
      <c r="HQ128" s="173"/>
      <c r="HR128" s="173"/>
      <c r="HS128" s="173"/>
      <c r="HT128" s="173"/>
      <c r="HU128" s="173"/>
      <c r="HV128" s="173"/>
      <c r="HW128" s="173"/>
      <c r="HX128" s="173"/>
      <c r="HY128" s="173"/>
      <c r="HZ128" s="173"/>
      <c r="IA128" s="173"/>
      <c r="IB128" s="173"/>
      <c r="IC128" s="173"/>
      <c r="ID128" s="173"/>
      <c r="IE128" s="173"/>
      <c r="IF128" s="173"/>
      <c r="IG128" s="173"/>
      <c r="IH128" s="173"/>
      <c r="II128" s="173"/>
      <c r="IJ128" s="173"/>
      <c r="IK128" s="173"/>
      <c r="IL128" s="173"/>
      <c r="IM128" s="173"/>
      <c r="IN128" s="173"/>
      <c r="IO128" s="173"/>
      <c r="IP128" s="173"/>
      <c r="IQ128" s="173"/>
      <c r="IR128" s="173"/>
      <c r="IS128" s="173"/>
      <c r="IT128" s="173"/>
      <c r="IU128" s="173"/>
      <c r="IV128" s="173"/>
      <c r="IW128" s="173"/>
      <c r="IX128" s="173"/>
      <c r="IY128" s="173"/>
      <c r="IZ128" s="173"/>
      <c r="JA128" s="173"/>
      <c r="JB128" s="173"/>
      <c r="JC128" s="173"/>
      <c r="JD128" s="173"/>
      <c r="JE128" s="173"/>
      <c r="JF128" s="173"/>
      <c r="JG128" s="173"/>
      <c r="JH128" s="173"/>
      <c r="JI128" s="173"/>
      <c r="JJ128" s="173"/>
      <c r="JK128" s="173"/>
      <c r="JL128" s="173"/>
      <c r="JM128" s="173"/>
      <c r="JN128" s="173"/>
      <c r="JO128" s="173"/>
      <c r="JP128" s="173"/>
      <c r="JQ128" s="173"/>
      <c r="JR128" s="173"/>
      <c r="JS128" s="173"/>
      <c r="JT128" s="173"/>
      <c r="JU128" s="173"/>
      <c r="JV128" s="173"/>
      <c r="JW128" s="173"/>
      <c r="JX128" s="173"/>
      <c r="JY128" s="173"/>
      <c r="JZ128" s="173"/>
      <c r="KA128" s="173"/>
      <c r="KB128" s="173"/>
      <c r="KC128" s="173"/>
      <c r="KD128" s="173"/>
      <c r="KE128" s="173"/>
      <c r="KF128" s="173"/>
      <c r="KG128" s="173"/>
      <c r="KH128" s="173"/>
      <c r="KI128" s="173"/>
      <c r="KJ128" s="173"/>
      <c r="KK128" s="173"/>
      <c r="KL128" s="173"/>
      <c r="KM128" s="173"/>
      <c r="KN128" s="173"/>
      <c r="KO128" s="173"/>
      <c r="KP128" s="173"/>
      <c r="KQ128" s="173"/>
      <c r="KR128" s="173"/>
      <c r="KS128" s="173"/>
      <c r="KT128" s="173"/>
      <c r="KU128" s="173"/>
      <c r="KV128" s="173"/>
      <c r="KW128" s="173"/>
      <c r="KX128" s="173"/>
      <c r="KY128" s="173"/>
      <c r="KZ128" s="173"/>
      <c r="LA128" s="173"/>
      <c r="LB128" s="173"/>
      <c r="LC128" s="173"/>
      <c r="LD128" s="173"/>
      <c r="LE128" s="173"/>
      <c r="LF128" s="173"/>
      <c r="LG128" s="173"/>
      <c r="LH128" s="173"/>
      <c r="LI128" s="173"/>
      <c r="LJ128" s="173"/>
      <c r="LK128" s="173"/>
      <c r="LL128" s="173"/>
      <c r="LM128" s="173"/>
      <c r="LN128" s="173"/>
      <c r="LO128" s="173"/>
      <c r="LP128" s="173"/>
      <c r="LQ128" s="173"/>
      <c r="LR128" s="173"/>
      <c r="LS128" s="173"/>
      <c r="LT128" s="173"/>
      <c r="LU128" s="173"/>
      <c r="LV128" s="173"/>
      <c r="LW128" s="173"/>
      <c r="LX128" s="173"/>
      <c r="LY128" s="173"/>
      <c r="LZ128" s="173"/>
      <c r="MA128" s="173"/>
      <c r="MB128" s="173"/>
      <c r="MC128" s="173"/>
      <c r="MD128" s="173"/>
      <c r="ME128" s="173"/>
      <c r="MF128" s="173"/>
      <c r="MG128" s="173"/>
      <c r="MH128" s="173"/>
      <c r="MI128" s="173"/>
      <c r="MJ128" s="173"/>
      <c r="MK128" s="173"/>
      <c r="ML128" s="173"/>
      <c r="MM128" s="173"/>
      <c r="MN128" s="173"/>
      <c r="MO128" s="173"/>
      <c r="MP128" s="173"/>
      <c r="MQ128" s="173"/>
      <c r="MR128" s="173"/>
      <c r="MS128" s="173"/>
      <c r="MT128" s="173"/>
      <c r="MU128" s="173"/>
      <c r="MV128" s="173"/>
      <c r="MW128" s="173"/>
      <c r="MX128" s="173"/>
      <c r="MY128" s="173"/>
      <c r="MZ128" s="173"/>
      <c r="NA128" s="173"/>
      <c r="NB128" s="173"/>
      <c r="NC128" s="173"/>
      <c r="ND128" s="173"/>
      <c r="NE128" s="173"/>
      <c r="NF128" s="173"/>
      <c r="NG128" s="173"/>
      <c r="NH128" s="173"/>
      <c r="NI128" s="173"/>
      <c r="NJ128" s="173"/>
      <c r="NK128" s="173"/>
      <c r="NL128" s="173"/>
      <c r="NM128" s="173"/>
      <c r="NN128" s="173"/>
      <c r="NO128" s="173"/>
      <c r="NP128" s="173"/>
      <c r="NQ128" s="173"/>
      <c r="NR128" s="173"/>
      <c r="NS128" s="173"/>
      <c r="NT128" s="173"/>
      <c r="NU128" s="173"/>
      <c r="NV128" s="173"/>
      <c r="NW128" s="173"/>
      <c r="NX128" s="173"/>
      <c r="NY128" s="173"/>
      <c r="NZ128" s="173"/>
      <c r="OA128" s="173"/>
      <c r="OB128" s="173"/>
      <c r="OC128" s="173"/>
      <c r="OD128" s="173"/>
      <c r="OE128" s="173"/>
      <c r="OF128" s="173"/>
      <c r="OG128" s="173"/>
      <c r="OH128" s="173"/>
      <c r="OI128" s="173"/>
      <c r="OJ128" s="173"/>
      <c r="OK128" s="173"/>
      <c r="OL128" s="173"/>
      <c r="OM128" s="173"/>
      <c r="ON128" s="173"/>
      <c r="OO128" s="173"/>
      <c r="OP128" s="173"/>
      <c r="OQ128" s="173"/>
      <c r="OR128" s="173"/>
      <c r="OS128" s="173"/>
      <c r="OT128" s="173"/>
      <c r="OU128" s="173"/>
      <c r="OV128" s="173"/>
      <c r="OW128" s="173"/>
      <c r="OX128" s="173"/>
      <c r="OY128" s="173"/>
      <c r="OZ128" s="173"/>
      <c r="PA128" s="173"/>
      <c r="PB128" s="173"/>
      <c r="PC128" s="173"/>
      <c r="PD128" s="173"/>
      <c r="PE128" s="173"/>
      <c r="PF128" s="173"/>
      <c r="PG128" s="173"/>
      <c r="PH128" s="173"/>
      <c r="PI128" s="173"/>
      <c r="PJ128" s="173"/>
      <c r="PK128" s="173"/>
      <c r="PL128" s="173"/>
      <c r="PM128" s="173"/>
      <c r="PN128" s="173"/>
      <c r="PO128" s="173"/>
      <c r="PP128" s="173"/>
      <c r="PQ128" s="173"/>
      <c r="PR128" s="173"/>
      <c r="PS128" s="173"/>
      <c r="PT128" s="173"/>
      <c r="PU128" s="173"/>
      <c r="PV128" s="173"/>
      <c r="PW128" s="173"/>
      <c r="PX128" s="173"/>
      <c r="PY128" s="173"/>
      <c r="PZ128" s="173"/>
      <c r="QA128" s="173"/>
      <c r="QB128" s="173"/>
      <c r="QC128" s="173"/>
      <c r="QD128" s="173"/>
      <c r="QE128" s="173"/>
      <c r="QF128" s="173"/>
      <c r="QG128" s="173"/>
      <c r="QH128" s="173"/>
      <c r="QI128" s="173"/>
      <c r="QJ128" s="173"/>
      <c r="QK128" s="173"/>
      <c r="QL128" s="173"/>
      <c r="QM128" s="173"/>
      <c r="QN128" s="173"/>
      <c r="QO128" s="173"/>
      <c r="QP128" s="173"/>
      <c r="QQ128" s="173"/>
      <c r="QR128" s="173"/>
      <c r="QS128" s="173"/>
      <c r="QT128" s="173"/>
      <c r="QU128" s="173"/>
      <c r="QV128" s="173"/>
      <c r="QW128" s="173"/>
      <c r="QX128" s="173"/>
      <c r="QY128" s="173"/>
      <c r="QZ128" s="173"/>
      <c r="RA128" s="173"/>
      <c r="RB128" s="173"/>
      <c r="RC128" s="173"/>
      <c r="RD128" s="173"/>
      <c r="RE128" s="173"/>
      <c r="RF128" s="173"/>
      <c r="RG128" s="173"/>
      <c r="RH128" s="173"/>
      <c r="RI128" s="173"/>
      <c r="RJ128" s="173"/>
      <c r="RK128" s="173"/>
      <c r="RL128" s="173"/>
      <c r="RM128" s="173"/>
      <c r="RN128" s="173"/>
      <c r="RO128" s="173"/>
      <c r="RP128" s="173"/>
      <c r="RQ128" s="173"/>
      <c r="RR128" s="173"/>
      <c r="RS128" s="173"/>
      <c r="RT128" s="173"/>
      <c r="RU128" s="173"/>
      <c r="RV128" s="173"/>
      <c r="RW128" s="173"/>
      <c r="RX128" s="173"/>
      <c r="RY128" s="173"/>
      <c r="RZ128" s="173"/>
      <c r="SA128" s="173"/>
      <c r="SB128" s="173"/>
      <c r="SC128" s="173"/>
      <c r="SD128" s="173"/>
      <c r="SE128" s="173"/>
      <c r="SF128" s="173"/>
      <c r="SG128" s="173"/>
      <c r="SH128" s="173"/>
      <c r="SI128" s="173"/>
      <c r="SJ128" s="173"/>
      <c r="SK128" s="173"/>
      <c r="SL128" s="173"/>
      <c r="SM128" s="173"/>
      <c r="SN128" s="173"/>
      <c r="SO128" s="173"/>
      <c r="SP128" s="173"/>
      <c r="SQ128" s="173"/>
      <c r="SR128" s="173"/>
      <c r="SS128" s="173"/>
      <c r="ST128" s="173"/>
      <c r="SU128" s="173"/>
      <c r="SV128" s="173"/>
      <c r="SW128" s="173"/>
      <c r="SX128" s="173"/>
      <c r="SY128" s="173"/>
      <c r="SZ128" s="173"/>
      <c r="TA128" s="173"/>
      <c r="TB128" s="173"/>
      <c r="TC128" s="173"/>
      <c r="TD128" s="173"/>
      <c r="TE128" s="173"/>
      <c r="TF128" s="173"/>
      <c r="TG128" s="173"/>
      <c r="TH128" s="173"/>
      <c r="TI128" s="173"/>
      <c r="TJ128" s="173"/>
      <c r="TK128" s="173"/>
      <c r="TL128" s="173"/>
      <c r="TM128" s="173"/>
      <c r="TN128" s="173"/>
      <c r="TO128" s="173"/>
      <c r="TP128" s="173"/>
      <c r="TQ128" s="173"/>
      <c r="TR128" s="173"/>
      <c r="TS128" s="173"/>
      <c r="TT128" s="173"/>
      <c r="TU128" s="173"/>
      <c r="TV128" s="173"/>
      <c r="TW128" s="173"/>
      <c r="TX128" s="173"/>
      <c r="TY128" s="173"/>
      <c r="TZ128" s="173"/>
      <c r="UA128" s="173"/>
      <c r="UB128" s="173"/>
      <c r="UC128" s="173"/>
      <c r="UD128" s="173"/>
      <c r="UE128" s="173"/>
      <c r="UF128" s="173"/>
      <c r="UG128" s="173"/>
      <c r="UH128" s="173"/>
      <c r="UI128" s="173"/>
      <c r="UJ128" s="173"/>
      <c r="UK128" s="173"/>
      <c r="UL128" s="173"/>
      <c r="UM128" s="173"/>
      <c r="UN128" s="173"/>
      <c r="UO128" s="173"/>
      <c r="UP128" s="173"/>
      <c r="UQ128" s="173"/>
      <c r="UR128" s="173"/>
      <c r="US128" s="173"/>
      <c r="UT128" s="173"/>
      <c r="UU128" s="173"/>
      <c r="UV128" s="173"/>
      <c r="UW128" s="173"/>
      <c r="UX128" s="173"/>
      <c r="UY128" s="173"/>
      <c r="UZ128" s="173"/>
      <c r="VA128" s="173"/>
      <c r="VB128" s="173"/>
      <c r="VC128" s="173"/>
      <c r="VD128" s="173"/>
      <c r="VE128" s="173"/>
      <c r="VF128" s="173"/>
      <c r="VG128" s="173"/>
      <c r="VH128" s="173"/>
      <c r="VI128" s="173"/>
      <c r="VJ128" s="173"/>
      <c r="VK128" s="173"/>
      <c r="VL128" s="173"/>
      <c r="VM128" s="173"/>
      <c r="VN128" s="173"/>
      <c r="VO128" s="173"/>
      <c r="VP128" s="173"/>
      <c r="VQ128" s="173"/>
      <c r="VR128" s="173"/>
      <c r="VS128" s="173"/>
      <c r="VT128" s="173"/>
      <c r="VU128" s="173"/>
      <c r="VV128" s="173"/>
      <c r="VW128" s="173"/>
      <c r="VX128" s="173"/>
      <c r="VY128" s="173"/>
      <c r="VZ128" s="173"/>
      <c r="WA128" s="173"/>
      <c r="WB128" s="173"/>
      <c r="WC128" s="173"/>
      <c r="WD128" s="173"/>
      <c r="WE128" s="173"/>
      <c r="WF128" s="173"/>
      <c r="WG128" s="173"/>
      <c r="WH128" s="173"/>
      <c r="WI128" s="173"/>
      <c r="WJ128" s="173"/>
      <c r="WK128" s="173"/>
      <c r="WL128" s="173"/>
      <c r="WM128" s="173"/>
      <c r="WN128" s="173"/>
      <c r="WO128" s="173"/>
      <c r="WP128" s="173"/>
      <c r="WQ128" s="173"/>
      <c r="WR128" s="173"/>
      <c r="WS128" s="173"/>
      <c r="WT128" s="173"/>
      <c r="WU128" s="173"/>
      <c r="WV128" s="173"/>
      <c r="WW128" s="173"/>
      <c r="WX128" s="173"/>
      <c r="WY128" s="173"/>
      <c r="WZ128" s="173"/>
      <c r="XA128" s="173"/>
      <c r="XB128" s="173"/>
      <c r="XC128" s="173"/>
      <c r="XD128" s="173"/>
      <c r="XE128" s="173"/>
      <c r="XF128" s="173"/>
      <c r="XG128" s="173"/>
      <c r="XH128" s="173"/>
      <c r="XI128" s="173"/>
      <c r="XJ128" s="173"/>
      <c r="XK128" s="173"/>
      <c r="XL128" s="173"/>
      <c r="XM128" s="173"/>
      <c r="XN128" s="173"/>
      <c r="XO128" s="173"/>
      <c r="XP128" s="173"/>
      <c r="XQ128" s="173"/>
      <c r="XR128" s="173"/>
      <c r="XS128" s="173"/>
      <c r="XT128" s="173"/>
      <c r="XU128" s="173"/>
      <c r="XV128" s="173"/>
      <c r="XW128" s="173"/>
      <c r="XX128" s="173"/>
      <c r="XY128" s="173"/>
      <c r="XZ128" s="173"/>
      <c r="YA128" s="173"/>
      <c r="YB128" s="173"/>
      <c r="YC128" s="173"/>
      <c r="YD128" s="173"/>
      <c r="YE128" s="173"/>
      <c r="YF128" s="173"/>
      <c r="YG128" s="173"/>
      <c r="YH128" s="173"/>
      <c r="YI128" s="173"/>
      <c r="YJ128" s="173"/>
      <c r="YK128" s="173"/>
      <c r="YL128" s="173"/>
      <c r="YM128" s="173"/>
      <c r="YN128" s="173"/>
      <c r="YO128" s="173"/>
      <c r="YP128" s="173"/>
      <c r="YQ128" s="173"/>
      <c r="YR128" s="173"/>
      <c r="YS128" s="173"/>
      <c r="YT128" s="173"/>
      <c r="YU128" s="173"/>
      <c r="YV128" s="173"/>
      <c r="YW128" s="173"/>
      <c r="YX128" s="173"/>
      <c r="YY128" s="173"/>
      <c r="YZ128" s="173"/>
      <c r="ZA128" s="173"/>
      <c r="ZB128" s="173"/>
      <c r="ZC128" s="173"/>
      <c r="ZD128" s="173"/>
      <c r="ZE128" s="173"/>
      <c r="ZF128" s="173"/>
      <c r="ZG128" s="173"/>
      <c r="ZH128" s="173"/>
      <c r="ZI128" s="173"/>
      <c r="ZJ128" s="173"/>
      <c r="ZK128" s="173"/>
      <c r="ZL128" s="173"/>
      <c r="ZM128" s="173"/>
      <c r="ZN128" s="173"/>
      <c r="ZO128" s="173"/>
      <c r="ZP128" s="173"/>
      <c r="ZQ128" s="173"/>
      <c r="ZR128" s="173"/>
      <c r="ZS128" s="173"/>
      <c r="ZT128" s="173"/>
      <c r="ZU128" s="173"/>
      <c r="ZV128" s="173"/>
      <c r="ZW128" s="173"/>
      <c r="ZX128" s="173"/>
      <c r="ZY128" s="173"/>
      <c r="ZZ128" s="173"/>
      <c r="AAA128" s="173"/>
      <c r="AAB128" s="173"/>
      <c r="AAC128" s="173"/>
      <c r="AAD128" s="173"/>
      <c r="AAE128" s="173"/>
      <c r="AAF128" s="173"/>
      <c r="AAG128" s="173"/>
      <c r="AAH128" s="173"/>
      <c r="AAI128" s="173"/>
      <c r="AAJ128" s="173"/>
      <c r="AAK128" s="173"/>
      <c r="AAL128" s="173"/>
      <c r="AAM128" s="173"/>
      <c r="AAN128" s="173"/>
      <c r="AAO128" s="173"/>
      <c r="AAP128" s="173"/>
      <c r="AAQ128" s="173"/>
      <c r="AAR128" s="173"/>
      <c r="AAS128" s="173"/>
      <c r="AAT128" s="173"/>
      <c r="AAU128" s="173"/>
      <c r="AAV128" s="173"/>
      <c r="AAW128" s="173"/>
      <c r="AAX128" s="173"/>
      <c r="AAY128" s="173"/>
      <c r="AAZ128" s="173"/>
      <c r="ABA128" s="173"/>
      <c r="ABB128" s="173"/>
      <c r="ABC128" s="173"/>
      <c r="ABD128" s="173"/>
      <c r="ABE128" s="173"/>
      <c r="ABF128" s="173"/>
      <c r="ABG128" s="173"/>
      <c r="ABH128" s="173"/>
      <c r="ABI128" s="173"/>
      <c r="ABJ128" s="173"/>
      <c r="ABK128" s="173"/>
      <c r="ABL128" s="173"/>
      <c r="ABM128" s="173"/>
      <c r="ABN128" s="173"/>
      <c r="ABO128" s="173"/>
      <c r="ABP128" s="173"/>
      <c r="ABQ128" s="173"/>
      <c r="ABR128" s="173"/>
      <c r="ABS128" s="173"/>
      <c r="ABT128" s="173"/>
      <c r="ABU128" s="173"/>
      <c r="ABV128" s="173"/>
      <c r="ABW128" s="173"/>
      <c r="ABX128" s="173"/>
      <c r="ABY128" s="173"/>
      <c r="ABZ128" s="173"/>
      <c r="ACA128" s="173"/>
      <c r="ACB128" s="173"/>
      <c r="ACC128" s="173"/>
      <c r="ACD128" s="173"/>
      <c r="ACE128" s="173"/>
      <c r="ACF128" s="173"/>
      <c r="ACG128" s="173"/>
      <c r="ACH128" s="173"/>
      <c r="ACI128" s="173"/>
      <c r="ACJ128" s="173"/>
      <c r="ACK128" s="173"/>
      <c r="ACL128" s="173"/>
      <c r="ACM128" s="173"/>
      <c r="ACN128" s="173"/>
      <c r="ACO128" s="173"/>
      <c r="ACP128" s="173"/>
      <c r="ACQ128" s="173"/>
      <c r="ACR128" s="173"/>
      <c r="ACS128" s="173"/>
      <c r="ACT128" s="173"/>
      <c r="ACU128" s="173"/>
      <c r="ACV128" s="173"/>
      <c r="ACW128" s="173"/>
      <c r="ACX128" s="173"/>
      <c r="ACY128" s="173"/>
      <c r="ACZ128" s="173"/>
      <c r="ADA128" s="173"/>
      <c r="ADB128" s="173"/>
      <c r="ADC128" s="173"/>
      <c r="ADD128" s="173"/>
      <c r="ADE128" s="173"/>
      <c r="ADF128" s="173"/>
      <c r="ADG128" s="173"/>
      <c r="ADH128" s="173"/>
      <c r="ADI128" s="173"/>
      <c r="ADJ128" s="173"/>
      <c r="ADK128" s="173"/>
      <c r="ADL128" s="173"/>
      <c r="ADM128" s="173"/>
      <c r="ADN128" s="173"/>
      <c r="ADO128" s="173"/>
      <c r="ADP128" s="173"/>
      <c r="ADQ128" s="173"/>
      <c r="ADR128" s="173"/>
      <c r="ADS128" s="173"/>
      <c r="ADT128" s="173"/>
      <c r="ADU128" s="173"/>
      <c r="ADV128" s="173"/>
      <c r="ADW128" s="173"/>
      <c r="ADX128" s="173"/>
      <c r="ADY128" s="173"/>
      <c r="ADZ128" s="173"/>
      <c r="AEA128" s="173"/>
      <c r="AEB128" s="173"/>
      <c r="AEC128" s="173"/>
      <c r="AED128" s="173"/>
      <c r="AEE128" s="173"/>
      <c r="AEF128" s="173"/>
      <c r="AEG128" s="173"/>
      <c r="AEH128" s="173"/>
      <c r="AEI128" s="173"/>
      <c r="AEJ128" s="173"/>
      <c r="AEK128" s="173"/>
      <c r="AEL128" s="173"/>
      <c r="AEM128" s="173"/>
      <c r="AEN128" s="173"/>
      <c r="AEO128" s="173"/>
      <c r="AEP128" s="173"/>
      <c r="AEQ128" s="173"/>
      <c r="AER128" s="173"/>
      <c r="AES128" s="173"/>
      <c r="AET128" s="173"/>
      <c r="AEU128" s="173"/>
      <c r="AEV128" s="173"/>
      <c r="AEW128" s="173"/>
      <c r="AEX128" s="173"/>
      <c r="AEY128" s="173"/>
      <c r="AEZ128" s="173"/>
      <c r="AFA128" s="173"/>
      <c r="AFB128" s="173"/>
      <c r="AFC128" s="173"/>
      <c r="AFD128" s="173"/>
      <c r="AFE128" s="173"/>
      <c r="AFF128" s="173"/>
      <c r="AFG128" s="173"/>
      <c r="AFH128" s="173"/>
      <c r="AFI128" s="173"/>
      <c r="AFJ128" s="173"/>
      <c r="AFK128" s="173"/>
      <c r="AFL128" s="173"/>
      <c r="AFM128" s="173"/>
      <c r="AFN128" s="173"/>
      <c r="AFO128" s="173"/>
      <c r="AFP128" s="173"/>
      <c r="AFQ128" s="173"/>
      <c r="AFR128" s="173"/>
      <c r="AFS128" s="173"/>
      <c r="AFT128" s="173"/>
      <c r="AFU128" s="173"/>
      <c r="AFV128" s="173"/>
      <c r="AFW128" s="173"/>
      <c r="AFX128" s="173"/>
      <c r="AFY128" s="173"/>
      <c r="AFZ128" s="173"/>
      <c r="AGA128" s="173"/>
      <c r="AGB128" s="173"/>
      <c r="AGC128" s="173"/>
      <c r="AGD128" s="173"/>
      <c r="AGE128" s="173"/>
      <c r="AGF128" s="173"/>
      <c r="AGG128" s="173"/>
      <c r="AGH128" s="173"/>
      <c r="AGI128" s="173"/>
      <c r="AGJ128" s="173"/>
      <c r="AGK128" s="173"/>
      <c r="AGL128" s="173"/>
      <c r="AGM128" s="173"/>
      <c r="AGN128" s="173"/>
      <c r="AGO128" s="173"/>
      <c r="AGP128" s="173"/>
      <c r="AGQ128" s="173"/>
      <c r="AGR128" s="173"/>
      <c r="AGS128" s="173"/>
      <c r="AGT128" s="173"/>
      <c r="AGU128" s="173"/>
      <c r="AGV128" s="173"/>
      <c r="AGW128" s="173"/>
      <c r="AGX128" s="173"/>
      <c r="AGY128" s="173"/>
      <c r="AGZ128" s="173"/>
      <c r="AHA128" s="173"/>
      <c r="AHB128" s="173"/>
      <c r="AHC128" s="173"/>
      <c r="AHD128" s="173"/>
      <c r="AHE128" s="173"/>
      <c r="AHF128" s="173"/>
      <c r="AHG128" s="173"/>
      <c r="AHH128" s="173"/>
      <c r="AHI128" s="173"/>
      <c r="AHJ128" s="173"/>
      <c r="AHK128" s="173"/>
      <c r="AHL128" s="173"/>
      <c r="AHM128" s="173"/>
      <c r="AHN128" s="173"/>
      <c r="AHO128" s="173"/>
      <c r="AHP128" s="173"/>
      <c r="AHQ128" s="173"/>
      <c r="AHR128" s="173"/>
      <c r="AHS128" s="173"/>
      <c r="AHT128" s="173"/>
      <c r="AHU128" s="173"/>
      <c r="AHV128" s="173"/>
      <c r="AHW128" s="173"/>
      <c r="AHX128" s="173"/>
      <c r="AHY128" s="173"/>
      <c r="AHZ128" s="173"/>
      <c r="AIA128" s="173"/>
      <c r="AIB128" s="173"/>
      <c r="AIC128" s="173"/>
      <c r="AID128" s="173"/>
      <c r="AIE128" s="173"/>
      <c r="AIF128" s="173"/>
      <c r="AIG128" s="173"/>
      <c r="AIH128" s="173"/>
      <c r="AII128" s="173"/>
      <c r="AIJ128" s="173"/>
      <c r="AIK128" s="173"/>
      <c r="AIL128" s="173"/>
      <c r="AIM128" s="173"/>
      <c r="AIN128" s="173"/>
      <c r="AIO128" s="173"/>
      <c r="AIP128" s="173"/>
      <c r="AIQ128" s="173"/>
      <c r="AIR128" s="173"/>
      <c r="AIS128" s="173"/>
      <c r="AIT128" s="173"/>
      <c r="AIU128" s="173"/>
      <c r="AIV128" s="173"/>
      <c r="AIW128" s="173"/>
      <c r="AIX128" s="173"/>
      <c r="AIY128" s="173"/>
      <c r="AIZ128" s="173"/>
      <c r="AJA128" s="173"/>
      <c r="AJB128" s="173"/>
      <c r="AJC128" s="173"/>
      <c r="AJD128" s="173"/>
      <c r="AJE128" s="173"/>
      <c r="AJF128" s="173"/>
      <c r="AJG128" s="173"/>
      <c r="AJH128" s="173"/>
      <c r="AJI128" s="173"/>
      <c r="AJJ128" s="173"/>
      <c r="AJK128" s="173"/>
      <c r="AJL128" s="173"/>
      <c r="AJM128" s="173"/>
      <c r="AJN128" s="173"/>
      <c r="AJO128" s="173"/>
      <c r="AJP128" s="173"/>
      <c r="AJQ128" s="173"/>
      <c r="AJR128" s="173"/>
      <c r="AJS128" s="173"/>
      <c r="AJT128" s="173"/>
      <c r="AJU128" s="173"/>
      <c r="AJV128" s="173"/>
      <c r="AJW128" s="173"/>
      <c r="AJX128" s="173"/>
      <c r="AJY128" s="173"/>
      <c r="AJZ128" s="173"/>
      <c r="AKA128" s="173"/>
      <c r="AKB128" s="173"/>
      <c r="AKC128" s="173"/>
      <c r="AKD128" s="173"/>
      <c r="AKE128" s="173"/>
      <c r="AKF128" s="173"/>
      <c r="AKG128" s="173"/>
      <c r="AKH128" s="173"/>
      <c r="AKI128" s="173"/>
      <c r="AKJ128" s="173"/>
      <c r="AKK128" s="173"/>
      <c r="AKL128" s="173"/>
      <c r="AKM128" s="173"/>
      <c r="AKN128" s="173"/>
      <c r="AKO128" s="173"/>
      <c r="AKP128" s="173"/>
      <c r="AKQ128" s="173"/>
      <c r="AKR128" s="173"/>
      <c r="AKS128" s="173"/>
      <c r="AKT128" s="173"/>
      <c r="AKU128" s="173"/>
      <c r="AKV128" s="173"/>
      <c r="AKW128" s="173"/>
      <c r="AKX128" s="173"/>
      <c r="AKY128" s="173"/>
      <c r="AKZ128" s="173"/>
      <c r="ALA128" s="173"/>
      <c r="ALB128" s="173"/>
      <c r="ALC128" s="173"/>
      <c r="ALD128" s="173"/>
      <c r="ALE128" s="173"/>
      <c r="ALF128" s="173"/>
      <c r="ALG128" s="173"/>
      <c r="ALH128" s="173"/>
      <c r="ALI128" s="173"/>
      <c r="ALJ128" s="173"/>
      <c r="ALK128" s="173"/>
      <c r="ALL128" s="173"/>
      <c r="ALM128" s="173"/>
      <c r="ALN128" s="173"/>
      <c r="ALO128" s="173"/>
      <c r="ALP128" s="173"/>
      <c r="ALQ128" s="173"/>
      <c r="ALR128" s="173"/>
      <c r="ALS128" s="173"/>
      <c r="ALT128" s="173"/>
      <c r="ALU128" s="173"/>
      <c r="ALV128" s="173"/>
      <c r="ALW128" s="173"/>
      <c r="ALX128" s="173"/>
      <c r="ALY128" s="173"/>
      <c r="ALZ128" s="173"/>
      <c r="AMA128" s="173"/>
      <c r="AMB128" s="173"/>
      <c r="AMC128" s="173"/>
      <c r="AMD128" s="173"/>
      <c r="AME128" s="173"/>
      <c r="AMF128" s="173"/>
      <c r="AMG128" s="173"/>
      <c r="AMH128" s="173"/>
      <c r="AMI128" s="173"/>
      <c r="AMJ128" s="173"/>
      <c r="AMK128" s="173"/>
      <c r="AML128" s="173"/>
      <c r="AMM128" s="173"/>
      <c r="AMN128" s="173"/>
      <c r="AMO128" s="173"/>
      <c r="AMP128" s="173"/>
      <c r="AMQ128" s="173"/>
      <c r="AMR128" s="173"/>
      <c r="AMS128" s="173"/>
      <c r="AMT128" s="173"/>
      <c r="AMU128" s="173"/>
      <c r="AMV128" s="173"/>
      <c r="AMW128" s="173"/>
      <c r="AMX128" s="173"/>
      <c r="AMY128" s="173"/>
      <c r="AMZ128" s="173"/>
      <c r="ANA128" s="173"/>
      <c r="ANB128" s="173"/>
      <c r="ANC128" s="173"/>
      <c r="AND128" s="173"/>
      <c r="ANE128" s="173"/>
      <c r="ANF128" s="173"/>
      <c r="ANG128" s="173"/>
      <c r="ANH128" s="173"/>
      <c r="ANI128" s="173"/>
      <c r="ANJ128" s="173"/>
      <c r="ANK128" s="173"/>
      <c r="ANL128" s="173"/>
      <c r="ANM128" s="173"/>
      <c r="ANN128" s="173"/>
      <c r="ANO128" s="173"/>
      <c r="ANP128" s="173"/>
      <c r="ANQ128" s="173"/>
      <c r="ANR128" s="173"/>
      <c r="ANS128" s="173"/>
      <c r="ANT128" s="173"/>
      <c r="ANU128" s="173"/>
      <c r="ANV128" s="173"/>
      <c r="ANW128" s="173"/>
      <c r="ANX128" s="173"/>
      <c r="ANY128" s="173"/>
      <c r="ANZ128" s="173"/>
      <c r="AOA128" s="173"/>
      <c r="AOB128" s="173"/>
      <c r="AOC128" s="173"/>
      <c r="AOD128" s="173"/>
      <c r="AOE128" s="173"/>
      <c r="AOF128" s="173"/>
      <c r="AOG128" s="173"/>
      <c r="AOH128" s="173"/>
      <c r="AOI128" s="173"/>
      <c r="AOJ128" s="173"/>
      <c r="AOK128" s="173"/>
      <c r="AOL128" s="173"/>
      <c r="AOM128" s="173"/>
      <c r="AON128" s="173"/>
      <c r="AOO128" s="173"/>
      <c r="AOP128" s="173"/>
      <c r="AOQ128" s="173"/>
      <c r="AOR128" s="173"/>
      <c r="AOS128" s="173"/>
      <c r="AOT128" s="173"/>
      <c r="AOU128" s="173"/>
      <c r="AOV128" s="173"/>
      <c r="AOW128" s="173"/>
      <c r="AOX128" s="173"/>
      <c r="AOY128" s="173"/>
      <c r="AOZ128" s="173"/>
      <c r="APA128" s="173"/>
      <c r="APB128" s="173"/>
      <c r="APC128" s="173"/>
      <c r="APD128" s="173"/>
      <c r="APE128" s="173"/>
      <c r="APF128" s="173"/>
      <c r="APG128" s="173"/>
      <c r="APH128" s="173"/>
      <c r="API128" s="173"/>
      <c r="APJ128" s="173"/>
      <c r="APK128" s="173"/>
      <c r="APL128" s="173"/>
      <c r="APM128" s="173"/>
      <c r="APN128" s="173"/>
      <c r="APO128" s="173"/>
      <c r="APP128" s="173"/>
    </row>
    <row r="129" spans="1:1108" s="249" customFormat="1">
      <c r="A129" s="199">
        <v>329</v>
      </c>
      <c r="B129" s="281">
        <v>112.1</v>
      </c>
      <c r="C129" s="201"/>
      <c r="D129" s="317"/>
      <c r="E129" s="281"/>
      <c r="F129" s="205"/>
      <c r="G129" s="206"/>
      <c r="H129" s="206"/>
      <c r="I129" s="206"/>
      <c r="J129" s="326"/>
      <c r="K129" s="326"/>
      <c r="L129" s="319"/>
      <c r="M129" s="332"/>
      <c r="N129" s="319"/>
      <c r="O129" s="321"/>
      <c r="P129" s="213"/>
      <c r="Q129" s="213"/>
      <c r="R129" s="213"/>
      <c r="S129" s="213"/>
      <c r="T129" s="213"/>
      <c r="U129" s="21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13"/>
      <c r="AF129" s="213"/>
      <c r="AG129" s="217"/>
      <c r="AH129" s="213"/>
      <c r="AI129" s="213"/>
      <c r="AJ129" s="205"/>
      <c r="AK129" s="205"/>
      <c r="AL129" s="322"/>
      <c r="AM129" s="322"/>
      <c r="AN129" s="322"/>
      <c r="AO129" s="322"/>
      <c r="AP129" s="217"/>
      <c r="AQ129" s="217"/>
      <c r="AR129" s="345"/>
      <c r="AS129" s="345"/>
      <c r="AT129" s="345"/>
      <c r="AU129" s="345"/>
      <c r="AV129" s="345"/>
      <c r="AW129" s="319"/>
      <c r="AX129" s="319"/>
      <c r="AY129" s="319"/>
      <c r="AZ129" s="319"/>
      <c r="BA129" s="319"/>
      <c r="BB129" s="332"/>
      <c r="BC129" s="332"/>
      <c r="BD129" s="332"/>
      <c r="BE129" s="281"/>
      <c r="BF129" s="319"/>
      <c r="BG129" s="319"/>
      <c r="BH129" s="319"/>
      <c r="BI129" s="252"/>
      <c r="BJ129" s="252"/>
      <c r="BK129" s="252"/>
      <c r="BL129" s="252"/>
      <c r="BM129" s="319"/>
      <c r="BN129" s="319"/>
      <c r="BO129" s="319"/>
      <c r="BP129" s="319"/>
      <c r="BQ129" s="319"/>
      <c r="BR129" s="319"/>
      <c r="BS129" s="222" t="s">
        <v>283</v>
      </c>
      <c r="BT129" s="222" t="s">
        <v>283</v>
      </c>
      <c r="BU129" s="222" t="s">
        <v>283</v>
      </c>
      <c r="BV129" s="222" t="s">
        <v>283</v>
      </c>
      <c r="BW129" s="222" t="s">
        <v>283</v>
      </c>
      <c r="BX129" s="222" t="s">
        <v>283</v>
      </c>
      <c r="BY129" s="222" t="s">
        <v>283</v>
      </c>
      <c r="BZ129" s="319"/>
      <c r="CA129" s="319"/>
      <c r="CB129" s="319"/>
      <c r="CC129" s="319"/>
      <c r="CD129" s="319"/>
      <c r="CE129" s="319"/>
      <c r="CF129" s="319"/>
      <c r="CG129" s="319"/>
      <c r="CH129" s="319"/>
      <c r="CI129" s="319"/>
      <c r="CJ129" s="319"/>
      <c r="CK129" s="319"/>
      <c r="CL129" s="319"/>
      <c r="CM129" s="319"/>
      <c r="CN129" s="319"/>
      <c r="CO129" s="319"/>
      <c r="CP129" s="319"/>
      <c r="CQ129" s="319"/>
      <c r="CR129" s="319"/>
      <c r="CS129" s="319"/>
      <c r="CT129" s="319"/>
      <c r="CU129" s="319"/>
      <c r="CV129" s="319"/>
      <c r="CW129" s="319"/>
      <c r="CX129" s="319"/>
      <c r="CY129" s="319"/>
      <c r="CZ129" s="319"/>
      <c r="DA129" s="330"/>
      <c r="DB129" s="331"/>
      <c r="DC129" s="331"/>
      <c r="DD129" s="331"/>
      <c r="DE129" s="332"/>
      <c r="DF129" s="331"/>
      <c r="DG129" s="319"/>
      <c r="DH129" s="319"/>
      <c r="DI129" s="330"/>
      <c r="DJ129" s="319"/>
      <c r="DK129" s="319"/>
      <c r="DL129" s="319"/>
      <c r="DM129" s="228" t="s">
        <v>283</v>
      </c>
      <c r="DN129" s="228" t="s">
        <v>283</v>
      </c>
      <c r="DO129" s="228" t="s">
        <v>283</v>
      </c>
      <c r="DP129" s="228"/>
      <c r="DQ129" s="319"/>
      <c r="DR129" s="319"/>
      <c r="DS129" s="319"/>
      <c r="DT129" s="319"/>
      <c r="DU129" s="319"/>
      <c r="DV129" s="319"/>
      <c r="DW129" s="319"/>
      <c r="DX129" s="319"/>
      <c r="DY129" s="319"/>
      <c r="DZ129" s="319"/>
      <c r="EA129" s="319"/>
      <c r="EB129" s="319"/>
      <c r="EC129" s="319"/>
      <c r="ED129" s="319"/>
      <c r="EE129" s="319"/>
      <c r="EF129" s="319"/>
      <c r="EG129" s="200"/>
      <c r="EH129" s="200"/>
      <c r="EI129" s="319"/>
      <c r="EJ129" s="319"/>
      <c r="EK129" s="281"/>
      <c r="EL129" s="319"/>
      <c r="EM129" s="319"/>
      <c r="EN129" s="200"/>
      <c r="EO129" s="281"/>
      <c r="EP129" s="281"/>
      <c r="EQ129" s="281"/>
      <c r="ER129" s="281"/>
      <c r="ES129" s="281"/>
      <c r="ET129" s="281"/>
      <c r="EU129" s="281"/>
      <c r="EV129" s="200"/>
      <c r="EW129" s="200"/>
      <c r="EX129" s="319"/>
      <c r="EY129" s="319"/>
      <c r="EZ129" s="319"/>
      <c r="FA129" s="319"/>
      <c r="FB129" s="319"/>
      <c r="FC129" s="319"/>
      <c r="FD129" s="319"/>
      <c r="FE129" s="319"/>
      <c r="FF129" s="317"/>
      <c r="FG129" s="317"/>
      <c r="FH129" s="317"/>
      <c r="FI129" s="317"/>
      <c r="FJ129" s="317"/>
      <c r="FK129" s="317"/>
      <c r="FL129" s="234">
        <v>1</v>
      </c>
      <c r="FM129" s="222"/>
      <c r="FN129" s="222"/>
      <c r="FO129" s="222"/>
      <c r="FP129" s="222"/>
      <c r="FQ129" s="222"/>
      <c r="FR129" s="222"/>
      <c r="FS129" s="222"/>
      <c r="FT129" s="222"/>
      <c r="FU129" s="222"/>
      <c r="FV129" s="222"/>
      <c r="FW129" s="221"/>
      <c r="FX129" s="221"/>
      <c r="FY129" s="221"/>
      <c r="FZ129" s="221"/>
      <c r="GA129" s="221"/>
      <c r="GB129" s="221"/>
      <c r="GC129" s="221"/>
      <c r="GD129" s="221"/>
      <c r="GE129" s="221"/>
      <c r="GF129" s="221"/>
      <c r="GG129" s="221"/>
      <c r="GH129" s="221"/>
      <c r="GI129" s="221"/>
      <c r="GJ129" s="221"/>
      <c r="GK129" s="221"/>
      <c r="GL129" s="221"/>
      <c r="GM129" s="221"/>
      <c r="GN129" s="221"/>
      <c r="GO129" s="221"/>
      <c r="GP129" s="221"/>
      <c r="GQ129" s="221"/>
      <c r="GR129" s="221"/>
      <c r="GS129" s="221"/>
      <c r="GT129" s="221"/>
      <c r="GU129" s="221"/>
      <c r="GV129" s="221"/>
      <c r="GW129" s="221"/>
      <c r="GX129" s="221"/>
      <c r="GY129" s="221"/>
      <c r="GZ129" s="221"/>
      <c r="HA129" s="221"/>
      <c r="HB129" s="221"/>
      <c r="HC129" s="221"/>
      <c r="HD129" s="221"/>
      <c r="HE129" s="221"/>
      <c r="HF129" s="221"/>
      <c r="HG129" s="221"/>
      <c r="HH129" s="221"/>
      <c r="HI129" s="221"/>
      <c r="HJ129" s="221"/>
      <c r="HK129" s="221"/>
      <c r="HL129" s="221"/>
      <c r="HM129" s="221"/>
      <c r="HN129" s="221"/>
      <c r="HO129" s="221"/>
      <c r="HP129" s="221"/>
      <c r="HQ129" s="221"/>
      <c r="HR129" s="221"/>
      <c r="HS129" s="221"/>
      <c r="HT129" s="221"/>
      <c r="HU129" s="221"/>
      <c r="HV129" s="221"/>
      <c r="HW129" s="221"/>
      <c r="HX129" s="221"/>
      <c r="HY129" s="221"/>
      <c r="HZ129" s="221"/>
      <c r="IA129" s="221"/>
      <c r="IB129" s="221"/>
      <c r="IC129" s="221"/>
      <c r="ID129" s="221"/>
      <c r="IE129" s="221"/>
      <c r="IF129" s="221"/>
      <c r="IG129" s="221"/>
      <c r="IH129" s="221"/>
      <c r="II129" s="221"/>
      <c r="IJ129" s="221"/>
      <c r="IK129" s="221"/>
      <c r="IL129" s="221"/>
      <c r="IM129" s="221"/>
      <c r="IN129" s="221"/>
      <c r="IO129" s="221"/>
      <c r="IP129" s="221"/>
      <c r="IQ129" s="221"/>
      <c r="IR129" s="221"/>
      <c r="IS129" s="221"/>
      <c r="IT129" s="221"/>
      <c r="IU129" s="221"/>
      <c r="IV129" s="221"/>
      <c r="IW129" s="221"/>
      <c r="IX129" s="221"/>
      <c r="IY129" s="221"/>
      <c r="IZ129" s="221"/>
      <c r="JA129" s="221"/>
      <c r="JB129" s="221"/>
      <c r="JC129" s="221"/>
      <c r="JD129" s="221"/>
      <c r="JE129" s="221"/>
      <c r="JF129" s="221"/>
      <c r="JG129" s="221"/>
      <c r="JH129" s="221"/>
      <c r="JI129" s="221"/>
      <c r="JJ129" s="221"/>
      <c r="JK129" s="221"/>
      <c r="JL129" s="221"/>
      <c r="JM129" s="221"/>
      <c r="JN129" s="221"/>
      <c r="JO129" s="221"/>
      <c r="JP129" s="221"/>
      <c r="JQ129" s="221"/>
      <c r="JR129" s="221"/>
      <c r="JS129" s="221"/>
      <c r="JT129" s="221"/>
      <c r="JU129" s="221"/>
      <c r="JV129" s="221"/>
      <c r="JW129" s="221"/>
      <c r="JX129" s="221"/>
      <c r="JY129" s="221"/>
      <c r="JZ129" s="221"/>
      <c r="KA129" s="221"/>
      <c r="KB129" s="221"/>
      <c r="KC129" s="221"/>
      <c r="KD129" s="221"/>
      <c r="KE129" s="221"/>
      <c r="KF129" s="221"/>
      <c r="KG129" s="221"/>
      <c r="KH129" s="221"/>
      <c r="KI129" s="221"/>
      <c r="KJ129" s="221"/>
      <c r="KK129" s="221"/>
      <c r="KL129" s="221"/>
      <c r="KM129" s="221"/>
      <c r="KN129" s="221"/>
      <c r="KO129" s="221"/>
      <c r="KP129" s="221"/>
      <c r="KQ129" s="221"/>
      <c r="KR129" s="221"/>
      <c r="KS129" s="221"/>
      <c r="KT129" s="221"/>
      <c r="KU129" s="221"/>
      <c r="KV129" s="221"/>
      <c r="KW129" s="221"/>
      <c r="KX129" s="221"/>
      <c r="KY129" s="221"/>
      <c r="KZ129" s="221"/>
      <c r="LA129" s="221"/>
      <c r="LB129" s="221"/>
      <c r="LC129" s="221"/>
      <c r="LD129" s="221"/>
      <c r="LE129" s="221"/>
      <c r="LF129" s="221"/>
      <c r="LG129" s="221"/>
      <c r="LH129" s="221"/>
      <c r="LI129" s="221"/>
      <c r="LJ129" s="221"/>
      <c r="LK129" s="221"/>
      <c r="LL129" s="221"/>
      <c r="LM129" s="221"/>
      <c r="LN129" s="221"/>
      <c r="LO129" s="221"/>
      <c r="LP129" s="221"/>
      <c r="LQ129" s="221"/>
      <c r="LR129" s="221"/>
      <c r="LS129" s="221"/>
      <c r="LT129" s="221"/>
      <c r="LU129" s="221"/>
      <c r="LV129" s="221"/>
      <c r="LW129" s="221"/>
      <c r="LX129" s="221"/>
      <c r="LY129" s="221"/>
      <c r="LZ129" s="221"/>
      <c r="MA129" s="221"/>
      <c r="MB129" s="221"/>
      <c r="MC129" s="221"/>
      <c r="MD129" s="221"/>
      <c r="ME129" s="221"/>
      <c r="MF129" s="221"/>
      <c r="MG129" s="221"/>
      <c r="MH129" s="221"/>
      <c r="MI129" s="221"/>
      <c r="MJ129" s="221"/>
      <c r="MK129" s="221"/>
      <c r="ML129" s="221"/>
      <c r="MM129" s="221"/>
      <c r="MN129" s="221"/>
      <c r="MO129" s="221"/>
      <c r="MP129" s="221"/>
      <c r="MQ129" s="221"/>
      <c r="MR129" s="221"/>
      <c r="MS129" s="221"/>
      <c r="MT129" s="221"/>
      <c r="MU129" s="221"/>
      <c r="MV129" s="221"/>
      <c r="MW129" s="221"/>
      <c r="MX129" s="221"/>
      <c r="MY129" s="221"/>
      <c r="MZ129" s="221"/>
      <c r="NA129" s="221"/>
      <c r="NB129" s="221"/>
      <c r="NC129" s="221"/>
      <c r="ND129" s="221"/>
      <c r="NE129" s="221"/>
      <c r="NF129" s="221"/>
      <c r="NG129" s="221"/>
      <c r="NH129" s="221"/>
      <c r="NI129" s="221"/>
      <c r="NJ129" s="221"/>
      <c r="NK129" s="221"/>
      <c r="NL129" s="221"/>
      <c r="NM129" s="221"/>
      <c r="NN129" s="221"/>
      <c r="NO129" s="221"/>
      <c r="NP129" s="221"/>
      <c r="NQ129" s="221"/>
      <c r="NR129" s="221"/>
      <c r="NS129" s="221"/>
      <c r="NT129" s="221"/>
      <c r="NU129" s="221"/>
      <c r="NV129" s="221"/>
      <c r="NW129" s="221"/>
      <c r="NX129" s="221"/>
      <c r="NY129" s="221"/>
      <c r="NZ129" s="221"/>
      <c r="OA129" s="221"/>
      <c r="OB129" s="221"/>
      <c r="OC129" s="221"/>
      <c r="OD129" s="221"/>
      <c r="OE129" s="221"/>
      <c r="OF129" s="221"/>
      <c r="OG129" s="221"/>
      <c r="OH129" s="221"/>
      <c r="OI129" s="221"/>
      <c r="OJ129" s="221"/>
      <c r="OK129" s="221"/>
      <c r="OL129" s="221"/>
      <c r="OM129" s="221"/>
      <c r="ON129" s="221"/>
      <c r="OO129" s="221"/>
      <c r="OP129" s="221"/>
      <c r="OQ129" s="221"/>
      <c r="OR129" s="221"/>
      <c r="OS129" s="221"/>
      <c r="OT129" s="221"/>
      <c r="OU129" s="221"/>
      <c r="OV129" s="221"/>
      <c r="OW129" s="221"/>
      <c r="OX129" s="221"/>
      <c r="OY129" s="221"/>
      <c r="OZ129" s="221"/>
      <c r="PA129" s="221"/>
      <c r="PB129" s="221"/>
      <c r="PC129" s="221"/>
      <c r="PD129" s="221"/>
      <c r="PE129" s="221"/>
      <c r="PF129" s="221"/>
      <c r="PG129" s="221"/>
      <c r="PH129" s="221"/>
      <c r="PI129" s="221"/>
      <c r="PJ129" s="221"/>
      <c r="PK129" s="221"/>
      <c r="PL129" s="221"/>
      <c r="PM129" s="221"/>
      <c r="PN129" s="221"/>
      <c r="PO129" s="221"/>
      <c r="PP129" s="221"/>
      <c r="PQ129" s="221"/>
      <c r="PR129" s="221"/>
      <c r="PS129" s="221"/>
      <c r="PT129" s="221"/>
      <c r="PU129" s="221"/>
      <c r="PV129" s="221"/>
      <c r="PW129" s="221"/>
      <c r="PX129" s="221"/>
      <c r="PY129" s="221"/>
      <c r="PZ129" s="221"/>
      <c r="QA129" s="221"/>
      <c r="QB129" s="221"/>
      <c r="QC129" s="221"/>
      <c r="QD129" s="221"/>
      <c r="QE129" s="221"/>
      <c r="QF129" s="221"/>
      <c r="QG129" s="221"/>
      <c r="QH129" s="221"/>
      <c r="QI129" s="221"/>
      <c r="QJ129" s="221"/>
      <c r="QK129" s="221"/>
      <c r="QL129" s="221"/>
      <c r="QM129" s="221"/>
      <c r="QN129" s="221"/>
      <c r="QO129" s="221"/>
      <c r="QP129" s="221"/>
      <c r="QQ129" s="221"/>
      <c r="QR129" s="221"/>
      <c r="QS129" s="221"/>
      <c r="QT129" s="221"/>
      <c r="QU129" s="221"/>
      <c r="QV129" s="221"/>
      <c r="QW129" s="221"/>
      <c r="QX129" s="221"/>
      <c r="QY129" s="221"/>
      <c r="QZ129" s="221"/>
      <c r="RA129" s="221"/>
      <c r="RB129" s="221"/>
      <c r="RC129" s="221"/>
      <c r="RD129" s="221"/>
      <c r="RE129" s="221"/>
      <c r="RF129" s="221"/>
      <c r="RG129" s="221"/>
      <c r="RH129" s="221"/>
      <c r="RI129" s="221"/>
      <c r="RJ129" s="221"/>
      <c r="RK129" s="221"/>
      <c r="RL129" s="221"/>
      <c r="RM129" s="221"/>
      <c r="RN129" s="221"/>
      <c r="RO129" s="221"/>
      <c r="RP129" s="221"/>
      <c r="RQ129" s="221"/>
      <c r="RR129" s="221"/>
      <c r="RS129" s="221"/>
      <c r="RT129" s="221"/>
      <c r="RU129" s="221"/>
      <c r="RV129" s="221"/>
      <c r="RW129" s="221"/>
      <c r="RX129" s="221"/>
      <c r="RY129" s="221"/>
      <c r="RZ129" s="221"/>
      <c r="SA129" s="221"/>
      <c r="SB129" s="221"/>
      <c r="SC129" s="221"/>
      <c r="SD129" s="221"/>
      <c r="SE129" s="221"/>
      <c r="SF129" s="221"/>
      <c r="SG129" s="221"/>
      <c r="SH129" s="221"/>
      <c r="SI129" s="221"/>
      <c r="SJ129" s="221"/>
      <c r="SK129" s="221"/>
      <c r="SL129" s="221"/>
      <c r="SM129" s="221"/>
      <c r="SN129" s="221"/>
      <c r="SO129" s="221"/>
      <c r="SP129" s="221"/>
      <c r="SQ129" s="221"/>
      <c r="SR129" s="221"/>
      <c r="SS129" s="221"/>
      <c r="ST129" s="221"/>
      <c r="SU129" s="221"/>
      <c r="SV129" s="221"/>
      <c r="SW129" s="221"/>
      <c r="SX129" s="221"/>
      <c r="SY129" s="221"/>
      <c r="SZ129" s="221"/>
      <c r="TA129" s="221"/>
      <c r="TB129" s="221"/>
      <c r="TC129" s="221"/>
      <c r="TD129" s="221"/>
      <c r="TE129" s="221"/>
      <c r="TF129" s="221"/>
      <c r="TG129" s="221"/>
      <c r="TH129" s="221"/>
      <c r="TI129" s="221"/>
      <c r="TJ129" s="221"/>
      <c r="TK129" s="221"/>
      <c r="TL129" s="221"/>
      <c r="TM129" s="221"/>
      <c r="TN129" s="221"/>
      <c r="TO129" s="221"/>
      <c r="TP129" s="221"/>
      <c r="TQ129" s="221"/>
      <c r="TR129" s="221"/>
      <c r="TS129" s="221"/>
      <c r="TT129" s="221"/>
      <c r="TU129" s="221"/>
      <c r="TV129" s="221"/>
      <c r="TW129" s="221"/>
      <c r="TX129" s="221"/>
      <c r="TY129" s="221"/>
      <c r="TZ129" s="221"/>
      <c r="UA129" s="221"/>
      <c r="UB129" s="221"/>
      <c r="UC129" s="221"/>
      <c r="UD129" s="221"/>
      <c r="UE129" s="221"/>
      <c r="UF129" s="221"/>
      <c r="UG129" s="221"/>
      <c r="UH129" s="221"/>
      <c r="UI129" s="221"/>
      <c r="UJ129" s="221"/>
      <c r="UK129" s="221"/>
      <c r="UL129" s="221"/>
      <c r="UM129" s="221"/>
      <c r="UN129" s="221"/>
      <c r="UO129" s="221"/>
      <c r="UP129" s="221"/>
      <c r="UQ129" s="221"/>
      <c r="UR129" s="221"/>
      <c r="US129" s="221"/>
      <c r="UT129" s="221"/>
      <c r="UU129" s="221"/>
      <c r="UV129" s="221"/>
      <c r="UW129" s="221"/>
      <c r="UX129" s="221"/>
      <c r="UY129" s="221"/>
      <c r="UZ129" s="221"/>
      <c r="VA129" s="221"/>
      <c r="VB129" s="221"/>
      <c r="VC129" s="221"/>
      <c r="VD129" s="221"/>
      <c r="VE129" s="221"/>
      <c r="VF129" s="221"/>
      <c r="VG129" s="221"/>
      <c r="VH129" s="221"/>
      <c r="VI129" s="221"/>
      <c r="VJ129" s="221"/>
      <c r="VK129" s="221"/>
      <c r="VL129" s="221"/>
      <c r="VM129" s="221"/>
      <c r="VN129" s="221"/>
      <c r="VO129" s="221"/>
      <c r="VP129" s="221"/>
      <c r="VQ129" s="221"/>
      <c r="VR129" s="221"/>
      <c r="VS129" s="221"/>
      <c r="VT129" s="221"/>
      <c r="VU129" s="221"/>
      <c r="VV129" s="221"/>
      <c r="VW129" s="221"/>
      <c r="VX129" s="221"/>
      <c r="VY129" s="221"/>
      <c r="VZ129" s="221"/>
      <c r="WA129" s="221"/>
      <c r="WB129" s="221"/>
      <c r="WC129" s="221"/>
      <c r="WD129" s="221"/>
      <c r="WE129" s="221"/>
      <c r="WF129" s="221"/>
      <c r="WG129" s="221"/>
      <c r="WH129" s="221"/>
      <c r="WI129" s="221"/>
      <c r="WJ129" s="221"/>
      <c r="WK129" s="221"/>
      <c r="WL129" s="221"/>
      <c r="WM129" s="221"/>
      <c r="WN129" s="221"/>
      <c r="WO129" s="221"/>
      <c r="WP129" s="221"/>
      <c r="WQ129" s="221"/>
      <c r="WR129" s="221"/>
      <c r="WS129" s="221"/>
      <c r="WT129" s="221"/>
      <c r="WU129" s="221"/>
      <c r="WV129" s="221"/>
      <c r="WW129" s="221"/>
      <c r="WX129" s="221"/>
      <c r="WY129" s="221"/>
      <c r="WZ129" s="221"/>
      <c r="XA129" s="221"/>
      <c r="XB129" s="221"/>
      <c r="XC129" s="221"/>
      <c r="XD129" s="221"/>
      <c r="XE129" s="221"/>
      <c r="XF129" s="221"/>
      <c r="XG129" s="221"/>
      <c r="XH129" s="221"/>
      <c r="XI129" s="221"/>
      <c r="XJ129" s="221"/>
      <c r="XK129" s="221"/>
      <c r="XL129" s="221"/>
      <c r="XM129" s="221"/>
      <c r="XN129" s="221"/>
      <c r="XO129" s="221"/>
      <c r="XP129" s="221"/>
      <c r="XQ129" s="221"/>
      <c r="XR129" s="221"/>
      <c r="XS129" s="221"/>
      <c r="XT129" s="221"/>
      <c r="XU129" s="221"/>
      <c r="XV129" s="221"/>
      <c r="XW129" s="221"/>
      <c r="XX129" s="221"/>
      <c r="XY129" s="221"/>
      <c r="XZ129" s="221"/>
      <c r="YA129" s="221"/>
      <c r="YB129" s="221"/>
      <c r="YC129" s="221"/>
      <c r="YD129" s="221"/>
      <c r="YE129" s="221"/>
      <c r="YF129" s="221"/>
      <c r="YG129" s="221"/>
      <c r="YH129" s="221"/>
      <c r="YI129" s="221"/>
      <c r="YJ129" s="221"/>
      <c r="YK129" s="221"/>
      <c r="YL129" s="221"/>
      <c r="YM129" s="221"/>
      <c r="YN129" s="221"/>
      <c r="YO129" s="221"/>
      <c r="YP129" s="221"/>
      <c r="YQ129" s="221"/>
      <c r="YR129" s="221"/>
      <c r="YS129" s="221"/>
      <c r="YT129" s="221"/>
      <c r="YU129" s="221"/>
      <c r="YV129" s="221"/>
      <c r="YW129" s="221"/>
      <c r="YX129" s="221"/>
      <c r="YY129" s="221"/>
      <c r="YZ129" s="221"/>
      <c r="ZA129" s="221"/>
      <c r="ZB129" s="221"/>
      <c r="ZC129" s="221"/>
      <c r="ZD129" s="221"/>
      <c r="ZE129" s="221"/>
      <c r="ZF129" s="221"/>
      <c r="ZG129" s="221"/>
      <c r="ZH129" s="221"/>
      <c r="ZI129" s="221"/>
      <c r="ZJ129" s="221"/>
      <c r="ZK129" s="221"/>
      <c r="ZL129" s="221"/>
      <c r="ZM129" s="221"/>
      <c r="ZN129" s="221"/>
      <c r="ZO129" s="221"/>
      <c r="ZP129" s="221"/>
      <c r="ZQ129" s="221"/>
      <c r="ZR129" s="221"/>
      <c r="ZS129" s="221"/>
      <c r="ZT129" s="221"/>
      <c r="ZU129" s="221"/>
      <c r="ZV129" s="221"/>
      <c r="ZW129" s="221"/>
      <c r="ZX129" s="221"/>
      <c r="ZY129" s="221"/>
      <c r="ZZ129" s="221"/>
      <c r="AAA129" s="221"/>
      <c r="AAB129" s="221"/>
      <c r="AAC129" s="221"/>
      <c r="AAD129" s="221"/>
      <c r="AAE129" s="221"/>
      <c r="AAF129" s="221"/>
      <c r="AAG129" s="221"/>
      <c r="AAH129" s="221"/>
      <c r="AAI129" s="221"/>
      <c r="AAJ129" s="221"/>
      <c r="AAK129" s="221"/>
      <c r="AAL129" s="221"/>
      <c r="AAM129" s="221"/>
      <c r="AAN129" s="221"/>
      <c r="AAO129" s="221"/>
      <c r="AAP129" s="221"/>
      <c r="AAQ129" s="221"/>
      <c r="AAR129" s="221"/>
      <c r="AAS129" s="221"/>
      <c r="AAT129" s="221"/>
      <c r="AAU129" s="221"/>
      <c r="AAV129" s="221"/>
      <c r="AAW129" s="221"/>
      <c r="AAX129" s="221"/>
      <c r="AAY129" s="221"/>
      <c r="AAZ129" s="221"/>
      <c r="ABA129" s="221"/>
      <c r="ABB129" s="221"/>
      <c r="ABC129" s="221"/>
      <c r="ABD129" s="221"/>
      <c r="ABE129" s="221"/>
      <c r="ABF129" s="221"/>
      <c r="ABG129" s="221"/>
      <c r="ABH129" s="221"/>
      <c r="ABI129" s="221"/>
      <c r="ABJ129" s="221"/>
      <c r="ABK129" s="221"/>
      <c r="ABL129" s="221"/>
      <c r="ABM129" s="221"/>
      <c r="ABN129" s="221"/>
      <c r="ABO129" s="221"/>
      <c r="ABP129" s="221"/>
      <c r="ABQ129" s="221"/>
      <c r="ABR129" s="221"/>
      <c r="ABS129" s="221"/>
      <c r="ABT129" s="221"/>
      <c r="ABU129" s="221"/>
      <c r="ABV129" s="221"/>
      <c r="ABW129" s="221"/>
      <c r="ABX129" s="221"/>
      <c r="ABY129" s="221"/>
      <c r="ABZ129" s="221"/>
      <c r="ACA129" s="221"/>
      <c r="ACB129" s="221"/>
      <c r="ACC129" s="221"/>
      <c r="ACD129" s="221"/>
      <c r="ACE129" s="221"/>
      <c r="ACF129" s="221"/>
      <c r="ACG129" s="221"/>
      <c r="ACH129" s="221"/>
      <c r="ACI129" s="221"/>
      <c r="ACJ129" s="221"/>
      <c r="ACK129" s="221"/>
      <c r="ACL129" s="221"/>
      <c r="ACM129" s="221"/>
      <c r="ACN129" s="221"/>
      <c r="ACO129" s="221"/>
      <c r="ACP129" s="221"/>
      <c r="ACQ129" s="221"/>
      <c r="ACR129" s="221"/>
      <c r="ACS129" s="221"/>
      <c r="ACT129" s="221"/>
      <c r="ACU129" s="221"/>
      <c r="ACV129" s="221"/>
      <c r="ACW129" s="221"/>
      <c r="ACX129" s="221"/>
      <c r="ACY129" s="221"/>
      <c r="ACZ129" s="221"/>
      <c r="ADA129" s="221"/>
      <c r="ADB129" s="221"/>
      <c r="ADC129" s="221"/>
      <c r="ADD129" s="221"/>
      <c r="ADE129" s="221"/>
      <c r="ADF129" s="221"/>
      <c r="ADG129" s="221"/>
      <c r="ADH129" s="221"/>
      <c r="ADI129" s="221"/>
      <c r="ADJ129" s="221"/>
      <c r="ADK129" s="221"/>
      <c r="ADL129" s="221"/>
      <c r="ADM129" s="221"/>
      <c r="ADN129" s="221"/>
      <c r="ADO129" s="221"/>
      <c r="ADP129" s="221"/>
      <c r="ADQ129" s="221"/>
      <c r="ADR129" s="221"/>
      <c r="ADS129" s="221"/>
      <c r="ADT129" s="221"/>
      <c r="ADU129" s="221"/>
      <c r="ADV129" s="221"/>
      <c r="ADW129" s="221"/>
      <c r="ADX129" s="221"/>
      <c r="ADY129" s="221"/>
      <c r="ADZ129" s="221"/>
      <c r="AEA129" s="221"/>
      <c r="AEB129" s="221"/>
      <c r="AEC129" s="221"/>
      <c r="AED129" s="221"/>
      <c r="AEE129" s="221"/>
      <c r="AEF129" s="221"/>
      <c r="AEG129" s="221"/>
      <c r="AEH129" s="221"/>
      <c r="AEI129" s="221"/>
      <c r="AEJ129" s="221"/>
      <c r="AEK129" s="221"/>
      <c r="AEL129" s="221"/>
      <c r="AEM129" s="221"/>
      <c r="AEN129" s="221"/>
      <c r="AEO129" s="221"/>
      <c r="AEP129" s="221"/>
      <c r="AEQ129" s="221"/>
      <c r="AER129" s="221"/>
      <c r="AES129" s="221"/>
      <c r="AET129" s="221"/>
      <c r="AEU129" s="221"/>
      <c r="AEV129" s="221"/>
      <c r="AEW129" s="221"/>
      <c r="AEX129" s="221"/>
      <c r="AEY129" s="221"/>
      <c r="AEZ129" s="221"/>
      <c r="AFA129" s="221"/>
      <c r="AFB129" s="221"/>
      <c r="AFC129" s="221"/>
      <c r="AFD129" s="221"/>
      <c r="AFE129" s="221"/>
      <c r="AFF129" s="221"/>
      <c r="AFG129" s="221"/>
      <c r="AFH129" s="221"/>
      <c r="AFI129" s="221"/>
      <c r="AFJ129" s="221"/>
      <c r="AFK129" s="221"/>
      <c r="AFL129" s="221"/>
      <c r="AFM129" s="221"/>
      <c r="AFN129" s="221"/>
      <c r="AFO129" s="221"/>
      <c r="AFP129" s="221"/>
      <c r="AFQ129" s="221"/>
      <c r="AFR129" s="221"/>
      <c r="AFS129" s="221"/>
      <c r="AFT129" s="221"/>
      <c r="AFU129" s="221"/>
      <c r="AFV129" s="221"/>
      <c r="AFW129" s="221"/>
      <c r="AFX129" s="221"/>
      <c r="AFY129" s="221"/>
      <c r="AFZ129" s="221"/>
      <c r="AGA129" s="221"/>
      <c r="AGB129" s="221"/>
      <c r="AGC129" s="221"/>
      <c r="AGD129" s="221"/>
      <c r="AGE129" s="221"/>
      <c r="AGF129" s="221"/>
      <c r="AGG129" s="221"/>
      <c r="AGH129" s="221"/>
      <c r="AGI129" s="221"/>
      <c r="AGJ129" s="221"/>
      <c r="AGK129" s="221"/>
      <c r="AGL129" s="221"/>
      <c r="AGM129" s="221"/>
      <c r="AGN129" s="221"/>
      <c r="AGO129" s="221"/>
      <c r="AGP129" s="221"/>
      <c r="AGQ129" s="221"/>
      <c r="AGR129" s="221"/>
      <c r="AGS129" s="221"/>
      <c r="AGT129" s="221"/>
      <c r="AGU129" s="221"/>
      <c r="AGV129" s="221"/>
      <c r="AGW129" s="221"/>
      <c r="AGX129" s="221"/>
      <c r="AGY129" s="221"/>
      <c r="AGZ129" s="221"/>
      <c r="AHA129" s="221"/>
      <c r="AHB129" s="221"/>
      <c r="AHC129" s="221"/>
      <c r="AHD129" s="221"/>
      <c r="AHE129" s="221"/>
      <c r="AHF129" s="221"/>
      <c r="AHG129" s="221"/>
      <c r="AHH129" s="221"/>
      <c r="AHI129" s="221"/>
      <c r="AHJ129" s="221"/>
      <c r="AHK129" s="221"/>
      <c r="AHL129" s="221"/>
      <c r="AHM129" s="221"/>
      <c r="AHN129" s="221"/>
      <c r="AHO129" s="221"/>
      <c r="AHP129" s="221"/>
      <c r="AHQ129" s="221"/>
      <c r="AHR129" s="221"/>
      <c r="AHS129" s="221"/>
      <c r="AHT129" s="221"/>
      <c r="AHU129" s="221"/>
      <c r="AHV129" s="221"/>
      <c r="AHW129" s="221"/>
      <c r="AHX129" s="221"/>
      <c r="AHY129" s="221"/>
      <c r="AHZ129" s="221"/>
      <c r="AIA129" s="221"/>
      <c r="AIB129" s="221"/>
      <c r="AIC129" s="221"/>
      <c r="AID129" s="221"/>
      <c r="AIE129" s="221"/>
      <c r="AIF129" s="221"/>
      <c r="AIG129" s="221"/>
      <c r="AIH129" s="221"/>
      <c r="AII129" s="221"/>
      <c r="AIJ129" s="221"/>
      <c r="AIK129" s="221"/>
      <c r="AIL129" s="221"/>
      <c r="AIM129" s="221"/>
      <c r="AIN129" s="221"/>
      <c r="AIO129" s="221"/>
      <c r="AIP129" s="221"/>
      <c r="AIQ129" s="221"/>
      <c r="AIR129" s="221"/>
      <c r="AIS129" s="221"/>
      <c r="AIT129" s="221"/>
      <c r="AIU129" s="221"/>
      <c r="AIV129" s="221"/>
      <c r="AIW129" s="221"/>
      <c r="AIX129" s="221"/>
      <c r="AIY129" s="221"/>
      <c r="AIZ129" s="221"/>
      <c r="AJA129" s="221"/>
      <c r="AJB129" s="221"/>
      <c r="AJC129" s="221"/>
      <c r="AJD129" s="221"/>
      <c r="AJE129" s="221"/>
      <c r="AJF129" s="221"/>
      <c r="AJG129" s="221"/>
      <c r="AJH129" s="221"/>
      <c r="AJI129" s="221"/>
      <c r="AJJ129" s="221"/>
      <c r="AJK129" s="221"/>
      <c r="AJL129" s="221"/>
      <c r="AJM129" s="221"/>
      <c r="AJN129" s="221"/>
      <c r="AJO129" s="221"/>
      <c r="AJP129" s="221"/>
      <c r="AJQ129" s="221"/>
      <c r="AJR129" s="221"/>
      <c r="AJS129" s="221"/>
      <c r="AJT129" s="221"/>
      <c r="AJU129" s="221"/>
      <c r="AJV129" s="221"/>
      <c r="AJW129" s="221"/>
      <c r="AJX129" s="221"/>
      <c r="AJY129" s="221"/>
      <c r="AJZ129" s="221"/>
      <c r="AKA129" s="221"/>
      <c r="AKB129" s="221"/>
      <c r="AKC129" s="221"/>
      <c r="AKD129" s="221"/>
      <c r="AKE129" s="221"/>
      <c r="AKF129" s="221"/>
      <c r="AKG129" s="221"/>
      <c r="AKH129" s="221"/>
      <c r="AKI129" s="221"/>
      <c r="AKJ129" s="221"/>
      <c r="AKK129" s="221"/>
      <c r="AKL129" s="221"/>
      <c r="AKM129" s="221"/>
      <c r="AKN129" s="221"/>
      <c r="AKO129" s="221"/>
      <c r="AKP129" s="221"/>
      <c r="AKQ129" s="221"/>
      <c r="AKR129" s="221"/>
      <c r="AKS129" s="221"/>
      <c r="AKT129" s="221"/>
      <c r="AKU129" s="221"/>
      <c r="AKV129" s="221"/>
      <c r="AKW129" s="221"/>
      <c r="AKX129" s="221"/>
      <c r="AKY129" s="221"/>
      <c r="AKZ129" s="221"/>
      <c r="ALA129" s="221"/>
      <c r="ALB129" s="221"/>
      <c r="ALC129" s="221"/>
      <c r="ALD129" s="221"/>
      <c r="ALE129" s="221"/>
      <c r="ALF129" s="221"/>
      <c r="ALG129" s="221"/>
      <c r="ALH129" s="221"/>
      <c r="ALI129" s="221"/>
      <c r="ALJ129" s="221"/>
      <c r="ALK129" s="221"/>
      <c r="ALL129" s="221"/>
      <c r="ALM129" s="221"/>
      <c r="ALN129" s="221"/>
      <c r="ALO129" s="221"/>
      <c r="ALP129" s="221"/>
      <c r="ALQ129" s="221"/>
      <c r="ALR129" s="221"/>
      <c r="ALS129" s="221"/>
      <c r="ALT129" s="221"/>
      <c r="ALU129" s="221"/>
      <c r="ALV129" s="221"/>
      <c r="ALW129" s="221"/>
      <c r="ALX129" s="221"/>
      <c r="ALY129" s="221"/>
      <c r="ALZ129" s="221"/>
      <c r="AMA129" s="221"/>
      <c r="AMB129" s="221"/>
      <c r="AMC129" s="221"/>
      <c r="AMD129" s="221"/>
      <c r="AME129" s="221"/>
      <c r="AMF129" s="221"/>
      <c r="AMG129" s="221"/>
      <c r="AMH129" s="221"/>
      <c r="AMI129" s="221"/>
      <c r="AMJ129" s="221"/>
      <c r="AMK129" s="221"/>
      <c r="AML129" s="221"/>
      <c r="AMM129" s="221"/>
      <c r="AMN129" s="221"/>
      <c r="AMO129" s="221"/>
      <c r="AMP129" s="221"/>
      <c r="AMQ129" s="221"/>
      <c r="AMR129" s="221"/>
      <c r="AMS129" s="221"/>
      <c r="AMT129" s="221"/>
      <c r="AMU129" s="221"/>
      <c r="AMV129" s="221"/>
      <c r="AMW129" s="221"/>
      <c r="AMX129" s="221"/>
      <c r="AMY129" s="221"/>
      <c r="AMZ129" s="221"/>
      <c r="ANA129" s="221"/>
      <c r="ANB129" s="221"/>
      <c r="ANC129" s="221"/>
      <c r="AND129" s="221"/>
      <c r="ANE129" s="221"/>
      <c r="ANF129" s="221"/>
      <c r="ANG129" s="221"/>
      <c r="ANH129" s="221"/>
      <c r="ANI129" s="221"/>
      <c r="ANJ129" s="221"/>
      <c r="ANK129" s="221"/>
      <c r="ANL129" s="221"/>
      <c r="ANM129" s="221"/>
      <c r="ANN129" s="221"/>
      <c r="ANO129" s="221"/>
      <c r="ANP129" s="221"/>
      <c r="ANQ129" s="221"/>
      <c r="ANR129" s="221"/>
      <c r="ANS129" s="221"/>
      <c r="ANT129" s="221"/>
      <c r="ANU129" s="221"/>
      <c r="ANV129" s="221"/>
      <c r="ANW129" s="221"/>
      <c r="ANX129" s="221"/>
      <c r="ANY129" s="221"/>
      <c r="ANZ129" s="221"/>
      <c r="AOA129" s="221"/>
      <c r="AOB129" s="221"/>
      <c r="AOC129" s="221"/>
      <c r="AOD129" s="221"/>
      <c r="AOE129" s="221"/>
      <c r="AOF129" s="221"/>
      <c r="AOG129" s="221"/>
      <c r="AOH129" s="221"/>
      <c r="AOI129" s="221"/>
      <c r="AOJ129" s="221"/>
      <c r="AOK129" s="221"/>
      <c r="AOL129" s="221"/>
      <c r="AOM129" s="221"/>
      <c r="AON129" s="221"/>
      <c r="AOO129" s="221"/>
      <c r="AOP129" s="221"/>
      <c r="AOQ129" s="221"/>
      <c r="AOR129" s="221"/>
      <c r="AOS129" s="221"/>
      <c r="AOT129" s="221"/>
      <c r="AOU129" s="221"/>
      <c r="AOV129" s="221"/>
      <c r="AOW129" s="221"/>
      <c r="AOX129" s="221"/>
      <c r="AOY129" s="221"/>
      <c r="AOZ129" s="221"/>
      <c r="APA129" s="221"/>
      <c r="APB129" s="221"/>
      <c r="APC129" s="221"/>
      <c r="APD129" s="221"/>
      <c r="APE129" s="221"/>
      <c r="APF129" s="221"/>
      <c r="APG129" s="221"/>
      <c r="APH129" s="221"/>
      <c r="API129" s="221"/>
      <c r="APJ129" s="221"/>
      <c r="APK129" s="221"/>
      <c r="APL129" s="221"/>
      <c r="APM129" s="221"/>
      <c r="APN129" s="221"/>
      <c r="APO129" s="221"/>
      <c r="APP129" s="221"/>
    </row>
    <row r="130" spans="1:1108" s="249" customFormat="1">
      <c r="A130" s="42">
        <v>332</v>
      </c>
      <c r="B130" s="137">
        <v>113.1</v>
      </c>
      <c r="C130" s="102" t="s">
        <v>936</v>
      </c>
      <c r="D130" s="174">
        <v>1265</v>
      </c>
      <c r="E130" s="73" t="s">
        <v>937</v>
      </c>
      <c r="F130" s="106" t="s">
        <v>939</v>
      </c>
      <c r="G130" s="175" t="s">
        <v>938</v>
      </c>
      <c r="H130" s="175" t="s">
        <v>941</v>
      </c>
      <c r="I130" s="175" t="s">
        <v>940</v>
      </c>
      <c r="J130" s="10" t="s">
        <v>942</v>
      </c>
      <c r="K130" s="10" t="s">
        <v>943</v>
      </c>
      <c r="L130" s="74" t="s">
        <v>944</v>
      </c>
      <c r="M130" s="10" t="s">
        <v>945</v>
      </c>
      <c r="N130" s="74" t="s">
        <v>265</v>
      </c>
      <c r="O130" s="177">
        <v>112590</v>
      </c>
      <c r="P130" s="109">
        <v>89</v>
      </c>
      <c r="Q130" s="109" t="s">
        <v>0</v>
      </c>
      <c r="R130" s="109">
        <v>89</v>
      </c>
      <c r="S130" s="109" t="s">
        <v>0</v>
      </c>
      <c r="T130" s="109">
        <v>3</v>
      </c>
      <c r="U130" s="109" t="s">
        <v>0</v>
      </c>
      <c r="V130" s="109">
        <v>14</v>
      </c>
      <c r="W130" s="109" t="s">
        <v>0</v>
      </c>
      <c r="X130" s="109">
        <v>7</v>
      </c>
      <c r="Y130" s="109" t="s">
        <v>0</v>
      </c>
      <c r="Z130" s="109">
        <v>3</v>
      </c>
      <c r="AA130" s="109" t="s">
        <v>0</v>
      </c>
      <c r="AB130" s="109"/>
      <c r="AC130" s="109" t="s">
        <v>0</v>
      </c>
      <c r="AD130" s="109"/>
      <c r="AE130" s="109" t="s">
        <v>0</v>
      </c>
      <c r="AF130" s="77">
        <v>4.5</v>
      </c>
      <c r="AG130" s="78">
        <v>8</v>
      </c>
      <c r="AH130" s="77" t="s">
        <v>407</v>
      </c>
      <c r="AI130" s="77" t="s">
        <v>0</v>
      </c>
      <c r="AJ130" s="284" t="s">
        <v>8</v>
      </c>
      <c r="AK130" s="284" t="s">
        <v>797</v>
      </c>
      <c r="AL130" s="285" t="s">
        <v>11</v>
      </c>
      <c r="AM130" s="285"/>
      <c r="AN130" s="285"/>
      <c r="AO130" s="285"/>
      <c r="AP130" s="111">
        <v>10</v>
      </c>
      <c r="AQ130" s="111" t="s">
        <v>7</v>
      </c>
      <c r="AR130" s="83">
        <v>0.25800000000000001</v>
      </c>
      <c r="AS130" s="83" t="s">
        <v>20</v>
      </c>
      <c r="AT130" s="265" t="s">
        <v>408</v>
      </c>
      <c r="AU130" s="266" t="s">
        <v>409</v>
      </c>
      <c r="AV130" s="266" t="s">
        <v>410</v>
      </c>
      <c r="AW130" s="74" t="s">
        <v>206</v>
      </c>
      <c r="AX130" s="74" t="s">
        <v>207</v>
      </c>
      <c r="AY130" s="74" t="s">
        <v>208</v>
      </c>
      <c r="AZ130" s="74" t="s">
        <v>209</v>
      </c>
      <c r="BA130" s="152" t="s">
        <v>210</v>
      </c>
      <c r="BB130" s="86" t="s">
        <v>211</v>
      </c>
      <c r="BC130" s="86" t="s">
        <v>212</v>
      </c>
      <c r="BD130" s="86" t="s">
        <v>213</v>
      </c>
      <c r="BE130" s="295" t="s">
        <v>398</v>
      </c>
      <c r="BF130" s="236" t="s">
        <v>946</v>
      </c>
      <c r="BG130" s="236" t="s">
        <v>412</v>
      </c>
      <c r="BH130" s="236" t="s">
        <v>947</v>
      </c>
      <c r="BM130" s="155" t="s">
        <v>215</v>
      </c>
      <c r="BN130" s="154" t="s">
        <v>216</v>
      </c>
      <c r="BO130" s="154" t="s">
        <v>217</v>
      </c>
      <c r="BP130" s="154" t="s">
        <v>218</v>
      </c>
      <c r="BQ130" s="154" t="s">
        <v>266</v>
      </c>
      <c r="BR130" s="154" t="s">
        <v>267</v>
      </c>
      <c r="BS130" s="121" t="s">
        <v>268</v>
      </c>
      <c r="BT130" s="121" t="s">
        <v>269</v>
      </c>
      <c r="BU130" s="121" t="s">
        <v>215</v>
      </c>
      <c r="BV130" s="121" t="s">
        <v>216</v>
      </c>
      <c r="BW130" s="121" t="s">
        <v>217</v>
      </c>
      <c r="BX130" s="121" t="s">
        <v>218</v>
      </c>
      <c r="BY130" s="121" t="s">
        <v>414</v>
      </c>
      <c r="BZ130" s="155" t="s">
        <v>415</v>
      </c>
      <c r="CA130" s="268" t="s">
        <v>416</v>
      </c>
      <c r="CB130" s="268" t="s">
        <v>417</v>
      </c>
      <c r="CC130" s="155" t="s">
        <v>344</v>
      </c>
      <c r="CD130" s="155" t="s">
        <v>345</v>
      </c>
      <c r="CE130" s="155" t="s">
        <v>346</v>
      </c>
      <c r="CF130" s="155" t="s">
        <v>347</v>
      </c>
      <c r="CG130" s="154" t="s">
        <v>418</v>
      </c>
      <c r="CH130" s="157" t="s">
        <v>419</v>
      </c>
      <c r="CI130" s="157" t="s">
        <v>420</v>
      </c>
      <c r="CJ130" s="157" t="s">
        <v>421</v>
      </c>
      <c r="CK130" s="271"/>
      <c r="CL130" s="271"/>
      <c r="CM130" s="271"/>
      <c r="CN130" s="271"/>
      <c r="CO130" s="271"/>
      <c r="CP130" s="271"/>
      <c r="CQ130" s="271"/>
      <c r="CR130" s="271"/>
      <c r="CS130" s="271"/>
      <c r="CT130" s="271"/>
      <c r="CU130" s="271"/>
      <c r="CV130" s="271"/>
      <c r="CW130" s="271"/>
      <c r="CX130" s="271"/>
      <c r="CY130" s="271"/>
      <c r="CZ130" s="91"/>
      <c r="DA130" s="92"/>
      <c r="DB130" s="93"/>
      <c r="DC130" s="93"/>
      <c r="DD130" s="93"/>
      <c r="DE130" s="280" t="s">
        <v>509</v>
      </c>
      <c r="DF130" s="92"/>
      <c r="DG130" s="271"/>
      <c r="DH130" s="271"/>
      <c r="DI130" s="92" t="s">
        <v>236</v>
      </c>
      <c r="DJ130" s="91" t="s">
        <v>237</v>
      </c>
      <c r="DK130" s="91" t="s">
        <v>238</v>
      </c>
      <c r="DL130" s="91" t="s">
        <v>239</v>
      </c>
      <c r="DM130" s="127" t="s">
        <v>414</v>
      </c>
      <c r="DN130" s="127" t="s">
        <v>422</v>
      </c>
      <c r="DO130" s="127" t="s">
        <v>423</v>
      </c>
      <c r="DP130" s="127" t="s">
        <v>424</v>
      </c>
      <c r="DQ130" s="91"/>
      <c r="DR130" s="91"/>
      <c r="DS130" s="91"/>
      <c r="DT130" s="91"/>
      <c r="DU130" s="191" t="s">
        <v>852</v>
      </c>
      <c r="DV130" s="91" t="s">
        <v>853</v>
      </c>
      <c r="DW130" s="91" t="s">
        <v>854</v>
      </c>
      <c r="DX130" s="91" t="s">
        <v>855</v>
      </c>
      <c r="DY130" s="91"/>
      <c r="DZ130" s="91"/>
      <c r="EA130" s="91"/>
      <c r="EB130" s="91"/>
      <c r="EC130" s="91"/>
      <c r="ED130" s="91"/>
      <c r="EE130" s="91"/>
      <c r="EF130" s="91"/>
      <c r="EG130" s="94" t="s">
        <v>948</v>
      </c>
      <c r="EH130" s="96" t="s">
        <v>516</v>
      </c>
      <c r="EI130" s="95" t="s">
        <v>517</v>
      </c>
      <c r="EJ130" s="95" t="s">
        <v>518</v>
      </c>
      <c r="EK130" s="96" t="s">
        <v>253</v>
      </c>
      <c r="EL130" s="74" t="s">
        <v>519</v>
      </c>
      <c r="EM130" s="74" t="s">
        <v>520</v>
      </c>
      <c r="EN130" s="137" t="s">
        <v>948</v>
      </c>
      <c r="EO130" s="185" t="s">
        <v>254</v>
      </c>
      <c r="EP130" s="185" t="s">
        <v>425</v>
      </c>
      <c r="EQ130" s="185" t="s">
        <v>949</v>
      </c>
      <c r="ER130" s="185" t="s">
        <v>950</v>
      </c>
      <c r="ES130" s="185" t="s">
        <v>951</v>
      </c>
      <c r="ET130" s="185" t="s">
        <v>908</v>
      </c>
      <c r="EU130" s="185" t="s">
        <v>952</v>
      </c>
      <c r="EV130" s="137"/>
      <c r="EW130" s="137"/>
      <c r="EX130" s="272">
        <v>110322</v>
      </c>
      <c r="EY130" s="272"/>
      <c r="EZ130" s="356"/>
      <c r="FA130" s="356">
        <v>110321</v>
      </c>
      <c r="FB130" s="356"/>
      <c r="FC130" s="356"/>
      <c r="FD130" s="356"/>
      <c r="FE130" s="356"/>
      <c r="FF130" s="240">
        <v>54389</v>
      </c>
      <c r="FG130" s="248"/>
      <c r="FH130" s="248"/>
      <c r="FI130" s="240">
        <v>3250049</v>
      </c>
      <c r="FJ130" s="248"/>
      <c r="FK130" s="248"/>
      <c r="FL130" s="135">
        <v>1</v>
      </c>
      <c r="FM130" s="136"/>
      <c r="FN130" s="136"/>
      <c r="FO130" s="136"/>
      <c r="FP130" s="136"/>
      <c r="FQ130" s="136"/>
      <c r="FR130" s="136"/>
      <c r="FS130" s="136"/>
      <c r="FT130" s="136"/>
      <c r="FU130" s="136"/>
      <c r="FV130" s="136"/>
    </row>
    <row r="131" spans="1:1108" s="249" customFormat="1">
      <c r="A131" s="42">
        <v>335</v>
      </c>
      <c r="B131" s="137">
        <v>114.1</v>
      </c>
      <c r="C131" s="102" t="s">
        <v>953</v>
      </c>
      <c r="D131" s="174">
        <v>1265</v>
      </c>
      <c r="E131" s="73" t="s">
        <v>937</v>
      </c>
      <c r="F131" s="106" t="s">
        <v>955</v>
      </c>
      <c r="G131" s="175" t="s">
        <v>954</v>
      </c>
      <c r="H131" s="175" t="s">
        <v>957</v>
      </c>
      <c r="I131" s="175" t="s">
        <v>956</v>
      </c>
      <c r="J131" s="10" t="s">
        <v>958</v>
      </c>
      <c r="K131" s="10" t="s">
        <v>959</v>
      </c>
      <c r="L131" s="74" t="s">
        <v>944</v>
      </c>
      <c r="M131" s="10" t="s">
        <v>945</v>
      </c>
      <c r="N131" s="74" t="s">
        <v>201</v>
      </c>
      <c r="O131" s="177">
        <v>112375</v>
      </c>
      <c r="P131" s="109">
        <v>89</v>
      </c>
      <c r="Q131" s="109" t="s">
        <v>0</v>
      </c>
      <c r="R131" s="109">
        <v>89</v>
      </c>
      <c r="S131" s="109" t="s">
        <v>0</v>
      </c>
      <c r="T131" s="109">
        <v>3</v>
      </c>
      <c r="U131" s="109" t="s">
        <v>0</v>
      </c>
      <c r="V131" s="109">
        <v>14</v>
      </c>
      <c r="W131" s="109" t="s">
        <v>0</v>
      </c>
      <c r="X131" s="109">
        <v>7</v>
      </c>
      <c r="Y131" s="109" t="s">
        <v>0</v>
      </c>
      <c r="Z131" s="109">
        <v>3</v>
      </c>
      <c r="AA131" s="109" t="s">
        <v>0</v>
      </c>
      <c r="AB131" s="109"/>
      <c r="AC131" s="109" t="s">
        <v>0</v>
      </c>
      <c r="AD131" s="109"/>
      <c r="AE131" s="109" t="s">
        <v>0</v>
      </c>
      <c r="AF131" s="77">
        <v>4.5</v>
      </c>
      <c r="AG131" s="78">
        <v>8</v>
      </c>
      <c r="AH131" s="77" t="s">
        <v>407</v>
      </c>
      <c r="AI131" s="77" t="s">
        <v>0</v>
      </c>
      <c r="AJ131" s="284" t="s">
        <v>8</v>
      </c>
      <c r="AK131" s="284" t="s">
        <v>797</v>
      </c>
      <c r="AL131" s="285" t="s">
        <v>11</v>
      </c>
      <c r="AM131" s="285"/>
      <c r="AN131" s="285"/>
      <c r="AO131" s="285"/>
      <c r="AP131" s="111">
        <v>10</v>
      </c>
      <c r="AQ131" s="111" t="s">
        <v>7</v>
      </c>
      <c r="AR131" s="83">
        <v>0.25800000000000001</v>
      </c>
      <c r="AS131" s="83" t="s">
        <v>20</v>
      </c>
      <c r="AT131" s="265" t="s">
        <v>408</v>
      </c>
      <c r="AU131" s="266" t="s">
        <v>409</v>
      </c>
      <c r="AV131" s="266" t="s">
        <v>410</v>
      </c>
      <c r="AW131" s="74" t="s">
        <v>206</v>
      </c>
      <c r="AX131" s="74" t="s">
        <v>207</v>
      </c>
      <c r="AY131" s="74" t="s">
        <v>208</v>
      </c>
      <c r="AZ131" s="74" t="s">
        <v>209</v>
      </c>
      <c r="BA131" s="152" t="s">
        <v>210</v>
      </c>
      <c r="BB131" s="86" t="s">
        <v>211</v>
      </c>
      <c r="BC131" s="86" t="s">
        <v>212</v>
      </c>
      <c r="BD131" s="86" t="s">
        <v>213</v>
      </c>
      <c r="BE131" s="295" t="s">
        <v>398</v>
      </c>
      <c r="BF131" s="236" t="s">
        <v>946</v>
      </c>
      <c r="BG131" s="236" t="s">
        <v>412</v>
      </c>
      <c r="BH131" s="236" t="s">
        <v>947</v>
      </c>
      <c r="BM131" s="155" t="s">
        <v>215</v>
      </c>
      <c r="BN131" s="154" t="s">
        <v>216</v>
      </c>
      <c r="BO131" s="154" t="s">
        <v>217</v>
      </c>
      <c r="BP131" s="154" t="s">
        <v>218</v>
      </c>
      <c r="BQ131" s="155" t="s">
        <v>219</v>
      </c>
      <c r="BR131" s="154" t="s">
        <v>220</v>
      </c>
      <c r="BS131" s="121" t="s">
        <v>221</v>
      </c>
      <c r="BT131" s="121" t="s">
        <v>222</v>
      </c>
      <c r="BU131" s="121" t="s">
        <v>215</v>
      </c>
      <c r="BV131" s="121" t="s">
        <v>216</v>
      </c>
      <c r="BW131" s="121" t="s">
        <v>217</v>
      </c>
      <c r="BX131" s="121" t="s">
        <v>218</v>
      </c>
      <c r="BY131" s="121" t="s">
        <v>414</v>
      </c>
      <c r="BZ131" s="155" t="s">
        <v>415</v>
      </c>
      <c r="CA131" s="268" t="s">
        <v>416</v>
      </c>
      <c r="CB131" s="268" t="s">
        <v>417</v>
      </c>
      <c r="CC131" s="155" t="s">
        <v>344</v>
      </c>
      <c r="CD131" s="155" t="s">
        <v>345</v>
      </c>
      <c r="CE131" s="155" t="s">
        <v>346</v>
      </c>
      <c r="CF131" s="155" t="s">
        <v>347</v>
      </c>
      <c r="CG131" s="154" t="s">
        <v>418</v>
      </c>
      <c r="CH131" s="157" t="s">
        <v>419</v>
      </c>
      <c r="CI131" s="157" t="s">
        <v>420</v>
      </c>
      <c r="CJ131" s="157" t="s">
        <v>421</v>
      </c>
      <c r="CK131" s="271"/>
      <c r="CL131" s="271"/>
      <c r="CM131" s="271"/>
      <c r="CN131" s="271"/>
      <c r="CO131" s="271"/>
      <c r="CP131" s="271"/>
      <c r="CQ131" s="271"/>
      <c r="CR131" s="271"/>
      <c r="CS131" s="271"/>
      <c r="CT131" s="271"/>
      <c r="CU131" s="271"/>
      <c r="CV131" s="271"/>
      <c r="CW131" s="271"/>
      <c r="CX131" s="271"/>
      <c r="CY131" s="271"/>
      <c r="CZ131" s="91"/>
      <c r="DA131" s="92"/>
      <c r="DB131" s="93"/>
      <c r="DC131" s="93"/>
      <c r="DD131" s="93"/>
      <c r="DE131" s="280" t="s">
        <v>509</v>
      </c>
      <c r="DF131" s="92"/>
      <c r="DG131" s="271"/>
      <c r="DH131" s="271"/>
      <c r="DI131" s="92" t="s">
        <v>236</v>
      </c>
      <c r="DJ131" s="91" t="s">
        <v>237</v>
      </c>
      <c r="DK131" s="91" t="s">
        <v>238</v>
      </c>
      <c r="DL131" s="91" t="s">
        <v>239</v>
      </c>
      <c r="DM131" s="127" t="s">
        <v>414</v>
      </c>
      <c r="DN131" s="127" t="s">
        <v>422</v>
      </c>
      <c r="DO131" s="127" t="s">
        <v>423</v>
      </c>
      <c r="DP131" s="127" t="s">
        <v>424</v>
      </c>
      <c r="DQ131" s="91"/>
      <c r="DR131" s="91"/>
      <c r="DS131" s="91"/>
      <c r="DT131" s="91"/>
      <c r="DU131" s="191" t="s">
        <v>852</v>
      </c>
      <c r="DV131" s="91" t="s">
        <v>853</v>
      </c>
      <c r="DW131" s="91" t="s">
        <v>854</v>
      </c>
      <c r="DX131" s="91" t="s">
        <v>855</v>
      </c>
      <c r="DY131" s="91"/>
      <c r="DZ131" s="91"/>
      <c r="EA131" s="91"/>
      <c r="EB131" s="91"/>
      <c r="EC131" s="91"/>
      <c r="ED131" s="91"/>
      <c r="EE131" s="91"/>
      <c r="EF131" s="91"/>
      <c r="EG131" s="94" t="s">
        <v>948</v>
      </c>
      <c r="EH131" s="96" t="s">
        <v>516</v>
      </c>
      <c r="EI131" s="95" t="s">
        <v>517</v>
      </c>
      <c r="EJ131" s="95" t="s">
        <v>518</v>
      </c>
      <c r="EK131" s="96" t="s">
        <v>253</v>
      </c>
      <c r="EL131" s="74" t="s">
        <v>519</v>
      </c>
      <c r="EM131" s="74" t="s">
        <v>520</v>
      </c>
      <c r="EN131" s="137" t="s">
        <v>948</v>
      </c>
      <c r="EO131" s="185" t="s">
        <v>254</v>
      </c>
      <c r="EP131" s="185" t="s">
        <v>425</v>
      </c>
      <c r="EQ131" s="185" t="s">
        <v>960</v>
      </c>
      <c r="ER131" s="185" t="s">
        <v>950</v>
      </c>
      <c r="ES131" s="185" t="s">
        <v>951</v>
      </c>
      <c r="ET131" s="185" t="s">
        <v>908</v>
      </c>
      <c r="EU131" s="185" t="s">
        <v>952</v>
      </c>
      <c r="EV131" s="137"/>
      <c r="EW131" s="137"/>
      <c r="EX131" s="355">
        <v>110319</v>
      </c>
      <c r="EY131" s="273"/>
      <c r="EZ131" s="356"/>
      <c r="FA131" s="356">
        <v>110321</v>
      </c>
      <c r="FB131" s="356"/>
      <c r="FC131" s="356"/>
      <c r="FD131" s="356"/>
      <c r="FE131" s="356"/>
      <c r="FF131" s="240">
        <v>52438</v>
      </c>
      <c r="FG131" s="248"/>
      <c r="FH131" s="240"/>
      <c r="FI131" s="240">
        <v>3195437</v>
      </c>
      <c r="FJ131" s="248"/>
      <c r="FK131" s="240"/>
      <c r="FL131" s="135">
        <v>1</v>
      </c>
      <c r="FM131" s="136"/>
      <c r="FN131" s="136"/>
      <c r="FO131" s="136"/>
      <c r="FP131" s="136"/>
      <c r="FQ131" s="136"/>
      <c r="FR131" s="136"/>
      <c r="FS131" s="136"/>
      <c r="FT131" s="136"/>
      <c r="FU131" s="136"/>
      <c r="FV131" s="136"/>
    </row>
    <row r="132" spans="1:1108" s="249" customFormat="1">
      <c r="A132" s="42">
        <v>337</v>
      </c>
      <c r="B132" s="137">
        <v>114.3</v>
      </c>
      <c r="C132" s="102" t="s">
        <v>961</v>
      </c>
      <c r="D132" s="174">
        <v>1265</v>
      </c>
      <c r="E132" s="73" t="s">
        <v>937</v>
      </c>
      <c r="F132" s="106" t="s">
        <v>955</v>
      </c>
      <c r="G132" s="175" t="s">
        <v>954</v>
      </c>
      <c r="H132" s="175" t="s">
        <v>957</v>
      </c>
      <c r="I132" s="175" t="s">
        <v>956</v>
      </c>
      <c r="J132" s="10" t="s">
        <v>958</v>
      </c>
      <c r="K132" s="10" t="s">
        <v>959</v>
      </c>
      <c r="L132" s="74" t="s">
        <v>944</v>
      </c>
      <c r="M132" s="10" t="s">
        <v>945</v>
      </c>
      <c r="N132" s="74" t="s">
        <v>201</v>
      </c>
      <c r="O132" s="177">
        <v>113056</v>
      </c>
      <c r="P132" s="109">
        <v>89</v>
      </c>
      <c r="Q132" s="109" t="s">
        <v>0</v>
      </c>
      <c r="R132" s="109">
        <v>89</v>
      </c>
      <c r="S132" s="109" t="s">
        <v>0</v>
      </c>
      <c r="T132" s="109">
        <v>3</v>
      </c>
      <c r="U132" s="109" t="s">
        <v>0</v>
      </c>
      <c r="V132" s="109">
        <v>14</v>
      </c>
      <c r="W132" s="109" t="s">
        <v>0</v>
      </c>
      <c r="X132" s="109">
        <v>7</v>
      </c>
      <c r="Y132" s="109" t="s">
        <v>0</v>
      </c>
      <c r="Z132" s="109">
        <v>3</v>
      </c>
      <c r="AA132" s="109" t="s">
        <v>0</v>
      </c>
      <c r="AB132" s="109"/>
      <c r="AC132" s="109" t="s">
        <v>0</v>
      </c>
      <c r="AD132" s="109"/>
      <c r="AE132" s="109" t="s">
        <v>0</v>
      </c>
      <c r="AF132" s="77">
        <v>4.5</v>
      </c>
      <c r="AG132" s="78">
        <v>8</v>
      </c>
      <c r="AH132" s="77" t="s">
        <v>407</v>
      </c>
      <c r="AI132" s="77" t="s">
        <v>0</v>
      </c>
      <c r="AJ132" s="284" t="s">
        <v>8</v>
      </c>
      <c r="AK132" s="284" t="s">
        <v>797</v>
      </c>
      <c r="AL132" s="285" t="s">
        <v>11</v>
      </c>
      <c r="AM132" s="285"/>
      <c r="AN132" s="285"/>
      <c r="AO132" s="285"/>
      <c r="AP132" s="111">
        <v>50</v>
      </c>
      <c r="AQ132" s="111" t="s">
        <v>7</v>
      </c>
      <c r="AR132" s="83">
        <v>0.25800000000000001</v>
      </c>
      <c r="AS132" s="83" t="s">
        <v>20</v>
      </c>
      <c r="AT132" s="265" t="s">
        <v>408</v>
      </c>
      <c r="AU132" s="266" t="s">
        <v>409</v>
      </c>
      <c r="AV132" s="266" t="s">
        <v>410</v>
      </c>
      <c r="AW132" s="74" t="s">
        <v>206</v>
      </c>
      <c r="AX132" s="74" t="s">
        <v>207</v>
      </c>
      <c r="AY132" s="74" t="s">
        <v>208</v>
      </c>
      <c r="AZ132" s="74" t="s">
        <v>209</v>
      </c>
      <c r="BA132" s="152" t="s">
        <v>210</v>
      </c>
      <c r="BB132" s="86" t="s">
        <v>211</v>
      </c>
      <c r="BC132" s="86" t="s">
        <v>212</v>
      </c>
      <c r="BD132" s="86" t="s">
        <v>213</v>
      </c>
      <c r="BE132" s="295" t="s">
        <v>398</v>
      </c>
      <c r="BF132" s="236" t="s">
        <v>946</v>
      </c>
      <c r="BG132" s="236" t="s">
        <v>412</v>
      </c>
      <c r="BH132" s="236" t="s">
        <v>947</v>
      </c>
      <c r="BM132" s="155" t="s">
        <v>215</v>
      </c>
      <c r="BN132" s="154" t="s">
        <v>216</v>
      </c>
      <c r="BO132" s="154" t="s">
        <v>217</v>
      </c>
      <c r="BP132" s="154" t="s">
        <v>218</v>
      </c>
      <c r="BQ132" s="155" t="s">
        <v>219</v>
      </c>
      <c r="BR132" s="154" t="s">
        <v>220</v>
      </c>
      <c r="BS132" s="121" t="s">
        <v>221</v>
      </c>
      <c r="BT132" s="121" t="s">
        <v>222</v>
      </c>
      <c r="BU132" s="121" t="s">
        <v>215</v>
      </c>
      <c r="BV132" s="121" t="s">
        <v>216</v>
      </c>
      <c r="BW132" s="121" t="s">
        <v>217</v>
      </c>
      <c r="BX132" s="121" t="s">
        <v>218</v>
      </c>
      <c r="BY132" s="121" t="s">
        <v>414</v>
      </c>
      <c r="BZ132" s="155" t="s">
        <v>415</v>
      </c>
      <c r="CA132" s="268" t="s">
        <v>416</v>
      </c>
      <c r="CB132" s="268" t="s">
        <v>417</v>
      </c>
      <c r="CC132" s="155" t="s">
        <v>344</v>
      </c>
      <c r="CD132" s="155" t="s">
        <v>345</v>
      </c>
      <c r="CE132" s="155" t="s">
        <v>346</v>
      </c>
      <c r="CF132" s="155" t="s">
        <v>347</v>
      </c>
      <c r="CG132" s="154" t="s">
        <v>418</v>
      </c>
      <c r="CH132" s="157" t="s">
        <v>419</v>
      </c>
      <c r="CI132" s="157" t="s">
        <v>420</v>
      </c>
      <c r="CJ132" s="157" t="s">
        <v>421</v>
      </c>
      <c r="CK132" s="271"/>
      <c r="CL132" s="271"/>
      <c r="CM132" s="271"/>
      <c r="CN132" s="271"/>
      <c r="CO132" s="271"/>
      <c r="CP132" s="271"/>
      <c r="CQ132" s="271"/>
      <c r="CR132" s="271"/>
      <c r="CS132" s="271"/>
      <c r="CT132" s="271"/>
      <c r="CU132" s="271"/>
      <c r="CV132" s="271"/>
      <c r="CW132" s="271"/>
      <c r="CX132" s="271"/>
      <c r="CY132" s="271"/>
      <c r="CZ132" s="91"/>
      <c r="DA132" s="92"/>
      <c r="DB132" s="93"/>
      <c r="DC132" s="93"/>
      <c r="DD132" s="93"/>
      <c r="DE132" s="280" t="s">
        <v>509</v>
      </c>
      <c r="DF132" s="92"/>
      <c r="DG132" s="271"/>
      <c r="DH132" s="271"/>
      <c r="DI132" s="92" t="s">
        <v>236</v>
      </c>
      <c r="DJ132" s="91" t="s">
        <v>237</v>
      </c>
      <c r="DK132" s="91" t="s">
        <v>238</v>
      </c>
      <c r="DL132" s="91" t="s">
        <v>239</v>
      </c>
      <c r="DM132" s="127" t="s">
        <v>414</v>
      </c>
      <c r="DN132" s="127" t="s">
        <v>422</v>
      </c>
      <c r="DO132" s="127" t="s">
        <v>423</v>
      </c>
      <c r="DP132" s="127" t="s">
        <v>424</v>
      </c>
      <c r="DQ132" s="91"/>
      <c r="DR132" s="91"/>
      <c r="DS132" s="91"/>
      <c r="DT132" s="91"/>
      <c r="DU132" s="191" t="s">
        <v>852</v>
      </c>
      <c r="DV132" s="91" t="s">
        <v>853</v>
      </c>
      <c r="DW132" s="91" t="s">
        <v>854</v>
      </c>
      <c r="DX132" s="91" t="s">
        <v>855</v>
      </c>
      <c r="DY132" s="91"/>
      <c r="DZ132" s="91"/>
      <c r="EA132" s="91"/>
      <c r="EB132" s="91"/>
      <c r="EC132" s="91"/>
      <c r="ED132" s="91"/>
      <c r="EE132" s="91"/>
      <c r="EF132" s="91"/>
      <c r="EG132" s="94" t="s">
        <v>948</v>
      </c>
      <c r="EH132" s="96" t="s">
        <v>516</v>
      </c>
      <c r="EI132" s="95" t="s">
        <v>517</v>
      </c>
      <c r="EJ132" s="95" t="s">
        <v>518</v>
      </c>
      <c r="EK132" s="96" t="s">
        <v>253</v>
      </c>
      <c r="EL132" s="74" t="s">
        <v>519</v>
      </c>
      <c r="EM132" s="74" t="s">
        <v>520</v>
      </c>
      <c r="EN132" s="137" t="s">
        <v>948</v>
      </c>
      <c r="EO132" s="185" t="s">
        <v>254</v>
      </c>
      <c r="EP132" s="185" t="s">
        <v>425</v>
      </c>
      <c r="EQ132" s="185" t="s">
        <v>960</v>
      </c>
      <c r="ER132" s="185" t="s">
        <v>950</v>
      </c>
      <c r="ES132" s="185" t="s">
        <v>951</v>
      </c>
      <c r="ET132" s="185" t="s">
        <v>908</v>
      </c>
      <c r="EU132" s="185" t="s">
        <v>952</v>
      </c>
      <c r="EV132" s="137"/>
      <c r="EW132" s="137"/>
      <c r="EX132" s="355">
        <v>110319</v>
      </c>
      <c r="EY132" s="273"/>
      <c r="EZ132" s="356"/>
      <c r="FA132" s="356">
        <v>110321</v>
      </c>
      <c r="FB132" s="356"/>
      <c r="FC132" s="356"/>
      <c r="FD132" s="356"/>
      <c r="FE132" s="356"/>
      <c r="FF132" s="240"/>
      <c r="FG132" s="248"/>
      <c r="FH132" s="240">
        <v>52439</v>
      </c>
      <c r="FI132" s="240"/>
      <c r="FJ132" s="248"/>
      <c r="FK132" s="240">
        <v>3195438</v>
      </c>
      <c r="FL132" s="135">
        <v>1</v>
      </c>
      <c r="FM132" s="136"/>
      <c r="FN132" s="136"/>
      <c r="FO132" s="136"/>
      <c r="FP132" s="136"/>
      <c r="FQ132" s="136"/>
      <c r="FR132" s="136"/>
      <c r="FS132" s="136"/>
      <c r="FT132" s="136"/>
      <c r="FU132" s="136"/>
      <c r="FV132" s="136"/>
    </row>
    <row r="133" spans="1:1108" s="153" customFormat="1">
      <c r="A133" s="42">
        <v>338</v>
      </c>
      <c r="B133" s="137">
        <v>115.1</v>
      </c>
      <c r="C133" s="102" t="s">
        <v>962</v>
      </c>
      <c r="D133" s="174">
        <v>1265</v>
      </c>
      <c r="E133" s="264" t="s">
        <v>937</v>
      </c>
      <c r="F133" s="106" t="s">
        <v>964</v>
      </c>
      <c r="G133" s="175" t="s">
        <v>963</v>
      </c>
      <c r="H133" s="175" t="s">
        <v>966</v>
      </c>
      <c r="I133" s="175" t="s">
        <v>965</v>
      </c>
      <c r="J133" s="10" t="s">
        <v>967</v>
      </c>
      <c r="K133" s="10" t="s">
        <v>968</v>
      </c>
      <c r="L133" s="74" t="s">
        <v>969</v>
      </c>
      <c r="M133" s="10" t="s">
        <v>970</v>
      </c>
      <c r="N133" s="74" t="s">
        <v>293</v>
      </c>
      <c r="O133" s="177">
        <v>112438</v>
      </c>
      <c r="P133" s="109">
        <v>89</v>
      </c>
      <c r="Q133" s="109" t="s">
        <v>0</v>
      </c>
      <c r="R133" s="109">
        <v>89</v>
      </c>
      <c r="S133" s="109" t="s">
        <v>0</v>
      </c>
      <c r="T133" s="109">
        <v>3</v>
      </c>
      <c r="U133" s="109" t="s">
        <v>0</v>
      </c>
      <c r="V133" s="109">
        <v>14</v>
      </c>
      <c r="W133" s="109" t="s">
        <v>0</v>
      </c>
      <c r="X133" s="109">
        <v>7</v>
      </c>
      <c r="Y133" s="109" t="s">
        <v>0</v>
      </c>
      <c r="Z133" s="109">
        <v>3</v>
      </c>
      <c r="AA133" s="109" t="s">
        <v>0</v>
      </c>
      <c r="AB133" s="109"/>
      <c r="AC133" s="109" t="s">
        <v>0</v>
      </c>
      <c r="AD133" s="109"/>
      <c r="AE133" s="109" t="s">
        <v>0</v>
      </c>
      <c r="AF133" s="77">
        <v>4.5</v>
      </c>
      <c r="AG133" s="78">
        <v>8</v>
      </c>
      <c r="AH133" s="77" t="s">
        <v>407</v>
      </c>
      <c r="AI133" s="77" t="s">
        <v>0</v>
      </c>
      <c r="AJ133" s="284" t="s">
        <v>8</v>
      </c>
      <c r="AK133" s="284" t="s">
        <v>797</v>
      </c>
      <c r="AL133" s="285" t="s">
        <v>11</v>
      </c>
      <c r="AM133" s="285"/>
      <c r="AN133" s="285"/>
      <c r="AO133" s="285"/>
      <c r="AP133" s="111">
        <v>10</v>
      </c>
      <c r="AQ133" s="111" t="s">
        <v>7</v>
      </c>
      <c r="AR133" s="83">
        <v>0.25800000000000001</v>
      </c>
      <c r="AS133" s="83" t="s">
        <v>20</v>
      </c>
      <c r="AT133" s="265" t="s">
        <v>408</v>
      </c>
      <c r="AU133" s="266" t="s">
        <v>409</v>
      </c>
      <c r="AV133" s="266" t="s">
        <v>410</v>
      </c>
      <c r="AW133" s="74" t="s">
        <v>206</v>
      </c>
      <c r="AX133" s="74" t="s">
        <v>207</v>
      </c>
      <c r="AY133" s="74" t="s">
        <v>208</v>
      </c>
      <c r="AZ133" s="74" t="s">
        <v>209</v>
      </c>
      <c r="BA133" s="152" t="s">
        <v>210</v>
      </c>
      <c r="BB133" s="86" t="s">
        <v>211</v>
      </c>
      <c r="BC133" s="86" t="s">
        <v>212</v>
      </c>
      <c r="BD133" s="86" t="s">
        <v>213</v>
      </c>
      <c r="BE133" s="295" t="s">
        <v>398</v>
      </c>
      <c r="BF133" s="236" t="s">
        <v>946</v>
      </c>
      <c r="BG133" s="236" t="s">
        <v>412</v>
      </c>
      <c r="BH133" s="236" t="s">
        <v>947</v>
      </c>
      <c r="BM133" s="154" t="s">
        <v>294</v>
      </c>
      <c r="BN133" s="157" t="s">
        <v>295</v>
      </c>
      <c r="BO133" s="157" t="s">
        <v>296</v>
      </c>
      <c r="BP133" s="156" t="s">
        <v>297</v>
      </c>
      <c r="BQ133" s="155" t="s">
        <v>298</v>
      </c>
      <c r="BR133" s="155" t="s">
        <v>299</v>
      </c>
      <c r="BS133" s="121" t="s">
        <v>300</v>
      </c>
      <c r="BT133" s="121" t="s">
        <v>301</v>
      </c>
      <c r="BU133" s="121" t="s">
        <v>294</v>
      </c>
      <c r="BV133" s="121" t="s">
        <v>302</v>
      </c>
      <c r="BW133" s="121" t="s">
        <v>296</v>
      </c>
      <c r="BX133" s="121" t="s">
        <v>297</v>
      </c>
      <c r="BY133" s="121" t="s">
        <v>414</v>
      </c>
      <c r="BZ133" s="155" t="s">
        <v>415</v>
      </c>
      <c r="CA133" s="268" t="s">
        <v>416</v>
      </c>
      <c r="CB133" s="268" t="s">
        <v>417</v>
      </c>
      <c r="CC133" s="155" t="s">
        <v>344</v>
      </c>
      <c r="CD133" s="155" t="s">
        <v>345</v>
      </c>
      <c r="CE133" s="155" t="s">
        <v>346</v>
      </c>
      <c r="CF133" s="155" t="s">
        <v>347</v>
      </c>
      <c r="CG133" s="154" t="s">
        <v>418</v>
      </c>
      <c r="CH133" s="157" t="s">
        <v>419</v>
      </c>
      <c r="CI133" s="157" t="s">
        <v>420</v>
      </c>
      <c r="CJ133" s="157" t="s">
        <v>421</v>
      </c>
      <c r="CK133" s="271"/>
      <c r="CL133" s="271"/>
      <c r="CM133" s="271"/>
      <c r="CN133" s="271"/>
      <c r="CO133" s="271"/>
      <c r="CP133" s="271"/>
      <c r="CQ133" s="271"/>
      <c r="CR133" s="271"/>
      <c r="CS133" s="271"/>
      <c r="CT133" s="271"/>
      <c r="CU133" s="271"/>
      <c r="CV133" s="271"/>
      <c r="CW133" s="271"/>
      <c r="CX133" s="271"/>
      <c r="CY133" s="271"/>
      <c r="CZ133" s="91"/>
      <c r="DA133" s="92"/>
      <c r="DB133" s="93"/>
      <c r="DC133" s="93"/>
      <c r="DD133" s="93"/>
      <c r="DE133" s="280" t="s">
        <v>509</v>
      </c>
      <c r="DF133" s="92"/>
      <c r="DG133" s="271"/>
      <c r="DH133" s="271"/>
      <c r="DI133" s="92" t="s">
        <v>236</v>
      </c>
      <c r="DJ133" s="91" t="s">
        <v>237</v>
      </c>
      <c r="DK133" s="91" t="s">
        <v>238</v>
      </c>
      <c r="DL133" s="91" t="s">
        <v>239</v>
      </c>
      <c r="DM133" s="127" t="s">
        <v>414</v>
      </c>
      <c r="DN133" s="127" t="s">
        <v>422</v>
      </c>
      <c r="DO133" s="127" t="s">
        <v>423</v>
      </c>
      <c r="DP133" s="127" t="s">
        <v>424</v>
      </c>
      <c r="DQ133" s="91"/>
      <c r="DR133" s="91"/>
      <c r="DS133" s="91"/>
      <c r="DT133" s="91"/>
      <c r="DU133" s="191" t="s">
        <v>852</v>
      </c>
      <c r="DV133" s="91" t="s">
        <v>853</v>
      </c>
      <c r="DW133" s="91" t="s">
        <v>854</v>
      </c>
      <c r="DX133" s="91" t="s">
        <v>855</v>
      </c>
      <c r="DY133" s="91"/>
      <c r="DZ133" s="91"/>
      <c r="EA133" s="91"/>
      <c r="EB133" s="91"/>
      <c r="EC133" s="91"/>
      <c r="ED133" s="91"/>
      <c r="EE133" s="91"/>
      <c r="EF133" s="91"/>
      <c r="EG133" s="94" t="s">
        <v>971</v>
      </c>
      <c r="EH133" s="96" t="s">
        <v>516</v>
      </c>
      <c r="EI133" s="95" t="s">
        <v>517</v>
      </c>
      <c r="EJ133" s="95" t="s">
        <v>518</v>
      </c>
      <c r="EK133" s="96" t="s">
        <v>253</v>
      </c>
      <c r="EL133" s="74" t="s">
        <v>519</v>
      </c>
      <c r="EM133" s="74" t="s">
        <v>520</v>
      </c>
      <c r="EN133" s="137" t="s">
        <v>971</v>
      </c>
      <c r="EO133" s="185" t="s">
        <v>254</v>
      </c>
      <c r="EP133" s="185" t="s">
        <v>425</v>
      </c>
      <c r="EQ133" s="185" t="s">
        <v>972</v>
      </c>
      <c r="ER133" s="185" t="s">
        <v>973</v>
      </c>
      <c r="ES133" s="185" t="s">
        <v>974</v>
      </c>
      <c r="ET133" s="185" t="s">
        <v>975</v>
      </c>
      <c r="EU133" s="185" t="s">
        <v>976</v>
      </c>
      <c r="EV133" s="137"/>
      <c r="EW133" s="137"/>
      <c r="EX133" s="356" t="s">
        <v>453</v>
      </c>
      <c r="EY133" s="274"/>
      <c r="EZ133" s="356"/>
      <c r="FA133" s="356">
        <v>110321</v>
      </c>
      <c r="FB133" s="356"/>
      <c r="FC133" s="356"/>
      <c r="FD133" s="356"/>
      <c r="FE133" s="356"/>
      <c r="FF133" s="240">
        <v>52440</v>
      </c>
      <c r="FG133" s="248"/>
      <c r="FH133" s="240"/>
      <c r="FI133" s="240">
        <v>3195439</v>
      </c>
      <c r="FJ133" s="248"/>
      <c r="FK133" s="240"/>
      <c r="FL133" s="135">
        <v>1</v>
      </c>
      <c r="FM133" s="136"/>
      <c r="FN133" s="136"/>
      <c r="FO133" s="136"/>
      <c r="FP133" s="136"/>
      <c r="FQ133" s="136"/>
      <c r="FR133" s="136"/>
      <c r="FS133" s="136"/>
      <c r="FT133" s="136"/>
      <c r="FU133" s="136"/>
      <c r="FV133" s="136"/>
    </row>
    <row r="134" spans="1:1108" s="153" customFormat="1">
      <c r="A134" s="42">
        <v>340</v>
      </c>
      <c r="B134" s="137">
        <v>115.3</v>
      </c>
      <c r="C134" s="102" t="s">
        <v>977</v>
      </c>
      <c r="D134" s="174">
        <v>1265</v>
      </c>
      <c r="E134" s="264" t="s">
        <v>937</v>
      </c>
      <c r="F134" s="106" t="s">
        <v>964</v>
      </c>
      <c r="G134" s="175" t="s">
        <v>963</v>
      </c>
      <c r="H134" s="175" t="s">
        <v>966</v>
      </c>
      <c r="I134" s="175" t="s">
        <v>965</v>
      </c>
      <c r="J134" s="10" t="s">
        <v>967</v>
      </c>
      <c r="K134" s="10" t="s">
        <v>968</v>
      </c>
      <c r="L134" s="74" t="s">
        <v>969</v>
      </c>
      <c r="M134" s="10" t="s">
        <v>970</v>
      </c>
      <c r="N134" s="74" t="s">
        <v>293</v>
      </c>
      <c r="O134" s="177">
        <v>113057</v>
      </c>
      <c r="P134" s="109">
        <v>89</v>
      </c>
      <c r="Q134" s="109" t="s">
        <v>0</v>
      </c>
      <c r="R134" s="109">
        <v>89</v>
      </c>
      <c r="S134" s="109" t="s">
        <v>0</v>
      </c>
      <c r="T134" s="109">
        <v>3</v>
      </c>
      <c r="U134" s="109" t="s">
        <v>0</v>
      </c>
      <c r="V134" s="109">
        <v>14</v>
      </c>
      <c r="W134" s="109" t="s">
        <v>0</v>
      </c>
      <c r="X134" s="109">
        <v>7</v>
      </c>
      <c r="Y134" s="109" t="s">
        <v>0</v>
      </c>
      <c r="Z134" s="109">
        <v>3</v>
      </c>
      <c r="AA134" s="109" t="s">
        <v>0</v>
      </c>
      <c r="AB134" s="109"/>
      <c r="AC134" s="109" t="s">
        <v>0</v>
      </c>
      <c r="AD134" s="109"/>
      <c r="AE134" s="109" t="s">
        <v>0</v>
      </c>
      <c r="AF134" s="77">
        <v>4.5</v>
      </c>
      <c r="AG134" s="78">
        <v>8</v>
      </c>
      <c r="AH134" s="77" t="s">
        <v>407</v>
      </c>
      <c r="AI134" s="77" t="s">
        <v>0</v>
      </c>
      <c r="AJ134" s="284" t="s">
        <v>8</v>
      </c>
      <c r="AK134" s="284" t="s">
        <v>797</v>
      </c>
      <c r="AL134" s="285" t="s">
        <v>11</v>
      </c>
      <c r="AM134" s="285"/>
      <c r="AN134" s="285"/>
      <c r="AO134" s="285"/>
      <c r="AP134" s="111">
        <v>50</v>
      </c>
      <c r="AQ134" s="111" t="s">
        <v>7</v>
      </c>
      <c r="AR134" s="83">
        <v>0.25800000000000001</v>
      </c>
      <c r="AS134" s="83" t="s">
        <v>20</v>
      </c>
      <c r="AT134" s="265" t="s">
        <v>408</v>
      </c>
      <c r="AU134" s="266" t="s">
        <v>409</v>
      </c>
      <c r="AV134" s="266" t="s">
        <v>410</v>
      </c>
      <c r="AW134" s="74" t="s">
        <v>206</v>
      </c>
      <c r="AX134" s="74" t="s">
        <v>207</v>
      </c>
      <c r="AY134" s="74" t="s">
        <v>208</v>
      </c>
      <c r="AZ134" s="74" t="s">
        <v>209</v>
      </c>
      <c r="BA134" s="152" t="s">
        <v>210</v>
      </c>
      <c r="BB134" s="86" t="s">
        <v>211</v>
      </c>
      <c r="BC134" s="86" t="s">
        <v>212</v>
      </c>
      <c r="BD134" s="86" t="s">
        <v>213</v>
      </c>
      <c r="BE134" s="295" t="s">
        <v>398</v>
      </c>
      <c r="BF134" s="236" t="s">
        <v>946</v>
      </c>
      <c r="BG134" s="236" t="s">
        <v>412</v>
      </c>
      <c r="BH134" s="236" t="s">
        <v>947</v>
      </c>
      <c r="BM134" s="154" t="s">
        <v>294</v>
      </c>
      <c r="BN134" s="157" t="s">
        <v>295</v>
      </c>
      <c r="BO134" s="157" t="s">
        <v>296</v>
      </c>
      <c r="BP134" s="156" t="s">
        <v>297</v>
      </c>
      <c r="BQ134" s="155" t="s">
        <v>298</v>
      </c>
      <c r="BR134" s="155" t="s">
        <v>299</v>
      </c>
      <c r="BS134" s="121" t="s">
        <v>300</v>
      </c>
      <c r="BT134" s="121" t="s">
        <v>301</v>
      </c>
      <c r="BU134" s="121" t="s">
        <v>294</v>
      </c>
      <c r="BV134" s="121" t="s">
        <v>302</v>
      </c>
      <c r="BW134" s="121" t="s">
        <v>296</v>
      </c>
      <c r="BX134" s="121" t="s">
        <v>297</v>
      </c>
      <c r="BY134" s="121" t="s">
        <v>414</v>
      </c>
      <c r="BZ134" s="155" t="s">
        <v>415</v>
      </c>
      <c r="CA134" s="268" t="s">
        <v>416</v>
      </c>
      <c r="CB134" s="268" t="s">
        <v>417</v>
      </c>
      <c r="CC134" s="155" t="s">
        <v>344</v>
      </c>
      <c r="CD134" s="155" t="s">
        <v>345</v>
      </c>
      <c r="CE134" s="155" t="s">
        <v>346</v>
      </c>
      <c r="CF134" s="155" t="s">
        <v>347</v>
      </c>
      <c r="CG134" s="154" t="s">
        <v>418</v>
      </c>
      <c r="CH134" s="157" t="s">
        <v>419</v>
      </c>
      <c r="CI134" s="157" t="s">
        <v>420</v>
      </c>
      <c r="CJ134" s="157" t="s">
        <v>421</v>
      </c>
      <c r="CK134" s="271"/>
      <c r="CL134" s="271"/>
      <c r="CM134" s="271"/>
      <c r="CN134" s="271"/>
      <c r="CO134" s="271"/>
      <c r="CP134" s="271"/>
      <c r="CQ134" s="271"/>
      <c r="CR134" s="271"/>
      <c r="CS134" s="271"/>
      <c r="CT134" s="271"/>
      <c r="CU134" s="271"/>
      <c r="CV134" s="271"/>
      <c r="CW134" s="271"/>
      <c r="CX134" s="271"/>
      <c r="CY134" s="271"/>
      <c r="CZ134" s="91"/>
      <c r="DA134" s="92"/>
      <c r="DB134" s="93"/>
      <c r="DC134" s="93"/>
      <c r="DD134" s="93"/>
      <c r="DE134" s="280" t="s">
        <v>509</v>
      </c>
      <c r="DF134" s="92"/>
      <c r="DG134" s="271"/>
      <c r="DH134" s="271"/>
      <c r="DI134" s="92" t="s">
        <v>236</v>
      </c>
      <c r="DJ134" s="91" t="s">
        <v>237</v>
      </c>
      <c r="DK134" s="91" t="s">
        <v>238</v>
      </c>
      <c r="DL134" s="91" t="s">
        <v>239</v>
      </c>
      <c r="DM134" s="127" t="s">
        <v>414</v>
      </c>
      <c r="DN134" s="127" t="s">
        <v>422</v>
      </c>
      <c r="DO134" s="127" t="s">
        <v>423</v>
      </c>
      <c r="DP134" s="127" t="s">
        <v>424</v>
      </c>
      <c r="DQ134" s="91"/>
      <c r="DR134" s="91"/>
      <c r="DS134" s="91"/>
      <c r="DT134" s="91"/>
      <c r="DU134" s="191" t="s">
        <v>852</v>
      </c>
      <c r="DV134" s="91" t="s">
        <v>853</v>
      </c>
      <c r="DW134" s="91" t="s">
        <v>854</v>
      </c>
      <c r="DX134" s="91" t="s">
        <v>855</v>
      </c>
      <c r="DY134" s="91"/>
      <c r="DZ134" s="91"/>
      <c r="EA134" s="91"/>
      <c r="EB134" s="91"/>
      <c r="EC134" s="91"/>
      <c r="ED134" s="91"/>
      <c r="EE134" s="91"/>
      <c r="EF134" s="91"/>
      <c r="EG134" s="94" t="s">
        <v>971</v>
      </c>
      <c r="EH134" s="96" t="s">
        <v>516</v>
      </c>
      <c r="EI134" s="95" t="s">
        <v>517</v>
      </c>
      <c r="EJ134" s="95" t="s">
        <v>518</v>
      </c>
      <c r="EK134" s="96" t="s">
        <v>253</v>
      </c>
      <c r="EL134" s="74" t="s">
        <v>519</v>
      </c>
      <c r="EM134" s="74" t="s">
        <v>520</v>
      </c>
      <c r="EN134" s="137" t="s">
        <v>971</v>
      </c>
      <c r="EO134" s="185" t="s">
        <v>254</v>
      </c>
      <c r="EP134" s="185" t="s">
        <v>425</v>
      </c>
      <c r="EQ134" s="185" t="s">
        <v>972</v>
      </c>
      <c r="ER134" s="185" t="s">
        <v>973</v>
      </c>
      <c r="ES134" s="185" t="s">
        <v>974</v>
      </c>
      <c r="ET134" s="185" t="s">
        <v>975</v>
      </c>
      <c r="EU134" s="185" t="s">
        <v>976</v>
      </c>
      <c r="EV134" s="137"/>
      <c r="EW134" s="137"/>
      <c r="EX134" s="356" t="s">
        <v>453</v>
      </c>
      <c r="EY134" s="274"/>
      <c r="EZ134" s="356"/>
      <c r="FA134" s="356">
        <v>110321</v>
      </c>
      <c r="FB134" s="356"/>
      <c r="FC134" s="356"/>
      <c r="FD134" s="356"/>
      <c r="FE134" s="356"/>
      <c r="FF134" s="240"/>
      <c r="FG134" s="248"/>
      <c r="FH134" s="240">
        <v>52441</v>
      </c>
      <c r="FI134" s="240"/>
      <c r="FJ134" s="248"/>
      <c r="FK134" s="240">
        <v>3195440</v>
      </c>
      <c r="FL134" s="135">
        <v>1</v>
      </c>
      <c r="FM134" s="136"/>
      <c r="FN134" s="136"/>
      <c r="FO134" s="136"/>
      <c r="FP134" s="136"/>
      <c r="FQ134" s="136"/>
      <c r="FR134" s="136"/>
      <c r="FS134" s="136"/>
      <c r="FT134" s="136"/>
      <c r="FU134" s="136"/>
      <c r="FV134" s="136"/>
      <c r="FW134" s="249"/>
      <c r="FX134" s="249"/>
      <c r="FY134" s="249"/>
      <c r="FZ134" s="249"/>
      <c r="GA134" s="249"/>
      <c r="GB134" s="249"/>
      <c r="GC134" s="249"/>
      <c r="GD134" s="249"/>
      <c r="GE134" s="249"/>
      <c r="GF134" s="249"/>
      <c r="GG134" s="249"/>
      <c r="GH134" s="249"/>
      <c r="GI134" s="249"/>
      <c r="GJ134" s="249"/>
      <c r="GK134" s="249"/>
      <c r="GL134" s="249"/>
      <c r="GM134" s="249"/>
      <c r="GN134" s="249"/>
      <c r="GO134" s="249"/>
      <c r="GP134" s="249"/>
      <c r="GQ134" s="249"/>
      <c r="GR134" s="249"/>
      <c r="GS134" s="249"/>
      <c r="GT134" s="249"/>
      <c r="GU134" s="249"/>
      <c r="GV134" s="249"/>
      <c r="GW134" s="249"/>
      <c r="GX134" s="249"/>
      <c r="GY134" s="249"/>
      <c r="GZ134" s="249"/>
      <c r="HA134" s="249"/>
      <c r="HB134" s="249"/>
      <c r="HC134" s="249"/>
      <c r="HD134" s="249"/>
      <c r="HE134" s="249"/>
      <c r="HF134" s="249"/>
      <c r="HG134" s="249"/>
      <c r="HH134" s="249"/>
      <c r="HI134" s="249"/>
      <c r="HJ134" s="249"/>
      <c r="HK134" s="249"/>
      <c r="HL134" s="249"/>
      <c r="HM134" s="249"/>
      <c r="HN134" s="249"/>
      <c r="HO134" s="249"/>
      <c r="HP134" s="249"/>
      <c r="HQ134" s="249"/>
      <c r="HR134" s="249"/>
      <c r="HS134" s="249"/>
      <c r="HT134" s="249"/>
      <c r="HU134" s="249"/>
      <c r="HV134" s="249"/>
      <c r="HW134" s="249"/>
      <c r="HX134" s="249"/>
      <c r="HY134" s="249"/>
      <c r="HZ134" s="249"/>
      <c r="IA134" s="249"/>
      <c r="IB134" s="249"/>
      <c r="IC134" s="249"/>
      <c r="ID134" s="249"/>
      <c r="IE134" s="249"/>
      <c r="IF134" s="249"/>
      <c r="IG134" s="249"/>
      <c r="IH134" s="249"/>
      <c r="II134" s="249"/>
      <c r="IJ134" s="249"/>
      <c r="IK134" s="249"/>
      <c r="IL134" s="249"/>
      <c r="IM134" s="249"/>
      <c r="IN134" s="249"/>
      <c r="IO134" s="249"/>
      <c r="IP134" s="249"/>
      <c r="IQ134" s="249"/>
      <c r="IR134" s="249"/>
      <c r="IS134" s="249"/>
      <c r="IT134" s="249"/>
      <c r="IU134" s="249"/>
      <c r="IV134" s="249"/>
      <c r="IW134" s="249"/>
      <c r="IX134" s="249"/>
      <c r="IY134" s="249"/>
      <c r="IZ134" s="249"/>
      <c r="JA134" s="249"/>
      <c r="JB134" s="249"/>
      <c r="JC134" s="249"/>
      <c r="JD134" s="249"/>
      <c r="JE134" s="249"/>
      <c r="JF134" s="249"/>
      <c r="JG134" s="249"/>
      <c r="JH134" s="249"/>
      <c r="JI134" s="249"/>
      <c r="JJ134" s="249"/>
      <c r="JK134" s="249"/>
      <c r="JL134" s="249"/>
      <c r="JM134" s="249"/>
      <c r="JN134" s="249"/>
      <c r="JO134" s="249"/>
      <c r="JP134" s="249"/>
      <c r="JQ134" s="249"/>
      <c r="JR134" s="249"/>
      <c r="JS134" s="249"/>
      <c r="JT134" s="249"/>
      <c r="JU134" s="249"/>
      <c r="JV134" s="249"/>
      <c r="JW134" s="249"/>
      <c r="JX134" s="249"/>
      <c r="JY134" s="249"/>
      <c r="JZ134" s="249"/>
      <c r="KA134" s="249"/>
      <c r="KB134" s="249"/>
      <c r="KC134" s="249"/>
      <c r="KD134" s="249"/>
      <c r="KE134" s="249"/>
      <c r="KF134" s="249"/>
      <c r="KG134" s="249"/>
      <c r="KH134" s="249"/>
      <c r="KI134" s="249"/>
      <c r="KJ134" s="249"/>
      <c r="KK134" s="249"/>
      <c r="KL134" s="249"/>
      <c r="KM134" s="249"/>
      <c r="KN134" s="249"/>
      <c r="KO134" s="249"/>
      <c r="KP134" s="249"/>
      <c r="KQ134" s="249"/>
      <c r="KR134" s="249"/>
      <c r="KS134" s="249"/>
      <c r="KT134" s="249"/>
      <c r="KU134" s="249"/>
      <c r="KV134" s="249"/>
      <c r="KW134" s="249"/>
      <c r="KX134" s="249"/>
      <c r="KY134" s="249"/>
      <c r="KZ134" s="249"/>
      <c r="LA134" s="249"/>
      <c r="LB134" s="249"/>
      <c r="LC134" s="249"/>
      <c r="LD134" s="249"/>
      <c r="LE134" s="249"/>
      <c r="LF134" s="249"/>
      <c r="LG134" s="249"/>
      <c r="LH134" s="249"/>
      <c r="LI134" s="249"/>
      <c r="LJ134" s="249"/>
      <c r="LK134" s="249"/>
      <c r="LL134" s="249"/>
      <c r="LM134" s="249"/>
      <c r="LN134" s="249"/>
      <c r="LO134" s="249"/>
      <c r="LP134" s="249"/>
      <c r="LQ134" s="249"/>
      <c r="LR134" s="249"/>
      <c r="LS134" s="249"/>
      <c r="LT134" s="249"/>
      <c r="LU134" s="249"/>
      <c r="LV134" s="249"/>
      <c r="LW134" s="249"/>
      <c r="LX134" s="249"/>
      <c r="LY134" s="249"/>
      <c r="LZ134" s="249"/>
      <c r="MA134" s="249"/>
      <c r="MB134" s="249"/>
      <c r="MC134" s="249"/>
      <c r="MD134" s="249"/>
      <c r="ME134" s="249"/>
      <c r="MF134" s="249"/>
      <c r="MG134" s="249"/>
      <c r="MH134" s="249"/>
      <c r="MI134" s="249"/>
      <c r="MJ134" s="249"/>
      <c r="MK134" s="249"/>
      <c r="ML134" s="249"/>
      <c r="MM134" s="249"/>
      <c r="MN134" s="249"/>
      <c r="MO134" s="249"/>
      <c r="MP134" s="249"/>
      <c r="MQ134" s="249"/>
      <c r="MR134" s="249"/>
      <c r="MS134" s="249"/>
      <c r="MT134" s="249"/>
      <c r="MU134" s="249"/>
      <c r="MV134" s="249"/>
      <c r="MW134" s="249"/>
      <c r="MX134" s="249"/>
      <c r="MY134" s="249"/>
      <c r="MZ134" s="249"/>
      <c r="NA134" s="249"/>
      <c r="NB134" s="249"/>
      <c r="NC134" s="249"/>
      <c r="ND134" s="249"/>
      <c r="NE134" s="249"/>
      <c r="NF134" s="249"/>
      <c r="NG134" s="249"/>
      <c r="NH134" s="249"/>
      <c r="NI134" s="249"/>
      <c r="NJ134" s="249"/>
      <c r="NK134" s="249"/>
      <c r="NL134" s="249"/>
      <c r="NM134" s="249"/>
      <c r="NN134" s="249"/>
      <c r="NO134" s="249"/>
      <c r="NP134" s="249"/>
      <c r="NQ134" s="249"/>
      <c r="NR134" s="249"/>
      <c r="NS134" s="249"/>
      <c r="NT134" s="249"/>
      <c r="NU134" s="249"/>
      <c r="NV134" s="249"/>
      <c r="NW134" s="249"/>
      <c r="NX134" s="249"/>
      <c r="NY134" s="249"/>
      <c r="NZ134" s="249"/>
      <c r="OA134" s="249"/>
      <c r="OB134" s="249"/>
      <c r="OC134" s="249"/>
      <c r="OD134" s="249"/>
      <c r="OE134" s="249"/>
      <c r="OF134" s="249"/>
      <c r="OG134" s="249"/>
      <c r="OH134" s="249"/>
      <c r="OI134" s="249"/>
      <c r="OJ134" s="249"/>
      <c r="OK134" s="249"/>
      <c r="OL134" s="249"/>
      <c r="OM134" s="249"/>
      <c r="ON134" s="249"/>
      <c r="OO134" s="249"/>
      <c r="OP134" s="249"/>
      <c r="OQ134" s="249"/>
      <c r="OR134" s="249"/>
      <c r="OS134" s="249"/>
      <c r="OT134" s="249"/>
      <c r="OU134" s="249"/>
      <c r="OV134" s="249"/>
      <c r="OW134" s="249"/>
      <c r="OX134" s="249"/>
      <c r="OY134" s="249"/>
      <c r="OZ134" s="249"/>
      <c r="PA134" s="249"/>
      <c r="PB134" s="249"/>
      <c r="PC134" s="249"/>
      <c r="PD134" s="249"/>
      <c r="PE134" s="249"/>
      <c r="PF134" s="249"/>
      <c r="PG134" s="249"/>
      <c r="PH134" s="249"/>
      <c r="PI134" s="249"/>
      <c r="PJ134" s="249"/>
      <c r="PK134" s="249"/>
      <c r="PL134" s="249"/>
      <c r="PM134" s="249"/>
      <c r="PN134" s="249"/>
      <c r="PO134" s="249"/>
      <c r="PP134" s="249"/>
      <c r="PQ134" s="249"/>
      <c r="PR134" s="249"/>
      <c r="PS134" s="249"/>
      <c r="PT134" s="249"/>
      <c r="PU134" s="249"/>
      <c r="PV134" s="249"/>
      <c r="PW134" s="249"/>
      <c r="PX134" s="249"/>
      <c r="PY134" s="249"/>
      <c r="PZ134" s="249"/>
      <c r="QA134" s="249"/>
      <c r="QB134" s="249"/>
      <c r="QC134" s="249"/>
      <c r="QD134" s="249"/>
      <c r="QE134" s="249"/>
      <c r="QF134" s="249"/>
      <c r="QG134" s="249"/>
      <c r="QH134" s="249"/>
      <c r="QI134" s="249"/>
      <c r="QJ134" s="249"/>
      <c r="QK134" s="249"/>
      <c r="QL134" s="249"/>
      <c r="QM134" s="249"/>
      <c r="QN134" s="249"/>
      <c r="QO134" s="249"/>
      <c r="QP134" s="249"/>
      <c r="QQ134" s="249"/>
      <c r="QR134" s="249"/>
      <c r="QS134" s="249"/>
      <c r="QT134" s="249"/>
      <c r="QU134" s="249"/>
      <c r="QV134" s="249"/>
      <c r="QW134" s="249"/>
      <c r="QX134" s="249"/>
      <c r="QY134" s="249"/>
      <c r="QZ134" s="249"/>
      <c r="RA134" s="249"/>
      <c r="RB134" s="249"/>
      <c r="RC134" s="249"/>
      <c r="RD134" s="249"/>
      <c r="RE134" s="249"/>
      <c r="RF134" s="249"/>
      <c r="RG134" s="249"/>
      <c r="RH134" s="249"/>
      <c r="RI134" s="249"/>
      <c r="RJ134" s="249"/>
      <c r="RK134" s="249"/>
      <c r="RL134" s="249"/>
      <c r="RM134" s="249"/>
      <c r="RN134" s="249"/>
      <c r="RO134" s="249"/>
      <c r="RP134" s="249"/>
      <c r="RQ134" s="249"/>
      <c r="RR134" s="249"/>
      <c r="RS134" s="249"/>
      <c r="RT134" s="249"/>
      <c r="RU134" s="249"/>
      <c r="RV134" s="249"/>
      <c r="RW134" s="249"/>
      <c r="RX134" s="249"/>
      <c r="RY134" s="249"/>
      <c r="RZ134" s="249"/>
      <c r="SA134" s="249"/>
      <c r="SB134" s="249"/>
      <c r="SC134" s="249"/>
      <c r="SD134" s="249"/>
      <c r="SE134" s="249"/>
      <c r="SF134" s="249"/>
      <c r="SG134" s="249"/>
      <c r="SH134" s="249"/>
      <c r="SI134" s="249"/>
      <c r="SJ134" s="249"/>
      <c r="SK134" s="249"/>
      <c r="SL134" s="249"/>
      <c r="SM134" s="249"/>
      <c r="SN134" s="249"/>
      <c r="SO134" s="249"/>
      <c r="SP134" s="249"/>
      <c r="SQ134" s="249"/>
      <c r="SR134" s="249"/>
      <c r="SS134" s="249"/>
      <c r="ST134" s="249"/>
      <c r="SU134" s="249"/>
      <c r="SV134" s="249"/>
      <c r="SW134" s="249"/>
      <c r="SX134" s="249"/>
      <c r="SY134" s="249"/>
      <c r="SZ134" s="249"/>
      <c r="TA134" s="249"/>
      <c r="TB134" s="249"/>
      <c r="TC134" s="249"/>
      <c r="TD134" s="249"/>
      <c r="TE134" s="249"/>
      <c r="TF134" s="249"/>
      <c r="TG134" s="249"/>
      <c r="TH134" s="249"/>
      <c r="TI134" s="249"/>
      <c r="TJ134" s="249"/>
      <c r="TK134" s="249"/>
      <c r="TL134" s="249"/>
      <c r="TM134" s="249"/>
      <c r="TN134" s="249"/>
      <c r="TO134" s="249"/>
      <c r="TP134" s="249"/>
      <c r="TQ134" s="249"/>
      <c r="TR134" s="249"/>
      <c r="TS134" s="249"/>
      <c r="TT134" s="249"/>
      <c r="TU134" s="249"/>
      <c r="TV134" s="249"/>
      <c r="TW134" s="249"/>
      <c r="TX134" s="249"/>
      <c r="TY134" s="249"/>
      <c r="TZ134" s="249"/>
      <c r="UA134" s="249"/>
      <c r="UB134" s="249"/>
      <c r="UC134" s="249"/>
      <c r="UD134" s="249"/>
      <c r="UE134" s="249"/>
      <c r="UF134" s="249"/>
      <c r="UG134" s="249"/>
      <c r="UH134" s="249"/>
      <c r="UI134" s="249"/>
      <c r="UJ134" s="249"/>
      <c r="UK134" s="249"/>
      <c r="UL134" s="249"/>
      <c r="UM134" s="249"/>
      <c r="UN134" s="249"/>
      <c r="UO134" s="249"/>
      <c r="UP134" s="249"/>
      <c r="UQ134" s="249"/>
      <c r="UR134" s="249"/>
      <c r="US134" s="249"/>
      <c r="UT134" s="249"/>
      <c r="UU134" s="249"/>
      <c r="UV134" s="249"/>
      <c r="UW134" s="249"/>
      <c r="UX134" s="249"/>
      <c r="UY134" s="249"/>
      <c r="UZ134" s="249"/>
      <c r="VA134" s="249"/>
      <c r="VB134" s="249"/>
      <c r="VC134" s="249"/>
      <c r="VD134" s="249"/>
      <c r="VE134" s="249"/>
      <c r="VF134" s="249"/>
      <c r="VG134" s="249"/>
      <c r="VH134" s="249"/>
      <c r="VI134" s="249"/>
      <c r="VJ134" s="249"/>
      <c r="VK134" s="249"/>
      <c r="VL134" s="249"/>
      <c r="VM134" s="249"/>
      <c r="VN134" s="249"/>
      <c r="VO134" s="249"/>
      <c r="VP134" s="249"/>
      <c r="VQ134" s="249"/>
      <c r="VR134" s="249"/>
      <c r="VS134" s="249"/>
      <c r="VT134" s="249"/>
      <c r="VU134" s="249"/>
      <c r="VV134" s="249"/>
      <c r="VW134" s="249"/>
      <c r="VX134" s="249"/>
      <c r="VY134" s="249"/>
      <c r="VZ134" s="249"/>
      <c r="WA134" s="249"/>
      <c r="WB134" s="249"/>
      <c r="WC134" s="249"/>
      <c r="WD134" s="249"/>
      <c r="WE134" s="249"/>
      <c r="WF134" s="249"/>
      <c r="WG134" s="249"/>
      <c r="WH134" s="249"/>
      <c r="WI134" s="249"/>
      <c r="WJ134" s="249"/>
      <c r="WK134" s="249"/>
      <c r="WL134" s="249"/>
      <c r="WM134" s="249"/>
      <c r="WN134" s="249"/>
      <c r="WO134" s="249"/>
      <c r="WP134" s="249"/>
      <c r="WQ134" s="249"/>
      <c r="WR134" s="249"/>
      <c r="WS134" s="249"/>
      <c r="WT134" s="249"/>
      <c r="WU134" s="249"/>
      <c r="WV134" s="249"/>
      <c r="WW134" s="249"/>
      <c r="WX134" s="249"/>
      <c r="WY134" s="249"/>
      <c r="WZ134" s="249"/>
      <c r="XA134" s="249"/>
      <c r="XB134" s="249"/>
      <c r="XC134" s="249"/>
      <c r="XD134" s="249"/>
      <c r="XE134" s="249"/>
      <c r="XF134" s="249"/>
      <c r="XG134" s="249"/>
      <c r="XH134" s="249"/>
      <c r="XI134" s="249"/>
      <c r="XJ134" s="249"/>
      <c r="XK134" s="249"/>
      <c r="XL134" s="249"/>
      <c r="XM134" s="249"/>
      <c r="XN134" s="249"/>
      <c r="XO134" s="249"/>
      <c r="XP134" s="249"/>
      <c r="XQ134" s="249"/>
      <c r="XR134" s="249"/>
      <c r="XS134" s="249"/>
      <c r="XT134" s="249"/>
      <c r="XU134" s="249"/>
      <c r="XV134" s="249"/>
      <c r="XW134" s="249"/>
      <c r="XX134" s="249"/>
      <c r="XY134" s="249"/>
      <c r="XZ134" s="249"/>
      <c r="YA134" s="249"/>
      <c r="YB134" s="249"/>
      <c r="YC134" s="249"/>
      <c r="YD134" s="249"/>
      <c r="YE134" s="249"/>
      <c r="YF134" s="249"/>
      <c r="YG134" s="249"/>
      <c r="YH134" s="249"/>
      <c r="YI134" s="249"/>
      <c r="YJ134" s="249"/>
      <c r="YK134" s="249"/>
      <c r="YL134" s="249"/>
      <c r="YM134" s="249"/>
      <c r="YN134" s="249"/>
      <c r="YO134" s="249"/>
      <c r="YP134" s="249"/>
      <c r="YQ134" s="249"/>
      <c r="YR134" s="249"/>
      <c r="YS134" s="249"/>
      <c r="YT134" s="249"/>
      <c r="YU134" s="249"/>
      <c r="YV134" s="249"/>
      <c r="YW134" s="249"/>
      <c r="YX134" s="249"/>
      <c r="YY134" s="249"/>
      <c r="YZ134" s="249"/>
      <c r="ZA134" s="249"/>
      <c r="ZB134" s="249"/>
      <c r="ZC134" s="249"/>
      <c r="ZD134" s="249"/>
      <c r="ZE134" s="249"/>
      <c r="ZF134" s="249"/>
      <c r="ZG134" s="249"/>
      <c r="ZH134" s="249"/>
      <c r="ZI134" s="249"/>
      <c r="ZJ134" s="249"/>
      <c r="ZK134" s="249"/>
      <c r="ZL134" s="249"/>
      <c r="ZM134" s="249"/>
      <c r="ZN134" s="249"/>
      <c r="ZO134" s="249"/>
      <c r="ZP134" s="249"/>
      <c r="ZQ134" s="249"/>
      <c r="ZR134" s="249"/>
      <c r="ZS134" s="249"/>
      <c r="ZT134" s="249"/>
      <c r="ZU134" s="249"/>
      <c r="ZV134" s="249"/>
      <c r="ZW134" s="249"/>
      <c r="ZX134" s="249"/>
      <c r="ZY134" s="249"/>
      <c r="ZZ134" s="249"/>
      <c r="AAA134" s="249"/>
      <c r="AAB134" s="249"/>
      <c r="AAC134" s="249"/>
      <c r="AAD134" s="249"/>
      <c r="AAE134" s="249"/>
      <c r="AAF134" s="249"/>
      <c r="AAG134" s="249"/>
      <c r="AAH134" s="249"/>
      <c r="AAI134" s="249"/>
      <c r="AAJ134" s="249"/>
      <c r="AAK134" s="249"/>
      <c r="AAL134" s="249"/>
      <c r="AAM134" s="249"/>
      <c r="AAN134" s="249"/>
      <c r="AAO134" s="249"/>
      <c r="AAP134" s="249"/>
      <c r="AAQ134" s="249"/>
      <c r="AAR134" s="249"/>
      <c r="AAS134" s="249"/>
      <c r="AAT134" s="249"/>
      <c r="AAU134" s="249"/>
      <c r="AAV134" s="249"/>
      <c r="AAW134" s="249"/>
      <c r="AAX134" s="249"/>
      <c r="AAY134" s="249"/>
      <c r="AAZ134" s="249"/>
      <c r="ABA134" s="249"/>
      <c r="ABB134" s="249"/>
      <c r="ABC134" s="249"/>
      <c r="ABD134" s="249"/>
      <c r="ABE134" s="249"/>
      <c r="ABF134" s="249"/>
      <c r="ABG134" s="249"/>
      <c r="ABH134" s="249"/>
      <c r="ABI134" s="249"/>
      <c r="ABJ134" s="249"/>
      <c r="ABK134" s="249"/>
      <c r="ABL134" s="249"/>
      <c r="ABM134" s="249"/>
      <c r="ABN134" s="249"/>
      <c r="ABO134" s="249"/>
      <c r="ABP134" s="249"/>
      <c r="ABQ134" s="249"/>
      <c r="ABR134" s="249"/>
      <c r="ABS134" s="249"/>
      <c r="ABT134" s="249"/>
      <c r="ABU134" s="249"/>
      <c r="ABV134" s="249"/>
      <c r="ABW134" s="249"/>
      <c r="ABX134" s="249"/>
      <c r="ABY134" s="249"/>
      <c r="ABZ134" s="249"/>
      <c r="ACA134" s="249"/>
      <c r="ACB134" s="249"/>
      <c r="ACC134" s="249"/>
      <c r="ACD134" s="249"/>
      <c r="ACE134" s="249"/>
      <c r="ACF134" s="249"/>
      <c r="ACG134" s="249"/>
      <c r="ACH134" s="249"/>
      <c r="ACI134" s="249"/>
      <c r="ACJ134" s="249"/>
      <c r="ACK134" s="249"/>
      <c r="ACL134" s="249"/>
      <c r="ACM134" s="249"/>
      <c r="ACN134" s="249"/>
      <c r="ACO134" s="249"/>
      <c r="ACP134" s="249"/>
      <c r="ACQ134" s="249"/>
      <c r="ACR134" s="249"/>
      <c r="ACS134" s="249"/>
      <c r="ACT134" s="249"/>
      <c r="ACU134" s="249"/>
      <c r="ACV134" s="249"/>
      <c r="ACW134" s="249"/>
      <c r="ACX134" s="249"/>
      <c r="ACY134" s="249"/>
      <c r="ACZ134" s="249"/>
      <c r="ADA134" s="249"/>
      <c r="ADB134" s="249"/>
      <c r="ADC134" s="249"/>
      <c r="ADD134" s="249"/>
      <c r="ADE134" s="249"/>
      <c r="ADF134" s="249"/>
      <c r="ADG134" s="249"/>
      <c r="ADH134" s="249"/>
      <c r="ADI134" s="249"/>
      <c r="ADJ134" s="249"/>
      <c r="ADK134" s="249"/>
      <c r="ADL134" s="249"/>
      <c r="ADM134" s="249"/>
      <c r="ADN134" s="249"/>
      <c r="ADO134" s="249"/>
      <c r="ADP134" s="249"/>
      <c r="ADQ134" s="249"/>
      <c r="ADR134" s="249"/>
      <c r="ADS134" s="249"/>
      <c r="ADT134" s="249"/>
      <c r="ADU134" s="249"/>
      <c r="ADV134" s="249"/>
      <c r="ADW134" s="249"/>
      <c r="ADX134" s="249"/>
      <c r="ADY134" s="249"/>
      <c r="ADZ134" s="249"/>
      <c r="AEA134" s="249"/>
      <c r="AEB134" s="249"/>
      <c r="AEC134" s="249"/>
      <c r="AED134" s="249"/>
      <c r="AEE134" s="249"/>
      <c r="AEF134" s="249"/>
      <c r="AEG134" s="249"/>
      <c r="AEH134" s="249"/>
      <c r="AEI134" s="249"/>
      <c r="AEJ134" s="249"/>
      <c r="AEK134" s="249"/>
      <c r="AEL134" s="249"/>
      <c r="AEM134" s="249"/>
      <c r="AEN134" s="249"/>
      <c r="AEO134" s="249"/>
      <c r="AEP134" s="249"/>
      <c r="AEQ134" s="249"/>
      <c r="AER134" s="249"/>
      <c r="AES134" s="249"/>
      <c r="AET134" s="249"/>
      <c r="AEU134" s="249"/>
      <c r="AEV134" s="249"/>
      <c r="AEW134" s="249"/>
      <c r="AEX134" s="249"/>
      <c r="AEY134" s="249"/>
      <c r="AEZ134" s="249"/>
      <c r="AFA134" s="249"/>
      <c r="AFB134" s="249"/>
      <c r="AFC134" s="249"/>
      <c r="AFD134" s="249"/>
      <c r="AFE134" s="249"/>
      <c r="AFF134" s="249"/>
      <c r="AFG134" s="249"/>
      <c r="AFH134" s="249"/>
      <c r="AFI134" s="249"/>
      <c r="AFJ134" s="249"/>
      <c r="AFK134" s="249"/>
      <c r="AFL134" s="249"/>
      <c r="AFM134" s="249"/>
      <c r="AFN134" s="249"/>
      <c r="AFO134" s="249"/>
      <c r="AFP134" s="249"/>
      <c r="AFQ134" s="249"/>
      <c r="AFR134" s="249"/>
      <c r="AFS134" s="249"/>
      <c r="AFT134" s="249"/>
      <c r="AFU134" s="249"/>
      <c r="AFV134" s="249"/>
      <c r="AFW134" s="249"/>
      <c r="AFX134" s="249"/>
      <c r="AFY134" s="249"/>
      <c r="AFZ134" s="249"/>
      <c r="AGA134" s="249"/>
      <c r="AGB134" s="249"/>
      <c r="AGC134" s="249"/>
      <c r="AGD134" s="249"/>
      <c r="AGE134" s="249"/>
      <c r="AGF134" s="249"/>
      <c r="AGG134" s="249"/>
      <c r="AGH134" s="249"/>
      <c r="AGI134" s="249"/>
      <c r="AGJ134" s="249"/>
      <c r="AGK134" s="249"/>
      <c r="AGL134" s="249"/>
      <c r="AGM134" s="249"/>
      <c r="AGN134" s="249"/>
      <c r="AGO134" s="249"/>
      <c r="AGP134" s="249"/>
      <c r="AGQ134" s="249"/>
      <c r="AGR134" s="249"/>
      <c r="AGS134" s="249"/>
      <c r="AGT134" s="249"/>
      <c r="AGU134" s="249"/>
      <c r="AGV134" s="249"/>
      <c r="AGW134" s="249"/>
      <c r="AGX134" s="249"/>
      <c r="AGY134" s="249"/>
      <c r="AGZ134" s="249"/>
      <c r="AHA134" s="249"/>
      <c r="AHB134" s="249"/>
      <c r="AHC134" s="249"/>
      <c r="AHD134" s="249"/>
      <c r="AHE134" s="249"/>
      <c r="AHF134" s="249"/>
      <c r="AHG134" s="249"/>
      <c r="AHH134" s="249"/>
      <c r="AHI134" s="249"/>
      <c r="AHJ134" s="249"/>
      <c r="AHK134" s="249"/>
      <c r="AHL134" s="249"/>
      <c r="AHM134" s="249"/>
      <c r="AHN134" s="249"/>
      <c r="AHO134" s="249"/>
      <c r="AHP134" s="249"/>
      <c r="AHQ134" s="249"/>
      <c r="AHR134" s="249"/>
      <c r="AHS134" s="249"/>
      <c r="AHT134" s="249"/>
      <c r="AHU134" s="249"/>
      <c r="AHV134" s="249"/>
      <c r="AHW134" s="249"/>
      <c r="AHX134" s="249"/>
      <c r="AHY134" s="249"/>
      <c r="AHZ134" s="249"/>
      <c r="AIA134" s="249"/>
      <c r="AIB134" s="249"/>
      <c r="AIC134" s="249"/>
      <c r="AID134" s="249"/>
      <c r="AIE134" s="249"/>
      <c r="AIF134" s="249"/>
      <c r="AIG134" s="249"/>
      <c r="AIH134" s="249"/>
      <c r="AII134" s="249"/>
      <c r="AIJ134" s="249"/>
      <c r="AIK134" s="249"/>
      <c r="AIL134" s="249"/>
      <c r="AIM134" s="249"/>
      <c r="AIN134" s="249"/>
      <c r="AIO134" s="249"/>
      <c r="AIP134" s="249"/>
      <c r="AIQ134" s="249"/>
      <c r="AIR134" s="249"/>
      <c r="AIS134" s="249"/>
      <c r="AIT134" s="249"/>
      <c r="AIU134" s="249"/>
      <c r="AIV134" s="249"/>
      <c r="AIW134" s="249"/>
      <c r="AIX134" s="249"/>
      <c r="AIY134" s="249"/>
      <c r="AIZ134" s="249"/>
      <c r="AJA134" s="249"/>
      <c r="AJB134" s="249"/>
      <c r="AJC134" s="249"/>
      <c r="AJD134" s="249"/>
      <c r="AJE134" s="249"/>
      <c r="AJF134" s="249"/>
      <c r="AJG134" s="249"/>
      <c r="AJH134" s="249"/>
      <c r="AJI134" s="249"/>
      <c r="AJJ134" s="249"/>
      <c r="AJK134" s="249"/>
      <c r="AJL134" s="249"/>
      <c r="AJM134" s="249"/>
      <c r="AJN134" s="249"/>
      <c r="AJO134" s="249"/>
      <c r="AJP134" s="249"/>
      <c r="AJQ134" s="249"/>
      <c r="AJR134" s="249"/>
      <c r="AJS134" s="249"/>
      <c r="AJT134" s="249"/>
      <c r="AJU134" s="249"/>
      <c r="AJV134" s="249"/>
      <c r="AJW134" s="249"/>
      <c r="AJX134" s="249"/>
      <c r="AJY134" s="249"/>
      <c r="AJZ134" s="249"/>
      <c r="AKA134" s="249"/>
      <c r="AKB134" s="249"/>
      <c r="AKC134" s="249"/>
      <c r="AKD134" s="249"/>
      <c r="AKE134" s="249"/>
      <c r="AKF134" s="249"/>
      <c r="AKG134" s="249"/>
      <c r="AKH134" s="249"/>
      <c r="AKI134" s="249"/>
      <c r="AKJ134" s="249"/>
      <c r="AKK134" s="249"/>
      <c r="AKL134" s="249"/>
      <c r="AKM134" s="249"/>
      <c r="AKN134" s="249"/>
      <c r="AKO134" s="249"/>
      <c r="AKP134" s="249"/>
      <c r="AKQ134" s="249"/>
      <c r="AKR134" s="249"/>
      <c r="AKS134" s="249"/>
      <c r="AKT134" s="249"/>
      <c r="AKU134" s="249"/>
      <c r="AKV134" s="249"/>
      <c r="AKW134" s="249"/>
      <c r="AKX134" s="249"/>
      <c r="AKY134" s="249"/>
      <c r="AKZ134" s="249"/>
      <c r="ALA134" s="249"/>
      <c r="ALB134" s="249"/>
      <c r="ALC134" s="249"/>
      <c r="ALD134" s="249"/>
      <c r="ALE134" s="249"/>
      <c r="ALF134" s="249"/>
      <c r="ALG134" s="249"/>
      <c r="ALH134" s="249"/>
      <c r="ALI134" s="249"/>
      <c r="ALJ134" s="249"/>
      <c r="ALK134" s="249"/>
      <c r="ALL134" s="249"/>
      <c r="ALM134" s="249"/>
      <c r="ALN134" s="249"/>
      <c r="ALO134" s="249"/>
      <c r="ALP134" s="249"/>
      <c r="ALQ134" s="249"/>
      <c r="ALR134" s="249"/>
      <c r="ALS134" s="249"/>
      <c r="ALT134" s="249"/>
      <c r="ALU134" s="249"/>
      <c r="ALV134" s="249"/>
      <c r="ALW134" s="249"/>
      <c r="ALX134" s="249"/>
      <c r="ALY134" s="249"/>
      <c r="ALZ134" s="249"/>
      <c r="AMA134" s="249"/>
      <c r="AMB134" s="249"/>
      <c r="AMC134" s="249"/>
      <c r="AMD134" s="249"/>
      <c r="AME134" s="249"/>
      <c r="AMF134" s="249"/>
      <c r="AMG134" s="249"/>
      <c r="AMH134" s="249"/>
      <c r="AMI134" s="249"/>
      <c r="AMJ134" s="249"/>
      <c r="AMK134" s="249"/>
      <c r="AML134" s="249"/>
      <c r="AMM134" s="249"/>
      <c r="AMN134" s="249"/>
      <c r="AMO134" s="249"/>
      <c r="AMP134" s="249"/>
      <c r="AMQ134" s="249"/>
      <c r="AMR134" s="249"/>
      <c r="AMS134" s="249"/>
      <c r="AMT134" s="249"/>
      <c r="AMU134" s="249"/>
      <c r="AMV134" s="249"/>
      <c r="AMW134" s="249"/>
      <c r="AMX134" s="249"/>
      <c r="AMY134" s="249"/>
      <c r="AMZ134" s="249"/>
      <c r="ANA134" s="249"/>
      <c r="ANB134" s="249"/>
      <c r="ANC134" s="249"/>
      <c r="AND134" s="249"/>
      <c r="ANE134" s="249"/>
      <c r="ANF134" s="249"/>
      <c r="ANG134" s="249"/>
      <c r="ANH134" s="249"/>
      <c r="ANI134" s="249"/>
      <c r="ANJ134" s="249"/>
      <c r="ANK134" s="249"/>
      <c r="ANL134" s="249"/>
      <c r="ANM134" s="249"/>
      <c r="ANN134" s="249"/>
      <c r="ANO134" s="249"/>
      <c r="ANP134" s="249"/>
      <c r="ANQ134" s="249"/>
      <c r="ANR134" s="249"/>
      <c r="ANS134" s="249"/>
      <c r="ANT134" s="249"/>
      <c r="ANU134" s="249"/>
      <c r="ANV134" s="249"/>
      <c r="ANW134" s="249"/>
      <c r="ANX134" s="249"/>
      <c r="ANY134" s="249"/>
      <c r="ANZ134" s="249"/>
      <c r="AOA134" s="249"/>
      <c r="AOB134" s="249"/>
      <c r="AOC134" s="249"/>
      <c r="AOD134" s="249"/>
      <c r="AOE134" s="249"/>
      <c r="AOF134" s="249"/>
      <c r="AOG134" s="249"/>
      <c r="AOH134" s="249"/>
      <c r="AOI134" s="249"/>
      <c r="AOJ134" s="249"/>
      <c r="AOK134" s="249"/>
      <c r="AOL134" s="249"/>
      <c r="AOM134" s="249"/>
      <c r="AON134" s="249"/>
      <c r="AOO134" s="249"/>
      <c r="AOP134" s="249"/>
      <c r="AOQ134" s="249"/>
      <c r="AOR134" s="249"/>
      <c r="AOS134" s="249"/>
      <c r="AOT134" s="249"/>
      <c r="AOU134" s="249"/>
      <c r="AOV134" s="249"/>
      <c r="AOW134" s="249"/>
      <c r="AOX134" s="249"/>
      <c r="AOY134" s="249"/>
      <c r="AOZ134" s="249"/>
      <c r="APA134" s="249"/>
      <c r="APB134" s="249"/>
      <c r="APC134" s="249"/>
      <c r="APD134" s="249"/>
      <c r="APE134" s="249"/>
      <c r="APF134" s="249"/>
      <c r="APG134" s="249"/>
      <c r="APH134" s="249"/>
      <c r="API134" s="249"/>
      <c r="APJ134" s="249"/>
      <c r="APK134" s="249"/>
      <c r="APL134" s="249"/>
      <c r="APM134" s="249"/>
      <c r="APN134" s="249"/>
      <c r="APO134" s="249"/>
      <c r="APP134" s="249"/>
    </row>
    <row r="135" spans="1:1108" s="249" customFormat="1">
      <c r="A135" s="42">
        <v>341</v>
      </c>
      <c r="B135" s="137">
        <v>116.1</v>
      </c>
      <c r="C135" s="102" t="s">
        <v>978</v>
      </c>
      <c r="D135" s="174">
        <v>1265</v>
      </c>
      <c r="E135" s="264" t="s">
        <v>937</v>
      </c>
      <c r="F135" s="106" t="s">
        <v>964</v>
      </c>
      <c r="G135" s="175" t="s">
        <v>963</v>
      </c>
      <c r="H135" s="175" t="s">
        <v>966</v>
      </c>
      <c r="I135" s="175" t="s">
        <v>965</v>
      </c>
      <c r="J135" s="10" t="s">
        <v>967</v>
      </c>
      <c r="K135" s="10" t="s">
        <v>968</v>
      </c>
      <c r="L135" s="74" t="s">
        <v>969</v>
      </c>
      <c r="M135" s="10" t="s">
        <v>970</v>
      </c>
      <c r="N135" s="74" t="s">
        <v>293</v>
      </c>
      <c r="O135" s="177">
        <v>112360</v>
      </c>
      <c r="P135" s="109">
        <v>89</v>
      </c>
      <c r="Q135" s="109" t="s">
        <v>0</v>
      </c>
      <c r="R135" s="109">
        <v>125</v>
      </c>
      <c r="S135" s="109" t="s">
        <v>0</v>
      </c>
      <c r="T135" s="109">
        <v>3</v>
      </c>
      <c r="U135" s="109" t="s">
        <v>0</v>
      </c>
      <c r="V135" s="109">
        <v>14</v>
      </c>
      <c r="W135" s="109" t="s">
        <v>0</v>
      </c>
      <c r="X135" s="109">
        <v>7</v>
      </c>
      <c r="Y135" s="109" t="s">
        <v>0</v>
      </c>
      <c r="Z135" s="109">
        <v>3</v>
      </c>
      <c r="AA135" s="109" t="s">
        <v>0</v>
      </c>
      <c r="AB135" s="109"/>
      <c r="AC135" s="109" t="s">
        <v>0</v>
      </c>
      <c r="AD135" s="109"/>
      <c r="AE135" s="109" t="s">
        <v>0</v>
      </c>
      <c r="AF135" s="77">
        <v>4.5</v>
      </c>
      <c r="AG135" s="78">
        <v>8</v>
      </c>
      <c r="AH135" s="77" t="s">
        <v>407</v>
      </c>
      <c r="AI135" s="77" t="s">
        <v>0</v>
      </c>
      <c r="AJ135" s="284" t="s">
        <v>8</v>
      </c>
      <c r="AK135" s="284" t="s">
        <v>797</v>
      </c>
      <c r="AL135" s="285" t="s">
        <v>11</v>
      </c>
      <c r="AM135" s="285"/>
      <c r="AN135" s="285"/>
      <c r="AO135" s="285"/>
      <c r="AP135" s="111">
        <v>10</v>
      </c>
      <c r="AQ135" s="111" t="s">
        <v>7</v>
      </c>
      <c r="AR135" s="83">
        <v>0.25800000000000001</v>
      </c>
      <c r="AS135" s="83" t="s">
        <v>20</v>
      </c>
      <c r="AT135" s="265" t="s">
        <v>252</v>
      </c>
      <c r="AU135" s="266" t="s">
        <v>276</v>
      </c>
      <c r="AV135" s="266" t="s">
        <v>979</v>
      </c>
      <c r="AW135" s="74" t="s">
        <v>206</v>
      </c>
      <c r="AX135" s="74" t="s">
        <v>207</v>
      </c>
      <c r="AY135" s="74" t="s">
        <v>208</v>
      </c>
      <c r="AZ135" s="74" t="s">
        <v>209</v>
      </c>
      <c r="BA135" s="152" t="s">
        <v>210</v>
      </c>
      <c r="BB135" s="86" t="s">
        <v>211</v>
      </c>
      <c r="BC135" s="86" t="s">
        <v>212</v>
      </c>
      <c r="BD135" s="86" t="s">
        <v>213</v>
      </c>
      <c r="BE135" s="295" t="s">
        <v>398</v>
      </c>
      <c r="BF135" s="236" t="s">
        <v>946</v>
      </c>
      <c r="BG135" s="236" t="s">
        <v>412</v>
      </c>
      <c r="BH135" s="236" t="s">
        <v>947</v>
      </c>
      <c r="BM135" s="154" t="s">
        <v>294</v>
      </c>
      <c r="BN135" s="157" t="s">
        <v>295</v>
      </c>
      <c r="BO135" s="157" t="s">
        <v>296</v>
      </c>
      <c r="BP135" s="156" t="s">
        <v>297</v>
      </c>
      <c r="BQ135" s="155" t="s">
        <v>298</v>
      </c>
      <c r="BR135" s="155" t="s">
        <v>299</v>
      </c>
      <c r="BS135" s="121" t="s">
        <v>300</v>
      </c>
      <c r="BT135" s="121" t="s">
        <v>301</v>
      </c>
      <c r="BU135" s="121" t="s">
        <v>294</v>
      </c>
      <c r="BV135" s="121" t="s">
        <v>302</v>
      </c>
      <c r="BW135" s="121" t="s">
        <v>296</v>
      </c>
      <c r="BX135" s="121" t="s">
        <v>297</v>
      </c>
      <c r="BY135" s="121" t="s">
        <v>414</v>
      </c>
      <c r="BZ135" s="155" t="s">
        <v>415</v>
      </c>
      <c r="CA135" s="268" t="s">
        <v>416</v>
      </c>
      <c r="CB135" s="268" t="s">
        <v>417</v>
      </c>
      <c r="CC135" s="155" t="s">
        <v>344</v>
      </c>
      <c r="CD135" s="155" t="s">
        <v>345</v>
      </c>
      <c r="CE135" s="155" t="s">
        <v>346</v>
      </c>
      <c r="CF135" s="155" t="s">
        <v>347</v>
      </c>
      <c r="CG135" s="154" t="s">
        <v>418</v>
      </c>
      <c r="CH135" s="157" t="s">
        <v>419</v>
      </c>
      <c r="CI135" s="157" t="s">
        <v>420</v>
      </c>
      <c r="CJ135" s="157" t="s">
        <v>421</v>
      </c>
      <c r="CK135" s="271"/>
      <c r="CL135" s="271"/>
      <c r="CM135" s="271"/>
      <c r="CN135" s="271"/>
      <c r="CO135" s="271"/>
      <c r="CP135" s="271"/>
      <c r="CQ135" s="271"/>
      <c r="CR135" s="271"/>
      <c r="CS135" s="271"/>
      <c r="CT135" s="271"/>
      <c r="CU135" s="271"/>
      <c r="CV135" s="271"/>
      <c r="CW135" s="271"/>
      <c r="CX135" s="271"/>
      <c r="CY135" s="271"/>
      <c r="CZ135" s="91"/>
      <c r="DA135" s="92"/>
      <c r="DB135" s="93"/>
      <c r="DC135" s="93"/>
      <c r="DD135" s="93"/>
      <c r="DE135" s="280" t="s">
        <v>509</v>
      </c>
      <c r="DF135" s="92"/>
      <c r="DG135" s="271"/>
      <c r="DH135" s="271"/>
      <c r="DI135" s="92" t="s">
        <v>236</v>
      </c>
      <c r="DJ135" s="91" t="s">
        <v>237</v>
      </c>
      <c r="DK135" s="91" t="s">
        <v>238</v>
      </c>
      <c r="DL135" s="91" t="s">
        <v>239</v>
      </c>
      <c r="DM135" s="127" t="s">
        <v>414</v>
      </c>
      <c r="DN135" s="127" t="s">
        <v>422</v>
      </c>
      <c r="DO135" s="127" t="s">
        <v>423</v>
      </c>
      <c r="DP135" s="127" t="s">
        <v>424</v>
      </c>
      <c r="DQ135" s="91"/>
      <c r="DR135" s="91"/>
      <c r="DS135" s="91"/>
      <c r="DT135" s="91"/>
      <c r="DU135" s="191" t="s">
        <v>852</v>
      </c>
      <c r="DV135" s="91" t="s">
        <v>853</v>
      </c>
      <c r="DW135" s="91" t="s">
        <v>854</v>
      </c>
      <c r="DX135" s="91" t="s">
        <v>855</v>
      </c>
      <c r="DY135" s="91"/>
      <c r="DZ135" s="91"/>
      <c r="EA135" s="91"/>
      <c r="EB135" s="91"/>
      <c r="EC135" s="91"/>
      <c r="ED135" s="91"/>
      <c r="EE135" s="91"/>
      <c r="EF135" s="91"/>
      <c r="EG135" s="94" t="s">
        <v>971</v>
      </c>
      <c r="EH135" s="96" t="s">
        <v>516</v>
      </c>
      <c r="EI135" s="95" t="s">
        <v>517</v>
      </c>
      <c r="EJ135" s="95" t="s">
        <v>518</v>
      </c>
      <c r="EK135" s="96"/>
      <c r="EL135" s="74" t="s">
        <v>519</v>
      </c>
      <c r="EM135" s="74" t="s">
        <v>520</v>
      </c>
      <c r="EN135" s="137" t="s">
        <v>971</v>
      </c>
      <c r="EO135" s="185"/>
      <c r="EP135" s="185" t="s">
        <v>425</v>
      </c>
      <c r="EQ135" s="185" t="s">
        <v>972</v>
      </c>
      <c r="ER135" s="185" t="s">
        <v>973</v>
      </c>
      <c r="ES135" s="185" t="s">
        <v>974</v>
      </c>
      <c r="ET135" s="185" t="s">
        <v>975</v>
      </c>
      <c r="EU135" s="185"/>
      <c r="EV135" s="137"/>
      <c r="EW135" s="137"/>
      <c r="EX135" s="356" t="s">
        <v>453</v>
      </c>
      <c r="EY135" s="356"/>
      <c r="EZ135" s="356"/>
      <c r="FA135" s="356">
        <v>110321</v>
      </c>
      <c r="FB135" s="356"/>
      <c r="FC135" s="356"/>
      <c r="FD135" s="356"/>
      <c r="FE135" s="356"/>
      <c r="FF135" s="248"/>
      <c r="FG135" s="248"/>
      <c r="FH135" s="248"/>
      <c r="FI135" s="248"/>
      <c r="FJ135" s="248"/>
      <c r="FK135" s="248"/>
      <c r="FL135" s="135">
        <v>1</v>
      </c>
      <c r="FM135" s="136"/>
      <c r="FN135" s="136"/>
      <c r="FO135" s="136"/>
      <c r="FP135" s="136"/>
      <c r="FQ135" s="136"/>
      <c r="FR135" s="136"/>
      <c r="FS135" s="136"/>
      <c r="FT135" s="136"/>
      <c r="FU135" s="136"/>
      <c r="FV135" s="136"/>
    </row>
    <row r="136" spans="1:1108" s="249" customFormat="1">
      <c r="A136" s="42">
        <v>344</v>
      </c>
      <c r="B136" s="137">
        <v>117.1</v>
      </c>
      <c r="C136" s="102" t="s">
        <v>980</v>
      </c>
      <c r="D136" s="174">
        <v>1265</v>
      </c>
      <c r="E136" s="73" t="s">
        <v>937</v>
      </c>
      <c r="F136" s="106" t="s">
        <v>955</v>
      </c>
      <c r="G136" s="175" t="s">
        <v>954</v>
      </c>
      <c r="H136" s="175" t="s">
        <v>957</v>
      </c>
      <c r="I136" s="175" t="s">
        <v>956</v>
      </c>
      <c r="J136" s="10" t="s">
        <v>958</v>
      </c>
      <c r="K136" s="10" t="s">
        <v>959</v>
      </c>
      <c r="L136" s="74" t="s">
        <v>944</v>
      </c>
      <c r="M136" s="10" t="s">
        <v>945</v>
      </c>
      <c r="N136" s="74" t="s">
        <v>201</v>
      </c>
      <c r="O136" s="177">
        <v>112443</v>
      </c>
      <c r="P136" s="109">
        <v>89</v>
      </c>
      <c r="Q136" s="109" t="s">
        <v>0</v>
      </c>
      <c r="R136" s="109">
        <v>125</v>
      </c>
      <c r="S136" s="109" t="s">
        <v>0</v>
      </c>
      <c r="T136" s="109">
        <v>3</v>
      </c>
      <c r="U136" s="109" t="s">
        <v>0</v>
      </c>
      <c r="V136" s="109">
        <v>14</v>
      </c>
      <c r="W136" s="109" t="s">
        <v>0</v>
      </c>
      <c r="X136" s="109">
        <v>7</v>
      </c>
      <c r="Y136" s="109" t="s">
        <v>0</v>
      </c>
      <c r="Z136" s="109">
        <v>3</v>
      </c>
      <c r="AA136" s="109" t="s">
        <v>0</v>
      </c>
      <c r="AB136" s="109"/>
      <c r="AC136" s="109" t="s">
        <v>0</v>
      </c>
      <c r="AD136" s="109"/>
      <c r="AE136" s="109" t="s">
        <v>0</v>
      </c>
      <c r="AF136" s="77">
        <v>4.5</v>
      </c>
      <c r="AG136" s="78">
        <v>8</v>
      </c>
      <c r="AH136" s="77" t="s">
        <v>407</v>
      </c>
      <c r="AI136" s="77" t="s">
        <v>0</v>
      </c>
      <c r="AJ136" s="284" t="s">
        <v>8</v>
      </c>
      <c r="AK136" s="284" t="s">
        <v>797</v>
      </c>
      <c r="AL136" s="285" t="s">
        <v>11</v>
      </c>
      <c r="AM136" s="285"/>
      <c r="AN136" s="285"/>
      <c r="AO136" s="285"/>
      <c r="AP136" s="111">
        <v>10</v>
      </c>
      <c r="AQ136" s="111" t="s">
        <v>7</v>
      </c>
      <c r="AR136" s="83">
        <v>0.25800000000000001</v>
      </c>
      <c r="AS136" s="83" t="s">
        <v>20</v>
      </c>
      <c r="AT136" s="265" t="s">
        <v>252</v>
      </c>
      <c r="AU136" s="266" t="s">
        <v>276</v>
      </c>
      <c r="AV136" s="266" t="s">
        <v>979</v>
      </c>
      <c r="AW136" s="74" t="s">
        <v>206</v>
      </c>
      <c r="AX136" s="74" t="s">
        <v>207</v>
      </c>
      <c r="AY136" s="74" t="s">
        <v>208</v>
      </c>
      <c r="AZ136" s="74" t="s">
        <v>209</v>
      </c>
      <c r="BA136" s="152" t="s">
        <v>210</v>
      </c>
      <c r="BB136" s="86" t="s">
        <v>211</v>
      </c>
      <c r="BC136" s="86" t="s">
        <v>212</v>
      </c>
      <c r="BD136" s="86" t="s">
        <v>213</v>
      </c>
      <c r="BE136" s="295" t="s">
        <v>398</v>
      </c>
      <c r="BF136" s="236" t="s">
        <v>946</v>
      </c>
      <c r="BG136" s="236" t="s">
        <v>412</v>
      </c>
      <c r="BH136" s="236" t="s">
        <v>947</v>
      </c>
      <c r="BM136" s="155" t="s">
        <v>215</v>
      </c>
      <c r="BN136" s="154" t="s">
        <v>216</v>
      </c>
      <c r="BO136" s="154" t="s">
        <v>217</v>
      </c>
      <c r="BP136" s="154" t="s">
        <v>218</v>
      </c>
      <c r="BQ136" s="155" t="s">
        <v>219</v>
      </c>
      <c r="BR136" s="154" t="s">
        <v>220</v>
      </c>
      <c r="BS136" s="121" t="s">
        <v>221</v>
      </c>
      <c r="BT136" s="121" t="s">
        <v>222</v>
      </c>
      <c r="BU136" s="121" t="s">
        <v>215</v>
      </c>
      <c r="BV136" s="121" t="s">
        <v>216</v>
      </c>
      <c r="BW136" s="121" t="s">
        <v>217</v>
      </c>
      <c r="BX136" s="121" t="s">
        <v>218</v>
      </c>
      <c r="BY136" s="121" t="s">
        <v>414</v>
      </c>
      <c r="BZ136" s="155" t="s">
        <v>415</v>
      </c>
      <c r="CA136" s="268" t="s">
        <v>416</v>
      </c>
      <c r="CB136" s="268" t="s">
        <v>417</v>
      </c>
      <c r="CC136" s="155" t="s">
        <v>344</v>
      </c>
      <c r="CD136" s="155" t="s">
        <v>345</v>
      </c>
      <c r="CE136" s="155" t="s">
        <v>346</v>
      </c>
      <c r="CF136" s="155" t="s">
        <v>347</v>
      </c>
      <c r="CG136" s="154" t="s">
        <v>418</v>
      </c>
      <c r="CH136" s="157" t="s">
        <v>419</v>
      </c>
      <c r="CI136" s="157" t="s">
        <v>420</v>
      </c>
      <c r="CJ136" s="157" t="s">
        <v>421</v>
      </c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91"/>
      <c r="DA136" s="92"/>
      <c r="DB136" s="93"/>
      <c r="DC136" s="93"/>
      <c r="DD136" s="93"/>
      <c r="DE136" s="280" t="s">
        <v>509</v>
      </c>
      <c r="DF136" s="92"/>
      <c r="DG136" s="271"/>
      <c r="DH136" s="271"/>
      <c r="DI136" s="92" t="s">
        <v>236</v>
      </c>
      <c r="DJ136" s="91" t="s">
        <v>237</v>
      </c>
      <c r="DK136" s="91" t="s">
        <v>238</v>
      </c>
      <c r="DL136" s="91" t="s">
        <v>239</v>
      </c>
      <c r="DM136" s="127" t="s">
        <v>414</v>
      </c>
      <c r="DN136" s="127" t="s">
        <v>422</v>
      </c>
      <c r="DO136" s="127" t="s">
        <v>423</v>
      </c>
      <c r="DP136" s="127" t="s">
        <v>424</v>
      </c>
      <c r="DQ136" s="91"/>
      <c r="DR136" s="91"/>
      <c r="DS136" s="91"/>
      <c r="DT136" s="91"/>
      <c r="DU136" s="191" t="s">
        <v>852</v>
      </c>
      <c r="DV136" s="91" t="s">
        <v>853</v>
      </c>
      <c r="DW136" s="91" t="s">
        <v>854</v>
      </c>
      <c r="DX136" s="91" t="s">
        <v>855</v>
      </c>
      <c r="DY136" s="91"/>
      <c r="DZ136" s="91"/>
      <c r="EA136" s="91"/>
      <c r="EB136" s="91"/>
      <c r="EC136" s="91"/>
      <c r="ED136" s="91"/>
      <c r="EE136" s="91"/>
      <c r="EF136" s="91"/>
      <c r="EG136" s="94" t="s">
        <v>971</v>
      </c>
      <c r="EH136" s="96" t="s">
        <v>516</v>
      </c>
      <c r="EI136" s="95" t="s">
        <v>517</v>
      </c>
      <c r="EJ136" s="95" t="s">
        <v>518</v>
      </c>
      <c r="EK136" s="96"/>
      <c r="EL136" s="74" t="s">
        <v>519</v>
      </c>
      <c r="EM136" s="74" t="s">
        <v>520</v>
      </c>
      <c r="EN136" s="137" t="s">
        <v>971</v>
      </c>
      <c r="EO136" s="185"/>
      <c r="EP136" s="185" t="s">
        <v>425</v>
      </c>
      <c r="EQ136" s="185" t="s">
        <v>960</v>
      </c>
      <c r="ER136" s="185" t="s">
        <v>950</v>
      </c>
      <c r="ES136" s="185" t="s">
        <v>951</v>
      </c>
      <c r="ET136" s="185" t="s">
        <v>975</v>
      </c>
      <c r="EU136" s="185"/>
      <c r="EV136" s="137"/>
      <c r="EW136" s="137"/>
      <c r="EX136" s="355">
        <v>110319</v>
      </c>
      <c r="EY136" s="355"/>
      <c r="EZ136" s="356"/>
      <c r="FA136" s="356">
        <v>110321</v>
      </c>
      <c r="FB136" s="356"/>
      <c r="FC136" s="356"/>
      <c r="FD136" s="356"/>
      <c r="FE136" s="356"/>
      <c r="FF136" s="240">
        <v>50172</v>
      </c>
      <c r="FG136" s="248"/>
      <c r="FH136" s="248"/>
      <c r="FI136" s="240">
        <v>242565</v>
      </c>
      <c r="FJ136" s="248"/>
      <c r="FK136" s="248"/>
      <c r="FL136" s="135">
        <v>1</v>
      </c>
      <c r="FM136" s="136"/>
      <c r="FN136" s="136"/>
      <c r="FO136" s="136"/>
      <c r="FP136" s="136"/>
      <c r="FQ136" s="136"/>
      <c r="FR136" s="136"/>
      <c r="FS136" s="136"/>
      <c r="FT136" s="136"/>
      <c r="FU136" s="136"/>
      <c r="FV136" s="136"/>
      <c r="FW136" s="253"/>
      <c r="FX136" s="253"/>
      <c r="FY136" s="253"/>
      <c r="FZ136" s="253"/>
      <c r="GA136" s="253"/>
      <c r="GB136" s="253"/>
      <c r="GC136" s="253"/>
      <c r="GD136" s="253"/>
      <c r="GE136" s="253"/>
      <c r="GF136" s="253"/>
      <c r="GG136" s="253"/>
      <c r="GH136" s="253"/>
      <c r="GI136" s="253"/>
      <c r="GJ136" s="253"/>
      <c r="GK136" s="253"/>
      <c r="GL136" s="253"/>
      <c r="GM136" s="253"/>
      <c r="GN136" s="253"/>
      <c r="GO136" s="253"/>
      <c r="GP136" s="253"/>
      <c r="GQ136" s="253"/>
      <c r="GR136" s="253"/>
      <c r="GS136" s="253"/>
      <c r="GT136" s="253"/>
      <c r="GU136" s="253"/>
      <c r="GV136" s="253"/>
      <c r="GW136" s="253"/>
      <c r="GX136" s="253"/>
      <c r="GY136" s="253"/>
      <c r="GZ136" s="253"/>
      <c r="HA136" s="253"/>
      <c r="HB136" s="253"/>
      <c r="HC136" s="253"/>
      <c r="HD136" s="253"/>
      <c r="HE136" s="253"/>
      <c r="HF136" s="253"/>
      <c r="HG136" s="253"/>
      <c r="HH136" s="253"/>
      <c r="HI136" s="253"/>
      <c r="HJ136" s="253"/>
      <c r="HK136" s="253"/>
      <c r="HL136" s="253"/>
      <c r="HM136" s="253"/>
      <c r="HN136" s="253"/>
      <c r="HO136" s="253"/>
      <c r="HP136" s="253"/>
      <c r="HQ136" s="253"/>
      <c r="HR136" s="253"/>
      <c r="HS136" s="253"/>
      <c r="HT136" s="253"/>
      <c r="HU136" s="253"/>
      <c r="HV136" s="253"/>
      <c r="HW136" s="253"/>
      <c r="HX136" s="253"/>
      <c r="HY136" s="253"/>
      <c r="HZ136" s="253"/>
      <c r="IA136" s="253"/>
      <c r="IB136" s="253"/>
      <c r="IC136" s="253"/>
      <c r="ID136" s="253"/>
      <c r="IE136" s="253"/>
      <c r="IF136" s="253"/>
      <c r="IG136" s="253"/>
      <c r="IH136" s="253"/>
      <c r="II136" s="253"/>
      <c r="IJ136" s="253"/>
      <c r="IK136" s="253"/>
      <c r="IL136" s="253"/>
      <c r="IM136" s="253"/>
      <c r="IN136" s="253"/>
      <c r="IO136" s="253"/>
      <c r="IP136" s="253"/>
      <c r="IQ136" s="253"/>
      <c r="IR136" s="253"/>
      <c r="IS136" s="253"/>
      <c r="IT136" s="253"/>
      <c r="IU136" s="253"/>
      <c r="IV136" s="253"/>
      <c r="IW136" s="253"/>
      <c r="IX136" s="253"/>
      <c r="IY136" s="253"/>
      <c r="IZ136" s="253"/>
      <c r="JA136" s="253"/>
      <c r="JB136" s="253"/>
      <c r="JC136" s="253"/>
      <c r="JD136" s="253"/>
      <c r="JE136" s="253"/>
      <c r="JF136" s="253"/>
      <c r="JG136" s="253"/>
      <c r="JH136" s="253"/>
      <c r="JI136" s="253"/>
      <c r="JJ136" s="253"/>
      <c r="JK136" s="253"/>
      <c r="JL136" s="253"/>
      <c r="JM136" s="253"/>
      <c r="JN136" s="253"/>
      <c r="JO136" s="253"/>
      <c r="JP136" s="253"/>
      <c r="JQ136" s="253"/>
      <c r="JR136" s="253"/>
      <c r="JS136" s="253"/>
      <c r="JT136" s="253"/>
      <c r="JU136" s="253"/>
      <c r="JV136" s="253"/>
      <c r="JW136" s="253"/>
      <c r="JX136" s="253"/>
      <c r="JY136" s="253"/>
      <c r="JZ136" s="253"/>
      <c r="KA136" s="253"/>
      <c r="KB136" s="253"/>
      <c r="KC136" s="253"/>
      <c r="KD136" s="253"/>
      <c r="KE136" s="253"/>
      <c r="KF136" s="253"/>
      <c r="KG136" s="253"/>
      <c r="KH136" s="253"/>
      <c r="KI136" s="253"/>
      <c r="KJ136" s="253"/>
      <c r="KK136" s="253"/>
      <c r="KL136" s="253"/>
      <c r="KM136" s="253"/>
      <c r="KN136" s="253"/>
      <c r="KO136" s="253"/>
      <c r="KP136" s="253"/>
      <c r="KQ136" s="253"/>
      <c r="KR136" s="253"/>
      <c r="KS136" s="253"/>
      <c r="KT136" s="253"/>
      <c r="KU136" s="253"/>
      <c r="KV136" s="253"/>
      <c r="KW136" s="253"/>
      <c r="KX136" s="253"/>
      <c r="KY136" s="253"/>
      <c r="KZ136" s="253"/>
      <c r="LA136" s="253"/>
      <c r="LB136" s="253"/>
      <c r="LC136" s="253"/>
      <c r="LD136" s="253"/>
      <c r="LE136" s="253"/>
      <c r="LF136" s="253"/>
      <c r="LG136" s="253"/>
      <c r="LH136" s="253"/>
      <c r="LI136" s="253"/>
      <c r="LJ136" s="253"/>
      <c r="LK136" s="253"/>
      <c r="LL136" s="253"/>
      <c r="LM136" s="253"/>
      <c r="LN136" s="253"/>
      <c r="LO136" s="253"/>
      <c r="LP136" s="253"/>
      <c r="LQ136" s="253"/>
      <c r="LR136" s="253"/>
      <c r="LS136" s="253"/>
      <c r="LT136" s="253"/>
      <c r="LU136" s="253"/>
      <c r="LV136" s="253"/>
      <c r="LW136" s="253"/>
      <c r="LX136" s="253"/>
      <c r="LY136" s="253"/>
      <c r="LZ136" s="253"/>
      <c r="MA136" s="253"/>
      <c r="MB136" s="253"/>
      <c r="MC136" s="253"/>
      <c r="MD136" s="253"/>
      <c r="ME136" s="253"/>
      <c r="MF136" s="253"/>
      <c r="MG136" s="253"/>
      <c r="MH136" s="253"/>
      <c r="MI136" s="253"/>
      <c r="MJ136" s="253"/>
      <c r="MK136" s="253"/>
      <c r="ML136" s="253"/>
      <c r="MM136" s="253"/>
      <c r="MN136" s="253"/>
      <c r="MO136" s="253"/>
      <c r="MP136" s="253"/>
      <c r="MQ136" s="253"/>
      <c r="MR136" s="253"/>
      <c r="MS136" s="253"/>
      <c r="MT136" s="253"/>
      <c r="MU136" s="253"/>
      <c r="MV136" s="253"/>
      <c r="MW136" s="253"/>
      <c r="MX136" s="253"/>
      <c r="MY136" s="253"/>
      <c r="MZ136" s="253"/>
      <c r="NA136" s="253"/>
      <c r="NB136" s="253"/>
      <c r="NC136" s="253"/>
      <c r="ND136" s="253"/>
      <c r="NE136" s="253"/>
      <c r="NF136" s="253"/>
      <c r="NG136" s="253"/>
      <c r="NH136" s="253"/>
      <c r="NI136" s="253"/>
      <c r="NJ136" s="253"/>
      <c r="NK136" s="253"/>
      <c r="NL136" s="253"/>
      <c r="NM136" s="253"/>
      <c r="NN136" s="253"/>
      <c r="NO136" s="253"/>
      <c r="NP136" s="253"/>
      <c r="NQ136" s="253"/>
      <c r="NR136" s="253"/>
      <c r="NS136" s="253"/>
      <c r="NT136" s="253"/>
      <c r="NU136" s="253"/>
      <c r="NV136" s="253"/>
      <c r="NW136" s="253"/>
      <c r="NX136" s="253"/>
      <c r="NY136" s="253"/>
      <c r="NZ136" s="253"/>
      <c r="OA136" s="253"/>
      <c r="OB136" s="253"/>
      <c r="OC136" s="253"/>
      <c r="OD136" s="253"/>
      <c r="OE136" s="253"/>
      <c r="OF136" s="253"/>
      <c r="OG136" s="253"/>
      <c r="OH136" s="253"/>
      <c r="OI136" s="253"/>
      <c r="OJ136" s="253"/>
      <c r="OK136" s="253"/>
      <c r="OL136" s="253"/>
      <c r="OM136" s="253"/>
      <c r="ON136" s="253"/>
      <c r="OO136" s="253"/>
      <c r="OP136" s="253"/>
      <c r="OQ136" s="253"/>
      <c r="OR136" s="253"/>
      <c r="OS136" s="253"/>
      <c r="OT136" s="253"/>
      <c r="OU136" s="253"/>
      <c r="OV136" s="253"/>
      <c r="OW136" s="253"/>
      <c r="OX136" s="253"/>
      <c r="OY136" s="253"/>
      <c r="OZ136" s="253"/>
      <c r="PA136" s="253"/>
      <c r="PB136" s="253"/>
      <c r="PC136" s="253"/>
      <c r="PD136" s="253"/>
      <c r="PE136" s="253"/>
      <c r="PF136" s="253"/>
      <c r="PG136" s="253"/>
      <c r="PH136" s="253"/>
      <c r="PI136" s="253"/>
      <c r="PJ136" s="253"/>
      <c r="PK136" s="253"/>
      <c r="PL136" s="253"/>
      <c r="PM136" s="253"/>
      <c r="PN136" s="253"/>
      <c r="PO136" s="253"/>
      <c r="PP136" s="253"/>
      <c r="PQ136" s="253"/>
      <c r="PR136" s="253"/>
      <c r="PS136" s="253"/>
      <c r="PT136" s="253"/>
      <c r="PU136" s="253"/>
      <c r="PV136" s="253"/>
      <c r="PW136" s="253"/>
      <c r="PX136" s="253"/>
      <c r="PY136" s="253"/>
      <c r="PZ136" s="253"/>
      <c r="QA136" s="253"/>
      <c r="QB136" s="253"/>
      <c r="QC136" s="253"/>
      <c r="QD136" s="253"/>
      <c r="QE136" s="253"/>
      <c r="QF136" s="253"/>
      <c r="QG136" s="253"/>
      <c r="QH136" s="253"/>
      <c r="QI136" s="253"/>
      <c r="QJ136" s="253"/>
      <c r="QK136" s="253"/>
      <c r="QL136" s="253"/>
      <c r="QM136" s="253"/>
      <c r="QN136" s="253"/>
      <c r="QO136" s="253"/>
      <c r="QP136" s="253"/>
      <c r="QQ136" s="253"/>
      <c r="QR136" s="253"/>
      <c r="QS136" s="253"/>
      <c r="QT136" s="253"/>
      <c r="QU136" s="253"/>
      <c r="QV136" s="253"/>
      <c r="QW136" s="253"/>
      <c r="QX136" s="253"/>
      <c r="QY136" s="253"/>
      <c r="QZ136" s="253"/>
      <c r="RA136" s="253"/>
      <c r="RB136" s="253"/>
      <c r="RC136" s="253"/>
      <c r="RD136" s="253"/>
      <c r="RE136" s="253"/>
      <c r="RF136" s="253"/>
      <c r="RG136" s="253"/>
      <c r="RH136" s="253"/>
      <c r="RI136" s="253"/>
      <c r="RJ136" s="253"/>
      <c r="RK136" s="253"/>
      <c r="RL136" s="253"/>
      <c r="RM136" s="253"/>
      <c r="RN136" s="253"/>
      <c r="RO136" s="253"/>
      <c r="RP136" s="253"/>
      <c r="RQ136" s="253"/>
      <c r="RR136" s="253"/>
      <c r="RS136" s="253"/>
      <c r="RT136" s="253"/>
      <c r="RU136" s="253"/>
      <c r="RV136" s="253"/>
      <c r="RW136" s="253"/>
      <c r="RX136" s="253"/>
      <c r="RY136" s="253"/>
      <c r="RZ136" s="253"/>
      <c r="SA136" s="253"/>
      <c r="SB136" s="253"/>
      <c r="SC136" s="253"/>
      <c r="SD136" s="253"/>
      <c r="SE136" s="253"/>
      <c r="SF136" s="253"/>
      <c r="SG136" s="253"/>
      <c r="SH136" s="253"/>
      <c r="SI136" s="253"/>
      <c r="SJ136" s="253"/>
      <c r="SK136" s="253"/>
      <c r="SL136" s="253"/>
      <c r="SM136" s="253"/>
      <c r="SN136" s="253"/>
      <c r="SO136" s="253"/>
      <c r="SP136" s="253"/>
      <c r="SQ136" s="253"/>
      <c r="SR136" s="253"/>
      <c r="SS136" s="253"/>
      <c r="ST136" s="253"/>
      <c r="SU136" s="253"/>
      <c r="SV136" s="253"/>
      <c r="SW136" s="253"/>
      <c r="SX136" s="253"/>
      <c r="SY136" s="253"/>
      <c r="SZ136" s="253"/>
      <c r="TA136" s="253"/>
      <c r="TB136" s="253"/>
      <c r="TC136" s="253"/>
      <c r="TD136" s="253"/>
      <c r="TE136" s="253"/>
      <c r="TF136" s="253"/>
      <c r="TG136" s="253"/>
      <c r="TH136" s="253"/>
      <c r="TI136" s="253"/>
      <c r="TJ136" s="253"/>
      <c r="TK136" s="253"/>
      <c r="TL136" s="253"/>
      <c r="TM136" s="253"/>
      <c r="TN136" s="253"/>
      <c r="TO136" s="253"/>
      <c r="TP136" s="253"/>
      <c r="TQ136" s="253"/>
      <c r="TR136" s="253"/>
      <c r="TS136" s="253"/>
      <c r="TT136" s="253"/>
      <c r="TU136" s="253"/>
      <c r="TV136" s="253"/>
      <c r="TW136" s="253"/>
      <c r="TX136" s="253"/>
      <c r="TY136" s="253"/>
      <c r="TZ136" s="253"/>
      <c r="UA136" s="253"/>
      <c r="UB136" s="253"/>
      <c r="UC136" s="253"/>
      <c r="UD136" s="253"/>
      <c r="UE136" s="253"/>
      <c r="UF136" s="253"/>
      <c r="UG136" s="253"/>
      <c r="UH136" s="253"/>
      <c r="UI136" s="253"/>
      <c r="UJ136" s="253"/>
      <c r="UK136" s="253"/>
      <c r="UL136" s="253"/>
      <c r="UM136" s="253"/>
      <c r="UN136" s="253"/>
      <c r="UO136" s="253"/>
      <c r="UP136" s="253"/>
      <c r="UQ136" s="253"/>
      <c r="UR136" s="253"/>
      <c r="US136" s="253"/>
      <c r="UT136" s="253"/>
      <c r="UU136" s="253"/>
      <c r="UV136" s="253"/>
      <c r="UW136" s="253"/>
      <c r="UX136" s="253"/>
      <c r="UY136" s="253"/>
      <c r="UZ136" s="253"/>
      <c r="VA136" s="253"/>
      <c r="VB136" s="253"/>
      <c r="VC136" s="253"/>
      <c r="VD136" s="253"/>
      <c r="VE136" s="253"/>
      <c r="VF136" s="253"/>
      <c r="VG136" s="253"/>
      <c r="VH136" s="253"/>
      <c r="VI136" s="253"/>
      <c r="VJ136" s="253"/>
      <c r="VK136" s="253"/>
      <c r="VL136" s="253"/>
      <c r="VM136" s="253"/>
      <c r="VN136" s="253"/>
      <c r="VO136" s="253"/>
      <c r="VP136" s="253"/>
      <c r="VQ136" s="253"/>
      <c r="VR136" s="253"/>
      <c r="VS136" s="253"/>
      <c r="VT136" s="253"/>
      <c r="VU136" s="253"/>
      <c r="VV136" s="253"/>
      <c r="VW136" s="253"/>
      <c r="VX136" s="253"/>
      <c r="VY136" s="253"/>
      <c r="VZ136" s="253"/>
      <c r="WA136" s="253"/>
      <c r="WB136" s="253"/>
      <c r="WC136" s="253"/>
      <c r="WD136" s="253"/>
      <c r="WE136" s="253"/>
      <c r="WF136" s="253"/>
      <c r="WG136" s="253"/>
      <c r="WH136" s="253"/>
      <c r="WI136" s="253"/>
      <c r="WJ136" s="253"/>
      <c r="WK136" s="253"/>
      <c r="WL136" s="253"/>
      <c r="WM136" s="253"/>
      <c r="WN136" s="253"/>
      <c r="WO136" s="253"/>
      <c r="WP136" s="253"/>
      <c r="WQ136" s="253"/>
      <c r="WR136" s="253"/>
      <c r="WS136" s="253"/>
      <c r="WT136" s="253"/>
      <c r="WU136" s="253"/>
      <c r="WV136" s="253"/>
      <c r="WW136" s="253"/>
      <c r="WX136" s="253"/>
      <c r="WY136" s="253"/>
      <c r="WZ136" s="253"/>
      <c r="XA136" s="253"/>
      <c r="XB136" s="253"/>
      <c r="XC136" s="253"/>
      <c r="XD136" s="253"/>
      <c r="XE136" s="253"/>
      <c r="XF136" s="253"/>
      <c r="XG136" s="253"/>
      <c r="XH136" s="253"/>
      <c r="XI136" s="253"/>
      <c r="XJ136" s="253"/>
      <c r="XK136" s="253"/>
      <c r="XL136" s="253"/>
      <c r="XM136" s="253"/>
      <c r="XN136" s="253"/>
      <c r="XO136" s="253"/>
      <c r="XP136" s="253"/>
      <c r="XQ136" s="253"/>
      <c r="XR136" s="253"/>
      <c r="XS136" s="253"/>
      <c r="XT136" s="253"/>
      <c r="XU136" s="253"/>
      <c r="XV136" s="253"/>
      <c r="XW136" s="253"/>
      <c r="XX136" s="253"/>
      <c r="XY136" s="253"/>
      <c r="XZ136" s="253"/>
      <c r="YA136" s="253"/>
      <c r="YB136" s="253"/>
      <c r="YC136" s="253"/>
      <c r="YD136" s="253"/>
      <c r="YE136" s="253"/>
      <c r="YF136" s="253"/>
      <c r="YG136" s="253"/>
      <c r="YH136" s="253"/>
      <c r="YI136" s="253"/>
      <c r="YJ136" s="253"/>
      <c r="YK136" s="253"/>
      <c r="YL136" s="253"/>
      <c r="YM136" s="253"/>
      <c r="YN136" s="253"/>
      <c r="YO136" s="253"/>
      <c r="YP136" s="253"/>
      <c r="YQ136" s="253"/>
      <c r="YR136" s="253"/>
      <c r="YS136" s="253"/>
      <c r="YT136" s="253"/>
      <c r="YU136" s="253"/>
      <c r="YV136" s="253"/>
      <c r="YW136" s="253"/>
      <c r="YX136" s="253"/>
      <c r="YY136" s="253"/>
      <c r="YZ136" s="253"/>
      <c r="ZA136" s="253"/>
      <c r="ZB136" s="253"/>
      <c r="ZC136" s="253"/>
      <c r="ZD136" s="253"/>
      <c r="ZE136" s="253"/>
      <c r="ZF136" s="253"/>
      <c r="ZG136" s="253"/>
      <c r="ZH136" s="253"/>
      <c r="ZI136" s="253"/>
      <c r="ZJ136" s="253"/>
      <c r="ZK136" s="253"/>
      <c r="ZL136" s="253"/>
      <c r="ZM136" s="253"/>
      <c r="ZN136" s="253"/>
      <c r="ZO136" s="253"/>
      <c r="ZP136" s="253"/>
      <c r="ZQ136" s="253"/>
      <c r="ZR136" s="253"/>
      <c r="ZS136" s="253"/>
      <c r="ZT136" s="253"/>
      <c r="ZU136" s="253"/>
      <c r="ZV136" s="253"/>
      <c r="ZW136" s="253"/>
      <c r="ZX136" s="253"/>
      <c r="ZY136" s="253"/>
      <c r="ZZ136" s="253"/>
      <c r="AAA136" s="253"/>
      <c r="AAB136" s="253"/>
      <c r="AAC136" s="253"/>
      <c r="AAD136" s="253"/>
      <c r="AAE136" s="253"/>
      <c r="AAF136" s="253"/>
      <c r="AAG136" s="253"/>
      <c r="AAH136" s="253"/>
      <c r="AAI136" s="253"/>
      <c r="AAJ136" s="253"/>
      <c r="AAK136" s="253"/>
      <c r="AAL136" s="253"/>
      <c r="AAM136" s="253"/>
      <c r="AAN136" s="253"/>
      <c r="AAO136" s="253"/>
      <c r="AAP136" s="253"/>
      <c r="AAQ136" s="253"/>
      <c r="AAR136" s="253"/>
      <c r="AAS136" s="253"/>
      <c r="AAT136" s="253"/>
      <c r="AAU136" s="253"/>
      <c r="AAV136" s="253"/>
      <c r="AAW136" s="253"/>
      <c r="AAX136" s="253"/>
      <c r="AAY136" s="253"/>
      <c r="AAZ136" s="253"/>
      <c r="ABA136" s="253"/>
      <c r="ABB136" s="253"/>
      <c r="ABC136" s="253"/>
      <c r="ABD136" s="253"/>
      <c r="ABE136" s="253"/>
      <c r="ABF136" s="253"/>
      <c r="ABG136" s="253"/>
      <c r="ABH136" s="253"/>
      <c r="ABI136" s="253"/>
      <c r="ABJ136" s="253"/>
      <c r="ABK136" s="253"/>
      <c r="ABL136" s="253"/>
      <c r="ABM136" s="253"/>
      <c r="ABN136" s="253"/>
      <c r="ABO136" s="253"/>
      <c r="ABP136" s="253"/>
      <c r="ABQ136" s="253"/>
      <c r="ABR136" s="253"/>
      <c r="ABS136" s="253"/>
      <c r="ABT136" s="253"/>
      <c r="ABU136" s="253"/>
      <c r="ABV136" s="253"/>
      <c r="ABW136" s="253"/>
      <c r="ABX136" s="253"/>
      <c r="ABY136" s="253"/>
      <c r="ABZ136" s="253"/>
      <c r="ACA136" s="253"/>
      <c r="ACB136" s="253"/>
      <c r="ACC136" s="253"/>
      <c r="ACD136" s="253"/>
      <c r="ACE136" s="253"/>
      <c r="ACF136" s="253"/>
      <c r="ACG136" s="253"/>
      <c r="ACH136" s="253"/>
      <c r="ACI136" s="253"/>
      <c r="ACJ136" s="253"/>
      <c r="ACK136" s="253"/>
      <c r="ACL136" s="253"/>
      <c r="ACM136" s="253"/>
      <c r="ACN136" s="253"/>
      <c r="ACO136" s="253"/>
      <c r="ACP136" s="253"/>
      <c r="ACQ136" s="253"/>
      <c r="ACR136" s="253"/>
      <c r="ACS136" s="253"/>
      <c r="ACT136" s="253"/>
      <c r="ACU136" s="253"/>
      <c r="ACV136" s="253"/>
      <c r="ACW136" s="253"/>
      <c r="ACX136" s="253"/>
      <c r="ACY136" s="253"/>
      <c r="ACZ136" s="253"/>
      <c r="ADA136" s="253"/>
      <c r="ADB136" s="253"/>
      <c r="ADC136" s="253"/>
      <c r="ADD136" s="253"/>
      <c r="ADE136" s="253"/>
      <c r="ADF136" s="253"/>
      <c r="ADG136" s="253"/>
      <c r="ADH136" s="253"/>
      <c r="ADI136" s="253"/>
      <c r="ADJ136" s="253"/>
      <c r="ADK136" s="253"/>
      <c r="ADL136" s="253"/>
      <c r="ADM136" s="253"/>
      <c r="ADN136" s="253"/>
      <c r="ADO136" s="253"/>
      <c r="ADP136" s="253"/>
      <c r="ADQ136" s="253"/>
      <c r="ADR136" s="253"/>
      <c r="ADS136" s="253"/>
      <c r="ADT136" s="253"/>
      <c r="ADU136" s="253"/>
      <c r="ADV136" s="253"/>
      <c r="ADW136" s="253"/>
      <c r="ADX136" s="253"/>
      <c r="ADY136" s="253"/>
      <c r="ADZ136" s="253"/>
      <c r="AEA136" s="253"/>
      <c r="AEB136" s="253"/>
      <c r="AEC136" s="253"/>
      <c r="AED136" s="253"/>
      <c r="AEE136" s="253"/>
      <c r="AEF136" s="253"/>
      <c r="AEG136" s="253"/>
      <c r="AEH136" s="253"/>
      <c r="AEI136" s="253"/>
      <c r="AEJ136" s="253"/>
      <c r="AEK136" s="253"/>
      <c r="AEL136" s="253"/>
      <c r="AEM136" s="253"/>
      <c r="AEN136" s="253"/>
      <c r="AEO136" s="253"/>
      <c r="AEP136" s="253"/>
      <c r="AEQ136" s="253"/>
      <c r="AER136" s="253"/>
      <c r="AES136" s="253"/>
      <c r="AET136" s="253"/>
      <c r="AEU136" s="253"/>
      <c r="AEV136" s="253"/>
      <c r="AEW136" s="253"/>
      <c r="AEX136" s="253"/>
      <c r="AEY136" s="253"/>
      <c r="AEZ136" s="253"/>
      <c r="AFA136" s="253"/>
      <c r="AFB136" s="253"/>
      <c r="AFC136" s="253"/>
      <c r="AFD136" s="253"/>
      <c r="AFE136" s="253"/>
      <c r="AFF136" s="253"/>
      <c r="AFG136" s="253"/>
      <c r="AFH136" s="253"/>
      <c r="AFI136" s="253"/>
      <c r="AFJ136" s="253"/>
      <c r="AFK136" s="253"/>
      <c r="AFL136" s="253"/>
      <c r="AFM136" s="253"/>
      <c r="AFN136" s="253"/>
      <c r="AFO136" s="253"/>
      <c r="AFP136" s="253"/>
      <c r="AFQ136" s="253"/>
      <c r="AFR136" s="253"/>
      <c r="AFS136" s="253"/>
      <c r="AFT136" s="253"/>
      <c r="AFU136" s="253"/>
      <c r="AFV136" s="253"/>
      <c r="AFW136" s="253"/>
      <c r="AFX136" s="253"/>
      <c r="AFY136" s="253"/>
      <c r="AFZ136" s="253"/>
      <c r="AGA136" s="253"/>
      <c r="AGB136" s="253"/>
      <c r="AGC136" s="253"/>
      <c r="AGD136" s="253"/>
      <c r="AGE136" s="253"/>
      <c r="AGF136" s="253"/>
      <c r="AGG136" s="253"/>
      <c r="AGH136" s="253"/>
      <c r="AGI136" s="253"/>
      <c r="AGJ136" s="253"/>
      <c r="AGK136" s="253"/>
      <c r="AGL136" s="253"/>
      <c r="AGM136" s="253"/>
      <c r="AGN136" s="253"/>
      <c r="AGO136" s="253"/>
      <c r="AGP136" s="253"/>
      <c r="AGQ136" s="253"/>
      <c r="AGR136" s="253"/>
      <c r="AGS136" s="253"/>
      <c r="AGT136" s="253"/>
      <c r="AGU136" s="253"/>
      <c r="AGV136" s="253"/>
      <c r="AGW136" s="253"/>
      <c r="AGX136" s="253"/>
      <c r="AGY136" s="253"/>
      <c r="AGZ136" s="253"/>
      <c r="AHA136" s="253"/>
      <c r="AHB136" s="253"/>
      <c r="AHC136" s="253"/>
      <c r="AHD136" s="253"/>
      <c r="AHE136" s="253"/>
      <c r="AHF136" s="253"/>
      <c r="AHG136" s="253"/>
      <c r="AHH136" s="253"/>
      <c r="AHI136" s="253"/>
      <c r="AHJ136" s="253"/>
      <c r="AHK136" s="253"/>
      <c r="AHL136" s="253"/>
      <c r="AHM136" s="253"/>
      <c r="AHN136" s="253"/>
      <c r="AHO136" s="253"/>
      <c r="AHP136" s="253"/>
      <c r="AHQ136" s="253"/>
      <c r="AHR136" s="253"/>
      <c r="AHS136" s="253"/>
      <c r="AHT136" s="253"/>
      <c r="AHU136" s="253"/>
      <c r="AHV136" s="253"/>
      <c r="AHW136" s="253"/>
      <c r="AHX136" s="253"/>
      <c r="AHY136" s="253"/>
      <c r="AHZ136" s="253"/>
      <c r="AIA136" s="253"/>
      <c r="AIB136" s="253"/>
      <c r="AIC136" s="253"/>
      <c r="AID136" s="253"/>
      <c r="AIE136" s="253"/>
      <c r="AIF136" s="253"/>
      <c r="AIG136" s="253"/>
      <c r="AIH136" s="253"/>
      <c r="AII136" s="253"/>
      <c r="AIJ136" s="253"/>
      <c r="AIK136" s="253"/>
      <c r="AIL136" s="253"/>
      <c r="AIM136" s="253"/>
      <c r="AIN136" s="253"/>
      <c r="AIO136" s="253"/>
      <c r="AIP136" s="253"/>
      <c r="AIQ136" s="253"/>
      <c r="AIR136" s="253"/>
      <c r="AIS136" s="253"/>
      <c r="AIT136" s="253"/>
      <c r="AIU136" s="253"/>
      <c r="AIV136" s="253"/>
      <c r="AIW136" s="253"/>
      <c r="AIX136" s="253"/>
      <c r="AIY136" s="253"/>
      <c r="AIZ136" s="253"/>
      <c r="AJA136" s="253"/>
      <c r="AJB136" s="253"/>
      <c r="AJC136" s="253"/>
      <c r="AJD136" s="253"/>
      <c r="AJE136" s="253"/>
      <c r="AJF136" s="253"/>
      <c r="AJG136" s="253"/>
      <c r="AJH136" s="253"/>
      <c r="AJI136" s="253"/>
      <c r="AJJ136" s="253"/>
      <c r="AJK136" s="253"/>
      <c r="AJL136" s="253"/>
      <c r="AJM136" s="253"/>
      <c r="AJN136" s="253"/>
      <c r="AJO136" s="253"/>
      <c r="AJP136" s="253"/>
      <c r="AJQ136" s="253"/>
      <c r="AJR136" s="253"/>
      <c r="AJS136" s="253"/>
      <c r="AJT136" s="253"/>
      <c r="AJU136" s="253"/>
      <c r="AJV136" s="253"/>
      <c r="AJW136" s="253"/>
      <c r="AJX136" s="253"/>
      <c r="AJY136" s="253"/>
      <c r="AJZ136" s="253"/>
      <c r="AKA136" s="253"/>
      <c r="AKB136" s="253"/>
      <c r="AKC136" s="253"/>
      <c r="AKD136" s="253"/>
      <c r="AKE136" s="253"/>
      <c r="AKF136" s="253"/>
      <c r="AKG136" s="253"/>
      <c r="AKH136" s="253"/>
      <c r="AKI136" s="253"/>
      <c r="AKJ136" s="253"/>
      <c r="AKK136" s="253"/>
      <c r="AKL136" s="253"/>
      <c r="AKM136" s="253"/>
      <c r="AKN136" s="253"/>
      <c r="AKO136" s="253"/>
      <c r="AKP136" s="253"/>
      <c r="AKQ136" s="253"/>
      <c r="AKR136" s="253"/>
      <c r="AKS136" s="253"/>
      <c r="AKT136" s="253"/>
      <c r="AKU136" s="253"/>
      <c r="AKV136" s="253"/>
      <c r="AKW136" s="253"/>
      <c r="AKX136" s="253"/>
      <c r="AKY136" s="253"/>
      <c r="AKZ136" s="253"/>
      <c r="ALA136" s="253"/>
      <c r="ALB136" s="253"/>
      <c r="ALC136" s="253"/>
      <c r="ALD136" s="253"/>
      <c r="ALE136" s="253"/>
      <c r="ALF136" s="253"/>
      <c r="ALG136" s="253"/>
      <c r="ALH136" s="253"/>
      <c r="ALI136" s="253"/>
      <c r="ALJ136" s="253"/>
      <c r="ALK136" s="253"/>
      <c r="ALL136" s="253"/>
      <c r="ALM136" s="253"/>
      <c r="ALN136" s="253"/>
      <c r="ALO136" s="253"/>
      <c r="ALP136" s="253"/>
      <c r="ALQ136" s="253"/>
      <c r="ALR136" s="253"/>
      <c r="ALS136" s="253"/>
      <c r="ALT136" s="253"/>
      <c r="ALU136" s="253"/>
      <c r="ALV136" s="253"/>
      <c r="ALW136" s="253"/>
      <c r="ALX136" s="253"/>
      <c r="ALY136" s="253"/>
      <c r="ALZ136" s="253"/>
      <c r="AMA136" s="253"/>
      <c r="AMB136" s="253"/>
      <c r="AMC136" s="253"/>
      <c r="AMD136" s="253"/>
      <c r="AME136" s="253"/>
      <c r="AMF136" s="253"/>
      <c r="AMG136" s="253"/>
      <c r="AMH136" s="253"/>
      <c r="AMI136" s="253"/>
      <c r="AMJ136" s="253"/>
      <c r="AMK136" s="253"/>
      <c r="AML136" s="253"/>
      <c r="AMM136" s="253"/>
      <c r="AMN136" s="253"/>
      <c r="AMO136" s="253"/>
      <c r="AMP136" s="253"/>
      <c r="AMQ136" s="253"/>
      <c r="AMR136" s="253"/>
      <c r="AMS136" s="253"/>
      <c r="AMT136" s="253"/>
      <c r="AMU136" s="253"/>
      <c r="AMV136" s="253"/>
      <c r="AMW136" s="253"/>
      <c r="AMX136" s="253"/>
      <c r="AMY136" s="253"/>
      <c r="AMZ136" s="253"/>
      <c r="ANA136" s="253"/>
      <c r="ANB136" s="253"/>
      <c r="ANC136" s="253"/>
      <c r="AND136" s="253"/>
      <c r="ANE136" s="253"/>
      <c r="ANF136" s="253"/>
      <c r="ANG136" s="253"/>
      <c r="ANH136" s="253"/>
      <c r="ANI136" s="253"/>
      <c r="ANJ136" s="253"/>
      <c r="ANK136" s="253"/>
      <c r="ANL136" s="253"/>
      <c r="ANM136" s="253"/>
      <c r="ANN136" s="253"/>
      <c r="ANO136" s="253"/>
      <c r="ANP136" s="253"/>
      <c r="ANQ136" s="253"/>
      <c r="ANR136" s="253"/>
      <c r="ANS136" s="253"/>
      <c r="ANT136" s="253"/>
      <c r="ANU136" s="253"/>
      <c r="ANV136" s="253"/>
      <c r="ANW136" s="253"/>
      <c r="ANX136" s="253"/>
      <c r="ANY136" s="253"/>
      <c r="ANZ136" s="253"/>
      <c r="AOA136" s="253"/>
      <c r="AOB136" s="253"/>
      <c r="AOC136" s="253"/>
      <c r="AOD136" s="253"/>
      <c r="AOE136" s="253"/>
      <c r="AOF136" s="253"/>
      <c r="AOG136" s="253"/>
      <c r="AOH136" s="253"/>
      <c r="AOI136" s="253"/>
      <c r="AOJ136" s="253"/>
      <c r="AOK136" s="253"/>
      <c r="AOL136" s="253"/>
      <c r="AOM136" s="253"/>
      <c r="AON136" s="253"/>
      <c r="AOO136" s="253"/>
      <c r="AOP136" s="253"/>
      <c r="AOQ136" s="253"/>
      <c r="AOR136" s="253"/>
      <c r="AOS136" s="253"/>
      <c r="AOT136" s="253"/>
      <c r="AOU136" s="253"/>
      <c r="AOV136" s="253"/>
      <c r="AOW136" s="253"/>
      <c r="AOX136" s="253"/>
      <c r="AOY136" s="253"/>
      <c r="AOZ136" s="253"/>
      <c r="APA136" s="253"/>
      <c r="APB136" s="253"/>
      <c r="APC136" s="253"/>
      <c r="APD136" s="253"/>
      <c r="APE136" s="253"/>
      <c r="APF136" s="253"/>
      <c r="APG136" s="253"/>
      <c r="APH136" s="253"/>
      <c r="API136" s="253"/>
      <c r="APJ136" s="253"/>
      <c r="APK136" s="253"/>
      <c r="APL136" s="253"/>
      <c r="APM136" s="253"/>
      <c r="APN136" s="253"/>
      <c r="APO136" s="253"/>
      <c r="APP136" s="253"/>
    </row>
    <row r="137" spans="1:1108" s="249" customFormat="1">
      <c r="A137" s="199">
        <v>347</v>
      </c>
      <c r="B137" s="281">
        <v>118.1</v>
      </c>
      <c r="C137" s="201"/>
      <c r="D137" s="317"/>
      <c r="E137" s="281"/>
      <c r="F137" s="205"/>
      <c r="G137" s="206"/>
      <c r="H137" s="206"/>
      <c r="I137" s="206"/>
      <c r="J137" s="326"/>
      <c r="K137" s="326"/>
      <c r="L137" s="319"/>
      <c r="M137" s="332"/>
      <c r="N137" s="319"/>
      <c r="O137" s="321"/>
      <c r="P137" s="213"/>
      <c r="Q137" s="213"/>
      <c r="R137" s="213"/>
      <c r="S137" s="213"/>
      <c r="T137" s="213"/>
      <c r="U137" s="21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13"/>
      <c r="AF137" s="213"/>
      <c r="AG137" s="217"/>
      <c r="AH137" s="213"/>
      <c r="AI137" s="213"/>
      <c r="AJ137" s="205"/>
      <c r="AK137" s="205"/>
      <c r="AL137" s="322"/>
      <c r="AM137" s="322"/>
      <c r="AN137" s="322"/>
      <c r="AO137" s="322"/>
      <c r="AP137" s="217"/>
      <c r="AQ137" s="217"/>
      <c r="AR137" s="345"/>
      <c r="AS137" s="345"/>
      <c r="AT137" s="345"/>
      <c r="AU137" s="345"/>
      <c r="AV137" s="345"/>
      <c r="AW137" s="319"/>
      <c r="AX137" s="319"/>
      <c r="AY137" s="319"/>
      <c r="AZ137" s="319"/>
      <c r="BA137" s="319"/>
      <c r="BB137" s="332"/>
      <c r="BC137" s="332"/>
      <c r="BD137" s="332"/>
      <c r="BE137" s="281"/>
      <c r="BF137" s="319"/>
      <c r="BG137" s="319"/>
      <c r="BH137" s="319"/>
      <c r="BI137" s="252"/>
      <c r="BJ137" s="252"/>
      <c r="BK137" s="252"/>
      <c r="BL137" s="252"/>
      <c r="BM137" s="319"/>
      <c r="BN137" s="319"/>
      <c r="BO137" s="319"/>
      <c r="BP137" s="319"/>
      <c r="BQ137" s="319"/>
      <c r="BR137" s="319"/>
      <c r="BS137" s="222" t="s">
        <v>283</v>
      </c>
      <c r="BT137" s="222" t="s">
        <v>283</v>
      </c>
      <c r="BU137" s="222" t="s">
        <v>283</v>
      </c>
      <c r="BV137" s="222" t="s">
        <v>283</v>
      </c>
      <c r="BW137" s="222" t="s">
        <v>283</v>
      </c>
      <c r="BX137" s="222" t="s">
        <v>283</v>
      </c>
      <c r="BY137" s="222" t="s">
        <v>283</v>
      </c>
      <c r="BZ137" s="319"/>
      <c r="CA137" s="319"/>
      <c r="CB137" s="319"/>
      <c r="CC137" s="319"/>
      <c r="CD137" s="319"/>
      <c r="CE137" s="319"/>
      <c r="CF137" s="319"/>
      <c r="CG137" s="319"/>
      <c r="CH137" s="319"/>
      <c r="CI137" s="319"/>
      <c r="CJ137" s="319"/>
      <c r="CK137" s="319"/>
      <c r="CL137" s="319"/>
      <c r="CM137" s="319"/>
      <c r="CN137" s="319"/>
      <c r="CO137" s="319"/>
      <c r="CP137" s="319"/>
      <c r="CQ137" s="319"/>
      <c r="CR137" s="319"/>
      <c r="CS137" s="319"/>
      <c r="CT137" s="319"/>
      <c r="CU137" s="319"/>
      <c r="CV137" s="319"/>
      <c r="CW137" s="319"/>
      <c r="CX137" s="319"/>
      <c r="CY137" s="319"/>
      <c r="CZ137" s="319"/>
      <c r="DA137" s="330"/>
      <c r="DB137" s="331"/>
      <c r="DC137" s="331"/>
      <c r="DD137" s="331"/>
      <c r="DE137" s="332"/>
      <c r="DF137" s="330"/>
      <c r="DG137" s="319"/>
      <c r="DH137" s="319"/>
      <c r="DI137" s="330"/>
      <c r="DJ137" s="319"/>
      <c r="DK137" s="319"/>
      <c r="DL137" s="319"/>
      <c r="DM137" s="228" t="s">
        <v>283</v>
      </c>
      <c r="DN137" s="228" t="s">
        <v>283</v>
      </c>
      <c r="DO137" s="228" t="s">
        <v>283</v>
      </c>
      <c r="DP137" s="228"/>
      <c r="DQ137" s="319"/>
      <c r="DR137" s="319"/>
      <c r="DS137" s="319"/>
      <c r="DT137" s="319"/>
      <c r="DU137" s="319"/>
      <c r="DV137" s="319"/>
      <c r="DW137" s="319"/>
      <c r="DX137" s="319"/>
      <c r="DY137" s="319"/>
      <c r="DZ137" s="319"/>
      <c r="EA137" s="319"/>
      <c r="EB137" s="319"/>
      <c r="EC137" s="319"/>
      <c r="ED137" s="319"/>
      <c r="EE137" s="319"/>
      <c r="EF137" s="319"/>
      <c r="EG137" s="200"/>
      <c r="EH137" s="200"/>
      <c r="EI137" s="319"/>
      <c r="EJ137" s="319"/>
      <c r="EK137" s="281"/>
      <c r="EL137" s="319"/>
      <c r="EM137" s="319"/>
      <c r="EN137" s="200"/>
      <c r="EO137" s="281"/>
      <c r="EP137" s="281"/>
      <c r="EQ137" s="281"/>
      <c r="ER137" s="281"/>
      <c r="ES137" s="281"/>
      <c r="ET137" s="281"/>
      <c r="EU137" s="281"/>
      <c r="EV137" s="200"/>
      <c r="EW137" s="200"/>
      <c r="EX137" s="319"/>
      <c r="EY137" s="319"/>
      <c r="EZ137" s="319"/>
      <c r="FA137" s="319"/>
      <c r="FB137" s="319"/>
      <c r="FC137" s="319"/>
      <c r="FD137" s="319"/>
      <c r="FE137" s="319"/>
      <c r="FF137" s="317"/>
      <c r="FG137" s="317"/>
      <c r="FH137" s="317"/>
      <c r="FI137" s="317"/>
      <c r="FJ137" s="317"/>
      <c r="FK137" s="317"/>
      <c r="FL137" s="234">
        <v>1</v>
      </c>
      <c r="FM137" s="222"/>
      <c r="FN137" s="222"/>
      <c r="FO137" s="222"/>
      <c r="FP137" s="222"/>
      <c r="FQ137" s="222"/>
      <c r="FR137" s="222"/>
      <c r="FS137" s="222"/>
      <c r="FT137" s="222"/>
      <c r="FU137" s="222"/>
      <c r="FV137" s="222"/>
      <c r="FW137" s="221"/>
      <c r="FX137" s="221"/>
      <c r="FY137" s="221"/>
      <c r="FZ137" s="221"/>
      <c r="GA137" s="221"/>
      <c r="GB137" s="221"/>
      <c r="GC137" s="221"/>
      <c r="GD137" s="221"/>
      <c r="GE137" s="221"/>
      <c r="GF137" s="221"/>
      <c r="GG137" s="221"/>
      <c r="GH137" s="221"/>
      <c r="GI137" s="221"/>
      <c r="GJ137" s="221"/>
      <c r="GK137" s="221"/>
      <c r="GL137" s="221"/>
      <c r="GM137" s="221"/>
      <c r="GN137" s="221"/>
      <c r="GO137" s="221"/>
      <c r="GP137" s="221"/>
      <c r="GQ137" s="221"/>
      <c r="GR137" s="221"/>
      <c r="GS137" s="221"/>
      <c r="GT137" s="221"/>
      <c r="GU137" s="221"/>
      <c r="GV137" s="221"/>
      <c r="GW137" s="221"/>
      <c r="GX137" s="221"/>
      <c r="GY137" s="221"/>
      <c r="GZ137" s="221"/>
      <c r="HA137" s="221"/>
      <c r="HB137" s="221"/>
      <c r="HC137" s="221"/>
      <c r="HD137" s="221"/>
      <c r="HE137" s="221"/>
      <c r="HF137" s="221"/>
      <c r="HG137" s="221"/>
      <c r="HH137" s="221"/>
      <c r="HI137" s="221"/>
      <c r="HJ137" s="221"/>
      <c r="HK137" s="221"/>
      <c r="HL137" s="221"/>
      <c r="HM137" s="221"/>
      <c r="HN137" s="221"/>
      <c r="HO137" s="221"/>
      <c r="HP137" s="221"/>
      <c r="HQ137" s="221"/>
      <c r="HR137" s="221"/>
      <c r="HS137" s="221"/>
      <c r="HT137" s="221"/>
      <c r="HU137" s="221"/>
      <c r="HV137" s="221"/>
      <c r="HW137" s="221"/>
      <c r="HX137" s="221"/>
      <c r="HY137" s="221"/>
      <c r="HZ137" s="221"/>
      <c r="IA137" s="221"/>
      <c r="IB137" s="221"/>
      <c r="IC137" s="221"/>
      <c r="ID137" s="221"/>
      <c r="IE137" s="221"/>
      <c r="IF137" s="221"/>
      <c r="IG137" s="221"/>
      <c r="IH137" s="221"/>
      <c r="II137" s="221"/>
      <c r="IJ137" s="221"/>
      <c r="IK137" s="221"/>
      <c r="IL137" s="221"/>
      <c r="IM137" s="221"/>
      <c r="IN137" s="221"/>
      <c r="IO137" s="221"/>
      <c r="IP137" s="221"/>
      <c r="IQ137" s="221"/>
      <c r="IR137" s="221"/>
      <c r="IS137" s="221"/>
      <c r="IT137" s="221"/>
      <c r="IU137" s="221"/>
      <c r="IV137" s="221"/>
      <c r="IW137" s="221"/>
      <c r="IX137" s="221"/>
      <c r="IY137" s="221"/>
      <c r="IZ137" s="221"/>
      <c r="JA137" s="221"/>
      <c r="JB137" s="221"/>
      <c r="JC137" s="221"/>
      <c r="JD137" s="221"/>
      <c r="JE137" s="221"/>
      <c r="JF137" s="221"/>
      <c r="JG137" s="221"/>
      <c r="JH137" s="221"/>
      <c r="JI137" s="221"/>
      <c r="JJ137" s="221"/>
      <c r="JK137" s="221"/>
      <c r="JL137" s="221"/>
      <c r="JM137" s="221"/>
      <c r="JN137" s="221"/>
      <c r="JO137" s="221"/>
      <c r="JP137" s="221"/>
      <c r="JQ137" s="221"/>
      <c r="JR137" s="221"/>
      <c r="JS137" s="221"/>
      <c r="JT137" s="221"/>
      <c r="JU137" s="221"/>
      <c r="JV137" s="221"/>
      <c r="JW137" s="221"/>
      <c r="JX137" s="221"/>
      <c r="JY137" s="221"/>
      <c r="JZ137" s="221"/>
      <c r="KA137" s="221"/>
      <c r="KB137" s="221"/>
      <c r="KC137" s="221"/>
      <c r="KD137" s="221"/>
      <c r="KE137" s="221"/>
      <c r="KF137" s="221"/>
      <c r="KG137" s="221"/>
      <c r="KH137" s="221"/>
      <c r="KI137" s="221"/>
      <c r="KJ137" s="221"/>
      <c r="KK137" s="221"/>
      <c r="KL137" s="221"/>
      <c r="KM137" s="221"/>
      <c r="KN137" s="221"/>
      <c r="KO137" s="221"/>
      <c r="KP137" s="221"/>
      <c r="KQ137" s="221"/>
      <c r="KR137" s="221"/>
      <c r="KS137" s="221"/>
      <c r="KT137" s="221"/>
      <c r="KU137" s="221"/>
      <c r="KV137" s="221"/>
      <c r="KW137" s="221"/>
      <c r="KX137" s="221"/>
      <c r="KY137" s="221"/>
      <c r="KZ137" s="221"/>
      <c r="LA137" s="221"/>
      <c r="LB137" s="221"/>
      <c r="LC137" s="221"/>
      <c r="LD137" s="221"/>
      <c r="LE137" s="221"/>
      <c r="LF137" s="221"/>
      <c r="LG137" s="221"/>
      <c r="LH137" s="221"/>
      <c r="LI137" s="221"/>
      <c r="LJ137" s="221"/>
      <c r="LK137" s="221"/>
      <c r="LL137" s="221"/>
      <c r="LM137" s="221"/>
      <c r="LN137" s="221"/>
      <c r="LO137" s="221"/>
      <c r="LP137" s="221"/>
      <c r="LQ137" s="221"/>
      <c r="LR137" s="221"/>
      <c r="LS137" s="221"/>
      <c r="LT137" s="221"/>
      <c r="LU137" s="221"/>
      <c r="LV137" s="221"/>
      <c r="LW137" s="221"/>
      <c r="LX137" s="221"/>
      <c r="LY137" s="221"/>
      <c r="LZ137" s="221"/>
      <c r="MA137" s="221"/>
      <c r="MB137" s="221"/>
      <c r="MC137" s="221"/>
      <c r="MD137" s="221"/>
      <c r="ME137" s="221"/>
      <c r="MF137" s="221"/>
      <c r="MG137" s="221"/>
      <c r="MH137" s="221"/>
      <c r="MI137" s="221"/>
      <c r="MJ137" s="221"/>
      <c r="MK137" s="221"/>
      <c r="ML137" s="221"/>
      <c r="MM137" s="221"/>
      <c r="MN137" s="221"/>
      <c r="MO137" s="221"/>
      <c r="MP137" s="221"/>
      <c r="MQ137" s="221"/>
      <c r="MR137" s="221"/>
      <c r="MS137" s="221"/>
      <c r="MT137" s="221"/>
      <c r="MU137" s="221"/>
      <c r="MV137" s="221"/>
      <c r="MW137" s="221"/>
      <c r="MX137" s="221"/>
      <c r="MY137" s="221"/>
      <c r="MZ137" s="221"/>
      <c r="NA137" s="221"/>
      <c r="NB137" s="221"/>
      <c r="NC137" s="221"/>
      <c r="ND137" s="221"/>
      <c r="NE137" s="221"/>
      <c r="NF137" s="221"/>
      <c r="NG137" s="221"/>
      <c r="NH137" s="221"/>
      <c r="NI137" s="221"/>
      <c r="NJ137" s="221"/>
      <c r="NK137" s="221"/>
      <c r="NL137" s="221"/>
      <c r="NM137" s="221"/>
      <c r="NN137" s="221"/>
      <c r="NO137" s="221"/>
      <c r="NP137" s="221"/>
      <c r="NQ137" s="221"/>
      <c r="NR137" s="221"/>
      <c r="NS137" s="221"/>
      <c r="NT137" s="221"/>
      <c r="NU137" s="221"/>
      <c r="NV137" s="221"/>
      <c r="NW137" s="221"/>
      <c r="NX137" s="221"/>
      <c r="NY137" s="221"/>
      <c r="NZ137" s="221"/>
      <c r="OA137" s="221"/>
      <c r="OB137" s="221"/>
      <c r="OC137" s="221"/>
      <c r="OD137" s="221"/>
      <c r="OE137" s="221"/>
      <c r="OF137" s="221"/>
      <c r="OG137" s="221"/>
      <c r="OH137" s="221"/>
      <c r="OI137" s="221"/>
      <c r="OJ137" s="221"/>
      <c r="OK137" s="221"/>
      <c r="OL137" s="221"/>
      <c r="OM137" s="221"/>
      <c r="ON137" s="221"/>
      <c r="OO137" s="221"/>
      <c r="OP137" s="221"/>
      <c r="OQ137" s="221"/>
      <c r="OR137" s="221"/>
      <c r="OS137" s="221"/>
      <c r="OT137" s="221"/>
      <c r="OU137" s="221"/>
      <c r="OV137" s="221"/>
      <c r="OW137" s="221"/>
      <c r="OX137" s="221"/>
      <c r="OY137" s="221"/>
      <c r="OZ137" s="221"/>
      <c r="PA137" s="221"/>
      <c r="PB137" s="221"/>
      <c r="PC137" s="221"/>
      <c r="PD137" s="221"/>
      <c r="PE137" s="221"/>
      <c r="PF137" s="221"/>
      <c r="PG137" s="221"/>
      <c r="PH137" s="221"/>
      <c r="PI137" s="221"/>
      <c r="PJ137" s="221"/>
      <c r="PK137" s="221"/>
      <c r="PL137" s="221"/>
      <c r="PM137" s="221"/>
      <c r="PN137" s="221"/>
      <c r="PO137" s="221"/>
      <c r="PP137" s="221"/>
      <c r="PQ137" s="221"/>
      <c r="PR137" s="221"/>
      <c r="PS137" s="221"/>
      <c r="PT137" s="221"/>
      <c r="PU137" s="221"/>
      <c r="PV137" s="221"/>
      <c r="PW137" s="221"/>
      <c r="PX137" s="221"/>
      <c r="PY137" s="221"/>
      <c r="PZ137" s="221"/>
      <c r="QA137" s="221"/>
      <c r="QB137" s="221"/>
      <c r="QC137" s="221"/>
      <c r="QD137" s="221"/>
      <c r="QE137" s="221"/>
      <c r="QF137" s="221"/>
      <c r="QG137" s="221"/>
      <c r="QH137" s="221"/>
      <c r="QI137" s="221"/>
      <c r="QJ137" s="221"/>
      <c r="QK137" s="221"/>
      <c r="QL137" s="221"/>
      <c r="QM137" s="221"/>
      <c r="QN137" s="221"/>
      <c r="QO137" s="221"/>
      <c r="QP137" s="221"/>
      <c r="QQ137" s="221"/>
      <c r="QR137" s="221"/>
      <c r="QS137" s="221"/>
      <c r="QT137" s="221"/>
      <c r="QU137" s="221"/>
      <c r="QV137" s="221"/>
      <c r="QW137" s="221"/>
      <c r="QX137" s="221"/>
      <c r="QY137" s="221"/>
      <c r="QZ137" s="221"/>
      <c r="RA137" s="221"/>
      <c r="RB137" s="221"/>
      <c r="RC137" s="221"/>
      <c r="RD137" s="221"/>
      <c r="RE137" s="221"/>
      <c r="RF137" s="221"/>
      <c r="RG137" s="221"/>
      <c r="RH137" s="221"/>
      <c r="RI137" s="221"/>
      <c r="RJ137" s="221"/>
      <c r="RK137" s="221"/>
      <c r="RL137" s="221"/>
      <c r="RM137" s="221"/>
      <c r="RN137" s="221"/>
      <c r="RO137" s="221"/>
      <c r="RP137" s="221"/>
      <c r="RQ137" s="221"/>
      <c r="RR137" s="221"/>
      <c r="RS137" s="221"/>
      <c r="RT137" s="221"/>
      <c r="RU137" s="221"/>
      <c r="RV137" s="221"/>
      <c r="RW137" s="221"/>
      <c r="RX137" s="221"/>
      <c r="RY137" s="221"/>
      <c r="RZ137" s="221"/>
      <c r="SA137" s="221"/>
      <c r="SB137" s="221"/>
      <c r="SC137" s="221"/>
      <c r="SD137" s="221"/>
      <c r="SE137" s="221"/>
      <c r="SF137" s="221"/>
      <c r="SG137" s="221"/>
      <c r="SH137" s="221"/>
      <c r="SI137" s="221"/>
      <c r="SJ137" s="221"/>
      <c r="SK137" s="221"/>
      <c r="SL137" s="221"/>
      <c r="SM137" s="221"/>
      <c r="SN137" s="221"/>
      <c r="SO137" s="221"/>
      <c r="SP137" s="221"/>
      <c r="SQ137" s="221"/>
      <c r="SR137" s="221"/>
      <c r="SS137" s="221"/>
      <c r="ST137" s="221"/>
      <c r="SU137" s="221"/>
      <c r="SV137" s="221"/>
      <c r="SW137" s="221"/>
      <c r="SX137" s="221"/>
      <c r="SY137" s="221"/>
      <c r="SZ137" s="221"/>
      <c r="TA137" s="221"/>
      <c r="TB137" s="221"/>
      <c r="TC137" s="221"/>
      <c r="TD137" s="221"/>
      <c r="TE137" s="221"/>
      <c r="TF137" s="221"/>
      <c r="TG137" s="221"/>
      <c r="TH137" s="221"/>
      <c r="TI137" s="221"/>
      <c r="TJ137" s="221"/>
      <c r="TK137" s="221"/>
      <c r="TL137" s="221"/>
      <c r="TM137" s="221"/>
      <c r="TN137" s="221"/>
      <c r="TO137" s="221"/>
      <c r="TP137" s="221"/>
      <c r="TQ137" s="221"/>
      <c r="TR137" s="221"/>
      <c r="TS137" s="221"/>
      <c r="TT137" s="221"/>
      <c r="TU137" s="221"/>
      <c r="TV137" s="221"/>
      <c r="TW137" s="221"/>
      <c r="TX137" s="221"/>
      <c r="TY137" s="221"/>
      <c r="TZ137" s="221"/>
      <c r="UA137" s="221"/>
      <c r="UB137" s="221"/>
      <c r="UC137" s="221"/>
      <c r="UD137" s="221"/>
      <c r="UE137" s="221"/>
      <c r="UF137" s="221"/>
      <c r="UG137" s="221"/>
      <c r="UH137" s="221"/>
      <c r="UI137" s="221"/>
      <c r="UJ137" s="221"/>
      <c r="UK137" s="221"/>
      <c r="UL137" s="221"/>
      <c r="UM137" s="221"/>
      <c r="UN137" s="221"/>
      <c r="UO137" s="221"/>
      <c r="UP137" s="221"/>
      <c r="UQ137" s="221"/>
      <c r="UR137" s="221"/>
      <c r="US137" s="221"/>
      <c r="UT137" s="221"/>
      <c r="UU137" s="221"/>
      <c r="UV137" s="221"/>
      <c r="UW137" s="221"/>
      <c r="UX137" s="221"/>
      <c r="UY137" s="221"/>
      <c r="UZ137" s="221"/>
      <c r="VA137" s="221"/>
      <c r="VB137" s="221"/>
      <c r="VC137" s="221"/>
      <c r="VD137" s="221"/>
      <c r="VE137" s="221"/>
      <c r="VF137" s="221"/>
      <c r="VG137" s="221"/>
      <c r="VH137" s="221"/>
      <c r="VI137" s="221"/>
      <c r="VJ137" s="221"/>
      <c r="VK137" s="221"/>
      <c r="VL137" s="221"/>
      <c r="VM137" s="221"/>
      <c r="VN137" s="221"/>
      <c r="VO137" s="221"/>
      <c r="VP137" s="221"/>
      <c r="VQ137" s="221"/>
      <c r="VR137" s="221"/>
      <c r="VS137" s="221"/>
      <c r="VT137" s="221"/>
      <c r="VU137" s="221"/>
      <c r="VV137" s="221"/>
      <c r="VW137" s="221"/>
      <c r="VX137" s="221"/>
      <c r="VY137" s="221"/>
      <c r="VZ137" s="221"/>
      <c r="WA137" s="221"/>
      <c r="WB137" s="221"/>
      <c r="WC137" s="221"/>
      <c r="WD137" s="221"/>
      <c r="WE137" s="221"/>
      <c r="WF137" s="221"/>
      <c r="WG137" s="221"/>
      <c r="WH137" s="221"/>
      <c r="WI137" s="221"/>
      <c r="WJ137" s="221"/>
      <c r="WK137" s="221"/>
      <c r="WL137" s="221"/>
      <c r="WM137" s="221"/>
      <c r="WN137" s="221"/>
      <c r="WO137" s="221"/>
      <c r="WP137" s="221"/>
      <c r="WQ137" s="221"/>
      <c r="WR137" s="221"/>
      <c r="WS137" s="221"/>
      <c r="WT137" s="221"/>
      <c r="WU137" s="221"/>
      <c r="WV137" s="221"/>
      <c r="WW137" s="221"/>
      <c r="WX137" s="221"/>
      <c r="WY137" s="221"/>
      <c r="WZ137" s="221"/>
      <c r="XA137" s="221"/>
      <c r="XB137" s="221"/>
      <c r="XC137" s="221"/>
      <c r="XD137" s="221"/>
      <c r="XE137" s="221"/>
      <c r="XF137" s="221"/>
      <c r="XG137" s="221"/>
      <c r="XH137" s="221"/>
      <c r="XI137" s="221"/>
      <c r="XJ137" s="221"/>
      <c r="XK137" s="221"/>
      <c r="XL137" s="221"/>
      <c r="XM137" s="221"/>
      <c r="XN137" s="221"/>
      <c r="XO137" s="221"/>
      <c r="XP137" s="221"/>
      <c r="XQ137" s="221"/>
      <c r="XR137" s="221"/>
      <c r="XS137" s="221"/>
      <c r="XT137" s="221"/>
      <c r="XU137" s="221"/>
      <c r="XV137" s="221"/>
      <c r="XW137" s="221"/>
      <c r="XX137" s="221"/>
      <c r="XY137" s="221"/>
      <c r="XZ137" s="221"/>
      <c r="YA137" s="221"/>
      <c r="YB137" s="221"/>
      <c r="YC137" s="221"/>
      <c r="YD137" s="221"/>
      <c r="YE137" s="221"/>
      <c r="YF137" s="221"/>
      <c r="YG137" s="221"/>
      <c r="YH137" s="221"/>
      <c r="YI137" s="221"/>
      <c r="YJ137" s="221"/>
      <c r="YK137" s="221"/>
      <c r="YL137" s="221"/>
      <c r="YM137" s="221"/>
      <c r="YN137" s="221"/>
      <c r="YO137" s="221"/>
      <c r="YP137" s="221"/>
      <c r="YQ137" s="221"/>
      <c r="YR137" s="221"/>
      <c r="YS137" s="221"/>
      <c r="YT137" s="221"/>
      <c r="YU137" s="221"/>
      <c r="YV137" s="221"/>
      <c r="YW137" s="221"/>
      <c r="YX137" s="221"/>
      <c r="YY137" s="221"/>
      <c r="YZ137" s="221"/>
      <c r="ZA137" s="221"/>
      <c r="ZB137" s="221"/>
      <c r="ZC137" s="221"/>
      <c r="ZD137" s="221"/>
      <c r="ZE137" s="221"/>
      <c r="ZF137" s="221"/>
      <c r="ZG137" s="221"/>
      <c r="ZH137" s="221"/>
      <c r="ZI137" s="221"/>
      <c r="ZJ137" s="221"/>
      <c r="ZK137" s="221"/>
      <c r="ZL137" s="221"/>
      <c r="ZM137" s="221"/>
      <c r="ZN137" s="221"/>
      <c r="ZO137" s="221"/>
      <c r="ZP137" s="221"/>
      <c r="ZQ137" s="221"/>
      <c r="ZR137" s="221"/>
      <c r="ZS137" s="221"/>
      <c r="ZT137" s="221"/>
      <c r="ZU137" s="221"/>
      <c r="ZV137" s="221"/>
      <c r="ZW137" s="221"/>
      <c r="ZX137" s="221"/>
      <c r="ZY137" s="221"/>
      <c r="ZZ137" s="221"/>
      <c r="AAA137" s="221"/>
      <c r="AAB137" s="221"/>
      <c r="AAC137" s="221"/>
      <c r="AAD137" s="221"/>
      <c r="AAE137" s="221"/>
      <c r="AAF137" s="221"/>
      <c r="AAG137" s="221"/>
      <c r="AAH137" s="221"/>
      <c r="AAI137" s="221"/>
      <c r="AAJ137" s="221"/>
      <c r="AAK137" s="221"/>
      <c r="AAL137" s="221"/>
      <c r="AAM137" s="221"/>
      <c r="AAN137" s="221"/>
      <c r="AAO137" s="221"/>
      <c r="AAP137" s="221"/>
      <c r="AAQ137" s="221"/>
      <c r="AAR137" s="221"/>
      <c r="AAS137" s="221"/>
      <c r="AAT137" s="221"/>
      <c r="AAU137" s="221"/>
      <c r="AAV137" s="221"/>
      <c r="AAW137" s="221"/>
      <c r="AAX137" s="221"/>
      <c r="AAY137" s="221"/>
      <c r="AAZ137" s="221"/>
      <c r="ABA137" s="221"/>
      <c r="ABB137" s="221"/>
      <c r="ABC137" s="221"/>
      <c r="ABD137" s="221"/>
      <c r="ABE137" s="221"/>
      <c r="ABF137" s="221"/>
      <c r="ABG137" s="221"/>
      <c r="ABH137" s="221"/>
      <c r="ABI137" s="221"/>
      <c r="ABJ137" s="221"/>
      <c r="ABK137" s="221"/>
      <c r="ABL137" s="221"/>
      <c r="ABM137" s="221"/>
      <c r="ABN137" s="221"/>
      <c r="ABO137" s="221"/>
      <c r="ABP137" s="221"/>
      <c r="ABQ137" s="221"/>
      <c r="ABR137" s="221"/>
      <c r="ABS137" s="221"/>
      <c r="ABT137" s="221"/>
      <c r="ABU137" s="221"/>
      <c r="ABV137" s="221"/>
      <c r="ABW137" s="221"/>
      <c r="ABX137" s="221"/>
      <c r="ABY137" s="221"/>
      <c r="ABZ137" s="221"/>
      <c r="ACA137" s="221"/>
      <c r="ACB137" s="221"/>
      <c r="ACC137" s="221"/>
      <c r="ACD137" s="221"/>
      <c r="ACE137" s="221"/>
      <c r="ACF137" s="221"/>
      <c r="ACG137" s="221"/>
      <c r="ACH137" s="221"/>
      <c r="ACI137" s="221"/>
      <c r="ACJ137" s="221"/>
      <c r="ACK137" s="221"/>
      <c r="ACL137" s="221"/>
      <c r="ACM137" s="221"/>
      <c r="ACN137" s="221"/>
      <c r="ACO137" s="221"/>
      <c r="ACP137" s="221"/>
      <c r="ACQ137" s="221"/>
      <c r="ACR137" s="221"/>
      <c r="ACS137" s="221"/>
      <c r="ACT137" s="221"/>
      <c r="ACU137" s="221"/>
      <c r="ACV137" s="221"/>
      <c r="ACW137" s="221"/>
      <c r="ACX137" s="221"/>
      <c r="ACY137" s="221"/>
      <c r="ACZ137" s="221"/>
      <c r="ADA137" s="221"/>
      <c r="ADB137" s="221"/>
      <c r="ADC137" s="221"/>
      <c r="ADD137" s="221"/>
      <c r="ADE137" s="221"/>
      <c r="ADF137" s="221"/>
      <c r="ADG137" s="221"/>
      <c r="ADH137" s="221"/>
      <c r="ADI137" s="221"/>
      <c r="ADJ137" s="221"/>
      <c r="ADK137" s="221"/>
      <c r="ADL137" s="221"/>
      <c r="ADM137" s="221"/>
      <c r="ADN137" s="221"/>
      <c r="ADO137" s="221"/>
      <c r="ADP137" s="221"/>
      <c r="ADQ137" s="221"/>
      <c r="ADR137" s="221"/>
      <c r="ADS137" s="221"/>
      <c r="ADT137" s="221"/>
      <c r="ADU137" s="221"/>
      <c r="ADV137" s="221"/>
      <c r="ADW137" s="221"/>
      <c r="ADX137" s="221"/>
      <c r="ADY137" s="221"/>
      <c r="ADZ137" s="221"/>
      <c r="AEA137" s="221"/>
      <c r="AEB137" s="221"/>
      <c r="AEC137" s="221"/>
      <c r="AED137" s="221"/>
      <c r="AEE137" s="221"/>
      <c r="AEF137" s="221"/>
      <c r="AEG137" s="221"/>
      <c r="AEH137" s="221"/>
      <c r="AEI137" s="221"/>
      <c r="AEJ137" s="221"/>
      <c r="AEK137" s="221"/>
      <c r="AEL137" s="221"/>
      <c r="AEM137" s="221"/>
      <c r="AEN137" s="221"/>
      <c r="AEO137" s="221"/>
      <c r="AEP137" s="221"/>
      <c r="AEQ137" s="221"/>
      <c r="AER137" s="221"/>
      <c r="AES137" s="221"/>
      <c r="AET137" s="221"/>
      <c r="AEU137" s="221"/>
      <c r="AEV137" s="221"/>
      <c r="AEW137" s="221"/>
      <c r="AEX137" s="221"/>
      <c r="AEY137" s="221"/>
      <c r="AEZ137" s="221"/>
      <c r="AFA137" s="221"/>
      <c r="AFB137" s="221"/>
      <c r="AFC137" s="221"/>
      <c r="AFD137" s="221"/>
      <c r="AFE137" s="221"/>
      <c r="AFF137" s="221"/>
      <c r="AFG137" s="221"/>
      <c r="AFH137" s="221"/>
      <c r="AFI137" s="221"/>
      <c r="AFJ137" s="221"/>
      <c r="AFK137" s="221"/>
      <c r="AFL137" s="221"/>
      <c r="AFM137" s="221"/>
      <c r="AFN137" s="221"/>
      <c r="AFO137" s="221"/>
      <c r="AFP137" s="221"/>
      <c r="AFQ137" s="221"/>
      <c r="AFR137" s="221"/>
      <c r="AFS137" s="221"/>
      <c r="AFT137" s="221"/>
      <c r="AFU137" s="221"/>
      <c r="AFV137" s="221"/>
      <c r="AFW137" s="221"/>
      <c r="AFX137" s="221"/>
      <c r="AFY137" s="221"/>
      <c r="AFZ137" s="221"/>
      <c r="AGA137" s="221"/>
      <c r="AGB137" s="221"/>
      <c r="AGC137" s="221"/>
      <c r="AGD137" s="221"/>
      <c r="AGE137" s="221"/>
      <c r="AGF137" s="221"/>
      <c r="AGG137" s="221"/>
      <c r="AGH137" s="221"/>
      <c r="AGI137" s="221"/>
      <c r="AGJ137" s="221"/>
      <c r="AGK137" s="221"/>
      <c r="AGL137" s="221"/>
      <c r="AGM137" s="221"/>
      <c r="AGN137" s="221"/>
      <c r="AGO137" s="221"/>
      <c r="AGP137" s="221"/>
      <c r="AGQ137" s="221"/>
      <c r="AGR137" s="221"/>
      <c r="AGS137" s="221"/>
      <c r="AGT137" s="221"/>
      <c r="AGU137" s="221"/>
      <c r="AGV137" s="221"/>
      <c r="AGW137" s="221"/>
      <c r="AGX137" s="221"/>
      <c r="AGY137" s="221"/>
      <c r="AGZ137" s="221"/>
      <c r="AHA137" s="221"/>
      <c r="AHB137" s="221"/>
      <c r="AHC137" s="221"/>
      <c r="AHD137" s="221"/>
      <c r="AHE137" s="221"/>
      <c r="AHF137" s="221"/>
      <c r="AHG137" s="221"/>
      <c r="AHH137" s="221"/>
      <c r="AHI137" s="221"/>
      <c r="AHJ137" s="221"/>
      <c r="AHK137" s="221"/>
      <c r="AHL137" s="221"/>
      <c r="AHM137" s="221"/>
      <c r="AHN137" s="221"/>
      <c r="AHO137" s="221"/>
      <c r="AHP137" s="221"/>
      <c r="AHQ137" s="221"/>
      <c r="AHR137" s="221"/>
      <c r="AHS137" s="221"/>
      <c r="AHT137" s="221"/>
      <c r="AHU137" s="221"/>
      <c r="AHV137" s="221"/>
      <c r="AHW137" s="221"/>
      <c r="AHX137" s="221"/>
      <c r="AHY137" s="221"/>
      <c r="AHZ137" s="221"/>
      <c r="AIA137" s="221"/>
      <c r="AIB137" s="221"/>
      <c r="AIC137" s="221"/>
      <c r="AID137" s="221"/>
      <c r="AIE137" s="221"/>
      <c r="AIF137" s="221"/>
      <c r="AIG137" s="221"/>
      <c r="AIH137" s="221"/>
      <c r="AII137" s="221"/>
      <c r="AIJ137" s="221"/>
      <c r="AIK137" s="221"/>
      <c r="AIL137" s="221"/>
      <c r="AIM137" s="221"/>
      <c r="AIN137" s="221"/>
      <c r="AIO137" s="221"/>
      <c r="AIP137" s="221"/>
      <c r="AIQ137" s="221"/>
      <c r="AIR137" s="221"/>
      <c r="AIS137" s="221"/>
      <c r="AIT137" s="221"/>
      <c r="AIU137" s="221"/>
      <c r="AIV137" s="221"/>
      <c r="AIW137" s="221"/>
      <c r="AIX137" s="221"/>
      <c r="AIY137" s="221"/>
      <c r="AIZ137" s="221"/>
      <c r="AJA137" s="221"/>
      <c r="AJB137" s="221"/>
      <c r="AJC137" s="221"/>
      <c r="AJD137" s="221"/>
      <c r="AJE137" s="221"/>
      <c r="AJF137" s="221"/>
      <c r="AJG137" s="221"/>
      <c r="AJH137" s="221"/>
      <c r="AJI137" s="221"/>
      <c r="AJJ137" s="221"/>
      <c r="AJK137" s="221"/>
      <c r="AJL137" s="221"/>
      <c r="AJM137" s="221"/>
      <c r="AJN137" s="221"/>
      <c r="AJO137" s="221"/>
      <c r="AJP137" s="221"/>
      <c r="AJQ137" s="221"/>
      <c r="AJR137" s="221"/>
      <c r="AJS137" s="221"/>
      <c r="AJT137" s="221"/>
      <c r="AJU137" s="221"/>
      <c r="AJV137" s="221"/>
      <c r="AJW137" s="221"/>
      <c r="AJX137" s="221"/>
      <c r="AJY137" s="221"/>
      <c r="AJZ137" s="221"/>
      <c r="AKA137" s="221"/>
      <c r="AKB137" s="221"/>
      <c r="AKC137" s="221"/>
      <c r="AKD137" s="221"/>
      <c r="AKE137" s="221"/>
      <c r="AKF137" s="221"/>
      <c r="AKG137" s="221"/>
      <c r="AKH137" s="221"/>
      <c r="AKI137" s="221"/>
      <c r="AKJ137" s="221"/>
      <c r="AKK137" s="221"/>
      <c r="AKL137" s="221"/>
      <c r="AKM137" s="221"/>
      <c r="AKN137" s="221"/>
      <c r="AKO137" s="221"/>
      <c r="AKP137" s="221"/>
      <c r="AKQ137" s="221"/>
      <c r="AKR137" s="221"/>
      <c r="AKS137" s="221"/>
      <c r="AKT137" s="221"/>
      <c r="AKU137" s="221"/>
      <c r="AKV137" s="221"/>
      <c r="AKW137" s="221"/>
      <c r="AKX137" s="221"/>
      <c r="AKY137" s="221"/>
      <c r="AKZ137" s="221"/>
      <c r="ALA137" s="221"/>
      <c r="ALB137" s="221"/>
      <c r="ALC137" s="221"/>
      <c r="ALD137" s="221"/>
      <c r="ALE137" s="221"/>
      <c r="ALF137" s="221"/>
      <c r="ALG137" s="221"/>
      <c r="ALH137" s="221"/>
      <c r="ALI137" s="221"/>
      <c r="ALJ137" s="221"/>
      <c r="ALK137" s="221"/>
      <c r="ALL137" s="221"/>
      <c r="ALM137" s="221"/>
      <c r="ALN137" s="221"/>
      <c r="ALO137" s="221"/>
      <c r="ALP137" s="221"/>
      <c r="ALQ137" s="221"/>
      <c r="ALR137" s="221"/>
      <c r="ALS137" s="221"/>
      <c r="ALT137" s="221"/>
      <c r="ALU137" s="221"/>
      <c r="ALV137" s="221"/>
      <c r="ALW137" s="221"/>
      <c r="ALX137" s="221"/>
      <c r="ALY137" s="221"/>
      <c r="ALZ137" s="221"/>
      <c r="AMA137" s="221"/>
      <c r="AMB137" s="221"/>
      <c r="AMC137" s="221"/>
      <c r="AMD137" s="221"/>
      <c r="AME137" s="221"/>
      <c r="AMF137" s="221"/>
      <c r="AMG137" s="221"/>
      <c r="AMH137" s="221"/>
      <c r="AMI137" s="221"/>
      <c r="AMJ137" s="221"/>
      <c r="AMK137" s="221"/>
      <c r="AML137" s="221"/>
      <c r="AMM137" s="221"/>
      <c r="AMN137" s="221"/>
      <c r="AMO137" s="221"/>
      <c r="AMP137" s="221"/>
      <c r="AMQ137" s="221"/>
      <c r="AMR137" s="221"/>
      <c r="AMS137" s="221"/>
      <c r="AMT137" s="221"/>
      <c r="AMU137" s="221"/>
      <c r="AMV137" s="221"/>
      <c r="AMW137" s="221"/>
      <c r="AMX137" s="221"/>
      <c r="AMY137" s="221"/>
      <c r="AMZ137" s="221"/>
      <c r="ANA137" s="221"/>
      <c r="ANB137" s="221"/>
      <c r="ANC137" s="221"/>
      <c r="AND137" s="221"/>
      <c r="ANE137" s="221"/>
      <c r="ANF137" s="221"/>
      <c r="ANG137" s="221"/>
      <c r="ANH137" s="221"/>
      <c r="ANI137" s="221"/>
      <c r="ANJ137" s="221"/>
      <c r="ANK137" s="221"/>
      <c r="ANL137" s="221"/>
      <c r="ANM137" s="221"/>
      <c r="ANN137" s="221"/>
      <c r="ANO137" s="221"/>
      <c r="ANP137" s="221"/>
      <c r="ANQ137" s="221"/>
      <c r="ANR137" s="221"/>
      <c r="ANS137" s="221"/>
      <c r="ANT137" s="221"/>
      <c r="ANU137" s="221"/>
      <c r="ANV137" s="221"/>
      <c r="ANW137" s="221"/>
      <c r="ANX137" s="221"/>
      <c r="ANY137" s="221"/>
      <c r="ANZ137" s="221"/>
      <c r="AOA137" s="221"/>
      <c r="AOB137" s="221"/>
      <c r="AOC137" s="221"/>
      <c r="AOD137" s="221"/>
      <c r="AOE137" s="221"/>
      <c r="AOF137" s="221"/>
      <c r="AOG137" s="221"/>
      <c r="AOH137" s="221"/>
      <c r="AOI137" s="221"/>
      <c r="AOJ137" s="221"/>
      <c r="AOK137" s="221"/>
      <c r="AOL137" s="221"/>
      <c r="AOM137" s="221"/>
      <c r="AON137" s="221"/>
      <c r="AOO137" s="221"/>
      <c r="AOP137" s="221"/>
      <c r="AOQ137" s="221"/>
      <c r="AOR137" s="221"/>
      <c r="AOS137" s="221"/>
      <c r="AOT137" s="221"/>
      <c r="AOU137" s="221"/>
      <c r="AOV137" s="221"/>
      <c r="AOW137" s="221"/>
      <c r="AOX137" s="221"/>
      <c r="AOY137" s="221"/>
      <c r="AOZ137" s="221"/>
      <c r="APA137" s="221"/>
      <c r="APB137" s="221"/>
      <c r="APC137" s="221"/>
      <c r="APD137" s="221"/>
      <c r="APE137" s="221"/>
      <c r="APF137" s="221"/>
      <c r="APG137" s="221"/>
      <c r="APH137" s="221"/>
      <c r="API137" s="221"/>
      <c r="APJ137" s="221"/>
      <c r="APK137" s="221"/>
      <c r="APL137" s="221"/>
      <c r="APM137" s="221"/>
      <c r="APN137" s="221"/>
      <c r="APO137" s="221"/>
      <c r="APP137" s="221"/>
    </row>
    <row r="138" spans="1:1108" s="249" customFormat="1">
      <c r="A138" s="42">
        <v>350</v>
      </c>
      <c r="B138" s="137">
        <v>119.1</v>
      </c>
      <c r="C138" s="102" t="s">
        <v>981</v>
      </c>
      <c r="D138" s="174">
        <v>1266</v>
      </c>
      <c r="E138" s="254" t="s">
        <v>982</v>
      </c>
      <c r="F138" s="106" t="s">
        <v>984</v>
      </c>
      <c r="G138" s="175" t="s">
        <v>983</v>
      </c>
      <c r="H138" s="175" t="s">
        <v>986</v>
      </c>
      <c r="I138" s="175" t="s">
        <v>985</v>
      </c>
      <c r="J138" s="10" t="s">
        <v>987</v>
      </c>
      <c r="K138" s="10" t="s">
        <v>988</v>
      </c>
      <c r="L138" s="74" t="s">
        <v>989</v>
      </c>
      <c r="M138" s="10" t="s">
        <v>990</v>
      </c>
      <c r="N138" s="74" t="s">
        <v>201</v>
      </c>
      <c r="O138" s="177">
        <v>112098</v>
      </c>
      <c r="P138" s="109">
        <v>89</v>
      </c>
      <c r="Q138" s="109" t="s">
        <v>0</v>
      </c>
      <c r="R138" s="109">
        <v>89</v>
      </c>
      <c r="S138" s="109" t="s">
        <v>0</v>
      </c>
      <c r="T138" s="109">
        <v>3</v>
      </c>
      <c r="U138" s="109" t="s">
        <v>0</v>
      </c>
      <c r="V138" s="109">
        <v>14</v>
      </c>
      <c r="W138" s="109" t="s">
        <v>0</v>
      </c>
      <c r="X138" s="109">
        <v>8</v>
      </c>
      <c r="Y138" s="109" t="s">
        <v>0</v>
      </c>
      <c r="Z138" s="109">
        <v>5</v>
      </c>
      <c r="AA138" s="109" t="s">
        <v>0</v>
      </c>
      <c r="AB138" s="109"/>
      <c r="AC138" s="109" t="s">
        <v>0</v>
      </c>
      <c r="AD138" s="109"/>
      <c r="AE138" s="109" t="s">
        <v>0</v>
      </c>
      <c r="AF138" s="77">
        <v>4.5</v>
      </c>
      <c r="AG138" s="78">
        <v>8</v>
      </c>
      <c r="AH138" s="77" t="s">
        <v>407</v>
      </c>
      <c r="AI138" s="77" t="s">
        <v>0</v>
      </c>
      <c r="AJ138" s="284" t="s">
        <v>8</v>
      </c>
      <c r="AK138" s="284" t="s">
        <v>797</v>
      </c>
      <c r="AL138" s="285" t="s">
        <v>11</v>
      </c>
      <c r="AM138" s="285"/>
      <c r="AN138" s="285"/>
      <c r="AO138" s="285"/>
      <c r="AP138" s="111">
        <v>10</v>
      </c>
      <c r="AQ138" s="111" t="s">
        <v>7</v>
      </c>
      <c r="AR138" s="83">
        <v>0.28000000000000003</v>
      </c>
      <c r="AS138" s="83" t="s">
        <v>20</v>
      </c>
      <c r="AT138" s="150" t="s">
        <v>465</v>
      </c>
      <c r="AU138" s="151" t="s">
        <v>408</v>
      </c>
      <c r="AV138" s="151" t="s">
        <v>466</v>
      </c>
      <c r="AW138" s="74" t="s">
        <v>206</v>
      </c>
      <c r="AX138" s="74" t="s">
        <v>207</v>
      </c>
      <c r="AY138" s="74" t="s">
        <v>208</v>
      </c>
      <c r="AZ138" s="74" t="s">
        <v>209</v>
      </c>
      <c r="BA138" s="152" t="s">
        <v>210</v>
      </c>
      <c r="BB138" s="86" t="s">
        <v>211</v>
      </c>
      <c r="BC138" s="86" t="s">
        <v>212</v>
      </c>
      <c r="BD138" s="86" t="s">
        <v>213</v>
      </c>
      <c r="BE138" s="364" t="s">
        <v>982</v>
      </c>
      <c r="BF138" s="236" t="s">
        <v>991</v>
      </c>
      <c r="BG138" s="236" t="s">
        <v>992</v>
      </c>
      <c r="BH138" s="236" t="s">
        <v>993</v>
      </c>
      <c r="BM138" s="155" t="s">
        <v>215</v>
      </c>
      <c r="BN138" s="154" t="s">
        <v>216</v>
      </c>
      <c r="BO138" s="154" t="s">
        <v>217</v>
      </c>
      <c r="BP138" s="154" t="s">
        <v>218</v>
      </c>
      <c r="BQ138" s="155" t="s">
        <v>219</v>
      </c>
      <c r="BR138" s="154" t="s">
        <v>220</v>
      </c>
      <c r="BS138" s="121" t="s">
        <v>221</v>
      </c>
      <c r="BT138" s="121" t="s">
        <v>222</v>
      </c>
      <c r="BU138" s="121" t="s">
        <v>215</v>
      </c>
      <c r="BV138" s="121" t="s">
        <v>216</v>
      </c>
      <c r="BW138" s="121" t="s">
        <v>217</v>
      </c>
      <c r="BX138" s="121" t="s">
        <v>218</v>
      </c>
      <c r="BY138" s="121" t="s">
        <v>414</v>
      </c>
      <c r="BZ138" s="155" t="s">
        <v>415</v>
      </c>
      <c r="CA138" s="268" t="s">
        <v>416</v>
      </c>
      <c r="CB138" s="268" t="s">
        <v>417</v>
      </c>
      <c r="CC138" s="155" t="s">
        <v>344</v>
      </c>
      <c r="CD138" s="155" t="s">
        <v>345</v>
      </c>
      <c r="CE138" s="155" t="s">
        <v>346</v>
      </c>
      <c r="CF138" s="155" t="s">
        <v>347</v>
      </c>
      <c r="CG138" s="390" t="s">
        <v>456</v>
      </c>
      <c r="CH138" s="155" t="s">
        <v>470</v>
      </c>
      <c r="CI138" s="155" t="s">
        <v>471</v>
      </c>
      <c r="CJ138" s="155" t="s">
        <v>472</v>
      </c>
      <c r="CK138" s="278"/>
      <c r="CL138" s="278"/>
      <c r="CM138" s="278"/>
      <c r="CN138" s="278"/>
      <c r="CO138" s="278"/>
      <c r="CP138" s="278"/>
      <c r="CQ138" s="278"/>
      <c r="CR138" s="278"/>
      <c r="CS138" s="278"/>
      <c r="CT138" s="278"/>
      <c r="CU138" s="278"/>
      <c r="CV138" s="278"/>
      <c r="CW138" s="278"/>
      <c r="CX138" s="278"/>
      <c r="CY138" s="278"/>
      <c r="CZ138" s="91"/>
      <c r="DA138" s="92"/>
      <c r="DB138" s="93"/>
      <c r="DC138" s="93"/>
      <c r="DD138" s="93"/>
      <c r="DE138" s="280" t="s">
        <v>509</v>
      </c>
      <c r="DF138" s="92"/>
      <c r="DG138" s="278"/>
      <c r="DH138" s="278"/>
      <c r="DI138" s="92" t="s">
        <v>236</v>
      </c>
      <c r="DJ138" s="91" t="s">
        <v>237</v>
      </c>
      <c r="DK138" s="91" t="s">
        <v>238</v>
      </c>
      <c r="DL138" s="91" t="s">
        <v>239</v>
      </c>
      <c r="DM138" s="127" t="s">
        <v>414</v>
      </c>
      <c r="DN138" s="127" t="s">
        <v>422</v>
      </c>
      <c r="DO138" s="127" t="s">
        <v>423</v>
      </c>
      <c r="DP138" s="127" t="s">
        <v>424</v>
      </c>
      <c r="DQ138" s="91"/>
      <c r="DR138" s="91"/>
      <c r="DS138" s="91"/>
      <c r="DT138" s="91"/>
      <c r="DU138" s="191" t="s">
        <v>852</v>
      </c>
      <c r="DV138" s="91" t="s">
        <v>853</v>
      </c>
      <c r="DW138" s="91" t="s">
        <v>854</v>
      </c>
      <c r="DX138" s="91" t="s">
        <v>855</v>
      </c>
      <c r="DY138" s="91"/>
      <c r="DZ138" s="91"/>
      <c r="EA138" s="91"/>
      <c r="EB138" s="91"/>
      <c r="EC138" s="91"/>
      <c r="ED138" s="91"/>
      <c r="EE138" s="91"/>
      <c r="EF138" s="91"/>
      <c r="EG138" s="94" t="s">
        <v>869</v>
      </c>
      <c r="EH138" s="96" t="s">
        <v>516</v>
      </c>
      <c r="EI138" s="95" t="s">
        <v>517</v>
      </c>
      <c r="EJ138" s="95" t="s">
        <v>518</v>
      </c>
      <c r="EK138" s="96" t="s">
        <v>253</v>
      </c>
      <c r="EL138" s="74" t="s">
        <v>519</v>
      </c>
      <c r="EM138" s="74" t="s">
        <v>520</v>
      </c>
      <c r="EN138" s="137" t="s">
        <v>869</v>
      </c>
      <c r="EO138" s="185" t="s">
        <v>254</v>
      </c>
      <c r="EP138" s="185" t="s">
        <v>994</v>
      </c>
      <c r="EQ138" s="185" t="s">
        <v>995</v>
      </c>
      <c r="ER138" s="185" t="s">
        <v>996</v>
      </c>
      <c r="ES138" s="185" t="s">
        <v>997</v>
      </c>
      <c r="ET138" s="185" t="s">
        <v>871</v>
      </c>
      <c r="EU138" s="185" t="s">
        <v>998</v>
      </c>
      <c r="EV138" s="137"/>
      <c r="EW138" s="137"/>
      <c r="EX138" s="355" t="s">
        <v>478</v>
      </c>
      <c r="EY138" s="355" t="s">
        <v>479</v>
      </c>
      <c r="EZ138" s="355" t="s">
        <v>480</v>
      </c>
      <c r="FA138" s="355" t="s">
        <v>999</v>
      </c>
      <c r="FB138" s="355"/>
      <c r="FC138" s="355"/>
      <c r="FD138" s="356"/>
      <c r="FE138" s="356"/>
      <c r="FF138" s="248"/>
      <c r="FG138" s="248"/>
      <c r="FH138" s="248"/>
      <c r="FI138" s="240">
        <v>115836</v>
      </c>
      <c r="FJ138" s="248"/>
      <c r="FK138" s="248"/>
      <c r="FL138" s="135">
        <v>1</v>
      </c>
      <c r="FM138" s="136"/>
      <c r="FN138" s="136"/>
      <c r="FO138" s="136"/>
      <c r="FP138" s="136"/>
      <c r="FQ138" s="136"/>
      <c r="FR138" s="136"/>
      <c r="FS138" s="136"/>
      <c r="FT138" s="136"/>
      <c r="FU138" s="136"/>
      <c r="FV138" s="136"/>
    </row>
    <row r="139" spans="1:1108" s="249" customFormat="1">
      <c r="A139" s="42">
        <v>352</v>
      </c>
      <c r="B139" s="137">
        <v>119.3</v>
      </c>
      <c r="C139" s="102" t="s">
        <v>1000</v>
      </c>
      <c r="D139" s="174">
        <v>1266</v>
      </c>
      <c r="E139" s="254" t="s">
        <v>982</v>
      </c>
      <c r="F139" s="106" t="s">
        <v>984</v>
      </c>
      <c r="G139" s="175" t="s">
        <v>983</v>
      </c>
      <c r="H139" s="175" t="s">
        <v>986</v>
      </c>
      <c r="I139" s="175" t="s">
        <v>985</v>
      </c>
      <c r="J139" s="10" t="s">
        <v>987</v>
      </c>
      <c r="K139" s="10" t="s">
        <v>988</v>
      </c>
      <c r="L139" s="74" t="s">
        <v>989</v>
      </c>
      <c r="M139" s="10" t="s">
        <v>990</v>
      </c>
      <c r="N139" s="74" t="s">
        <v>201</v>
      </c>
      <c r="O139" s="177">
        <v>113039</v>
      </c>
      <c r="P139" s="109">
        <v>89</v>
      </c>
      <c r="Q139" s="109" t="s">
        <v>0</v>
      </c>
      <c r="R139" s="109">
        <v>89</v>
      </c>
      <c r="S139" s="109" t="s">
        <v>0</v>
      </c>
      <c r="T139" s="109">
        <v>3</v>
      </c>
      <c r="U139" s="109" t="s">
        <v>0</v>
      </c>
      <c r="V139" s="109">
        <v>14</v>
      </c>
      <c r="W139" s="109" t="s">
        <v>0</v>
      </c>
      <c r="X139" s="109">
        <v>8</v>
      </c>
      <c r="Y139" s="109" t="s">
        <v>0</v>
      </c>
      <c r="Z139" s="109">
        <v>5</v>
      </c>
      <c r="AA139" s="109" t="s">
        <v>0</v>
      </c>
      <c r="AB139" s="109"/>
      <c r="AC139" s="109" t="s">
        <v>0</v>
      </c>
      <c r="AD139" s="109"/>
      <c r="AE139" s="109" t="s">
        <v>0</v>
      </c>
      <c r="AF139" s="77">
        <v>4.5</v>
      </c>
      <c r="AG139" s="78">
        <v>8</v>
      </c>
      <c r="AH139" s="77" t="s">
        <v>407</v>
      </c>
      <c r="AI139" s="77" t="s">
        <v>0</v>
      </c>
      <c r="AJ139" s="284" t="s">
        <v>8</v>
      </c>
      <c r="AK139" s="284" t="s">
        <v>797</v>
      </c>
      <c r="AL139" s="285" t="s">
        <v>11</v>
      </c>
      <c r="AM139" s="285"/>
      <c r="AN139" s="285"/>
      <c r="AO139" s="285"/>
      <c r="AP139" s="111">
        <v>50</v>
      </c>
      <c r="AQ139" s="111" t="s">
        <v>7</v>
      </c>
      <c r="AR139" s="83">
        <v>0.28000000000000003</v>
      </c>
      <c r="AS139" s="83" t="s">
        <v>20</v>
      </c>
      <c r="AT139" s="150" t="s">
        <v>465</v>
      </c>
      <c r="AU139" s="151" t="s">
        <v>408</v>
      </c>
      <c r="AV139" s="151" t="s">
        <v>466</v>
      </c>
      <c r="AW139" s="74" t="s">
        <v>206</v>
      </c>
      <c r="AX139" s="74" t="s">
        <v>207</v>
      </c>
      <c r="AY139" s="74" t="s">
        <v>208</v>
      </c>
      <c r="AZ139" s="74" t="s">
        <v>209</v>
      </c>
      <c r="BA139" s="152" t="s">
        <v>210</v>
      </c>
      <c r="BB139" s="86" t="s">
        <v>211</v>
      </c>
      <c r="BC139" s="86" t="s">
        <v>212</v>
      </c>
      <c r="BD139" s="86" t="s">
        <v>213</v>
      </c>
      <c r="BE139" s="364" t="s">
        <v>982</v>
      </c>
      <c r="BF139" s="236" t="s">
        <v>991</v>
      </c>
      <c r="BG139" s="236" t="s">
        <v>992</v>
      </c>
      <c r="BH139" s="236" t="s">
        <v>993</v>
      </c>
      <c r="BM139" s="155" t="s">
        <v>215</v>
      </c>
      <c r="BN139" s="154" t="s">
        <v>216</v>
      </c>
      <c r="BO139" s="154" t="s">
        <v>217</v>
      </c>
      <c r="BP139" s="154" t="s">
        <v>218</v>
      </c>
      <c r="BQ139" s="155" t="s">
        <v>219</v>
      </c>
      <c r="BR139" s="154" t="s">
        <v>220</v>
      </c>
      <c r="BS139" s="121" t="s">
        <v>221</v>
      </c>
      <c r="BT139" s="121" t="s">
        <v>222</v>
      </c>
      <c r="BU139" s="121" t="s">
        <v>215</v>
      </c>
      <c r="BV139" s="121" t="s">
        <v>216</v>
      </c>
      <c r="BW139" s="121" t="s">
        <v>217</v>
      </c>
      <c r="BX139" s="121" t="s">
        <v>218</v>
      </c>
      <c r="BY139" s="121" t="s">
        <v>414</v>
      </c>
      <c r="BZ139" s="155" t="s">
        <v>415</v>
      </c>
      <c r="CA139" s="268" t="s">
        <v>416</v>
      </c>
      <c r="CB139" s="268" t="s">
        <v>417</v>
      </c>
      <c r="CC139" s="155" t="s">
        <v>344</v>
      </c>
      <c r="CD139" s="155" t="s">
        <v>345</v>
      </c>
      <c r="CE139" s="155" t="s">
        <v>346</v>
      </c>
      <c r="CF139" s="155" t="s">
        <v>347</v>
      </c>
      <c r="CG139" s="390" t="s">
        <v>456</v>
      </c>
      <c r="CH139" s="155" t="s">
        <v>470</v>
      </c>
      <c r="CI139" s="155" t="s">
        <v>471</v>
      </c>
      <c r="CJ139" s="155" t="s">
        <v>472</v>
      </c>
      <c r="CK139" s="278"/>
      <c r="CL139" s="278"/>
      <c r="CM139" s="278"/>
      <c r="CN139" s="278"/>
      <c r="CO139" s="278"/>
      <c r="CP139" s="278"/>
      <c r="CQ139" s="278"/>
      <c r="CR139" s="278"/>
      <c r="CS139" s="278"/>
      <c r="CT139" s="278"/>
      <c r="CU139" s="278"/>
      <c r="CV139" s="278"/>
      <c r="CW139" s="278"/>
      <c r="CX139" s="278"/>
      <c r="CY139" s="278"/>
      <c r="CZ139" s="91"/>
      <c r="DA139" s="92"/>
      <c r="DB139" s="93"/>
      <c r="DC139" s="93"/>
      <c r="DD139" s="93"/>
      <c r="DE139" s="280" t="s">
        <v>509</v>
      </c>
      <c r="DF139" s="92"/>
      <c r="DG139" s="278"/>
      <c r="DH139" s="278"/>
      <c r="DI139" s="92" t="s">
        <v>236</v>
      </c>
      <c r="DJ139" s="91" t="s">
        <v>237</v>
      </c>
      <c r="DK139" s="91" t="s">
        <v>238</v>
      </c>
      <c r="DL139" s="91" t="s">
        <v>239</v>
      </c>
      <c r="DM139" s="127" t="s">
        <v>414</v>
      </c>
      <c r="DN139" s="127" t="s">
        <v>422</v>
      </c>
      <c r="DO139" s="127" t="s">
        <v>423</v>
      </c>
      <c r="DP139" s="127" t="s">
        <v>424</v>
      </c>
      <c r="DQ139" s="91"/>
      <c r="DR139" s="91"/>
      <c r="DS139" s="91"/>
      <c r="DT139" s="91"/>
      <c r="DU139" s="191" t="s">
        <v>852</v>
      </c>
      <c r="DV139" s="91" t="s">
        <v>853</v>
      </c>
      <c r="DW139" s="91" t="s">
        <v>854</v>
      </c>
      <c r="DX139" s="91" t="s">
        <v>855</v>
      </c>
      <c r="DY139" s="91"/>
      <c r="DZ139" s="91"/>
      <c r="EA139" s="91"/>
      <c r="EB139" s="91"/>
      <c r="EC139" s="91"/>
      <c r="ED139" s="91"/>
      <c r="EE139" s="91"/>
      <c r="EF139" s="91"/>
      <c r="EG139" s="94" t="s">
        <v>869</v>
      </c>
      <c r="EH139" s="96" t="s">
        <v>516</v>
      </c>
      <c r="EI139" s="95" t="s">
        <v>517</v>
      </c>
      <c r="EJ139" s="95" t="s">
        <v>518</v>
      </c>
      <c r="EK139" s="96" t="s">
        <v>253</v>
      </c>
      <c r="EL139" s="74" t="s">
        <v>519</v>
      </c>
      <c r="EM139" s="74" t="s">
        <v>520</v>
      </c>
      <c r="EN139" s="137" t="s">
        <v>869</v>
      </c>
      <c r="EO139" s="185" t="s">
        <v>254</v>
      </c>
      <c r="EP139" s="185" t="s">
        <v>994</v>
      </c>
      <c r="EQ139" s="185" t="s">
        <v>995</v>
      </c>
      <c r="ER139" s="185" t="s">
        <v>996</v>
      </c>
      <c r="ES139" s="185" t="s">
        <v>997</v>
      </c>
      <c r="ET139" s="185" t="s">
        <v>871</v>
      </c>
      <c r="EU139" s="185" t="s">
        <v>998</v>
      </c>
      <c r="EV139" s="137"/>
      <c r="EW139" s="137"/>
      <c r="EX139" s="355" t="s">
        <v>478</v>
      </c>
      <c r="EY139" s="355" t="s">
        <v>479</v>
      </c>
      <c r="EZ139" s="355" t="s">
        <v>480</v>
      </c>
      <c r="FA139" s="355" t="s">
        <v>999</v>
      </c>
      <c r="FB139" s="355"/>
      <c r="FC139" s="355"/>
      <c r="FD139" s="356"/>
      <c r="FE139" s="356"/>
      <c r="FF139" s="248"/>
      <c r="FG139" s="248"/>
      <c r="FH139" s="248"/>
      <c r="FI139" s="240"/>
      <c r="FJ139" s="248"/>
      <c r="FK139" s="248"/>
      <c r="FL139" s="135">
        <v>1</v>
      </c>
      <c r="FM139" s="136"/>
      <c r="FN139" s="136"/>
      <c r="FO139" s="136"/>
      <c r="FP139" s="136"/>
      <c r="FQ139" s="136"/>
      <c r="FR139" s="136"/>
      <c r="FS139" s="136"/>
      <c r="FT139" s="136"/>
      <c r="FU139" s="136"/>
      <c r="FV139" s="136"/>
    </row>
    <row r="140" spans="1:1108" s="249" customFormat="1">
      <c r="A140" s="42">
        <v>356</v>
      </c>
      <c r="B140" s="137">
        <v>121.1</v>
      </c>
      <c r="C140" s="102" t="s">
        <v>1001</v>
      </c>
      <c r="D140" s="174">
        <v>1266</v>
      </c>
      <c r="E140" s="254" t="s">
        <v>982</v>
      </c>
      <c r="F140" s="106" t="s">
        <v>1003</v>
      </c>
      <c r="G140" s="175" t="s">
        <v>1002</v>
      </c>
      <c r="H140" s="175" t="s">
        <v>1005</v>
      </c>
      <c r="I140" s="175" t="s">
        <v>1004</v>
      </c>
      <c r="J140" s="10" t="s">
        <v>1006</v>
      </c>
      <c r="K140" s="10" t="s">
        <v>1007</v>
      </c>
      <c r="L140" s="74" t="s">
        <v>1008</v>
      </c>
      <c r="M140" s="10" t="s">
        <v>1009</v>
      </c>
      <c r="N140" s="74" t="s">
        <v>293</v>
      </c>
      <c r="O140" s="177">
        <v>112101</v>
      </c>
      <c r="P140" s="109">
        <v>89</v>
      </c>
      <c r="Q140" s="109" t="s">
        <v>0</v>
      </c>
      <c r="R140" s="109">
        <v>89</v>
      </c>
      <c r="S140" s="109" t="s">
        <v>0</v>
      </c>
      <c r="T140" s="109">
        <v>3</v>
      </c>
      <c r="U140" s="109" t="s">
        <v>0</v>
      </c>
      <c r="V140" s="109">
        <v>14</v>
      </c>
      <c r="W140" s="109" t="s">
        <v>0</v>
      </c>
      <c r="X140" s="109">
        <v>8</v>
      </c>
      <c r="Y140" s="109" t="s">
        <v>0</v>
      </c>
      <c r="Z140" s="109">
        <v>5</v>
      </c>
      <c r="AA140" s="109" t="s">
        <v>0</v>
      </c>
      <c r="AB140" s="109"/>
      <c r="AC140" s="109" t="s">
        <v>0</v>
      </c>
      <c r="AD140" s="109"/>
      <c r="AE140" s="109" t="s">
        <v>0</v>
      </c>
      <c r="AF140" s="77">
        <v>4.5</v>
      </c>
      <c r="AG140" s="78">
        <v>8</v>
      </c>
      <c r="AH140" s="77" t="s">
        <v>407</v>
      </c>
      <c r="AI140" s="77" t="s">
        <v>0</v>
      </c>
      <c r="AJ140" s="284" t="s">
        <v>8</v>
      </c>
      <c r="AK140" s="284" t="s">
        <v>797</v>
      </c>
      <c r="AL140" s="285" t="s">
        <v>11</v>
      </c>
      <c r="AM140" s="285"/>
      <c r="AN140" s="285"/>
      <c r="AO140" s="285"/>
      <c r="AP140" s="111">
        <v>10</v>
      </c>
      <c r="AQ140" s="111" t="s">
        <v>7</v>
      </c>
      <c r="AR140" s="83">
        <v>0.28000000000000003</v>
      </c>
      <c r="AS140" s="83" t="s">
        <v>20</v>
      </c>
      <c r="AT140" s="150" t="s">
        <v>465</v>
      </c>
      <c r="AU140" s="151" t="s">
        <v>408</v>
      </c>
      <c r="AV140" s="151" t="s">
        <v>466</v>
      </c>
      <c r="AW140" s="74" t="s">
        <v>206</v>
      </c>
      <c r="AX140" s="74" t="s">
        <v>207</v>
      </c>
      <c r="AY140" s="74" t="s">
        <v>208</v>
      </c>
      <c r="AZ140" s="74" t="s">
        <v>209</v>
      </c>
      <c r="BA140" s="152" t="s">
        <v>210</v>
      </c>
      <c r="BB140" s="86" t="s">
        <v>211</v>
      </c>
      <c r="BC140" s="86" t="s">
        <v>212</v>
      </c>
      <c r="BD140" s="86" t="s">
        <v>213</v>
      </c>
      <c r="BE140" s="364" t="s">
        <v>982</v>
      </c>
      <c r="BF140" s="236" t="s">
        <v>991</v>
      </c>
      <c r="BG140" s="236" t="s">
        <v>992</v>
      </c>
      <c r="BH140" s="236" t="s">
        <v>993</v>
      </c>
      <c r="BM140" s="154" t="s">
        <v>294</v>
      </c>
      <c r="BN140" s="157" t="s">
        <v>295</v>
      </c>
      <c r="BO140" s="157" t="s">
        <v>296</v>
      </c>
      <c r="BP140" s="156" t="s">
        <v>297</v>
      </c>
      <c r="BQ140" s="155" t="s">
        <v>298</v>
      </c>
      <c r="BR140" s="155" t="s">
        <v>299</v>
      </c>
      <c r="BS140" s="121" t="s">
        <v>300</v>
      </c>
      <c r="BT140" s="121" t="s">
        <v>301</v>
      </c>
      <c r="BU140" s="121" t="s">
        <v>294</v>
      </c>
      <c r="BV140" s="121" t="s">
        <v>302</v>
      </c>
      <c r="BW140" s="121" t="s">
        <v>296</v>
      </c>
      <c r="BX140" s="121" t="s">
        <v>297</v>
      </c>
      <c r="BY140" s="121" t="s">
        <v>414</v>
      </c>
      <c r="BZ140" s="155" t="s">
        <v>415</v>
      </c>
      <c r="CA140" s="268" t="s">
        <v>416</v>
      </c>
      <c r="CB140" s="268" t="s">
        <v>417</v>
      </c>
      <c r="CC140" s="155" t="s">
        <v>344</v>
      </c>
      <c r="CD140" s="155" t="s">
        <v>345</v>
      </c>
      <c r="CE140" s="155" t="s">
        <v>346</v>
      </c>
      <c r="CF140" s="155" t="s">
        <v>347</v>
      </c>
      <c r="CG140" s="390" t="s">
        <v>456</v>
      </c>
      <c r="CH140" s="155" t="s">
        <v>470</v>
      </c>
      <c r="CI140" s="155" t="s">
        <v>471</v>
      </c>
      <c r="CJ140" s="155" t="s">
        <v>472</v>
      </c>
      <c r="CK140" s="278"/>
      <c r="CL140" s="278"/>
      <c r="CM140" s="278"/>
      <c r="CN140" s="278"/>
      <c r="CO140" s="278"/>
      <c r="CP140" s="278"/>
      <c r="CQ140" s="278"/>
      <c r="CR140" s="278"/>
      <c r="CS140" s="278"/>
      <c r="CT140" s="278"/>
      <c r="CU140" s="278"/>
      <c r="CV140" s="278"/>
      <c r="CW140" s="278"/>
      <c r="CX140" s="278"/>
      <c r="CY140" s="278"/>
      <c r="CZ140" s="91"/>
      <c r="DA140" s="92"/>
      <c r="DB140" s="93"/>
      <c r="DC140" s="93"/>
      <c r="DD140" s="93"/>
      <c r="DE140" s="280" t="s">
        <v>509</v>
      </c>
      <c r="DF140" s="92"/>
      <c r="DG140" s="278"/>
      <c r="DH140" s="278"/>
      <c r="DI140" s="92" t="s">
        <v>236</v>
      </c>
      <c r="DJ140" s="91" t="s">
        <v>237</v>
      </c>
      <c r="DK140" s="91" t="s">
        <v>238</v>
      </c>
      <c r="DL140" s="91" t="s">
        <v>239</v>
      </c>
      <c r="DM140" s="127" t="s">
        <v>414</v>
      </c>
      <c r="DN140" s="127" t="s">
        <v>422</v>
      </c>
      <c r="DO140" s="127" t="s">
        <v>423</v>
      </c>
      <c r="DP140" s="127" t="s">
        <v>424</v>
      </c>
      <c r="DQ140" s="91"/>
      <c r="DR140" s="91"/>
      <c r="DS140" s="91"/>
      <c r="DT140" s="91"/>
      <c r="DU140" s="191" t="s">
        <v>852</v>
      </c>
      <c r="DV140" s="91" t="s">
        <v>853</v>
      </c>
      <c r="DW140" s="91" t="s">
        <v>854</v>
      </c>
      <c r="DX140" s="91" t="s">
        <v>855</v>
      </c>
      <c r="DY140" s="91"/>
      <c r="DZ140" s="91"/>
      <c r="EA140" s="91"/>
      <c r="EB140" s="91"/>
      <c r="EC140" s="91"/>
      <c r="ED140" s="91"/>
      <c r="EE140" s="91"/>
      <c r="EF140" s="91"/>
      <c r="EG140" s="94" t="s">
        <v>907</v>
      </c>
      <c r="EH140" s="96" t="s">
        <v>516</v>
      </c>
      <c r="EI140" s="95" t="s">
        <v>517</v>
      </c>
      <c r="EJ140" s="95" t="s">
        <v>518</v>
      </c>
      <c r="EK140" s="96" t="s">
        <v>253</v>
      </c>
      <c r="EL140" s="74" t="s">
        <v>519</v>
      </c>
      <c r="EM140" s="74" t="s">
        <v>520</v>
      </c>
      <c r="EN140" s="137" t="s">
        <v>907</v>
      </c>
      <c r="EO140" s="185" t="s">
        <v>254</v>
      </c>
      <c r="EP140" s="185" t="s">
        <v>994</v>
      </c>
      <c r="EQ140" s="185" t="s">
        <v>1010</v>
      </c>
      <c r="ER140" s="185" t="s">
        <v>1011</v>
      </c>
      <c r="ES140" s="185" t="s">
        <v>1012</v>
      </c>
      <c r="ET140" s="185" t="s">
        <v>908</v>
      </c>
      <c r="EU140" s="185" t="s">
        <v>1013</v>
      </c>
      <c r="EV140" s="137"/>
      <c r="EW140" s="137"/>
      <c r="EX140" s="355" t="s">
        <v>1014</v>
      </c>
      <c r="EY140" s="356"/>
      <c r="EZ140" s="355" t="s">
        <v>676</v>
      </c>
      <c r="FA140" s="355" t="s">
        <v>481</v>
      </c>
      <c r="FB140" s="355"/>
      <c r="FC140" s="355"/>
      <c r="FD140" s="356"/>
      <c r="FE140" s="356"/>
      <c r="FF140" s="240">
        <v>49700</v>
      </c>
      <c r="FG140" s="248"/>
      <c r="FH140" s="240"/>
      <c r="FI140" s="240">
        <v>115861</v>
      </c>
      <c r="FJ140" s="248"/>
      <c r="FK140" s="240"/>
      <c r="FL140" s="135">
        <v>1</v>
      </c>
      <c r="FM140" s="136"/>
      <c r="FN140" s="136"/>
      <c r="FO140" s="136"/>
      <c r="FP140" s="136"/>
      <c r="FQ140" s="136"/>
      <c r="FR140" s="136"/>
      <c r="FS140" s="136"/>
      <c r="FT140" s="136"/>
      <c r="FU140" s="136"/>
      <c r="FV140" s="136"/>
    </row>
    <row r="141" spans="1:1108" s="249" customFormat="1">
      <c r="A141" s="42">
        <v>358</v>
      </c>
      <c r="B141" s="137">
        <v>121.3</v>
      </c>
      <c r="C141" s="102" t="s">
        <v>1015</v>
      </c>
      <c r="D141" s="174">
        <v>1266</v>
      </c>
      <c r="E141" s="254" t="s">
        <v>982</v>
      </c>
      <c r="F141" s="106" t="s">
        <v>1003</v>
      </c>
      <c r="G141" s="175" t="s">
        <v>1002</v>
      </c>
      <c r="H141" s="175" t="s">
        <v>1005</v>
      </c>
      <c r="I141" s="175" t="s">
        <v>1004</v>
      </c>
      <c r="J141" s="10" t="s">
        <v>1006</v>
      </c>
      <c r="K141" s="10" t="s">
        <v>1007</v>
      </c>
      <c r="L141" s="74" t="s">
        <v>1008</v>
      </c>
      <c r="M141" s="10" t="s">
        <v>1009</v>
      </c>
      <c r="N141" s="74" t="s">
        <v>293</v>
      </c>
      <c r="O141" s="177"/>
      <c r="P141" s="109">
        <v>89</v>
      </c>
      <c r="Q141" s="109" t="s">
        <v>0</v>
      </c>
      <c r="R141" s="109">
        <v>89</v>
      </c>
      <c r="S141" s="109" t="s">
        <v>0</v>
      </c>
      <c r="T141" s="109">
        <v>3</v>
      </c>
      <c r="U141" s="109" t="s">
        <v>0</v>
      </c>
      <c r="V141" s="109">
        <v>14</v>
      </c>
      <c r="W141" s="109" t="s">
        <v>0</v>
      </c>
      <c r="X141" s="109">
        <v>8</v>
      </c>
      <c r="Y141" s="109" t="s">
        <v>0</v>
      </c>
      <c r="Z141" s="109">
        <v>5</v>
      </c>
      <c r="AA141" s="109" t="s">
        <v>0</v>
      </c>
      <c r="AB141" s="109"/>
      <c r="AC141" s="109" t="s">
        <v>0</v>
      </c>
      <c r="AD141" s="109"/>
      <c r="AE141" s="109" t="s">
        <v>0</v>
      </c>
      <c r="AF141" s="77">
        <v>4.5</v>
      </c>
      <c r="AG141" s="78">
        <v>8</v>
      </c>
      <c r="AH141" s="77" t="s">
        <v>407</v>
      </c>
      <c r="AI141" s="77" t="s">
        <v>0</v>
      </c>
      <c r="AJ141" s="284" t="s">
        <v>8</v>
      </c>
      <c r="AK141" s="284" t="s">
        <v>797</v>
      </c>
      <c r="AL141" s="285" t="s">
        <v>11</v>
      </c>
      <c r="AM141" s="285"/>
      <c r="AN141" s="285"/>
      <c r="AO141" s="285"/>
      <c r="AP141" s="111">
        <v>50</v>
      </c>
      <c r="AQ141" s="111" t="s">
        <v>7</v>
      </c>
      <c r="AR141" s="83">
        <v>0.28000000000000003</v>
      </c>
      <c r="AS141" s="83" t="s">
        <v>20</v>
      </c>
      <c r="AT141" s="150" t="s">
        <v>465</v>
      </c>
      <c r="AU141" s="151" t="s">
        <v>408</v>
      </c>
      <c r="AV141" s="151" t="s">
        <v>466</v>
      </c>
      <c r="AW141" s="74" t="s">
        <v>206</v>
      </c>
      <c r="AX141" s="74" t="s">
        <v>207</v>
      </c>
      <c r="AY141" s="74" t="s">
        <v>208</v>
      </c>
      <c r="AZ141" s="74" t="s">
        <v>209</v>
      </c>
      <c r="BA141" s="152" t="s">
        <v>210</v>
      </c>
      <c r="BB141" s="86" t="s">
        <v>211</v>
      </c>
      <c r="BC141" s="86" t="s">
        <v>212</v>
      </c>
      <c r="BD141" s="86" t="s">
        <v>213</v>
      </c>
      <c r="BE141" s="364" t="s">
        <v>982</v>
      </c>
      <c r="BF141" s="236" t="s">
        <v>991</v>
      </c>
      <c r="BG141" s="236" t="s">
        <v>992</v>
      </c>
      <c r="BH141" s="236" t="s">
        <v>993</v>
      </c>
      <c r="BM141" s="154" t="s">
        <v>294</v>
      </c>
      <c r="BN141" s="157" t="s">
        <v>295</v>
      </c>
      <c r="BO141" s="157" t="s">
        <v>296</v>
      </c>
      <c r="BP141" s="156" t="s">
        <v>297</v>
      </c>
      <c r="BQ141" s="155" t="s">
        <v>298</v>
      </c>
      <c r="BR141" s="155" t="s">
        <v>299</v>
      </c>
      <c r="BS141" s="121" t="s">
        <v>300</v>
      </c>
      <c r="BT141" s="121" t="s">
        <v>301</v>
      </c>
      <c r="BU141" s="121" t="s">
        <v>294</v>
      </c>
      <c r="BV141" s="121" t="s">
        <v>302</v>
      </c>
      <c r="BW141" s="121" t="s">
        <v>296</v>
      </c>
      <c r="BX141" s="121" t="s">
        <v>297</v>
      </c>
      <c r="BY141" s="121" t="s">
        <v>414</v>
      </c>
      <c r="BZ141" s="155" t="s">
        <v>415</v>
      </c>
      <c r="CA141" s="268" t="s">
        <v>416</v>
      </c>
      <c r="CB141" s="268" t="s">
        <v>417</v>
      </c>
      <c r="CC141" s="155" t="s">
        <v>344</v>
      </c>
      <c r="CD141" s="155" t="s">
        <v>345</v>
      </c>
      <c r="CE141" s="155" t="s">
        <v>346</v>
      </c>
      <c r="CF141" s="155" t="s">
        <v>347</v>
      </c>
      <c r="CG141" s="390" t="s">
        <v>456</v>
      </c>
      <c r="CH141" s="155" t="s">
        <v>470</v>
      </c>
      <c r="CI141" s="155" t="s">
        <v>471</v>
      </c>
      <c r="CJ141" s="155" t="s">
        <v>472</v>
      </c>
      <c r="CK141" s="278"/>
      <c r="CL141" s="278"/>
      <c r="CM141" s="278"/>
      <c r="CN141" s="278"/>
      <c r="CO141" s="278"/>
      <c r="CP141" s="278"/>
      <c r="CQ141" s="278"/>
      <c r="CR141" s="278"/>
      <c r="CS141" s="278"/>
      <c r="CT141" s="278"/>
      <c r="CU141" s="278"/>
      <c r="CV141" s="278"/>
      <c r="CW141" s="278"/>
      <c r="CX141" s="278"/>
      <c r="CY141" s="278"/>
      <c r="CZ141" s="91"/>
      <c r="DA141" s="92"/>
      <c r="DB141" s="93"/>
      <c r="DC141" s="93"/>
      <c r="DD141" s="93"/>
      <c r="DE141" s="280" t="s">
        <v>509</v>
      </c>
      <c r="DF141" s="92"/>
      <c r="DG141" s="278"/>
      <c r="DH141" s="278"/>
      <c r="DI141" s="92" t="s">
        <v>236</v>
      </c>
      <c r="DJ141" s="91" t="s">
        <v>237</v>
      </c>
      <c r="DK141" s="91" t="s">
        <v>238</v>
      </c>
      <c r="DL141" s="91" t="s">
        <v>239</v>
      </c>
      <c r="DM141" s="127" t="s">
        <v>414</v>
      </c>
      <c r="DN141" s="127" t="s">
        <v>422</v>
      </c>
      <c r="DO141" s="127" t="s">
        <v>423</v>
      </c>
      <c r="DP141" s="127" t="s">
        <v>424</v>
      </c>
      <c r="DQ141" s="91"/>
      <c r="DR141" s="91"/>
      <c r="DS141" s="91"/>
      <c r="DT141" s="91"/>
      <c r="DU141" s="191" t="s">
        <v>852</v>
      </c>
      <c r="DV141" s="91" t="s">
        <v>853</v>
      </c>
      <c r="DW141" s="91" t="s">
        <v>854</v>
      </c>
      <c r="DX141" s="91" t="s">
        <v>855</v>
      </c>
      <c r="DY141" s="91"/>
      <c r="DZ141" s="91"/>
      <c r="EA141" s="91"/>
      <c r="EB141" s="91"/>
      <c r="EC141" s="91"/>
      <c r="ED141" s="91"/>
      <c r="EE141" s="91"/>
      <c r="EF141" s="91"/>
      <c r="EG141" s="94" t="s">
        <v>907</v>
      </c>
      <c r="EH141" s="96" t="s">
        <v>516</v>
      </c>
      <c r="EI141" s="95" t="s">
        <v>517</v>
      </c>
      <c r="EJ141" s="95" t="s">
        <v>518</v>
      </c>
      <c r="EK141" s="96" t="s">
        <v>253</v>
      </c>
      <c r="EL141" s="74" t="s">
        <v>519</v>
      </c>
      <c r="EM141" s="74" t="s">
        <v>520</v>
      </c>
      <c r="EN141" s="137" t="s">
        <v>907</v>
      </c>
      <c r="EO141" s="185" t="s">
        <v>254</v>
      </c>
      <c r="EP141" s="185" t="s">
        <v>994</v>
      </c>
      <c r="EQ141" s="185" t="s">
        <v>1010</v>
      </c>
      <c r="ER141" s="185" t="s">
        <v>1011</v>
      </c>
      <c r="ES141" s="185" t="s">
        <v>1012</v>
      </c>
      <c r="ET141" s="185" t="s">
        <v>908</v>
      </c>
      <c r="EU141" s="185" t="s">
        <v>1013</v>
      </c>
      <c r="EV141" s="137"/>
      <c r="EW141" s="137"/>
      <c r="EX141" s="355" t="s">
        <v>1014</v>
      </c>
      <c r="EY141" s="356"/>
      <c r="EZ141" s="355" t="s">
        <v>676</v>
      </c>
      <c r="FA141" s="355" t="s">
        <v>481</v>
      </c>
      <c r="FB141" s="355"/>
      <c r="FC141" s="355"/>
      <c r="FD141" s="356"/>
      <c r="FE141" s="356"/>
      <c r="FF141" s="240"/>
      <c r="FG141" s="248"/>
      <c r="FH141" s="240">
        <v>46680</v>
      </c>
      <c r="FI141" s="240"/>
      <c r="FJ141" s="248"/>
      <c r="FK141" s="240">
        <v>115837</v>
      </c>
      <c r="FL141" s="135">
        <v>1</v>
      </c>
      <c r="FM141" s="136"/>
      <c r="FN141" s="136"/>
      <c r="FO141" s="136"/>
      <c r="FP141" s="136"/>
      <c r="FQ141" s="136"/>
      <c r="FR141" s="136"/>
      <c r="FS141" s="136"/>
      <c r="FT141" s="136"/>
      <c r="FU141" s="136"/>
      <c r="FV141" s="136"/>
    </row>
    <row r="142" spans="1:1108" s="249" customFormat="1">
      <c r="A142" s="199">
        <v>359</v>
      </c>
      <c r="B142" s="281">
        <v>125.1</v>
      </c>
      <c r="C142" s="201"/>
      <c r="D142" s="317"/>
      <c r="E142" s="203"/>
      <c r="F142" s="205"/>
      <c r="G142" s="206"/>
      <c r="H142" s="206"/>
      <c r="I142" s="206"/>
      <c r="J142" s="326"/>
      <c r="K142" s="326"/>
      <c r="L142" s="319"/>
      <c r="M142" s="332"/>
      <c r="N142" s="319"/>
      <c r="O142" s="321"/>
      <c r="P142" s="213"/>
      <c r="Q142" s="213"/>
      <c r="R142" s="213"/>
      <c r="S142" s="213"/>
      <c r="T142" s="213"/>
      <c r="U142" s="21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13"/>
      <c r="AF142" s="213"/>
      <c r="AG142" s="217"/>
      <c r="AH142" s="213"/>
      <c r="AI142" s="213"/>
      <c r="AJ142" s="205"/>
      <c r="AK142" s="205"/>
      <c r="AL142" s="322"/>
      <c r="AM142" s="322"/>
      <c r="AN142" s="322"/>
      <c r="AO142" s="322"/>
      <c r="AP142" s="217"/>
      <c r="AQ142" s="217"/>
      <c r="AR142" s="345"/>
      <c r="AS142" s="345"/>
      <c r="AT142" s="345"/>
      <c r="AU142" s="345"/>
      <c r="AV142" s="345"/>
      <c r="AW142" s="319"/>
      <c r="AX142" s="319"/>
      <c r="AY142" s="319"/>
      <c r="AZ142" s="319"/>
      <c r="BA142" s="319"/>
      <c r="BB142" s="332"/>
      <c r="BC142" s="332"/>
      <c r="BD142" s="332"/>
      <c r="BE142" s="203"/>
      <c r="BF142" s="319"/>
      <c r="BG142" s="319"/>
      <c r="BH142" s="319"/>
      <c r="BI142" s="252"/>
      <c r="BJ142" s="252"/>
      <c r="BK142" s="252"/>
      <c r="BL142" s="252"/>
      <c r="BM142" s="319"/>
      <c r="BN142" s="319"/>
      <c r="BO142" s="319"/>
      <c r="BP142" s="319"/>
      <c r="BQ142" s="319"/>
      <c r="BR142" s="319"/>
      <c r="BS142" s="222" t="s">
        <v>283</v>
      </c>
      <c r="BT142" s="222" t="s">
        <v>283</v>
      </c>
      <c r="BU142" s="222" t="s">
        <v>283</v>
      </c>
      <c r="BV142" s="222" t="s">
        <v>283</v>
      </c>
      <c r="BW142" s="222" t="s">
        <v>283</v>
      </c>
      <c r="BX142" s="222" t="s">
        <v>283</v>
      </c>
      <c r="BY142" s="222" t="s">
        <v>283</v>
      </c>
      <c r="BZ142" s="319"/>
      <c r="CA142" s="319"/>
      <c r="CB142" s="319"/>
      <c r="CC142" s="319"/>
      <c r="CD142" s="319"/>
      <c r="CE142" s="319"/>
      <c r="CF142" s="319"/>
      <c r="CG142" s="319"/>
      <c r="CH142" s="319"/>
      <c r="CI142" s="319"/>
      <c r="CJ142" s="319"/>
      <c r="CK142" s="319"/>
      <c r="CL142" s="319"/>
      <c r="CM142" s="319"/>
      <c r="CN142" s="319"/>
      <c r="CO142" s="319"/>
      <c r="CP142" s="319"/>
      <c r="CQ142" s="319"/>
      <c r="CR142" s="319"/>
      <c r="CS142" s="319"/>
      <c r="CT142" s="319"/>
      <c r="CU142" s="319"/>
      <c r="CV142" s="319"/>
      <c r="CW142" s="319"/>
      <c r="CX142" s="319"/>
      <c r="CY142" s="319"/>
      <c r="CZ142" s="319"/>
      <c r="DA142" s="330"/>
      <c r="DB142" s="331"/>
      <c r="DC142" s="331"/>
      <c r="DD142" s="331"/>
      <c r="DE142" s="332"/>
      <c r="DF142" s="330"/>
      <c r="DG142" s="319"/>
      <c r="DH142" s="319"/>
      <c r="DI142" s="330"/>
      <c r="DJ142" s="319"/>
      <c r="DK142" s="319"/>
      <c r="DL142" s="319"/>
      <c r="DM142" s="228" t="s">
        <v>283</v>
      </c>
      <c r="DN142" s="228" t="s">
        <v>283</v>
      </c>
      <c r="DO142" s="228" t="s">
        <v>283</v>
      </c>
      <c r="DP142" s="228"/>
      <c r="DQ142" s="319"/>
      <c r="DR142" s="319"/>
      <c r="DS142" s="319"/>
      <c r="DT142" s="319"/>
      <c r="DU142" s="319"/>
      <c r="DV142" s="319"/>
      <c r="DW142" s="319"/>
      <c r="DX142" s="319"/>
      <c r="DY142" s="319"/>
      <c r="DZ142" s="319"/>
      <c r="EA142" s="319"/>
      <c r="EB142" s="319"/>
      <c r="EC142" s="319"/>
      <c r="ED142" s="319"/>
      <c r="EE142" s="319"/>
      <c r="EF142" s="319"/>
      <c r="EG142" s="200"/>
      <c r="EH142" s="200"/>
      <c r="EI142" s="319"/>
      <c r="EJ142" s="319"/>
      <c r="EK142" s="281"/>
      <c r="EL142" s="319"/>
      <c r="EM142" s="319"/>
      <c r="EN142" s="200"/>
      <c r="EO142" s="281"/>
      <c r="EP142" s="281"/>
      <c r="EQ142" s="281"/>
      <c r="ER142" s="281"/>
      <c r="ES142" s="281"/>
      <c r="ET142" s="281"/>
      <c r="EU142" s="281"/>
      <c r="EV142" s="200"/>
      <c r="EW142" s="200"/>
      <c r="EX142" s="319"/>
      <c r="EY142" s="319"/>
      <c r="EZ142" s="319"/>
      <c r="FA142" s="319"/>
      <c r="FB142" s="319"/>
      <c r="FC142" s="319"/>
      <c r="FD142" s="319"/>
      <c r="FE142" s="319"/>
      <c r="FF142" s="317"/>
      <c r="FG142" s="317"/>
      <c r="FH142" s="317"/>
      <c r="FI142" s="317"/>
      <c r="FJ142" s="317"/>
      <c r="FK142" s="317"/>
      <c r="FL142" s="234">
        <v>1</v>
      </c>
      <c r="FM142" s="222"/>
      <c r="FN142" s="222"/>
      <c r="FO142" s="222"/>
      <c r="FP142" s="222"/>
      <c r="FQ142" s="222"/>
      <c r="FR142" s="222"/>
      <c r="FS142" s="222"/>
      <c r="FT142" s="222"/>
      <c r="FU142" s="222"/>
      <c r="FV142" s="222"/>
      <c r="FW142" s="252"/>
      <c r="FX142" s="252"/>
      <c r="FY142" s="252"/>
      <c r="FZ142" s="252"/>
      <c r="GA142" s="252"/>
      <c r="GB142" s="252"/>
      <c r="GC142" s="252"/>
      <c r="GD142" s="252"/>
      <c r="GE142" s="252"/>
      <c r="GF142" s="252"/>
      <c r="GG142" s="252"/>
      <c r="GH142" s="252"/>
      <c r="GI142" s="252"/>
      <c r="GJ142" s="252"/>
      <c r="GK142" s="252"/>
      <c r="GL142" s="252"/>
      <c r="GM142" s="252"/>
      <c r="GN142" s="252"/>
      <c r="GO142" s="252"/>
      <c r="GP142" s="252"/>
      <c r="GQ142" s="252"/>
      <c r="GR142" s="252"/>
      <c r="GS142" s="252"/>
      <c r="GT142" s="252"/>
      <c r="GU142" s="252"/>
      <c r="GV142" s="252"/>
      <c r="GW142" s="252"/>
      <c r="GX142" s="252"/>
      <c r="GY142" s="252"/>
      <c r="GZ142" s="252"/>
      <c r="HA142" s="252"/>
      <c r="HB142" s="252"/>
      <c r="HC142" s="252"/>
      <c r="HD142" s="252"/>
      <c r="HE142" s="252"/>
      <c r="HF142" s="252"/>
      <c r="HG142" s="252"/>
      <c r="HH142" s="252"/>
      <c r="HI142" s="252"/>
      <c r="HJ142" s="252"/>
      <c r="HK142" s="252"/>
      <c r="HL142" s="252"/>
      <c r="HM142" s="252"/>
      <c r="HN142" s="252"/>
      <c r="HO142" s="252"/>
      <c r="HP142" s="252"/>
      <c r="HQ142" s="252"/>
      <c r="HR142" s="252"/>
      <c r="HS142" s="252"/>
      <c r="HT142" s="252"/>
      <c r="HU142" s="252"/>
      <c r="HV142" s="252"/>
      <c r="HW142" s="252"/>
      <c r="HX142" s="252"/>
      <c r="HY142" s="252"/>
      <c r="HZ142" s="252"/>
      <c r="IA142" s="252"/>
      <c r="IB142" s="252"/>
      <c r="IC142" s="252"/>
      <c r="ID142" s="252"/>
      <c r="IE142" s="252"/>
      <c r="IF142" s="252"/>
      <c r="IG142" s="252"/>
      <c r="IH142" s="252"/>
      <c r="II142" s="252"/>
      <c r="IJ142" s="252"/>
      <c r="IK142" s="252"/>
      <c r="IL142" s="252"/>
      <c r="IM142" s="252"/>
      <c r="IN142" s="252"/>
      <c r="IO142" s="252"/>
      <c r="IP142" s="252"/>
      <c r="IQ142" s="252"/>
      <c r="IR142" s="252"/>
      <c r="IS142" s="252"/>
      <c r="IT142" s="252"/>
      <c r="IU142" s="252"/>
      <c r="IV142" s="252"/>
      <c r="IW142" s="252"/>
      <c r="IX142" s="252"/>
      <c r="IY142" s="252"/>
      <c r="IZ142" s="252"/>
      <c r="JA142" s="252"/>
      <c r="JB142" s="252"/>
      <c r="JC142" s="252"/>
      <c r="JD142" s="252"/>
      <c r="JE142" s="252"/>
      <c r="JF142" s="252"/>
      <c r="JG142" s="252"/>
      <c r="JH142" s="252"/>
      <c r="JI142" s="252"/>
      <c r="JJ142" s="252"/>
      <c r="JK142" s="252"/>
      <c r="JL142" s="252"/>
      <c r="JM142" s="252"/>
      <c r="JN142" s="252"/>
      <c r="JO142" s="252"/>
      <c r="JP142" s="252"/>
      <c r="JQ142" s="252"/>
      <c r="JR142" s="252"/>
      <c r="JS142" s="252"/>
      <c r="JT142" s="252"/>
      <c r="JU142" s="252"/>
      <c r="JV142" s="252"/>
      <c r="JW142" s="252"/>
      <c r="JX142" s="252"/>
      <c r="JY142" s="252"/>
      <c r="JZ142" s="252"/>
      <c r="KA142" s="252"/>
      <c r="KB142" s="252"/>
      <c r="KC142" s="252"/>
      <c r="KD142" s="252"/>
      <c r="KE142" s="252"/>
      <c r="KF142" s="252"/>
      <c r="KG142" s="252"/>
      <c r="KH142" s="252"/>
      <c r="KI142" s="252"/>
      <c r="KJ142" s="252"/>
      <c r="KK142" s="252"/>
      <c r="KL142" s="252"/>
      <c r="KM142" s="252"/>
      <c r="KN142" s="252"/>
      <c r="KO142" s="252"/>
      <c r="KP142" s="252"/>
      <c r="KQ142" s="252"/>
      <c r="KR142" s="252"/>
      <c r="KS142" s="252"/>
      <c r="KT142" s="252"/>
      <c r="KU142" s="252"/>
      <c r="KV142" s="252"/>
      <c r="KW142" s="252"/>
      <c r="KX142" s="252"/>
      <c r="KY142" s="252"/>
      <c r="KZ142" s="252"/>
      <c r="LA142" s="252"/>
      <c r="LB142" s="252"/>
      <c r="LC142" s="252"/>
      <c r="LD142" s="252"/>
      <c r="LE142" s="252"/>
      <c r="LF142" s="252"/>
      <c r="LG142" s="252"/>
      <c r="LH142" s="252"/>
      <c r="LI142" s="252"/>
      <c r="LJ142" s="252"/>
      <c r="LK142" s="252"/>
      <c r="LL142" s="252"/>
      <c r="LM142" s="252"/>
      <c r="LN142" s="252"/>
      <c r="LO142" s="252"/>
      <c r="LP142" s="252"/>
      <c r="LQ142" s="252"/>
      <c r="LR142" s="252"/>
      <c r="LS142" s="252"/>
      <c r="LT142" s="252"/>
      <c r="LU142" s="252"/>
      <c r="LV142" s="252"/>
      <c r="LW142" s="252"/>
      <c r="LX142" s="252"/>
      <c r="LY142" s="252"/>
      <c r="LZ142" s="252"/>
      <c r="MA142" s="252"/>
      <c r="MB142" s="252"/>
      <c r="MC142" s="252"/>
      <c r="MD142" s="252"/>
      <c r="ME142" s="252"/>
      <c r="MF142" s="252"/>
      <c r="MG142" s="252"/>
      <c r="MH142" s="252"/>
      <c r="MI142" s="252"/>
      <c r="MJ142" s="252"/>
      <c r="MK142" s="252"/>
      <c r="ML142" s="252"/>
      <c r="MM142" s="252"/>
      <c r="MN142" s="252"/>
      <c r="MO142" s="252"/>
      <c r="MP142" s="252"/>
      <c r="MQ142" s="252"/>
      <c r="MR142" s="252"/>
      <c r="MS142" s="252"/>
      <c r="MT142" s="252"/>
      <c r="MU142" s="252"/>
      <c r="MV142" s="252"/>
      <c r="MW142" s="252"/>
      <c r="MX142" s="252"/>
      <c r="MY142" s="252"/>
      <c r="MZ142" s="252"/>
      <c r="NA142" s="252"/>
      <c r="NB142" s="252"/>
      <c r="NC142" s="252"/>
      <c r="ND142" s="252"/>
      <c r="NE142" s="252"/>
      <c r="NF142" s="252"/>
      <c r="NG142" s="252"/>
      <c r="NH142" s="252"/>
      <c r="NI142" s="252"/>
      <c r="NJ142" s="252"/>
      <c r="NK142" s="252"/>
      <c r="NL142" s="252"/>
      <c r="NM142" s="252"/>
      <c r="NN142" s="252"/>
      <c r="NO142" s="252"/>
      <c r="NP142" s="252"/>
      <c r="NQ142" s="252"/>
      <c r="NR142" s="252"/>
      <c r="NS142" s="252"/>
      <c r="NT142" s="252"/>
      <c r="NU142" s="252"/>
      <c r="NV142" s="252"/>
      <c r="NW142" s="252"/>
      <c r="NX142" s="252"/>
      <c r="NY142" s="252"/>
      <c r="NZ142" s="252"/>
      <c r="OA142" s="252"/>
      <c r="OB142" s="252"/>
      <c r="OC142" s="252"/>
      <c r="OD142" s="252"/>
      <c r="OE142" s="252"/>
      <c r="OF142" s="252"/>
      <c r="OG142" s="252"/>
      <c r="OH142" s="252"/>
      <c r="OI142" s="252"/>
      <c r="OJ142" s="252"/>
      <c r="OK142" s="252"/>
      <c r="OL142" s="252"/>
      <c r="OM142" s="252"/>
      <c r="ON142" s="252"/>
      <c r="OO142" s="252"/>
      <c r="OP142" s="252"/>
      <c r="OQ142" s="252"/>
      <c r="OR142" s="252"/>
      <c r="OS142" s="252"/>
      <c r="OT142" s="252"/>
      <c r="OU142" s="252"/>
      <c r="OV142" s="252"/>
      <c r="OW142" s="252"/>
      <c r="OX142" s="252"/>
      <c r="OY142" s="252"/>
      <c r="OZ142" s="252"/>
      <c r="PA142" s="252"/>
      <c r="PB142" s="252"/>
      <c r="PC142" s="252"/>
      <c r="PD142" s="252"/>
      <c r="PE142" s="252"/>
      <c r="PF142" s="252"/>
      <c r="PG142" s="252"/>
      <c r="PH142" s="252"/>
      <c r="PI142" s="252"/>
      <c r="PJ142" s="252"/>
      <c r="PK142" s="252"/>
      <c r="PL142" s="252"/>
      <c r="PM142" s="252"/>
      <c r="PN142" s="252"/>
      <c r="PO142" s="252"/>
      <c r="PP142" s="252"/>
      <c r="PQ142" s="252"/>
      <c r="PR142" s="252"/>
      <c r="PS142" s="252"/>
      <c r="PT142" s="252"/>
      <c r="PU142" s="252"/>
      <c r="PV142" s="252"/>
      <c r="PW142" s="252"/>
      <c r="PX142" s="252"/>
      <c r="PY142" s="252"/>
      <c r="PZ142" s="252"/>
      <c r="QA142" s="252"/>
      <c r="QB142" s="252"/>
      <c r="QC142" s="252"/>
      <c r="QD142" s="252"/>
      <c r="QE142" s="252"/>
      <c r="QF142" s="252"/>
      <c r="QG142" s="252"/>
      <c r="QH142" s="252"/>
      <c r="QI142" s="252"/>
      <c r="QJ142" s="252"/>
      <c r="QK142" s="252"/>
      <c r="QL142" s="252"/>
      <c r="QM142" s="252"/>
      <c r="QN142" s="252"/>
      <c r="QO142" s="252"/>
      <c r="QP142" s="252"/>
      <c r="QQ142" s="252"/>
      <c r="QR142" s="252"/>
      <c r="QS142" s="252"/>
      <c r="QT142" s="252"/>
      <c r="QU142" s="252"/>
      <c r="QV142" s="252"/>
      <c r="QW142" s="252"/>
      <c r="QX142" s="252"/>
      <c r="QY142" s="252"/>
      <c r="QZ142" s="252"/>
      <c r="RA142" s="252"/>
      <c r="RB142" s="252"/>
      <c r="RC142" s="252"/>
      <c r="RD142" s="252"/>
      <c r="RE142" s="252"/>
      <c r="RF142" s="252"/>
      <c r="RG142" s="252"/>
      <c r="RH142" s="252"/>
      <c r="RI142" s="252"/>
      <c r="RJ142" s="252"/>
      <c r="RK142" s="252"/>
      <c r="RL142" s="252"/>
      <c r="RM142" s="252"/>
      <c r="RN142" s="252"/>
      <c r="RO142" s="252"/>
      <c r="RP142" s="252"/>
      <c r="RQ142" s="252"/>
      <c r="RR142" s="252"/>
      <c r="RS142" s="252"/>
      <c r="RT142" s="252"/>
      <c r="RU142" s="252"/>
      <c r="RV142" s="252"/>
      <c r="RW142" s="252"/>
      <c r="RX142" s="252"/>
      <c r="RY142" s="252"/>
      <c r="RZ142" s="252"/>
      <c r="SA142" s="252"/>
      <c r="SB142" s="252"/>
      <c r="SC142" s="252"/>
      <c r="SD142" s="252"/>
      <c r="SE142" s="252"/>
      <c r="SF142" s="252"/>
      <c r="SG142" s="252"/>
      <c r="SH142" s="252"/>
      <c r="SI142" s="252"/>
      <c r="SJ142" s="252"/>
      <c r="SK142" s="252"/>
      <c r="SL142" s="252"/>
      <c r="SM142" s="252"/>
      <c r="SN142" s="252"/>
      <c r="SO142" s="252"/>
      <c r="SP142" s="252"/>
      <c r="SQ142" s="252"/>
      <c r="SR142" s="252"/>
      <c r="SS142" s="252"/>
      <c r="ST142" s="252"/>
      <c r="SU142" s="252"/>
      <c r="SV142" s="252"/>
      <c r="SW142" s="252"/>
      <c r="SX142" s="252"/>
      <c r="SY142" s="252"/>
      <c r="SZ142" s="252"/>
      <c r="TA142" s="252"/>
      <c r="TB142" s="252"/>
      <c r="TC142" s="252"/>
      <c r="TD142" s="252"/>
      <c r="TE142" s="252"/>
      <c r="TF142" s="252"/>
      <c r="TG142" s="252"/>
      <c r="TH142" s="252"/>
      <c r="TI142" s="252"/>
      <c r="TJ142" s="252"/>
      <c r="TK142" s="252"/>
      <c r="TL142" s="252"/>
      <c r="TM142" s="252"/>
      <c r="TN142" s="252"/>
      <c r="TO142" s="252"/>
      <c r="TP142" s="252"/>
      <c r="TQ142" s="252"/>
      <c r="TR142" s="252"/>
      <c r="TS142" s="252"/>
      <c r="TT142" s="252"/>
      <c r="TU142" s="252"/>
      <c r="TV142" s="252"/>
      <c r="TW142" s="252"/>
      <c r="TX142" s="252"/>
      <c r="TY142" s="252"/>
      <c r="TZ142" s="252"/>
      <c r="UA142" s="252"/>
      <c r="UB142" s="252"/>
      <c r="UC142" s="252"/>
      <c r="UD142" s="252"/>
      <c r="UE142" s="252"/>
      <c r="UF142" s="252"/>
      <c r="UG142" s="252"/>
      <c r="UH142" s="252"/>
      <c r="UI142" s="252"/>
      <c r="UJ142" s="252"/>
      <c r="UK142" s="252"/>
      <c r="UL142" s="252"/>
      <c r="UM142" s="252"/>
      <c r="UN142" s="252"/>
      <c r="UO142" s="252"/>
      <c r="UP142" s="252"/>
      <c r="UQ142" s="252"/>
      <c r="UR142" s="252"/>
      <c r="US142" s="252"/>
      <c r="UT142" s="252"/>
      <c r="UU142" s="252"/>
      <c r="UV142" s="252"/>
      <c r="UW142" s="252"/>
      <c r="UX142" s="252"/>
      <c r="UY142" s="252"/>
      <c r="UZ142" s="252"/>
      <c r="VA142" s="252"/>
      <c r="VB142" s="252"/>
      <c r="VC142" s="252"/>
      <c r="VD142" s="252"/>
      <c r="VE142" s="252"/>
      <c r="VF142" s="252"/>
      <c r="VG142" s="252"/>
      <c r="VH142" s="252"/>
      <c r="VI142" s="252"/>
      <c r="VJ142" s="252"/>
      <c r="VK142" s="252"/>
      <c r="VL142" s="252"/>
      <c r="VM142" s="252"/>
      <c r="VN142" s="252"/>
      <c r="VO142" s="252"/>
      <c r="VP142" s="252"/>
      <c r="VQ142" s="252"/>
      <c r="VR142" s="252"/>
      <c r="VS142" s="252"/>
      <c r="VT142" s="252"/>
      <c r="VU142" s="252"/>
      <c r="VV142" s="252"/>
      <c r="VW142" s="252"/>
      <c r="VX142" s="252"/>
      <c r="VY142" s="252"/>
      <c r="VZ142" s="252"/>
      <c r="WA142" s="252"/>
      <c r="WB142" s="252"/>
      <c r="WC142" s="252"/>
      <c r="WD142" s="252"/>
      <c r="WE142" s="252"/>
      <c r="WF142" s="252"/>
      <c r="WG142" s="252"/>
      <c r="WH142" s="252"/>
      <c r="WI142" s="252"/>
      <c r="WJ142" s="252"/>
      <c r="WK142" s="252"/>
      <c r="WL142" s="252"/>
      <c r="WM142" s="252"/>
      <c r="WN142" s="252"/>
      <c r="WO142" s="252"/>
      <c r="WP142" s="252"/>
      <c r="WQ142" s="252"/>
      <c r="WR142" s="252"/>
      <c r="WS142" s="252"/>
      <c r="WT142" s="252"/>
      <c r="WU142" s="252"/>
      <c r="WV142" s="252"/>
      <c r="WW142" s="252"/>
      <c r="WX142" s="252"/>
      <c r="WY142" s="252"/>
      <c r="WZ142" s="252"/>
      <c r="XA142" s="252"/>
      <c r="XB142" s="252"/>
      <c r="XC142" s="252"/>
      <c r="XD142" s="252"/>
      <c r="XE142" s="252"/>
      <c r="XF142" s="252"/>
      <c r="XG142" s="252"/>
      <c r="XH142" s="252"/>
      <c r="XI142" s="252"/>
      <c r="XJ142" s="252"/>
      <c r="XK142" s="252"/>
      <c r="XL142" s="252"/>
      <c r="XM142" s="252"/>
      <c r="XN142" s="252"/>
      <c r="XO142" s="252"/>
      <c r="XP142" s="252"/>
      <c r="XQ142" s="252"/>
      <c r="XR142" s="252"/>
      <c r="XS142" s="252"/>
      <c r="XT142" s="252"/>
      <c r="XU142" s="252"/>
      <c r="XV142" s="252"/>
      <c r="XW142" s="252"/>
      <c r="XX142" s="252"/>
      <c r="XY142" s="252"/>
      <c r="XZ142" s="252"/>
      <c r="YA142" s="252"/>
      <c r="YB142" s="252"/>
      <c r="YC142" s="252"/>
      <c r="YD142" s="252"/>
      <c r="YE142" s="252"/>
      <c r="YF142" s="252"/>
      <c r="YG142" s="252"/>
      <c r="YH142" s="252"/>
      <c r="YI142" s="252"/>
      <c r="YJ142" s="252"/>
      <c r="YK142" s="252"/>
      <c r="YL142" s="252"/>
      <c r="YM142" s="252"/>
      <c r="YN142" s="252"/>
      <c r="YO142" s="252"/>
      <c r="YP142" s="252"/>
      <c r="YQ142" s="252"/>
      <c r="YR142" s="252"/>
      <c r="YS142" s="252"/>
      <c r="YT142" s="252"/>
      <c r="YU142" s="252"/>
      <c r="YV142" s="252"/>
      <c r="YW142" s="252"/>
      <c r="YX142" s="252"/>
      <c r="YY142" s="252"/>
      <c r="YZ142" s="252"/>
      <c r="ZA142" s="252"/>
      <c r="ZB142" s="252"/>
      <c r="ZC142" s="252"/>
      <c r="ZD142" s="252"/>
      <c r="ZE142" s="252"/>
      <c r="ZF142" s="252"/>
      <c r="ZG142" s="252"/>
      <c r="ZH142" s="252"/>
      <c r="ZI142" s="252"/>
      <c r="ZJ142" s="252"/>
      <c r="ZK142" s="252"/>
      <c r="ZL142" s="252"/>
      <c r="ZM142" s="252"/>
      <c r="ZN142" s="252"/>
      <c r="ZO142" s="252"/>
      <c r="ZP142" s="252"/>
      <c r="ZQ142" s="252"/>
      <c r="ZR142" s="252"/>
      <c r="ZS142" s="252"/>
      <c r="ZT142" s="252"/>
      <c r="ZU142" s="252"/>
      <c r="ZV142" s="252"/>
      <c r="ZW142" s="252"/>
      <c r="ZX142" s="252"/>
      <c r="ZY142" s="252"/>
      <c r="ZZ142" s="252"/>
      <c r="AAA142" s="252"/>
      <c r="AAB142" s="252"/>
      <c r="AAC142" s="252"/>
      <c r="AAD142" s="252"/>
      <c r="AAE142" s="252"/>
      <c r="AAF142" s="252"/>
      <c r="AAG142" s="252"/>
      <c r="AAH142" s="252"/>
      <c r="AAI142" s="252"/>
      <c r="AAJ142" s="252"/>
      <c r="AAK142" s="252"/>
      <c r="AAL142" s="252"/>
      <c r="AAM142" s="252"/>
      <c r="AAN142" s="252"/>
      <c r="AAO142" s="252"/>
      <c r="AAP142" s="252"/>
      <c r="AAQ142" s="252"/>
      <c r="AAR142" s="252"/>
      <c r="AAS142" s="252"/>
      <c r="AAT142" s="252"/>
      <c r="AAU142" s="252"/>
      <c r="AAV142" s="252"/>
      <c r="AAW142" s="252"/>
      <c r="AAX142" s="252"/>
      <c r="AAY142" s="252"/>
      <c r="AAZ142" s="252"/>
      <c r="ABA142" s="252"/>
      <c r="ABB142" s="252"/>
      <c r="ABC142" s="252"/>
      <c r="ABD142" s="252"/>
      <c r="ABE142" s="252"/>
      <c r="ABF142" s="252"/>
      <c r="ABG142" s="252"/>
      <c r="ABH142" s="252"/>
      <c r="ABI142" s="252"/>
      <c r="ABJ142" s="252"/>
      <c r="ABK142" s="252"/>
      <c r="ABL142" s="252"/>
      <c r="ABM142" s="252"/>
      <c r="ABN142" s="252"/>
      <c r="ABO142" s="252"/>
      <c r="ABP142" s="252"/>
      <c r="ABQ142" s="252"/>
      <c r="ABR142" s="252"/>
      <c r="ABS142" s="252"/>
      <c r="ABT142" s="252"/>
      <c r="ABU142" s="252"/>
      <c r="ABV142" s="252"/>
      <c r="ABW142" s="252"/>
      <c r="ABX142" s="252"/>
      <c r="ABY142" s="252"/>
      <c r="ABZ142" s="252"/>
      <c r="ACA142" s="252"/>
      <c r="ACB142" s="252"/>
      <c r="ACC142" s="252"/>
      <c r="ACD142" s="252"/>
      <c r="ACE142" s="252"/>
      <c r="ACF142" s="252"/>
      <c r="ACG142" s="252"/>
      <c r="ACH142" s="252"/>
      <c r="ACI142" s="252"/>
      <c r="ACJ142" s="252"/>
      <c r="ACK142" s="252"/>
      <c r="ACL142" s="252"/>
      <c r="ACM142" s="252"/>
      <c r="ACN142" s="252"/>
      <c r="ACO142" s="252"/>
      <c r="ACP142" s="252"/>
      <c r="ACQ142" s="252"/>
      <c r="ACR142" s="252"/>
      <c r="ACS142" s="252"/>
      <c r="ACT142" s="252"/>
      <c r="ACU142" s="252"/>
      <c r="ACV142" s="252"/>
      <c r="ACW142" s="252"/>
      <c r="ACX142" s="252"/>
      <c r="ACY142" s="252"/>
      <c r="ACZ142" s="252"/>
      <c r="ADA142" s="252"/>
      <c r="ADB142" s="252"/>
      <c r="ADC142" s="252"/>
      <c r="ADD142" s="252"/>
      <c r="ADE142" s="252"/>
      <c r="ADF142" s="252"/>
      <c r="ADG142" s="252"/>
      <c r="ADH142" s="252"/>
      <c r="ADI142" s="252"/>
      <c r="ADJ142" s="252"/>
      <c r="ADK142" s="252"/>
      <c r="ADL142" s="252"/>
      <c r="ADM142" s="252"/>
      <c r="ADN142" s="252"/>
      <c r="ADO142" s="252"/>
      <c r="ADP142" s="252"/>
      <c r="ADQ142" s="252"/>
      <c r="ADR142" s="252"/>
      <c r="ADS142" s="252"/>
      <c r="ADT142" s="252"/>
      <c r="ADU142" s="252"/>
      <c r="ADV142" s="252"/>
      <c r="ADW142" s="252"/>
      <c r="ADX142" s="252"/>
      <c r="ADY142" s="252"/>
      <c r="ADZ142" s="252"/>
      <c r="AEA142" s="252"/>
      <c r="AEB142" s="252"/>
      <c r="AEC142" s="252"/>
      <c r="AED142" s="252"/>
      <c r="AEE142" s="252"/>
      <c r="AEF142" s="252"/>
      <c r="AEG142" s="252"/>
      <c r="AEH142" s="252"/>
      <c r="AEI142" s="252"/>
      <c r="AEJ142" s="252"/>
      <c r="AEK142" s="252"/>
      <c r="AEL142" s="252"/>
      <c r="AEM142" s="252"/>
      <c r="AEN142" s="252"/>
      <c r="AEO142" s="252"/>
      <c r="AEP142" s="252"/>
      <c r="AEQ142" s="252"/>
      <c r="AER142" s="252"/>
      <c r="AES142" s="252"/>
      <c r="AET142" s="252"/>
      <c r="AEU142" s="252"/>
      <c r="AEV142" s="252"/>
      <c r="AEW142" s="252"/>
      <c r="AEX142" s="252"/>
      <c r="AEY142" s="252"/>
      <c r="AEZ142" s="252"/>
      <c r="AFA142" s="252"/>
      <c r="AFB142" s="252"/>
      <c r="AFC142" s="252"/>
      <c r="AFD142" s="252"/>
      <c r="AFE142" s="252"/>
      <c r="AFF142" s="252"/>
      <c r="AFG142" s="252"/>
      <c r="AFH142" s="252"/>
      <c r="AFI142" s="252"/>
      <c r="AFJ142" s="252"/>
      <c r="AFK142" s="252"/>
      <c r="AFL142" s="252"/>
      <c r="AFM142" s="252"/>
      <c r="AFN142" s="252"/>
      <c r="AFO142" s="252"/>
      <c r="AFP142" s="252"/>
      <c r="AFQ142" s="252"/>
      <c r="AFR142" s="252"/>
      <c r="AFS142" s="252"/>
      <c r="AFT142" s="252"/>
      <c r="AFU142" s="252"/>
      <c r="AFV142" s="252"/>
      <c r="AFW142" s="252"/>
      <c r="AFX142" s="252"/>
      <c r="AFY142" s="252"/>
      <c r="AFZ142" s="252"/>
      <c r="AGA142" s="252"/>
      <c r="AGB142" s="252"/>
      <c r="AGC142" s="252"/>
      <c r="AGD142" s="252"/>
      <c r="AGE142" s="252"/>
      <c r="AGF142" s="252"/>
      <c r="AGG142" s="252"/>
      <c r="AGH142" s="252"/>
      <c r="AGI142" s="252"/>
      <c r="AGJ142" s="252"/>
      <c r="AGK142" s="252"/>
      <c r="AGL142" s="252"/>
      <c r="AGM142" s="252"/>
      <c r="AGN142" s="252"/>
      <c r="AGO142" s="252"/>
      <c r="AGP142" s="252"/>
      <c r="AGQ142" s="252"/>
      <c r="AGR142" s="252"/>
      <c r="AGS142" s="252"/>
      <c r="AGT142" s="252"/>
      <c r="AGU142" s="252"/>
      <c r="AGV142" s="252"/>
      <c r="AGW142" s="252"/>
      <c r="AGX142" s="252"/>
      <c r="AGY142" s="252"/>
      <c r="AGZ142" s="252"/>
      <c r="AHA142" s="252"/>
      <c r="AHB142" s="252"/>
      <c r="AHC142" s="252"/>
      <c r="AHD142" s="252"/>
      <c r="AHE142" s="252"/>
      <c r="AHF142" s="252"/>
      <c r="AHG142" s="252"/>
      <c r="AHH142" s="252"/>
      <c r="AHI142" s="252"/>
      <c r="AHJ142" s="252"/>
      <c r="AHK142" s="252"/>
      <c r="AHL142" s="252"/>
      <c r="AHM142" s="252"/>
      <c r="AHN142" s="252"/>
      <c r="AHO142" s="252"/>
      <c r="AHP142" s="252"/>
      <c r="AHQ142" s="252"/>
      <c r="AHR142" s="252"/>
      <c r="AHS142" s="252"/>
      <c r="AHT142" s="252"/>
      <c r="AHU142" s="252"/>
      <c r="AHV142" s="252"/>
      <c r="AHW142" s="252"/>
      <c r="AHX142" s="252"/>
      <c r="AHY142" s="252"/>
      <c r="AHZ142" s="252"/>
      <c r="AIA142" s="252"/>
      <c r="AIB142" s="252"/>
      <c r="AIC142" s="252"/>
      <c r="AID142" s="252"/>
      <c r="AIE142" s="252"/>
      <c r="AIF142" s="252"/>
      <c r="AIG142" s="252"/>
      <c r="AIH142" s="252"/>
      <c r="AII142" s="252"/>
      <c r="AIJ142" s="252"/>
      <c r="AIK142" s="252"/>
      <c r="AIL142" s="252"/>
      <c r="AIM142" s="252"/>
      <c r="AIN142" s="252"/>
      <c r="AIO142" s="252"/>
      <c r="AIP142" s="252"/>
      <c r="AIQ142" s="252"/>
      <c r="AIR142" s="252"/>
      <c r="AIS142" s="252"/>
      <c r="AIT142" s="252"/>
      <c r="AIU142" s="252"/>
      <c r="AIV142" s="252"/>
      <c r="AIW142" s="252"/>
      <c r="AIX142" s="252"/>
      <c r="AIY142" s="252"/>
      <c r="AIZ142" s="252"/>
      <c r="AJA142" s="252"/>
      <c r="AJB142" s="252"/>
      <c r="AJC142" s="252"/>
      <c r="AJD142" s="252"/>
      <c r="AJE142" s="252"/>
      <c r="AJF142" s="252"/>
      <c r="AJG142" s="252"/>
      <c r="AJH142" s="252"/>
      <c r="AJI142" s="252"/>
      <c r="AJJ142" s="252"/>
      <c r="AJK142" s="252"/>
      <c r="AJL142" s="252"/>
      <c r="AJM142" s="252"/>
      <c r="AJN142" s="252"/>
      <c r="AJO142" s="252"/>
      <c r="AJP142" s="252"/>
      <c r="AJQ142" s="252"/>
      <c r="AJR142" s="252"/>
      <c r="AJS142" s="252"/>
      <c r="AJT142" s="252"/>
      <c r="AJU142" s="252"/>
      <c r="AJV142" s="252"/>
      <c r="AJW142" s="252"/>
      <c r="AJX142" s="252"/>
      <c r="AJY142" s="252"/>
      <c r="AJZ142" s="252"/>
      <c r="AKA142" s="252"/>
      <c r="AKB142" s="252"/>
      <c r="AKC142" s="252"/>
      <c r="AKD142" s="252"/>
      <c r="AKE142" s="252"/>
      <c r="AKF142" s="252"/>
      <c r="AKG142" s="252"/>
      <c r="AKH142" s="252"/>
      <c r="AKI142" s="252"/>
      <c r="AKJ142" s="252"/>
      <c r="AKK142" s="252"/>
      <c r="AKL142" s="252"/>
      <c r="AKM142" s="252"/>
      <c r="AKN142" s="252"/>
      <c r="AKO142" s="252"/>
      <c r="AKP142" s="252"/>
      <c r="AKQ142" s="252"/>
      <c r="AKR142" s="252"/>
      <c r="AKS142" s="252"/>
      <c r="AKT142" s="252"/>
      <c r="AKU142" s="252"/>
      <c r="AKV142" s="252"/>
      <c r="AKW142" s="252"/>
      <c r="AKX142" s="252"/>
      <c r="AKY142" s="252"/>
      <c r="AKZ142" s="252"/>
      <c r="ALA142" s="252"/>
      <c r="ALB142" s="252"/>
      <c r="ALC142" s="252"/>
      <c r="ALD142" s="252"/>
      <c r="ALE142" s="252"/>
      <c r="ALF142" s="252"/>
      <c r="ALG142" s="252"/>
      <c r="ALH142" s="252"/>
      <c r="ALI142" s="252"/>
      <c r="ALJ142" s="252"/>
      <c r="ALK142" s="252"/>
      <c r="ALL142" s="252"/>
      <c r="ALM142" s="252"/>
      <c r="ALN142" s="252"/>
      <c r="ALO142" s="252"/>
      <c r="ALP142" s="252"/>
      <c r="ALQ142" s="252"/>
      <c r="ALR142" s="252"/>
      <c r="ALS142" s="252"/>
      <c r="ALT142" s="252"/>
      <c r="ALU142" s="252"/>
      <c r="ALV142" s="252"/>
      <c r="ALW142" s="252"/>
      <c r="ALX142" s="252"/>
      <c r="ALY142" s="252"/>
      <c r="ALZ142" s="252"/>
      <c r="AMA142" s="252"/>
      <c r="AMB142" s="252"/>
      <c r="AMC142" s="252"/>
      <c r="AMD142" s="252"/>
      <c r="AME142" s="252"/>
      <c r="AMF142" s="252"/>
      <c r="AMG142" s="252"/>
      <c r="AMH142" s="252"/>
      <c r="AMI142" s="252"/>
      <c r="AMJ142" s="252"/>
      <c r="AMK142" s="252"/>
      <c r="AML142" s="252"/>
      <c r="AMM142" s="252"/>
      <c r="AMN142" s="252"/>
      <c r="AMO142" s="252"/>
      <c r="AMP142" s="252"/>
      <c r="AMQ142" s="252"/>
      <c r="AMR142" s="252"/>
      <c r="AMS142" s="252"/>
      <c r="AMT142" s="252"/>
      <c r="AMU142" s="252"/>
      <c r="AMV142" s="252"/>
      <c r="AMW142" s="252"/>
      <c r="AMX142" s="252"/>
      <c r="AMY142" s="252"/>
      <c r="AMZ142" s="252"/>
      <c r="ANA142" s="252"/>
      <c r="ANB142" s="252"/>
      <c r="ANC142" s="252"/>
      <c r="AND142" s="252"/>
      <c r="ANE142" s="252"/>
      <c r="ANF142" s="252"/>
      <c r="ANG142" s="252"/>
      <c r="ANH142" s="252"/>
      <c r="ANI142" s="252"/>
      <c r="ANJ142" s="252"/>
      <c r="ANK142" s="252"/>
      <c r="ANL142" s="252"/>
      <c r="ANM142" s="252"/>
      <c r="ANN142" s="252"/>
      <c r="ANO142" s="252"/>
      <c r="ANP142" s="252"/>
      <c r="ANQ142" s="252"/>
      <c r="ANR142" s="252"/>
      <c r="ANS142" s="252"/>
      <c r="ANT142" s="252"/>
      <c r="ANU142" s="252"/>
      <c r="ANV142" s="252"/>
      <c r="ANW142" s="252"/>
      <c r="ANX142" s="252"/>
      <c r="ANY142" s="252"/>
      <c r="ANZ142" s="252"/>
      <c r="AOA142" s="252"/>
      <c r="AOB142" s="252"/>
      <c r="AOC142" s="252"/>
      <c r="AOD142" s="252"/>
      <c r="AOE142" s="252"/>
      <c r="AOF142" s="252"/>
      <c r="AOG142" s="252"/>
      <c r="AOH142" s="252"/>
      <c r="AOI142" s="252"/>
      <c r="AOJ142" s="252"/>
      <c r="AOK142" s="252"/>
      <c r="AOL142" s="252"/>
      <c r="AOM142" s="252"/>
      <c r="AON142" s="252"/>
      <c r="AOO142" s="252"/>
      <c r="AOP142" s="252"/>
      <c r="AOQ142" s="252"/>
      <c r="AOR142" s="252"/>
      <c r="AOS142" s="252"/>
      <c r="AOT142" s="252"/>
      <c r="AOU142" s="252"/>
      <c r="AOV142" s="252"/>
      <c r="AOW142" s="252"/>
      <c r="AOX142" s="252"/>
      <c r="AOY142" s="252"/>
      <c r="AOZ142" s="252"/>
      <c r="APA142" s="252"/>
      <c r="APB142" s="252"/>
      <c r="APC142" s="252"/>
      <c r="APD142" s="252"/>
      <c r="APE142" s="252"/>
      <c r="APF142" s="252"/>
      <c r="APG142" s="252"/>
      <c r="APH142" s="252"/>
      <c r="API142" s="252"/>
      <c r="APJ142" s="252"/>
      <c r="APK142" s="252"/>
      <c r="APL142" s="252"/>
      <c r="APM142" s="252"/>
      <c r="APN142" s="252"/>
      <c r="APO142" s="252"/>
      <c r="APP142" s="252"/>
    </row>
    <row r="143" spans="1:1108" s="249" customFormat="1">
      <c r="A143" s="199">
        <v>365</v>
      </c>
      <c r="B143" s="281">
        <v>127.1</v>
      </c>
      <c r="C143" s="201"/>
      <c r="D143" s="317"/>
      <c r="E143" s="203"/>
      <c r="F143" s="205"/>
      <c r="G143" s="206"/>
      <c r="H143" s="206"/>
      <c r="I143" s="206"/>
      <c r="J143" s="326"/>
      <c r="K143" s="326"/>
      <c r="L143" s="319"/>
      <c r="M143" s="332"/>
      <c r="N143" s="319"/>
      <c r="O143" s="321"/>
      <c r="P143" s="213"/>
      <c r="Q143" s="213"/>
      <c r="R143" s="213"/>
      <c r="S143" s="213"/>
      <c r="T143" s="213"/>
      <c r="U143" s="21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13"/>
      <c r="AF143" s="213"/>
      <c r="AG143" s="217"/>
      <c r="AH143" s="213"/>
      <c r="AI143" s="213"/>
      <c r="AJ143" s="205"/>
      <c r="AK143" s="205"/>
      <c r="AL143" s="322"/>
      <c r="AM143" s="322"/>
      <c r="AN143" s="322"/>
      <c r="AO143" s="322"/>
      <c r="AP143" s="217"/>
      <c r="AQ143" s="217"/>
      <c r="AR143" s="345"/>
      <c r="AS143" s="345"/>
      <c r="AT143" s="345"/>
      <c r="AU143" s="345"/>
      <c r="AV143" s="345"/>
      <c r="AW143" s="319"/>
      <c r="AX143" s="319"/>
      <c r="AY143" s="319"/>
      <c r="AZ143" s="319"/>
      <c r="BA143" s="319"/>
      <c r="BB143" s="332"/>
      <c r="BC143" s="332"/>
      <c r="BD143" s="332"/>
      <c r="BE143" s="203"/>
      <c r="BF143" s="319"/>
      <c r="BG143" s="319"/>
      <c r="BH143" s="319"/>
      <c r="BI143" s="252"/>
      <c r="BJ143" s="252"/>
      <c r="BK143" s="252"/>
      <c r="BL143" s="252"/>
      <c r="BM143" s="319"/>
      <c r="BN143" s="319"/>
      <c r="BO143" s="319"/>
      <c r="BP143" s="319"/>
      <c r="BQ143" s="319"/>
      <c r="BR143" s="319"/>
      <c r="BS143" s="222" t="s">
        <v>283</v>
      </c>
      <c r="BT143" s="222" t="s">
        <v>283</v>
      </c>
      <c r="BU143" s="222" t="s">
        <v>283</v>
      </c>
      <c r="BV143" s="222" t="s">
        <v>283</v>
      </c>
      <c r="BW143" s="222" t="s">
        <v>283</v>
      </c>
      <c r="BX143" s="222" t="s">
        <v>283</v>
      </c>
      <c r="BY143" s="222" t="s">
        <v>283</v>
      </c>
      <c r="BZ143" s="319"/>
      <c r="CA143" s="319"/>
      <c r="CB143" s="319"/>
      <c r="CC143" s="319"/>
      <c r="CD143" s="319"/>
      <c r="CE143" s="319"/>
      <c r="CF143" s="319"/>
      <c r="CG143" s="319"/>
      <c r="CH143" s="319"/>
      <c r="CI143" s="319"/>
      <c r="CJ143" s="319"/>
      <c r="CK143" s="319"/>
      <c r="CL143" s="319"/>
      <c r="CM143" s="319"/>
      <c r="CN143" s="319"/>
      <c r="CO143" s="319"/>
      <c r="CP143" s="319"/>
      <c r="CQ143" s="319"/>
      <c r="CR143" s="319"/>
      <c r="CS143" s="319"/>
      <c r="CT143" s="319"/>
      <c r="CU143" s="319"/>
      <c r="CV143" s="319"/>
      <c r="CW143" s="319"/>
      <c r="CX143" s="319"/>
      <c r="CY143" s="319"/>
      <c r="CZ143" s="319"/>
      <c r="DA143" s="330"/>
      <c r="DB143" s="331"/>
      <c r="DC143" s="331"/>
      <c r="DD143" s="331"/>
      <c r="DE143" s="332"/>
      <c r="DF143" s="330"/>
      <c r="DG143" s="319"/>
      <c r="DH143" s="319"/>
      <c r="DI143" s="330"/>
      <c r="DJ143" s="319"/>
      <c r="DK143" s="319"/>
      <c r="DL143" s="319"/>
      <c r="DM143" s="228" t="s">
        <v>283</v>
      </c>
      <c r="DN143" s="228" t="s">
        <v>283</v>
      </c>
      <c r="DO143" s="228" t="s">
        <v>283</v>
      </c>
      <c r="DP143" s="228"/>
      <c r="DQ143" s="319"/>
      <c r="DR143" s="319"/>
      <c r="DS143" s="319"/>
      <c r="DT143" s="319"/>
      <c r="DU143" s="319"/>
      <c r="DV143" s="319"/>
      <c r="DW143" s="319"/>
      <c r="DX143" s="319"/>
      <c r="DY143" s="319"/>
      <c r="DZ143" s="319"/>
      <c r="EA143" s="319"/>
      <c r="EB143" s="319"/>
      <c r="EC143" s="319"/>
      <c r="ED143" s="319"/>
      <c r="EE143" s="319"/>
      <c r="EF143" s="319"/>
      <c r="EG143" s="200"/>
      <c r="EH143" s="200"/>
      <c r="EI143" s="319"/>
      <c r="EJ143" s="319"/>
      <c r="EK143" s="281"/>
      <c r="EL143" s="319"/>
      <c r="EM143" s="319"/>
      <c r="EN143" s="200"/>
      <c r="EO143" s="281"/>
      <c r="EP143" s="281"/>
      <c r="EQ143" s="281"/>
      <c r="ER143" s="281"/>
      <c r="ES143" s="281"/>
      <c r="ET143" s="281"/>
      <c r="EU143" s="281"/>
      <c r="EV143" s="200"/>
      <c r="EW143" s="200"/>
      <c r="EX143" s="319"/>
      <c r="EY143" s="319"/>
      <c r="EZ143" s="319"/>
      <c r="FA143" s="319"/>
      <c r="FB143" s="319"/>
      <c r="FC143" s="319"/>
      <c r="FD143" s="319"/>
      <c r="FE143" s="319"/>
      <c r="FF143" s="317"/>
      <c r="FG143" s="317"/>
      <c r="FH143" s="317"/>
      <c r="FI143" s="317"/>
      <c r="FJ143" s="317"/>
      <c r="FK143" s="317"/>
      <c r="FL143" s="234">
        <v>1</v>
      </c>
      <c r="FM143" s="222"/>
      <c r="FN143" s="222"/>
      <c r="FO143" s="222"/>
      <c r="FP143" s="222"/>
      <c r="FQ143" s="222"/>
      <c r="FR143" s="222"/>
      <c r="FS143" s="222"/>
      <c r="FT143" s="222"/>
      <c r="FU143" s="222"/>
      <c r="FV143" s="222"/>
      <c r="FW143" s="252"/>
      <c r="FX143" s="252"/>
      <c r="FY143" s="252"/>
      <c r="FZ143" s="252"/>
      <c r="GA143" s="252"/>
      <c r="GB143" s="252"/>
      <c r="GC143" s="252"/>
      <c r="GD143" s="252"/>
      <c r="GE143" s="252"/>
      <c r="GF143" s="252"/>
      <c r="GG143" s="252"/>
      <c r="GH143" s="252"/>
      <c r="GI143" s="252"/>
      <c r="GJ143" s="252"/>
      <c r="GK143" s="252"/>
      <c r="GL143" s="252"/>
      <c r="GM143" s="252"/>
      <c r="GN143" s="252"/>
      <c r="GO143" s="252"/>
      <c r="GP143" s="252"/>
      <c r="GQ143" s="252"/>
      <c r="GR143" s="252"/>
      <c r="GS143" s="252"/>
      <c r="GT143" s="252"/>
      <c r="GU143" s="252"/>
      <c r="GV143" s="252"/>
      <c r="GW143" s="252"/>
      <c r="GX143" s="252"/>
      <c r="GY143" s="252"/>
      <c r="GZ143" s="252"/>
      <c r="HA143" s="252"/>
      <c r="HB143" s="252"/>
      <c r="HC143" s="252"/>
      <c r="HD143" s="252"/>
      <c r="HE143" s="252"/>
      <c r="HF143" s="252"/>
      <c r="HG143" s="252"/>
      <c r="HH143" s="252"/>
      <c r="HI143" s="252"/>
      <c r="HJ143" s="252"/>
      <c r="HK143" s="252"/>
      <c r="HL143" s="252"/>
      <c r="HM143" s="252"/>
      <c r="HN143" s="252"/>
      <c r="HO143" s="252"/>
      <c r="HP143" s="252"/>
      <c r="HQ143" s="252"/>
      <c r="HR143" s="252"/>
      <c r="HS143" s="252"/>
      <c r="HT143" s="252"/>
      <c r="HU143" s="252"/>
      <c r="HV143" s="252"/>
      <c r="HW143" s="252"/>
      <c r="HX143" s="252"/>
      <c r="HY143" s="252"/>
      <c r="HZ143" s="252"/>
      <c r="IA143" s="252"/>
      <c r="IB143" s="252"/>
      <c r="IC143" s="252"/>
      <c r="ID143" s="252"/>
      <c r="IE143" s="252"/>
      <c r="IF143" s="252"/>
      <c r="IG143" s="252"/>
      <c r="IH143" s="252"/>
      <c r="II143" s="252"/>
      <c r="IJ143" s="252"/>
      <c r="IK143" s="252"/>
      <c r="IL143" s="252"/>
      <c r="IM143" s="252"/>
      <c r="IN143" s="252"/>
      <c r="IO143" s="252"/>
      <c r="IP143" s="252"/>
      <c r="IQ143" s="252"/>
      <c r="IR143" s="252"/>
      <c r="IS143" s="252"/>
      <c r="IT143" s="252"/>
      <c r="IU143" s="252"/>
      <c r="IV143" s="252"/>
      <c r="IW143" s="252"/>
      <c r="IX143" s="252"/>
      <c r="IY143" s="252"/>
      <c r="IZ143" s="252"/>
      <c r="JA143" s="252"/>
      <c r="JB143" s="252"/>
      <c r="JC143" s="252"/>
      <c r="JD143" s="252"/>
      <c r="JE143" s="252"/>
      <c r="JF143" s="252"/>
      <c r="JG143" s="252"/>
      <c r="JH143" s="252"/>
      <c r="JI143" s="252"/>
      <c r="JJ143" s="252"/>
      <c r="JK143" s="252"/>
      <c r="JL143" s="252"/>
      <c r="JM143" s="252"/>
      <c r="JN143" s="252"/>
      <c r="JO143" s="252"/>
      <c r="JP143" s="252"/>
      <c r="JQ143" s="252"/>
      <c r="JR143" s="252"/>
      <c r="JS143" s="252"/>
      <c r="JT143" s="252"/>
      <c r="JU143" s="252"/>
      <c r="JV143" s="252"/>
      <c r="JW143" s="252"/>
      <c r="JX143" s="252"/>
      <c r="JY143" s="252"/>
      <c r="JZ143" s="252"/>
      <c r="KA143" s="252"/>
      <c r="KB143" s="252"/>
      <c r="KC143" s="252"/>
      <c r="KD143" s="252"/>
      <c r="KE143" s="252"/>
      <c r="KF143" s="252"/>
      <c r="KG143" s="252"/>
      <c r="KH143" s="252"/>
      <c r="KI143" s="252"/>
      <c r="KJ143" s="252"/>
      <c r="KK143" s="252"/>
      <c r="KL143" s="252"/>
      <c r="KM143" s="252"/>
      <c r="KN143" s="252"/>
      <c r="KO143" s="252"/>
      <c r="KP143" s="252"/>
      <c r="KQ143" s="252"/>
      <c r="KR143" s="252"/>
      <c r="KS143" s="252"/>
      <c r="KT143" s="252"/>
      <c r="KU143" s="252"/>
      <c r="KV143" s="252"/>
      <c r="KW143" s="252"/>
      <c r="KX143" s="252"/>
      <c r="KY143" s="252"/>
      <c r="KZ143" s="252"/>
      <c r="LA143" s="252"/>
      <c r="LB143" s="252"/>
      <c r="LC143" s="252"/>
      <c r="LD143" s="252"/>
      <c r="LE143" s="252"/>
      <c r="LF143" s="252"/>
      <c r="LG143" s="252"/>
      <c r="LH143" s="252"/>
      <c r="LI143" s="252"/>
      <c r="LJ143" s="252"/>
      <c r="LK143" s="252"/>
      <c r="LL143" s="252"/>
      <c r="LM143" s="252"/>
      <c r="LN143" s="252"/>
      <c r="LO143" s="252"/>
      <c r="LP143" s="252"/>
      <c r="LQ143" s="252"/>
      <c r="LR143" s="252"/>
      <c r="LS143" s="252"/>
      <c r="LT143" s="252"/>
      <c r="LU143" s="252"/>
      <c r="LV143" s="252"/>
      <c r="LW143" s="252"/>
      <c r="LX143" s="252"/>
      <c r="LY143" s="252"/>
      <c r="LZ143" s="252"/>
      <c r="MA143" s="252"/>
      <c r="MB143" s="252"/>
      <c r="MC143" s="252"/>
      <c r="MD143" s="252"/>
      <c r="ME143" s="252"/>
      <c r="MF143" s="252"/>
      <c r="MG143" s="252"/>
      <c r="MH143" s="252"/>
      <c r="MI143" s="252"/>
      <c r="MJ143" s="252"/>
      <c r="MK143" s="252"/>
      <c r="ML143" s="252"/>
      <c r="MM143" s="252"/>
      <c r="MN143" s="252"/>
      <c r="MO143" s="252"/>
      <c r="MP143" s="252"/>
      <c r="MQ143" s="252"/>
      <c r="MR143" s="252"/>
      <c r="MS143" s="252"/>
      <c r="MT143" s="252"/>
      <c r="MU143" s="252"/>
      <c r="MV143" s="252"/>
      <c r="MW143" s="252"/>
      <c r="MX143" s="252"/>
      <c r="MY143" s="252"/>
      <c r="MZ143" s="252"/>
      <c r="NA143" s="252"/>
      <c r="NB143" s="252"/>
      <c r="NC143" s="252"/>
      <c r="ND143" s="252"/>
      <c r="NE143" s="252"/>
      <c r="NF143" s="252"/>
      <c r="NG143" s="252"/>
      <c r="NH143" s="252"/>
      <c r="NI143" s="252"/>
      <c r="NJ143" s="252"/>
      <c r="NK143" s="252"/>
      <c r="NL143" s="252"/>
      <c r="NM143" s="252"/>
      <c r="NN143" s="252"/>
      <c r="NO143" s="252"/>
      <c r="NP143" s="252"/>
      <c r="NQ143" s="252"/>
      <c r="NR143" s="252"/>
      <c r="NS143" s="252"/>
      <c r="NT143" s="252"/>
      <c r="NU143" s="252"/>
      <c r="NV143" s="252"/>
      <c r="NW143" s="252"/>
      <c r="NX143" s="252"/>
      <c r="NY143" s="252"/>
      <c r="NZ143" s="252"/>
      <c r="OA143" s="252"/>
      <c r="OB143" s="252"/>
      <c r="OC143" s="252"/>
      <c r="OD143" s="252"/>
      <c r="OE143" s="252"/>
      <c r="OF143" s="252"/>
      <c r="OG143" s="252"/>
      <c r="OH143" s="252"/>
      <c r="OI143" s="252"/>
      <c r="OJ143" s="252"/>
      <c r="OK143" s="252"/>
      <c r="OL143" s="252"/>
      <c r="OM143" s="252"/>
      <c r="ON143" s="252"/>
      <c r="OO143" s="252"/>
      <c r="OP143" s="252"/>
      <c r="OQ143" s="252"/>
      <c r="OR143" s="252"/>
      <c r="OS143" s="252"/>
      <c r="OT143" s="252"/>
      <c r="OU143" s="252"/>
      <c r="OV143" s="252"/>
      <c r="OW143" s="252"/>
      <c r="OX143" s="252"/>
      <c r="OY143" s="252"/>
      <c r="OZ143" s="252"/>
      <c r="PA143" s="252"/>
      <c r="PB143" s="252"/>
      <c r="PC143" s="252"/>
      <c r="PD143" s="252"/>
      <c r="PE143" s="252"/>
      <c r="PF143" s="252"/>
      <c r="PG143" s="252"/>
      <c r="PH143" s="252"/>
      <c r="PI143" s="252"/>
      <c r="PJ143" s="252"/>
      <c r="PK143" s="252"/>
      <c r="PL143" s="252"/>
      <c r="PM143" s="252"/>
      <c r="PN143" s="252"/>
      <c r="PO143" s="252"/>
      <c r="PP143" s="252"/>
      <c r="PQ143" s="252"/>
      <c r="PR143" s="252"/>
      <c r="PS143" s="252"/>
      <c r="PT143" s="252"/>
      <c r="PU143" s="252"/>
      <c r="PV143" s="252"/>
      <c r="PW143" s="252"/>
      <c r="PX143" s="252"/>
      <c r="PY143" s="252"/>
      <c r="PZ143" s="252"/>
      <c r="QA143" s="252"/>
      <c r="QB143" s="252"/>
      <c r="QC143" s="252"/>
      <c r="QD143" s="252"/>
      <c r="QE143" s="252"/>
      <c r="QF143" s="252"/>
      <c r="QG143" s="252"/>
      <c r="QH143" s="252"/>
      <c r="QI143" s="252"/>
      <c r="QJ143" s="252"/>
      <c r="QK143" s="252"/>
      <c r="QL143" s="252"/>
      <c r="QM143" s="252"/>
      <c r="QN143" s="252"/>
      <c r="QO143" s="252"/>
      <c r="QP143" s="252"/>
      <c r="QQ143" s="252"/>
      <c r="QR143" s="252"/>
      <c r="QS143" s="252"/>
      <c r="QT143" s="252"/>
      <c r="QU143" s="252"/>
      <c r="QV143" s="252"/>
      <c r="QW143" s="252"/>
      <c r="QX143" s="252"/>
      <c r="QY143" s="252"/>
      <c r="QZ143" s="252"/>
      <c r="RA143" s="252"/>
      <c r="RB143" s="252"/>
      <c r="RC143" s="252"/>
      <c r="RD143" s="252"/>
      <c r="RE143" s="252"/>
      <c r="RF143" s="252"/>
      <c r="RG143" s="252"/>
      <c r="RH143" s="252"/>
      <c r="RI143" s="252"/>
      <c r="RJ143" s="252"/>
      <c r="RK143" s="252"/>
      <c r="RL143" s="252"/>
      <c r="RM143" s="252"/>
      <c r="RN143" s="252"/>
      <c r="RO143" s="252"/>
      <c r="RP143" s="252"/>
      <c r="RQ143" s="252"/>
      <c r="RR143" s="252"/>
      <c r="RS143" s="252"/>
      <c r="RT143" s="252"/>
      <c r="RU143" s="252"/>
      <c r="RV143" s="252"/>
      <c r="RW143" s="252"/>
      <c r="RX143" s="252"/>
      <c r="RY143" s="252"/>
      <c r="RZ143" s="252"/>
      <c r="SA143" s="252"/>
      <c r="SB143" s="252"/>
      <c r="SC143" s="252"/>
      <c r="SD143" s="252"/>
      <c r="SE143" s="252"/>
      <c r="SF143" s="252"/>
      <c r="SG143" s="252"/>
      <c r="SH143" s="252"/>
      <c r="SI143" s="252"/>
      <c r="SJ143" s="252"/>
      <c r="SK143" s="252"/>
      <c r="SL143" s="252"/>
      <c r="SM143" s="252"/>
      <c r="SN143" s="252"/>
      <c r="SO143" s="252"/>
      <c r="SP143" s="252"/>
      <c r="SQ143" s="252"/>
      <c r="SR143" s="252"/>
      <c r="SS143" s="252"/>
      <c r="ST143" s="252"/>
      <c r="SU143" s="252"/>
      <c r="SV143" s="252"/>
      <c r="SW143" s="252"/>
      <c r="SX143" s="252"/>
      <c r="SY143" s="252"/>
      <c r="SZ143" s="252"/>
      <c r="TA143" s="252"/>
      <c r="TB143" s="252"/>
      <c r="TC143" s="252"/>
      <c r="TD143" s="252"/>
      <c r="TE143" s="252"/>
      <c r="TF143" s="252"/>
      <c r="TG143" s="252"/>
      <c r="TH143" s="252"/>
      <c r="TI143" s="252"/>
      <c r="TJ143" s="252"/>
      <c r="TK143" s="252"/>
      <c r="TL143" s="252"/>
      <c r="TM143" s="252"/>
      <c r="TN143" s="252"/>
      <c r="TO143" s="252"/>
      <c r="TP143" s="252"/>
      <c r="TQ143" s="252"/>
      <c r="TR143" s="252"/>
      <c r="TS143" s="252"/>
      <c r="TT143" s="252"/>
      <c r="TU143" s="252"/>
      <c r="TV143" s="252"/>
      <c r="TW143" s="252"/>
      <c r="TX143" s="252"/>
      <c r="TY143" s="252"/>
      <c r="TZ143" s="252"/>
      <c r="UA143" s="252"/>
      <c r="UB143" s="252"/>
      <c r="UC143" s="252"/>
      <c r="UD143" s="252"/>
      <c r="UE143" s="252"/>
      <c r="UF143" s="252"/>
      <c r="UG143" s="252"/>
      <c r="UH143" s="252"/>
      <c r="UI143" s="252"/>
      <c r="UJ143" s="252"/>
      <c r="UK143" s="252"/>
      <c r="UL143" s="252"/>
      <c r="UM143" s="252"/>
      <c r="UN143" s="252"/>
      <c r="UO143" s="252"/>
      <c r="UP143" s="252"/>
      <c r="UQ143" s="252"/>
      <c r="UR143" s="252"/>
      <c r="US143" s="252"/>
      <c r="UT143" s="252"/>
      <c r="UU143" s="252"/>
      <c r="UV143" s="252"/>
      <c r="UW143" s="252"/>
      <c r="UX143" s="252"/>
      <c r="UY143" s="252"/>
      <c r="UZ143" s="252"/>
      <c r="VA143" s="252"/>
      <c r="VB143" s="252"/>
      <c r="VC143" s="252"/>
      <c r="VD143" s="252"/>
      <c r="VE143" s="252"/>
      <c r="VF143" s="252"/>
      <c r="VG143" s="252"/>
      <c r="VH143" s="252"/>
      <c r="VI143" s="252"/>
      <c r="VJ143" s="252"/>
      <c r="VK143" s="252"/>
      <c r="VL143" s="252"/>
      <c r="VM143" s="252"/>
      <c r="VN143" s="252"/>
      <c r="VO143" s="252"/>
      <c r="VP143" s="252"/>
      <c r="VQ143" s="252"/>
      <c r="VR143" s="252"/>
      <c r="VS143" s="252"/>
      <c r="VT143" s="252"/>
      <c r="VU143" s="252"/>
      <c r="VV143" s="252"/>
      <c r="VW143" s="252"/>
      <c r="VX143" s="252"/>
      <c r="VY143" s="252"/>
      <c r="VZ143" s="252"/>
      <c r="WA143" s="252"/>
      <c r="WB143" s="252"/>
      <c r="WC143" s="252"/>
      <c r="WD143" s="252"/>
      <c r="WE143" s="252"/>
      <c r="WF143" s="252"/>
      <c r="WG143" s="252"/>
      <c r="WH143" s="252"/>
      <c r="WI143" s="252"/>
      <c r="WJ143" s="252"/>
      <c r="WK143" s="252"/>
      <c r="WL143" s="252"/>
      <c r="WM143" s="252"/>
      <c r="WN143" s="252"/>
      <c r="WO143" s="252"/>
      <c r="WP143" s="252"/>
      <c r="WQ143" s="252"/>
      <c r="WR143" s="252"/>
      <c r="WS143" s="252"/>
      <c r="WT143" s="252"/>
      <c r="WU143" s="252"/>
      <c r="WV143" s="252"/>
      <c r="WW143" s="252"/>
      <c r="WX143" s="252"/>
      <c r="WY143" s="252"/>
      <c r="WZ143" s="252"/>
      <c r="XA143" s="252"/>
      <c r="XB143" s="252"/>
      <c r="XC143" s="252"/>
      <c r="XD143" s="252"/>
      <c r="XE143" s="252"/>
      <c r="XF143" s="252"/>
      <c r="XG143" s="252"/>
      <c r="XH143" s="252"/>
      <c r="XI143" s="252"/>
      <c r="XJ143" s="252"/>
      <c r="XK143" s="252"/>
      <c r="XL143" s="252"/>
      <c r="XM143" s="252"/>
      <c r="XN143" s="252"/>
      <c r="XO143" s="252"/>
      <c r="XP143" s="252"/>
      <c r="XQ143" s="252"/>
      <c r="XR143" s="252"/>
      <c r="XS143" s="252"/>
      <c r="XT143" s="252"/>
      <c r="XU143" s="252"/>
      <c r="XV143" s="252"/>
      <c r="XW143" s="252"/>
      <c r="XX143" s="252"/>
      <c r="XY143" s="252"/>
      <c r="XZ143" s="252"/>
      <c r="YA143" s="252"/>
      <c r="YB143" s="252"/>
      <c r="YC143" s="252"/>
      <c r="YD143" s="252"/>
      <c r="YE143" s="252"/>
      <c r="YF143" s="252"/>
      <c r="YG143" s="252"/>
      <c r="YH143" s="252"/>
      <c r="YI143" s="252"/>
      <c r="YJ143" s="252"/>
      <c r="YK143" s="252"/>
      <c r="YL143" s="252"/>
      <c r="YM143" s="252"/>
      <c r="YN143" s="252"/>
      <c r="YO143" s="252"/>
      <c r="YP143" s="252"/>
      <c r="YQ143" s="252"/>
      <c r="YR143" s="252"/>
      <c r="YS143" s="252"/>
      <c r="YT143" s="252"/>
      <c r="YU143" s="252"/>
      <c r="YV143" s="252"/>
      <c r="YW143" s="252"/>
      <c r="YX143" s="252"/>
      <c r="YY143" s="252"/>
      <c r="YZ143" s="252"/>
      <c r="ZA143" s="252"/>
      <c r="ZB143" s="252"/>
      <c r="ZC143" s="252"/>
      <c r="ZD143" s="252"/>
      <c r="ZE143" s="252"/>
      <c r="ZF143" s="252"/>
      <c r="ZG143" s="252"/>
      <c r="ZH143" s="252"/>
      <c r="ZI143" s="252"/>
      <c r="ZJ143" s="252"/>
      <c r="ZK143" s="252"/>
      <c r="ZL143" s="252"/>
      <c r="ZM143" s="252"/>
      <c r="ZN143" s="252"/>
      <c r="ZO143" s="252"/>
      <c r="ZP143" s="252"/>
      <c r="ZQ143" s="252"/>
      <c r="ZR143" s="252"/>
      <c r="ZS143" s="252"/>
      <c r="ZT143" s="252"/>
      <c r="ZU143" s="252"/>
      <c r="ZV143" s="252"/>
      <c r="ZW143" s="252"/>
      <c r="ZX143" s="252"/>
      <c r="ZY143" s="252"/>
      <c r="ZZ143" s="252"/>
      <c r="AAA143" s="252"/>
      <c r="AAB143" s="252"/>
      <c r="AAC143" s="252"/>
      <c r="AAD143" s="252"/>
      <c r="AAE143" s="252"/>
      <c r="AAF143" s="252"/>
      <c r="AAG143" s="252"/>
      <c r="AAH143" s="252"/>
      <c r="AAI143" s="252"/>
      <c r="AAJ143" s="252"/>
      <c r="AAK143" s="252"/>
      <c r="AAL143" s="252"/>
      <c r="AAM143" s="252"/>
      <c r="AAN143" s="252"/>
      <c r="AAO143" s="252"/>
      <c r="AAP143" s="252"/>
      <c r="AAQ143" s="252"/>
      <c r="AAR143" s="252"/>
      <c r="AAS143" s="252"/>
      <c r="AAT143" s="252"/>
      <c r="AAU143" s="252"/>
      <c r="AAV143" s="252"/>
      <c r="AAW143" s="252"/>
      <c r="AAX143" s="252"/>
      <c r="AAY143" s="252"/>
      <c r="AAZ143" s="252"/>
      <c r="ABA143" s="252"/>
      <c r="ABB143" s="252"/>
      <c r="ABC143" s="252"/>
      <c r="ABD143" s="252"/>
      <c r="ABE143" s="252"/>
      <c r="ABF143" s="252"/>
      <c r="ABG143" s="252"/>
      <c r="ABH143" s="252"/>
      <c r="ABI143" s="252"/>
      <c r="ABJ143" s="252"/>
      <c r="ABK143" s="252"/>
      <c r="ABL143" s="252"/>
      <c r="ABM143" s="252"/>
      <c r="ABN143" s="252"/>
      <c r="ABO143" s="252"/>
      <c r="ABP143" s="252"/>
      <c r="ABQ143" s="252"/>
      <c r="ABR143" s="252"/>
      <c r="ABS143" s="252"/>
      <c r="ABT143" s="252"/>
      <c r="ABU143" s="252"/>
      <c r="ABV143" s="252"/>
      <c r="ABW143" s="252"/>
      <c r="ABX143" s="252"/>
      <c r="ABY143" s="252"/>
      <c r="ABZ143" s="252"/>
      <c r="ACA143" s="252"/>
      <c r="ACB143" s="252"/>
      <c r="ACC143" s="252"/>
      <c r="ACD143" s="252"/>
      <c r="ACE143" s="252"/>
      <c r="ACF143" s="252"/>
      <c r="ACG143" s="252"/>
      <c r="ACH143" s="252"/>
      <c r="ACI143" s="252"/>
      <c r="ACJ143" s="252"/>
      <c r="ACK143" s="252"/>
      <c r="ACL143" s="252"/>
      <c r="ACM143" s="252"/>
      <c r="ACN143" s="252"/>
      <c r="ACO143" s="252"/>
      <c r="ACP143" s="252"/>
      <c r="ACQ143" s="252"/>
      <c r="ACR143" s="252"/>
      <c r="ACS143" s="252"/>
      <c r="ACT143" s="252"/>
      <c r="ACU143" s="252"/>
      <c r="ACV143" s="252"/>
      <c r="ACW143" s="252"/>
      <c r="ACX143" s="252"/>
      <c r="ACY143" s="252"/>
      <c r="ACZ143" s="252"/>
      <c r="ADA143" s="252"/>
      <c r="ADB143" s="252"/>
      <c r="ADC143" s="252"/>
      <c r="ADD143" s="252"/>
      <c r="ADE143" s="252"/>
      <c r="ADF143" s="252"/>
      <c r="ADG143" s="252"/>
      <c r="ADH143" s="252"/>
      <c r="ADI143" s="252"/>
      <c r="ADJ143" s="252"/>
      <c r="ADK143" s="252"/>
      <c r="ADL143" s="252"/>
      <c r="ADM143" s="252"/>
      <c r="ADN143" s="252"/>
      <c r="ADO143" s="252"/>
      <c r="ADP143" s="252"/>
      <c r="ADQ143" s="252"/>
      <c r="ADR143" s="252"/>
      <c r="ADS143" s="252"/>
      <c r="ADT143" s="252"/>
      <c r="ADU143" s="252"/>
      <c r="ADV143" s="252"/>
      <c r="ADW143" s="252"/>
      <c r="ADX143" s="252"/>
      <c r="ADY143" s="252"/>
      <c r="ADZ143" s="252"/>
      <c r="AEA143" s="252"/>
      <c r="AEB143" s="252"/>
      <c r="AEC143" s="252"/>
      <c r="AED143" s="252"/>
      <c r="AEE143" s="252"/>
      <c r="AEF143" s="252"/>
      <c r="AEG143" s="252"/>
      <c r="AEH143" s="252"/>
      <c r="AEI143" s="252"/>
      <c r="AEJ143" s="252"/>
      <c r="AEK143" s="252"/>
      <c r="AEL143" s="252"/>
      <c r="AEM143" s="252"/>
      <c r="AEN143" s="252"/>
      <c r="AEO143" s="252"/>
      <c r="AEP143" s="252"/>
      <c r="AEQ143" s="252"/>
      <c r="AER143" s="252"/>
      <c r="AES143" s="252"/>
      <c r="AET143" s="252"/>
      <c r="AEU143" s="252"/>
      <c r="AEV143" s="252"/>
      <c r="AEW143" s="252"/>
      <c r="AEX143" s="252"/>
      <c r="AEY143" s="252"/>
      <c r="AEZ143" s="252"/>
      <c r="AFA143" s="252"/>
      <c r="AFB143" s="252"/>
      <c r="AFC143" s="252"/>
      <c r="AFD143" s="252"/>
      <c r="AFE143" s="252"/>
      <c r="AFF143" s="252"/>
      <c r="AFG143" s="252"/>
      <c r="AFH143" s="252"/>
      <c r="AFI143" s="252"/>
      <c r="AFJ143" s="252"/>
      <c r="AFK143" s="252"/>
      <c r="AFL143" s="252"/>
      <c r="AFM143" s="252"/>
      <c r="AFN143" s="252"/>
      <c r="AFO143" s="252"/>
      <c r="AFP143" s="252"/>
      <c r="AFQ143" s="252"/>
      <c r="AFR143" s="252"/>
      <c r="AFS143" s="252"/>
      <c r="AFT143" s="252"/>
      <c r="AFU143" s="252"/>
      <c r="AFV143" s="252"/>
      <c r="AFW143" s="252"/>
      <c r="AFX143" s="252"/>
      <c r="AFY143" s="252"/>
      <c r="AFZ143" s="252"/>
      <c r="AGA143" s="252"/>
      <c r="AGB143" s="252"/>
      <c r="AGC143" s="252"/>
      <c r="AGD143" s="252"/>
      <c r="AGE143" s="252"/>
      <c r="AGF143" s="252"/>
      <c r="AGG143" s="252"/>
      <c r="AGH143" s="252"/>
      <c r="AGI143" s="252"/>
      <c r="AGJ143" s="252"/>
      <c r="AGK143" s="252"/>
      <c r="AGL143" s="252"/>
      <c r="AGM143" s="252"/>
      <c r="AGN143" s="252"/>
      <c r="AGO143" s="252"/>
      <c r="AGP143" s="252"/>
      <c r="AGQ143" s="252"/>
      <c r="AGR143" s="252"/>
      <c r="AGS143" s="252"/>
      <c r="AGT143" s="252"/>
      <c r="AGU143" s="252"/>
      <c r="AGV143" s="252"/>
      <c r="AGW143" s="252"/>
      <c r="AGX143" s="252"/>
      <c r="AGY143" s="252"/>
      <c r="AGZ143" s="252"/>
      <c r="AHA143" s="252"/>
      <c r="AHB143" s="252"/>
      <c r="AHC143" s="252"/>
      <c r="AHD143" s="252"/>
      <c r="AHE143" s="252"/>
      <c r="AHF143" s="252"/>
      <c r="AHG143" s="252"/>
      <c r="AHH143" s="252"/>
      <c r="AHI143" s="252"/>
      <c r="AHJ143" s="252"/>
      <c r="AHK143" s="252"/>
      <c r="AHL143" s="252"/>
      <c r="AHM143" s="252"/>
      <c r="AHN143" s="252"/>
      <c r="AHO143" s="252"/>
      <c r="AHP143" s="252"/>
      <c r="AHQ143" s="252"/>
      <c r="AHR143" s="252"/>
      <c r="AHS143" s="252"/>
      <c r="AHT143" s="252"/>
      <c r="AHU143" s="252"/>
      <c r="AHV143" s="252"/>
      <c r="AHW143" s="252"/>
      <c r="AHX143" s="252"/>
      <c r="AHY143" s="252"/>
      <c r="AHZ143" s="252"/>
      <c r="AIA143" s="252"/>
      <c r="AIB143" s="252"/>
      <c r="AIC143" s="252"/>
      <c r="AID143" s="252"/>
      <c r="AIE143" s="252"/>
      <c r="AIF143" s="252"/>
      <c r="AIG143" s="252"/>
      <c r="AIH143" s="252"/>
      <c r="AII143" s="252"/>
      <c r="AIJ143" s="252"/>
      <c r="AIK143" s="252"/>
      <c r="AIL143" s="252"/>
      <c r="AIM143" s="252"/>
      <c r="AIN143" s="252"/>
      <c r="AIO143" s="252"/>
      <c r="AIP143" s="252"/>
      <c r="AIQ143" s="252"/>
      <c r="AIR143" s="252"/>
      <c r="AIS143" s="252"/>
      <c r="AIT143" s="252"/>
      <c r="AIU143" s="252"/>
      <c r="AIV143" s="252"/>
      <c r="AIW143" s="252"/>
      <c r="AIX143" s="252"/>
      <c r="AIY143" s="252"/>
      <c r="AIZ143" s="252"/>
      <c r="AJA143" s="252"/>
      <c r="AJB143" s="252"/>
      <c r="AJC143" s="252"/>
      <c r="AJD143" s="252"/>
      <c r="AJE143" s="252"/>
      <c r="AJF143" s="252"/>
      <c r="AJG143" s="252"/>
      <c r="AJH143" s="252"/>
      <c r="AJI143" s="252"/>
      <c r="AJJ143" s="252"/>
      <c r="AJK143" s="252"/>
      <c r="AJL143" s="252"/>
      <c r="AJM143" s="252"/>
      <c r="AJN143" s="252"/>
      <c r="AJO143" s="252"/>
      <c r="AJP143" s="252"/>
      <c r="AJQ143" s="252"/>
      <c r="AJR143" s="252"/>
      <c r="AJS143" s="252"/>
      <c r="AJT143" s="252"/>
      <c r="AJU143" s="252"/>
      <c r="AJV143" s="252"/>
      <c r="AJW143" s="252"/>
      <c r="AJX143" s="252"/>
      <c r="AJY143" s="252"/>
      <c r="AJZ143" s="252"/>
      <c r="AKA143" s="252"/>
      <c r="AKB143" s="252"/>
      <c r="AKC143" s="252"/>
      <c r="AKD143" s="252"/>
      <c r="AKE143" s="252"/>
      <c r="AKF143" s="252"/>
      <c r="AKG143" s="252"/>
      <c r="AKH143" s="252"/>
      <c r="AKI143" s="252"/>
      <c r="AKJ143" s="252"/>
      <c r="AKK143" s="252"/>
      <c r="AKL143" s="252"/>
      <c r="AKM143" s="252"/>
      <c r="AKN143" s="252"/>
      <c r="AKO143" s="252"/>
      <c r="AKP143" s="252"/>
      <c r="AKQ143" s="252"/>
      <c r="AKR143" s="252"/>
      <c r="AKS143" s="252"/>
      <c r="AKT143" s="252"/>
      <c r="AKU143" s="252"/>
      <c r="AKV143" s="252"/>
      <c r="AKW143" s="252"/>
      <c r="AKX143" s="252"/>
      <c r="AKY143" s="252"/>
      <c r="AKZ143" s="252"/>
      <c r="ALA143" s="252"/>
      <c r="ALB143" s="252"/>
      <c r="ALC143" s="252"/>
      <c r="ALD143" s="252"/>
      <c r="ALE143" s="252"/>
      <c r="ALF143" s="252"/>
      <c r="ALG143" s="252"/>
      <c r="ALH143" s="252"/>
      <c r="ALI143" s="252"/>
      <c r="ALJ143" s="252"/>
      <c r="ALK143" s="252"/>
      <c r="ALL143" s="252"/>
      <c r="ALM143" s="252"/>
      <c r="ALN143" s="252"/>
      <c r="ALO143" s="252"/>
      <c r="ALP143" s="252"/>
      <c r="ALQ143" s="252"/>
      <c r="ALR143" s="252"/>
      <c r="ALS143" s="252"/>
      <c r="ALT143" s="252"/>
      <c r="ALU143" s="252"/>
      <c r="ALV143" s="252"/>
      <c r="ALW143" s="252"/>
      <c r="ALX143" s="252"/>
      <c r="ALY143" s="252"/>
      <c r="ALZ143" s="252"/>
      <c r="AMA143" s="252"/>
      <c r="AMB143" s="252"/>
      <c r="AMC143" s="252"/>
      <c r="AMD143" s="252"/>
      <c r="AME143" s="252"/>
      <c r="AMF143" s="252"/>
      <c r="AMG143" s="252"/>
      <c r="AMH143" s="252"/>
      <c r="AMI143" s="252"/>
      <c r="AMJ143" s="252"/>
      <c r="AMK143" s="252"/>
      <c r="AML143" s="252"/>
      <c r="AMM143" s="252"/>
      <c r="AMN143" s="252"/>
      <c r="AMO143" s="252"/>
      <c r="AMP143" s="252"/>
      <c r="AMQ143" s="252"/>
      <c r="AMR143" s="252"/>
      <c r="AMS143" s="252"/>
      <c r="AMT143" s="252"/>
      <c r="AMU143" s="252"/>
      <c r="AMV143" s="252"/>
      <c r="AMW143" s="252"/>
      <c r="AMX143" s="252"/>
      <c r="AMY143" s="252"/>
      <c r="AMZ143" s="252"/>
      <c r="ANA143" s="252"/>
      <c r="ANB143" s="252"/>
      <c r="ANC143" s="252"/>
      <c r="AND143" s="252"/>
      <c r="ANE143" s="252"/>
      <c r="ANF143" s="252"/>
      <c r="ANG143" s="252"/>
      <c r="ANH143" s="252"/>
      <c r="ANI143" s="252"/>
      <c r="ANJ143" s="252"/>
      <c r="ANK143" s="252"/>
      <c r="ANL143" s="252"/>
      <c r="ANM143" s="252"/>
      <c r="ANN143" s="252"/>
      <c r="ANO143" s="252"/>
      <c r="ANP143" s="252"/>
      <c r="ANQ143" s="252"/>
      <c r="ANR143" s="252"/>
      <c r="ANS143" s="252"/>
      <c r="ANT143" s="252"/>
      <c r="ANU143" s="252"/>
      <c r="ANV143" s="252"/>
      <c r="ANW143" s="252"/>
      <c r="ANX143" s="252"/>
      <c r="ANY143" s="252"/>
      <c r="ANZ143" s="252"/>
      <c r="AOA143" s="252"/>
      <c r="AOB143" s="252"/>
      <c r="AOC143" s="252"/>
      <c r="AOD143" s="252"/>
      <c r="AOE143" s="252"/>
      <c r="AOF143" s="252"/>
      <c r="AOG143" s="252"/>
      <c r="AOH143" s="252"/>
      <c r="AOI143" s="252"/>
      <c r="AOJ143" s="252"/>
      <c r="AOK143" s="252"/>
      <c r="AOL143" s="252"/>
      <c r="AOM143" s="252"/>
      <c r="AON143" s="252"/>
      <c r="AOO143" s="252"/>
      <c r="AOP143" s="252"/>
      <c r="AOQ143" s="252"/>
      <c r="AOR143" s="252"/>
      <c r="AOS143" s="252"/>
      <c r="AOT143" s="252"/>
      <c r="AOU143" s="252"/>
      <c r="AOV143" s="252"/>
      <c r="AOW143" s="252"/>
      <c r="AOX143" s="252"/>
      <c r="AOY143" s="252"/>
      <c r="AOZ143" s="252"/>
      <c r="APA143" s="252"/>
      <c r="APB143" s="252"/>
      <c r="APC143" s="252"/>
      <c r="APD143" s="252"/>
      <c r="APE143" s="252"/>
      <c r="APF143" s="252"/>
      <c r="APG143" s="252"/>
      <c r="APH143" s="252"/>
      <c r="API143" s="252"/>
      <c r="APJ143" s="252"/>
      <c r="APK143" s="252"/>
      <c r="APL143" s="252"/>
      <c r="APM143" s="252"/>
      <c r="APN143" s="252"/>
      <c r="APO143" s="252"/>
      <c r="APP143" s="252"/>
    </row>
    <row r="144" spans="1:1108" s="249" customFormat="1">
      <c r="A144" s="42">
        <v>368</v>
      </c>
      <c r="B144" s="137">
        <v>128.1</v>
      </c>
      <c r="C144" s="102" t="s">
        <v>1016</v>
      </c>
      <c r="D144" s="174">
        <v>1274</v>
      </c>
      <c r="E144" s="104" t="s">
        <v>982</v>
      </c>
      <c r="F144" s="106" t="s">
        <v>1018</v>
      </c>
      <c r="G144" s="175" t="s">
        <v>1017</v>
      </c>
      <c r="H144" s="175" t="s">
        <v>1020</v>
      </c>
      <c r="I144" s="175" t="s">
        <v>1019</v>
      </c>
      <c r="J144" s="10" t="s">
        <v>1021</v>
      </c>
      <c r="K144" s="10" t="s">
        <v>1022</v>
      </c>
      <c r="L144" s="74" t="s">
        <v>1023</v>
      </c>
      <c r="M144" s="10" t="s">
        <v>1024</v>
      </c>
      <c r="N144" s="74" t="s">
        <v>201</v>
      </c>
      <c r="O144" s="177">
        <v>101529</v>
      </c>
      <c r="P144" s="109">
        <v>76</v>
      </c>
      <c r="Q144" s="109" t="s">
        <v>0</v>
      </c>
      <c r="R144" s="109">
        <v>76</v>
      </c>
      <c r="S144" s="109" t="s">
        <v>0</v>
      </c>
      <c r="T144" s="109">
        <v>2.5</v>
      </c>
      <c r="U144" s="109" t="s">
        <v>0</v>
      </c>
      <c r="V144" s="109">
        <v>11</v>
      </c>
      <c r="W144" s="109" t="s">
        <v>0</v>
      </c>
      <c r="X144" s="109">
        <v>6</v>
      </c>
      <c r="Y144" s="109" t="s">
        <v>0</v>
      </c>
      <c r="Z144" s="109">
        <v>5</v>
      </c>
      <c r="AA144" s="109" t="s">
        <v>0</v>
      </c>
      <c r="AB144" s="109"/>
      <c r="AC144" s="109" t="s">
        <v>0</v>
      </c>
      <c r="AD144" s="109"/>
      <c r="AE144" s="109" t="s">
        <v>0</v>
      </c>
      <c r="AF144" s="77">
        <v>4</v>
      </c>
      <c r="AG144" s="78">
        <v>8</v>
      </c>
      <c r="AH144" s="77" t="s">
        <v>202</v>
      </c>
      <c r="AI144" s="77" t="s">
        <v>0</v>
      </c>
      <c r="AJ144" s="284" t="s">
        <v>8</v>
      </c>
      <c r="AK144" s="284" t="s">
        <v>797</v>
      </c>
      <c r="AL144" s="285" t="s">
        <v>11</v>
      </c>
      <c r="AM144" s="285"/>
      <c r="AN144" s="285"/>
      <c r="AO144" s="285"/>
      <c r="AP144" s="111">
        <v>10</v>
      </c>
      <c r="AQ144" s="111" t="s">
        <v>7</v>
      </c>
      <c r="AR144" s="83">
        <v>0.17</v>
      </c>
      <c r="AS144" s="83" t="s">
        <v>20</v>
      </c>
      <c r="AT144" s="150" t="s">
        <v>250</v>
      </c>
      <c r="AU144" s="151" t="s">
        <v>251</v>
      </c>
      <c r="AV144" s="151" t="s">
        <v>252</v>
      </c>
      <c r="AW144" s="74" t="s">
        <v>206</v>
      </c>
      <c r="AX144" s="74" t="s">
        <v>207</v>
      </c>
      <c r="AY144" s="74" t="s">
        <v>208</v>
      </c>
      <c r="AZ144" s="74" t="s">
        <v>209</v>
      </c>
      <c r="BA144" s="152" t="s">
        <v>210</v>
      </c>
      <c r="BB144" s="86" t="s">
        <v>211</v>
      </c>
      <c r="BC144" s="86" t="s">
        <v>212</v>
      </c>
      <c r="BD144" s="86" t="s">
        <v>213</v>
      </c>
      <c r="BE144" s="116" t="s">
        <v>982</v>
      </c>
      <c r="BF144" s="236" t="s">
        <v>991</v>
      </c>
      <c r="BG144" s="236" t="s">
        <v>992</v>
      </c>
      <c r="BH144" s="236" t="s">
        <v>993</v>
      </c>
      <c r="BM144" s="155" t="s">
        <v>215</v>
      </c>
      <c r="BN144" s="154" t="s">
        <v>216</v>
      </c>
      <c r="BO144" s="154" t="s">
        <v>217</v>
      </c>
      <c r="BP144" s="154" t="s">
        <v>218</v>
      </c>
      <c r="BQ144" s="155" t="s">
        <v>219</v>
      </c>
      <c r="BR144" s="154" t="s">
        <v>220</v>
      </c>
      <c r="BS144" s="121" t="s">
        <v>221</v>
      </c>
      <c r="BT144" s="121" t="s">
        <v>222</v>
      </c>
      <c r="BU144" s="121" t="s">
        <v>215</v>
      </c>
      <c r="BV144" s="121" t="s">
        <v>216</v>
      </c>
      <c r="BW144" s="121" t="s">
        <v>217</v>
      </c>
      <c r="BX144" s="121" t="s">
        <v>218</v>
      </c>
      <c r="BY144" s="121" t="s">
        <v>414</v>
      </c>
      <c r="BZ144" s="155" t="s">
        <v>415</v>
      </c>
      <c r="CA144" s="268" t="s">
        <v>416</v>
      </c>
      <c r="CB144" s="268" t="s">
        <v>417</v>
      </c>
      <c r="CC144" s="154" t="s">
        <v>227</v>
      </c>
      <c r="CD144" s="156" t="s">
        <v>228</v>
      </c>
      <c r="CE144" s="157" t="s">
        <v>229</v>
      </c>
      <c r="CF144" s="157" t="s">
        <v>230</v>
      </c>
      <c r="CG144" s="390" t="s">
        <v>456</v>
      </c>
      <c r="CH144" s="155" t="s">
        <v>470</v>
      </c>
      <c r="CI144" s="155" t="s">
        <v>471</v>
      </c>
      <c r="CJ144" s="155" t="s">
        <v>472</v>
      </c>
      <c r="CK144" s="278"/>
      <c r="CL144" s="278"/>
      <c r="CM144" s="278"/>
      <c r="CN144" s="278"/>
      <c r="CO144" s="278"/>
      <c r="CP144" s="278"/>
      <c r="CQ144" s="278"/>
      <c r="CR144" s="278"/>
      <c r="CS144" s="278"/>
      <c r="CT144" s="278"/>
      <c r="CU144" s="278"/>
      <c r="CV144" s="278"/>
      <c r="CW144" s="278"/>
      <c r="CX144" s="278"/>
      <c r="CY144" s="278"/>
      <c r="CZ144" s="91"/>
      <c r="DA144" s="92"/>
      <c r="DB144" s="93"/>
      <c r="DC144" s="93"/>
      <c r="DD144" s="93"/>
      <c r="DE144" s="280" t="s">
        <v>509</v>
      </c>
      <c r="DF144" s="92"/>
      <c r="DG144" s="278"/>
      <c r="DH144" s="278"/>
      <c r="DI144" s="92" t="s">
        <v>236</v>
      </c>
      <c r="DJ144" s="91" t="s">
        <v>237</v>
      </c>
      <c r="DK144" s="91" t="s">
        <v>238</v>
      </c>
      <c r="DL144" s="91" t="s">
        <v>239</v>
      </c>
      <c r="DM144" s="127" t="s">
        <v>414</v>
      </c>
      <c r="DN144" s="127" t="s">
        <v>422</v>
      </c>
      <c r="DO144" s="127" t="s">
        <v>423</v>
      </c>
      <c r="DP144" s="127" t="s">
        <v>424</v>
      </c>
      <c r="DQ144" s="91"/>
      <c r="DR144" s="91"/>
      <c r="DS144" s="91"/>
      <c r="DT144" s="91"/>
      <c r="DU144" s="191" t="s">
        <v>852</v>
      </c>
      <c r="DV144" s="91" t="s">
        <v>853</v>
      </c>
      <c r="DW144" s="91" t="s">
        <v>854</v>
      </c>
      <c r="DX144" s="91" t="s">
        <v>855</v>
      </c>
      <c r="DY144" s="91"/>
      <c r="DZ144" s="91"/>
      <c r="EA144" s="91"/>
      <c r="EB144" s="91"/>
      <c r="EC144" s="91"/>
      <c r="ED144" s="91"/>
      <c r="EE144" s="91"/>
      <c r="EF144" s="91"/>
      <c r="EG144" s="94" t="s">
        <v>856</v>
      </c>
      <c r="EH144" s="96" t="s">
        <v>516</v>
      </c>
      <c r="EI144" s="95" t="s">
        <v>517</v>
      </c>
      <c r="EJ144" s="95" t="s">
        <v>518</v>
      </c>
      <c r="EK144" s="96" t="s">
        <v>253</v>
      </c>
      <c r="EL144" s="74" t="s">
        <v>519</v>
      </c>
      <c r="EM144" s="74" t="s">
        <v>520</v>
      </c>
      <c r="EN144" s="137" t="s">
        <v>856</v>
      </c>
      <c r="EO144" s="185" t="s">
        <v>254</v>
      </c>
      <c r="EP144" s="185" t="s">
        <v>858</v>
      </c>
      <c r="EQ144" s="185" t="s">
        <v>1025</v>
      </c>
      <c r="ER144" s="185" t="s">
        <v>1026</v>
      </c>
      <c r="ES144" s="185" t="s">
        <v>1027</v>
      </c>
      <c r="ET144" s="185" t="s">
        <v>862</v>
      </c>
      <c r="EU144" s="185"/>
      <c r="EV144" s="137"/>
      <c r="EW144" s="137"/>
      <c r="EX144" s="355" t="s">
        <v>587</v>
      </c>
      <c r="EY144" s="356"/>
      <c r="EZ144" s="355" t="s">
        <v>588</v>
      </c>
      <c r="FA144" s="355" t="s">
        <v>589</v>
      </c>
      <c r="FB144" s="355"/>
      <c r="FC144" s="355"/>
      <c r="FD144" s="356"/>
      <c r="FE144" s="356"/>
      <c r="FF144" s="240">
        <v>44170</v>
      </c>
      <c r="FG144" s="248"/>
      <c r="FH144" s="248"/>
      <c r="FI144" s="240">
        <v>115948</v>
      </c>
      <c r="FJ144" s="248"/>
      <c r="FK144" s="248"/>
      <c r="FL144" s="135">
        <v>1</v>
      </c>
      <c r="FM144" s="136"/>
      <c r="FN144" s="136"/>
      <c r="FO144" s="136"/>
      <c r="FP144" s="136"/>
      <c r="FQ144" s="136"/>
      <c r="FR144" s="136"/>
      <c r="FS144" s="136"/>
      <c r="FT144" s="136"/>
      <c r="FU144" s="136"/>
      <c r="FV144" s="136"/>
    </row>
    <row r="145" spans="1:1108" s="249" customFormat="1">
      <c r="A145" s="42">
        <v>371</v>
      </c>
      <c r="B145" s="137">
        <v>129.1</v>
      </c>
      <c r="C145" s="102" t="s">
        <v>1028</v>
      </c>
      <c r="D145" s="174">
        <v>1274</v>
      </c>
      <c r="E145" s="104" t="s">
        <v>982</v>
      </c>
      <c r="F145" s="106" t="s">
        <v>1030</v>
      </c>
      <c r="G145" s="175" t="s">
        <v>1029</v>
      </c>
      <c r="H145" s="175" t="s">
        <v>1032</v>
      </c>
      <c r="I145" s="175" t="s">
        <v>1031</v>
      </c>
      <c r="J145" s="10" t="s">
        <v>1021</v>
      </c>
      <c r="K145" s="10" t="s">
        <v>1022</v>
      </c>
      <c r="L145" s="74" t="s">
        <v>1023</v>
      </c>
      <c r="M145" s="10" t="s">
        <v>1024</v>
      </c>
      <c r="N145" s="74" t="s">
        <v>201</v>
      </c>
      <c r="O145" s="177">
        <v>101530</v>
      </c>
      <c r="P145" s="109">
        <v>89</v>
      </c>
      <c r="Q145" s="109" t="s">
        <v>0</v>
      </c>
      <c r="R145" s="109">
        <v>89</v>
      </c>
      <c r="S145" s="109" t="s">
        <v>0</v>
      </c>
      <c r="T145" s="109">
        <v>2.5</v>
      </c>
      <c r="U145" s="109" t="s">
        <v>0</v>
      </c>
      <c r="V145" s="109">
        <v>12</v>
      </c>
      <c r="W145" s="109" t="s">
        <v>0</v>
      </c>
      <c r="X145" s="109">
        <v>7</v>
      </c>
      <c r="Y145" s="109" t="s">
        <v>0</v>
      </c>
      <c r="Z145" s="109">
        <v>5</v>
      </c>
      <c r="AA145" s="109" t="s">
        <v>0</v>
      </c>
      <c r="AB145" s="109"/>
      <c r="AC145" s="109" t="s">
        <v>0</v>
      </c>
      <c r="AD145" s="109"/>
      <c r="AE145" s="109" t="s">
        <v>0</v>
      </c>
      <c r="AF145" s="77">
        <v>4.5</v>
      </c>
      <c r="AG145" s="78">
        <v>8</v>
      </c>
      <c r="AH145" s="77" t="s">
        <v>407</v>
      </c>
      <c r="AI145" s="77" t="s">
        <v>0</v>
      </c>
      <c r="AJ145" s="284" t="s">
        <v>8</v>
      </c>
      <c r="AK145" s="284" t="s">
        <v>797</v>
      </c>
      <c r="AL145" s="285" t="s">
        <v>11</v>
      </c>
      <c r="AM145" s="285"/>
      <c r="AN145" s="285"/>
      <c r="AO145" s="285"/>
      <c r="AP145" s="111">
        <v>10</v>
      </c>
      <c r="AQ145" s="111" t="s">
        <v>7</v>
      </c>
      <c r="AR145" s="83">
        <v>0.23</v>
      </c>
      <c r="AS145" s="83" t="s">
        <v>20</v>
      </c>
      <c r="AT145" s="260">
        <v>80</v>
      </c>
      <c r="AU145" s="261">
        <v>90</v>
      </c>
      <c r="AV145" s="261">
        <v>100</v>
      </c>
      <c r="AW145" s="74" t="s">
        <v>206</v>
      </c>
      <c r="AX145" s="74" t="s">
        <v>207</v>
      </c>
      <c r="AY145" s="74" t="s">
        <v>208</v>
      </c>
      <c r="AZ145" s="74" t="s">
        <v>209</v>
      </c>
      <c r="BA145" s="152" t="s">
        <v>210</v>
      </c>
      <c r="BB145" s="86" t="s">
        <v>211</v>
      </c>
      <c r="BC145" s="86" t="s">
        <v>212</v>
      </c>
      <c r="BD145" s="86" t="s">
        <v>213</v>
      </c>
      <c r="BE145" s="116" t="s">
        <v>982</v>
      </c>
      <c r="BF145" s="236" t="s">
        <v>991</v>
      </c>
      <c r="BG145" s="236" t="s">
        <v>992</v>
      </c>
      <c r="BH145" s="236" t="s">
        <v>993</v>
      </c>
      <c r="BM145" s="155" t="s">
        <v>215</v>
      </c>
      <c r="BN145" s="154" t="s">
        <v>216</v>
      </c>
      <c r="BO145" s="154" t="s">
        <v>217</v>
      </c>
      <c r="BP145" s="154" t="s">
        <v>218</v>
      </c>
      <c r="BQ145" s="155" t="s">
        <v>219</v>
      </c>
      <c r="BR145" s="154" t="s">
        <v>220</v>
      </c>
      <c r="BS145" s="121" t="s">
        <v>221</v>
      </c>
      <c r="BT145" s="121" t="s">
        <v>222</v>
      </c>
      <c r="BU145" s="121" t="s">
        <v>215</v>
      </c>
      <c r="BV145" s="121" t="s">
        <v>216</v>
      </c>
      <c r="BW145" s="121" t="s">
        <v>217</v>
      </c>
      <c r="BX145" s="121" t="s">
        <v>218</v>
      </c>
      <c r="BY145" s="121" t="s">
        <v>414</v>
      </c>
      <c r="BZ145" s="155" t="s">
        <v>415</v>
      </c>
      <c r="CA145" s="268" t="s">
        <v>416</v>
      </c>
      <c r="CB145" s="268" t="s">
        <v>417</v>
      </c>
      <c r="CC145" s="154" t="s">
        <v>227</v>
      </c>
      <c r="CD145" s="156" t="s">
        <v>228</v>
      </c>
      <c r="CE145" s="157" t="s">
        <v>229</v>
      </c>
      <c r="CF145" s="157" t="s">
        <v>230</v>
      </c>
      <c r="CG145" s="390" t="s">
        <v>456</v>
      </c>
      <c r="CH145" s="155" t="s">
        <v>470</v>
      </c>
      <c r="CI145" s="155" t="s">
        <v>471</v>
      </c>
      <c r="CJ145" s="155" t="s">
        <v>472</v>
      </c>
      <c r="CK145" s="278"/>
      <c r="CL145" s="278"/>
      <c r="CM145" s="278"/>
      <c r="CN145" s="278"/>
      <c r="CO145" s="278"/>
      <c r="CP145" s="278"/>
      <c r="CQ145" s="278"/>
      <c r="CR145" s="278"/>
      <c r="CS145" s="278"/>
      <c r="CT145" s="278"/>
      <c r="CU145" s="278"/>
      <c r="CV145" s="278"/>
      <c r="CW145" s="278"/>
      <c r="CX145" s="278"/>
      <c r="CY145" s="278"/>
      <c r="CZ145" s="91"/>
      <c r="DA145" s="92"/>
      <c r="DB145" s="93"/>
      <c r="DC145" s="93"/>
      <c r="DD145" s="93"/>
      <c r="DE145" s="280" t="s">
        <v>509</v>
      </c>
      <c r="DF145" s="92"/>
      <c r="DG145" s="278"/>
      <c r="DH145" s="278"/>
      <c r="DI145" s="92" t="s">
        <v>236</v>
      </c>
      <c r="DJ145" s="91" t="s">
        <v>237</v>
      </c>
      <c r="DK145" s="91" t="s">
        <v>238</v>
      </c>
      <c r="DL145" s="91" t="s">
        <v>239</v>
      </c>
      <c r="DM145" s="127" t="s">
        <v>414</v>
      </c>
      <c r="DN145" s="127" t="s">
        <v>422</v>
      </c>
      <c r="DO145" s="127" t="s">
        <v>423</v>
      </c>
      <c r="DP145" s="127" t="s">
        <v>424</v>
      </c>
      <c r="DQ145" s="91"/>
      <c r="DR145" s="91"/>
      <c r="DS145" s="91"/>
      <c r="DT145" s="91"/>
      <c r="DU145" s="191" t="s">
        <v>852</v>
      </c>
      <c r="DV145" s="91" t="s">
        <v>853</v>
      </c>
      <c r="DW145" s="91" t="s">
        <v>854</v>
      </c>
      <c r="DX145" s="91" t="s">
        <v>855</v>
      </c>
      <c r="DY145" s="91"/>
      <c r="DZ145" s="91"/>
      <c r="EA145" s="91"/>
      <c r="EB145" s="91"/>
      <c r="EC145" s="91"/>
      <c r="ED145" s="91"/>
      <c r="EE145" s="91"/>
      <c r="EF145" s="91"/>
      <c r="EG145" s="94" t="s">
        <v>869</v>
      </c>
      <c r="EH145" s="96" t="s">
        <v>516</v>
      </c>
      <c r="EI145" s="95" t="s">
        <v>517</v>
      </c>
      <c r="EJ145" s="95" t="s">
        <v>518</v>
      </c>
      <c r="EK145" s="96" t="s">
        <v>253</v>
      </c>
      <c r="EL145" s="74" t="s">
        <v>519</v>
      </c>
      <c r="EM145" s="74" t="s">
        <v>520</v>
      </c>
      <c r="EN145" s="137" t="s">
        <v>869</v>
      </c>
      <c r="EO145" s="185" t="s">
        <v>254</v>
      </c>
      <c r="EP145" s="185" t="s">
        <v>919</v>
      </c>
      <c r="EQ145" s="185" t="s">
        <v>1025</v>
      </c>
      <c r="ER145" s="185" t="s">
        <v>1026</v>
      </c>
      <c r="ES145" s="185" t="s">
        <v>1027</v>
      </c>
      <c r="ET145" s="185" t="s">
        <v>871</v>
      </c>
      <c r="EU145" s="185" t="s">
        <v>1033</v>
      </c>
      <c r="EV145" s="137"/>
      <c r="EW145" s="137"/>
      <c r="EX145" s="355" t="s">
        <v>593</v>
      </c>
      <c r="EY145" s="356"/>
      <c r="EZ145" s="355" t="s">
        <v>594</v>
      </c>
      <c r="FA145" s="355" t="s">
        <v>595</v>
      </c>
      <c r="FB145" s="355"/>
      <c r="FC145" s="355"/>
      <c r="FD145" s="356"/>
      <c r="FE145" s="356"/>
      <c r="FF145" s="240">
        <v>44048</v>
      </c>
      <c r="FG145" s="248"/>
      <c r="FH145" s="248"/>
      <c r="FI145" s="240">
        <v>115945</v>
      </c>
      <c r="FJ145" s="248"/>
      <c r="FK145" s="248"/>
      <c r="FL145" s="135">
        <v>1</v>
      </c>
      <c r="FM145" s="136"/>
      <c r="FN145" s="136"/>
      <c r="FO145" s="136"/>
      <c r="FP145" s="136"/>
      <c r="FQ145" s="136"/>
      <c r="FR145" s="136"/>
      <c r="FS145" s="136"/>
      <c r="FT145" s="136"/>
      <c r="FU145" s="136"/>
      <c r="FV145" s="136"/>
    </row>
    <row r="146" spans="1:1108" s="249" customFormat="1">
      <c r="A146" s="42">
        <v>374</v>
      </c>
      <c r="B146" s="137">
        <v>130.1</v>
      </c>
      <c r="C146" s="102" t="s">
        <v>1034</v>
      </c>
      <c r="D146" s="174">
        <v>1274</v>
      </c>
      <c r="E146" s="104" t="s">
        <v>982</v>
      </c>
      <c r="F146" s="106" t="s">
        <v>1036</v>
      </c>
      <c r="G146" s="175" t="s">
        <v>1035</v>
      </c>
      <c r="H146" s="175" t="s">
        <v>1038</v>
      </c>
      <c r="I146" s="175" t="s">
        <v>1037</v>
      </c>
      <c r="J146" s="10" t="s">
        <v>1039</v>
      </c>
      <c r="K146" s="10" t="s">
        <v>1040</v>
      </c>
      <c r="L146" s="74" t="s">
        <v>1041</v>
      </c>
      <c r="M146" s="10" t="s">
        <v>1042</v>
      </c>
      <c r="N146" s="74" t="s">
        <v>293</v>
      </c>
      <c r="O146" s="177">
        <v>101532</v>
      </c>
      <c r="P146" s="109">
        <v>89</v>
      </c>
      <c r="Q146" s="109" t="s">
        <v>0</v>
      </c>
      <c r="R146" s="109">
        <v>89</v>
      </c>
      <c r="S146" s="109" t="s">
        <v>0</v>
      </c>
      <c r="T146" s="109">
        <v>2.5</v>
      </c>
      <c r="U146" s="109" t="s">
        <v>0</v>
      </c>
      <c r="V146" s="109">
        <v>12</v>
      </c>
      <c r="W146" s="109" t="s">
        <v>0</v>
      </c>
      <c r="X146" s="109">
        <v>7</v>
      </c>
      <c r="Y146" s="109" t="s">
        <v>0</v>
      </c>
      <c r="Z146" s="109">
        <v>5</v>
      </c>
      <c r="AA146" s="109" t="s">
        <v>0</v>
      </c>
      <c r="AB146" s="109"/>
      <c r="AC146" s="109" t="s">
        <v>0</v>
      </c>
      <c r="AD146" s="109"/>
      <c r="AE146" s="109" t="s">
        <v>0</v>
      </c>
      <c r="AF146" s="77">
        <v>4.5</v>
      </c>
      <c r="AG146" s="78">
        <v>8</v>
      </c>
      <c r="AH146" s="77" t="s">
        <v>407</v>
      </c>
      <c r="AI146" s="77" t="s">
        <v>0</v>
      </c>
      <c r="AJ146" s="284" t="s">
        <v>8</v>
      </c>
      <c r="AK146" s="284" t="s">
        <v>797</v>
      </c>
      <c r="AL146" s="285" t="s">
        <v>11</v>
      </c>
      <c r="AM146" s="285"/>
      <c r="AN146" s="285"/>
      <c r="AO146" s="285"/>
      <c r="AP146" s="111">
        <v>10</v>
      </c>
      <c r="AQ146" s="111" t="s">
        <v>7</v>
      </c>
      <c r="AR146" s="83">
        <v>0.23</v>
      </c>
      <c r="AS146" s="83" t="s">
        <v>20</v>
      </c>
      <c r="AT146" s="260">
        <v>80</v>
      </c>
      <c r="AU146" s="261">
        <v>90</v>
      </c>
      <c r="AV146" s="261">
        <v>100</v>
      </c>
      <c r="AW146" s="74" t="s">
        <v>206</v>
      </c>
      <c r="AX146" s="74" t="s">
        <v>207</v>
      </c>
      <c r="AY146" s="74" t="s">
        <v>208</v>
      </c>
      <c r="AZ146" s="74" t="s">
        <v>209</v>
      </c>
      <c r="BA146" s="152" t="s">
        <v>210</v>
      </c>
      <c r="BB146" s="86" t="s">
        <v>211</v>
      </c>
      <c r="BC146" s="86" t="s">
        <v>212</v>
      </c>
      <c r="BD146" s="86" t="s">
        <v>213</v>
      </c>
      <c r="BE146" s="116" t="s">
        <v>982</v>
      </c>
      <c r="BF146" s="236" t="s">
        <v>991</v>
      </c>
      <c r="BG146" s="236" t="s">
        <v>992</v>
      </c>
      <c r="BH146" s="236" t="s">
        <v>993</v>
      </c>
      <c r="BM146" s="154" t="s">
        <v>294</v>
      </c>
      <c r="BN146" s="157" t="s">
        <v>295</v>
      </c>
      <c r="BO146" s="157" t="s">
        <v>296</v>
      </c>
      <c r="BP146" s="156" t="s">
        <v>297</v>
      </c>
      <c r="BQ146" s="155" t="s">
        <v>298</v>
      </c>
      <c r="BR146" s="155" t="s">
        <v>299</v>
      </c>
      <c r="BS146" s="121" t="s">
        <v>300</v>
      </c>
      <c r="BT146" s="121" t="s">
        <v>301</v>
      </c>
      <c r="BU146" s="121" t="s">
        <v>294</v>
      </c>
      <c r="BV146" s="121" t="s">
        <v>302</v>
      </c>
      <c r="BW146" s="121" t="s">
        <v>296</v>
      </c>
      <c r="BX146" s="121" t="s">
        <v>297</v>
      </c>
      <c r="BY146" s="121" t="s">
        <v>414</v>
      </c>
      <c r="BZ146" s="155" t="s">
        <v>415</v>
      </c>
      <c r="CA146" s="268" t="s">
        <v>416</v>
      </c>
      <c r="CB146" s="268" t="s">
        <v>417</v>
      </c>
      <c r="CC146" s="154" t="s">
        <v>227</v>
      </c>
      <c r="CD146" s="156" t="s">
        <v>228</v>
      </c>
      <c r="CE146" s="157" t="s">
        <v>229</v>
      </c>
      <c r="CF146" s="157" t="s">
        <v>230</v>
      </c>
      <c r="CG146" s="390" t="s">
        <v>456</v>
      </c>
      <c r="CH146" s="155" t="s">
        <v>470</v>
      </c>
      <c r="CI146" s="155" t="s">
        <v>471</v>
      </c>
      <c r="CJ146" s="155" t="s">
        <v>472</v>
      </c>
      <c r="CK146" s="278"/>
      <c r="CL146" s="278"/>
      <c r="CM146" s="278"/>
      <c r="CN146" s="278"/>
      <c r="CO146" s="278"/>
      <c r="CP146" s="278"/>
      <c r="CQ146" s="278"/>
      <c r="CR146" s="278"/>
      <c r="CS146" s="278"/>
      <c r="CT146" s="278"/>
      <c r="CU146" s="278"/>
      <c r="CV146" s="278"/>
      <c r="CW146" s="278"/>
      <c r="CX146" s="278"/>
      <c r="CY146" s="278"/>
      <c r="CZ146" s="91"/>
      <c r="DA146" s="92"/>
      <c r="DB146" s="93"/>
      <c r="DC146" s="93"/>
      <c r="DD146" s="93"/>
      <c r="DE146" s="280" t="s">
        <v>509</v>
      </c>
      <c r="DF146" s="92"/>
      <c r="DG146" s="278"/>
      <c r="DH146" s="278"/>
      <c r="DI146" s="92" t="s">
        <v>236</v>
      </c>
      <c r="DJ146" s="91" t="s">
        <v>237</v>
      </c>
      <c r="DK146" s="91" t="s">
        <v>238</v>
      </c>
      <c r="DL146" s="91" t="s">
        <v>239</v>
      </c>
      <c r="DM146" s="127" t="s">
        <v>414</v>
      </c>
      <c r="DN146" s="127" t="s">
        <v>422</v>
      </c>
      <c r="DO146" s="127" t="s">
        <v>423</v>
      </c>
      <c r="DP146" s="127" t="s">
        <v>424</v>
      </c>
      <c r="DQ146" s="91"/>
      <c r="DR146" s="91"/>
      <c r="DS146" s="91"/>
      <c r="DT146" s="91"/>
      <c r="DU146" s="191" t="s">
        <v>852</v>
      </c>
      <c r="DV146" s="91" t="s">
        <v>853</v>
      </c>
      <c r="DW146" s="91" t="s">
        <v>854</v>
      </c>
      <c r="DX146" s="91" t="s">
        <v>855</v>
      </c>
      <c r="DY146" s="91"/>
      <c r="DZ146" s="91"/>
      <c r="EA146" s="91"/>
      <c r="EB146" s="91"/>
      <c r="EC146" s="91"/>
      <c r="ED146" s="91"/>
      <c r="EE146" s="91"/>
      <c r="EF146" s="91"/>
      <c r="EG146" s="94" t="s">
        <v>907</v>
      </c>
      <c r="EH146" s="96" t="s">
        <v>516</v>
      </c>
      <c r="EI146" s="95" t="s">
        <v>517</v>
      </c>
      <c r="EJ146" s="95" t="s">
        <v>518</v>
      </c>
      <c r="EK146" s="96" t="s">
        <v>253</v>
      </c>
      <c r="EL146" s="74" t="s">
        <v>519</v>
      </c>
      <c r="EM146" s="74" t="s">
        <v>520</v>
      </c>
      <c r="EN146" s="137" t="s">
        <v>907</v>
      </c>
      <c r="EO146" s="185" t="s">
        <v>254</v>
      </c>
      <c r="EP146" s="185" t="s">
        <v>919</v>
      </c>
      <c r="EQ146" s="185" t="s">
        <v>1043</v>
      </c>
      <c r="ER146" s="185" t="s">
        <v>1044</v>
      </c>
      <c r="ES146" s="185" t="s">
        <v>1045</v>
      </c>
      <c r="ET146" s="185" t="s">
        <v>908</v>
      </c>
      <c r="EU146" s="185" t="s">
        <v>1046</v>
      </c>
      <c r="EV146" s="137"/>
      <c r="EW146" s="137"/>
      <c r="EX146" s="355" t="s">
        <v>633</v>
      </c>
      <c r="EY146" s="356"/>
      <c r="EZ146" s="355" t="s">
        <v>634</v>
      </c>
      <c r="FA146" s="355" t="s">
        <v>635</v>
      </c>
      <c r="FB146" s="355"/>
      <c r="FC146" s="355"/>
      <c r="FD146" s="356"/>
      <c r="FE146" s="356"/>
      <c r="FF146" s="240">
        <v>44051</v>
      </c>
      <c r="FG146" s="248"/>
      <c r="FH146" s="248"/>
      <c r="FI146" s="240">
        <v>115967</v>
      </c>
      <c r="FJ146" s="248"/>
      <c r="FK146" s="248"/>
      <c r="FL146" s="135">
        <v>1</v>
      </c>
      <c r="FM146" s="136"/>
      <c r="FN146" s="136"/>
      <c r="FO146" s="136"/>
      <c r="FP146" s="136"/>
      <c r="FQ146" s="136"/>
      <c r="FR146" s="136"/>
      <c r="FS146" s="136"/>
      <c r="FT146" s="136"/>
      <c r="FU146" s="136"/>
      <c r="FV146" s="136"/>
    </row>
    <row r="147" spans="1:1108" s="249" customFormat="1">
      <c r="A147" s="199">
        <v>377</v>
      </c>
      <c r="B147" s="281">
        <v>131.1</v>
      </c>
      <c r="C147" s="201"/>
      <c r="D147" s="317"/>
      <c r="E147" s="203"/>
      <c r="F147" s="205"/>
      <c r="G147" s="206"/>
      <c r="H147" s="206"/>
      <c r="I147" s="206"/>
      <c r="J147" s="326"/>
      <c r="K147" s="326"/>
      <c r="L147" s="319"/>
      <c r="M147" s="332"/>
      <c r="N147" s="319"/>
      <c r="O147" s="321"/>
      <c r="P147" s="213"/>
      <c r="Q147" s="213"/>
      <c r="R147" s="213"/>
      <c r="S147" s="213"/>
      <c r="T147" s="213"/>
      <c r="U147" s="21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13"/>
      <c r="AF147" s="213"/>
      <c r="AG147" s="217"/>
      <c r="AH147" s="213"/>
      <c r="AI147" s="213"/>
      <c r="AJ147" s="205"/>
      <c r="AK147" s="205"/>
      <c r="AL147" s="322"/>
      <c r="AM147" s="322"/>
      <c r="AN147" s="322"/>
      <c r="AO147" s="322"/>
      <c r="AP147" s="217"/>
      <c r="AQ147" s="217"/>
      <c r="AR147" s="345"/>
      <c r="AS147" s="345"/>
      <c r="AT147" s="345"/>
      <c r="AU147" s="345"/>
      <c r="AV147" s="345"/>
      <c r="AW147" s="319"/>
      <c r="AX147" s="319"/>
      <c r="AY147" s="319"/>
      <c r="AZ147" s="319"/>
      <c r="BA147" s="319"/>
      <c r="BB147" s="332"/>
      <c r="BC147" s="332"/>
      <c r="BD147" s="332"/>
      <c r="BE147" s="203"/>
      <c r="BF147" s="319"/>
      <c r="BG147" s="319"/>
      <c r="BH147" s="319"/>
      <c r="BI147" s="252"/>
      <c r="BJ147" s="252"/>
      <c r="BK147" s="252"/>
      <c r="BL147" s="252"/>
      <c r="BM147" s="319"/>
      <c r="BN147" s="319"/>
      <c r="BO147" s="319"/>
      <c r="BP147" s="319"/>
      <c r="BQ147" s="319"/>
      <c r="BR147" s="319"/>
      <c r="BS147" s="222" t="s">
        <v>283</v>
      </c>
      <c r="BT147" s="222" t="s">
        <v>283</v>
      </c>
      <c r="BU147" s="222" t="s">
        <v>283</v>
      </c>
      <c r="BV147" s="222" t="s">
        <v>283</v>
      </c>
      <c r="BW147" s="222" t="s">
        <v>283</v>
      </c>
      <c r="BX147" s="222" t="s">
        <v>283</v>
      </c>
      <c r="BY147" s="222" t="s">
        <v>283</v>
      </c>
      <c r="BZ147" s="319"/>
      <c r="CA147" s="319"/>
      <c r="CB147" s="319"/>
      <c r="CC147" s="319"/>
      <c r="CD147" s="319"/>
      <c r="CE147" s="319"/>
      <c r="CF147" s="319"/>
      <c r="CG147" s="319"/>
      <c r="CH147" s="319"/>
      <c r="CI147" s="319"/>
      <c r="CJ147" s="319"/>
      <c r="CK147" s="319"/>
      <c r="CL147" s="319"/>
      <c r="CM147" s="319"/>
      <c r="CN147" s="319"/>
      <c r="CO147" s="319"/>
      <c r="CP147" s="319"/>
      <c r="CQ147" s="319"/>
      <c r="CR147" s="319"/>
      <c r="CS147" s="319"/>
      <c r="CT147" s="319"/>
      <c r="CU147" s="319"/>
      <c r="CV147" s="319"/>
      <c r="CW147" s="319"/>
      <c r="CX147" s="319"/>
      <c r="CY147" s="319"/>
      <c r="CZ147" s="319"/>
      <c r="DA147" s="330"/>
      <c r="DB147" s="331"/>
      <c r="DC147" s="331"/>
      <c r="DD147" s="331"/>
      <c r="DE147" s="332"/>
      <c r="DF147" s="330"/>
      <c r="DG147" s="319"/>
      <c r="DH147" s="319"/>
      <c r="DI147" s="330"/>
      <c r="DJ147" s="319"/>
      <c r="DK147" s="319"/>
      <c r="DL147" s="319"/>
      <c r="DM147" s="228" t="s">
        <v>283</v>
      </c>
      <c r="DN147" s="228" t="s">
        <v>283</v>
      </c>
      <c r="DO147" s="228" t="s">
        <v>283</v>
      </c>
      <c r="DP147" s="228"/>
      <c r="DQ147" s="319"/>
      <c r="DR147" s="319"/>
      <c r="DS147" s="319"/>
      <c r="DT147" s="319"/>
      <c r="DU147" s="319"/>
      <c r="DV147" s="319"/>
      <c r="DW147" s="319"/>
      <c r="DX147" s="319"/>
      <c r="DY147" s="319"/>
      <c r="DZ147" s="319"/>
      <c r="EA147" s="319"/>
      <c r="EB147" s="319"/>
      <c r="EC147" s="319"/>
      <c r="ED147" s="319"/>
      <c r="EE147" s="319"/>
      <c r="EF147" s="319"/>
      <c r="EG147" s="200"/>
      <c r="EH147" s="200"/>
      <c r="EI147" s="319"/>
      <c r="EJ147" s="319"/>
      <c r="EK147" s="281"/>
      <c r="EL147" s="319"/>
      <c r="EM147" s="319"/>
      <c r="EN147" s="200"/>
      <c r="EO147" s="281"/>
      <c r="EP147" s="281"/>
      <c r="EQ147" s="281"/>
      <c r="ER147" s="281"/>
      <c r="ES147" s="281"/>
      <c r="ET147" s="281"/>
      <c r="EU147" s="281"/>
      <c r="EV147" s="200"/>
      <c r="EW147" s="200"/>
      <c r="EX147" s="319"/>
      <c r="EY147" s="319"/>
      <c r="EZ147" s="319"/>
      <c r="FA147" s="319"/>
      <c r="FB147" s="319"/>
      <c r="FC147" s="319"/>
      <c r="FD147" s="319"/>
      <c r="FE147" s="319"/>
      <c r="FF147" s="317"/>
      <c r="FG147" s="317"/>
      <c r="FH147" s="317"/>
      <c r="FI147" s="317"/>
      <c r="FJ147" s="317"/>
      <c r="FK147" s="317"/>
      <c r="FL147" s="234">
        <v>1</v>
      </c>
      <c r="FM147" s="222"/>
      <c r="FN147" s="222"/>
      <c r="FO147" s="222"/>
      <c r="FP147" s="222"/>
      <c r="FQ147" s="222"/>
      <c r="FR147" s="222"/>
      <c r="FS147" s="222"/>
      <c r="FT147" s="222"/>
      <c r="FU147" s="222"/>
      <c r="FV147" s="222"/>
      <c r="FW147" s="252"/>
      <c r="FX147" s="252"/>
      <c r="FY147" s="252"/>
      <c r="FZ147" s="252"/>
      <c r="GA147" s="252"/>
      <c r="GB147" s="252"/>
      <c r="GC147" s="252"/>
      <c r="GD147" s="252"/>
      <c r="GE147" s="252"/>
      <c r="GF147" s="252"/>
      <c r="GG147" s="252"/>
      <c r="GH147" s="252"/>
      <c r="GI147" s="252"/>
      <c r="GJ147" s="252"/>
      <c r="GK147" s="252"/>
      <c r="GL147" s="252"/>
      <c r="GM147" s="252"/>
      <c r="GN147" s="252"/>
      <c r="GO147" s="252"/>
      <c r="GP147" s="252"/>
      <c r="GQ147" s="252"/>
      <c r="GR147" s="252"/>
      <c r="GS147" s="252"/>
      <c r="GT147" s="252"/>
      <c r="GU147" s="252"/>
      <c r="GV147" s="252"/>
      <c r="GW147" s="252"/>
      <c r="GX147" s="252"/>
      <c r="GY147" s="252"/>
      <c r="GZ147" s="252"/>
      <c r="HA147" s="252"/>
      <c r="HB147" s="252"/>
      <c r="HC147" s="252"/>
      <c r="HD147" s="252"/>
      <c r="HE147" s="252"/>
      <c r="HF147" s="252"/>
      <c r="HG147" s="252"/>
      <c r="HH147" s="252"/>
      <c r="HI147" s="252"/>
      <c r="HJ147" s="252"/>
      <c r="HK147" s="252"/>
      <c r="HL147" s="252"/>
      <c r="HM147" s="252"/>
      <c r="HN147" s="252"/>
      <c r="HO147" s="252"/>
      <c r="HP147" s="252"/>
      <c r="HQ147" s="252"/>
      <c r="HR147" s="252"/>
      <c r="HS147" s="252"/>
      <c r="HT147" s="252"/>
      <c r="HU147" s="252"/>
      <c r="HV147" s="252"/>
      <c r="HW147" s="252"/>
      <c r="HX147" s="252"/>
      <c r="HY147" s="252"/>
      <c r="HZ147" s="252"/>
      <c r="IA147" s="252"/>
      <c r="IB147" s="252"/>
      <c r="IC147" s="252"/>
      <c r="ID147" s="252"/>
      <c r="IE147" s="252"/>
      <c r="IF147" s="252"/>
      <c r="IG147" s="252"/>
      <c r="IH147" s="252"/>
      <c r="II147" s="252"/>
      <c r="IJ147" s="252"/>
      <c r="IK147" s="252"/>
      <c r="IL147" s="252"/>
      <c r="IM147" s="252"/>
      <c r="IN147" s="252"/>
      <c r="IO147" s="252"/>
      <c r="IP147" s="252"/>
      <c r="IQ147" s="252"/>
      <c r="IR147" s="252"/>
      <c r="IS147" s="252"/>
      <c r="IT147" s="252"/>
      <c r="IU147" s="252"/>
      <c r="IV147" s="252"/>
      <c r="IW147" s="252"/>
      <c r="IX147" s="252"/>
      <c r="IY147" s="252"/>
      <c r="IZ147" s="252"/>
      <c r="JA147" s="252"/>
      <c r="JB147" s="252"/>
      <c r="JC147" s="252"/>
      <c r="JD147" s="252"/>
      <c r="JE147" s="252"/>
      <c r="JF147" s="252"/>
      <c r="JG147" s="252"/>
      <c r="JH147" s="252"/>
      <c r="JI147" s="252"/>
      <c r="JJ147" s="252"/>
      <c r="JK147" s="252"/>
      <c r="JL147" s="252"/>
      <c r="JM147" s="252"/>
      <c r="JN147" s="252"/>
      <c r="JO147" s="252"/>
      <c r="JP147" s="252"/>
      <c r="JQ147" s="252"/>
      <c r="JR147" s="252"/>
      <c r="JS147" s="252"/>
      <c r="JT147" s="252"/>
      <c r="JU147" s="252"/>
      <c r="JV147" s="252"/>
      <c r="JW147" s="252"/>
      <c r="JX147" s="252"/>
      <c r="JY147" s="252"/>
      <c r="JZ147" s="252"/>
      <c r="KA147" s="252"/>
      <c r="KB147" s="252"/>
      <c r="KC147" s="252"/>
      <c r="KD147" s="252"/>
      <c r="KE147" s="252"/>
      <c r="KF147" s="252"/>
      <c r="KG147" s="252"/>
      <c r="KH147" s="252"/>
      <c r="KI147" s="252"/>
      <c r="KJ147" s="252"/>
      <c r="KK147" s="252"/>
      <c r="KL147" s="252"/>
      <c r="KM147" s="252"/>
      <c r="KN147" s="252"/>
      <c r="KO147" s="252"/>
      <c r="KP147" s="252"/>
      <c r="KQ147" s="252"/>
      <c r="KR147" s="252"/>
      <c r="KS147" s="252"/>
      <c r="KT147" s="252"/>
      <c r="KU147" s="252"/>
      <c r="KV147" s="252"/>
      <c r="KW147" s="252"/>
      <c r="KX147" s="252"/>
      <c r="KY147" s="252"/>
      <c r="KZ147" s="252"/>
      <c r="LA147" s="252"/>
      <c r="LB147" s="252"/>
      <c r="LC147" s="252"/>
      <c r="LD147" s="252"/>
      <c r="LE147" s="252"/>
      <c r="LF147" s="252"/>
      <c r="LG147" s="252"/>
      <c r="LH147" s="252"/>
      <c r="LI147" s="252"/>
      <c r="LJ147" s="252"/>
      <c r="LK147" s="252"/>
      <c r="LL147" s="252"/>
      <c r="LM147" s="252"/>
      <c r="LN147" s="252"/>
      <c r="LO147" s="252"/>
      <c r="LP147" s="252"/>
      <c r="LQ147" s="252"/>
      <c r="LR147" s="252"/>
      <c r="LS147" s="252"/>
      <c r="LT147" s="252"/>
      <c r="LU147" s="252"/>
      <c r="LV147" s="252"/>
      <c r="LW147" s="252"/>
      <c r="LX147" s="252"/>
      <c r="LY147" s="252"/>
      <c r="LZ147" s="252"/>
      <c r="MA147" s="252"/>
      <c r="MB147" s="252"/>
      <c r="MC147" s="252"/>
      <c r="MD147" s="252"/>
      <c r="ME147" s="252"/>
      <c r="MF147" s="252"/>
      <c r="MG147" s="252"/>
      <c r="MH147" s="252"/>
      <c r="MI147" s="252"/>
      <c r="MJ147" s="252"/>
      <c r="MK147" s="252"/>
      <c r="ML147" s="252"/>
      <c r="MM147" s="252"/>
      <c r="MN147" s="252"/>
      <c r="MO147" s="252"/>
      <c r="MP147" s="252"/>
      <c r="MQ147" s="252"/>
      <c r="MR147" s="252"/>
      <c r="MS147" s="252"/>
      <c r="MT147" s="252"/>
      <c r="MU147" s="252"/>
      <c r="MV147" s="252"/>
      <c r="MW147" s="252"/>
      <c r="MX147" s="252"/>
      <c r="MY147" s="252"/>
      <c r="MZ147" s="252"/>
      <c r="NA147" s="252"/>
      <c r="NB147" s="252"/>
      <c r="NC147" s="252"/>
      <c r="ND147" s="252"/>
      <c r="NE147" s="252"/>
      <c r="NF147" s="252"/>
      <c r="NG147" s="252"/>
      <c r="NH147" s="252"/>
      <c r="NI147" s="252"/>
      <c r="NJ147" s="252"/>
      <c r="NK147" s="252"/>
      <c r="NL147" s="252"/>
      <c r="NM147" s="252"/>
      <c r="NN147" s="252"/>
      <c r="NO147" s="252"/>
      <c r="NP147" s="252"/>
      <c r="NQ147" s="252"/>
      <c r="NR147" s="252"/>
      <c r="NS147" s="252"/>
      <c r="NT147" s="252"/>
      <c r="NU147" s="252"/>
      <c r="NV147" s="252"/>
      <c r="NW147" s="252"/>
      <c r="NX147" s="252"/>
      <c r="NY147" s="252"/>
      <c r="NZ147" s="252"/>
      <c r="OA147" s="252"/>
      <c r="OB147" s="252"/>
      <c r="OC147" s="252"/>
      <c r="OD147" s="252"/>
      <c r="OE147" s="252"/>
      <c r="OF147" s="252"/>
      <c r="OG147" s="252"/>
      <c r="OH147" s="252"/>
      <c r="OI147" s="252"/>
      <c r="OJ147" s="252"/>
      <c r="OK147" s="252"/>
      <c r="OL147" s="252"/>
      <c r="OM147" s="252"/>
      <c r="ON147" s="252"/>
      <c r="OO147" s="252"/>
      <c r="OP147" s="252"/>
      <c r="OQ147" s="252"/>
      <c r="OR147" s="252"/>
      <c r="OS147" s="252"/>
      <c r="OT147" s="252"/>
      <c r="OU147" s="252"/>
      <c r="OV147" s="252"/>
      <c r="OW147" s="252"/>
      <c r="OX147" s="252"/>
      <c r="OY147" s="252"/>
      <c r="OZ147" s="252"/>
      <c r="PA147" s="252"/>
      <c r="PB147" s="252"/>
      <c r="PC147" s="252"/>
      <c r="PD147" s="252"/>
      <c r="PE147" s="252"/>
      <c r="PF147" s="252"/>
      <c r="PG147" s="252"/>
      <c r="PH147" s="252"/>
      <c r="PI147" s="252"/>
      <c r="PJ147" s="252"/>
      <c r="PK147" s="252"/>
      <c r="PL147" s="252"/>
      <c r="PM147" s="252"/>
      <c r="PN147" s="252"/>
      <c r="PO147" s="252"/>
      <c r="PP147" s="252"/>
      <c r="PQ147" s="252"/>
      <c r="PR147" s="252"/>
      <c r="PS147" s="252"/>
      <c r="PT147" s="252"/>
      <c r="PU147" s="252"/>
      <c r="PV147" s="252"/>
      <c r="PW147" s="252"/>
      <c r="PX147" s="252"/>
      <c r="PY147" s="252"/>
      <c r="PZ147" s="252"/>
      <c r="QA147" s="252"/>
      <c r="QB147" s="252"/>
      <c r="QC147" s="252"/>
      <c r="QD147" s="252"/>
      <c r="QE147" s="252"/>
      <c r="QF147" s="252"/>
      <c r="QG147" s="252"/>
      <c r="QH147" s="252"/>
      <c r="QI147" s="252"/>
      <c r="QJ147" s="252"/>
      <c r="QK147" s="252"/>
      <c r="QL147" s="252"/>
      <c r="QM147" s="252"/>
      <c r="QN147" s="252"/>
      <c r="QO147" s="252"/>
      <c r="QP147" s="252"/>
      <c r="QQ147" s="252"/>
      <c r="QR147" s="252"/>
      <c r="QS147" s="252"/>
      <c r="QT147" s="252"/>
      <c r="QU147" s="252"/>
      <c r="QV147" s="252"/>
      <c r="QW147" s="252"/>
      <c r="QX147" s="252"/>
      <c r="QY147" s="252"/>
      <c r="QZ147" s="252"/>
      <c r="RA147" s="252"/>
      <c r="RB147" s="252"/>
      <c r="RC147" s="252"/>
      <c r="RD147" s="252"/>
      <c r="RE147" s="252"/>
      <c r="RF147" s="252"/>
      <c r="RG147" s="252"/>
      <c r="RH147" s="252"/>
      <c r="RI147" s="252"/>
      <c r="RJ147" s="252"/>
      <c r="RK147" s="252"/>
      <c r="RL147" s="252"/>
      <c r="RM147" s="252"/>
      <c r="RN147" s="252"/>
      <c r="RO147" s="252"/>
      <c r="RP147" s="252"/>
      <c r="RQ147" s="252"/>
      <c r="RR147" s="252"/>
      <c r="RS147" s="252"/>
      <c r="RT147" s="252"/>
      <c r="RU147" s="252"/>
      <c r="RV147" s="252"/>
      <c r="RW147" s="252"/>
      <c r="RX147" s="252"/>
      <c r="RY147" s="252"/>
      <c r="RZ147" s="252"/>
      <c r="SA147" s="252"/>
      <c r="SB147" s="252"/>
      <c r="SC147" s="252"/>
      <c r="SD147" s="252"/>
      <c r="SE147" s="252"/>
      <c r="SF147" s="252"/>
      <c r="SG147" s="252"/>
      <c r="SH147" s="252"/>
      <c r="SI147" s="252"/>
      <c r="SJ147" s="252"/>
      <c r="SK147" s="252"/>
      <c r="SL147" s="252"/>
      <c r="SM147" s="252"/>
      <c r="SN147" s="252"/>
      <c r="SO147" s="252"/>
      <c r="SP147" s="252"/>
      <c r="SQ147" s="252"/>
      <c r="SR147" s="252"/>
      <c r="SS147" s="252"/>
      <c r="ST147" s="252"/>
      <c r="SU147" s="252"/>
      <c r="SV147" s="252"/>
      <c r="SW147" s="252"/>
      <c r="SX147" s="252"/>
      <c r="SY147" s="252"/>
      <c r="SZ147" s="252"/>
      <c r="TA147" s="252"/>
      <c r="TB147" s="252"/>
      <c r="TC147" s="252"/>
      <c r="TD147" s="252"/>
      <c r="TE147" s="252"/>
      <c r="TF147" s="252"/>
      <c r="TG147" s="252"/>
      <c r="TH147" s="252"/>
      <c r="TI147" s="252"/>
      <c r="TJ147" s="252"/>
      <c r="TK147" s="252"/>
      <c r="TL147" s="252"/>
      <c r="TM147" s="252"/>
      <c r="TN147" s="252"/>
      <c r="TO147" s="252"/>
      <c r="TP147" s="252"/>
      <c r="TQ147" s="252"/>
      <c r="TR147" s="252"/>
      <c r="TS147" s="252"/>
      <c r="TT147" s="252"/>
      <c r="TU147" s="252"/>
      <c r="TV147" s="252"/>
      <c r="TW147" s="252"/>
      <c r="TX147" s="252"/>
      <c r="TY147" s="252"/>
      <c r="TZ147" s="252"/>
      <c r="UA147" s="252"/>
      <c r="UB147" s="252"/>
      <c r="UC147" s="252"/>
      <c r="UD147" s="252"/>
      <c r="UE147" s="252"/>
      <c r="UF147" s="252"/>
      <c r="UG147" s="252"/>
      <c r="UH147" s="252"/>
      <c r="UI147" s="252"/>
      <c r="UJ147" s="252"/>
      <c r="UK147" s="252"/>
      <c r="UL147" s="252"/>
      <c r="UM147" s="252"/>
      <c r="UN147" s="252"/>
      <c r="UO147" s="252"/>
      <c r="UP147" s="252"/>
      <c r="UQ147" s="252"/>
      <c r="UR147" s="252"/>
      <c r="US147" s="252"/>
      <c r="UT147" s="252"/>
      <c r="UU147" s="252"/>
      <c r="UV147" s="252"/>
      <c r="UW147" s="252"/>
      <c r="UX147" s="252"/>
      <c r="UY147" s="252"/>
      <c r="UZ147" s="252"/>
      <c r="VA147" s="252"/>
      <c r="VB147" s="252"/>
      <c r="VC147" s="252"/>
      <c r="VD147" s="252"/>
      <c r="VE147" s="252"/>
      <c r="VF147" s="252"/>
      <c r="VG147" s="252"/>
      <c r="VH147" s="252"/>
      <c r="VI147" s="252"/>
      <c r="VJ147" s="252"/>
      <c r="VK147" s="252"/>
      <c r="VL147" s="252"/>
      <c r="VM147" s="252"/>
      <c r="VN147" s="252"/>
      <c r="VO147" s="252"/>
      <c r="VP147" s="252"/>
      <c r="VQ147" s="252"/>
      <c r="VR147" s="252"/>
      <c r="VS147" s="252"/>
      <c r="VT147" s="252"/>
      <c r="VU147" s="252"/>
      <c r="VV147" s="252"/>
      <c r="VW147" s="252"/>
      <c r="VX147" s="252"/>
      <c r="VY147" s="252"/>
      <c r="VZ147" s="252"/>
      <c r="WA147" s="252"/>
      <c r="WB147" s="252"/>
      <c r="WC147" s="252"/>
      <c r="WD147" s="252"/>
      <c r="WE147" s="252"/>
      <c r="WF147" s="252"/>
      <c r="WG147" s="252"/>
      <c r="WH147" s="252"/>
      <c r="WI147" s="252"/>
      <c r="WJ147" s="252"/>
      <c r="WK147" s="252"/>
      <c r="WL147" s="252"/>
      <c r="WM147" s="252"/>
      <c r="WN147" s="252"/>
      <c r="WO147" s="252"/>
      <c r="WP147" s="252"/>
      <c r="WQ147" s="252"/>
      <c r="WR147" s="252"/>
      <c r="WS147" s="252"/>
      <c r="WT147" s="252"/>
      <c r="WU147" s="252"/>
      <c r="WV147" s="252"/>
      <c r="WW147" s="252"/>
      <c r="WX147" s="252"/>
      <c r="WY147" s="252"/>
      <c r="WZ147" s="252"/>
      <c r="XA147" s="252"/>
      <c r="XB147" s="252"/>
      <c r="XC147" s="252"/>
      <c r="XD147" s="252"/>
      <c r="XE147" s="252"/>
      <c r="XF147" s="252"/>
      <c r="XG147" s="252"/>
      <c r="XH147" s="252"/>
      <c r="XI147" s="252"/>
      <c r="XJ147" s="252"/>
      <c r="XK147" s="252"/>
      <c r="XL147" s="252"/>
      <c r="XM147" s="252"/>
      <c r="XN147" s="252"/>
      <c r="XO147" s="252"/>
      <c r="XP147" s="252"/>
      <c r="XQ147" s="252"/>
      <c r="XR147" s="252"/>
      <c r="XS147" s="252"/>
      <c r="XT147" s="252"/>
      <c r="XU147" s="252"/>
      <c r="XV147" s="252"/>
      <c r="XW147" s="252"/>
      <c r="XX147" s="252"/>
      <c r="XY147" s="252"/>
      <c r="XZ147" s="252"/>
      <c r="YA147" s="252"/>
      <c r="YB147" s="252"/>
      <c r="YC147" s="252"/>
      <c r="YD147" s="252"/>
      <c r="YE147" s="252"/>
      <c r="YF147" s="252"/>
      <c r="YG147" s="252"/>
      <c r="YH147" s="252"/>
      <c r="YI147" s="252"/>
      <c r="YJ147" s="252"/>
      <c r="YK147" s="252"/>
      <c r="YL147" s="252"/>
      <c r="YM147" s="252"/>
      <c r="YN147" s="252"/>
      <c r="YO147" s="252"/>
      <c r="YP147" s="252"/>
      <c r="YQ147" s="252"/>
      <c r="YR147" s="252"/>
      <c r="YS147" s="252"/>
      <c r="YT147" s="252"/>
      <c r="YU147" s="252"/>
      <c r="YV147" s="252"/>
      <c r="YW147" s="252"/>
      <c r="YX147" s="252"/>
      <c r="YY147" s="252"/>
      <c r="YZ147" s="252"/>
      <c r="ZA147" s="252"/>
      <c r="ZB147" s="252"/>
      <c r="ZC147" s="252"/>
      <c r="ZD147" s="252"/>
      <c r="ZE147" s="252"/>
      <c r="ZF147" s="252"/>
      <c r="ZG147" s="252"/>
      <c r="ZH147" s="252"/>
      <c r="ZI147" s="252"/>
      <c r="ZJ147" s="252"/>
      <c r="ZK147" s="252"/>
      <c r="ZL147" s="252"/>
      <c r="ZM147" s="252"/>
      <c r="ZN147" s="252"/>
      <c r="ZO147" s="252"/>
      <c r="ZP147" s="252"/>
      <c r="ZQ147" s="252"/>
      <c r="ZR147" s="252"/>
      <c r="ZS147" s="252"/>
      <c r="ZT147" s="252"/>
      <c r="ZU147" s="252"/>
      <c r="ZV147" s="252"/>
      <c r="ZW147" s="252"/>
      <c r="ZX147" s="252"/>
      <c r="ZY147" s="252"/>
      <c r="ZZ147" s="252"/>
      <c r="AAA147" s="252"/>
      <c r="AAB147" s="252"/>
      <c r="AAC147" s="252"/>
      <c r="AAD147" s="252"/>
      <c r="AAE147" s="252"/>
      <c r="AAF147" s="252"/>
      <c r="AAG147" s="252"/>
      <c r="AAH147" s="252"/>
      <c r="AAI147" s="252"/>
      <c r="AAJ147" s="252"/>
      <c r="AAK147" s="252"/>
      <c r="AAL147" s="252"/>
      <c r="AAM147" s="252"/>
      <c r="AAN147" s="252"/>
      <c r="AAO147" s="252"/>
      <c r="AAP147" s="252"/>
      <c r="AAQ147" s="252"/>
      <c r="AAR147" s="252"/>
      <c r="AAS147" s="252"/>
      <c r="AAT147" s="252"/>
      <c r="AAU147" s="252"/>
      <c r="AAV147" s="252"/>
      <c r="AAW147" s="252"/>
      <c r="AAX147" s="252"/>
      <c r="AAY147" s="252"/>
      <c r="AAZ147" s="252"/>
      <c r="ABA147" s="252"/>
      <c r="ABB147" s="252"/>
      <c r="ABC147" s="252"/>
      <c r="ABD147" s="252"/>
      <c r="ABE147" s="252"/>
      <c r="ABF147" s="252"/>
      <c r="ABG147" s="252"/>
      <c r="ABH147" s="252"/>
      <c r="ABI147" s="252"/>
      <c r="ABJ147" s="252"/>
      <c r="ABK147" s="252"/>
      <c r="ABL147" s="252"/>
      <c r="ABM147" s="252"/>
      <c r="ABN147" s="252"/>
      <c r="ABO147" s="252"/>
      <c r="ABP147" s="252"/>
      <c r="ABQ147" s="252"/>
      <c r="ABR147" s="252"/>
      <c r="ABS147" s="252"/>
      <c r="ABT147" s="252"/>
      <c r="ABU147" s="252"/>
      <c r="ABV147" s="252"/>
      <c r="ABW147" s="252"/>
      <c r="ABX147" s="252"/>
      <c r="ABY147" s="252"/>
      <c r="ABZ147" s="252"/>
      <c r="ACA147" s="252"/>
      <c r="ACB147" s="252"/>
      <c r="ACC147" s="252"/>
      <c r="ACD147" s="252"/>
      <c r="ACE147" s="252"/>
      <c r="ACF147" s="252"/>
      <c r="ACG147" s="252"/>
      <c r="ACH147" s="252"/>
      <c r="ACI147" s="252"/>
      <c r="ACJ147" s="252"/>
      <c r="ACK147" s="252"/>
      <c r="ACL147" s="252"/>
      <c r="ACM147" s="252"/>
      <c r="ACN147" s="252"/>
      <c r="ACO147" s="252"/>
      <c r="ACP147" s="252"/>
      <c r="ACQ147" s="252"/>
      <c r="ACR147" s="252"/>
      <c r="ACS147" s="252"/>
      <c r="ACT147" s="252"/>
      <c r="ACU147" s="252"/>
      <c r="ACV147" s="252"/>
      <c r="ACW147" s="252"/>
      <c r="ACX147" s="252"/>
      <c r="ACY147" s="252"/>
      <c r="ACZ147" s="252"/>
      <c r="ADA147" s="252"/>
      <c r="ADB147" s="252"/>
      <c r="ADC147" s="252"/>
      <c r="ADD147" s="252"/>
      <c r="ADE147" s="252"/>
      <c r="ADF147" s="252"/>
      <c r="ADG147" s="252"/>
      <c r="ADH147" s="252"/>
      <c r="ADI147" s="252"/>
      <c r="ADJ147" s="252"/>
      <c r="ADK147" s="252"/>
      <c r="ADL147" s="252"/>
      <c r="ADM147" s="252"/>
      <c r="ADN147" s="252"/>
      <c r="ADO147" s="252"/>
      <c r="ADP147" s="252"/>
      <c r="ADQ147" s="252"/>
      <c r="ADR147" s="252"/>
      <c r="ADS147" s="252"/>
      <c r="ADT147" s="252"/>
      <c r="ADU147" s="252"/>
      <c r="ADV147" s="252"/>
      <c r="ADW147" s="252"/>
      <c r="ADX147" s="252"/>
      <c r="ADY147" s="252"/>
      <c r="ADZ147" s="252"/>
      <c r="AEA147" s="252"/>
      <c r="AEB147" s="252"/>
      <c r="AEC147" s="252"/>
      <c r="AED147" s="252"/>
      <c r="AEE147" s="252"/>
      <c r="AEF147" s="252"/>
      <c r="AEG147" s="252"/>
      <c r="AEH147" s="252"/>
      <c r="AEI147" s="252"/>
      <c r="AEJ147" s="252"/>
      <c r="AEK147" s="252"/>
      <c r="AEL147" s="252"/>
      <c r="AEM147" s="252"/>
      <c r="AEN147" s="252"/>
      <c r="AEO147" s="252"/>
      <c r="AEP147" s="252"/>
      <c r="AEQ147" s="252"/>
      <c r="AER147" s="252"/>
      <c r="AES147" s="252"/>
      <c r="AET147" s="252"/>
      <c r="AEU147" s="252"/>
      <c r="AEV147" s="252"/>
      <c r="AEW147" s="252"/>
      <c r="AEX147" s="252"/>
      <c r="AEY147" s="252"/>
      <c r="AEZ147" s="252"/>
      <c r="AFA147" s="252"/>
      <c r="AFB147" s="252"/>
      <c r="AFC147" s="252"/>
      <c r="AFD147" s="252"/>
      <c r="AFE147" s="252"/>
      <c r="AFF147" s="252"/>
      <c r="AFG147" s="252"/>
      <c r="AFH147" s="252"/>
      <c r="AFI147" s="252"/>
      <c r="AFJ147" s="252"/>
      <c r="AFK147" s="252"/>
      <c r="AFL147" s="252"/>
      <c r="AFM147" s="252"/>
      <c r="AFN147" s="252"/>
      <c r="AFO147" s="252"/>
      <c r="AFP147" s="252"/>
      <c r="AFQ147" s="252"/>
      <c r="AFR147" s="252"/>
      <c r="AFS147" s="252"/>
      <c r="AFT147" s="252"/>
      <c r="AFU147" s="252"/>
      <c r="AFV147" s="252"/>
      <c r="AFW147" s="252"/>
      <c r="AFX147" s="252"/>
      <c r="AFY147" s="252"/>
      <c r="AFZ147" s="252"/>
      <c r="AGA147" s="252"/>
      <c r="AGB147" s="252"/>
      <c r="AGC147" s="252"/>
      <c r="AGD147" s="252"/>
      <c r="AGE147" s="252"/>
      <c r="AGF147" s="252"/>
      <c r="AGG147" s="252"/>
      <c r="AGH147" s="252"/>
      <c r="AGI147" s="252"/>
      <c r="AGJ147" s="252"/>
      <c r="AGK147" s="252"/>
      <c r="AGL147" s="252"/>
      <c r="AGM147" s="252"/>
      <c r="AGN147" s="252"/>
      <c r="AGO147" s="252"/>
      <c r="AGP147" s="252"/>
      <c r="AGQ147" s="252"/>
      <c r="AGR147" s="252"/>
      <c r="AGS147" s="252"/>
      <c r="AGT147" s="252"/>
      <c r="AGU147" s="252"/>
      <c r="AGV147" s="252"/>
      <c r="AGW147" s="252"/>
      <c r="AGX147" s="252"/>
      <c r="AGY147" s="252"/>
      <c r="AGZ147" s="252"/>
      <c r="AHA147" s="252"/>
      <c r="AHB147" s="252"/>
      <c r="AHC147" s="252"/>
      <c r="AHD147" s="252"/>
      <c r="AHE147" s="252"/>
      <c r="AHF147" s="252"/>
      <c r="AHG147" s="252"/>
      <c r="AHH147" s="252"/>
      <c r="AHI147" s="252"/>
      <c r="AHJ147" s="252"/>
      <c r="AHK147" s="252"/>
      <c r="AHL147" s="252"/>
      <c r="AHM147" s="252"/>
      <c r="AHN147" s="252"/>
      <c r="AHO147" s="252"/>
      <c r="AHP147" s="252"/>
      <c r="AHQ147" s="252"/>
      <c r="AHR147" s="252"/>
      <c r="AHS147" s="252"/>
      <c r="AHT147" s="252"/>
      <c r="AHU147" s="252"/>
      <c r="AHV147" s="252"/>
      <c r="AHW147" s="252"/>
      <c r="AHX147" s="252"/>
      <c r="AHY147" s="252"/>
      <c r="AHZ147" s="252"/>
      <c r="AIA147" s="252"/>
      <c r="AIB147" s="252"/>
      <c r="AIC147" s="252"/>
      <c r="AID147" s="252"/>
      <c r="AIE147" s="252"/>
      <c r="AIF147" s="252"/>
      <c r="AIG147" s="252"/>
      <c r="AIH147" s="252"/>
      <c r="AII147" s="252"/>
      <c r="AIJ147" s="252"/>
      <c r="AIK147" s="252"/>
      <c r="AIL147" s="252"/>
      <c r="AIM147" s="252"/>
      <c r="AIN147" s="252"/>
      <c r="AIO147" s="252"/>
      <c r="AIP147" s="252"/>
      <c r="AIQ147" s="252"/>
      <c r="AIR147" s="252"/>
      <c r="AIS147" s="252"/>
      <c r="AIT147" s="252"/>
      <c r="AIU147" s="252"/>
      <c r="AIV147" s="252"/>
      <c r="AIW147" s="252"/>
      <c r="AIX147" s="252"/>
      <c r="AIY147" s="252"/>
      <c r="AIZ147" s="252"/>
      <c r="AJA147" s="252"/>
      <c r="AJB147" s="252"/>
      <c r="AJC147" s="252"/>
      <c r="AJD147" s="252"/>
      <c r="AJE147" s="252"/>
      <c r="AJF147" s="252"/>
      <c r="AJG147" s="252"/>
      <c r="AJH147" s="252"/>
      <c r="AJI147" s="252"/>
      <c r="AJJ147" s="252"/>
      <c r="AJK147" s="252"/>
      <c r="AJL147" s="252"/>
      <c r="AJM147" s="252"/>
      <c r="AJN147" s="252"/>
      <c r="AJO147" s="252"/>
      <c r="AJP147" s="252"/>
      <c r="AJQ147" s="252"/>
      <c r="AJR147" s="252"/>
      <c r="AJS147" s="252"/>
      <c r="AJT147" s="252"/>
      <c r="AJU147" s="252"/>
      <c r="AJV147" s="252"/>
      <c r="AJW147" s="252"/>
      <c r="AJX147" s="252"/>
      <c r="AJY147" s="252"/>
      <c r="AJZ147" s="252"/>
      <c r="AKA147" s="252"/>
      <c r="AKB147" s="252"/>
      <c r="AKC147" s="252"/>
      <c r="AKD147" s="252"/>
      <c r="AKE147" s="252"/>
      <c r="AKF147" s="252"/>
      <c r="AKG147" s="252"/>
      <c r="AKH147" s="252"/>
      <c r="AKI147" s="252"/>
      <c r="AKJ147" s="252"/>
      <c r="AKK147" s="252"/>
      <c r="AKL147" s="252"/>
      <c r="AKM147" s="252"/>
      <c r="AKN147" s="252"/>
      <c r="AKO147" s="252"/>
      <c r="AKP147" s="252"/>
      <c r="AKQ147" s="252"/>
      <c r="AKR147" s="252"/>
      <c r="AKS147" s="252"/>
      <c r="AKT147" s="252"/>
      <c r="AKU147" s="252"/>
      <c r="AKV147" s="252"/>
      <c r="AKW147" s="252"/>
      <c r="AKX147" s="252"/>
      <c r="AKY147" s="252"/>
      <c r="AKZ147" s="252"/>
      <c r="ALA147" s="252"/>
      <c r="ALB147" s="252"/>
      <c r="ALC147" s="252"/>
      <c r="ALD147" s="252"/>
      <c r="ALE147" s="252"/>
      <c r="ALF147" s="252"/>
      <c r="ALG147" s="252"/>
      <c r="ALH147" s="252"/>
      <c r="ALI147" s="252"/>
      <c r="ALJ147" s="252"/>
      <c r="ALK147" s="252"/>
      <c r="ALL147" s="252"/>
      <c r="ALM147" s="252"/>
      <c r="ALN147" s="252"/>
      <c r="ALO147" s="252"/>
      <c r="ALP147" s="252"/>
      <c r="ALQ147" s="252"/>
      <c r="ALR147" s="252"/>
      <c r="ALS147" s="252"/>
      <c r="ALT147" s="252"/>
      <c r="ALU147" s="252"/>
      <c r="ALV147" s="252"/>
      <c r="ALW147" s="252"/>
      <c r="ALX147" s="252"/>
      <c r="ALY147" s="252"/>
      <c r="ALZ147" s="252"/>
      <c r="AMA147" s="252"/>
      <c r="AMB147" s="252"/>
      <c r="AMC147" s="252"/>
      <c r="AMD147" s="252"/>
      <c r="AME147" s="252"/>
      <c r="AMF147" s="252"/>
      <c r="AMG147" s="252"/>
      <c r="AMH147" s="252"/>
      <c r="AMI147" s="252"/>
      <c r="AMJ147" s="252"/>
      <c r="AMK147" s="252"/>
      <c r="AML147" s="252"/>
      <c r="AMM147" s="252"/>
      <c r="AMN147" s="252"/>
      <c r="AMO147" s="252"/>
      <c r="AMP147" s="252"/>
      <c r="AMQ147" s="252"/>
      <c r="AMR147" s="252"/>
      <c r="AMS147" s="252"/>
      <c r="AMT147" s="252"/>
      <c r="AMU147" s="252"/>
      <c r="AMV147" s="252"/>
      <c r="AMW147" s="252"/>
      <c r="AMX147" s="252"/>
      <c r="AMY147" s="252"/>
      <c r="AMZ147" s="252"/>
      <c r="ANA147" s="252"/>
      <c r="ANB147" s="252"/>
      <c r="ANC147" s="252"/>
      <c r="AND147" s="252"/>
      <c r="ANE147" s="252"/>
      <c r="ANF147" s="252"/>
      <c r="ANG147" s="252"/>
      <c r="ANH147" s="252"/>
      <c r="ANI147" s="252"/>
      <c r="ANJ147" s="252"/>
      <c r="ANK147" s="252"/>
      <c r="ANL147" s="252"/>
      <c r="ANM147" s="252"/>
      <c r="ANN147" s="252"/>
      <c r="ANO147" s="252"/>
      <c r="ANP147" s="252"/>
      <c r="ANQ147" s="252"/>
      <c r="ANR147" s="252"/>
      <c r="ANS147" s="252"/>
      <c r="ANT147" s="252"/>
      <c r="ANU147" s="252"/>
      <c r="ANV147" s="252"/>
      <c r="ANW147" s="252"/>
      <c r="ANX147" s="252"/>
      <c r="ANY147" s="252"/>
      <c r="ANZ147" s="252"/>
      <c r="AOA147" s="252"/>
      <c r="AOB147" s="252"/>
      <c r="AOC147" s="252"/>
      <c r="AOD147" s="252"/>
      <c r="AOE147" s="252"/>
      <c r="AOF147" s="252"/>
      <c r="AOG147" s="252"/>
      <c r="AOH147" s="252"/>
      <c r="AOI147" s="252"/>
      <c r="AOJ147" s="252"/>
      <c r="AOK147" s="252"/>
      <c r="AOL147" s="252"/>
      <c r="AOM147" s="252"/>
      <c r="AON147" s="252"/>
      <c r="AOO147" s="252"/>
      <c r="AOP147" s="252"/>
      <c r="AOQ147" s="252"/>
      <c r="AOR147" s="252"/>
      <c r="AOS147" s="252"/>
      <c r="AOT147" s="252"/>
      <c r="AOU147" s="252"/>
      <c r="AOV147" s="252"/>
      <c r="AOW147" s="252"/>
      <c r="AOX147" s="252"/>
      <c r="AOY147" s="252"/>
      <c r="AOZ147" s="252"/>
      <c r="APA147" s="252"/>
      <c r="APB147" s="252"/>
      <c r="APC147" s="252"/>
      <c r="APD147" s="252"/>
      <c r="APE147" s="252"/>
      <c r="APF147" s="252"/>
      <c r="APG147" s="252"/>
      <c r="APH147" s="252"/>
      <c r="API147" s="252"/>
      <c r="APJ147" s="252"/>
      <c r="APK147" s="252"/>
      <c r="APL147" s="252"/>
      <c r="APM147" s="252"/>
      <c r="APN147" s="252"/>
      <c r="APO147" s="252"/>
      <c r="APP147" s="252"/>
    </row>
    <row r="148" spans="1:1108" s="249" customFormat="1">
      <c r="A148" s="296">
        <v>380</v>
      </c>
      <c r="B148" s="297">
        <v>132.1</v>
      </c>
      <c r="C148" s="102" t="s">
        <v>1047</v>
      </c>
      <c r="D148" s="298">
        <v>1276</v>
      </c>
      <c r="E148" s="302" t="s">
        <v>982</v>
      </c>
      <c r="F148" s="106" t="s">
        <v>1048</v>
      </c>
      <c r="G148" s="175" t="s">
        <v>983</v>
      </c>
      <c r="H148" s="175" t="s">
        <v>986</v>
      </c>
      <c r="I148" s="175" t="s">
        <v>1049</v>
      </c>
      <c r="J148" s="10" t="s">
        <v>1050</v>
      </c>
      <c r="K148" s="10" t="s">
        <v>1051</v>
      </c>
      <c r="L148" s="74" t="s">
        <v>1052</v>
      </c>
      <c r="M148" s="10" t="s">
        <v>1053</v>
      </c>
      <c r="N148" s="74" t="s">
        <v>201</v>
      </c>
      <c r="O148" s="177">
        <v>101534</v>
      </c>
      <c r="P148" s="299">
        <v>76</v>
      </c>
      <c r="Q148" s="299" t="s">
        <v>0</v>
      </c>
      <c r="R148" s="299">
        <v>76</v>
      </c>
      <c r="S148" s="299" t="s">
        <v>0</v>
      </c>
      <c r="T148" s="299">
        <v>2.5</v>
      </c>
      <c r="U148" s="299" t="s">
        <v>0</v>
      </c>
      <c r="V148" s="299">
        <v>11</v>
      </c>
      <c r="W148" s="299" t="s">
        <v>0</v>
      </c>
      <c r="X148" s="299">
        <v>6</v>
      </c>
      <c r="Y148" s="299" t="s">
        <v>0</v>
      </c>
      <c r="Z148" s="299">
        <v>5</v>
      </c>
      <c r="AA148" s="299" t="s">
        <v>0</v>
      </c>
      <c r="AB148" s="299"/>
      <c r="AC148" s="299" t="s">
        <v>0</v>
      </c>
      <c r="AD148" s="299"/>
      <c r="AE148" s="299" t="s">
        <v>0</v>
      </c>
      <c r="AF148" s="299">
        <v>4</v>
      </c>
      <c r="AG148" s="301">
        <v>8</v>
      </c>
      <c r="AH148" s="299" t="s">
        <v>202</v>
      </c>
      <c r="AI148" s="299" t="s">
        <v>0</v>
      </c>
      <c r="AJ148" s="302" t="s">
        <v>8</v>
      </c>
      <c r="AK148" s="302" t="s">
        <v>797</v>
      </c>
      <c r="AL148" s="303" t="s">
        <v>11</v>
      </c>
      <c r="AM148" s="303"/>
      <c r="AN148" s="303"/>
      <c r="AO148" s="303"/>
      <c r="AP148" s="301">
        <v>10</v>
      </c>
      <c r="AQ148" s="301" t="s">
        <v>7</v>
      </c>
      <c r="AR148" s="306">
        <v>0.17</v>
      </c>
      <c r="AS148" s="306" t="s">
        <v>20</v>
      </c>
      <c r="AT148" s="391" t="s">
        <v>250</v>
      </c>
      <c r="AU148" s="391" t="s">
        <v>251</v>
      </c>
      <c r="AV148" s="391" t="s">
        <v>252</v>
      </c>
      <c r="AW148" s="309" t="s">
        <v>206</v>
      </c>
      <c r="AX148" s="309" t="s">
        <v>207</v>
      </c>
      <c r="AY148" s="309" t="s">
        <v>208</v>
      </c>
      <c r="AZ148" s="309" t="s">
        <v>209</v>
      </c>
      <c r="BA148" s="309" t="s">
        <v>210</v>
      </c>
      <c r="BB148" s="392" t="s">
        <v>211</v>
      </c>
      <c r="BC148" s="392" t="s">
        <v>212</v>
      </c>
      <c r="BD148" s="392" t="s">
        <v>213</v>
      </c>
      <c r="BE148" s="302" t="s">
        <v>982</v>
      </c>
      <c r="BF148" s="311" t="s">
        <v>991</v>
      </c>
      <c r="BG148" s="311" t="s">
        <v>992</v>
      </c>
      <c r="BH148" s="311" t="s">
        <v>993</v>
      </c>
      <c r="BM148" s="155" t="s">
        <v>215</v>
      </c>
      <c r="BN148" s="154" t="s">
        <v>216</v>
      </c>
      <c r="BO148" s="154" t="s">
        <v>217</v>
      </c>
      <c r="BP148" s="154" t="s">
        <v>218</v>
      </c>
      <c r="BQ148" s="155" t="s">
        <v>219</v>
      </c>
      <c r="BR148" s="154" t="s">
        <v>220</v>
      </c>
      <c r="BS148" s="121" t="s">
        <v>221</v>
      </c>
      <c r="BT148" s="121" t="s">
        <v>222</v>
      </c>
      <c r="BU148" s="121" t="s">
        <v>215</v>
      </c>
      <c r="BV148" s="121" t="s">
        <v>216</v>
      </c>
      <c r="BW148" s="121" t="s">
        <v>217</v>
      </c>
      <c r="BX148" s="121" t="s">
        <v>218</v>
      </c>
      <c r="BY148" s="121" t="s">
        <v>414</v>
      </c>
      <c r="BZ148" s="155" t="s">
        <v>415</v>
      </c>
      <c r="CA148" s="268" t="s">
        <v>416</v>
      </c>
      <c r="CB148" s="268" t="s">
        <v>417</v>
      </c>
      <c r="CC148" s="155" t="s">
        <v>344</v>
      </c>
      <c r="CD148" s="155" t="s">
        <v>345</v>
      </c>
      <c r="CE148" s="155" t="s">
        <v>346</v>
      </c>
      <c r="CF148" s="155" t="s">
        <v>347</v>
      </c>
      <c r="CG148" s="390" t="s">
        <v>456</v>
      </c>
      <c r="CH148" s="155" t="s">
        <v>470</v>
      </c>
      <c r="CI148" s="155" t="s">
        <v>471</v>
      </c>
      <c r="CJ148" s="155" t="s">
        <v>472</v>
      </c>
      <c r="CK148" s="278"/>
      <c r="CL148" s="278"/>
      <c r="CM148" s="278"/>
      <c r="CN148" s="278"/>
      <c r="CO148" s="278"/>
      <c r="CP148" s="278"/>
      <c r="CQ148" s="278"/>
      <c r="CR148" s="278"/>
      <c r="CS148" s="278"/>
      <c r="CT148" s="278"/>
      <c r="CU148" s="278"/>
      <c r="CV148" s="278"/>
      <c r="CW148" s="278"/>
      <c r="CX148" s="278"/>
      <c r="CY148" s="278"/>
      <c r="CZ148" s="91"/>
      <c r="DA148" s="92"/>
      <c r="DB148" s="93"/>
      <c r="DC148" s="93"/>
      <c r="DD148" s="93"/>
      <c r="DE148" s="280" t="s">
        <v>509</v>
      </c>
      <c r="DF148" s="92"/>
      <c r="DG148" s="278"/>
      <c r="DH148" s="278"/>
      <c r="DI148" s="92" t="s">
        <v>236</v>
      </c>
      <c r="DJ148" s="91" t="s">
        <v>237</v>
      </c>
      <c r="DK148" s="91" t="s">
        <v>238</v>
      </c>
      <c r="DL148" s="91" t="s">
        <v>239</v>
      </c>
      <c r="DM148" s="127" t="s">
        <v>414</v>
      </c>
      <c r="DN148" s="127" t="s">
        <v>422</v>
      </c>
      <c r="DO148" s="127" t="s">
        <v>423</v>
      </c>
      <c r="DP148" s="127" t="s">
        <v>424</v>
      </c>
      <c r="DQ148" s="91"/>
      <c r="DR148" s="91"/>
      <c r="DS148" s="91"/>
      <c r="DT148" s="91"/>
      <c r="DU148" s="191" t="s">
        <v>852</v>
      </c>
      <c r="DV148" s="91" t="s">
        <v>853</v>
      </c>
      <c r="DW148" s="91" t="s">
        <v>854</v>
      </c>
      <c r="DX148" s="91" t="s">
        <v>855</v>
      </c>
      <c r="DY148" s="91"/>
      <c r="DZ148" s="91"/>
      <c r="EA148" s="91"/>
      <c r="EB148" s="91"/>
      <c r="EC148" s="91"/>
      <c r="ED148" s="91"/>
      <c r="EE148" s="91"/>
      <c r="EF148" s="91"/>
      <c r="EG148" s="297" t="s">
        <v>856</v>
      </c>
      <c r="EH148" s="312" t="s">
        <v>516</v>
      </c>
      <c r="EI148" s="309" t="s">
        <v>517</v>
      </c>
      <c r="EJ148" s="309" t="s">
        <v>518</v>
      </c>
      <c r="EK148" s="312" t="s">
        <v>253</v>
      </c>
      <c r="EL148" s="309" t="s">
        <v>519</v>
      </c>
      <c r="EM148" s="309" t="s">
        <v>520</v>
      </c>
      <c r="EN148" s="297" t="s">
        <v>856</v>
      </c>
      <c r="EO148" s="312" t="s">
        <v>254</v>
      </c>
      <c r="EP148" s="312" t="s">
        <v>858</v>
      </c>
      <c r="EQ148" s="312" t="s">
        <v>1054</v>
      </c>
      <c r="ER148" s="312" t="s">
        <v>1055</v>
      </c>
      <c r="ES148" s="312" t="s">
        <v>1056</v>
      </c>
      <c r="ET148" s="312" t="s">
        <v>862</v>
      </c>
      <c r="EU148" s="312"/>
      <c r="EV148" s="297"/>
      <c r="EW148" s="297"/>
      <c r="EX148" s="312" t="s">
        <v>587</v>
      </c>
      <c r="EY148" s="309"/>
      <c r="EZ148" s="312" t="s">
        <v>588</v>
      </c>
      <c r="FA148" s="312" t="s">
        <v>589</v>
      </c>
      <c r="FB148" s="312"/>
      <c r="FC148" s="312"/>
      <c r="FD148" s="309"/>
      <c r="FE148" s="309"/>
      <c r="FF148" s="393">
        <v>44269</v>
      </c>
      <c r="FG148" s="298"/>
      <c r="FH148" s="298"/>
      <c r="FI148" s="393">
        <v>115947</v>
      </c>
      <c r="FJ148" s="298"/>
      <c r="FK148" s="298"/>
      <c r="FL148" s="135">
        <v>1</v>
      </c>
      <c r="FM148" s="136"/>
      <c r="FN148" s="136"/>
      <c r="FO148" s="136"/>
      <c r="FP148" s="136"/>
      <c r="FQ148" s="136"/>
      <c r="FR148" s="136"/>
      <c r="FS148" s="136"/>
      <c r="FT148" s="136"/>
      <c r="FU148" s="136"/>
      <c r="FV148" s="136"/>
    </row>
    <row r="149" spans="1:1108" s="249" customFormat="1">
      <c r="A149" s="42">
        <v>383</v>
      </c>
      <c r="B149" s="137">
        <v>133.1</v>
      </c>
      <c r="C149" s="102" t="s">
        <v>1057</v>
      </c>
      <c r="D149" s="174">
        <v>1276</v>
      </c>
      <c r="E149" s="394" t="s">
        <v>982</v>
      </c>
      <c r="F149" s="175" t="s">
        <v>1059</v>
      </c>
      <c r="G149" s="175" t="s">
        <v>1058</v>
      </c>
      <c r="H149" s="175" t="s">
        <v>1061</v>
      </c>
      <c r="I149" s="175" t="s">
        <v>1060</v>
      </c>
      <c r="J149" s="10" t="s">
        <v>1062</v>
      </c>
      <c r="K149" s="10" t="s">
        <v>1063</v>
      </c>
      <c r="L149" s="74" t="s">
        <v>1052</v>
      </c>
      <c r="M149" s="10" t="s">
        <v>1053</v>
      </c>
      <c r="N149" s="74" t="s">
        <v>265</v>
      </c>
      <c r="O149" s="177"/>
      <c r="P149" s="109">
        <v>76</v>
      </c>
      <c r="Q149" s="109" t="s">
        <v>0</v>
      </c>
      <c r="R149" s="109">
        <v>76</v>
      </c>
      <c r="S149" s="109" t="s">
        <v>0</v>
      </c>
      <c r="T149" s="109">
        <v>2.5</v>
      </c>
      <c r="U149" s="109" t="s">
        <v>0</v>
      </c>
      <c r="V149" s="109">
        <v>11</v>
      </c>
      <c r="W149" s="109" t="s">
        <v>0</v>
      </c>
      <c r="X149" s="109">
        <v>6</v>
      </c>
      <c r="Y149" s="109" t="s">
        <v>0</v>
      </c>
      <c r="Z149" s="109">
        <v>5</v>
      </c>
      <c r="AA149" s="109" t="s">
        <v>0</v>
      </c>
      <c r="AB149" s="109"/>
      <c r="AC149" s="109" t="s">
        <v>0</v>
      </c>
      <c r="AD149" s="109"/>
      <c r="AE149" s="109" t="s">
        <v>0</v>
      </c>
      <c r="AF149" s="77">
        <v>4</v>
      </c>
      <c r="AG149" s="78">
        <v>8</v>
      </c>
      <c r="AH149" s="77" t="s">
        <v>202</v>
      </c>
      <c r="AI149" s="77" t="s">
        <v>0</v>
      </c>
      <c r="AJ149" s="284" t="s">
        <v>8</v>
      </c>
      <c r="AK149" s="284" t="s">
        <v>797</v>
      </c>
      <c r="AL149" s="285" t="s">
        <v>11</v>
      </c>
      <c r="AM149" s="285"/>
      <c r="AN149" s="285"/>
      <c r="AO149" s="285"/>
      <c r="AP149" s="111">
        <v>10</v>
      </c>
      <c r="AQ149" s="111" t="s">
        <v>7</v>
      </c>
      <c r="AR149" s="178">
        <v>0.17</v>
      </c>
      <c r="AS149" s="83" t="s">
        <v>20</v>
      </c>
      <c r="AT149" s="150" t="s">
        <v>250</v>
      </c>
      <c r="AU149" s="151" t="s">
        <v>251</v>
      </c>
      <c r="AV149" s="151" t="s">
        <v>252</v>
      </c>
      <c r="AW149" s="74" t="s">
        <v>206</v>
      </c>
      <c r="AX149" s="74" t="s">
        <v>207</v>
      </c>
      <c r="AY149" s="74" t="s">
        <v>208</v>
      </c>
      <c r="AZ149" s="74" t="s">
        <v>209</v>
      </c>
      <c r="BA149" s="152" t="s">
        <v>210</v>
      </c>
      <c r="BB149" s="86" t="s">
        <v>211</v>
      </c>
      <c r="BC149" s="86" t="s">
        <v>212</v>
      </c>
      <c r="BD149" s="86" t="s">
        <v>213</v>
      </c>
      <c r="BE149" s="395" t="s">
        <v>982</v>
      </c>
      <c r="BF149" s="236" t="s">
        <v>991</v>
      </c>
      <c r="BG149" s="236" t="s">
        <v>992</v>
      </c>
      <c r="BH149" s="236" t="s">
        <v>993</v>
      </c>
      <c r="BM149" s="155" t="s">
        <v>215</v>
      </c>
      <c r="BN149" s="154" t="s">
        <v>216</v>
      </c>
      <c r="BO149" s="154" t="s">
        <v>217</v>
      </c>
      <c r="BP149" s="154" t="s">
        <v>218</v>
      </c>
      <c r="BQ149" s="154" t="s">
        <v>266</v>
      </c>
      <c r="BR149" s="154" t="s">
        <v>267</v>
      </c>
      <c r="BS149" s="121" t="s">
        <v>268</v>
      </c>
      <c r="BT149" s="121" t="s">
        <v>269</v>
      </c>
      <c r="BU149" s="121" t="s">
        <v>215</v>
      </c>
      <c r="BV149" s="121" t="s">
        <v>216</v>
      </c>
      <c r="BW149" s="121" t="s">
        <v>217</v>
      </c>
      <c r="BX149" s="121" t="s">
        <v>218</v>
      </c>
      <c r="BY149" s="121" t="s">
        <v>414</v>
      </c>
      <c r="BZ149" s="155" t="s">
        <v>415</v>
      </c>
      <c r="CA149" s="268" t="s">
        <v>416</v>
      </c>
      <c r="CB149" s="268" t="s">
        <v>417</v>
      </c>
      <c r="CC149" s="155" t="s">
        <v>344</v>
      </c>
      <c r="CD149" s="155" t="s">
        <v>345</v>
      </c>
      <c r="CE149" s="155" t="s">
        <v>346</v>
      </c>
      <c r="CF149" s="155" t="s">
        <v>347</v>
      </c>
      <c r="CG149" s="390" t="s">
        <v>456</v>
      </c>
      <c r="CH149" s="155" t="s">
        <v>470</v>
      </c>
      <c r="CI149" s="155" t="s">
        <v>471</v>
      </c>
      <c r="CJ149" s="155" t="s">
        <v>472</v>
      </c>
      <c r="CK149" s="278"/>
      <c r="CL149" s="278"/>
      <c r="CM149" s="278"/>
      <c r="CN149" s="278"/>
      <c r="CO149" s="278"/>
      <c r="CP149" s="278"/>
      <c r="CQ149" s="278"/>
      <c r="CR149" s="278"/>
      <c r="CS149" s="278"/>
      <c r="CT149" s="278"/>
      <c r="CU149" s="278"/>
      <c r="CV149" s="278"/>
      <c r="CW149" s="278"/>
      <c r="CX149" s="278"/>
      <c r="CY149" s="278"/>
      <c r="CZ149" s="91"/>
      <c r="DA149" s="92"/>
      <c r="DB149" s="93"/>
      <c r="DC149" s="93"/>
      <c r="DD149" s="93"/>
      <c r="DE149" s="280" t="s">
        <v>509</v>
      </c>
      <c r="DF149" s="92"/>
      <c r="DG149" s="278"/>
      <c r="DH149" s="278"/>
      <c r="DI149" s="182" t="s">
        <v>236</v>
      </c>
      <c r="DJ149" s="91" t="s">
        <v>237</v>
      </c>
      <c r="DK149" s="91" t="s">
        <v>238</v>
      </c>
      <c r="DL149" s="91" t="s">
        <v>239</v>
      </c>
      <c r="DM149" s="127" t="s">
        <v>414</v>
      </c>
      <c r="DN149" s="127" t="s">
        <v>422</v>
      </c>
      <c r="DO149" s="127" t="s">
        <v>423</v>
      </c>
      <c r="DP149" s="127" t="s">
        <v>424</v>
      </c>
      <c r="DQ149" s="91"/>
      <c r="DR149" s="91"/>
      <c r="DS149" s="91"/>
      <c r="DT149" s="91"/>
      <c r="DU149" s="191" t="s">
        <v>852</v>
      </c>
      <c r="DV149" s="91" t="s">
        <v>853</v>
      </c>
      <c r="DW149" s="91" t="s">
        <v>854</v>
      </c>
      <c r="DX149" s="91" t="s">
        <v>855</v>
      </c>
      <c r="DY149" s="91"/>
      <c r="DZ149" s="91"/>
      <c r="EA149" s="91"/>
      <c r="EB149" s="91"/>
      <c r="EC149" s="91"/>
      <c r="ED149" s="91"/>
      <c r="EE149" s="91"/>
      <c r="EF149" s="91"/>
      <c r="EG149" s="94" t="s">
        <v>856</v>
      </c>
      <c r="EH149" s="96" t="s">
        <v>516</v>
      </c>
      <c r="EI149" s="95" t="s">
        <v>517</v>
      </c>
      <c r="EJ149" s="95" t="s">
        <v>518</v>
      </c>
      <c r="EK149" s="96" t="s">
        <v>253</v>
      </c>
      <c r="EL149" s="183" t="s">
        <v>519</v>
      </c>
      <c r="EM149" s="183" t="s">
        <v>520</v>
      </c>
      <c r="EN149" s="396" t="s">
        <v>856</v>
      </c>
      <c r="EO149" s="250" t="s">
        <v>254</v>
      </c>
      <c r="EP149" s="250" t="s">
        <v>858</v>
      </c>
      <c r="EQ149" s="185" t="s">
        <v>1064</v>
      </c>
      <c r="ER149" s="185" t="s">
        <v>1055</v>
      </c>
      <c r="ES149" s="185" t="s">
        <v>1056</v>
      </c>
      <c r="ET149" s="185" t="s">
        <v>862</v>
      </c>
      <c r="EU149" s="185"/>
      <c r="EV149" s="183"/>
      <c r="EW149" s="183"/>
      <c r="EX149" s="169" t="s">
        <v>575</v>
      </c>
      <c r="EY149" s="171"/>
      <c r="EZ149" s="279" t="s">
        <v>576</v>
      </c>
      <c r="FA149" s="279" t="s">
        <v>577</v>
      </c>
      <c r="FB149" s="279"/>
      <c r="FC149" s="279"/>
      <c r="FD149" s="171"/>
      <c r="FE149" s="186"/>
      <c r="FF149" s="172"/>
      <c r="FG149" s="172"/>
      <c r="FH149" s="172"/>
      <c r="FI149" s="172"/>
      <c r="FJ149" s="172"/>
      <c r="FK149" s="172"/>
      <c r="FL149" s="135">
        <v>1</v>
      </c>
      <c r="FM149" s="136"/>
      <c r="FN149" s="136"/>
      <c r="FO149" s="136"/>
      <c r="FP149" s="136"/>
      <c r="FQ149" s="136"/>
      <c r="FR149" s="136"/>
      <c r="FS149" s="136"/>
      <c r="FT149" s="136"/>
      <c r="FU149" s="136"/>
      <c r="FV149" s="136"/>
    </row>
    <row r="150" spans="1:1108" s="249" customFormat="1">
      <c r="A150" s="42">
        <v>386</v>
      </c>
      <c r="B150" s="137">
        <v>134.1</v>
      </c>
      <c r="C150" s="102" t="s">
        <v>1065</v>
      </c>
      <c r="D150" s="174">
        <v>1276</v>
      </c>
      <c r="E150" s="394" t="s">
        <v>982</v>
      </c>
      <c r="F150" s="175" t="s">
        <v>1059</v>
      </c>
      <c r="G150" s="175" t="s">
        <v>1066</v>
      </c>
      <c r="H150" s="175" t="s">
        <v>1068</v>
      </c>
      <c r="I150" s="175" t="s">
        <v>1067</v>
      </c>
      <c r="J150" s="10" t="s">
        <v>1062</v>
      </c>
      <c r="K150" s="10" t="s">
        <v>1063</v>
      </c>
      <c r="L150" s="74" t="s">
        <v>1052</v>
      </c>
      <c r="M150" s="10" t="s">
        <v>1053</v>
      </c>
      <c r="N150" s="74" t="s">
        <v>265</v>
      </c>
      <c r="O150" s="177"/>
      <c r="P150" s="109">
        <v>89</v>
      </c>
      <c r="Q150" s="109" t="s">
        <v>0</v>
      </c>
      <c r="R150" s="109">
        <v>89</v>
      </c>
      <c r="S150" s="109" t="s">
        <v>0</v>
      </c>
      <c r="T150" s="109">
        <v>2.5</v>
      </c>
      <c r="U150" s="109" t="s">
        <v>0</v>
      </c>
      <c r="V150" s="109">
        <v>12</v>
      </c>
      <c r="W150" s="109" t="s">
        <v>0</v>
      </c>
      <c r="X150" s="109">
        <v>7</v>
      </c>
      <c r="Y150" s="109" t="s">
        <v>0</v>
      </c>
      <c r="Z150" s="109">
        <v>5</v>
      </c>
      <c r="AA150" s="109" t="s">
        <v>0</v>
      </c>
      <c r="AB150" s="109"/>
      <c r="AC150" s="109" t="s">
        <v>0</v>
      </c>
      <c r="AD150" s="109"/>
      <c r="AE150" s="109" t="s">
        <v>0</v>
      </c>
      <c r="AF150" s="77">
        <v>4.5</v>
      </c>
      <c r="AG150" s="78">
        <v>8</v>
      </c>
      <c r="AH150" s="77" t="s">
        <v>407</v>
      </c>
      <c r="AI150" s="77" t="s">
        <v>0</v>
      </c>
      <c r="AJ150" s="284" t="s">
        <v>8</v>
      </c>
      <c r="AK150" s="284" t="s">
        <v>797</v>
      </c>
      <c r="AL150" s="285" t="s">
        <v>11</v>
      </c>
      <c r="AM150" s="285"/>
      <c r="AN150" s="285"/>
      <c r="AO150" s="285"/>
      <c r="AP150" s="111">
        <v>10</v>
      </c>
      <c r="AQ150" s="111" t="s">
        <v>7</v>
      </c>
      <c r="AR150" s="178">
        <v>0.23</v>
      </c>
      <c r="AS150" s="83" t="s">
        <v>20</v>
      </c>
      <c r="AT150" s="260">
        <v>80</v>
      </c>
      <c r="AU150" s="261">
        <v>90</v>
      </c>
      <c r="AV150" s="261">
        <v>100</v>
      </c>
      <c r="AW150" s="74" t="s">
        <v>206</v>
      </c>
      <c r="AX150" s="74" t="s">
        <v>207</v>
      </c>
      <c r="AY150" s="74" t="s">
        <v>208</v>
      </c>
      <c r="AZ150" s="74" t="s">
        <v>209</v>
      </c>
      <c r="BA150" s="152" t="s">
        <v>210</v>
      </c>
      <c r="BB150" s="86" t="s">
        <v>211</v>
      </c>
      <c r="BC150" s="86" t="s">
        <v>212</v>
      </c>
      <c r="BD150" s="86" t="s">
        <v>213</v>
      </c>
      <c r="BE150" s="395" t="s">
        <v>982</v>
      </c>
      <c r="BF150" s="236" t="s">
        <v>991</v>
      </c>
      <c r="BG150" s="236" t="s">
        <v>992</v>
      </c>
      <c r="BH150" s="236" t="s">
        <v>993</v>
      </c>
      <c r="BM150" s="155" t="s">
        <v>215</v>
      </c>
      <c r="BN150" s="154" t="s">
        <v>216</v>
      </c>
      <c r="BO150" s="154" t="s">
        <v>217</v>
      </c>
      <c r="BP150" s="154" t="s">
        <v>218</v>
      </c>
      <c r="BQ150" s="154" t="s">
        <v>266</v>
      </c>
      <c r="BR150" s="154" t="s">
        <v>267</v>
      </c>
      <c r="BS150" s="121" t="s">
        <v>268</v>
      </c>
      <c r="BT150" s="121" t="s">
        <v>269</v>
      </c>
      <c r="BU150" s="121" t="s">
        <v>215</v>
      </c>
      <c r="BV150" s="121" t="s">
        <v>216</v>
      </c>
      <c r="BW150" s="121" t="s">
        <v>217</v>
      </c>
      <c r="BX150" s="121" t="s">
        <v>218</v>
      </c>
      <c r="BY150" s="121" t="s">
        <v>414</v>
      </c>
      <c r="BZ150" s="155" t="s">
        <v>415</v>
      </c>
      <c r="CA150" s="268" t="s">
        <v>416</v>
      </c>
      <c r="CB150" s="268" t="s">
        <v>417</v>
      </c>
      <c r="CC150" s="155" t="s">
        <v>344</v>
      </c>
      <c r="CD150" s="155" t="s">
        <v>345</v>
      </c>
      <c r="CE150" s="155" t="s">
        <v>346</v>
      </c>
      <c r="CF150" s="155" t="s">
        <v>347</v>
      </c>
      <c r="CG150" s="390" t="s">
        <v>456</v>
      </c>
      <c r="CH150" s="155" t="s">
        <v>470</v>
      </c>
      <c r="CI150" s="155" t="s">
        <v>471</v>
      </c>
      <c r="CJ150" s="155" t="s">
        <v>472</v>
      </c>
      <c r="CK150" s="278"/>
      <c r="CL150" s="278"/>
      <c r="CM150" s="278"/>
      <c r="CN150" s="278"/>
      <c r="CO150" s="278"/>
      <c r="CP150" s="278"/>
      <c r="CQ150" s="278"/>
      <c r="CR150" s="278"/>
      <c r="CS150" s="278"/>
      <c r="CT150" s="278"/>
      <c r="CU150" s="278"/>
      <c r="CV150" s="278"/>
      <c r="CW150" s="278"/>
      <c r="CX150" s="278"/>
      <c r="CY150" s="278"/>
      <c r="CZ150" s="91"/>
      <c r="DA150" s="92"/>
      <c r="DB150" s="93"/>
      <c r="DC150" s="93"/>
      <c r="DD150" s="93"/>
      <c r="DE150" s="280" t="s">
        <v>509</v>
      </c>
      <c r="DF150" s="92"/>
      <c r="DG150" s="278"/>
      <c r="DH150" s="278"/>
      <c r="DI150" s="182" t="s">
        <v>236</v>
      </c>
      <c r="DJ150" s="91" t="s">
        <v>237</v>
      </c>
      <c r="DK150" s="91" t="s">
        <v>238</v>
      </c>
      <c r="DL150" s="91" t="s">
        <v>239</v>
      </c>
      <c r="DM150" s="127" t="s">
        <v>414</v>
      </c>
      <c r="DN150" s="127" t="s">
        <v>422</v>
      </c>
      <c r="DO150" s="127" t="s">
        <v>423</v>
      </c>
      <c r="DP150" s="127" t="s">
        <v>424</v>
      </c>
      <c r="DQ150" s="91"/>
      <c r="DR150" s="91"/>
      <c r="DS150" s="91"/>
      <c r="DT150" s="91"/>
      <c r="DU150" s="191" t="s">
        <v>852</v>
      </c>
      <c r="DV150" s="91" t="s">
        <v>853</v>
      </c>
      <c r="DW150" s="91" t="s">
        <v>854</v>
      </c>
      <c r="DX150" s="91" t="s">
        <v>855</v>
      </c>
      <c r="DY150" s="91"/>
      <c r="DZ150" s="91"/>
      <c r="EA150" s="91"/>
      <c r="EB150" s="91"/>
      <c r="EC150" s="91"/>
      <c r="ED150" s="91"/>
      <c r="EE150" s="91"/>
      <c r="EF150" s="91"/>
      <c r="EG150" s="94" t="s">
        <v>869</v>
      </c>
      <c r="EH150" s="96" t="s">
        <v>516</v>
      </c>
      <c r="EI150" s="95" t="s">
        <v>517</v>
      </c>
      <c r="EJ150" s="95" t="s">
        <v>518</v>
      </c>
      <c r="EK150" s="96" t="s">
        <v>253</v>
      </c>
      <c r="EL150" s="183" t="s">
        <v>519</v>
      </c>
      <c r="EM150" s="183" t="s">
        <v>520</v>
      </c>
      <c r="EN150" s="184" t="s">
        <v>869</v>
      </c>
      <c r="EO150" s="167" t="s">
        <v>254</v>
      </c>
      <c r="EP150" s="167" t="s">
        <v>919</v>
      </c>
      <c r="EQ150" s="185" t="s">
        <v>1064</v>
      </c>
      <c r="ER150" s="185" t="s">
        <v>1055</v>
      </c>
      <c r="ES150" s="185" t="s">
        <v>1056</v>
      </c>
      <c r="ET150" s="185" t="s">
        <v>871</v>
      </c>
      <c r="EU150" s="185" t="s">
        <v>1069</v>
      </c>
      <c r="EV150" s="183"/>
      <c r="EW150" s="183"/>
      <c r="EX150" s="169" t="s">
        <v>597</v>
      </c>
      <c r="EY150" s="171"/>
      <c r="EZ150" s="279" t="s">
        <v>598</v>
      </c>
      <c r="FA150" s="279" t="s">
        <v>599</v>
      </c>
      <c r="FB150" s="279"/>
      <c r="FC150" s="279"/>
      <c r="FD150" s="171"/>
      <c r="FE150" s="186"/>
      <c r="FF150" s="187" t="s">
        <v>1070</v>
      </c>
      <c r="FG150" s="172"/>
      <c r="FH150" s="172"/>
      <c r="FI150" s="172"/>
      <c r="FJ150" s="172"/>
      <c r="FK150" s="172"/>
      <c r="FL150" s="135">
        <v>1</v>
      </c>
      <c r="FM150" s="136"/>
      <c r="FN150" s="136"/>
      <c r="FO150" s="136"/>
      <c r="FP150" s="136"/>
      <c r="FQ150" s="136"/>
      <c r="FR150" s="136"/>
      <c r="FS150" s="136"/>
      <c r="FT150" s="136"/>
      <c r="FU150" s="136"/>
      <c r="FV150" s="136"/>
      <c r="FW150" s="153"/>
      <c r="FX150" s="153"/>
      <c r="FY150" s="153"/>
      <c r="FZ150" s="153"/>
      <c r="GA150" s="153"/>
      <c r="GB150" s="153"/>
      <c r="GC150" s="153"/>
      <c r="GD150" s="153"/>
      <c r="GE150" s="153"/>
      <c r="GF150" s="153"/>
      <c r="GG150" s="153"/>
      <c r="GH150" s="153"/>
      <c r="GI150" s="153"/>
      <c r="GJ150" s="153"/>
      <c r="GK150" s="153"/>
      <c r="GL150" s="153"/>
      <c r="GM150" s="153"/>
      <c r="GN150" s="153"/>
      <c r="GO150" s="153"/>
      <c r="GP150" s="153"/>
      <c r="GQ150" s="153"/>
      <c r="GR150" s="153"/>
      <c r="GS150" s="153"/>
      <c r="GT150" s="153"/>
      <c r="GU150" s="153"/>
      <c r="GV150" s="153"/>
      <c r="GW150" s="153"/>
      <c r="GX150" s="153"/>
      <c r="GY150" s="153"/>
      <c r="GZ150" s="153"/>
      <c r="HA150" s="153"/>
      <c r="HB150" s="153"/>
      <c r="HC150" s="153"/>
      <c r="HD150" s="153"/>
      <c r="HE150" s="153"/>
      <c r="HF150" s="153"/>
      <c r="HG150" s="153"/>
      <c r="HH150" s="153"/>
      <c r="HI150" s="153"/>
      <c r="HJ150" s="153"/>
      <c r="HK150" s="153"/>
      <c r="HL150" s="153"/>
      <c r="HM150" s="153"/>
      <c r="HN150" s="153"/>
      <c r="HO150" s="153"/>
      <c r="HP150" s="153"/>
      <c r="HQ150" s="153"/>
      <c r="HR150" s="153"/>
      <c r="HS150" s="153"/>
      <c r="HT150" s="153"/>
      <c r="HU150" s="153"/>
      <c r="HV150" s="153"/>
      <c r="HW150" s="153"/>
      <c r="HX150" s="153"/>
      <c r="HY150" s="153"/>
      <c r="HZ150" s="153"/>
      <c r="IA150" s="153"/>
      <c r="IB150" s="153"/>
      <c r="IC150" s="153"/>
      <c r="ID150" s="153"/>
      <c r="IE150" s="153"/>
      <c r="IF150" s="153"/>
      <c r="IG150" s="153"/>
      <c r="IH150" s="153"/>
      <c r="II150" s="153"/>
      <c r="IJ150" s="153"/>
      <c r="IK150" s="153"/>
      <c r="IL150" s="153"/>
      <c r="IM150" s="153"/>
      <c r="IN150" s="153"/>
      <c r="IO150" s="153"/>
      <c r="IP150" s="153"/>
      <c r="IQ150" s="153"/>
      <c r="IR150" s="153"/>
      <c r="IS150" s="153"/>
      <c r="IT150" s="153"/>
      <c r="IU150" s="153"/>
      <c r="IV150" s="153"/>
      <c r="IW150" s="153"/>
      <c r="IX150" s="153"/>
      <c r="IY150" s="153"/>
      <c r="IZ150" s="153"/>
      <c r="JA150" s="153"/>
      <c r="JB150" s="153"/>
      <c r="JC150" s="153"/>
      <c r="JD150" s="153"/>
      <c r="JE150" s="153"/>
      <c r="JF150" s="153"/>
      <c r="JG150" s="153"/>
      <c r="JH150" s="153"/>
      <c r="JI150" s="153"/>
      <c r="JJ150" s="153"/>
      <c r="JK150" s="153"/>
      <c r="JL150" s="153"/>
      <c r="JM150" s="153"/>
      <c r="JN150" s="153"/>
      <c r="JO150" s="153"/>
      <c r="JP150" s="153"/>
      <c r="JQ150" s="153"/>
      <c r="JR150" s="153"/>
      <c r="JS150" s="153"/>
      <c r="JT150" s="153"/>
      <c r="JU150" s="153"/>
      <c r="JV150" s="153"/>
      <c r="JW150" s="153"/>
      <c r="JX150" s="153"/>
      <c r="JY150" s="153"/>
      <c r="JZ150" s="153"/>
      <c r="KA150" s="153"/>
      <c r="KB150" s="153"/>
      <c r="KC150" s="153"/>
      <c r="KD150" s="153"/>
      <c r="KE150" s="153"/>
      <c r="KF150" s="153"/>
      <c r="KG150" s="153"/>
      <c r="KH150" s="153"/>
      <c r="KI150" s="153"/>
      <c r="KJ150" s="153"/>
      <c r="KK150" s="153"/>
      <c r="KL150" s="153"/>
      <c r="KM150" s="153"/>
      <c r="KN150" s="153"/>
      <c r="KO150" s="153"/>
      <c r="KP150" s="153"/>
      <c r="KQ150" s="153"/>
      <c r="KR150" s="153"/>
      <c r="KS150" s="153"/>
      <c r="KT150" s="153"/>
      <c r="KU150" s="153"/>
      <c r="KV150" s="153"/>
      <c r="KW150" s="153"/>
      <c r="KX150" s="153"/>
      <c r="KY150" s="153"/>
      <c r="KZ150" s="153"/>
      <c r="LA150" s="153"/>
      <c r="LB150" s="153"/>
      <c r="LC150" s="153"/>
      <c r="LD150" s="153"/>
      <c r="LE150" s="153"/>
      <c r="LF150" s="153"/>
      <c r="LG150" s="153"/>
      <c r="LH150" s="153"/>
      <c r="LI150" s="153"/>
      <c r="LJ150" s="153"/>
      <c r="LK150" s="153"/>
      <c r="LL150" s="153"/>
      <c r="LM150" s="153"/>
      <c r="LN150" s="153"/>
      <c r="LO150" s="153"/>
      <c r="LP150" s="153"/>
      <c r="LQ150" s="153"/>
      <c r="LR150" s="153"/>
      <c r="LS150" s="153"/>
      <c r="LT150" s="153"/>
      <c r="LU150" s="153"/>
      <c r="LV150" s="153"/>
      <c r="LW150" s="153"/>
      <c r="LX150" s="153"/>
      <c r="LY150" s="153"/>
      <c r="LZ150" s="153"/>
      <c r="MA150" s="153"/>
      <c r="MB150" s="153"/>
      <c r="MC150" s="153"/>
      <c r="MD150" s="153"/>
      <c r="ME150" s="153"/>
      <c r="MF150" s="153"/>
      <c r="MG150" s="153"/>
      <c r="MH150" s="153"/>
      <c r="MI150" s="153"/>
      <c r="MJ150" s="153"/>
      <c r="MK150" s="153"/>
      <c r="ML150" s="153"/>
      <c r="MM150" s="153"/>
      <c r="MN150" s="153"/>
      <c r="MO150" s="153"/>
      <c r="MP150" s="153"/>
      <c r="MQ150" s="153"/>
      <c r="MR150" s="153"/>
      <c r="MS150" s="153"/>
      <c r="MT150" s="153"/>
      <c r="MU150" s="153"/>
      <c r="MV150" s="153"/>
      <c r="MW150" s="153"/>
      <c r="MX150" s="153"/>
      <c r="MY150" s="153"/>
      <c r="MZ150" s="153"/>
      <c r="NA150" s="153"/>
      <c r="NB150" s="153"/>
      <c r="NC150" s="153"/>
      <c r="ND150" s="153"/>
      <c r="NE150" s="153"/>
      <c r="NF150" s="153"/>
      <c r="NG150" s="153"/>
      <c r="NH150" s="153"/>
      <c r="NI150" s="153"/>
      <c r="NJ150" s="153"/>
      <c r="NK150" s="153"/>
      <c r="NL150" s="153"/>
      <c r="NM150" s="153"/>
      <c r="NN150" s="153"/>
      <c r="NO150" s="153"/>
      <c r="NP150" s="153"/>
      <c r="NQ150" s="153"/>
      <c r="NR150" s="153"/>
      <c r="NS150" s="153"/>
      <c r="NT150" s="153"/>
      <c r="NU150" s="153"/>
      <c r="NV150" s="153"/>
      <c r="NW150" s="153"/>
      <c r="NX150" s="153"/>
      <c r="NY150" s="153"/>
      <c r="NZ150" s="153"/>
      <c r="OA150" s="153"/>
      <c r="OB150" s="153"/>
      <c r="OC150" s="153"/>
      <c r="OD150" s="153"/>
      <c r="OE150" s="153"/>
      <c r="OF150" s="153"/>
      <c r="OG150" s="153"/>
      <c r="OH150" s="153"/>
      <c r="OI150" s="153"/>
      <c r="OJ150" s="153"/>
      <c r="OK150" s="153"/>
      <c r="OL150" s="153"/>
      <c r="OM150" s="153"/>
      <c r="ON150" s="153"/>
      <c r="OO150" s="153"/>
      <c r="OP150" s="153"/>
      <c r="OQ150" s="153"/>
      <c r="OR150" s="153"/>
      <c r="OS150" s="153"/>
      <c r="OT150" s="153"/>
      <c r="OU150" s="153"/>
      <c r="OV150" s="153"/>
      <c r="OW150" s="153"/>
      <c r="OX150" s="153"/>
      <c r="OY150" s="153"/>
      <c r="OZ150" s="153"/>
      <c r="PA150" s="153"/>
      <c r="PB150" s="153"/>
      <c r="PC150" s="153"/>
      <c r="PD150" s="153"/>
      <c r="PE150" s="153"/>
      <c r="PF150" s="153"/>
      <c r="PG150" s="153"/>
      <c r="PH150" s="153"/>
      <c r="PI150" s="153"/>
      <c r="PJ150" s="153"/>
      <c r="PK150" s="153"/>
      <c r="PL150" s="153"/>
      <c r="PM150" s="153"/>
      <c r="PN150" s="153"/>
      <c r="PO150" s="153"/>
      <c r="PP150" s="153"/>
      <c r="PQ150" s="153"/>
      <c r="PR150" s="153"/>
      <c r="PS150" s="153"/>
      <c r="PT150" s="153"/>
      <c r="PU150" s="153"/>
      <c r="PV150" s="153"/>
      <c r="PW150" s="153"/>
      <c r="PX150" s="153"/>
      <c r="PY150" s="153"/>
      <c r="PZ150" s="153"/>
      <c r="QA150" s="153"/>
      <c r="QB150" s="153"/>
      <c r="QC150" s="153"/>
      <c r="QD150" s="153"/>
      <c r="QE150" s="153"/>
      <c r="QF150" s="153"/>
      <c r="QG150" s="153"/>
      <c r="QH150" s="153"/>
      <c r="QI150" s="153"/>
      <c r="QJ150" s="153"/>
      <c r="QK150" s="153"/>
      <c r="QL150" s="153"/>
      <c r="QM150" s="153"/>
      <c r="QN150" s="153"/>
      <c r="QO150" s="153"/>
      <c r="QP150" s="153"/>
      <c r="QQ150" s="153"/>
      <c r="QR150" s="153"/>
      <c r="QS150" s="153"/>
      <c r="QT150" s="153"/>
      <c r="QU150" s="153"/>
      <c r="QV150" s="153"/>
      <c r="QW150" s="153"/>
      <c r="QX150" s="153"/>
      <c r="QY150" s="153"/>
      <c r="QZ150" s="153"/>
      <c r="RA150" s="153"/>
      <c r="RB150" s="153"/>
      <c r="RC150" s="153"/>
      <c r="RD150" s="153"/>
      <c r="RE150" s="153"/>
      <c r="RF150" s="153"/>
      <c r="RG150" s="153"/>
      <c r="RH150" s="153"/>
      <c r="RI150" s="153"/>
      <c r="RJ150" s="153"/>
      <c r="RK150" s="153"/>
      <c r="RL150" s="153"/>
      <c r="RM150" s="153"/>
      <c r="RN150" s="153"/>
      <c r="RO150" s="153"/>
      <c r="RP150" s="153"/>
      <c r="RQ150" s="153"/>
      <c r="RR150" s="153"/>
      <c r="RS150" s="153"/>
      <c r="RT150" s="153"/>
      <c r="RU150" s="153"/>
      <c r="RV150" s="153"/>
      <c r="RW150" s="153"/>
      <c r="RX150" s="153"/>
      <c r="RY150" s="153"/>
      <c r="RZ150" s="153"/>
      <c r="SA150" s="153"/>
      <c r="SB150" s="153"/>
      <c r="SC150" s="153"/>
      <c r="SD150" s="153"/>
      <c r="SE150" s="153"/>
      <c r="SF150" s="153"/>
      <c r="SG150" s="153"/>
      <c r="SH150" s="153"/>
      <c r="SI150" s="153"/>
      <c r="SJ150" s="153"/>
      <c r="SK150" s="153"/>
      <c r="SL150" s="153"/>
      <c r="SM150" s="153"/>
      <c r="SN150" s="153"/>
      <c r="SO150" s="153"/>
      <c r="SP150" s="153"/>
      <c r="SQ150" s="153"/>
      <c r="SR150" s="153"/>
      <c r="SS150" s="153"/>
      <c r="ST150" s="153"/>
      <c r="SU150" s="153"/>
      <c r="SV150" s="153"/>
      <c r="SW150" s="153"/>
      <c r="SX150" s="153"/>
      <c r="SY150" s="153"/>
      <c r="SZ150" s="153"/>
      <c r="TA150" s="153"/>
      <c r="TB150" s="153"/>
      <c r="TC150" s="153"/>
      <c r="TD150" s="153"/>
      <c r="TE150" s="153"/>
      <c r="TF150" s="153"/>
      <c r="TG150" s="153"/>
      <c r="TH150" s="153"/>
      <c r="TI150" s="153"/>
      <c r="TJ150" s="153"/>
      <c r="TK150" s="153"/>
      <c r="TL150" s="153"/>
      <c r="TM150" s="153"/>
      <c r="TN150" s="153"/>
      <c r="TO150" s="153"/>
      <c r="TP150" s="153"/>
      <c r="TQ150" s="153"/>
      <c r="TR150" s="153"/>
      <c r="TS150" s="153"/>
      <c r="TT150" s="153"/>
      <c r="TU150" s="153"/>
      <c r="TV150" s="153"/>
      <c r="TW150" s="153"/>
      <c r="TX150" s="153"/>
      <c r="TY150" s="153"/>
      <c r="TZ150" s="153"/>
      <c r="UA150" s="153"/>
      <c r="UB150" s="153"/>
      <c r="UC150" s="153"/>
      <c r="UD150" s="153"/>
      <c r="UE150" s="153"/>
      <c r="UF150" s="153"/>
      <c r="UG150" s="153"/>
      <c r="UH150" s="153"/>
      <c r="UI150" s="153"/>
      <c r="UJ150" s="153"/>
      <c r="UK150" s="153"/>
      <c r="UL150" s="153"/>
      <c r="UM150" s="153"/>
      <c r="UN150" s="153"/>
      <c r="UO150" s="153"/>
      <c r="UP150" s="153"/>
      <c r="UQ150" s="153"/>
      <c r="UR150" s="153"/>
      <c r="US150" s="153"/>
      <c r="UT150" s="153"/>
      <c r="UU150" s="153"/>
      <c r="UV150" s="153"/>
      <c r="UW150" s="153"/>
      <c r="UX150" s="153"/>
      <c r="UY150" s="153"/>
      <c r="UZ150" s="153"/>
      <c r="VA150" s="153"/>
      <c r="VB150" s="153"/>
      <c r="VC150" s="153"/>
      <c r="VD150" s="153"/>
      <c r="VE150" s="153"/>
      <c r="VF150" s="153"/>
      <c r="VG150" s="153"/>
      <c r="VH150" s="153"/>
      <c r="VI150" s="153"/>
      <c r="VJ150" s="153"/>
      <c r="VK150" s="153"/>
      <c r="VL150" s="153"/>
      <c r="VM150" s="153"/>
      <c r="VN150" s="153"/>
      <c r="VO150" s="153"/>
      <c r="VP150" s="153"/>
      <c r="VQ150" s="153"/>
      <c r="VR150" s="153"/>
      <c r="VS150" s="153"/>
      <c r="VT150" s="153"/>
      <c r="VU150" s="153"/>
      <c r="VV150" s="153"/>
      <c r="VW150" s="153"/>
      <c r="VX150" s="153"/>
      <c r="VY150" s="153"/>
      <c r="VZ150" s="153"/>
      <c r="WA150" s="153"/>
      <c r="WB150" s="153"/>
      <c r="WC150" s="153"/>
      <c r="WD150" s="153"/>
      <c r="WE150" s="153"/>
      <c r="WF150" s="153"/>
      <c r="WG150" s="153"/>
      <c r="WH150" s="153"/>
      <c r="WI150" s="153"/>
      <c r="WJ150" s="153"/>
      <c r="WK150" s="153"/>
      <c r="WL150" s="153"/>
      <c r="WM150" s="153"/>
      <c r="WN150" s="153"/>
      <c r="WO150" s="153"/>
      <c r="WP150" s="153"/>
      <c r="WQ150" s="153"/>
      <c r="WR150" s="153"/>
      <c r="WS150" s="153"/>
      <c r="WT150" s="153"/>
      <c r="WU150" s="153"/>
      <c r="WV150" s="153"/>
      <c r="WW150" s="153"/>
      <c r="WX150" s="153"/>
      <c r="WY150" s="153"/>
      <c r="WZ150" s="153"/>
      <c r="XA150" s="153"/>
      <c r="XB150" s="153"/>
      <c r="XC150" s="153"/>
      <c r="XD150" s="153"/>
      <c r="XE150" s="153"/>
      <c r="XF150" s="153"/>
      <c r="XG150" s="153"/>
      <c r="XH150" s="153"/>
      <c r="XI150" s="153"/>
      <c r="XJ150" s="153"/>
      <c r="XK150" s="153"/>
      <c r="XL150" s="153"/>
      <c r="XM150" s="153"/>
      <c r="XN150" s="153"/>
      <c r="XO150" s="153"/>
      <c r="XP150" s="153"/>
      <c r="XQ150" s="153"/>
      <c r="XR150" s="153"/>
      <c r="XS150" s="153"/>
      <c r="XT150" s="153"/>
      <c r="XU150" s="153"/>
      <c r="XV150" s="153"/>
      <c r="XW150" s="153"/>
      <c r="XX150" s="153"/>
      <c r="XY150" s="153"/>
      <c r="XZ150" s="153"/>
      <c r="YA150" s="153"/>
      <c r="YB150" s="153"/>
      <c r="YC150" s="153"/>
      <c r="YD150" s="153"/>
      <c r="YE150" s="153"/>
      <c r="YF150" s="153"/>
      <c r="YG150" s="153"/>
      <c r="YH150" s="153"/>
      <c r="YI150" s="153"/>
      <c r="YJ150" s="153"/>
      <c r="YK150" s="153"/>
      <c r="YL150" s="153"/>
      <c r="YM150" s="153"/>
      <c r="YN150" s="153"/>
      <c r="YO150" s="153"/>
      <c r="YP150" s="153"/>
      <c r="YQ150" s="153"/>
      <c r="YR150" s="153"/>
      <c r="YS150" s="153"/>
      <c r="YT150" s="153"/>
      <c r="YU150" s="153"/>
      <c r="YV150" s="153"/>
      <c r="YW150" s="153"/>
      <c r="YX150" s="153"/>
      <c r="YY150" s="153"/>
      <c r="YZ150" s="153"/>
      <c r="ZA150" s="153"/>
      <c r="ZB150" s="153"/>
      <c r="ZC150" s="153"/>
      <c r="ZD150" s="153"/>
      <c r="ZE150" s="153"/>
      <c r="ZF150" s="153"/>
      <c r="ZG150" s="153"/>
      <c r="ZH150" s="153"/>
      <c r="ZI150" s="153"/>
      <c r="ZJ150" s="153"/>
      <c r="ZK150" s="153"/>
      <c r="ZL150" s="153"/>
      <c r="ZM150" s="153"/>
      <c r="ZN150" s="153"/>
      <c r="ZO150" s="153"/>
      <c r="ZP150" s="153"/>
      <c r="ZQ150" s="153"/>
      <c r="ZR150" s="153"/>
      <c r="ZS150" s="153"/>
      <c r="ZT150" s="153"/>
      <c r="ZU150" s="153"/>
      <c r="ZV150" s="153"/>
      <c r="ZW150" s="153"/>
      <c r="ZX150" s="153"/>
      <c r="ZY150" s="153"/>
      <c r="ZZ150" s="153"/>
      <c r="AAA150" s="153"/>
      <c r="AAB150" s="153"/>
      <c r="AAC150" s="153"/>
      <c r="AAD150" s="153"/>
      <c r="AAE150" s="153"/>
      <c r="AAF150" s="153"/>
      <c r="AAG150" s="153"/>
      <c r="AAH150" s="153"/>
      <c r="AAI150" s="153"/>
      <c r="AAJ150" s="153"/>
      <c r="AAK150" s="153"/>
      <c r="AAL150" s="153"/>
      <c r="AAM150" s="153"/>
      <c r="AAN150" s="153"/>
      <c r="AAO150" s="153"/>
      <c r="AAP150" s="153"/>
      <c r="AAQ150" s="153"/>
      <c r="AAR150" s="153"/>
      <c r="AAS150" s="153"/>
      <c r="AAT150" s="153"/>
      <c r="AAU150" s="153"/>
      <c r="AAV150" s="153"/>
      <c r="AAW150" s="153"/>
      <c r="AAX150" s="153"/>
      <c r="AAY150" s="153"/>
      <c r="AAZ150" s="153"/>
      <c r="ABA150" s="153"/>
      <c r="ABB150" s="153"/>
      <c r="ABC150" s="153"/>
      <c r="ABD150" s="153"/>
      <c r="ABE150" s="153"/>
      <c r="ABF150" s="153"/>
      <c r="ABG150" s="153"/>
      <c r="ABH150" s="153"/>
      <c r="ABI150" s="153"/>
      <c r="ABJ150" s="153"/>
      <c r="ABK150" s="153"/>
      <c r="ABL150" s="153"/>
      <c r="ABM150" s="153"/>
      <c r="ABN150" s="153"/>
      <c r="ABO150" s="153"/>
      <c r="ABP150" s="153"/>
      <c r="ABQ150" s="153"/>
      <c r="ABR150" s="153"/>
      <c r="ABS150" s="153"/>
      <c r="ABT150" s="153"/>
      <c r="ABU150" s="153"/>
      <c r="ABV150" s="153"/>
      <c r="ABW150" s="153"/>
      <c r="ABX150" s="153"/>
      <c r="ABY150" s="153"/>
      <c r="ABZ150" s="153"/>
      <c r="ACA150" s="153"/>
      <c r="ACB150" s="153"/>
      <c r="ACC150" s="153"/>
      <c r="ACD150" s="153"/>
      <c r="ACE150" s="153"/>
      <c r="ACF150" s="153"/>
      <c r="ACG150" s="153"/>
      <c r="ACH150" s="153"/>
      <c r="ACI150" s="153"/>
      <c r="ACJ150" s="153"/>
      <c r="ACK150" s="153"/>
      <c r="ACL150" s="153"/>
      <c r="ACM150" s="153"/>
      <c r="ACN150" s="153"/>
      <c r="ACO150" s="153"/>
      <c r="ACP150" s="153"/>
      <c r="ACQ150" s="153"/>
      <c r="ACR150" s="153"/>
      <c r="ACS150" s="153"/>
      <c r="ACT150" s="153"/>
      <c r="ACU150" s="153"/>
      <c r="ACV150" s="153"/>
      <c r="ACW150" s="153"/>
      <c r="ACX150" s="153"/>
      <c r="ACY150" s="153"/>
      <c r="ACZ150" s="153"/>
      <c r="ADA150" s="153"/>
      <c r="ADB150" s="153"/>
      <c r="ADC150" s="153"/>
      <c r="ADD150" s="153"/>
      <c r="ADE150" s="153"/>
      <c r="ADF150" s="153"/>
      <c r="ADG150" s="153"/>
      <c r="ADH150" s="153"/>
      <c r="ADI150" s="153"/>
      <c r="ADJ150" s="153"/>
      <c r="ADK150" s="153"/>
      <c r="ADL150" s="153"/>
      <c r="ADM150" s="153"/>
      <c r="ADN150" s="153"/>
      <c r="ADO150" s="153"/>
      <c r="ADP150" s="153"/>
      <c r="ADQ150" s="153"/>
      <c r="ADR150" s="153"/>
      <c r="ADS150" s="153"/>
      <c r="ADT150" s="153"/>
      <c r="ADU150" s="153"/>
      <c r="ADV150" s="153"/>
      <c r="ADW150" s="153"/>
      <c r="ADX150" s="153"/>
      <c r="ADY150" s="153"/>
      <c r="ADZ150" s="153"/>
      <c r="AEA150" s="153"/>
      <c r="AEB150" s="153"/>
      <c r="AEC150" s="153"/>
      <c r="AED150" s="153"/>
      <c r="AEE150" s="153"/>
      <c r="AEF150" s="153"/>
      <c r="AEG150" s="153"/>
      <c r="AEH150" s="153"/>
      <c r="AEI150" s="153"/>
      <c r="AEJ150" s="153"/>
      <c r="AEK150" s="153"/>
      <c r="AEL150" s="153"/>
      <c r="AEM150" s="153"/>
      <c r="AEN150" s="153"/>
      <c r="AEO150" s="153"/>
      <c r="AEP150" s="153"/>
      <c r="AEQ150" s="153"/>
      <c r="AER150" s="153"/>
      <c r="AES150" s="153"/>
      <c r="AET150" s="153"/>
      <c r="AEU150" s="153"/>
      <c r="AEV150" s="153"/>
      <c r="AEW150" s="153"/>
      <c r="AEX150" s="153"/>
      <c r="AEY150" s="153"/>
      <c r="AEZ150" s="153"/>
      <c r="AFA150" s="153"/>
      <c r="AFB150" s="153"/>
      <c r="AFC150" s="153"/>
      <c r="AFD150" s="153"/>
      <c r="AFE150" s="153"/>
      <c r="AFF150" s="153"/>
      <c r="AFG150" s="153"/>
      <c r="AFH150" s="153"/>
      <c r="AFI150" s="153"/>
      <c r="AFJ150" s="153"/>
      <c r="AFK150" s="153"/>
      <c r="AFL150" s="153"/>
      <c r="AFM150" s="153"/>
      <c r="AFN150" s="153"/>
      <c r="AFO150" s="153"/>
      <c r="AFP150" s="153"/>
      <c r="AFQ150" s="153"/>
      <c r="AFR150" s="153"/>
      <c r="AFS150" s="153"/>
      <c r="AFT150" s="153"/>
      <c r="AFU150" s="153"/>
      <c r="AFV150" s="153"/>
      <c r="AFW150" s="153"/>
      <c r="AFX150" s="153"/>
      <c r="AFY150" s="153"/>
      <c r="AFZ150" s="153"/>
      <c r="AGA150" s="153"/>
      <c r="AGB150" s="153"/>
      <c r="AGC150" s="153"/>
      <c r="AGD150" s="153"/>
      <c r="AGE150" s="153"/>
      <c r="AGF150" s="153"/>
      <c r="AGG150" s="153"/>
      <c r="AGH150" s="153"/>
      <c r="AGI150" s="153"/>
      <c r="AGJ150" s="153"/>
      <c r="AGK150" s="153"/>
      <c r="AGL150" s="153"/>
      <c r="AGM150" s="153"/>
      <c r="AGN150" s="153"/>
      <c r="AGO150" s="153"/>
      <c r="AGP150" s="153"/>
      <c r="AGQ150" s="153"/>
      <c r="AGR150" s="153"/>
      <c r="AGS150" s="153"/>
      <c r="AGT150" s="153"/>
      <c r="AGU150" s="153"/>
      <c r="AGV150" s="153"/>
      <c r="AGW150" s="153"/>
      <c r="AGX150" s="153"/>
      <c r="AGY150" s="153"/>
      <c r="AGZ150" s="153"/>
      <c r="AHA150" s="153"/>
      <c r="AHB150" s="153"/>
      <c r="AHC150" s="153"/>
      <c r="AHD150" s="153"/>
      <c r="AHE150" s="153"/>
      <c r="AHF150" s="153"/>
      <c r="AHG150" s="153"/>
      <c r="AHH150" s="153"/>
      <c r="AHI150" s="153"/>
      <c r="AHJ150" s="153"/>
      <c r="AHK150" s="153"/>
      <c r="AHL150" s="153"/>
      <c r="AHM150" s="153"/>
      <c r="AHN150" s="153"/>
      <c r="AHO150" s="153"/>
      <c r="AHP150" s="153"/>
      <c r="AHQ150" s="153"/>
      <c r="AHR150" s="153"/>
      <c r="AHS150" s="153"/>
      <c r="AHT150" s="153"/>
      <c r="AHU150" s="153"/>
      <c r="AHV150" s="153"/>
      <c r="AHW150" s="153"/>
      <c r="AHX150" s="153"/>
      <c r="AHY150" s="153"/>
      <c r="AHZ150" s="153"/>
      <c r="AIA150" s="153"/>
      <c r="AIB150" s="153"/>
      <c r="AIC150" s="153"/>
      <c r="AID150" s="153"/>
      <c r="AIE150" s="153"/>
      <c r="AIF150" s="153"/>
      <c r="AIG150" s="153"/>
      <c r="AIH150" s="153"/>
      <c r="AII150" s="153"/>
      <c r="AIJ150" s="153"/>
      <c r="AIK150" s="153"/>
      <c r="AIL150" s="153"/>
      <c r="AIM150" s="153"/>
      <c r="AIN150" s="153"/>
      <c r="AIO150" s="153"/>
      <c r="AIP150" s="153"/>
      <c r="AIQ150" s="153"/>
      <c r="AIR150" s="153"/>
      <c r="AIS150" s="153"/>
      <c r="AIT150" s="153"/>
      <c r="AIU150" s="153"/>
      <c r="AIV150" s="153"/>
      <c r="AIW150" s="153"/>
      <c r="AIX150" s="153"/>
      <c r="AIY150" s="153"/>
      <c r="AIZ150" s="153"/>
      <c r="AJA150" s="153"/>
      <c r="AJB150" s="153"/>
      <c r="AJC150" s="153"/>
      <c r="AJD150" s="153"/>
      <c r="AJE150" s="153"/>
      <c r="AJF150" s="153"/>
      <c r="AJG150" s="153"/>
      <c r="AJH150" s="153"/>
      <c r="AJI150" s="153"/>
      <c r="AJJ150" s="153"/>
      <c r="AJK150" s="153"/>
      <c r="AJL150" s="153"/>
      <c r="AJM150" s="153"/>
      <c r="AJN150" s="153"/>
      <c r="AJO150" s="153"/>
      <c r="AJP150" s="153"/>
      <c r="AJQ150" s="153"/>
      <c r="AJR150" s="153"/>
      <c r="AJS150" s="153"/>
      <c r="AJT150" s="153"/>
      <c r="AJU150" s="153"/>
      <c r="AJV150" s="153"/>
      <c r="AJW150" s="153"/>
      <c r="AJX150" s="153"/>
      <c r="AJY150" s="153"/>
      <c r="AJZ150" s="153"/>
      <c r="AKA150" s="153"/>
      <c r="AKB150" s="153"/>
      <c r="AKC150" s="153"/>
      <c r="AKD150" s="153"/>
      <c r="AKE150" s="153"/>
      <c r="AKF150" s="153"/>
      <c r="AKG150" s="153"/>
      <c r="AKH150" s="153"/>
      <c r="AKI150" s="153"/>
      <c r="AKJ150" s="153"/>
      <c r="AKK150" s="153"/>
      <c r="AKL150" s="153"/>
      <c r="AKM150" s="153"/>
      <c r="AKN150" s="153"/>
      <c r="AKO150" s="153"/>
      <c r="AKP150" s="153"/>
      <c r="AKQ150" s="153"/>
      <c r="AKR150" s="153"/>
      <c r="AKS150" s="153"/>
      <c r="AKT150" s="153"/>
      <c r="AKU150" s="153"/>
      <c r="AKV150" s="153"/>
      <c r="AKW150" s="153"/>
      <c r="AKX150" s="153"/>
      <c r="AKY150" s="153"/>
      <c r="AKZ150" s="153"/>
      <c r="ALA150" s="153"/>
      <c r="ALB150" s="153"/>
      <c r="ALC150" s="153"/>
      <c r="ALD150" s="153"/>
      <c r="ALE150" s="153"/>
      <c r="ALF150" s="153"/>
      <c r="ALG150" s="153"/>
      <c r="ALH150" s="153"/>
      <c r="ALI150" s="153"/>
      <c r="ALJ150" s="153"/>
      <c r="ALK150" s="153"/>
      <c r="ALL150" s="153"/>
      <c r="ALM150" s="153"/>
      <c r="ALN150" s="153"/>
      <c r="ALO150" s="153"/>
      <c r="ALP150" s="153"/>
      <c r="ALQ150" s="153"/>
      <c r="ALR150" s="153"/>
      <c r="ALS150" s="153"/>
      <c r="ALT150" s="153"/>
      <c r="ALU150" s="153"/>
      <c r="ALV150" s="153"/>
      <c r="ALW150" s="153"/>
      <c r="ALX150" s="153"/>
      <c r="ALY150" s="153"/>
      <c r="ALZ150" s="153"/>
      <c r="AMA150" s="153"/>
      <c r="AMB150" s="153"/>
      <c r="AMC150" s="153"/>
      <c r="AMD150" s="153"/>
      <c r="AME150" s="153"/>
      <c r="AMF150" s="153"/>
      <c r="AMG150" s="153"/>
      <c r="AMH150" s="153"/>
      <c r="AMI150" s="153"/>
      <c r="AMJ150" s="153"/>
      <c r="AMK150" s="153"/>
      <c r="AML150" s="153"/>
      <c r="AMM150" s="153"/>
      <c r="AMN150" s="153"/>
      <c r="AMO150" s="153"/>
      <c r="AMP150" s="153"/>
      <c r="AMQ150" s="153"/>
      <c r="AMR150" s="153"/>
      <c r="AMS150" s="153"/>
      <c r="AMT150" s="153"/>
      <c r="AMU150" s="153"/>
      <c r="AMV150" s="153"/>
      <c r="AMW150" s="153"/>
      <c r="AMX150" s="153"/>
      <c r="AMY150" s="153"/>
      <c r="AMZ150" s="153"/>
      <c r="ANA150" s="153"/>
      <c r="ANB150" s="153"/>
      <c r="ANC150" s="153"/>
      <c r="AND150" s="153"/>
      <c r="ANE150" s="153"/>
      <c r="ANF150" s="153"/>
      <c r="ANG150" s="153"/>
      <c r="ANH150" s="153"/>
      <c r="ANI150" s="153"/>
      <c r="ANJ150" s="153"/>
      <c r="ANK150" s="153"/>
      <c r="ANL150" s="153"/>
      <c r="ANM150" s="153"/>
      <c r="ANN150" s="153"/>
      <c r="ANO150" s="153"/>
      <c r="ANP150" s="153"/>
      <c r="ANQ150" s="153"/>
      <c r="ANR150" s="153"/>
      <c r="ANS150" s="153"/>
      <c r="ANT150" s="153"/>
      <c r="ANU150" s="153"/>
      <c r="ANV150" s="153"/>
      <c r="ANW150" s="153"/>
      <c r="ANX150" s="153"/>
      <c r="ANY150" s="153"/>
      <c r="ANZ150" s="153"/>
      <c r="AOA150" s="153"/>
      <c r="AOB150" s="153"/>
      <c r="AOC150" s="153"/>
      <c r="AOD150" s="153"/>
      <c r="AOE150" s="153"/>
      <c r="AOF150" s="153"/>
      <c r="AOG150" s="153"/>
      <c r="AOH150" s="153"/>
      <c r="AOI150" s="153"/>
      <c r="AOJ150" s="153"/>
      <c r="AOK150" s="153"/>
      <c r="AOL150" s="153"/>
      <c r="AOM150" s="153"/>
      <c r="AON150" s="153"/>
      <c r="AOO150" s="153"/>
      <c r="AOP150" s="153"/>
      <c r="AOQ150" s="153"/>
      <c r="AOR150" s="153"/>
      <c r="AOS150" s="153"/>
      <c r="AOT150" s="153"/>
      <c r="AOU150" s="153"/>
      <c r="AOV150" s="153"/>
      <c r="AOW150" s="153"/>
      <c r="AOX150" s="153"/>
      <c r="AOY150" s="153"/>
      <c r="AOZ150" s="153"/>
      <c r="APA150" s="153"/>
      <c r="APB150" s="153"/>
      <c r="APC150" s="153"/>
      <c r="APD150" s="153"/>
      <c r="APE150" s="153"/>
      <c r="APF150" s="153"/>
      <c r="APG150" s="153"/>
      <c r="APH150" s="153"/>
      <c r="API150" s="153"/>
      <c r="APJ150" s="153"/>
      <c r="APK150" s="153"/>
      <c r="APL150" s="153"/>
      <c r="APM150" s="153"/>
      <c r="APN150" s="153"/>
      <c r="APO150" s="153"/>
      <c r="APP150" s="153"/>
    </row>
    <row r="151" spans="1:1108" s="249" customFormat="1">
      <c r="A151" s="42">
        <v>389</v>
      </c>
      <c r="B151" s="137">
        <v>135.1</v>
      </c>
      <c r="C151" s="102" t="s">
        <v>1071</v>
      </c>
      <c r="D151" s="174">
        <v>1276</v>
      </c>
      <c r="E151" s="394" t="s">
        <v>982</v>
      </c>
      <c r="F151" s="175" t="s">
        <v>984</v>
      </c>
      <c r="G151" s="175" t="s">
        <v>983</v>
      </c>
      <c r="H151" s="175" t="s">
        <v>986</v>
      </c>
      <c r="I151" s="175" t="s">
        <v>1072</v>
      </c>
      <c r="J151" s="10" t="s">
        <v>1050</v>
      </c>
      <c r="K151" s="10" t="s">
        <v>1051</v>
      </c>
      <c r="L151" s="74" t="s">
        <v>1052</v>
      </c>
      <c r="M151" s="10" t="s">
        <v>1053</v>
      </c>
      <c r="N151" s="74" t="s">
        <v>201</v>
      </c>
      <c r="O151" s="177">
        <v>101536</v>
      </c>
      <c r="P151" s="109">
        <v>89</v>
      </c>
      <c r="Q151" s="109" t="s">
        <v>0</v>
      </c>
      <c r="R151" s="109">
        <v>89</v>
      </c>
      <c r="S151" s="109" t="s">
        <v>0</v>
      </c>
      <c r="T151" s="109">
        <v>2.5</v>
      </c>
      <c r="U151" s="109" t="s">
        <v>0</v>
      </c>
      <c r="V151" s="109">
        <v>12</v>
      </c>
      <c r="W151" s="109" t="s">
        <v>0</v>
      </c>
      <c r="X151" s="109">
        <v>7</v>
      </c>
      <c r="Y151" s="109" t="s">
        <v>0</v>
      </c>
      <c r="Z151" s="109">
        <v>5</v>
      </c>
      <c r="AA151" s="109" t="s">
        <v>0</v>
      </c>
      <c r="AB151" s="109"/>
      <c r="AC151" s="109" t="s">
        <v>0</v>
      </c>
      <c r="AD151" s="109"/>
      <c r="AE151" s="109" t="s">
        <v>0</v>
      </c>
      <c r="AF151" s="77">
        <v>4.5</v>
      </c>
      <c r="AG151" s="78">
        <v>8</v>
      </c>
      <c r="AH151" s="77" t="s">
        <v>407</v>
      </c>
      <c r="AI151" s="77" t="s">
        <v>0</v>
      </c>
      <c r="AJ151" s="284" t="s">
        <v>8</v>
      </c>
      <c r="AK151" s="284" t="s">
        <v>797</v>
      </c>
      <c r="AL151" s="285" t="s">
        <v>11</v>
      </c>
      <c r="AM151" s="285"/>
      <c r="AN151" s="285"/>
      <c r="AO151" s="285"/>
      <c r="AP151" s="111">
        <v>10</v>
      </c>
      <c r="AQ151" s="111" t="s">
        <v>7</v>
      </c>
      <c r="AR151" s="83">
        <v>0.23</v>
      </c>
      <c r="AS151" s="83" t="s">
        <v>20</v>
      </c>
      <c r="AT151" s="260">
        <v>80</v>
      </c>
      <c r="AU151" s="261">
        <v>90</v>
      </c>
      <c r="AV151" s="261">
        <v>100</v>
      </c>
      <c r="AW151" s="74" t="s">
        <v>206</v>
      </c>
      <c r="AX151" s="74" t="s">
        <v>207</v>
      </c>
      <c r="AY151" s="74" t="s">
        <v>208</v>
      </c>
      <c r="AZ151" s="74" t="s">
        <v>209</v>
      </c>
      <c r="BA151" s="152" t="s">
        <v>210</v>
      </c>
      <c r="BB151" s="86" t="s">
        <v>211</v>
      </c>
      <c r="BC151" s="86" t="s">
        <v>212</v>
      </c>
      <c r="BD151" s="86" t="s">
        <v>213</v>
      </c>
      <c r="BE151" s="395" t="s">
        <v>982</v>
      </c>
      <c r="BF151" s="236" t="s">
        <v>991</v>
      </c>
      <c r="BG151" s="236" t="s">
        <v>992</v>
      </c>
      <c r="BH151" s="236" t="s">
        <v>993</v>
      </c>
      <c r="BM151" s="155" t="s">
        <v>215</v>
      </c>
      <c r="BN151" s="154" t="s">
        <v>216</v>
      </c>
      <c r="BO151" s="154" t="s">
        <v>217</v>
      </c>
      <c r="BP151" s="154" t="s">
        <v>218</v>
      </c>
      <c r="BQ151" s="155" t="s">
        <v>219</v>
      </c>
      <c r="BR151" s="154" t="s">
        <v>220</v>
      </c>
      <c r="BS151" s="121" t="s">
        <v>221</v>
      </c>
      <c r="BT151" s="121" t="s">
        <v>222</v>
      </c>
      <c r="BU151" s="121" t="s">
        <v>215</v>
      </c>
      <c r="BV151" s="121" t="s">
        <v>216</v>
      </c>
      <c r="BW151" s="121" t="s">
        <v>217</v>
      </c>
      <c r="BX151" s="121" t="s">
        <v>218</v>
      </c>
      <c r="BY151" s="121" t="s">
        <v>414</v>
      </c>
      <c r="BZ151" s="155" t="s">
        <v>415</v>
      </c>
      <c r="CA151" s="268" t="s">
        <v>416</v>
      </c>
      <c r="CB151" s="268" t="s">
        <v>417</v>
      </c>
      <c r="CC151" s="155" t="s">
        <v>344</v>
      </c>
      <c r="CD151" s="155" t="s">
        <v>345</v>
      </c>
      <c r="CE151" s="155" t="s">
        <v>346</v>
      </c>
      <c r="CF151" s="155" t="s">
        <v>347</v>
      </c>
      <c r="CG151" s="390" t="s">
        <v>456</v>
      </c>
      <c r="CH151" s="155" t="s">
        <v>470</v>
      </c>
      <c r="CI151" s="155" t="s">
        <v>471</v>
      </c>
      <c r="CJ151" s="155" t="s">
        <v>472</v>
      </c>
      <c r="CK151" s="278"/>
      <c r="CL151" s="278"/>
      <c r="CM151" s="278"/>
      <c r="CN151" s="278"/>
      <c r="CO151" s="278"/>
      <c r="CP151" s="278"/>
      <c r="CQ151" s="278"/>
      <c r="CR151" s="278"/>
      <c r="CS151" s="278"/>
      <c r="CT151" s="278"/>
      <c r="CU151" s="278"/>
      <c r="CV151" s="278"/>
      <c r="CW151" s="278"/>
      <c r="CX151" s="278"/>
      <c r="CY151" s="278"/>
      <c r="CZ151" s="91"/>
      <c r="DA151" s="92"/>
      <c r="DB151" s="93"/>
      <c r="DC151" s="93"/>
      <c r="DD151" s="93"/>
      <c r="DE151" s="280" t="s">
        <v>509</v>
      </c>
      <c r="DF151" s="92"/>
      <c r="DG151" s="278"/>
      <c r="DH151" s="278"/>
      <c r="DI151" s="92" t="s">
        <v>236</v>
      </c>
      <c r="DJ151" s="91" t="s">
        <v>237</v>
      </c>
      <c r="DK151" s="91" t="s">
        <v>238</v>
      </c>
      <c r="DL151" s="91" t="s">
        <v>239</v>
      </c>
      <c r="DM151" s="127" t="s">
        <v>414</v>
      </c>
      <c r="DN151" s="127" t="s">
        <v>422</v>
      </c>
      <c r="DO151" s="127" t="s">
        <v>423</v>
      </c>
      <c r="DP151" s="127" t="s">
        <v>424</v>
      </c>
      <c r="DQ151" s="91"/>
      <c r="DR151" s="91"/>
      <c r="DS151" s="91"/>
      <c r="DT151" s="91"/>
      <c r="DU151" s="191" t="s">
        <v>852</v>
      </c>
      <c r="DV151" s="91" t="s">
        <v>853</v>
      </c>
      <c r="DW151" s="91" t="s">
        <v>854</v>
      </c>
      <c r="DX151" s="91" t="s">
        <v>855</v>
      </c>
      <c r="DY151" s="91"/>
      <c r="DZ151" s="91"/>
      <c r="EA151" s="91"/>
      <c r="EB151" s="91"/>
      <c r="EC151" s="91"/>
      <c r="ED151" s="91"/>
      <c r="EE151" s="91"/>
      <c r="EF151" s="91"/>
      <c r="EG151" s="94" t="s">
        <v>869</v>
      </c>
      <c r="EH151" s="96" t="s">
        <v>516</v>
      </c>
      <c r="EI151" s="95" t="s">
        <v>517</v>
      </c>
      <c r="EJ151" s="95" t="s">
        <v>518</v>
      </c>
      <c r="EK151" s="96" t="s">
        <v>253</v>
      </c>
      <c r="EL151" s="74" t="s">
        <v>519</v>
      </c>
      <c r="EM151" s="74" t="s">
        <v>520</v>
      </c>
      <c r="EN151" s="137" t="s">
        <v>869</v>
      </c>
      <c r="EO151" s="185" t="s">
        <v>254</v>
      </c>
      <c r="EP151" s="185" t="s">
        <v>919</v>
      </c>
      <c r="EQ151" s="185" t="s">
        <v>1054</v>
      </c>
      <c r="ER151" s="185" t="s">
        <v>1055</v>
      </c>
      <c r="ES151" s="185" t="s">
        <v>1056</v>
      </c>
      <c r="ET151" s="185" t="s">
        <v>871</v>
      </c>
      <c r="EU151" s="185" t="s">
        <v>1069</v>
      </c>
      <c r="EV151" s="137"/>
      <c r="EW151" s="137"/>
      <c r="EX151" s="355" t="s">
        <v>593</v>
      </c>
      <c r="EY151" s="356"/>
      <c r="EZ151" s="355" t="s">
        <v>594</v>
      </c>
      <c r="FA151" s="355" t="s">
        <v>595</v>
      </c>
      <c r="FB151" s="355"/>
      <c r="FC151" s="355"/>
      <c r="FD151" s="356"/>
      <c r="FE151" s="356"/>
      <c r="FF151" s="240">
        <v>44270</v>
      </c>
      <c r="FG151" s="248"/>
      <c r="FH151" s="240"/>
      <c r="FI151" s="240">
        <v>115951</v>
      </c>
      <c r="FJ151" s="248"/>
      <c r="FK151" s="240"/>
      <c r="FL151" s="135">
        <v>1</v>
      </c>
      <c r="FM151" s="136"/>
      <c r="FN151" s="136"/>
      <c r="FO151" s="136"/>
      <c r="FP151" s="136"/>
      <c r="FQ151" s="136"/>
      <c r="FR151" s="136"/>
      <c r="FS151" s="136"/>
      <c r="FT151" s="136"/>
      <c r="FU151" s="136"/>
      <c r="FV151" s="136"/>
      <c r="FW151" s="153"/>
      <c r="FX151" s="153"/>
      <c r="FY151" s="153"/>
      <c r="FZ151" s="153"/>
      <c r="GA151" s="153"/>
      <c r="GB151" s="153"/>
      <c r="GC151" s="153"/>
      <c r="GD151" s="153"/>
      <c r="GE151" s="153"/>
      <c r="GF151" s="153"/>
      <c r="GG151" s="153"/>
      <c r="GH151" s="153"/>
      <c r="GI151" s="153"/>
      <c r="GJ151" s="153"/>
      <c r="GK151" s="153"/>
      <c r="GL151" s="153"/>
      <c r="GM151" s="153"/>
      <c r="GN151" s="153"/>
      <c r="GO151" s="153"/>
      <c r="GP151" s="153"/>
      <c r="GQ151" s="153"/>
      <c r="GR151" s="153"/>
      <c r="GS151" s="153"/>
      <c r="GT151" s="153"/>
      <c r="GU151" s="153"/>
      <c r="GV151" s="153"/>
      <c r="GW151" s="153"/>
      <c r="GX151" s="153"/>
      <c r="GY151" s="153"/>
      <c r="GZ151" s="153"/>
      <c r="HA151" s="153"/>
      <c r="HB151" s="153"/>
      <c r="HC151" s="153"/>
      <c r="HD151" s="153"/>
      <c r="HE151" s="153"/>
      <c r="HF151" s="153"/>
      <c r="HG151" s="153"/>
      <c r="HH151" s="153"/>
      <c r="HI151" s="153"/>
      <c r="HJ151" s="153"/>
      <c r="HK151" s="153"/>
      <c r="HL151" s="153"/>
      <c r="HM151" s="153"/>
      <c r="HN151" s="153"/>
      <c r="HO151" s="153"/>
      <c r="HP151" s="153"/>
      <c r="HQ151" s="153"/>
      <c r="HR151" s="153"/>
      <c r="HS151" s="153"/>
      <c r="HT151" s="153"/>
      <c r="HU151" s="153"/>
      <c r="HV151" s="153"/>
      <c r="HW151" s="153"/>
      <c r="HX151" s="153"/>
      <c r="HY151" s="153"/>
      <c r="HZ151" s="153"/>
      <c r="IA151" s="153"/>
      <c r="IB151" s="153"/>
      <c r="IC151" s="153"/>
      <c r="ID151" s="153"/>
      <c r="IE151" s="153"/>
      <c r="IF151" s="153"/>
      <c r="IG151" s="153"/>
      <c r="IH151" s="153"/>
      <c r="II151" s="153"/>
      <c r="IJ151" s="153"/>
      <c r="IK151" s="153"/>
      <c r="IL151" s="153"/>
      <c r="IM151" s="153"/>
      <c r="IN151" s="153"/>
      <c r="IO151" s="153"/>
      <c r="IP151" s="153"/>
      <c r="IQ151" s="153"/>
      <c r="IR151" s="153"/>
      <c r="IS151" s="153"/>
      <c r="IT151" s="153"/>
      <c r="IU151" s="153"/>
      <c r="IV151" s="153"/>
      <c r="IW151" s="153"/>
      <c r="IX151" s="153"/>
      <c r="IY151" s="153"/>
      <c r="IZ151" s="153"/>
      <c r="JA151" s="153"/>
      <c r="JB151" s="153"/>
      <c r="JC151" s="153"/>
      <c r="JD151" s="153"/>
      <c r="JE151" s="153"/>
      <c r="JF151" s="153"/>
      <c r="JG151" s="153"/>
      <c r="JH151" s="153"/>
      <c r="JI151" s="153"/>
      <c r="JJ151" s="153"/>
      <c r="JK151" s="153"/>
      <c r="JL151" s="153"/>
      <c r="JM151" s="153"/>
      <c r="JN151" s="153"/>
      <c r="JO151" s="153"/>
      <c r="JP151" s="153"/>
      <c r="JQ151" s="153"/>
      <c r="JR151" s="153"/>
      <c r="JS151" s="153"/>
      <c r="JT151" s="153"/>
      <c r="JU151" s="153"/>
      <c r="JV151" s="153"/>
      <c r="JW151" s="153"/>
      <c r="JX151" s="153"/>
      <c r="JY151" s="153"/>
      <c r="JZ151" s="153"/>
      <c r="KA151" s="153"/>
      <c r="KB151" s="153"/>
      <c r="KC151" s="153"/>
      <c r="KD151" s="153"/>
      <c r="KE151" s="153"/>
      <c r="KF151" s="153"/>
      <c r="KG151" s="153"/>
      <c r="KH151" s="153"/>
      <c r="KI151" s="153"/>
      <c r="KJ151" s="153"/>
      <c r="KK151" s="153"/>
      <c r="KL151" s="153"/>
      <c r="KM151" s="153"/>
      <c r="KN151" s="153"/>
      <c r="KO151" s="153"/>
      <c r="KP151" s="153"/>
      <c r="KQ151" s="153"/>
      <c r="KR151" s="153"/>
      <c r="KS151" s="153"/>
      <c r="KT151" s="153"/>
      <c r="KU151" s="153"/>
      <c r="KV151" s="153"/>
      <c r="KW151" s="153"/>
      <c r="KX151" s="153"/>
      <c r="KY151" s="153"/>
      <c r="KZ151" s="153"/>
      <c r="LA151" s="153"/>
      <c r="LB151" s="153"/>
      <c r="LC151" s="153"/>
      <c r="LD151" s="153"/>
      <c r="LE151" s="153"/>
      <c r="LF151" s="153"/>
      <c r="LG151" s="153"/>
      <c r="LH151" s="153"/>
      <c r="LI151" s="153"/>
      <c r="LJ151" s="153"/>
      <c r="LK151" s="153"/>
      <c r="LL151" s="153"/>
      <c r="LM151" s="153"/>
      <c r="LN151" s="153"/>
      <c r="LO151" s="153"/>
      <c r="LP151" s="153"/>
      <c r="LQ151" s="153"/>
      <c r="LR151" s="153"/>
      <c r="LS151" s="153"/>
      <c r="LT151" s="153"/>
      <c r="LU151" s="153"/>
      <c r="LV151" s="153"/>
      <c r="LW151" s="153"/>
      <c r="LX151" s="153"/>
      <c r="LY151" s="153"/>
      <c r="LZ151" s="153"/>
      <c r="MA151" s="153"/>
      <c r="MB151" s="153"/>
      <c r="MC151" s="153"/>
      <c r="MD151" s="153"/>
      <c r="ME151" s="153"/>
      <c r="MF151" s="153"/>
      <c r="MG151" s="153"/>
      <c r="MH151" s="153"/>
      <c r="MI151" s="153"/>
      <c r="MJ151" s="153"/>
      <c r="MK151" s="153"/>
      <c r="ML151" s="153"/>
      <c r="MM151" s="153"/>
      <c r="MN151" s="153"/>
      <c r="MO151" s="153"/>
      <c r="MP151" s="153"/>
      <c r="MQ151" s="153"/>
      <c r="MR151" s="153"/>
      <c r="MS151" s="153"/>
      <c r="MT151" s="153"/>
      <c r="MU151" s="153"/>
      <c r="MV151" s="153"/>
      <c r="MW151" s="153"/>
      <c r="MX151" s="153"/>
      <c r="MY151" s="153"/>
      <c r="MZ151" s="153"/>
      <c r="NA151" s="153"/>
      <c r="NB151" s="153"/>
      <c r="NC151" s="153"/>
      <c r="ND151" s="153"/>
      <c r="NE151" s="153"/>
      <c r="NF151" s="153"/>
      <c r="NG151" s="153"/>
      <c r="NH151" s="153"/>
      <c r="NI151" s="153"/>
      <c r="NJ151" s="153"/>
      <c r="NK151" s="153"/>
      <c r="NL151" s="153"/>
      <c r="NM151" s="153"/>
      <c r="NN151" s="153"/>
      <c r="NO151" s="153"/>
      <c r="NP151" s="153"/>
      <c r="NQ151" s="153"/>
      <c r="NR151" s="153"/>
      <c r="NS151" s="153"/>
      <c r="NT151" s="153"/>
      <c r="NU151" s="153"/>
      <c r="NV151" s="153"/>
      <c r="NW151" s="153"/>
      <c r="NX151" s="153"/>
      <c r="NY151" s="153"/>
      <c r="NZ151" s="153"/>
      <c r="OA151" s="153"/>
      <c r="OB151" s="153"/>
      <c r="OC151" s="153"/>
      <c r="OD151" s="153"/>
      <c r="OE151" s="153"/>
      <c r="OF151" s="153"/>
      <c r="OG151" s="153"/>
      <c r="OH151" s="153"/>
      <c r="OI151" s="153"/>
      <c r="OJ151" s="153"/>
      <c r="OK151" s="153"/>
      <c r="OL151" s="153"/>
      <c r="OM151" s="153"/>
      <c r="ON151" s="153"/>
      <c r="OO151" s="153"/>
      <c r="OP151" s="153"/>
      <c r="OQ151" s="153"/>
      <c r="OR151" s="153"/>
      <c r="OS151" s="153"/>
      <c r="OT151" s="153"/>
      <c r="OU151" s="153"/>
      <c r="OV151" s="153"/>
      <c r="OW151" s="153"/>
      <c r="OX151" s="153"/>
      <c r="OY151" s="153"/>
      <c r="OZ151" s="153"/>
      <c r="PA151" s="153"/>
      <c r="PB151" s="153"/>
      <c r="PC151" s="153"/>
      <c r="PD151" s="153"/>
      <c r="PE151" s="153"/>
      <c r="PF151" s="153"/>
      <c r="PG151" s="153"/>
      <c r="PH151" s="153"/>
      <c r="PI151" s="153"/>
      <c r="PJ151" s="153"/>
      <c r="PK151" s="153"/>
      <c r="PL151" s="153"/>
      <c r="PM151" s="153"/>
      <c r="PN151" s="153"/>
      <c r="PO151" s="153"/>
      <c r="PP151" s="153"/>
      <c r="PQ151" s="153"/>
      <c r="PR151" s="153"/>
      <c r="PS151" s="153"/>
      <c r="PT151" s="153"/>
      <c r="PU151" s="153"/>
      <c r="PV151" s="153"/>
      <c r="PW151" s="153"/>
      <c r="PX151" s="153"/>
      <c r="PY151" s="153"/>
      <c r="PZ151" s="153"/>
      <c r="QA151" s="153"/>
      <c r="QB151" s="153"/>
      <c r="QC151" s="153"/>
      <c r="QD151" s="153"/>
      <c r="QE151" s="153"/>
      <c r="QF151" s="153"/>
      <c r="QG151" s="153"/>
      <c r="QH151" s="153"/>
      <c r="QI151" s="153"/>
      <c r="QJ151" s="153"/>
      <c r="QK151" s="153"/>
      <c r="QL151" s="153"/>
      <c r="QM151" s="153"/>
      <c r="QN151" s="153"/>
      <c r="QO151" s="153"/>
      <c r="QP151" s="153"/>
      <c r="QQ151" s="153"/>
      <c r="QR151" s="153"/>
      <c r="QS151" s="153"/>
      <c r="QT151" s="153"/>
      <c r="QU151" s="153"/>
      <c r="QV151" s="153"/>
      <c r="QW151" s="153"/>
      <c r="QX151" s="153"/>
      <c r="QY151" s="153"/>
      <c r="QZ151" s="153"/>
      <c r="RA151" s="153"/>
      <c r="RB151" s="153"/>
      <c r="RC151" s="153"/>
      <c r="RD151" s="153"/>
      <c r="RE151" s="153"/>
      <c r="RF151" s="153"/>
      <c r="RG151" s="153"/>
      <c r="RH151" s="153"/>
      <c r="RI151" s="153"/>
      <c r="RJ151" s="153"/>
      <c r="RK151" s="153"/>
      <c r="RL151" s="153"/>
      <c r="RM151" s="153"/>
      <c r="RN151" s="153"/>
      <c r="RO151" s="153"/>
      <c r="RP151" s="153"/>
      <c r="RQ151" s="153"/>
      <c r="RR151" s="153"/>
      <c r="RS151" s="153"/>
      <c r="RT151" s="153"/>
      <c r="RU151" s="153"/>
      <c r="RV151" s="153"/>
      <c r="RW151" s="153"/>
      <c r="RX151" s="153"/>
      <c r="RY151" s="153"/>
      <c r="RZ151" s="153"/>
      <c r="SA151" s="153"/>
      <c r="SB151" s="153"/>
      <c r="SC151" s="153"/>
      <c r="SD151" s="153"/>
      <c r="SE151" s="153"/>
      <c r="SF151" s="153"/>
      <c r="SG151" s="153"/>
      <c r="SH151" s="153"/>
      <c r="SI151" s="153"/>
      <c r="SJ151" s="153"/>
      <c r="SK151" s="153"/>
      <c r="SL151" s="153"/>
      <c r="SM151" s="153"/>
      <c r="SN151" s="153"/>
      <c r="SO151" s="153"/>
      <c r="SP151" s="153"/>
      <c r="SQ151" s="153"/>
      <c r="SR151" s="153"/>
      <c r="SS151" s="153"/>
      <c r="ST151" s="153"/>
      <c r="SU151" s="153"/>
      <c r="SV151" s="153"/>
      <c r="SW151" s="153"/>
      <c r="SX151" s="153"/>
      <c r="SY151" s="153"/>
      <c r="SZ151" s="153"/>
      <c r="TA151" s="153"/>
      <c r="TB151" s="153"/>
      <c r="TC151" s="153"/>
      <c r="TD151" s="153"/>
      <c r="TE151" s="153"/>
      <c r="TF151" s="153"/>
      <c r="TG151" s="153"/>
      <c r="TH151" s="153"/>
      <c r="TI151" s="153"/>
      <c r="TJ151" s="153"/>
      <c r="TK151" s="153"/>
      <c r="TL151" s="153"/>
      <c r="TM151" s="153"/>
      <c r="TN151" s="153"/>
      <c r="TO151" s="153"/>
      <c r="TP151" s="153"/>
      <c r="TQ151" s="153"/>
      <c r="TR151" s="153"/>
      <c r="TS151" s="153"/>
      <c r="TT151" s="153"/>
      <c r="TU151" s="153"/>
      <c r="TV151" s="153"/>
      <c r="TW151" s="153"/>
      <c r="TX151" s="153"/>
      <c r="TY151" s="153"/>
      <c r="TZ151" s="153"/>
      <c r="UA151" s="153"/>
      <c r="UB151" s="153"/>
      <c r="UC151" s="153"/>
      <c r="UD151" s="153"/>
      <c r="UE151" s="153"/>
      <c r="UF151" s="153"/>
      <c r="UG151" s="153"/>
      <c r="UH151" s="153"/>
      <c r="UI151" s="153"/>
      <c r="UJ151" s="153"/>
      <c r="UK151" s="153"/>
      <c r="UL151" s="153"/>
      <c r="UM151" s="153"/>
      <c r="UN151" s="153"/>
      <c r="UO151" s="153"/>
      <c r="UP151" s="153"/>
      <c r="UQ151" s="153"/>
      <c r="UR151" s="153"/>
      <c r="US151" s="153"/>
      <c r="UT151" s="153"/>
      <c r="UU151" s="153"/>
      <c r="UV151" s="153"/>
      <c r="UW151" s="153"/>
      <c r="UX151" s="153"/>
      <c r="UY151" s="153"/>
      <c r="UZ151" s="153"/>
      <c r="VA151" s="153"/>
      <c r="VB151" s="153"/>
      <c r="VC151" s="153"/>
      <c r="VD151" s="153"/>
      <c r="VE151" s="153"/>
      <c r="VF151" s="153"/>
      <c r="VG151" s="153"/>
      <c r="VH151" s="153"/>
      <c r="VI151" s="153"/>
      <c r="VJ151" s="153"/>
      <c r="VK151" s="153"/>
      <c r="VL151" s="153"/>
      <c r="VM151" s="153"/>
      <c r="VN151" s="153"/>
      <c r="VO151" s="153"/>
      <c r="VP151" s="153"/>
      <c r="VQ151" s="153"/>
      <c r="VR151" s="153"/>
      <c r="VS151" s="153"/>
      <c r="VT151" s="153"/>
      <c r="VU151" s="153"/>
      <c r="VV151" s="153"/>
      <c r="VW151" s="153"/>
      <c r="VX151" s="153"/>
      <c r="VY151" s="153"/>
      <c r="VZ151" s="153"/>
      <c r="WA151" s="153"/>
      <c r="WB151" s="153"/>
      <c r="WC151" s="153"/>
      <c r="WD151" s="153"/>
      <c r="WE151" s="153"/>
      <c r="WF151" s="153"/>
      <c r="WG151" s="153"/>
      <c r="WH151" s="153"/>
      <c r="WI151" s="153"/>
      <c r="WJ151" s="153"/>
      <c r="WK151" s="153"/>
      <c r="WL151" s="153"/>
      <c r="WM151" s="153"/>
      <c r="WN151" s="153"/>
      <c r="WO151" s="153"/>
      <c r="WP151" s="153"/>
      <c r="WQ151" s="153"/>
      <c r="WR151" s="153"/>
      <c r="WS151" s="153"/>
      <c r="WT151" s="153"/>
      <c r="WU151" s="153"/>
      <c r="WV151" s="153"/>
      <c r="WW151" s="153"/>
      <c r="WX151" s="153"/>
      <c r="WY151" s="153"/>
      <c r="WZ151" s="153"/>
      <c r="XA151" s="153"/>
      <c r="XB151" s="153"/>
      <c r="XC151" s="153"/>
      <c r="XD151" s="153"/>
      <c r="XE151" s="153"/>
      <c r="XF151" s="153"/>
      <c r="XG151" s="153"/>
      <c r="XH151" s="153"/>
      <c r="XI151" s="153"/>
      <c r="XJ151" s="153"/>
      <c r="XK151" s="153"/>
      <c r="XL151" s="153"/>
      <c r="XM151" s="153"/>
      <c r="XN151" s="153"/>
      <c r="XO151" s="153"/>
      <c r="XP151" s="153"/>
      <c r="XQ151" s="153"/>
      <c r="XR151" s="153"/>
      <c r="XS151" s="153"/>
      <c r="XT151" s="153"/>
      <c r="XU151" s="153"/>
      <c r="XV151" s="153"/>
      <c r="XW151" s="153"/>
      <c r="XX151" s="153"/>
      <c r="XY151" s="153"/>
      <c r="XZ151" s="153"/>
      <c r="YA151" s="153"/>
      <c r="YB151" s="153"/>
      <c r="YC151" s="153"/>
      <c r="YD151" s="153"/>
      <c r="YE151" s="153"/>
      <c r="YF151" s="153"/>
      <c r="YG151" s="153"/>
      <c r="YH151" s="153"/>
      <c r="YI151" s="153"/>
      <c r="YJ151" s="153"/>
      <c r="YK151" s="153"/>
      <c r="YL151" s="153"/>
      <c r="YM151" s="153"/>
      <c r="YN151" s="153"/>
      <c r="YO151" s="153"/>
      <c r="YP151" s="153"/>
      <c r="YQ151" s="153"/>
      <c r="YR151" s="153"/>
      <c r="YS151" s="153"/>
      <c r="YT151" s="153"/>
      <c r="YU151" s="153"/>
      <c r="YV151" s="153"/>
      <c r="YW151" s="153"/>
      <c r="YX151" s="153"/>
      <c r="YY151" s="153"/>
      <c r="YZ151" s="153"/>
      <c r="ZA151" s="153"/>
      <c r="ZB151" s="153"/>
      <c r="ZC151" s="153"/>
      <c r="ZD151" s="153"/>
      <c r="ZE151" s="153"/>
      <c r="ZF151" s="153"/>
      <c r="ZG151" s="153"/>
      <c r="ZH151" s="153"/>
      <c r="ZI151" s="153"/>
      <c r="ZJ151" s="153"/>
      <c r="ZK151" s="153"/>
      <c r="ZL151" s="153"/>
      <c r="ZM151" s="153"/>
      <c r="ZN151" s="153"/>
      <c r="ZO151" s="153"/>
      <c r="ZP151" s="153"/>
      <c r="ZQ151" s="153"/>
      <c r="ZR151" s="153"/>
      <c r="ZS151" s="153"/>
      <c r="ZT151" s="153"/>
      <c r="ZU151" s="153"/>
      <c r="ZV151" s="153"/>
      <c r="ZW151" s="153"/>
      <c r="ZX151" s="153"/>
      <c r="ZY151" s="153"/>
      <c r="ZZ151" s="153"/>
      <c r="AAA151" s="153"/>
      <c r="AAB151" s="153"/>
      <c r="AAC151" s="153"/>
      <c r="AAD151" s="153"/>
      <c r="AAE151" s="153"/>
      <c r="AAF151" s="153"/>
      <c r="AAG151" s="153"/>
      <c r="AAH151" s="153"/>
      <c r="AAI151" s="153"/>
      <c r="AAJ151" s="153"/>
      <c r="AAK151" s="153"/>
      <c r="AAL151" s="153"/>
      <c r="AAM151" s="153"/>
      <c r="AAN151" s="153"/>
      <c r="AAO151" s="153"/>
      <c r="AAP151" s="153"/>
      <c r="AAQ151" s="153"/>
      <c r="AAR151" s="153"/>
      <c r="AAS151" s="153"/>
      <c r="AAT151" s="153"/>
      <c r="AAU151" s="153"/>
      <c r="AAV151" s="153"/>
      <c r="AAW151" s="153"/>
      <c r="AAX151" s="153"/>
      <c r="AAY151" s="153"/>
      <c r="AAZ151" s="153"/>
      <c r="ABA151" s="153"/>
      <c r="ABB151" s="153"/>
      <c r="ABC151" s="153"/>
      <c r="ABD151" s="153"/>
      <c r="ABE151" s="153"/>
      <c r="ABF151" s="153"/>
      <c r="ABG151" s="153"/>
      <c r="ABH151" s="153"/>
      <c r="ABI151" s="153"/>
      <c r="ABJ151" s="153"/>
      <c r="ABK151" s="153"/>
      <c r="ABL151" s="153"/>
      <c r="ABM151" s="153"/>
      <c r="ABN151" s="153"/>
      <c r="ABO151" s="153"/>
      <c r="ABP151" s="153"/>
      <c r="ABQ151" s="153"/>
      <c r="ABR151" s="153"/>
      <c r="ABS151" s="153"/>
      <c r="ABT151" s="153"/>
      <c r="ABU151" s="153"/>
      <c r="ABV151" s="153"/>
      <c r="ABW151" s="153"/>
      <c r="ABX151" s="153"/>
      <c r="ABY151" s="153"/>
      <c r="ABZ151" s="153"/>
      <c r="ACA151" s="153"/>
      <c r="ACB151" s="153"/>
      <c r="ACC151" s="153"/>
      <c r="ACD151" s="153"/>
      <c r="ACE151" s="153"/>
      <c r="ACF151" s="153"/>
      <c r="ACG151" s="153"/>
      <c r="ACH151" s="153"/>
      <c r="ACI151" s="153"/>
      <c r="ACJ151" s="153"/>
      <c r="ACK151" s="153"/>
      <c r="ACL151" s="153"/>
      <c r="ACM151" s="153"/>
      <c r="ACN151" s="153"/>
      <c r="ACO151" s="153"/>
      <c r="ACP151" s="153"/>
      <c r="ACQ151" s="153"/>
      <c r="ACR151" s="153"/>
      <c r="ACS151" s="153"/>
      <c r="ACT151" s="153"/>
      <c r="ACU151" s="153"/>
      <c r="ACV151" s="153"/>
      <c r="ACW151" s="153"/>
      <c r="ACX151" s="153"/>
      <c r="ACY151" s="153"/>
      <c r="ACZ151" s="153"/>
      <c r="ADA151" s="153"/>
      <c r="ADB151" s="153"/>
      <c r="ADC151" s="153"/>
      <c r="ADD151" s="153"/>
      <c r="ADE151" s="153"/>
      <c r="ADF151" s="153"/>
      <c r="ADG151" s="153"/>
      <c r="ADH151" s="153"/>
      <c r="ADI151" s="153"/>
      <c r="ADJ151" s="153"/>
      <c r="ADK151" s="153"/>
      <c r="ADL151" s="153"/>
      <c r="ADM151" s="153"/>
      <c r="ADN151" s="153"/>
      <c r="ADO151" s="153"/>
      <c r="ADP151" s="153"/>
      <c r="ADQ151" s="153"/>
      <c r="ADR151" s="153"/>
      <c r="ADS151" s="153"/>
      <c r="ADT151" s="153"/>
      <c r="ADU151" s="153"/>
      <c r="ADV151" s="153"/>
      <c r="ADW151" s="153"/>
      <c r="ADX151" s="153"/>
      <c r="ADY151" s="153"/>
      <c r="ADZ151" s="153"/>
      <c r="AEA151" s="153"/>
      <c r="AEB151" s="153"/>
      <c r="AEC151" s="153"/>
      <c r="AED151" s="153"/>
      <c r="AEE151" s="153"/>
      <c r="AEF151" s="153"/>
      <c r="AEG151" s="153"/>
      <c r="AEH151" s="153"/>
      <c r="AEI151" s="153"/>
      <c r="AEJ151" s="153"/>
      <c r="AEK151" s="153"/>
      <c r="AEL151" s="153"/>
      <c r="AEM151" s="153"/>
      <c r="AEN151" s="153"/>
      <c r="AEO151" s="153"/>
      <c r="AEP151" s="153"/>
      <c r="AEQ151" s="153"/>
      <c r="AER151" s="153"/>
      <c r="AES151" s="153"/>
      <c r="AET151" s="153"/>
      <c r="AEU151" s="153"/>
      <c r="AEV151" s="153"/>
      <c r="AEW151" s="153"/>
      <c r="AEX151" s="153"/>
      <c r="AEY151" s="153"/>
      <c r="AEZ151" s="153"/>
      <c r="AFA151" s="153"/>
      <c r="AFB151" s="153"/>
      <c r="AFC151" s="153"/>
      <c r="AFD151" s="153"/>
      <c r="AFE151" s="153"/>
      <c r="AFF151" s="153"/>
      <c r="AFG151" s="153"/>
      <c r="AFH151" s="153"/>
      <c r="AFI151" s="153"/>
      <c r="AFJ151" s="153"/>
      <c r="AFK151" s="153"/>
      <c r="AFL151" s="153"/>
      <c r="AFM151" s="153"/>
      <c r="AFN151" s="153"/>
      <c r="AFO151" s="153"/>
      <c r="AFP151" s="153"/>
      <c r="AFQ151" s="153"/>
      <c r="AFR151" s="153"/>
      <c r="AFS151" s="153"/>
      <c r="AFT151" s="153"/>
      <c r="AFU151" s="153"/>
      <c r="AFV151" s="153"/>
      <c r="AFW151" s="153"/>
      <c r="AFX151" s="153"/>
      <c r="AFY151" s="153"/>
      <c r="AFZ151" s="153"/>
      <c r="AGA151" s="153"/>
      <c r="AGB151" s="153"/>
      <c r="AGC151" s="153"/>
      <c r="AGD151" s="153"/>
      <c r="AGE151" s="153"/>
      <c r="AGF151" s="153"/>
      <c r="AGG151" s="153"/>
      <c r="AGH151" s="153"/>
      <c r="AGI151" s="153"/>
      <c r="AGJ151" s="153"/>
      <c r="AGK151" s="153"/>
      <c r="AGL151" s="153"/>
      <c r="AGM151" s="153"/>
      <c r="AGN151" s="153"/>
      <c r="AGO151" s="153"/>
      <c r="AGP151" s="153"/>
      <c r="AGQ151" s="153"/>
      <c r="AGR151" s="153"/>
      <c r="AGS151" s="153"/>
      <c r="AGT151" s="153"/>
      <c r="AGU151" s="153"/>
      <c r="AGV151" s="153"/>
      <c r="AGW151" s="153"/>
      <c r="AGX151" s="153"/>
      <c r="AGY151" s="153"/>
      <c r="AGZ151" s="153"/>
      <c r="AHA151" s="153"/>
      <c r="AHB151" s="153"/>
      <c r="AHC151" s="153"/>
      <c r="AHD151" s="153"/>
      <c r="AHE151" s="153"/>
      <c r="AHF151" s="153"/>
      <c r="AHG151" s="153"/>
      <c r="AHH151" s="153"/>
      <c r="AHI151" s="153"/>
      <c r="AHJ151" s="153"/>
      <c r="AHK151" s="153"/>
      <c r="AHL151" s="153"/>
      <c r="AHM151" s="153"/>
      <c r="AHN151" s="153"/>
      <c r="AHO151" s="153"/>
      <c r="AHP151" s="153"/>
      <c r="AHQ151" s="153"/>
      <c r="AHR151" s="153"/>
      <c r="AHS151" s="153"/>
      <c r="AHT151" s="153"/>
      <c r="AHU151" s="153"/>
      <c r="AHV151" s="153"/>
      <c r="AHW151" s="153"/>
      <c r="AHX151" s="153"/>
      <c r="AHY151" s="153"/>
      <c r="AHZ151" s="153"/>
      <c r="AIA151" s="153"/>
      <c r="AIB151" s="153"/>
      <c r="AIC151" s="153"/>
      <c r="AID151" s="153"/>
      <c r="AIE151" s="153"/>
      <c r="AIF151" s="153"/>
      <c r="AIG151" s="153"/>
      <c r="AIH151" s="153"/>
      <c r="AII151" s="153"/>
      <c r="AIJ151" s="153"/>
      <c r="AIK151" s="153"/>
      <c r="AIL151" s="153"/>
      <c r="AIM151" s="153"/>
      <c r="AIN151" s="153"/>
      <c r="AIO151" s="153"/>
      <c r="AIP151" s="153"/>
      <c r="AIQ151" s="153"/>
      <c r="AIR151" s="153"/>
      <c r="AIS151" s="153"/>
      <c r="AIT151" s="153"/>
      <c r="AIU151" s="153"/>
      <c r="AIV151" s="153"/>
      <c r="AIW151" s="153"/>
      <c r="AIX151" s="153"/>
      <c r="AIY151" s="153"/>
      <c r="AIZ151" s="153"/>
      <c r="AJA151" s="153"/>
      <c r="AJB151" s="153"/>
      <c r="AJC151" s="153"/>
      <c r="AJD151" s="153"/>
      <c r="AJE151" s="153"/>
      <c r="AJF151" s="153"/>
      <c r="AJG151" s="153"/>
      <c r="AJH151" s="153"/>
      <c r="AJI151" s="153"/>
      <c r="AJJ151" s="153"/>
      <c r="AJK151" s="153"/>
      <c r="AJL151" s="153"/>
      <c r="AJM151" s="153"/>
      <c r="AJN151" s="153"/>
      <c r="AJO151" s="153"/>
      <c r="AJP151" s="153"/>
      <c r="AJQ151" s="153"/>
      <c r="AJR151" s="153"/>
      <c r="AJS151" s="153"/>
      <c r="AJT151" s="153"/>
      <c r="AJU151" s="153"/>
      <c r="AJV151" s="153"/>
      <c r="AJW151" s="153"/>
      <c r="AJX151" s="153"/>
      <c r="AJY151" s="153"/>
      <c r="AJZ151" s="153"/>
      <c r="AKA151" s="153"/>
      <c r="AKB151" s="153"/>
      <c r="AKC151" s="153"/>
      <c r="AKD151" s="153"/>
      <c r="AKE151" s="153"/>
      <c r="AKF151" s="153"/>
      <c r="AKG151" s="153"/>
      <c r="AKH151" s="153"/>
      <c r="AKI151" s="153"/>
      <c r="AKJ151" s="153"/>
      <c r="AKK151" s="153"/>
      <c r="AKL151" s="153"/>
      <c r="AKM151" s="153"/>
      <c r="AKN151" s="153"/>
      <c r="AKO151" s="153"/>
      <c r="AKP151" s="153"/>
      <c r="AKQ151" s="153"/>
      <c r="AKR151" s="153"/>
      <c r="AKS151" s="153"/>
      <c r="AKT151" s="153"/>
      <c r="AKU151" s="153"/>
      <c r="AKV151" s="153"/>
      <c r="AKW151" s="153"/>
      <c r="AKX151" s="153"/>
      <c r="AKY151" s="153"/>
      <c r="AKZ151" s="153"/>
      <c r="ALA151" s="153"/>
      <c r="ALB151" s="153"/>
      <c r="ALC151" s="153"/>
      <c r="ALD151" s="153"/>
      <c r="ALE151" s="153"/>
      <c r="ALF151" s="153"/>
      <c r="ALG151" s="153"/>
      <c r="ALH151" s="153"/>
      <c r="ALI151" s="153"/>
      <c r="ALJ151" s="153"/>
      <c r="ALK151" s="153"/>
      <c r="ALL151" s="153"/>
      <c r="ALM151" s="153"/>
      <c r="ALN151" s="153"/>
      <c r="ALO151" s="153"/>
      <c r="ALP151" s="153"/>
      <c r="ALQ151" s="153"/>
      <c r="ALR151" s="153"/>
      <c r="ALS151" s="153"/>
      <c r="ALT151" s="153"/>
      <c r="ALU151" s="153"/>
      <c r="ALV151" s="153"/>
      <c r="ALW151" s="153"/>
      <c r="ALX151" s="153"/>
      <c r="ALY151" s="153"/>
      <c r="ALZ151" s="153"/>
      <c r="AMA151" s="153"/>
      <c r="AMB151" s="153"/>
      <c r="AMC151" s="153"/>
      <c r="AMD151" s="153"/>
      <c r="AME151" s="153"/>
      <c r="AMF151" s="153"/>
      <c r="AMG151" s="153"/>
      <c r="AMH151" s="153"/>
      <c r="AMI151" s="153"/>
      <c r="AMJ151" s="153"/>
      <c r="AMK151" s="153"/>
      <c r="AML151" s="153"/>
      <c r="AMM151" s="153"/>
      <c r="AMN151" s="153"/>
      <c r="AMO151" s="153"/>
      <c r="AMP151" s="153"/>
      <c r="AMQ151" s="153"/>
      <c r="AMR151" s="153"/>
      <c r="AMS151" s="153"/>
      <c r="AMT151" s="153"/>
      <c r="AMU151" s="153"/>
      <c r="AMV151" s="153"/>
      <c r="AMW151" s="153"/>
      <c r="AMX151" s="153"/>
      <c r="AMY151" s="153"/>
      <c r="AMZ151" s="153"/>
      <c r="ANA151" s="153"/>
      <c r="ANB151" s="153"/>
      <c r="ANC151" s="153"/>
      <c r="AND151" s="153"/>
      <c r="ANE151" s="153"/>
      <c r="ANF151" s="153"/>
      <c r="ANG151" s="153"/>
      <c r="ANH151" s="153"/>
      <c r="ANI151" s="153"/>
      <c r="ANJ151" s="153"/>
      <c r="ANK151" s="153"/>
      <c r="ANL151" s="153"/>
      <c r="ANM151" s="153"/>
      <c r="ANN151" s="153"/>
      <c r="ANO151" s="153"/>
      <c r="ANP151" s="153"/>
      <c r="ANQ151" s="153"/>
      <c r="ANR151" s="153"/>
      <c r="ANS151" s="153"/>
      <c r="ANT151" s="153"/>
      <c r="ANU151" s="153"/>
      <c r="ANV151" s="153"/>
      <c r="ANW151" s="153"/>
      <c r="ANX151" s="153"/>
      <c r="ANY151" s="153"/>
      <c r="ANZ151" s="153"/>
      <c r="AOA151" s="153"/>
      <c r="AOB151" s="153"/>
      <c r="AOC151" s="153"/>
      <c r="AOD151" s="153"/>
      <c r="AOE151" s="153"/>
      <c r="AOF151" s="153"/>
      <c r="AOG151" s="153"/>
      <c r="AOH151" s="153"/>
      <c r="AOI151" s="153"/>
      <c r="AOJ151" s="153"/>
      <c r="AOK151" s="153"/>
      <c r="AOL151" s="153"/>
      <c r="AOM151" s="153"/>
      <c r="AON151" s="153"/>
      <c r="AOO151" s="153"/>
      <c r="AOP151" s="153"/>
      <c r="AOQ151" s="153"/>
      <c r="AOR151" s="153"/>
      <c r="AOS151" s="153"/>
      <c r="AOT151" s="153"/>
      <c r="AOU151" s="153"/>
      <c r="AOV151" s="153"/>
      <c r="AOW151" s="153"/>
      <c r="AOX151" s="153"/>
      <c r="AOY151" s="153"/>
      <c r="AOZ151" s="153"/>
      <c r="APA151" s="153"/>
      <c r="APB151" s="153"/>
      <c r="APC151" s="153"/>
      <c r="APD151" s="153"/>
      <c r="APE151" s="153"/>
      <c r="APF151" s="153"/>
      <c r="APG151" s="153"/>
      <c r="APH151" s="153"/>
      <c r="API151" s="153"/>
      <c r="APJ151" s="153"/>
      <c r="APK151" s="153"/>
      <c r="APL151" s="153"/>
      <c r="APM151" s="153"/>
      <c r="APN151" s="153"/>
      <c r="APO151" s="153"/>
      <c r="APP151" s="153"/>
    </row>
    <row r="152" spans="1:1108" s="249" customFormat="1">
      <c r="A152" s="42">
        <v>391</v>
      </c>
      <c r="B152" s="137">
        <v>135.30000000000001</v>
      </c>
      <c r="C152" s="102" t="s">
        <v>1073</v>
      </c>
      <c r="D152" s="174">
        <v>1276</v>
      </c>
      <c r="E152" s="394" t="s">
        <v>982</v>
      </c>
      <c r="F152" s="175" t="s">
        <v>984</v>
      </c>
      <c r="G152" s="175" t="s">
        <v>983</v>
      </c>
      <c r="H152" s="175" t="s">
        <v>986</v>
      </c>
      <c r="I152" s="175" t="s">
        <v>1072</v>
      </c>
      <c r="J152" s="10" t="s">
        <v>1050</v>
      </c>
      <c r="K152" s="10" t="s">
        <v>1051</v>
      </c>
      <c r="L152" s="74" t="s">
        <v>1052</v>
      </c>
      <c r="M152" s="10" t="s">
        <v>1053</v>
      </c>
      <c r="N152" s="74" t="s">
        <v>201</v>
      </c>
      <c r="O152" s="177">
        <v>113051</v>
      </c>
      <c r="P152" s="109">
        <v>89</v>
      </c>
      <c r="Q152" s="109" t="s">
        <v>0</v>
      </c>
      <c r="R152" s="109">
        <v>89</v>
      </c>
      <c r="S152" s="109" t="s">
        <v>0</v>
      </c>
      <c r="T152" s="109">
        <v>2.5</v>
      </c>
      <c r="U152" s="109" t="s">
        <v>0</v>
      </c>
      <c r="V152" s="109">
        <v>12</v>
      </c>
      <c r="W152" s="109" t="s">
        <v>0</v>
      </c>
      <c r="X152" s="109">
        <v>7</v>
      </c>
      <c r="Y152" s="109" t="s">
        <v>0</v>
      </c>
      <c r="Z152" s="109">
        <v>5</v>
      </c>
      <c r="AA152" s="109" t="s">
        <v>0</v>
      </c>
      <c r="AB152" s="109"/>
      <c r="AC152" s="109" t="s">
        <v>0</v>
      </c>
      <c r="AD152" s="109"/>
      <c r="AE152" s="109" t="s">
        <v>0</v>
      </c>
      <c r="AF152" s="77">
        <v>4.5</v>
      </c>
      <c r="AG152" s="78">
        <v>8</v>
      </c>
      <c r="AH152" s="77" t="s">
        <v>407</v>
      </c>
      <c r="AI152" s="77" t="s">
        <v>0</v>
      </c>
      <c r="AJ152" s="284" t="s">
        <v>8</v>
      </c>
      <c r="AK152" s="284" t="s">
        <v>797</v>
      </c>
      <c r="AL152" s="285" t="s">
        <v>11</v>
      </c>
      <c r="AM152" s="285"/>
      <c r="AN152" s="285"/>
      <c r="AO152" s="285"/>
      <c r="AP152" s="111">
        <v>50</v>
      </c>
      <c r="AQ152" s="111" t="s">
        <v>7</v>
      </c>
      <c r="AR152" s="83">
        <v>0.23</v>
      </c>
      <c r="AS152" s="83" t="s">
        <v>20</v>
      </c>
      <c r="AT152" s="260">
        <v>80</v>
      </c>
      <c r="AU152" s="261">
        <v>90</v>
      </c>
      <c r="AV152" s="261">
        <v>100</v>
      </c>
      <c r="AW152" s="74" t="s">
        <v>206</v>
      </c>
      <c r="AX152" s="74" t="s">
        <v>207</v>
      </c>
      <c r="AY152" s="74" t="s">
        <v>208</v>
      </c>
      <c r="AZ152" s="74" t="s">
        <v>209</v>
      </c>
      <c r="BA152" s="152" t="s">
        <v>210</v>
      </c>
      <c r="BB152" s="86" t="s">
        <v>211</v>
      </c>
      <c r="BC152" s="86" t="s">
        <v>212</v>
      </c>
      <c r="BD152" s="86" t="s">
        <v>213</v>
      </c>
      <c r="BE152" s="395" t="s">
        <v>982</v>
      </c>
      <c r="BF152" s="236" t="s">
        <v>991</v>
      </c>
      <c r="BG152" s="236" t="s">
        <v>992</v>
      </c>
      <c r="BH152" s="236" t="s">
        <v>993</v>
      </c>
      <c r="BM152" s="155" t="s">
        <v>215</v>
      </c>
      <c r="BN152" s="154" t="s">
        <v>216</v>
      </c>
      <c r="BO152" s="154" t="s">
        <v>217</v>
      </c>
      <c r="BP152" s="154" t="s">
        <v>218</v>
      </c>
      <c r="BQ152" s="155" t="s">
        <v>219</v>
      </c>
      <c r="BR152" s="154" t="s">
        <v>220</v>
      </c>
      <c r="BS152" s="121" t="s">
        <v>221</v>
      </c>
      <c r="BT152" s="121" t="s">
        <v>222</v>
      </c>
      <c r="BU152" s="121" t="s">
        <v>215</v>
      </c>
      <c r="BV152" s="121" t="s">
        <v>216</v>
      </c>
      <c r="BW152" s="121" t="s">
        <v>217</v>
      </c>
      <c r="BX152" s="121" t="s">
        <v>218</v>
      </c>
      <c r="BY152" s="121" t="s">
        <v>414</v>
      </c>
      <c r="BZ152" s="155" t="s">
        <v>415</v>
      </c>
      <c r="CA152" s="268" t="s">
        <v>416</v>
      </c>
      <c r="CB152" s="268" t="s">
        <v>417</v>
      </c>
      <c r="CC152" s="155" t="s">
        <v>344</v>
      </c>
      <c r="CD152" s="155" t="s">
        <v>345</v>
      </c>
      <c r="CE152" s="155" t="s">
        <v>346</v>
      </c>
      <c r="CF152" s="155" t="s">
        <v>347</v>
      </c>
      <c r="CG152" s="390" t="s">
        <v>456</v>
      </c>
      <c r="CH152" s="155" t="s">
        <v>470</v>
      </c>
      <c r="CI152" s="155" t="s">
        <v>471</v>
      </c>
      <c r="CJ152" s="155" t="s">
        <v>472</v>
      </c>
      <c r="CK152" s="278"/>
      <c r="CL152" s="278"/>
      <c r="CM152" s="278"/>
      <c r="CN152" s="278"/>
      <c r="CO152" s="278"/>
      <c r="CP152" s="278"/>
      <c r="CQ152" s="278"/>
      <c r="CR152" s="278"/>
      <c r="CS152" s="278"/>
      <c r="CT152" s="278"/>
      <c r="CU152" s="278"/>
      <c r="CV152" s="278"/>
      <c r="CW152" s="278"/>
      <c r="CX152" s="278"/>
      <c r="CY152" s="278"/>
      <c r="CZ152" s="91"/>
      <c r="DA152" s="92"/>
      <c r="DB152" s="93"/>
      <c r="DC152" s="93"/>
      <c r="DD152" s="93"/>
      <c r="DE152" s="280" t="s">
        <v>509</v>
      </c>
      <c r="DF152" s="92"/>
      <c r="DG152" s="278"/>
      <c r="DH152" s="278"/>
      <c r="DI152" s="92" t="s">
        <v>236</v>
      </c>
      <c r="DJ152" s="91" t="s">
        <v>237</v>
      </c>
      <c r="DK152" s="91" t="s">
        <v>238</v>
      </c>
      <c r="DL152" s="91" t="s">
        <v>239</v>
      </c>
      <c r="DM152" s="127" t="s">
        <v>414</v>
      </c>
      <c r="DN152" s="127" t="s">
        <v>422</v>
      </c>
      <c r="DO152" s="127" t="s">
        <v>423</v>
      </c>
      <c r="DP152" s="127" t="s">
        <v>424</v>
      </c>
      <c r="DQ152" s="91"/>
      <c r="DR152" s="91"/>
      <c r="DS152" s="91"/>
      <c r="DT152" s="91"/>
      <c r="DU152" s="191" t="s">
        <v>852</v>
      </c>
      <c r="DV152" s="91" t="s">
        <v>853</v>
      </c>
      <c r="DW152" s="91" t="s">
        <v>854</v>
      </c>
      <c r="DX152" s="91" t="s">
        <v>855</v>
      </c>
      <c r="DY152" s="91"/>
      <c r="DZ152" s="91"/>
      <c r="EA152" s="91"/>
      <c r="EB152" s="91"/>
      <c r="EC152" s="91"/>
      <c r="ED152" s="91"/>
      <c r="EE152" s="91"/>
      <c r="EF152" s="91"/>
      <c r="EG152" s="94" t="s">
        <v>869</v>
      </c>
      <c r="EH152" s="96" t="s">
        <v>516</v>
      </c>
      <c r="EI152" s="95" t="s">
        <v>517</v>
      </c>
      <c r="EJ152" s="95" t="s">
        <v>518</v>
      </c>
      <c r="EK152" s="96" t="s">
        <v>253</v>
      </c>
      <c r="EL152" s="74" t="s">
        <v>519</v>
      </c>
      <c r="EM152" s="74" t="s">
        <v>520</v>
      </c>
      <c r="EN152" s="137" t="s">
        <v>869</v>
      </c>
      <c r="EO152" s="185" t="s">
        <v>254</v>
      </c>
      <c r="EP152" s="185" t="s">
        <v>919</v>
      </c>
      <c r="EQ152" s="185" t="s">
        <v>1054</v>
      </c>
      <c r="ER152" s="185" t="s">
        <v>1055</v>
      </c>
      <c r="ES152" s="185" t="s">
        <v>1056</v>
      </c>
      <c r="ET152" s="185" t="s">
        <v>871</v>
      </c>
      <c r="EU152" s="185" t="s">
        <v>1069</v>
      </c>
      <c r="EV152" s="137"/>
      <c r="EW152" s="137"/>
      <c r="EX152" s="355" t="s">
        <v>593</v>
      </c>
      <c r="EY152" s="356"/>
      <c r="EZ152" s="355" t="s">
        <v>594</v>
      </c>
      <c r="FA152" s="355" t="s">
        <v>595</v>
      </c>
      <c r="FB152" s="355"/>
      <c r="FC152" s="355"/>
      <c r="FD152" s="356"/>
      <c r="FE152" s="356"/>
      <c r="FF152" s="240"/>
      <c r="FG152" s="248"/>
      <c r="FH152" s="240">
        <v>43837</v>
      </c>
      <c r="FI152" s="240"/>
      <c r="FJ152" s="248"/>
      <c r="FK152" s="240">
        <v>116073</v>
      </c>
      <c r="FL152" s="135">
        <v>1</v>
      </c>
      <c r="FM152" s="136"/>
      <c r="FN152" s="136"/>
      <c r="FO152" s="136"/>
      <c r="FP152" s="136"/>
      <c r="FQ152" s="136"/>
      <c r="FR152" s="136"/>
      <c r="FS152" s="136"/>
      <c r="FT152" s="136"/>
      <c r="FU152" s="136"/>
      <c r="FV152" s="136"/>
      <c r="FW152" s="153"/>
      <c r="FX152" s="153"/>
      <c r="FY152" s="153"/>
      <c r="FZ152" s="153"/>
      <c r="GA152" s="153"/>
      <c r="GB152" s="153"/>
      <c r="GC152" s="153"/>
      <c r="GD152" s="153"/>
      <c r="GE152" s="153"/>
      <c r="GF152" s="153"/>
      <c r="GG152" s="153"/>
      <c r="GH152" s="153"/>
      <c r="GI152" s="153"/>
      <c r="GJ152" s="153"/>
      <c r="GK152" s="153"/>
      <c r="GL152" s="153"/>
      <c r="GM152" s="153"/>
      <c r="GN152" s="153"/>
      <c r="GO152" s="153"/>
      <c r="GP152" s="153"/>
      <c r="GQ152" s="153"/>
      <c r="GR152" s="153"/>
      <c r="GS152" s="153"/>
      <c r="GT152" s="153"/>
      <c r="GU152" s="153"/>
      <c r="GV152" s="153"/>
      <c r="GW152" s="153"/>
      <c r="GX152" s="153"/>
      <c r="GY152" s="153"/>
      <c r="GZ152" s="153"/>
      <c r="HA152" s="153"/>
      <c r="HB152" s="153"/>
      <c r="HC152" s="153"/>
      <c r="HD152" s="153"/>
      <c r="HE152" s="153"/>
      <c r="HF152" s="153"/>
      <c r="HG152" s="153"/>
      <c r="HH152" s="153"/>
      <c r="HI152" s="153"/>
      <c r="HJ152" s="153"/>
      <c r="HK152" s="153"/>
      <c r="HL152" s="153"/>
      <c r="HM152" s="153"/>
      <c r="HN152" s="153"/>
      <c r="HO152" s="153"/>
      <c r="HP152" s="153"/>
      <c r="HQ152" s="153"/>
      <c r="HR152" s="153"/>
      <c r="HS152" s="153"/>
      <c r="HT152" s="153"/>
      <c r="HU152" s="153"/>
      <c r="HV152" s="153"/>
      <c r="HW152" s="153"/>
      <c r="HX152" s="153"/>
      <c r="HY152" s="153"/>
      <c r="HZ152" s="153"/>
      <c r="IA152" s="153"/>
      <c r="IB152" s="153"/>
      <c r="IC152" s="153"/>
      <c r="ID152" s="153"/>
      <c r="IE152" s="153"/>
      <c r="IF152" s="153"/>
      <c r="IG152" s="153"/>
      <c r="IH152" s="153"/>
      <c r="II152" s="153"/>
      <c r="IJ152" s="153"/>
      <c r="IK152" s="153"/>
      <c r="IL152" s="153"/>
      <c r="IM152" s="153"/>
      <c r="IN152" s="153"/>
      <c r="IO152" s="153"/>
      <c r="IP152" s="153"/>
      <c r="IQ152" s="153"/>
      <c r="IR152" s="153"/>
      <c r="IS152" s="153"/>
      <c r="IT152" s="153"/>
      <c r="IU152" s="153"/>
      <c r="IV152" s="153"/>
      <c r="IW152" s="153"/>
      <c r="IX152" s="153"/>
      <c r="IY152" s="153"/>
      <c r="IZ152" s="153"/>
      <c r="JA152" s="153"/>
      <c r="JB152" s="153"/>
      <c r="JC152" s="153"/>
      <c r="JD152" s="153"/>
      <c r="JE152" s="153"/>
      <c r="JF152" s="153"/>
      <c r="JG152" s="153"/>
      <c r="JH152" s="153"/>
      <c r="JI152" s="153"/>
      <c r="JJ152" s="153"/>
      <c r="JK152" s="153"/>
      <c r="JL152" s="153"/>
      <c r="JM152" s="153"/>
      <c r="JN152" s="153"/>
      <c r="JO152" s="153"/>
      <c r="JP152" s="153"/>
      <c r="JQ152" s="153"/>
      <c r="JR152" s="153"/>
      <c r="JS152" s="153"/>
      <c r="JT152" s="153"/>
      <c r="JU152" s="153"/>
      <c r="JV152" s="153"/>
      <c r="JW152" s="153"/>
      <c r="JX152" s="153"/>
      <c r="JY152" s="153"/>
      <c r="JZ152" s="153"/>
      <c r="KA152" s="153"/>
      <c r="KB152" s="153"/>
      <c r="KC152" s="153"/>
      <c r="KD152" s="153"/>
      <c r="KE152" s="153"/>
      <c r="KF152" s="153"/>
      <c r="KG152" s="153"/>
      <c r="KH152" s="153"/>
      <c r="KI152" s="153"/>
      <c r="KJ152" s="153"/>
      <c r="KK152" s="153"/>
      <c r="KL152" s="153"/>
      <c r="KM152" s="153"/>
      <c r="KN152" s="153"/>
      <c r="KO152" s="153"/>
      <c r="KP152" s="153"/>
      <c r="KQ152" s="153"/>
      <c r="KR152" s="153"/>
      <c r="KS152" s="153"/>
      <c r="KT152" s="153"/>
      <c r="KU152" s="153"/>
      <c r="KV152" s="153"/>
      <c r="KW152" s="153"/>
      <c r="KX152" s="153"/>
      <c r="KY152" s="153"/>
      <c r="KZ152" s="153"/>
      <c r="LA152" s="153"/>
      <c r="LB152" s="153"/>
      <c r="LC152" s="153"/>
      <c r="LD152" s="153"/>
      <c r="LE152" s="153"/>
      <c r="LF152" s="153"/>
      <c r="LG152" s="153"/>
      <c r="LH152" s="153"/>
      <c r="LI152" s="153"/>
      <c r="LJ152" s="153"/>
      <c r="LK152" s="153"/>
      <c r="LL152" s="153"/>
      <c r="LM152" s="153"/>
      <c r="LN152" s="153"/>
      <c r="LO152" s="153"/>
      <c r="LP152" s="153"/>
      <c r="LQ152" s="153"/>
      <c r="LR152" s="153"/>
      <c r="LS152" s="153"/>
      <c r="LT152" s="153"/>
      <c r="LU152" s="153"/>
      <c r="LV152" s="153"/>
      <c r="LW152" s="153"/>
      <c r="LX152" s="153"/>
      <c r="LY152" s="153"/>
      <c r="LZ152" s="153"/>
      <c r="MA152" s="153"/>
      <c r="MB152" s="153"/>
      <c r="MC152" s="153"/>
      <c r="MD152" s="153"/>
      <c r="ME152" s="153"/>
      <c r="MF152" s="153"/>
      <c r="MG152" s="153"/>
      <c r="MH152" s="153"/>
      <c r="MI152" s="153"/>
      <c r="MJ152" s="153"/>
      <c r="MK152" s="153"/>
      <c r="ML152" s="153"/>
      <c r="MM152" s="153"/>
      <c r="MN152" s="153"/>
      <c r="MO152" s="153"/>
      <c r="MP152" s="153"/>
      <c r="MQ152" s="153"/>
      <c r="MR152" s="153"/>
      <c r="MS152" s="153"/>
      <c r="MT152" s="153"/>
      <c r="MU152" s="153"/>
      <c r="MV152" s="153"/>
      <c r="MW152" s="153"/>
      <c r="MX152" s="153"/>
      <c r="MY152" s="153"/>
      <c r="MZ152" s="153"/>
      <c r="NA152" s="153"/>
      <c r="NB152" s="153"/>
      <c r="NC152" s="153"/>
      <c r="ND152" s="153"/>
      <c r="NE152" s="153"/>
      <c r="NF152" s="153"/>
      <c r="NG152" s="153"/>
      <c r="NH152" s="153"/>
      <c r="NI152" s="153"/>
      <c r="NJ152" s="153"/>
      <c r="NK152" s="153"/>
      <c r="NL152" s="153"/>
      <c r="NM152" s="153"/>
      <c r="NN152" s="153"/>
      <c r="NO152" s="153"/>
      <c r="NP152" s="153"/>
      <c r="NQ152" s="153"/>
      <c r="NR152" s="153"/>
      <c r="NS152" s="153"/>
      <c r="NT152" s="153"/>
      <c r="NU152" s="153"/>
      <c r="NV152" s="153"/>
      <c r="NW152" s="153"/>
      <c r="NX152" s="153"/>
      <c r="NY152" s="153"/>
      <c r="NZ152" s="153"/>
      <c r="OA152" s="153"/>
      <c r="OB152" s="153"/>
      <c r="OC152" s="153"/>
      <c r="OD152" s="153"/>
      <c r="OE152" s="153"/>
      <c r="OF152" s="153"/>
      <c r="OG152" s="153"/>
      <c r="OH152" s="153"/>
      <c r="OI152" s="153"/>
      <c r="OJ152" s="153"/>
      <c r="OK152" s="153"/>
      <c r="OL152" s="153"/>
      <c r="OM152" s="153"/>
      <c r="ON152" s="153"/>
      <c r="OO152" s="153"/>
      <c r="OP152" s="153"/>
      <c r="OQ152" s="153"/>
      <c r="OR152" s="153"/>
      <c r="OS152" s="153"/>
      <c r="OT152" s="153"/>
      <c r="OU152" s="153"/>
      <c r="OV152" s="153"/>
      <c r="OW152" s="153"/>
      <c r="OX152" s="153"/>
      <c r="OY152" s="153"/>
      <c r="OZ152" s="153"/>
      <c r="PA152" s="153"/>
      <c r="PB152" s="153"/>
      <c r="PC152" s="153"/>
      <c r="PD152" s="153"/>
      <c r="PE152" s="153"/>
      <c r="PF152" s="153"/>
      <c r="PG152" s="153"/>
      <c r="PH152" s="153"/>
      <c r="PI152" s="153"/>
      <c r="PJ152" s="153"/>
      <c r="PK152" s="153"/>
      <c r="PL152" s="153"/>
      <c r="PM152" s="153"/>
      <c r="PN152" s="153"/>
      <c r="PO152" s="153"/>
      <c r="PP152" s="153"/>
      <c r="PQ152" s="153"/>
      <c r="PR152" s="153"/>
      <c r="PS152" s="153"/>
      <c r="PT152" s="153"/>
      <c r="PU152" s="153"/>
      <c r="PV152" s="153"/>
      <c r="PW152" s="153"/>
      <c r="PX152" s="153"/>
      <c r="PY152" s="153"/>
      <c r="PZ152" s="153"/>
      <c r="QA152" s="153"/>
      <c r="QB152" s="153"/>
      <c r="QC152" s="153"/>
      <c r="QD152" s="153"/>
      <c r="QE152" s="153"/>
      <c r="QF152" s="153"/>
      <c r="QG152" s="153"/>
      <c r="QH152" s="153"/>
      <c r="QI152" s="153"/>
      <c r="QJ152" s="153"/>
      <c r="QK152" s="153"/>
      <c r="QL152" s="153"/>
      <c r="QM152" s="153"/>
      <c r="QN152" s="153"/>
      <c r="QO152" s="153"/>
      <c r="QP152" s="153"/>
      <c r="QQ152" s="153"/>
      <c r="QR152" s="153"/>
      <c r="QS152" s="153"/>
      <c r="QT152" s="153"/>
      <c r="QU152" s="153"/>
      <c r="QV152" s="153"/>
      <c r="QW152" s="153"/>
      <c r="QX152" s="153"/>
      <c r="QY152" s="153"/>
      <c r="QZ152" s="153"/>
      <c r="RA152" s="153"/>
      <c r="RB152" s="153"/>
      <c r="RC152" s="153"/>
      <c r="RD152" s="153"/>
      <c r="RE152" s="153"/>
      <c r="RF152" s="153"/>
      <c r="RG152" s="153"/>
      <c r="RH152" s="153"/>
      <c r="RI152" s="153"/>
      <c r="RJ152" s="153"/>
      <c r="RK152" s="153"/>
      <c r="RL152" s="153"/>
      <c r="RM152" s="153"/>
      <c r="RN152" s="153"/>
      <c r="RO152" s="153"/>
      <c r="RP152" s="153"/>
      <c r="RQ152" s="153"/>
      <c r="RR152" s="153"/>
      <c r="RS152" s="153"/>
      <c r="RT152" s="153"/>
      <c r="RU152" s="153"/>
      <c r="RV152" s="153"/>
      <c r="RW152" s="153"/>
      <c r="RX152" s="153"/>
      <c r="RY152" s="153"/>
      <c r="RZ152" s="153"/>
      <c r="SA152" s="153"/>
      <c r="SB152" s="153"/>
      <c r="SC152" s="153"/>
      <c r="SD152" s="153"/>
      <c r="SE152" s="153"/>
      <c r="SF152" s="153"/>
      <c r="SG152" s="153"/>
      <c r="SH152" s="153"/>
      <c r="SI152" s="153"/>
      <c r="SJ152" s="153"/>
      <c r="SK152" s="153"/>
      <c r="SL152" s="153"/>
      <c r="SM152" s="153"/>
      <c r="SN152" s="153"/>
      <c r="SO152" s="153"/>
      <c r="SP152" s="153"/>
      <c r="SQ152" s="153"/>
      <c r="SR152" s="153"/>
      <c r="SS152" s="153"/>
      <c r="ST152" s="153"/>
      <c r="SU152" s="153"/>
      <c r="SV152" s="153"/>
      <c r="SW152" s="153"/>
      <c r="SX152" s="153"/>
      <c r="SY152" s="153"/>
      <c r="SZ152" s="153"/>
      <c r="TA152" s="153"/>
      <c r="TB152" s="153"/>
      <c r="TC152" s="153"/>
      <c r="TD152" s="153"/>
      <c r="TE152" s="153"/>
      <c r="TF152" s="153"/>
      <c r="TG152" s="153"/>
      <c r="TH152" s="153"/>
      <c r="TI152" s="153"/>
      <c r="TJ152" s="153"/>
      <c r="TK152" s="153"/>
      <c r="TL152" s="153"/>
      <c r="TM152" s="153"/>
      <c r="TN152" s="153"/>
      <c r="TO152" s="153"/>
      <c r="TP152" s="153"/>
      <c r="TQ152" s="153"/>
      <c r="TR152" s="153"/>
      <c r="TS152" s="153"/>
      <c r="TT152" s="153"/>
      <c r="TU152" s="153"/>
      <c r="TV152" s="153"/>
      <c r="TW152" s="153"/>
      <c r="TX152" s="153"/>
      <c r="TY152" s="153"/>
      <c r="TZ152" s="153"/>
      <c r="UA152" s="153"/>
      <c r="UB152" s="153"/>
      <c r="UC152" s="153"/>
      <c r="UD152" s="153"/>
      <c r="UE152" s="153"/>
      <c r="UF152" s="153"/>
      <c r="UG152" s="153"/>
      <c r="UH152" s="153"/>
      <c r="UI152" s="153"/>
      <c r="UJ152" s="153"/>
      <c r="UK152" s="153"/>
      <c r="UL152" s="153"/>
      <c r="UM152" s="153"/>
      <c r="UN152" s="153"/>
      <c r="UO152" s="153"/>
      <c r="UP152" s="153"/>
      <c r="UQ152" s="153"/>
      <c r="UR152" s="153"/>
      <c r="US152" s="153"/>
      <c r="UT152" s="153"/>
      <c r="UU152" s="153"/>
      <c r="UV152" s="153"/>
      <c r="UW152" s="153"/>
      <c r="UX152" s="153"/>
      <c r="UY152" s="153"/>
      <c r="UZ152" s="153"/>
      <c r="VA152" s="153"/>
      <c r="VB152" s="153"/>
      <c r="VC152" s="153"/>
      <c r="VD152" s="153"/>
      <c r="VE152" s="153"/>
      <c r="VF152" s="153"/>
      <c r="VG152" s="153"/>
      <c r="VH152" s="153"/>
      <c r="VI152" s="153"/>
      <c r="VJ152" s="153"/>
      <c r="VK152" s="153"/>
      <c r="VL152" s="153"/>
      <c r="VM152" s="153"/>
      <c r="VN152" s="153"/>
      <c r="VO152" s="153"/>
      <c r="VP152" s="153"/>
      <c r="VQ152" s="153"/>
      <c r="VR152" s="153"/>
      <c r="VS152" s="153"/>
      <c r="VT152" s="153"/>
      <c r="VU152" s="153"/>
      <c r="VV152" s="153"/>
      <c r="VW152" s="153"/>
      <c r="VX152" s="153"/>
      <c r="VY152" s="153"/>
      <c r="VZ152" s="153"/>
      <c r="WA152" s="153"/>
      <c r="WB152" s="153"/>
      <c r="WC152" s="153"/>
      <c r="WD152" s="153"/>
      <c r="WE152" s="153"/>
      <c r="WF152" s="153"/>
      <c r="WG152" s="153"/>
      <c r="WH152" s="153"/>
      <c r="WI152" s="153"/>
      <c r="WJ152" s="153"/>
      <c r="WK152" s="153"/>
      <c r="WL152" s="153"/>
      <c r="WM152" s="153"/>
      <c r="WN152" s="153"/>
      <c r="WO152" s="153"/>
      <c r="WP152" s="153"/>
      <c r="WQ152" s="153"/>
      <c r="WR152" s="153"/>
      <c r="WS152" s="153"/>
      <c r="WT152" s="153"/>
      <c r="WU152" s="153"/>
      <c r="WV152" s="153"/>
      <c r="WW152" s="153"/>
      <c r="WX152" s="153"/>
      <c r="WY152" s="153"/>
      <c r="WZ152" s="153"/>
      <c r="XA152" s="153"/>
      <c r="XB152" s="153"/>
      <c r="XC152" s="153"/>
      <c r="XD152" s="153"/>
      <c r="XE152" s="153"/>
      <c r="XF152" s="153"/>
      <c r="XG152" s="153"/>
      <c r="XH152" s="153"/>
      <c r="XI152" s="153"/>
      <c r="XJ152" s="153"/>
      <c r="XK152" s="153"/>
      <c r="XL152" s="153"/>
      <c r="XM152" s="153"/>
      <c r="XN152" s="153"/>
      <c r="XO152" s="153"/>
      <c r="XP152" s="153"/>
      <c r="XQ152" s="153"/>
      <c r="XR152" s="153"/>
      <c r="XS152" s="153"/>
      <c r="XT152" s="153"/>
      <c r="XU152" s="153"/>
      <c r="XV152" s="153"/>
      <c r="XW152" s="153"/>
      <c r="XX152" s="153"/>
      <c r="XY152" s="153"/>
      <c r="XZ152" s="153"/>
      <c r="YA152" s="153"/>
      <c r="YB152" s="153"/>
      <c r="YC152" s="153"/>
      <c r="YD152" s="153"/>
      <c r="YE152" s="153"/>
      <c r="YF152" s="153"/>
      <c r="YG152" s="153"/>
      <c r="YH152" s="153"/>
      <c r="YI152" s="153"/>
      <c r="YJ152" s="153"/>
      <c r="YK152" s="153"/>
      <c r="YL152" s="153"/>
      <c r="YM152" s="153"/>
      <c r="YN152" s="153"/>
      <c r="YO152" s="153"/>
      <c r="YP152" s="153"/>
      <c r="YQ152" s="153"/>
      <c r="YR152" s="153"/>
      <c r="YS152" s="153"/>
      <c r="YT152" s="153"/>
      <c r="YU152" s="153"/>
      <c r="YV152" s="153"/>
      <c r="YW152" s="153"/>
      <c r="YX152" s="153"/>
      <c r="YY152" s="153"/>
      <c r="YZ152" s="153"/>
      <c r="ZA152" s="153"/>
      <c r="ZB152" s="153"/>
      <c r="ZC152" s="153"/>
      <c r="ZD152" s="153"/>
      <c r="ZE152" s="153"/>
      <c r="ZF152" s="153"/>
      <c r="ZG152" s="153"/>
      <c r="ZH152" s="153"/>
      <c r="ZI152" s="153"/>
      <c r="ZJ152" s="153"/>
      <c r="ZK152" s="153"/>
      <c r="ZL152" s="153"/>
      <c r="ZM152" s="153"/>
      <c r="ZN152" s="153"/>
      <c r="ZO152" s="153"/>
      <c r="ZP152" s="153"/>
      <c r="ZQ152" s="153"/>
      <c r="ZR152" s="153"/>
      <c r="ZS152" s="153"/>
      <c r="ZT152" s="153"/>
      <c r="ZU152" s="153"/>
      <c r="ZV152" s="153"/>
      <c r="ZW152" s="153"/>
      <c r="ZX152" s="153"/>
      <c r="ZY152" s="153"/>
      <c r="ZZ152" s="153"/>
      <c r="AAA152" s="153"/>
      <c r="AAB152" s="153"/>
      <c r="AAC152" s="153"/>
      <c r="AAD152" s="153"/>
      <c r="AAE152" s="153"/>
      <c r="AAF152" s="153"/>
      <c r="AAG152" s="153"/>
      <c r="AAH152" s="153"/>
      <c r="AAI152" s="153"/>
      <c r="AAJ152" s="153"/>
      <c r="AAK152" s="153"/>
      <c r="AAL152" s="153"/>
      <c r="AAM152" s="153"/>
      <c r="AAN152" s="153"/>
      <c r="AAO152" s="153"/>
      <c r="AAP152" s="153"/>
      <c r="AAQ152" s="153"/>
      <c r="AAR152" s="153"/>
      <c r="AAS152" s="153"/>
      <c r="AAT152" s="153"/>
      <c r="AAU152" s="153"/>
      <c r="AAV152" s="153"/>
      <c r="AAW152" s="153"/>
      <c r="AAX152" s="153"/>
      <c r="AAY152" s="153"/>
      <c r="AAZ152" s="153"/>
      <c r="ABA152" s="153"/>
      <c r="ABB152" s="153"/>
      <c r="ABC152" s="153"/>
      <c r="ABD152" s="153"/>
      <c r="ABE152" s="153"/>
      <c r="ABF152" s="153"/>
      <c r="ABG152" s="153"/>
      <c r="ABH152" s="153"/>
      <c r="ABI152" s="153"/>
      <c r="ABJ152" s="153"/>
      <c r="ABK152" s="153"/>
      <c r="ABL152" s="153"/>
      <c r="ABM152" s="153"/>
      <c r="ABN152" s="153"/>
      <c r="ABO152" s="153"/>
      <c r="ABP152" s="153"/>
      <c r="ABQ152" s="153"/>
      <c r="ABR152" s="153"/>
      <c r="ABS152" s="153"/>
      <c r="ABT152" s="153"/>
      <c r="ABU152" s="153"/>
      <c r="ABV152" s="153"/>
      <c r="ABW152" s="153"/>
      <c r="ABX152" s="153"/>
      <c r="ABY152" s="153"/>
      <c r="ABZ152" s="153"/>
      <c r="ACA152" s="153"/>
      <c r="ACB152" s="153"/>
      <c r="ACC152" s="153"/>
      <c r="ACD152" s="153"/>
      <c r="ACE152" s="153"/>
      <c r="ACF152" s="153"/>
      <c r="ACG152" s="153"/>
      <c r="ACH152" s="153"/>
      <c r="ACI152" s="153"/>
      <c r="ACJ152" s="153"/>
      <c r="ACK152" s="153"/>
      <c r="ACL152" s="153"/>
      <c r="ACM152" s="153"/>
      <c r="ACN152" s="153"/>
      <c r="ACO152" s="153"/>
      <c r="ACP152" s="153"/>
      <c r="ACQ152" s="153"/>
      <c r="ACR152" s="153"/>
      <c r="ACS152" s="153"/>
      <c r="ACT152" s="153"/>
      <c r="ACU152" s="153"/>
      <c r="ACV152" s="153"/>
      <c r="ACW152" s="153"/>
      <c r="ACX152" s="153"/>
      <c r="ACY152" s="153"/>
      <c r="ACZ152" s="153"/>
      <c r="ADA152" s="153"/>
      <c r="ADB152" s="153"/>
      <c r="ADC152" s="153"/>
      <c r="ADD152" s="153"/>
      <c r="ADE152" s="153"/>
      <c r="ADF152" s="153"/>
      <c r="ADG152" s="153"/>
      <c r="ADH152" s="153"/>
      <c r="ADI152" s="153"/>
      <c r="ADJ152" s="153"/>
      <c r="ADK152" s="153"/>
      <c r="ADL152" s="153"/>
      <c r="ADM152" s="153"/>
      <c r="ADN152" s="153"/>
      <c r="ADO152" s="153"/>
      <c r="ADP152" s="153"/>
      <c r="ADQ152" s="153"/>
      <c r="ADR152" s="153"/>
      <c r="ADS152" s="153"/>
      <c r="ADT152" s="153"/>
      <c r="ADU152" s="153"/>
      <c r="ADV152" s="153"/>
      <c r="ADW152" s="153"/>
      <c r="ADX152" s="153"/>
      <c r="ADY152" s="153"/>
      <c r="ADZ152" s="153"/>
      <c r="AEA152" s="153"/>
      <c r="AEB152" s="153"/>
      <c r="AEC152" s="153"/>
      <c r="AED152" s="153"/>
      <c r="AEE152" s="153"/>
      <c r="AEF152" s="153"/>
      <c r="AEG152" s="153"/>
      <c r="AEH152" s="153"/>
      <c r="AEI152" s="153"/>
      <c r="AEJ152" s="153"/>
      <c r="AEK152" s="153"/>
      <c r="AEL152" s="153"/>
      <c r="AEM152" s="153"/>
      <c r="AEN152" s="153"/>
      <c r="AEO152" s="153"/>
      <c r="AEP152" s="153"/>
      <c r="AEQ152" s="153"/>
      <c r="AER152" s="153"/>
      <c r="AES152" s="153"/>
      <c r="AET152" s="153"/>
      <c r="AEU152" s="153"/>
      <c r="AEV152" s="153"/>
      <c r="AEW152" s="153"/>
      <c r="AEX152" s="153"/>
      <c r="AEY152" s="153"/>
      <c r="AEZ152" s="153"/>
      <c r="AFA152" s="153"/>
      <c r="AFB152" s="153"/>
      <c r="AFC152" s="153"/>
      <c r="AFD152" s="153"/>
      <c r="AFE152" s="153"/>
      <c r="AFF152" s="153"/>
      <c r="AFG152" s="153"/>
      <c r="AFH152" s="153"/>
      <c r="AFI152" s="153"/>
      <c r="AFJ152" s="153"/>
      <c r="AFK152" s="153"/>
      <c r="AFL152" s="153"/>
      <c r="AFM152" s="153"/>
      <c r="AFN152" s="153"/>
      <c r="AFO152" s="153"/>
      <c r="AFP152" s="153"/>
      <c r="AFQ152" s="153"/>
      <c r="AFR152" s="153"/>
      <c r="AFS152" s="153"/>
      <c r="AFT152" s="153"/>
      <c r="AFU152" s="153"/>
      <c r="AFV152" s="153"/>
      <c r="AFW152" s="153"/>
      <c r="AFX152" s="153"/>
      <c r="AFY152" s="153"/>
      <c r="AFZ152" s="153"/>
      <c r="AGA152" s="153"/>
      <c r="AGB152" s="153"/>
      <c r="AGC152" s="153"/>
      <c r="AGD152" s="153"/>
      <c r="AGE152" s="153"/>
      <c r="AGF152" s="153"/>
      <c r="AGG152" s="153"/>
      <c r="AGH152" s="153"/>
      <c r="AGI152" s="153"/>
      <c r="AGJ152" s="153"/>
      <c r="AGK152" s="153"/>
      <c r="AGL152" s="153"/>
      <c r="AGM152" s="153"/>
      <c r="AGN152" s="153"/>
      <c r="AGO152" s="153"/>
      <c r="AGP152" s="153"/>
      <c r="AGQ152" s="153"/>
      <c r="AGR152" s="153"/>
      <c r="AGS152" s="153"/>
      <c r="AGT152" s="153"/>
      <c r="AGU152" s="153"/>
      <c r="AGV152" s="153"/>
      <c r="AGW152" s="153"/>
      <c r="AGX152" s="153"/>
      <c r="AGY152" s="153"/>
      <c r="AGZ152" s="153"/>
      <c r="AHA152" s="153"/>
      <c r="AHB152" s="153"/>
      <c r="AHC152" s="153"/>
      <c r="AHD152" s="153"/>
      <c r="AHE152" s="153"/>
      <c r="AHF152" s="153"/>
      <c r="AHG152" s="153"/>
      <c r="AHH152" s="153"/>
      <c r="AHI152" s="153"/>
      <c r="AHJ152" s="153"/>
      <c r="AHK152" s="153"/>
      <c r="AHL152" s="153"/>
      <c r="AHM152" s="153"/>
      <c r="AHN152" s="153"/>
      <c r="AHO152" s="153"/>
      <c r="AHP152" s="153"/>
      <c r="AHQ152" s="153"/>
      <c r="AHR152" s="153"/>
      <c r="AHS152" s="153"/>
      <c r="AHT152" s="153"/>
      <c r="AHU152" s="153"/>
      <c r="AHV152" s="153"/>
      <c r="AHW152" s="153"/>
      <c r="AHX152" s="153"/>
      <c r="AHY152" s="153"/>
      <c r="AHZ152" s="153"/>
      <c r="AIA152" s="153"/>
      <c r="AIB152" s="153"/>
      <c r="AIC152" s="153"/>
      <c r="AID152" s="153"/>
      <c r="AIE152" s="153"/>
      <c r="AIF152" s="153"/>
      <c r="AIG152" s="153"/>
      <c r="AIH152" s="153"/>
      <c r="AII152" s="153"/>
      <c r="AIJ152" s="153"/>
      <c r="AIK152" s="153"/>
      <c r="AIL152" s="153"/>
      <c r="AIM152" s="153"/>
      <c r="AIN152" s="153"/>
      <c r="AIO152" s="153"/>
      <c r="AIP152" s="153"/>
      <c r="AIQ152" s="153"/>
      <c r="AIR152" s="153"/>
      <c r="AIS152" s="153"/>
      <c r="AIT152" s="153"/>
      <c r="AIU152" s="153"/>
      <c r="AIV152" s="153"/>
      <c r="AIW152" s="153"/>
      <c r="AIX152" s="153"/>
      <c r="AIY152" s="153"/>
      <c r="AIZ152" s="153"/>
      <c r="AJA152" s="153"/>
      <c r="AJB152" s="153"/>
      <c r="AJC152" s="153"/>
      <c r="AJD152" s="153"/>
      <c r="AJE152" s="153"/>
      <c r="AJF152" s="153"/>
      <c r="AJG152" s="153"/>
      <c r="AJH152" s="153"/>
      <c r="AJI152" s="153"/>
      <c r="AJJ152" s="153"/>
      <c r="AJK152" s="153"/>
      <c r="AJL152" s="153"/>
      <c r="AJM152" s="153"/>
      <c r="AJN152" s="153"/>
      <c r="AJO152" s="153"/>
      <c r="AJP152" s="153"/>
      <c r="AJQ152" s="153"/>
      <c r="AJR152" s="153"/>
      <c r="AJS152" s="153"/>
      <c r="AJT152" s="153"/>
      <c r="AJU152" s="153"/>
      <c r="AJV152" s="153"/>
      <c r="AJW152" s="153"/>
      <c r="AJX152" s="153"/>
      <c r="AJY152" s="153"/>
      <c r="AJZ152" s="153"/>
      <c r="AKA152" s="153"/>
      <c r="AKB152" s="153"/>
      <c r="AKC152" s="153"/>
      <c r="AKD152" s="153"/>
      <c r="AKE152" s="153"/>
      <c r="AKF152" s="153"/>
      <c r="AKG152" s="153"/>
      <c r="AKH152" s="153"/>
      <c r="AKI152" s="153"/>
      <c r="AKJ152" s="153"/>
      <c r="AKK152" s="153"/>
      <c r="AKL152" s="153"/>
      <c r="AKM152" s="153"/>
      <c r="AKN152" s="153"/>
      <c r="AKO152" s="153"/>
      <c r="AKP152" s="153"/>
      <c r="AKQ152" s="153"/>
      <c r="AKR152" s="153"/>
      <c r="AKS152" s="153"/>
      <c r="AKT152" s="153"/>
      <c r="AKU152" s="153"/>
      <c r="AKV152" s="153"/>
      <c r="AKW152" s="153"/>
      <c r="AKX152" s="153"/>
      <c r="AKY152" s="153"/>
      <c r="AKZ152" s="153"/>
      <c r="ALA152" s="153"/>
      <c r="ALB152" s="153"/>
      <c r="ALC152" s="153"/>
      <c r="ALD152" s="153"/>
      <c r="ALE152" s="153"/>
      <c r="ALF152" s="153"/>
      <c r="ALG152" s="153"/>
      <c r="ALH152" s="153"/>
      <c r="ALI152" s="153"/>
      <c r="ALJ152" s="153"/>
      <c r="ALK152" s="153"/>
      <c r="ALL152" s="153"/>
      <c r="ALM152" s="153"/>
      <c r="ALN152" s="153"/>
      <c r="ALO152" s="153"/>
      <c r="ALP152" s="153"/>
      <c r="ALQ152" s="153"/>
      <c r="ALR152" s="153"/>
      <c r="ALS152" s="153"/>
      <c r="ALT152" s="153"/>
      <c r="ALU152" s="153"/>
      <c r="ALV152" s="153"/>
      <c r="ALW152" s="153"/>
      <c r="ALX152" s="153"/>
      <c r="ALY152" s="153"/>
      <c r="ALZ152" s="153"/>
      <c r="AMA152" s="153"/>
      <c r="AMB152" s="153"/>
      <c r="AMC152" s="153"/>
      <c r="AMD152" s="153"/>
      <c r="AME152" s="153"/>
      <c r="AMF152" s="153"/>
      <c r="AMG152" s="153"/>
      <c r="AMH152" s="153"/>
      <c r="AMI152" s="153"/>
      <c r="AMJ152" s="153"/>
      <c r="AMK152" s="153"/>
      <c r="AML152" s="153"/>
      <c r="AMM152" s="153"/>
      <c r="AMN152" s="153"/>
      <c r="AMO152" s="153"/>
      <c r="AMP152" s="153"/>
      <c r="AMQ152" s="153"/>
      <c r="AMR152" s="153"/>
      <c r="AMS152" s="153"/>
      <c r="AMT152" s="153"/>
      <c r="AMU152" s="153"/>
      <c r="AMV152" s="153"/>
      <c r="AMW152" s="153"/>
      <c r="AMX152" s="153"/>
      <c r="AMY152" s="153"/>
      <c r="AMZ152" s="153"/>
      <c r="ANA152" s="153"/>
      <c r="ANB152" s="153"/>
      <c r="ANC152" s="153"/>
      <c r="AND152" s="153"/>
      <c r="ANE152" s="153"/>
      <c r="ANF152" s="153"/>
      <c r="ANG152" s="153"/>
      <c r="ANH152" s="153"/>
      <c r="ANI152" s="153"/>
      <c r="ANJ152" s="153"/>
      <c r="ANK152" s="153"/>
      <c r="ANL152" s="153"/>
      <c r="ANM152" s="153"/>
      <c r="ANN152" s="153"/>
      <c r="ANO152" s="153"/>
      <c r="ANP152" s="153"/>
      <c r="ANQ152" s="153"/>
      <c r="ANR152" s="153"/>
      <c r="ANS152" s="153"/>
      <c r="ANT152" s="153"/>
      <c r="ANU152" s="153"/>
      <c r="ANV152" s="153"/>
      <c r="ANW152" s="153"/>
      <c r="ANX152" s="153"/>
      <c r="ANY152" s="153"/>
      <c r="ANZ152" s="153"/>
      <c r="AOA152" s="153"/>
      <c r="AOB152" s="153"/>
      <c r="AOC152" s="153"/>
      <c r="AOD152" s="153"/>
      <c r="AOE152" s="153"/>
      <c r="AOF152" s="153"/>
      <c r="AOG152" s="153"/>
      <c r="AOH152" s="153"/>
      <c r="AOI152" s="153"/>
      <c r="AOJ152" s="153"/>
      <c r="AOK152" s="153"/>
      <c r="AOL152" s="153"/>
      <c r="AOM152" s="153"/>
      <c r="AON152" s="153"/>
      <c r="AOO152" s="153"/>
      <c r="AOP152" s="153"/>
      <c r="AOQ152" s="153"/>
      <c r="AOR152" s="153"/>
      <c r="AOS152" s="153"/>
      <c r="AOT152" s="153"/>
      <c r="AOU152" s="153"/>
      <c r="AOV152" s="153"/>
      <c r="AOW152" s="153"/>
      <c r="AOX152" s="153"/>
      <c r="AOY152" s="153"/>
      <c r="AOZ152" s="153"/>
      <c r="APA152" s="153"/>
      <c r="APB152" s="153"/>
      <c r="APC152" s="153"/>
      <c r="APD152" s="153"/>
      <c r="APE152" s="153"/>
      <c r="APF152" s="153"/>
      <c r="APG152" s="153"/>
      <c r="APH152" s="153"/>
      <c r="API152" s="153"/>
      <c r="APJ152" s="153"/>
      <c r="APK152" s="153"/>
      <c r="APL152" s="153"/>
      <c r="APM152" s="153"/>
      <c r="APN152" s="153"/>
      <c r="APO152" s="153"/>
      <c r="APP152" s="153"/>
    </row>
    <row r="153" spans="1:1108" s="249" customFormat="1">
      <c r="A153" s="42">
        <v>392</v>
      </c>
      <c r="B153" s="137">
        <v>136.1</v>
      </c>
      <c r="C153" s="102" t="s">
        <v>1074</v>
      </c>
      <c r="D153" s="174">
        <v>1276</v>
      </c>
      <c r="E153" s="394" t="s">
        <v>982</v>
      </c>
      <c r="F153" s="175" t="s">
        <v>1003</v>
      </c>
      <c r="G153" s="175" t="s">
        <v>1002</v>
      </c>
      <c r="H153" s="175" t="s">
        <v>1005</v>
      </c>
      <c r="I153" s="175" t="s">
        <v>1075</v>
      </c>
      <c r="J153" s="10" t="s">
        <v>1076</v>
      </c>
      <c r="K153" s="10" t="s">
        <v>1077</v>
      </c>
      <c r="L153" s="74" t="s">
        <v>1078</v>
      </c>
      <c r="M153" s="10" t="s">
        <v>1079</v>
      </c>
      <c r="N153" s="74" t="s">
        <v>293</v>
      </c>
      <c r="O153" s="177">
        <v>101539</v>
      </c>
      <c r="P153" s="109">
        <v>89</v>
      </c>
      <c r="Q153" s="109" t="s">
        <v>0</v>
      </c>
      <c r="R153" s="109">
        <v>89</v>
      </c>
      <c r="S153" s="109" t="s">
        <v>0</v>
      </c>
      <c r="T153" s="109">
        <v>2.5</v>
      </c>
      <c r="U153" s="109" t="s">
        <v>0</v>
      </c>
      <c r="V153" s="109">
        <v>12</v>
      </c>
      <c r="W153" s="109" t="s">
        <v>0</v>
      </c>
      <c r="X153" s="109">
        <v>7</v>
      </c>
      <c r="Y153" s="109" t="s">
        <v>0</v>
      </c>
      <c r="Z153" s="109">
        <v>5</v>
      </c>
      <c r="AA153" s="109" t="s">
        <v>0</v>
      </c>
      <c r="AB153" s="109"/>
      <c r="AC153" s="109" t="s">
        <v>0</v>
      </c>
      <c r="AD153" s="109"/>
      <c r="AE153" s="109" t="s">
        <v>0</v>
      </c>
      <c r="AF153" s="77">
        <v>4.5</v>
      </c>
      <c r="AG153" s="78">
        <v>8</v>
      </c>
      <c r="AH153" s="77" t="s">
        <v>407</v>
      </c>
      <c r="AI153" s="77" t="s">
        <v>0</v>
      </c>
      <c r="AJ153" s="284" t="s">
        <v>8</v>
      </c>
      <c r="AK153" s="284" t="s">
        <v>797</v>
      </c>
      <c r="AL153" s="285" t="s">
        <v>11</v>
      </c>
      <c r="AM153" s="285"/>
      <c r="AN153" s="285"/>
      <c r="AO153" s="285"/>
      <c r="AP153" s="111">
        <v>10</v>
      </c>
      <c r="AQ153" s="111" t="s">
        <v>7</v>
      </c>
      <c r="AR153" s="83">
        <v>0.23</v>
      </c>
      <c r="AS153" s="83" t="s">
        <v>20</v>
      </c>
      <c r="AT153" s="260">
        <v>80</v>
      </c>
      <c r="AU153" s="261">
        <v>90</v>
      </c>
      <c r="AV153" s="261">
        <v>100</v>
      </c>
      <c r="AW153" s="74" t="s">
        <v>206</v>
      </c>
      <c r="AX153" s="74" t="s">
        <v>207</v>
      </c>
      <c r="AY153" s="74" t="s">
        <v>208</v>
      </c>
      <c r="AZ153" s="74" t="s">
        <v>209</v>
      </c>
      <c r="BA153" s="152" t="s">
        <v>210</v>
      </c>
      <c r="BB153" s="86" t="s">
        <v>211</v>
      </c>
      <c r="BC153" s="86" t="s">
        <v>212</v>
      </c>
      <c r="BD153" s="86" t="s">
        <v>213</v>
      </c>
      <c r="BE153" s="395" t="s">
        <v>982</v>
      </c>
      <c r="BF153" s="236" t="s">
        <v>991</v>
      </c>
      <c r="BG153" s="236" t="s">
        <v>992</v>
      </c>
      <c r="BH153" s="236" t="s">
        <v>993</v>
      </c>
      <c r="BM153" s="154" t="s">
        <v>294</v>
      </c>
      <c r="BN153" s="157" t="s">
        <v>295</v>
      </c>
      <c r="BO153" s="157" t="s">
        <v>296</v>
      </c>
      <c r="BP153" s="156" t="s">
        <v>297</v>
      </c>
      <c r="BQ153" s="155" t="s">
        <v>298</v>
      </c>
      <c r="BR153" s="155" t="s">
        <v>299</v>
      </c>
      <c r="BS153" s="121" t="s">
        <v>300</v>
      </c>
      <c r="BT153" s="121" t="s">
        <v>301</v>
      </c>
      <c r="BU153" s="121" t="s">
        <v>294</v>
      </c>
      <c r="BV153" s="121" t="s">
        <v>302</v>
      </c>
      <c r="BW153" s="121" t="s">
        <v>296</v>
      </c>
      <c r="BX153" s="121" t="s">
        <v>297</v>
      </c>
      <c r="BY153" s="121" t="s">
        <v>414</v>
      </c>
      <c r="BZ153" s="155" t="s">
        <v>415</v>
      </c>
      <c r="CA153" s="268" t="s">
        <v>416</v>
      </c>
      <c r="CB153" s="268" t="s">
        <v>417</v>
      </c>
      <c r="CC153" s="155" t="s">
        <v>344</v>
      </c>
      <c r="CD153" s="155" t="s">
        <v>345</v>
      </c>
      <c r="CE153" s="155" t="s">
        <v>346</v>
      </c>
      <c r="CF153" s="155" t="s">
        <v>347</v>
      </c>
      <c r="CG153" s="390" t="s">
        <v>456</v>
      </c>
      <c r="CH153" s="155" t="s">
        <v>470</v>
      </c>
      <c r="CI153" s="155" t="s">
        <v>471</v>
      </c>
      <c r="CJ153" s="155" t="s">
        <v>472</v>
      </c>
      <c r="CK153" s="278"/>
      <c r="CL153" s="278"/>
      <c r="CM153" s="278"/>
      <c r="CN153" s="278"/>
      <c r="CO153" s="278"/>
      <c r="CP153" s="278"/>
      <c r="CQ153" s="278"/>
      <c r="CR153" s="278"/>
      <c r="CS153" s="278"/>
      <c r="CT153" s="278"/>
      <c r="CU153" s="278"/>
      <c r="CV153" s="278"/>
      <c r="CW153" s="278"/>
      <c r="CX153" s="278"/>
      <c r="CY153" s="278"/>
      <c r="CZ153" s="91"/>
      <c r="DA153" s="92"/>
      <c r="DB153" s="93"/>
      <c r="DC153" s="93"/>
      <c r="DD153" s="93"/>
      <c r="DE153" s="280" t="s">
        <v>509</v>
      </c>
      <c r="DF153" s="92"/>
      <c r="DG153" s="278"/>
      <c r="DH153" s="278"/>
      <c r="DI153" s="92" t="s">
        <v>236</v>
      </c>
      <c r="DJ153" s="91" t="s">
        <v>237</v>
      </c>
      <c r="DK153" s="91" t="s">
        <v>238</v>
      </c>
      <c r="DL153" s="91" t="s">
        <v>239</v>
      </c>
      <c r="DM153" s="127" t="s">
        <v>414</v>
      </c>
      <c r="DN153" s="127" t="s">
        <v>422</v>
      </c>
      <c r="DO153" s="127" t="s">
        <v>755</v>
      </c>
      <c r="DP153" s="127" t="s">
        <v>424</v>
      </c>
      <c r="DQ153" s="91"/>
      <c r="DR153" s="91"/>
      <c r="DS153" s="91"/>
      <c r="DT153" s="91"/>
      <c r="DU153" s="191" t="s">
        <v>852</v>
      </c>
      <c r="DV153" s="91" t="s">
        <v>853</v>
      </c>
      <c r="DW153" s="91" t="s">
        <v>854</v>
      </c>
      <c r="DX153" s="91" t="s">
        <v>855</v>
      </c>
      <c r="DY153" s="91"/>
      <c r="DZ153" s="91"/>
      <c r="EA153" s="91"/>
      <c r="EB153" s="91"/>
      <c r="EC153" s="91"/>
      <c r="ED153" s="91"/>
      <c r="EE153" s="91"/>
      <c r="EF153" s="91"/>
      <c r="EG153" s="94" t="s">
        <v>907</v>
      </c>
      <c r="EH153" s="96" t="s">
        <v>516</v>
      </c>
      <c r="EI153" s="95" t="s">
        <v>517</v>
      </c>
      <c r="EJ153" s="95" t="s">
        <v>518</v>
      </c>
      <c r="EK153" s="96" t="s">
        <v>253</v>
      </c>
      <c r="EL153" s="74" t="s">
        <v>519</v>
      </c>
      <c r="EM153" s="74" t="s">
        <v>520</v>
      </c>
      <c r="EN153" s="137" t="s">
        <v>907</v>
      </c>
      <c r="EO153" s="185" t="s">
        <v>254</v>
      </c>
      <c r="EP153" s="185" t="s">
        <v>919</v>
      </c>
      <c r="EQ153" s="185" t="s">
        <v>1080</v>
      </c>
      <c r="ER153" s="185" t="s">
        <v>1081</v>
      </c>
      <c r="ES153" s="185" t="s">
        <v>1082</v>
      </c>
      <c r="ET153" s="185" t="s">
        <v>908</v>
      </c>
      <c r="EU153" s="185" t="s">
        <v>1083</v>
      </c>
      <c r="EV153" s="137"/>
      <c r="EW153" s="137"/>
      <c r="EX153" s="355" t="s">
        <v>633</v>
      </c>
      <c r="EY153" s="356"/>
      <c r="EZ153" s="355" t="s">
        <v>634</v>
      </c>
      <c r="FA153" s="355" t="s">
        <v>635</v>
      </c>
      <c r="FB153" s="355"/>
      <c r="FC153" s="355"/>
      <c r="FD153" s="356"/>
      <c r="FE153" s="356"/>
      <c r="FF153" s="240">
        <v>44047</v>
      </c>
      <c r="FG153" s="248"/>
      <c r="FH153" s="248"/>
      <c r="FI153" s="240">
        <v>115968</v>
      </c>
      <c r="FJ153" s="248"/>
      <c r="FK153" s="248"/>
      <c r="FL153" s="135">
        <v>1</v>
      </c>
      <c r="FM153" s="136"/>
      <c r="FN153" s="136"/>
      <c r="FO153" s="136"/>
      <c r="FP153" s="136"/>
      <c r="FQ153" s="136"/>
      <c r="FR153" s="136"/>
      <c r="FS153" s="136"/>
      <c r="FT153" s="136"/>
      <c r="FU153" s="136"/>
      <c r="FV153" s="136"/>
      <c r="FW153" s="153"/>
      <c r="FX153" s="153"/>
      <c r="FY153" s="153"/>
      <c r="FZ153" s="153"/>
      <c r="GA153" s="153"/>
      <c r="GB153" s="153"/>
      <c r="GC153" s="153"/>
      <c r="GD153" s="153"/>
      <c r="GE153" s="153"/>
      <c r="GF153" s="153"/>
      <c r="GG153" s="153"/>
      <c r="GH153" s="153"/>
      <c r="GI153" s="153"/>
      <c r="GJ153" s="153"/>
      <c r="GK153" s="153"/>
      <c r="GL153" s="153"/>
      <c r="GM153" s="153"/>
      <c r="GN153" s="153"/>
      <c r="GO153" s="153"/>
      <c r="GP153" s="153"/>
      <c r="GQ153" s="153"/>
      <c r="GR153" s="153"/>
      <c r="GS153" s="153"/>
      <c r="GT153" s="153"/>
      <c r="GU153" s="153"/>
      <c r="GV153" s="153"/>
      <c r="GW153" s="153"/>
      <c r="GX153" s="153"/>
      <c r="GY153" s="153"/>
      <c r="GZ153" s="153"/>
      <c r="HA153" s="153"/>
      <c r="HB153" s="153"/>
      <c r="HC153" s="153"/>
      <c r="HD153" s="153"/>
      <c r="HE153" s="153"/>
      <c r="HF153" s="153"/>
      <c r="HG153" s="153"/>
      <c r="HH153" s="153"/>
      <c r="HI153" s="153"/>
      <c r="HJ153" s="153"/>
      <c r="HK153" s="153"/>
      <c r="HL153" s="153"/>
      <c r="HM153" s="153"/>
      <c r="HN153" s="153"/>
      <c r="HO153" s="153"/>
      <c r="HP153" s="153"/>
      <c r="HQ153" s="153"/>
      <c r="HR153" s="153"/>
      <c r="HS153" s="153"/>
      <c r="HT153" s="153"/>
      <c r="HU153" s="153"/>
      <c r="HV153" s="153"/>
      <c r="HW153" s="153"/>
      <c r="HX153" s="153"/>
      <c r="HY153" s="153"/>
      <c r="HZ153" s="153"/>
      <c r="IA153" s="153"/>
      <c r="IB153" s="153"/>
      <c r="IC153" s="153"/>
      <c r="ID153" s="153"/>
      <c r="IE153" s="153"/>
      <c r="IF153" s="153"/>
      <c r="IG153" s="153"/>
      <c r="IH153" s="153"/>
      <c r="II153" s="153"/>
      <c r="IJ153" s="153"/>
      <c r="IK153" s="153"/>
      <c r="IL153" s="153"/>
      <c r="IM153" s="153"/>
      <c r="IN153" s="153"/>
      <c r="IO153" s="153"/>
      <c r="IP153" s="153"/>
      <c r="IQ153" s="153"/>
      <c r="IR153" s="153"/>
      <c r="IS153" s="153"/>
      <c r="IT153" s="153"/>
      <c r="IU153" s="153"/>
      <c r="IV153" s="153"/>
      <c r="IW153" s="153"/>
      <c r="IX153" s="153"/>
      <c r="IY153" s="153"/>
      <c r="IZ153" s="153"/>
      <c r="JA153" s="153"/>
      <c r="JB153" s="153"/>
      <c r="JC153" s="153"/>
      <c r="JD153" s="153"/>
      <c r="JE153" s="153"/>
      <c r="JF153" s="153"/>
      <c r="JG153" s="153"/>
      <c r="JH153" s="153"/>
      <c r="JI153" s="153"/>
      <c r="JJ153" s="153"/>
      <c r="JK153" s="153"/>
      <c r="JL153" s="153"/>
      <c r="JM153" s="153"/>
      <c r="JN153" s="153"/>
      <c r="JO153" s="153"/>
      <c r="JP153" s="153"/>
      <c r="JQ153" s="153"/>
      <c r="JR153" s="153"/>
      <c r="JS153" s="153"/>
      <c r="JT153" s="153"/>
      <c r="JU153" s="153"/>
      <c r="JV153" s="153"/>
      <c r="JW153" s="153"/>
      <c r="JX153" s="153"/>
      <c r="JY153" s="153"/>
      <c r="JZ153" s="153"/>
      <c r="KA153" s="153"/>
      <c r="KB153" s="153"/>
      <c r="KC153" s="153"/>
      <c r="KD153" s="153"/>
      <c r="KE153" s="153"/>
      <c r="KF153" s="153"/>
      <c r="KG153" s="153"/>
      <c r="KH153" s="153"/>
      <c r="KI153" s="153"/>
      <c r="KJ153" s="153"/>
      <c r="KK153" s="153"/>
      <c r="KL153" s="153"/>
      <c r="KM153" s="153"/>
      <c r="KN153" s="153"/>
      <c r="KO153" s="153"/>
      <c r="KP153" s="153"/>
      <c r="KQ153" s="153"/>
      <c r="KR153" s="153"/>
      <c r="KS153" s="153"/>
      <c r="KT153" s="153"/>
      <c r="KU153" s="153"/>
      <c r="KV153" s="153"/>
      <c r="KW153" s="153"/>
      <c r="KX153" s="153"/>
      <c r="KY153" s="153"/>
      <c r="KZ153" s="153"/>
      <c r="LA153" s="153"/>
      <c r="LB153" s="153"/>
      <c r="LC153" s="153"/>
      <c r="LD153" s="153"/>
      <c r="LE153" s="153"/>
      <c r="LF153" s="153"/>
      <c r="LG153" s="153"/>
      <c r="LH153" s="153"/>
      <c r="LI153" s="153"/>
      <c r="LJ153" s="153"/>
      <c r="LK153" s="153"/>
      <c r="LL153" s="153"/>
      <c r="LM153" s="153"/>
      <c r="LN153" s="153"/>
      <c r="LO153" s="153"/>
      <c r="LP153" s="153"/>
      <c r="LQ153" s="153"/>
      <c r="LR153" s="153"/>
      <c r="LS153" s="153"/>
      <c r="LT153" s="153"/>
      <c r="LU153" s="153"/>
      <c r="LV153" s="153"/>
      <c r="LW153" s="153"/>
      <c r="LX153" s="153"/>
      <c r="LY153" s="153"/>
      <c r="LZ153" s="153"/>
      <c r="MA153" s="153"/>
      <c r="MB153" s="153"/>
      <c r="MC153" s="153"/>
      <c r="MD153" s="153"/>
      <c r="ME153" s="153"/>
      <c r="MF153" s="153"/>
      <c r="MG153" s="153"/>
      <c r="MH153" s="153"/>
      <c r="MI153" s="153"/>
      <c r="MJ153" s="153"/>
      <c r="MK153" s="153"/>
      <c r="ML153" s="153"/>
      <c r="MM153" s="153"/>
      <c r="MN153" s="153"/>
      <c r="MO153" s="153"/>
      <c r="MP153" s="153"/>
      <c r="MQ153" s="153"/>
      <c r="MR153" s="153"/>
      <c r="MS153" s="153"/>
      <c r="MT153" s="153"/>
      <c r="MU153" s="153"/>
      <c r="MV153" s="153"/>
      <c r="MW153" s="153"/>
      <c r="MX153" s="153"/>
      <c r="MY153" s="153"/>
      <c r="MZ153" s="153"/>
      <c r="NA153" s="153"/>
      <c r="NB153" s="153"/>
      <c r="NC153" s="153"/>
      <c r="ND153" s="153"/>
      <c r="NE153" s="153"/>
      <c r="NF153" s="153"/>
      <c r="NG153" s="153"/>
      <c r="NH153" s="153"/>
      <c r="NI153" s="153"/>
      <c r="NJ153" s="153"/>
      <c r="NK153" s="153"/>
      <c r="NL153" s="153"/>
      <c r="NM153" s="153"/>
      <c r="NN153" s="153"/>
      <c r="NO153" s="153"/>
      <c r="NP153" s="153"/>
      <c r="NQ153" s="153"/>
      <c r="NR153" s="153"/>
      <c r="NS153" s="153"/>
      <c r="NT153" s="153"/>
      <c r="NU153" s="153"/>
      <c r="NV153" s="153"/>
      <c r="NW153" s="153"/>
      <c r="NX153" s="153"/>
      <c r="NY153" s="153"/>
      <c r="NZ153" s="153"/>
      <c r="OA153" s="153"/>
      <c r="OB153" s="153"/>
      <c r="OC153" s="153"/>
      <c r="OD153" s="153"/>
      <c r="OE153" s="153"/>
      <c r="OF153" s="153"/>
      <c r="OG153" s="153"/>
      <c r="OH153" s="153"/>
      <c r="OI153" s="153"/>
      <c r="OJ153" s="153"/>
      <c r="OK153" s="153"/>
      <c r="OL153" s="153"/>
      <c r="OM153" s="153"/>
      <c r="ON153" s="153"/>
      <c r="OO153" s="153"/>
      <c r="OP153" s="153"/>
      <c r="OQ153" s="153"/>
      <c r="OR153" s="153"/>
      <c r="OS153" s="153"/>
      <c r="OT153" s="153"/>
      <c r="OU153" s="153"/>
      <c r="OV153" s="153"/>
      <c r="OW153" s="153"/>
      <c r="OX153" s="153"/>
      <c r="OY153" s="153"/>
      <c r="OZ153" s="153"/>
      <c r="PA153" s="153"/>
      <c r="PB153" s="153"/>
      <c r="PC153" s="153"/>
      <c r="PD153" s="153"/>
      <c r="PE153" s="153"/>
      <c r="PF153" s="153"/>
      <c r="PG153" s="153"/>
      <c r="PH153" s="153"/>
      <c r="PI153" s="153"/>
      <c r="PJ153" s="153"/>
      <c r="PK153" s="153"/>
      <c r="PL153" s="153"/>
      <c r="PM153" s="153"/>
      <c r="PN153" s="153"/>
      <c r="PO153" s="153"/>
      <c r="PP153" s="153"/>
      <c r="PQ153" s="153"/>
      <c r="PR153" s="153"/>
      <c r="PS153" s="153"/>
      <c r="PT153" s="153"/>
      <c r="PU153" s="153"/>
      <c r="PV153" s="153"/>
      <c r="PW153" s="153"/>
      <c r="PX153" s="153"/>
      <c r="PY153" s="153"/>
      <c r="PZ153" s="153"/>
      <c r="QA153" s="153"/>
      <c r="QB153" s="153"/>
      <c r="QC153" s="153"/>
      <c r="QD153" s="153"/>
      <c r="QE153" s="153"/>
      <c r="QF153" s="153"/>
      <c r="QG153" s="153"/>
      <c r="QH153" s="153"/>
      <c r="QI153" s="153"/>
      <c r="QJ153" s="153"/>
      <c r="QK153" s="153"/>
      <c r="QL153" s="153"/>
      <c r="QM153" s="153"/>
      <c r="QN153" s="153"/>
      <c r="QO153" s="153"/>
      <c r="QP153" s="153"/>
      <c r="QQ153" s="153"/>
      <c r="QR153" s="153"/>
      <c r="QS153" s="153"/>
      <c r="QT153" s="153"/>
      <c r="QU153" s="153"/>
      <c r="QV153" s="153"/>
      <c r="QW153" s="153"/>
      <c r="QX153" s="153"/>
      <c r="QY153" s="153"/>
      <c r="QZ153" s="153"/>
      <c r="RA153" s="153"/>
      <c r="RB153" s="153"/>
      <c r="RC153" s="153"/>
      <c r="RD153" s="153"/>
      <c r="RE153" s="153"/>
      <c r="RF153" s="153"/>
      <c r="RG153" s="153"/>
      <c r="RH153" s="153"/>
      <c r="RI153" s="153"/>
      <c r="RJ153" s="153"/>
      <c r="RK153" s="153"/>
      <c r="RL153" s="153"/>
      <c r="RM153" s="153"/>
      <c r="RN153" s="153"/>
      <c r="RO153" s="153"/>
      <c r="RP153" s="153"/>
      <c r="RQ153" s="153"/>
      <c r="RR153" s="153"/>
      <c r="RS153" s="153"/>
      <c r="RT153" s="153"/>
      <c r="RU153" s="153"/>
      <c r="RV153" s="153"/>
      <c r="RW153" s="153"/>
      <c r="RX153" s="153"/>
      <c r="RY153" s="153"/>
      <c r="RZ153" s="153"/>
      <c r="SA153" s="153"/>
      <c r="SB153" s="153"/>
      <c r="SC153" s="153"/>
      <c r="SD153" s="153"/>
      <c r="SE153" s="153"/>
      <c r="SF153" s="153"/>
      <c r="SG153" s="153"/>
      <c r="SH153" s="153"/>
      <c r="SI153" s="153"/>
      <c r="SJ153" s="153"/>
      <c r="SK153" s="153"/>
      <c r="SL153" s="153"/>
      <c r="SM153" s="153"/>
      <c r="SN153" s="153"/>
      <c r="SO153" s="153"/>
      <c r="SP153" s="153"/>
      <c r="SQ153" s="153"/>
      <c r="SR153" s="153"/>
      <c r="SS153" s="153"/>
      <c r="ST153" s="153"/>
      <c r="SU153" s="153"/>
      <c r="SV153" s="153"/>
      <c r="SW153" s="153"/>
      <c r="SX153" s="153"/>
      <c r="SY153" s="153"/>
      <c r="SZ153" s="153"/>
      <c r="TA153" s="153"/>
      <c r="TB153" s="153"/>
      <c r="TC153" s="153"/>
      <c r="TD153" s="153"/>
      <c r="TE153" s="153"/>
      <c r="TF153" s="153"/>
      <c r="TG153" s="153"/>
      <c r="TH153" s="153"/>
      <c r="TI153" s="153"/>
      <c r="TJ153" s="153"/>
      <c r="TK153" s="153"/>
      <c r="TL153" s="153"/>
      <c r="TM153" s="153"/>
      <c r="TN153" s="153"/>
      <c r="TO153" s="153"/>
      <c r="TP153" s="153"/>
      <c r="TQ153" s="153"/>
      <c r="TR153" s="153"/>
      <c r="TS153" s="153"/>
      <c r="TT153" s="153"/>
      <c r="TU153" s="153"/>
      <c r="TV153" s="153"/>
      <c r="TW153" s="153"/>
      <c r="TX153" s="153"/>
      <c r="TY153" s="153"/>
      <c r="TZ153" s="153"/>
      <c r="UA153" s="153"/>
      <c r="UB153" s="153"/>
      <c r="UC153" s="153"/>
      <c r="UD153" s="153"/>
      <c r="UE153" s="153"/>
      <c r="UF153" s="153"/>
      <c r="UG153" s="153"/>
      <c r="UH153" s="153"/>
      <c r="UI153" s="153"/>
      <c r="UJ153" s="153"/>
      <c r="UK153" s="153"/>
      <c r="UL153" s="153"/>
      <c r="UM153" s="153"/>
      <c r="UN153" s="153"/>
      <c r="UO153" s="153"/>
      <c r="UP153" s="153"/>
      <c r="UQ153" s="153"/>
      <c r="UR153" s="153"/>
      <c r="US153" s="153"/>
      <c r="UT153" s="153"/>
      <c r="UU153" s="153"/>
      <c r="UV153" s="153"/>
      <c r="UW153" s="153"/>
      <c r="UX153" s="153"/>
      <c r="UY153" s="153"/>
      <c r="UZ153" s="153"/>
      <c r="VA153" s="153"/>
      <c r="VB153" s="153"/>
      <c r="VC153" s="153"/>
      <c r="VD153" s="153"/>
      <c r="VE153" s="153"/>
      <c r="VF153" s="153"/>
      <c r="VG153" s="153"/>
      <c r="VH153" s="153"/>
      <c r="VI153" s="153"/>
      <c r="VJ153" s="153"/>
      <c r="VK153" s="153"/>
      <c r="VL153" s="153"/>
      <c r="VM153" s="153"/>
      <c r="VN153" s="153"/>
      <c r="VO153" s="153"/>
      <c r="VP153" s="153"/>
      <c r="VQ153" s="153"/>
      <c r="VR153" s="153"/>
      <c r="VS153" s="153"/>
      <c r="VT153" s="153"/>
      <c r="VU153" s="153"/>
      <c r="VV153" s="153"/>
      <c r="VW153" s="153"/>
      <c r="VX153" s="153"/>
      <c r="VY153" s="153"/>
      <c r="VZ153" s="153"/>
      <c r="WA153" s="153"/>
      <c r="WB153" s="153"/>
      <c r="WC153" s="153"/>
      <c r="WD153" s="153"/>
      <c r="WE153" s="153"/>
      <c r="WF153" s="153"/>
      <c r="WG153" s="153"/>
      <c r="WH153" s="153"/>
      <c r="WI153" s="153"/>
      <c r="WJ153" s="153"/>
      <c r="WK153" s="153"/>
      <c r="WL153" s="153"/>
      <c r="WM153" s="153"/>
      <c r="WN153" s="153"/>
      <c r="WO153" s="153"/>
      <c r="WP153" s="153"/>
      <c r="WQ153" s="153"/>
      <c r="WR153" s="153"/>
      <c r="WS153" s="153"/>
      <c r="WT153" s="153"/>
      <c r="WU153" s="153"/>
      <c r="WV153" s="153"/>
      <c r="WW153" s="153"/>
      <c r="WX153" s="153"/>
      <c r="WY153" s="153"/>
      <c r="WZ153" s="153"/>
      <c r="XA153" s="153"/>
      <c r="XB153" s="153"/>
      <c r="XC153" s="153"/>
      <c r="XD153" s="153"/>
      <c r="XE153" s="153"/>
      <c r="XF153" s="153"/>
      <c r="XG153" s="153"/>
      <c r="XH153" s="153"/>
      <c r="XI153" s="153"/>
      <c r="XJ153" s="153"/>
      <c r="XK153" s="153"/>
      <c r="XL153" s="153"/>
      <c r="XM153" s="153"/>
      <c r="XN153" s="153"/>
      <c r="XO153" s="153"/>
      <c r="XP153" s="153"/>
      <c r="XQ153" s="153"/>
      <c r="XR153" s="153"/>
      <c r="XS153" s="153"/>
      <c r="XT153" s="153"/>
      <c r="XU153" s="153"/>
      <c r="XV153" s="153"/>
      <c r="XW153" s="153"/>
      <c r="XX153" s="153"/>
      <c r="XY153" s="153"/>
      <c r="XZ153" s="153"/>
      <c r="YA153" s="153"/>
      <c r="YB153" s="153"/>
      <c r="YC153" s="153"/>
      <c r="YD153" s="153"/>
      <c r="YE153" s="153"/>
      <c r="YF153" s="153"/>
      <c r="YG153" s="153"/>
      <c r="YH153" s="153"/>
      <c r="YI153" s="153"/>
      <c r="YJ153" s="153"/>
      <c r="YK153" s="153"/>
      <c r="YL153" s="153"/>
      <c r="YM153" s="153"/>
      <c r="YN153" s="153"/>
      <c r="YO153" s="153"/>
      <c r="YP153" s="153"/>
      <c r="YQ153" s="153"/>
      <c r="YR153" s="153"/>
      <c r="YS153" s="153"/>
      <c r="YT153" s="153"/>
      <c r="YU153" s="153"/>
      <c r="YV153" s="153"/>
      <c r="YW153" s="153"/>
      <c r="YX153" s="153"/>
      <c r="YY153" s="153"/>
      <c r="YZ153" s="153"/>
      <c r="ZA153" s="153"/>
      <c r="ZB153" s="153"/>
      <c r="ZC153" s="153"/>
      <c r="ZD153" s="153"/>
      <c r="ZE153" s="153"/>
      <c r="ZF153" s="153"/>
      <c r="ZG153" s="153"/>
      <c r="ZH153" s="153"/>
      <c r="ZI153" s="153"/>
      <c r="ZJ153" s="153"/>
      <c r="ZK153" s="153"/>
      <c r="ZL153" s="153"/>
      <c r="ZM153" s="153"/>
      <c r="ZN153" s="153"/>
      <c r="ZO153" s="153"/>
      <c r="ZP153" s="153"/>
      <c r="ZQ153" s="153"/>
      <c r="ZR153" s="153"/>
      <c r="ZS153" s="153"/>
      <c r="ZT153" s="153"/>
      <c r="ZU153" s="153"/>
      <c r="ZV153" s="153"/>
      <c r="ZW153" s="153"/>
      <c r="ZX153" s="153"/>
      <c r="ZY153" s="153"/>
      <c r="ZZ153" s="153"/>
      <c r="AAA153" s="153"/>
      <c r="AAB153" s="153"/>
      <c r="AAC153" s="153"/>
      <c r="AAD153" s="153"/>
      <c r="AAE153" s="153"/>
      <c r="AAF153" s="153"/>
      <c r="AAG153" s="153"/>
      <c r="AAH153" s="153"/>
      <c r="AAI153" s="153"/>
      <c r="AAJ153" s="153"/>
      <c r="AAK153" s="153"/>
      <c r="AAL153" s="153"/>
      <c r="AAM153" s="153"/>
      <c r="AAN153" s="153"/>
      <c r="AAO153" s="153"/>
      <c r="AAP153" s="153"/>
      <c r="AAQ153" s="153"/>
      <c r="AAR153" s="153"/>
      <c r="AAS153" s="153"/>
      <c r="AAT153" s="153"/>
      <c r="AAU153" s="153"/>
      <c r="AAV153" s="153"/>
      <c r="AAW153" s="153"/>
      <c r="AAX153" s="153"/>
      <c r="AAY153" s="153"/>
      <c r="AAZ153" s="153"/>
      <c r="ABA153" s="153"/>
      <c r="ABB153" s="153"/>
      <c r="ABC153" s="153"/>
      <c r="ABD153" s="153"/>
      <c r="ABE153" s="153"/>
      <c r="ABF153" s="153"/>
      <c r="ABG153" s="153"/>
      <c r="ABH153" s="153"/>
      <c r="ABI153" s="153"/>
      <c r="ABJ153" s="153"/>
      <c r="ABK153" s="153"/>
      <c r="ABL153" s="153"/>
      <c r="ABM153" s="153"/>
      <c r="ABN153" s="153"/>
      <c r="ABO153" s="153"/>
      <c r="ABP153" s="153"/>
      <c r="ABQ153" s="153"/>
      <c r="ABR153" s="153"/>
      <c r="ABS153" s="153"/>
      <c r="ABT153" s="153"/>
      <c r="ABU153" s="153"/>
      <c r="ABV153" s="153"/>
      <c r="ABW153" s="153"/>
      <c r="ABX153" s="153"/>
      <c r="ABY153" s="153"/>
      <c r="ABZ153" s="153"/>
      <c r="ACA153" s="153"/>
      <c r="ACB153" s="153"/>
      <c r="ACC153" s="153"/>
      <c r="ACD153" s="153"/>
      <c r="ACE153" s="153"/>
      <c r="ACF153" s="153"/>
      <c r="ACG153" s="153"/>
      <c r="ACH153" s="153"/>
      <c r="ACI153" s="153"/>
      <c r="ACJ153" s="153"/>
      <c r="ACK153" s="153"/>
      <c r="ACL153" s="153"/>
      <c r="ACM153" s="153"/>
      <c r="ACN153" s="153"/>
      <c r="ACO153" s="153"/>
      <c r="ACP153" s="153"/>
      <c r="ACQ153" s="153"/>
      <c r="ACR153" s="153"/>
      <c r="ACS153" s="153"/>
      <c r="ACT153" s="153"/>
      <c r="ACU153" s="153"/>
      <c r="ACV153" s="153"/>
      <c r="ACW153" s="153"/>
      <c r="ACX153" s="153"/>
      <c r="ACY153" s="153"/>
      <c r="ACZ153" s="153"/>
      <c r="ADA153" s="153"/>
      <c r="ADB153" s="153"/>
      <c r="ADC153" s="153"/>
      <c r="ADD153" s="153"/>
      <c r="ADE153" s="153"/>
      <c r="ADF153" s="153"/>
      <c r="ADG153" s="153"/>
      <c r="ADH153" s="153"/>
      <c r="ADI153" s="153"/>
      <c r="ADJ153" s="153"/>
      <c r="ADK153" s="153"/>
      <c r="ADL153" s="153"/>
      <c r="ADM153" s="153"/>
      <c r="ADN153" s="153"/>
      <c r="ADO153" s="153"/>
      <c r="ADP153" s="153"/>
      <c r="ADQ153" s="153"/>
      <c r="ADR153" s="153"/>
      <c r="ADS153" s="153"/>
      <c r="ADT153" s="153"/>
      <c r="ADU153" s="153"/>
      <c r="ADV153" s="153"/>
      <c r="ADW153" s="153"/>
      <c r="ADX153" s="153"/>
      <c r="ADY153" s="153"/>
      <c r="ADZ153" s="153"/>
      <c r="AEA153" s="153"/>
      <c r="AEB153" s="153"/>
      <c r="AEC153" s="153"/>
      <c r="AED153" s="153"/>
      <c r="AEE153" s="153"/>
      <c r="AEF153" s="153"/>
      <c r="AEG153" s="153"/>
      <c r="AEH153" s="153"/>
      <c r="AEI153" s="153"/>
      <c r="AEJ153" s="153"/>
      <c r="AEK153" s="153"/>
      <c r="AEL153" s="153"/>
      <c r="AEM153" s="153"/>
      <c r="AEN153" s="153"/>
      <c r="AEO153" s="153"/>
      <c r="AEP153" s="153"/>
      <c r="AEQ153" s="153"/>
      <c r="AER153" s="153"/>
      <c r="AES153" s="153"/>
      <c r="AET153" s="153"/>
      <c r="AEU153" s="153"/>
      <c r="AEV153" s="153"/>
      <c r="AEW153" s="153"/>
      <c r="AEX153" s="153"/>
      <c r="AEY153" s="153"/>
      <c r="AEZ153" s="153"/>
      <c r="AFA153" s="153"/>
      <c r="AFB153" s="153"/>
      <c r="AFC153" s="153"/>
      <c r="AFD153" s="153"/>
      <c r="AFE153" s="153"/>
      <c r="AFF153" s="153"/>
      <c r="AFG153" s="153"/>
      <c r="AFH153" s="153"/>
      <c r="AFI153" s="153"/>
      <c r="AFJ153" s="153"/>
      <c r="AFK153" s="153"/>
      <c r="AFL153" s="153"/>
      <c r="AFM153" s="153"/>
      <c r="AFN153" s="153"/>
      <c r="AFO153" s="153"/>
      <c r="AFP153" s="153"/>
      <c r="AFQ153" s="153"/>
      <c r="AFR153" s="153"/>
      <c r="AFS153" s="153"/>
      <c r="AFT153" s="153"/>
      <c r="AFU153" s="153"/>
      <c r="AFV153" s="153"/>
      <c r="AFW153" s="153"/>
      <c r="AFX153" s="153"/>
      <c r="AFY153" s="153"/>
      <c r="AFZ153" s="153"/>
      <c r="AGA153" s="153"/>
      <c r="AGB153" s="153"/>
      <c r="AGC153" s="153"/>
      <c r="AGD153" s="153"/>
      <c r="AGE153" s="153"/>
      <c r="AGF153" s="153"/>
      <c r="AGG153" s="153"/>
      <c r="AGH153" s="153"/>
      <c r="AGI153" s="153"/>
      <c r="AGJ153" s="153"/>
      <c r="AGK153" s="153"/>
      <c r="AGL153" s="153"/>
      <c r="AGM153" s="153"/>
      <c r="AGN153" s="153"/>
      <c r="AGO153" s="153"/>
      <c r="AGP153" s="153"/>
      <c r="AGQ153" s="153"/>
      <c r="AGR153" s="153"/>
      <c r="AGS153" s="153"/>
      <c r="AGT153" s="153"/>
      <c r="AGU153" s="153"/>
      <c r="AGV153" s="153"/>
      <c r="AGW153" s="153"/>
      <c r="AGX153" s="153"/>
      <c r="AGY153" s="153"/>
      <c r="AGZ153" s="153"/>
      <c r="AHA153" s="153"/>
      <c r="AHB153" s="153"/>
      <c r="AHC153" s="153"/>
      <c r="AHD153" s="153"/>
      <c r="AHE153" s="153"/>
      <c r="AHF153" s="153"/>
      <c r="AHG153" s="153"/>
      <c r="AHH153" s="153"/>
      <c r="AHI153" s="153"/>
      <c r="AHJ153" s="153"/>
      <c r="AHK153" s="153"/>
      <c r="AHL153" s="153"/>
      <c r="AHM153" s="153"/>
      <c r="AHN153" s="153"/>
      <c r="AHO153" s="153"/>
      <c r="AHP153" s="153"/>
      <c r="AHQ153" s="153"/>
      <c r="AHR153" s="153"/>
      <c r="AHS153" s="153"/>
      <c r="AHT153" s="153"/>
      <c r="AHU153" s="153"/>
      <c r="AHV153" s="153"/>
      <c r="AHW153" s="153"/>
      <c r="AHX153" s="153"/>
      <c r="AHY153" s="153"/>
      <c r="AHZ153" s="153"/>
      <c r="AIA153" s="153"/>
      <c r="AIB153" s="153"/>
      <c r="AIC153" s="153"/>
      <c r="AID153" s="153"/>
      <c r="AIE153" s="153"/>
      <c r="AIF153" s="153"/>
      <c r="AIG153" s="153"/>
      <c r="AIH153" s="153"/>
      <c r="AII153" s="153"/>
      <c r="AIJ153" s="153"/>
      <c r="AIK153" s="153"/>
      <c r="AIL153" s="153"/>
      <c r="AIM153" s="153"/>
      <c r="AIN153" s="153"/>
      <c r="AIO153" s="153"/>
      <c r="AIP153" s="153"/>
      <c r="AIQ153" s="153"/>
      <c r="AIR153" s="153"/>
      <c r="AIS153" s="153"/>
      <c r="AIT153" s="153"/>
      <c r="AIU153" s="153"/>
      <c r="AIV153" s="153"/>
      <c r="AIW153" s="153"/>
      <c r="AIX153" s="153"/>
      <c r="AIY153" s="153"/>
      <c r="AIZ153" s="153"/>
      <c r="AJA153" s="153"/>
      <c r="AJB153" s="153"/>
      <c r="AJC153" s="153"/>
      <c r="AJD153" s="153"/>
      <c r="AJE153" s="153"/>
      <c r="AJF153" s="153"/>
      <c r="AJG153" s="153"/>
      <c r="AJH153" s="153"/>
      <c r="AJI153" s="153"/>
      <c r="AJJ153" s="153"/>
      <c r="AJK153" s="153"/>
      <c r="AJL153" s="153"/>
      <c r="AJM153" s="153"/>
      <c r="AJN153" s="153"/>
      <c r="AJO153" s="153"/>
      <c r="AJP153" s="153"/>
      <c r="AJQ153" s="153"/>
      <c r="AJR153" s="153"/>
      <c r="AJS153" s="153"/>
      <c r="AJT153" s="153"/>
      <c r="AJU153" s="153"/>
      <c r="AJV153" s="153"/>
      <c r="AJW153" s="153"/>
      <c r="AJX153" s="153"/>
      <c r="AJY153" s="153"/>
      <c r="AJZ153" s="153"/>
      <c r="AKA153" s="153"/>
      <c r="AKB153" s="153"/>
      <c r="AKC153" s="153"/>
      <c r="AKD153" s="153"/>
      <c r="AKE153" s="153"/>
      <c r="AKF153" s="153"/>
      <c r="AKG153" s="153"/>
      <c r="AKH153" s="153"/>
      <c r="AKI153" s="153"/>
      <c r="AKJ153" s="153"/>
      <c r="AKK153" s="153"/>
      <c r="AKL153" s="153"/>
      <c r="AKM153" s="153"/>
      <c r="AKN153" s="153"/>
      <c r="AKO153" s="153"/>
      <c r="AKP153" s="153"/>
      <c r="AKQ153" s="153"/>
      <c r="AKR153" s="153"/>
      <c r="AKS153" s="153"/>
      <c r="AKT153" s="153"/>
      <c r="AKU153" s="153"/>
      <c r="AKV153" s="153"/>
      <c r="AKW153" s="153"/>
      <c r="AKX153" s="153"/>
      <c r="AKY153" s="153"/>
      <c r="AKZ153" s="153"/>
      <c r="ALA153" s="153"/>
      <c r="ALB153" s="153"/>
      <c r="ALC153" s="153"/>
      <c r="ALD153" s="153"/>
      <c r="ALE153" s="153"/>
      <c r="ALF153" s="153"/>
      <c r="ALG153" s="153"/>
      <c r="ALH153" s="153"/>
      <c r="ALI153" s="153"/>
      <c r="ALJ153" s="153"/>
      <c r="ALK153" s="153"/>
      <c r="ALL153" s="153"/>
      <c r="ALM153" s="153"/>
      <c r="ALN153" s="153"/>
      <c r="ALO153" s="153"/>
      <c r="ALP153" s="153"/>
      <c r="ALQ153" s="153"/>
      <c r="ALR153" s="153"/>
      <c r="ALS153" s="153"/>
      <c r="ALT153" s="153"/>
      <c r="ALU153" s="153"/>
      <c r="ALV153" s="153"/>
      <c r="ALW153" s="153"/>
      <c r="ALX153" s="153"/>
      <c r="ALY153" s="153"/>
      <c r="ALZ153" s="153"/>
      <c r="AMA153" s="153"/>
      <c r="AMB153" s="153"/>
      <c r="AMC153" s="153"/>
      <c r="AMD153" s="153"/>
      <c r="AME153" s="153"/>
      <c r="AMF153" s="153"/>
      <c r="AMG153" s="153"/>
      <c r="AMH153" s="153"/>
      <c r="AMI153" s="153"/>
      <c r="AMJ153" s="153"/>
      <c r="AMK153" s="153"/>
      <c r="AML153" s="153"/>
      <c r="AMM153" s="153"/>
      <c r="AMN153" s="153"/>
      <c r="AMO153" s="153"/>
      <c r="AMP153" s="153"/>
      <c r="AMQ153" s="153"/>
      <c r="AMR153" s="153"/>
      <c r="AMS153" s="153"/>
      <c r="AMT153" s="153"/>
      <c r="AMU153" s="153"/>
      <c r="AMV153" s="153"/>
      <c r="AMW153" s="153"/>
      <c r="AMX153" s="153"/>
      <c r="AMY153" s="153"/>
      <c r="AMZ153" s="153"/>
      <c r="ANA153" s="153"/>
      <c r="ANB153" s="153"/>
      <c r="ANC153" s="153"/>
      <c r="AND153" s="153"/>
      <c r="ANE153" s="153"/>
      <c r="ANF153" s="153"/>
      <c r="ANG153" s="153"/>
      <c r="ANH153" s="153"/>
      <c r="ANI153" s="153"/>
      <c r="ANJ153" s="153"/>
      <c r="ANK153" s="153"/>
      <c r="ANL153" s="153"/>
      <c r="ANM153" s="153"/>
      <c r="ANN153" s="153"/>
      <c r="ANO153" s="153"/>
      <c r="ANP153" s="153"/>
      <c r="ANQ153" s="153"/>
      <c r="ANR153" s="153"/>
      <c r="ANS153" s="153"/>
      <c r="ANT153" s="153"/>
      <c r="ANU153" s="153"/>
      <c r="ANV153" s="153"/>
      <c r="ANW153" s="153"/>
      <c r="ANX153" s="153"/>
      <c r="ANY153" s="153"/>
      <c r="ANZ153" s="153"/>
      <c r="AOA153" s="153"/>
      <c r="AOB153" s="153"/>
      <c r="AOC153" s="153"/>
      <c r="AOD153" s="153"/>
      <c r="AOE153" s="153"/>
      <c r="AOF153" s="153"/>
      <c r="AOG153" s="153"/>
      <c r="AOH153" s="153"/>
      <c r="AOI153" s="153"/>
      <c r="AOJ153" s="153"/>
      <c r="AOK153" s="153"/>
      <c r="AOL153" s="153"/>
      <c r="AOM153" s="153"/>
      <c r="AON153" s="153"/>
      <c r="AOO153" s="153"/>
      <c r="AOP153" s="153"/>
      <c r="AOQ153" s="153"/>
      <c r="AOR153" s="153"/>
      <c r="AOS153" s="153"/>
      <c r="AOT153" s="153"/>
      <c r="AOU153" s="153"/>
      <c r="AOV153" s="153"/>
      <c r="AOW153" s="153"/>
      <c r="AOX153" s="153"/>
      <c r="AOY153" s="153"/>
      <c r="AOZ153" s="153"/>
      <c r="APA153" s="153"/>
      <c r="APB153" s="153"/>
      <c r="APC153" s="153"/>
      <c r="APD153" s="153"/>
      <c r="APE153" s="153"/>
      <c r="APF153" s="153"/>
      <c r="APG153" s="153"/>
      <c r="APH153" s="153"/>
      <c r="API153" s="153"/>
      <c r="APJ153" s="153"/>
      <c r="APK153" s="153"/>
      <c r="APL153" s="153"/>
      <c r="APM153" s="153"/>
      <c r="APN153" s="153"/>
      <c r="APO153" s="153"/>
      <c r="APP153" s="153"/>
    </row>
    <row r="154" spans="1:1108" s="249" customFormat="1">
      <c r="A154" s="42">
        <v>394</v>
      </c>
      <c r="B154" s="137">
        <v>136.30000000000001</v>
      </c>
      <c r="C154" s="102" t="s">
        <v>1084</v>
      </c>
      <c r="D154" s="174">
        <v>1276</v>
      </c>
      <c r="E154" s="394" t="s">
        <v>982</v>
      </c>
      <c r="F154" s="175" t="s">
        <v>1003</v>
      </c>
      <c r="G154" s="175" t="s">
        <v>1002</v>
      </c>
      <c r="H154" s="175" t="s">
        <v>1005</v>
      </c>
      <c r="I154" s="175" t="s">
        <v>1075</v>
      </c>
      <c r="J154" s="10" t="s">
        <v>1076</v>
      </c>
      <c r="K154" s="10" t="s">
        <v>1077</v>
      </c>
      <c r="L154" s="74" t="s">
        <v>1078</v>
      </c>
      <c r="M154" s="10" t="s">
        <v>1079</v>
      </c>
      <c r="N154" s="74" t="s">
        <v>293</v>
      </c>
      <c r="O154" s="177"/>
      <c r="P154" s="109">
        <v>89</v>
      </c>
      <c r="Q154" s="109" t="s">
        <v>0</v>
      </c>
      <c r="R154" s="109">
        <v>89</v>
      </c>
      <c r="S154" s="109" t="s">
        <v>0</v>
      </c>
      <c r="T154" s="109">
        <v>2.5</v>
      </c>
      <c r="U154" s="109" t="s">
        <v>0</v>
      </c>
      <c r="V154" s="109">
        <v>12</v>
      </c>
      <c r="W154" s="109" t="s">
        <v>0</v>
      </c>
      <c r="X154" s="109">
        <v>7</v>
      </c>
      <c r="Y154" s="109" t="s">
        <v>0</v>
      </c>
      <c r="Z154" s="109">
        <v>5</v>
      </c>
      <c r="AA154" s="109" t="s">
        <v>0</v>
      </c>
      <c r="AB154" s="109"/>
      <c r="AC154" s="109" t="s">
        <v>0</v>
      </c>
      <c r="AD154" s="109"/>
      <c r="AE154" s="109" t="s">
        <v>0</v>
      </c>
      <c r="AF154" s="77">
        <v>4.5</v>
      </c>
      <c r="AG154" s="78">
        <v>8</v>
      </c>
      <c r="AH154" s="77" t="s">
        <v>407</v>
      </c>
      <c r="AI154" s="77" t="s">
        <v>0</v>
      </c>
      <c r="AJ154" s="284" t="s">
        <v>8</v>
      </c>
      <c r="AK154" s="284" t="s">
        <v>797</v>
      </c>
      <c r="AL154" s="285" t="s">
        <v>11</v>
      </c>
      <c r="AM154" s="285"/>
      <c r="AN154" s="285"/>
      <c r="AO154" s="285"/>
      <c r="AP154" s="111">
        <v>50</v>
      </c>
      <c r="AQ154" s="111" t="s">
        <v>7</v>
      </c>
      <c r="AR154" s="83">
        <v>0.23</v>
      </c>
      <c r="AS154" s="83" t="s">
        <v>20</v>
      </c>
      <c r="AT154" s="260">
        <v>80</v>
      </c>
      <c r="AU154" s="261">
        <v>90</v>
      </c>
      <c r="AV154" s="261">
        <v>100</v>
      </c>
      <c r="AW154" s="74" t="s">
        <v>206</v>
      </c>
      <c r="AX154" s="74" t="s">
        <v>207</v>
      </c>
      <c r="AY154" s="74" t="s">
        <v>208</v>
      </c>
      <c r="AZ154" s="74" t="s">
        <v>209</v>
      </c>
      <c r="BA154" s="152" t="s">
        <v>210</v>
      </c>
      <c r="BB154" s="86" t="s">
        <v>211</v>
      </c>
      <c r="BC154" s="86" t="s">
        <v>212</v>
      </c>
      <c r="BD154" s="86" t="s">
        <v>213</v>
      </c>
      <c r="BE154" s="395" t="s">
        <v>982</v>
      </c>
      <c r="BF154" s="236" t="s">
        <v>991</v>
      </c>
      <c r="BG154" s="236" t="s">
        <v>992</v>
      </c>
      <c r="BH154" s="236" t="s">
        <v>993</v>
      </c>
      <c r="BM154" s="154" t="s">
        <v>294</v>
      </c>
      <c r="BN154" s="157" t="s">
        <v>295</v>
      </c>
      <c r="BO154" s="157" t="s">
        <v>296</v>
      </c>
      <c r="BP154" s="156" t="s">
        <v>297</v>
      </c>
      <c r="BQ154" s="155" t="s">
        <v>298</v>
      </c>
      <c r="BR154" s="155" t="s">
        <v>299</v>
      </c>
      <c r="BS154" s="121" t="s">
        <v>300</v>
      </c>
      <c r="BT154" s="121" t="s">
        <v>301</v>
      </c>
      <c r="BU154" s="121" t="s">
        <v>294</v>
      </c>
      <c r="BV154" s="121" t="s">
        <v>302</v>
      </c>
      <c r="BW154" s="121" t="s">
        <v>296</v>
      </c>
      <c r="BX154" s="121" t="s">
        <v>297</v>
      </c>
      <c r="BY154" s="121" t="s">
        <v>414</v>
      </c>
      <c r="BZ154" s="155" t="s">
        <v>415</v>
      </c>
      <c r="CA154" s="268" t="s">
        <v>416</v>
      </c>
      <c r="CB154" s="268" t="s">
        <v>417</v>
      </c>
      <c r="CC154" s="155" t="s">
        <v>344</v>
      </c>
      <c r="CD154" s="155" t="s">
        <v>345</v>
      </c>
      <c r="CE154" s="155" t="s">
        <v>346</v>
      </c>
      <c r="CF154" s="155" t="s">
        <v>347</v>
      </c>
      <c r="CG154" s="390" t="s">
        <v>456</v>
      </c>
      <c r="CH154" s="155" t="s">
        <v>470</v>
      </c>
      <c r="CI154" s="155" t="s">
        <v>471</v>
      </c>
      <c r="CJ154" s="155" t="s">
        <v>472</v>
      </c>
      <c r="CK154" s="278"/>
      <c r="CL154" s="278"/>
      <c r="CM154" s="278"/>
      <c r="CN154" s="278"/>
      <c r="CO154" s="278"/>
      <c r="CP154" s="278"/>
      <c r="CQ154" s="278"/>
      <c r="CR154" s="278"/>
      <c r="CS154" s="278"/>
      <c r="CT154" s="278"/>
      <c r="CU154" s="278"/>
      <c r="CV154" s="278"/>
      <c r="CW154" s="278"/>
      <c r="CX154" s="278"/>
      <c r="CY154" s="278"/>
      <c r="CZ154" s="91"/>
      <c r="DA154" s="92"/>
      <c r="DB154" s="93"/>
      <c r="DC154" s="93"/>
      <c r="DD154" s="93"/>
      <c r="DE154" s="280" t="s">
        <v>509</v>
      </c>
      <c r="DF154" s="92"/>
      <c r="DG154" s="278"/>
      <c r="DH154" s="278"/>
      <c r="DI154" s="92" t="s">
        <v>236</v>
      </c>
      <c r="DJ154" s="91" t="s">
        <v>237</v>
      </c>
      <c r="DK154" s="91" t="s">
        <v>238</v>
      </c>
      <c r="DL154" s="91" t="s">
        <v>239</v>
      </c>
      <c r="DM154" s="127" t="s">
        <v>414</v>
      </c>
      <c r="DN154" s="127" t="s">
        <v>422</v>
      </c>
      <c r="DO154" s="127" t="s">
        <v>423</v>
      </c>
      <c r="DP154" s="127" t="s">
        <v>424</v>
      </c>
      <c r="DQ154" s="91"/>
      <c r="DR154" s="91"/>
      <c r="DS154" s="91"/>
      <c r="DT154" s="91"/>
      <c r="DU154" s="191" t="s">
        <v>852</v>
      </c>
      <c r="DV154" s="91" t="s">
        <v>853</v>
      </c>
      <c r="DW154" s="91" t="s">
        <v>854</v>
      </c>
      <c r="DX154" s="91" t="s">
        <v>855</v>
      </c>
      <c r="DY154" s="91"/>
      <c r="DZ154" s="91"/>
      <c r="EA154" s="91"/>
      <c r="EB154" s="91"/>
      <c r="EC154" s="91"/>
      <c r="ED154" s="91"/>
      <c r="EE154" s="91"/>
      <c r="EF154" s="91"/>
      <c r="EG154" s="94" t="s">
        <v>907</v>
      </c>
      <c r="EH154" s="96" t="s">
        <v>516</v>
      </c>
      <c r="EI154" s="95" t="s">
        <v>517</v>
      </c>
      <c r="EJ154" s="95" t="s">
        <v>518</v>
      </c>
      <c r="EK154" s="96" t="s">
        <v>253</v>
      </c>
      <c r="EL154" s="74" t="s">
        <v>519</v>
      </c>
      <c r="EM154" s="74" t="s">
        <v>520</v>
      </c>
      <c r="EN154" s="137" t="s">
        <v>907</v>
      </c>
      <c r="EO154" s="185" t="s">
        <v>254</v>
      </c>
      <c r="EP154" s="185" t="s">
        <v>919</v>
      </c>
      <c r="EQ154" s="185" t="s">
        <v>1080</v>
      </c>
      <c r="ER154" s="185" t="s">
        <v>1081</v>
      </c>
      <c r="ES154" s="185" t="s">
        <v>1082</v>
      </c>
      <c r="ET154" s="185" t="s">
        <v>908</v>
      </c>
      <c r="EU154" s="185" t="s">
        <v>1083</v>
      </c>
      <c r="EV154" s="137"/>
      <c r="EW154" s="137"/>
      <c r="EX154" s="355" t="s">
        <v>633</v>
      </c>
      <c r="EY154" s="356"/>
      <c r="EZ154" s="355" t="s">
        <v>634</v>
      </c>
      <c r="FA154" s="355" t="s">
        <v>635</v>
      </c>
      <c r="FB154" s="355"/>
      <c r="FC154" s="355"/>
      <c r="FD154" s="356"/>
      <c r="FE154" s="356"/>
      <c r="FF154" s="240"/>
      <c r="FG154" s="248"/>
      <c r="FH154" s="248"/>
      <c r="FI154" s="240"/>
      <c r="FJ154" s="248"/>
      <c r="FK154" s="248"/>
      <c r="FL154" s="135">
        <v>1</v>
      </c>
      <c r="FM154" s="136"/>
      <c r="FN154" s="136"/>
      <c r="FO154" s="136"/>
      <c r="FP154" s="136"/>
      <c r="FQ154" s="136"/>
      <c r="FR154" s="136"/>
      <c r="FS154" s="136"/>
      <c r="FT154" s="136"/>
      <c r="FU154" s="136"/>
      <c r="FV154" s="136"/>
      <c r="FW154" s="153"/>
      <c r="FX154" s="153"/>
      <c r="FY154" s="153"/>
      <c r="FZ154" s="153"/>
      <c r="GA154" s="153"/>
      <c r="GB154" s="153"/>
      <c r="GC154" s="153"/>
      <c r="GD154" s="153"/>
      <c r="GE154" s="153"/>
      <c r="GF154" s="153"/>
      <c r="GG154" s="153"/>
      <c r="GH154" s="153"/>
      <c r="GI154" s="153"/>
      <c r="GJ154" s="153"/>
      <c r="GK154" s="153"/>
      <c r="GL154" s="153"/>
      <c r="GM154" s="153"/>
      <c r="GN154" s="153"/>
      <c r="GO154" s="153"/>
      <c r="GP154" s="153"/>
      <c r="GQ154" s="153"/>
      <c r="GR154" s="153"/>
      <c r="GS154" s="153"/>
      <c r="GT154" s="153"/>
      <c r="GU154" s="153"/>
      <c r="GV154" s="153"/>
      <c r="GW154" s="153"/>
      <c r="GX154" s="153"/>
      <c r="GY154" s="153"/>
      <c r="GZ154" s="153"/>
      <c r="HA154" s="153"/>
      <c r="HB154" s="153"/>
      <c r="HC154" s="153"/>
      <c r="HD154" s="153"/>
      <c r="HE154" s="153"/>
      <c r="HF154" s="153"/>
      <c r="HG154" s="153"/>
      <c r="HH154" s="153"/>
      <c r="HI154" s="153"/>
      <c r="HJ154" s="153"/>
      <c r="HK154" s="153"/>
      <c r="HL154" s="153"/>
      <c r="HM154" s="153"/>
      <c r="HN154" s="153"/>
      <c r="HO154" s="153"/>
      <c r="HP154" s="153"/>
      <c r="HQ154" s="153"/>
      <c r="HR154" s="153"/>
      <c r="HS154" s="153"/>
      <c r="HT154" s="153"/>
      <c r="HU154" s="153"/>
      <c r="HV154" s="153"/>
      <c r="HW154" s="153"/>
      <c r="HX154" s="153"/>
      <c r="HY154" s="153"/>
      <c r="HZ154" s="153"/>
      <c r="IA154" s="153"/>
      <c r="IB154" s="153"/>
      <c r="IC154" s="153"/>
      <c r="ID154" s="153"/>
      <c r="IE154" s="153"/>
      <c r="IF154" s="153"/>
      <c r="IG154" s="153"/>
      <c r="IH154" s="153"/>
      <c r="II154" s="153"/>
      <c r="IJ154" s="153"/>
      <c r="IK154" s="153"/>
      <c r="IL154" s="153"/>
      <c r="IM154" s="153"/>
      <c r="IN154" s="153"/>
      <c r="IO154" s="153"/>
      <c r="IP154" s="153"/>
      <c r="IQ154" s="153"/>
      <c r="IR154" s="153"/>
      <c r="IS154" s="153"/>
      <c r="IT154" s="153"/>
      <c r="IU154" s="153"/>
      <c r="IV154" s="153"/>
      <c r="IW154" s="153"/>
      <c r="IX154" s="153"/>
      <c r="IY154" s="153"/>
      <c r="IZ154" s="153"/>
      <c r="JA154" s="153"/>
      <c r="JB154" s="153"/>
      <c r="JC154" s="153"/>
      <c r="JD154" s="153"/>
      <c r="JE154" s="153"/>
      <c r="JF154" s="153"/>
      <c r="JG154" s="153"/>
      <c r="JH154" s="153"/>
      <c r="JI154" s="153"/>
      <c r="JJ154" s="153"/>
      <c r="JK154" s="153"/>
      <c r="JL154" s="153"/>
      <c r="JM154" s="153"/>
      <c r="JN154" s="153"/>
      <c r="JO154" s="153"/>
      <c r="JP154" s="153"/>
      <c r="JQ154" s="153"/>
      <c r="JR154" s="153"/>
      <c r="JS154" s="153"/>
      <c r="JT154" s="153"/>
      <c r="JU154" s="153"/>
      <c r="JV154" s="153"/>
      <c r="JW154" s="153"/>
      <c r="JX154" s="153"/>
      <c r="JY154" s="153"/>
      <c r="JZ154" s="153"/>
      <c r="KA154" s="153"/>
      <c r="KB154" s="153"/>
      <c r="KC154" s="153"/>
      <c r="KD154" s="153"/>
      <c r="KE154" s="153"/>
      <c r="KF154" s="153"/>
      <c r="KG154" s="153"/>
      <c r="KH154" s="153"/>
      <c r="KI154" s="153"/>
      <c r="KJ154" s="153"/>
      <c r="KK154" s="153"/>
      <c r="KL154" s="153"/>
      <c r="KM154" s="153"/>
      <c r="KN154" s="153"/>
      <c r="KO154" s="153"/>
      <c r="KP154" s="153"/>
      <c r="KQ154" s="153"/>
      <c r="KR154" s="153"/>
      <c r="KS154" s="153"/>
      <c r="KT154" s="153"/>
      <c r="KU154" s="153"/>
      <c r="KV154" s="153"/>
      <c r="KW154" s="153"/>
      <c r="KX154" s="153"/>
      <c r="KY154" s="153"/>
      <c r="KZ154" s="153"/>
      <c r="LA154" s="153"/>
      <c r="LB154" s="153"/>
      <c r="LC154" s="153"/>
      <c r="LD154" s="153"/>
      <c r="LE154" s="153"/>
      <c r="LF154" s="153"/>
      <c r="LG154" s="153"/>
      <c r="LH154" s="153"/>
      <c r="LI154" s="153"/>
      <c r="LJ154" s="153"/>
      <c r="LK154" s="153"/>
      <c r="LL154" s="153"/>
      <c r="LM154" s="153"/>
      <c r="LN154" s="153"/>
      <c r="LO154" s="153"/>
      <c r="LP154" s="153"/>
      <c r="LQ154" s="153"/>
      <c r="LR154" s="153"/>
      <c r="LS154" s="153"/>
      <c r="LT154" s="153"/>
      <c r="LU154" s="153"/>
      <c r="LV154" s="153"/>
      <c r="LW154" s="153"/>
      <c r="LX154" s="153"/>
      <c r="LY154" s="153"/>
      <c r="LZ154" s="153"/>
      <c r="MA154" s="153"/>
      <c r="MB154" s="153"/>
      <c r="MC154" s="153"/>
      <c r="MD154" s="153"/>
      <c r="ME154" s="153"/>
      <c r="MF154" s="153"/>
      <c r="MG154" s="153"/>
      <c r="MH154" s="153"/>
      <c r="MI154" s="153"/>
      <c r="MJ154" s="153"/>
      <c r="MK154" s="153"/>
      <c r="ML154" s="153"/>
      <c r="MM154" s="153"/>
      <c r="MN154" s="153"/>
      <c r="MO154" s="153"/>
      <c r="MP154" s="153"/>
      <c r="MQ154" s="153"/>
      <c r="MR154" s="153"/>
      <c r="MS154" s="153"/>
      <c r="MT154" s="153"/>
      <c r="MU154" s="153"/>
      <c r="MV154" s="153"/>
      <c r="MW154" s="153"/>
      <c r="MX154" s="153"/>
      <c r="MY154" s="153"/>
      <c r="MZ154" s="153"/>
      <c r="NA154" s="153"/>
      <c r="NB154" s="153"/>
      <c r="NC154" s="153"/>
      <c r="ND154" s="153"/>
      <c r="NE154" s="153"/>
      <c r="NF154" s="153"/>
      <c r="NG154" s="153"/>
      <c r="NH154" s="153"/>
      <c r="NI154" s="153"/>
      <c r="NJ154" s="153"/>
      <c r="NK154" s="153"/>
      <c r="NL154" s="153"/>
      <c r="NM154" s="153"/>
      <c r="NN154" s="153"/>
      <c r="NO154" s="153"/>
      <c r="NP154" s="153"/>
      <c r="NQ154" s="153"/>
      <c r="NR154" s="153"/>
      <c r="NS154" s="153"/>
      <c r="NT154" s="153"/>
      <c r="NU154" s="153"/>
      <c r="NV154" s="153"/>
      <c r="NW154" s="153"/>
      <c r="NX154" s="153"/>
      <c r="NY154" s="153"/>
      <c r="NZ154" s="153"/>
      <c r="OA154" s="153"/>
      <c r="OB154" s="153"/>
      <c r="OC154" s="153"/>
      <c r="OD154" s="153"/>
      <c r="OE154" s="153"/>
      <c r="OF154" s="153"/>
      <c r="OG154" s="153"/>
      <c r="OH154" s="153"/>
      <c r="OI154" s="153"/>
      <c r="OJ154" s="153"/>
      <c r="OK154" s="153"/>
      <c r="OL154" s="153"/>
      <c r="OM154" s="153"/>
      <c r="ON154" s="153"/>
      <c r="OO154" s="153"/>
      <c r="OP154" s="153"/>
      <c r="OQ154" s="153"/>
      <c r="OR154" s="153"/>
      <c r="OS154" s="153"/>
      <c r="OT154" s="153"/>
      <c r="OU154" s="153"/>
      <c r="OV154" s="153"/>
      <c r="OW154" s="153"/>
      <c r="OX154" s="153"/>
      <c r="OY154" s="153"/>
      <c r="OZ154" s="153"/>
      <c r="PA154" s="153"/>
      <c r="PB154" s="153"/>
      <c r="PC154" s="153"/>
      <c r="PD154" s="153"/>
      <c r="PE154" s="153"/>
      <c r="PF154" s="153"/>
      <c r="PG154" s="153"/>
      <c r="PH154" s="153"/>
      <c r="PI154" s="153"/>
      <c r="PJ154" s="153"/>
      <c r="PK154" s="153"/>
      <c r="PL154" s="153"/>
      <c r="PM154" s="153"/>
      <c r="PN154" s="153"/>
      <c r="PO154" s="153"/>
      <c r="PP154" s="153"/>
      <c r="PQ154" s="153"/>
      <c r="PR154" s="153"/>
      <c r="PS154" s="153"/>
      <c r="PT154" s="153"/>
      <c r="PU154" s="153"/>
      <c r="PV154" s="153"/>
      <c r="PW154" s="153"/>
      <c r="PX154" s="153"/>
      <c r="PY154" s="153"/>
      <c r="PZ154" s="153"/>
      <c r="QA154" s="153"/>
      <c r="QB154" s="153"/>
      <c r="QC154" s="153"/>
      <c r="QD154" s="153"/>
      <c r="QE154" s="153"/>
      <c r="QF154" s="153"/>
      <c r="QG154" s="153"/>
      <c r="QH154" s="153"/>
      <c r="QI154" s="153"/>
      <c r="QJ154" s="153"/>
      <c r="QK154" s="153"/>
      <c r="QL154" s="153"/>
      <c r="QM154" s="153"/>
      <c r="QN154" s="153"/>
      <c r="QO154" s="153"/>
      <c r="QP154" s="153"/>
      <c r="QQ154" s="153"/>
      <c r="QR154" s="153"/>
      <c r="QS154" s="153"/>
      <c r="QT154" s="153"/>
      <c r="QU154" s="153"/>
      <c r="QV154" s="153"/>
      <c r="QW154" s="153"/>
      <c r="QX154" s="153"/>
      <c r="QY154" s="153"/>
      <c r="QZ154" s="153"/>
      <c r="RA154" s="153"/>
      <c r="RB154" s="153"/>
      <c r="RC154" s="153"/>
      <c r="RD154" s="153"/>
      <c r="RE154" s="153"/>
      <c r="RF154" s="153"/>
      <c r="RG154" s="153"/>
      <c r="RH154" s="153"/>
      <c r="RI154" s="153"/>
      <c r="RJ154" s="153"/>
      <c r="RK154" s="153"/>
      <c r="RL154" s="153"/>
      <c r="RM154" s="153"/>
      <c r="RN154" s="153"/>
      <c r="RO154" s="153"/>
      <c r="RP154" s="153"/>
      <c r="RQ154" s="153"/>
      <c r="RR154" s="153"/>
      <c r="RS154" s="153"/>
      <c r="RT154" s="153"/>
      <c r="RU154" s="153"/>
      <c r="RV154" s="153"/>
      <c r="RW154" s="153"/>
      <c r="RX154" s="153"/>
      <c r="RY154" s="153"/>
      <c r="RZ154" s="153"/>
      <c r="SA154" s="153"/>
      <c r="SB154" s="153"/>
      <c r="SC154" s="153"/>
      <c r="SD154" s="153"/>
      <c r="SE154" s="153"/>
      <c r="SF154" s="153"/>
      <c r="SG154" s="153"/>
      <c r="SH154" s="153"/>
      <c r="SI154" s="153"/>
      <c r="SJ154" s="153"/>
      <c r="SK154" s="153"/>
      <c r="SL154" s="153"/>
      <c r="SM154" s="153"/>
      <c r="SN154" s="153"/>
      <c r="SO154" s="153"/>
      <c r="SP154" s="153"/>
      <c r="SQ154" s="153"/>
      <c r="SR154" s="153"/>
      <c r="SS154" s="153"/>
      <c r="ST154" s="153"/>
      <c r="SU154" s="153"/>
      <c r="SV154" s="153"/>
      <c r="SW154" s="153"/>
      <c r="SX154" s="153"/>
      <c r="SY154" s="153"/>
      <c r="SZ154" s="153"/>
      <c r="TA154" s="153"/>
      <c r="TB154" s="153"/>
      <c r="TC154" s="153"/>
      <c r="TD154" s="153"/>
      <c r="TE154" s="153"/>
      <c r="TF154" s="153"/>
      <c r="TG154" s="153"/>
      <c r="TH154" s="153"/>
      <c r="TI154" s="153"/>
      <c r="TJ154" s="153"/>
      <c r="TK154" s="153"/>
      <c r="TL154" s="153"/>
      <c r="TM154" s="153"/>
      <c r="TN154" s="153"/>
      <c r="TO154" s="153"/>
      <c r="TP154" s="153"/>
      <c r="TQ154" s="153"/>
      <c r="TR154" s="153"/>
      <c r="TS154" s="153"/>
      <c r="TT154" s="153"/>
      <c r="TU154" s="153"/>
      <c r="TV154" s="153"/>
      <c r="TW154" s="153"/>
      <c r="TX154" s="153"/>
      <c r="TY154" s="153"/>
      <c r="TZ154" s="153"/>
      <c r="UA154" s="153"/>
      <c r="UB154" s="153"/>
      <c r="UC154" s="153"/>
      <c r="UD154" s="153"/>
      <c r="UE154" s="153"/>
      <c r="UF154" s="153"/>
      <c r="UG154" s="153"/>
      <c r="UH154" s="153"/>
      <c r="UI154" s="153"/>
      <c r="UJ154" s="153"/>
      <c r="UK154" s="153"/>
      <c r="UL154" s="153"/>
      <c r="UM154" s="153"/>
      <c r="UN154" s="153"/>
      <c r="UO154" s="153"/>
      <c r="UP154" s="153"/>
      <c r="UQ154" s="153"/>
      <c r="UR154" s="153"/>
      <c r="US154" s="153"/>
      <c r="UT154" s="153"/>
      <c r="UU154" s="153"/>
      <c r="UV154" s="153"/>
      <c r="UW154" s="153"/>
      <c r="UX154" s="153"/>
      <c r="UY154" s="153"/>
      <c r="UZ154" s="153"/>
      <c r="VA154" s="153"/>
      <c r="VB154" s="153"/>
      <c r="VC154" s="153"/>
      <c r="VD154" s="153"/>
      <c r="VE154" s="153"/>
      <c r="VF154" s="153"/>
      <c r="VG154" s="153"/>
      <c r="VH154" s="153"/>
      <c r="VI154" s="153"/>
      <c r="VJ154" s="153"/>
      <c r="VK154" s="153"/>
      <c r="VL154" s="153"/>
      <c r="VM154" s="153"/>
      <c r="VN154" s="153"/>
      <c r="VO154" s="153"/>
      <c r="VP154" s="153"/>
      <c r="VQ154" s="153"/>
      <c r="VR154" s="153"/>
      <c r="VS154" s="153"/>
      <c r="VT154" s="153"/>
      <c r="VU154" s="153"/>
      <c r="VV154" s="153"/>
      <c r="VW154" s="153"/>
      <c r="VX154" s="153"/>
      <c r="VY154" s="153"/>
      <c r="VZ154" s="153"/>
      <c r="WA154" s="153"/>
      <c r="WB154" s="153"/>
      <c r="WC154" s="153"/>
      <c r="WD154" s="153"/>
      <c r="WE154" s="153"/>
      <c r="WF154" s="153"/>
      <c r="WG154" s="153"/>
      <c r="WH154" s="153"/>
      <c r="WI154" s="153"/>
      <c r="WJ154" s="153"/>
      <c r="WK154" s="153"/>
      <c r="WL154" s="153"/>
      <c r="WM154" s="153"/>
      <c r="WN154" s="153"/>
      <c r="WO154" s="153"/>
      <c r="WP154" s="153"/>
      <c r="WQ154" s="153"/>
      <c r="WR154" s="153"/>
      <c r="WS154" s="153"/>
      <c r="WT154" s="153"/>
      <c r="WU154" s="153"/>
      <c r="WV154" s="153"/>
      <c r="WW154" s="153"/>
      <c r="WX154" s="153"/>
      <c r="WY154" s="153"/>
      <c r="WZ154" s="153"/>
      <c r="XA154" s="153"/>
      <c r="XB154" s="153"/>
      <c r="XC154" s="153"/>
      <c r="XD154" s="153"/>
      <c r="XE154" s="153"/>
      <c r="XF154" s="153"/>
      <c r="XG154" s="153"/>
      <c r="XH154" s="153"/>
      <c r="XI154" s="153"/>
      <c r="XJ154" s="153"/>
      <c r="XK154" s="153"/>
      <c r="XL154" s="153"/>
      <c r="XM154" s="153"/>
      <c r="XN154" s="153"/>
      <c r="XO154" s="153"/>
      <c r="XP154" s="153"/>
      <c r="XQ154" s="153"/>
      <c r="XR154" s="153"/>
      <c r="XS154" s="153"/>
      <c r="XT154" s="153"/>
      <c r="XU154" s="153"/>
      <c r="XV154" s="153"/>
      <c r="XW154" s="153"/>
      <c r="XX154" s="153"/>
      <c r="XY154" s="153"/>
      <c r="XZ154" s="153"/>
      <c r="YA154" s="153"/>
      <c r="YB154" s="153"/>
      <c r="YC154" s="153"/>
      <c r="YD154" s="153"/>
      <c r="YE154" s="153"/>
      <c r="YF154" s="153"/>
      <c r="YG154" s="153"/>
      <c r="YH154" s="153"/>
      <c r="YI154" s="153"/>
      <c r="YJ154" s="153"/>
      <c r="YK154" s="153"/>
      <c r="YL154" s="153"/>
      <c r="YM154" s="153"/>
      <c r="YN154" s="153"/>
      <c r="YO154" s="153"/>
      <c r="YP154" s="153"/>
      <c r="YQ154" s="153"/>
      <c r="YR154" s="153"/>
      <c r="YS154" s="153"/>
      <c r="YT154" s="153"/>
      <c r="YU154" s="153"/>
      <c r="YV154" s="153"/>
      <c r="YW154" s="153"/>
      <c r="YX154" s="153"/>
      <c r="YY154" s="153"/>
      <c r="YZ154" s="153"/>
      <c r="ZA154" s="153"/>
      <c r="ZB154" s="153"/>
      <c r="ZC154" s="153"/>
      <c r="ZD154" s="153"/>
      <c r="ZE154" s="153"/>
      <c r="ZF154" s="153"/>
      <c r="ZG154" s="153"/>
      <c r="ZH154" s="153"/>
      <c r="ZI154" s="153"/>
      <c r="ZJ154" s="153"/>
      <c r="ZK154" s="153"/>
      <c r="ZL154" s="153"/>
      <c r="ZM154" s="153"/>
      <c r="ZN154" s="153"/>
      <c r="ZO154" s="153"/>
      <c r="ZP154" s="153"/>
      <c r="ZQ154" s="153"/>
      <c r="ZR154" s="153"/>
      <c r="ZS154" s="153"/>
      <c r="ZT154" s="153"/>
      <c r="ZU154" s="153"/>
      <c r="ZV154" s="153"/>
      <c r="ZW154" s="153"/>
      <c r="ZX154" s="153"/>
      <c r="ZY154" s="153"/>
      <c r="ZZ154" s="153"/>
      <c r="AAA154" s="153"/>
      <c r="AAB154" s="153"/>
      <c r="AAC154" s="153"/>
      <c r="AAD154" s="153"/>
      <c r="AAE154" s="153"/>
      <c r="AAF154" s="153"/>
      <c r="AAG154" s="153"/>
      <c r="AAH154" s="153"/>
      <c r="AAI154" s="153"/>
      <c r="AAJ154" s="153"/>
      <c r="AAK154" s="153"/>
      <c r="AAL154" s="153"/>
      <c r="AAM154" s="153"/>
      <c r="AAN154" s="153"/>
      <c r="AAO154" s="153"/>
      <c r="AAP154" s="153"/>
      <c r="AAQ154" s="153"/>
      <c r="AAR154" s="153"/>
      <c r="AAS154" s="153"/>
      <c r="AAT154" s="153"/>
      <c r="AAU154" s="153"/>
      <c r="AAV154" s="153"/>
      <c r="AAW154" s="153"/>
      <c r="AAX154" s="153"/>
      <c r="AAY154" s="153"/>
      <c r="AAZ154" s="153"/>
      <c r="ABA154" s="153"/>
      <c r="ABB154" s="153"/>
      <c r="ABC154" s="153"/>
      <c r="ABD154" s="153"/>
      <c r="ABE154" s="153"/>
      <c r="ABF154" s="153"/>
      <c r="ABG154" s="153"/>
      <c r="ABH154" s="153"/>
      <c r="ABI154" s="153"/>
      <c r="ABJ154" s="153"/>
      <c r="ABK154" s="153"/>
      <c r="ABL154" s="153"/>
      <c r="ABM154" s="153"/>
      <c r="ABN154" s="153"/>
      <c r="ABO154" s="153"/>
      <c r="ABP154" s="153"/>
      <c r="ABQ154" s="153"/>
      <c r="ABR154" s="153"/>
      <c r="ABS154" s="153"/>
      <c r="ABT154" s="153"/>
      <c r="ABU154" s="153"/>
      <c r="ABV154" s="153"/>
      <c r="ABW154" s="153"/>
      <c r="ABX154" s="153"/>
      <c r="ABY154" s="153"/>
      <c r="ABZ154" s="153"/>
      <c r="ACA154" s="153"/>
      <c r="ACB154" s="153"/>
      <c r="ACC154" s="153"/>
      <c r="ACD154" s="153"/>
      <c r="ACE154" s="153"/>
      <c r="ACF154" s="153"/>
      <c r="ACG154" s="153"/>
      <c r="ACH154" s="153"/>
      <c r="ACI154" s="153"/>
      <c r="ACJ154" s="153"/>
      <c r="ACK154" s="153"/>
      <c r="ACL154" s="153"/>
      <c r="ACM154" s="153"/>
      <c r="ACN154" s="153"/>
      <c r="ACO154" s="153"/>
      <c r="ACP154" s="153"/>
      <c r="ACQ154" s="153"/>
      <c r="ACR154" s="153"/>
      <c r="ACS154" s="153"/>
      <c r="ACT154" s="153"/>
      <c r="ACU154" s="153"/>
      <c r="ACV154" s="153"/>
      <c r="ACW154" s="153"/>
      <c r="ACX154" s="153"/>
      <c r="ACY154" s="153"/>
      <c r="ACZ154" s="153"/>
      <c r="ADA154" s="153"/>
      <c r="ADB154" s="153"/>
      <c r="ADC154" s="153"/>
      <c r="ADD154" s="153"/>
      <c r="ADE154" s="153"/>
      <c r="ADF154" s="153"/>
      <c r="ADG154" s="153"/>
      <c r="ADH154" s="153"/>
      <c r="ADI154" s="153"/>
      <c r="ADJ154" s="153"/>
      <c r="ADK154" s="153"/>
      <c r="ADL154" s="153"/>
      <c r="ADM154" s="153"/>
      <c r="ADN154" s="153"/>
      <c r="ADO154" s="153"/>
      <c r="ADP154" s="153"/>
      <c r="ADQ154" s="153"/>
      <c r="ADR154" s="153"/>
      <c r="ADS154" s="153"/>
      <c r="ADT154" s="153"/>
      <c r="ADU154" s="153"/>
      <c r="ADV154" s="153"/>
      <c r="ADW154" s="153"/>
      <c r="ADX154" s="153"/>
      <c r="ADY154" s="153"/>
      <c r="ADZ154" s="153"/>
      <c r="AEA154" s="153"/>
      <c r="AEB154" s="153"/>
      <c r="AEC154" s="153"/>
      <c r="AED154" s="153"/>
      <c r="AEE154" s="153"/>
      <c r="AEF154" s="153"/>
      <c r="AEG154" s="153"/>
      <c r="AEH154" s="153"/>
      <c r="AEI154" s="153"/>
      <c r="AEJ154" s="153"/>
      <c r="AEK154" s="153"/>
      <c r="AEL154" s="153"/>
      <c r="AEM154" s="153"/>
      <c r="AEN154" s="153"/>
      <c r="AEO154" s="153"/>
      <c r="AEP154" s="153"/>
      <c r="AEQ154" s="153"/>
      <c r="AER154" s="153"/>
      <c r="AES154" s="153"/>
      <c r="AET154" s="153"/>
      <c r="AEU154" s="153"/>
      <c r="AEV154" s="153"/>
      <c r="AEW154" s="153"/>
      <c r="AEX154" s="153"/>
      <c r="AEY154" s="153"/>
      <c r="AEZ154" s="153"/>
      <c r="AFA154" s="153"/>
      <c r="AFB154" s="153"/>
      <c r="AFC154" s="153"/>
      <c r="AFD154" s="153"/>
      <c r="AFE154" s="153"/>
      <c r="AFF154" s="153"/>
      <c r="AFG154" s="153"/>
      <c r="AFH154" s="153"/>
      <c r="AFI154" s="153"/>
      <c r="AFJ154" s="153"/>
      <c r="AFK154" s="153"/>
      <c r="AFL154" s="153"/>
      <c r="AFM154" s="153"/>
      <c r="AFN154" s="153"/>
      <c r="AFO154" s="153"/>
      <c r="AFP154" s="153"/>
      <c r="AFQ154" s="153"/>
      <c r="AFR154" s="153"/>
      <c r="AFS154" s="153"/>
      <c r="AFT154" s="153"/>
      <c r="AFU154" s="153"/>
      <c r="AFV154" s="153"/>
      <c r="AFW154" s="153"/>
      <c r="AFX154" s="153"/>
      <c r="AFY154" s="153"/>
      <c r="AFZ154" s="153"/>
      <c r="AGA154" s="153"/>
      <c r="AGB154" s="153"/>
      <c r="AGC154" s="153"/>
      <c r="AGD154" s="153"/>
      <c r="AGE154" s="153"/>
      <c r="AGF154" s="153"/>
      <c r="AGG154" s="153"/>
      <c r="AGH154" s="153"/>
      <c r="AGI154" s="153"/>
      <c r="AGJ154" s="153"/>
      <c r="AGK154" s="153"/>
      <c r="AGL154" s="153"/>
      <c r="AGM154" s="153"/>
      <c r="AGN154" s="153"/>
      <c r="AGO154" s="153"/>
      <c r="AGP154" s="153"/>
      <c r="AGQ154" s="153"/>
      <c r="AGR154" s="153"/>
      <c r="AGS154" s="153"/>
      <c r="AGT154" s="153"/>
      <c r="AGU154" s="153"/>
      <c r="AGV154" s="153"/>
      <c r="AGW154" s="153"/>
      <c r="AGX154" s="153"/>
      <c r="AGY154" s="153"/>
      <c r="AGZ154" s="153"/>
      <c r="AHA154" s="153"/>
      <c r="AHB154" s="153"/>
      <c r="AHC154" s="153"/>
      <c r="AHD154" s="153"/>
      <c r="AHE154" s="153"/>
      <c r="AHF154" s="153"/>
      <c r="AHG154" s="153"/>
      <c r="AHH154" s="153"/>
      <c r="AHI154" s="153"/>
      <c r="AHJ154" s="153"/>
      <c r="AHK154" s="153"/>
      <c r="AHL154" s="153"/>
      <c r="AHM154" s="153"/>
      <c r="AHN154" s="153"/>
      <c r="AHO154" s="153"/>
      <c r="AHP154" s="153"/>
      <c r="AHQ154" s="153"/>
      <c r="AHR154" s="153"/>
      <c r="AHS154" s="153"/>
      <c r="AHT154" s="153"/>
      <c r="AHU154" s="153"/>
      <c r="AHV154" s="153"/>
      <c r="AHW154" s="153"/>
      <c r="AHX154" s="153"/>
      <c r="AHY154" s="153"/>
      <c r="AHZ154" s="153"/>
      <c r="AIA154" s="153"/>
      <c r="AIB154" s="153"/>
      <c r="AIC154" s="153"/>
      <c r="AID154" s="153"/>
      <c r="AIE154" s="153"/>
      <c r="AIF154" s="153"/>
      <c r="AIG154" s="153"/>
      <c r="AIH154" s="153"/>
      <c r="AII154" s="153"/>
      <c r="AIJ154" s="153"/>
      <c r="AIK154" s="153"/>
      <c r="AIL154" s="153"/>
      <c r="AIM154" s="153"/>
      <c r="AIN154" s="153"/>
      <c r="AIO154" s="153"/>
      <c r="AIP154" s="153"/>
      <c r="AIQ154" s="153"/>
      <c r="AIR154" s="153"/>
      <c r="AIS154" s="153"/>
      <c r="AIT154" s="153"/>
      <c r="AIU154" s="153"/>
      <c r="AIV154" s="153"/>
      <c r="AIW154" s="153"/>
      <c r="AIX154" s="153"/>
      <c r="AIY154" s="153"/>
      <c r="AIZ154" s="153"/>
      <c r="AJA154" s="153"/>
      <c r="AJB154" s="153"/>
      <c r="AJC154" s="153"/>
      <c r="AJD154" s="153"/>
      <c r="AJE154" s="153"/>
      <c r="AJF154" s="153"/>
      <c r="AJG154" s="153"/>
      <c r="AJH154" s="153"/>
      <c r="AJI154" s="153"/>
      <c r="AJJ154" s="153"/>
      <c r="AJK154" s="153"/>
      <c r="AJL154" s="153"/>
      <c r="AJM154" s="153"/>
      <c r="AJN154" s="153"/>
      <c r="AJO154" s="153"/>
      <c r="AJP154" s="153"/>
      <c r="AJQ154" s="153"/>
      <c r="AJR154" s="153"/>
      <c r="AJS154" s="153"/>
      <c r="AJT154" s="153"/>
      <c r="AJU154" s="153"/>
      <c r="AJV154" s="153"/>
      <c r="AJW154" s="153"/>
      <c r="AJX154" s="153"/>
      <c r="AJY154" s="153"/>
      <c r="AJZ154" s="153"/>
      <c r="AKA154" s="153"/>
      <c r="AKB154" s="153"/>
      <c r="AKC154" s="153"/>
      <c r="AKD154" s="153"/>
      <c r="AKE154" s="153"/>
      <c r="AKF154" s="153"/>
      <c r="AKG154" s="153"/>
      <c r="AKH154" s="153"/>
      <c r="AKI154" s="153"/>
      <c r="AKJ154" s="153"/>
      <c r="AKK154" s="153"/>
      <c r="AKL154" s="153"/>
      <c r="AKM154" s="153"/>
      <c r="AKN154" s="153"/>
      <c r="AKO154" s="153"/>
      <c r="AKP154" s="153"/>
      <c r="AKQ154" s="153"/>
      <c r="AKR154" s="153"/>
      <c r="AKS154" s="153"/>
      <c r="AKT154" s="153"/>
      <c r="AKU154" s="153"/>
      <c r="AKV154" s="153"/>
      <c r="AKW154" s="153"/>
      <c r="AKX154" s="153"/>
      <c r="AKY154" s="153"/>
      <c r="AKZ154" s="153"/>
      <c r="ALA154" s="153"/>
      <c r="ALB154" s="153"/>
      <c r="ALC154" s="153"/>
      <c r="ALD154" s="153"/>
      <c r="ALE154" s="153"/>
      <c r="ALF154" s="153"/>
      <c r="ALG154" s="153"/>
      <c r="ALH154" s="153"/>
      <c r="ALI154" s="153"/>
      <c r="ALJ154" s="153"/>
      <c r="ALK154" s="153"/>
      <c r="ALL154" s="153"/>
      <c r="ALM154" s="153"/>
      <c r="ALN154" s="153"/>
      <c r="ALO154" s="153"/>
      <c r="ALP154" s="153"/>
      <c r="ALQ154" s="153"/>
      <c r="ALR154" s="153"/>
      <c r="ALS154" s="153"/>
      <c r="ALT154" s="153"/>
      <c r="ALU154" s="153"/>
      <c r="ALV154" s="153"/>
      <c r="ALW154" s="153"/>
      <c r="ALX154" s="153"/>
      <c r="ALY154" s="153"/>
      <c r="ALZ154" s="153"/>
      <c r="AMA154" s="153"/>
      <c r="AMB154" s="153"/>
      <c r="AMC154" s="153"/>
      <c r="AMD154" s="153"/>
      <c r="AME154" s="153"/>
      <c r="AMF154" s="153"/>
      <c r="AMG154" s="153"/>
      <c r="AMH154" s="153"/>
      <c r="AMI154" s="153"/>
      <c r="AMJ154" s="153"/>
      <c r="AMK154" s="153"/>
      <c r="AML154" s="153"/>
      <c r="AMM154" s="153"/>
      <c r="AMN154" s="153"/>
      <c r="AMO154" s="153"/>
      <c r="AMP154" s="153"/>
      <c r="AMQ154" s="153"/>
      <c r="AMR154" s="153"/>
      <c r="AMS154" s="153"/>
      <c r="AMT154" s="153"/>
      <c r="AMU154" s="153"/>
      <c r="AMV154" s="153"/>
      <c r="AMW154" s="153"/>
      <c r="AMX154" s="153"/>
      <c r="AMY154" s="153"/>
      <c r="AMZ154" s="153"/>
      <c r="ANA154" s="153"/>
      <c r="ANB154" s="153"/>
      <c r="ANC154" s="153"/>
      <c r="AND154" s="153"/>
      <c r="ANE154" s="153"/>
      <c r="ANF154" s="153"/>
      <c r="ANG154" s="153"/>
      <c r="ANH154" s="153"/>
      <c r="ANI154" s="153"/>
      <c r="ANJ154" s="153"/>
      <c r="ANK154" s="153"/>
      <c r="ANL154" s="153"/>
      <c r="ANM154" s="153"/>
      <c r="ANN154" s="153"/>
      <c r="ANO154" s="153"/>
      <c r="ANP154" s="153"/>
      <c r="ANQ154" s="153"/>
      <c r="ANR154" s="153"/>
      <c r="ANS154" s="153"/>
      <c r="ANT154" s="153"/>
      <c r="ANU154" s="153"/>
      <c r="ANV154" s="153"/>
      <c r="ANW154" s="153"/>
      <c r="ANX154" s="153"/>
      <c r="ANY154" s="153"/>
      <c r="ANZ154" s="153"/>
      <c r="AOA154" s="153"/>
      <c r="AOB154" s="153"/>
      <c r="AOC154" s="153"/>
      <c r="AOD154" s="153"/>
      <c r="AOE154" s="153"/>
      <c r="AOF154" s="153"/>
      <c r="AOG154" s="153"/>
      <c r="AOH154" s="153"/>
      <c r="AOI154" s="153"/>
      <c r="AOJ154" s="153"/>
      <c r="AOK154" s="153"/>
      <c r="AOL154" s="153"/>
      <c r="AOM154" s="153"/>
      <c r="AON154" s="153"/>
      <c r="AOO154" s="153"/>
      <c r="AOP154" s="153"/>
      <c r="AOQ154" s="153"/>
      <c r="AOR154" s="153"/>
      <c r="AOS154" s="153"/>
      <c r="AOT154" s="153"/>
      <c r="AOU154" s="153"/>
      <c r="AOV154" s="153"/>
      <c r="AOW154" s="153"/>
      <c r="AOX154" s="153"/>
      <c r="AOY154" s="153"/>
      <c r="AOZ154" s="153"/>
      <c r="APA154" s="153"/>
      <c r="APB154" s="153"/>
      <c r="APC154" s="153"/>
      <c r="APD154" s="153"/>
      <c r="APE154" s="153"/>
      <c r="APF154" s="153"/>
      <c r="APG154" s="153"/>
      <c r="APH154" s="153"/>
      <c r="API154" s="153"/>
      <c r="APJ154" s="153"/>
      <c r="APK154" s="153"/>
      <c r="APL154" s="153"/>
      <c r="APM154" s="153"/>
      <c r="APN154" s="153"/>
      <c r="APO154" s="153"/>
      <c r="APP154" s="153"/>
    </row>
    <row r="155" spans="1:1108" s="249" customFormat="1">
      <c r="A155" s="199">
        <v>395</v>
      </c>
      <c r="B155" s="281">
        <v>138.1</v>
      </c>
      <c r="C155" s="201"/>
      <c r="D155" s="317"/>
      <c r="E155" s="203"/>
      <c r="F155" s="205"/>
      <c r="G155" s="206"/>
      <c r="H155" s="206"/>
      <c r="I155" s="206"/>
      <c r="J155" s="326"/>
      <c r="K155" s="326"/>
      <c r="L155" s="319"/>
      <c r="M155" s="332"/>
      <c r="N155" s="319"/>
      <c r="O155" s="321"/>
      <c r="P155" s="213"/>
      <c r="Q155" s="213"/>
      <c r="R155" s="213"/>
      <c r="S155" s="213"/>
      <c r="T155" s="213"/>
      <c r="U155" s="21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13"/>
      <c r="AF155" s="213"/>
      <c r="AG155" s="217"/>
      <c r="AH155" s="213"/>
      <c r="AI155" s="213"/>
      <c r="AJ155" s="205"/>
      <c r="AK155" s="205"/>
      <c r="AL155" s="322"/>
      <c r="AM155" s="322"/>
      <c r="AN155" s="322"/>
      <c r="AO155" s="322"/>
      <c r="AP155" s="217"/>
      <c r="AQ155" s="217"/>
      <c r="AR155" s="345"/>
      <c r="AS155" s="345"/>
      <c r="AT155" s="345"/>
      <c r="AU155" s="345"/>
      <c r="AV155" s="345"/>
      <c r="AW155" s="319"/>
      <c r="AX155" s="319"/>
      <c r="AY155" s="319"/>
      <c r="AZ155" s="319"/>
      <c r="BA155" s="319"/>
      <c r="BB155" s="332"/>
      <c r="BC155" s="332"/>
      <c r="BD155" s="332"/>
      <c r="BE155" s="203"/>
      <c r="BF155" s="319"/>
      <c r="BG155" s="319"/>
      <c r="BH155" s="319"/>
      <c r="BI155" s="252"/>
      <c r="BJ155" s="252"/>
      <c r="BK155" s="252"/>
      <c r="BL155" s="252"/>
      <c r="BM155" s="319"/>
      <c r="BN155" s="319"/>
      <c r="BO155" s="319"/>
      <c r="BP155" s="319"/>
      <c r="BQ155" s="319"/>
      <c r="BR155" s="319"/>
      <c r="BS155" s="222" t="s">
        <v>283</v>
      </c>
      <c r="BT155" s="222" t="s">
        <v>283</v>
      </c>
      <c r="BU155" s="222" t="s">
        <v>283</v>
      </c>
      <c r="BV155" s="222" t="s">
        <v>283</v>
      </c>
      <c r="BW155" s="222" t="s">
        <v>283</v>
      </c>
      <c r="BX155" s="222" t="s">
        <v>283</v>
      </c>
      <c r="BY155" s="222" t="s">
        <v>283</v>
      </c>
      <c r="BZ155" s="319"/>
      <c r="CA155" s="319"/>
      <c r="CB155" s="319"/>
      <c r="CC155" s="319"/>
      <c r="CD155" s="319"/>
      <c r="CE155" s="319"/>
      <c r="CF155" s="319"/>
      <c r="CG155" s="319"/>
      <c r="CH155" s="319"/>
      <c r="CI155" s="319"/>
      <c r="CJ155" s="319"/>
      <c r="CK155" s="319"/>
      <c r="CL155" s="319"/>
      <c r="CM155" s="319"/>
      <c r="CN155" s="319"/>
      <c r="CO155" s="319"/>
      <c r="CP155" s="319"/>
      <c r="CQ155" s="319"/>
      <c r="CR155" s="319"/>
      <c r="CS155" s="319"/>
      <c r="CT155" s="319"/>
      <c r="CU155" s="319"/>
      <c r="CV155" s="319"/>
      <c r="CW155" s="319"/>
      <c r="CX155" s="319"/>
      <c r="CY155" s="319"/>
      <c r="CZ155" s="319"/>
      <c r="DA155" s="330"/>
      <c r="DB155" s="331"/>
      <c r="DC155" s="331"/>
      <c r="DD155" s="331"/>
      <c r="DE155" s="332"/>
      <c r="DF155" s="330"/>
      <c r="DG155" s="319"/>
      <c r="DH155" s="319"/>
      <c r="DI155" s="330"/>
      <c r="DJ155" s="319"/>
      <c r="DK155" s="319"/>
      <c r="DL155" s="319"/>
      <c r="DM155" s="228" t="s">
        <v>283</v>
      </c>
      <c r="DN155" s="228" t="s">
        <v>283</v>
      </c>
      <c r="DO155" s="228" t="s">
        <v>423</v>
      </c>
      <c r="DP155" s="228"/>
      <c r="DQ155" s="319"/>
      <c r="DR155" s="319"/>
      <c r="DS155" s="319"/>
      <c r="DT155" s="319"/>
      <c r="DU155" s="319"/>
      <c r="DV155" s="319"/>
      <c r="DW155" s="319"/>
      <c r="DX155" s="319"/>
      <c r="DY155" s="319"/>
      <c r="DZ155" s="319"/>
      <c r="EA155" s="319"/>
      <c r="EB155" s="319"/>
      <c r="EC155" s="319"/>
      <c r="ED155" s="319"/>
      <c r="EE155" s="319"/>
      <c r="EF155" s="319"/>
      <c r="EG155" s="200"/>
      <c r="EH155" s="200"/>
      <c r="EI155" s="319"/>
      <c r="EJ155" s="319"/>
      <c r="EK155" s="281"/>
      <c r="EL155" s="319"/>
      <c r="EM155" s="319"/>
      <c r="EN155" s="200"/>
      <c r="EO155" s="281"/>
      <c r="EP155" s="281"/>
      <c r="EQ155" s="281"/>
      <c r="ER155" s="281"/>
      <c r="ES155" s="281"/>
      <c r="ET155" s="281"/>
      <c r="EU155" s="281"/>
      <c r="EV155" s="200"/>
      <c r="EW155" s="200"/>
      <c r="EX155" s="319"/>
      <c r="EY155" s="319"/>
      <c r="EZ155" s="319"/>
      <c r="FA155" s="319"/>
      <c r="FB155" s="319"/>
      <c r="FC155" s="319"/>
      <c r="FD155" s="319"/>
      <c r="FE155" s="319"/>
      <c r="FF155" s="317"/>
      <c r="FG155" s="317"/>
      <c r="FH155" s="317"/>
      <c r="FI155" s="317"/>
      <c r="FJ155" s="317"/>
      <c r="FK155" s="317"/>
      <c r="FL155" s="234">
        <v>1</v>
      </c>
      <c r="FM155" s="222"/>
      <c r="FN155" s="222"/>
      <c r="FO155" s="222"/>
      <c r="FP155" s="222"/>
      <c r="FQ155" s="222"/>
      <c r="FR155" s="222"/>
      <c r="FS155" s="222"/>
      <c r="FT155" s="222"/>
      <c r="FU155" s="222"/>
      <c r="FV155" s="222"/>
      <c r="FW155" s="235"/>
      <c r="FX155" s="235"/>
      <c r="FY155" s="235"/>
      <c r="FZ155" s="235"/>
      <c r="GA155" s="235"/>
      <c r="GB155" s="235"/>
      <c r="GC155" s="235"/>
      <c r="GD155" s="235"/>
      <c r="GE155" s="235"/>
      <c r="GF155" s="235"/>
      <c r="GG155" s="235"/>
      <c r="GH155" s="235"/>
      <c r="GI155" s="235"/>
      <c r="GJ155" s="235"/>
      <c r="GK155" s="235"/>
      <c r="GL155" s="235"/>
      <c r="GM155" s="235"/>
      <c r="GN155" s="235"/>
      <c r="GO155" s="235"/>
      <c r="GP155" s="235"/>
      <c r="GQ155" s="235"/>
      <c r="GR155" s="235"/>
      <c r="GS155" s="235"/>
      <c r="GT155" s="235"/>
      <c r="GU155" s="235"/>
      <c r="GV155" s="235"/>
      <c r="GW155" s="235"/>
      <c r="GX155" s="235"/>
      <c r="GY155" s="235"/>
      <c r="GZ155" s="235"/>
      <c r="HA155" s="235"/>
      <c r="HB155" s="235"/>
      <c r="HC155" s="235"/>
      <c r="HD155" s="235"/>
      <c r="HE155" s="235"/>
      <c r="HF155" s="235"/>
      <c r="HG155" s="235"/>
      <c r="HH155" s="235"/>
      <c r="HI155" s="235"/>
      <c r="HJ155" s="235"/>
      <c r="HK155" s="235"/>
      <c r="HL155" s="235"/>
      <c r="HM155" s="235"/>
      <c r="HN155" s="235"/>
      <c r="HO155" s="235"/>
      <c r="HP155" s="235"/>
      <c r="HQ155" s="235"/>
      <c r="HR155" s="235"/>
      <c r="HS155" s="235"/>
      <c r="HT155" s="235"/>
      <c r="HU155" s="235"/>
      <c r="HV155" s="235"/>
      <c r="HW155" s="235"/>
      <c r="HX155" s="235"/>
      <c r="HY155" s="235"/>
      <c r="HZ155" s="235"/>
      <c r="IA155" s="235"/>
      <c r="IB155" s="235"/>
      <c r="IC155" s="235"/>
      <c r="ID155" s="235"/>
      <c r="IE155" s="235"/>
      <c r="IF155" s="235"/>
      <c r="IG155" s="235"/>
      <c r="IH155" s="235"/>
      <c r="II155" s="235"/>
      <c r="IJ155" s="235"/>
      <c r="IK155" s="235"/>
      <c r="IL155" s="235"/>
      <c r="IM155" s="235"/>
      <c r="IN155" s="235"/>
      <c r="IO155" s="235"/>
      <c r="IP155" s="235"/>
      <c r="IQ155" s="235"/>
      <c r="IR155" s="235"/>
      <c r="IS155" s="235"/>
      <c r="IT155" s="235"/>
      <c r="IU155" s="235"/>
      <c r="IV155" s="235"/>
      <c r="IW155" s="235"/>
      <c r="IX155" s="235"/>
      <c r="IY155" s="235"/>
      <c r="IZ155" s="235"/>
      <c r="JA155" s="235"/>
      <c r="JB155" s="235"/>
      <c r="JC155" s="235"/>
      <c r="JD155" s="235"/>
      <c r="JE155" s="235"/>
      <c r="JF155" s="235"/>
      <c r="JG155" s="235"/>
      <c r="JH155" s="235"/>
      <c r="JI155" s="235"/>
      <c r="JJ155" s="235"/>
      <c r="JK155" s="235"/>
      <c r="JL155" s="235"/>
      <c r="JM155" s="235"/>
      <c r="JN155" s="235"/>
      <c r="JO155" s="235"/>
      <c r="JP155" s="235"/>
      <c r="JQ155" s="235"/>
      <c r="JR155" s="235"/>
      <c r="JS155" s="235"/>
      <c r="JT155" s="235"/>
      <c r="JU155" s="235"/>
      <c r="JV155" s="235"/>
      <c r="JW155" s="235"/>
      <c r="JX155" s="235"/>
      <c r="JY155" s="235"/>
      <c r="JZ155" s="235"/>
      <c r="KA155" s="235"/>
      <c r="KB155" s="235"/>
      <c r="KC155" s="235"/>
      <c r="KD155" s="235"/>
      <c r="KE155" s="235"/>
      <c r="KF155" s="235"/>
      <c r="KG155" s="235"/>
      <c r="KH155" s="235"/>
      <c r="KI155" s="235"/>
      <c r="KJ155" s="235"/>
      <c r="KK155" s="235"/>
      <c r="KL155" s="235"/>
      <c r="KM155" s="235"/>
      <c r="KN155" s="235"/>
      <c r="KO155" s="235"/>
      <c r="KP155" s="235"/>
      <c r="KQ155" s="235"/>
      <c r="KR155" s="235"/>
      <c r="KS155" s="235"/>
      <c r="KT155" s="235"/>
      <c r="KU155" s="235"/>
      <c r="KV155" s="235"/>
      <c r="KW155" s="235"/>
      <c r="KX155" s="235"/>
      <c r="KY155" s="235"/>
      <c r="KZ155" s="235"/>
      <c r="LA155" s="235"/>
      <c r="LB155" s="235"/>
      <c r="LC155" s="235"/>
      <c r="LD155" s="235"/>
      <c r="LE155" s="235"/>
      <c r="LF155" s="235"/>
      <c r="LG155" s="235"/>
      <c r="LH155" s="235"/>
      <c r="LI155" s="235"/>
      <c r="LJ155" s="235"/>
      <c r="LK155" s="235"/>
      <c r="LL155" s="235"/>
      <c r="LM155" s="235"/>
      <c r="LN155" s="235"/>
      <c r="LO155" s="235"/>
      <c r="LP155" s="235"/>
      <c r="LQ155" s="235"/>
      <c r="LR155" s="235"/>
      <c r="LS155" s="235"/>
      <c r="LT155" s="235"/>
      <c r="LU155" s="235"/>
      <c r="LV155" s="235"/>
      <c r="LW155" s="235"/>
      <c r="LX155" s="235"/>
      <c r="LY155" s="235"/>
      <c r="LZ155" s="235"/>
      <c r="MA155" s="235"/>
      <c r="MB155" s="235"/>
      <c r="MC155" s="235"/>
      <c r="MD155" s="235"/>
      <c r="ME155" s="235"/>
      <c r="MF155" s="235"/>
      <c r="MG155" s="235"/>
      <c r="MH155" s="235"/>
      <c r="MI155" s="235"/>
      <c r="MJ155" s="235"/>
      <c r="MK155" s="235"/>
      <c r="ML155" s="235"/>
      <c r="MM155" s="235"/>
      <c r="MN155" s="235"/>
      <c r="MO155" s="235"/>
      <c r="MP155" s="235"/>
      <c r="MQ155" s="235"/>
      <c r="MR155" s="235"/>
      <c r="MS155" s="235"/>
      <c r="MT155" s="235"/>
      <c r="MU155" s="235"/>
      <c r="MV155" s="235"/>
      <c r="MW155" s="235"/>
      <c r="MX155" s="235"/>
      <c r="MY155" s="235"/>
      <c r="MZ155" s="235"/>
      <c r="NA155" s="235"/>
      <c r="NB155" s="235"/>
      <c r="NC155" s="235"/>
      <c r="ND155" s="235"/>
      <c r="NE155" s="235"/>
      <c r="NF155" s="235"/>
      <c r="NG155" s="235"/>
      <c r="NH155" s="235"/>
      <c r="NI155" s="235"/>
      <c r="NJ155" s="235"/>
      <c r="NK155" s="235"/>
      <c r="NL155" s="235"/>
      <c r="NM155" s="235"/>
      <c r="NN155" s="235"/>
      <c r="NO155" s="235"/>
      <c r="NP155" s="235"/>
      <c r="NQ155" s="235"/>
      <c r="NR155" s="235"/>
      <c r="NS155" s="235"/>
      <c r="NT155" s="235"/>
      <c r="NU155" s="235"/>
      <c r="NV155" s="235"/>
      <c r="NW155" s="235"/>
      <c r="NX155" s="235"/>
      <c r="NY155" s="235"/>
      <c r="NZ155" s="235"/>
      <c r="OA155" s="235"/>
      <c r="OB155" s="235"/>
      <c r="OC155" s="235"/>
      <c r="OD155" s="235"/>
      <c r="OE155" s="235"/>
      <c r="OF155" s="235"/>
      <c r="OG155" s="235"/>
      <c r="OH155" s="235"/>
      <c r="OI155" s="235"/>
      <c r="OJ155" s="235"/>
      <c r="OK155" s="235"/>
      <c r="OL155" s="235"/>
      <c r="OM155" s="235"/>
      <c r="ON155" s="235"/>
      <c r="OO155" s="235"/>
      <c r="OP155" s="235"/>
      <c r="OQ155" s="235"/>
      <c r="OR155" s="235"/>
      <c r="OS155" s="235"/>
      <c r="OT155" s="235"/>
      <c r="OU155" s="235"/>
      <c r="OV155" s="235"/>
      <c r="OW155" s="235"/>
      <c r="OX155" s="235"/>
      <c r="OY155" s="235"/>
      <c r="OZ155" s="235"/>
      <c r="PA155" s="235"/>
      <c r="PB155" s="235"/>
      <c r="PC155" s="235"/>
      <c r="PD155" s="235"/>
      <c r="PE155" s="235"/>
      <c r="PF155" s="235"/>
      <c r="PG155" s="235"/>
      <c r="PH155" s="235"/>
      <c r="PI155" s="235"/>
      <c r="PJ155" s="235"/>
      <c r="PK155" s="235"/>
      <c r="PL155" s="235"/>
      <c r="PM155" s="235"/>
      <c r="PN155" s="235"/>
      <c r="PO155" s="235"/>
      <c r="PP155" s="235"/>
      <c r="PQ155" s="235"/>
      <c r="PR155" s="235"/>
      <c r="PS155" s="235"/>
      <c r="PT155" s="235"/>
      <c r="PU155" s="235"/>
      <c r="PV155" s="235"/>
      <c r="PW155" s="235"/>
      <c r="PX155" s="235"/>
      <c r="PY155" s="235"/>
      <c r="PZ155" s="235"/>
      <c r="QA155" s="235"/>
      <c r="QB155" s="235"/>
      <c r="QC155" s="235"/>
      <c r="QD155" s="235"/>
      <c r="QE155" s="235"/>
      <c r="QF155" s="235"/>
      <c r="QG155" s="235"/>
      <c r="QH155" s="235"/>
      <c r="QI155" s="235"/>
      <c r="QJ155" s="235"/>
      <c r="QK155" s="235"/>
      <c r="QL155" s="235"/>
      <c r="QM155" s="235"/>
      <c r="QN155" s="235"/>
      <c r="QO155" s="235"/>
      <c r="QP155" s="235"/>
      <c r="QQ155" s="235"/>
      <c r="QR155" s="235"/>
      <c r="QS155" s="235"/>
      <c r="QT155" s="235"/>
      <c r="QU155" s="235"/>
      <c r="QV155" s="235"/>
      <c r="QW155" s="235"/>
      <c r="QX155" s="235"/>
      <c r="QY155" s="235"/>
      <c r="QZ155" s="235"/>
      <c r="RA155" s="235"/>
      <c r="RB155" s="235"/>
      <c r="RC155" s="235"/>
      <c r="RD155" s="235"/>
      <c r="RE155" s="235"/>
      <c r="RF155" s="235"/>
      <c r="RG155" s="235"/>
      <c r="RH155" s="235"/>
      <c r="RI155" s="235"/>
      <c r="RJ155" s="235"/>
      <c r="RK155" s="235"/>
      <c r="RL155" s="235"/>
      <c r="RM155" s="235"/>
      <c r="RN155" s="235"/>
      <c r="RO155" s="235"/>
      <c r="RP155" s="235"/>
      <c r="RQ155" s="235"/>
      <c r="RR155" s="235"/>
      <c r="RS155" s="235"/>
      <c r="RT155" s="235"/>
      <c r="RU155" s="235"/>
      <c r="RV155" s="235"/>
      <c r="RW155" s="235"/>
      <c r="RX155" s="235"/>
      <c r="RY155" s="235"/>
      <c r="RZ155" s="235"/>
      <c r="SA155" s="235"/>
      <c r="SB155" s="235"/>
      <c r="SC155" s="235"/>
      <c r="SD155" s="235"/>
      <c r="SE155" s="235"/>
      <c r="SF155" s="235"/>
      <c r="SG155" s="235"/>
      <c r="SH155" s="235"/>
      <c r="SI155" s="235"/>
      <c r="SJ155" s="235"/>
      <c r="SK155" s="235"/>
      <c r="SL155" s="235"/>
      <c r="SM155" s="235"/>
      <c r="SN155" s="235"/>
      <c r="SO155" s="235"/>
      <c r="SP155" s="235"/>
      <c r="SQ155" s="235"/>
      <c r="SR155" s="235"/>
      <c r="SS155" s="235"/>
      <c r="ST155" s="235"/>
      <c r="SU155" s="235"/>
      <c r="SV155" s="235"/>
      <c r="SW155" s="235"/>
      <c r="SX155" s="235"/>
      <c r="SY155" s="235"/>
      <c r="SZ155" s="235"/>
      <c r="TA155" s="235"/>
      <c r="TB155" s="235"/>
      <c r="TC155" s="235"/>
      <c r="TD155" s="235"/>
      <c r="TE155" s="235"/>
      <c r="TF155" s="235"/>
      <c r="TG155" s="235"/>
      <c r="TH155" s="235"/>
      <c r="TI155" s="235"/>
      <c r="TJ155" s="235"/>
      <c r="TK155" s="235"/>
      <c r="TL155" s="235"/>
      <c r="TM155" s="235"/>
      <c r="TN155" s="235"/>
      <c r="TO155" s="235"/>
      <c r="TP155" s="235"/>
      <c r="TQ155" s="235"/>
      <c r="TR155" s="235"/>
      <c r="TS155" s="235"/>
      <c r="TT155" s="235"/>
      <c r="TU155" s="235"/>
      <c r="TV155" s="235"/>
      <c r="TW155" s="235"/>
      <c r="TX155" s="235"/>
      <c r="TY155" s="235"/>
      <c r="TZ155" s="235"/>
      <c r="UA155" s="235"/>
      <c r="UB155" s="235"/>
      <c r="UC155" s="235"/>
      <c r="UD155" s="235"/>
      <c r="UE155" s="235"/>
      <c r="UF155" s="235"/>
      <c r="UG155" s="235"/>
      <c r="UH155" s="235"/>
      <c r="UI155" s="235"/>
      <c r="UJ155" s="235"/>
      <c r="UK155" s="235"/>
      <c r="UL155" s="235"/>
      <c r="UM155" s="235"/>
      <c r="UN155" s="235"/>
      <c r="UO155" s="235"/>
      <c r="UP155" s="235"/>
      <c r="UQ155" s="235"/>
      <c r="UR155" s="235"/>
      <c r="US155" s="235"/>
      <c r="UT155" s="235"/>
      <c r="UU155" s="235"/>
      <c r="UV155" s="235"/>
      <c r="UW155" s="235"/>
      <c r="UX155" s="235"/>
      <c r="UY155" s="235"/>
      <c r="UZ155" s="235"/>
      <c r="VA155" s="235"/>
      <c r="VB155" s="235"/>
      <c r="VC155" s="235"/>
      <c r="VD155" s="235"/>
      <c r="VE155" s="235"/>
      <c r="VF155" s="235"/>
      <c r="VG155" s="235"/>
      <c r="VH155" s="235"/>
      <c r="VI155" s="235"/>
      <c r="VJ155" s="235"/>
      <c r="VK155" s="235"/>
      <c r="VL155" s="235"/>
      <c r="VM155" s="235"/>
      <c r="VN155" s="235"/>
      <c r="VO155" s="235"/>
      <c r="VP155" s="235"/>
      <c r="VQ155" s="235"/>
      <c r="VR155" s="235"/>
      <c r="VS155" s="235"/>
      <c r="VT155" s="235"/>
      <c r="VU155" s="235"/>
      <c r="VV155" s="235"/>
      <c r="VW155" s="235"/>
      <c r="VX155" s="235"/>
      <c r="VY155" s="235"/>
      <c r="VZ155" s="235"/>
      <c r="WA155" s="235"/>
      <c r="WB155" s="235"/>
      <c r="WC155" s="235"/>
      <c r="WD155" s="235"/>
      <c r="WE155" s="235"/>
      <c r="WF155" s="235"/>
      <c r="WG155" s="235"/>
      <c r="WH155" s="235"/>
      <c r="WI155" s="235"/>
      <c r="WJ155" s="235"/>
      <c r="WK155" s="235"/>
      <c r="WL155" s="235"/>
      <c r="WM155" s="235"/>
      <c r="WN155" s="235"/>
      <c r="WO155" s="235"/>
      <c r="WP155" s="235"/>
      <c r="WQ155" s="235"/>
      <c r="WR155" s="235"/>
      <c r="WS155" s="235"/>
      <c r="WT155" s="235"/>
      <c r="WU155" s="235"/>
      <c r="WV155" s="235"/>
      <c r="WW155" s="235"/>
      <c r="WX155" s="235"/>
      <c r="WY155" s="235"/>
      <c r="WZ155" s="235"/>
      <c r="XA155" s="235"/>
      <c r="XB155" s="235"/>
      <c r="XC155" s="235"/>
      <c r="XD155" s="235"/>
      <c r="XE155" s="235"/>
      <c r="XF155" s="235"/>
      <c r="XG155" s="235"/>
      <c r="XH155" s="235"/>
      <c r="XI155" s="235"/>
      <c r="XJ155" s="235"/>
      <c r="XK155" s="235"/>
      <c r="XL155" s="235"/>
      <c r="XM155" s="235"/>
      <c r="XN155" s="235"/>
      <c r="XO155" s="235"/>
      <c r="XP155" s="235"/>
      <c r="XQ155" s="235"/>
      <c r="XR155" s="235"/>
      <c r="XS155" s="235"/>
      <c r="XT155" s="235"/>
      <c r="XU155" s="235"/>
      <c r="XV155" s="235"/>
      <c r="XW155" s="235"/>
      <c r="XX155" s="235"/>
      <c r="XY155" s="235"/>
      <c r="XZ155" s="235"/>
      <c r="YA155" s="235"/>
      <c r="YB155" s="235"/>
      <c r="YC155" s="235"/>
      <c r="YD155" s="235"/>
      <c r="YE155" s="235"/>
      <c r="YF155" s="235"/>
      <c r="YG155" s="235"/>
      <c r="YH155" s="235"/>
      <c r="YI155" s="235"/>
      <c r="YJ155" s="235"/>
      <c r="YK155" s="235"/>
      <c r="YL155" s="235"/>
      <c r="YM155" s="235"/>
      <c r="YN155" s="235"/>
      <c r="YO155" s="235"/>
      <c r="YP155" s="235"/>
      <c r="YQ155" s="235"/>
      <c r="YR155" s="235"/>
      <c r="YS155" s="235"/>
      <c r="YT155" s="235"/>
      <c r="YU155" s="235"/>
      <c r="YV155" s="235"/>
      <c r="YW155" s="235"/>
      <c r="YX155" s="235"/>
      <c r="YY155" s="235"/>
      <c r="YZ155" s="235"/>
      <c r="ZA155" s="235"/>
      <c r="ZB155" s="235"/>
      <c r="ZC155" s="235"/>
      <c r="ZD155" s="235"/>
      <c r="ZE155" s="235"/>
      <c r="ZF155" s="235"/>
      <c r="ZG155" s="235"/>
      <c r="ZH155" s="235"/>
      <c r="ZI155" s="235"/>
      <c r="ZJ155" s="235"/>
      <c r="ZK155" s="235"/>
      <c r="ZL155" s="235"/>
      <c r="ZM155" s="235"/>
      <c r="ZN155" s="235"/>
      <c r="ZO155" s="235"/>
      <c r="ZP155" s="235"/>
      <c r="ZQ155" s="235"/>
      <c r="ZR155" s="235"/>
      <c r="ZS155" s="235"/>
      <c r="ZT155" s="235"/>
      <c r="ZU155" s="235"/>
      <c r="ZV155" s="235"/>
      <c r="ZW155" s="235"/>
      <c r="ZX155" s="235"/>
      <c r="ZY155" s="235"/>
      <c r="ZZ155" s="235"/>
      <c r="AAA155" s="235"/>
      <c r="AAB155" s="235"/>
      <c r="AAC155" s="235"/>
      <c r="AAD155" s="235"/>
      <c r="AAE155" s="235"/>
      <c r="AAF155" s="235"/>
      <c r="AAG155" s="235"/>
      <c r="AAH155" s="235"/>
      <c r="AAI155" s="235"/>
      <c r="AAJ155" s="235"/>
      <c r="AAK155" s="235"/>
      <c r="AAL155" s="235"/>
      <c r="AAM155" s="235"/>
      <c r="AAN155" s="235"/>
      <c r="AAO155" s="235"/>
      <c r="AAP155" s="235"/>
      <c r="AAQ155" s="235"/>
      <c r="AAR155" s="235"/>
      <c r="AAS155" s="235"/>
      <c r="AAT155" s="235"/>
      <c r="AAU155" s="235"/>
      <c r="AAV155" s="235"/>
      <c r="AAW155" s="235"/>
      <c r="AAX155" s="235"/>
      <c r="AAY155" s="235"/>
      <c r="AAZ155" s="235"/>
      <c r="ABA155" s="235"/>
      <c r="ABB155" s="235"/>
      <c r="ABC155" s="235"/>
      <c r="ABD155" s="235"/>
      <c r="ABE155" s="235"/>
      <c r="ABF155" s="235"/>
      <c r="ABG155" s="235"/>
      <c r="ABH155" s="235"/>
      <c r="ABI155" s="235"/>
      <c r="ABJ155" s="235"/>
      <c r="ABK155" s="235"/>
      <c r="ABL155" s="235"/>
      <c r="ABM155" s="235"/>
      <c r="ABN155" s="235"/>
      <c r="ABO155" s="235"/>
      <c r="ABP155" s="235"/>
      <c r="ABQ155" s="235"/>
      <c r="ABR155" s="235"/>
      <c r="ABS155" s="235"/>
      <c r="ABT155" s="235"/>
      <c r="ABU155" s="235"/>
      <c r="ABV155" s="235"/>
      <c r="ABW155" s="235"/>
      <c r="ABX155" s="235"/>
      <c r="ABY155" s="235"/>
      <c r="ABZ155" s="235"/>
      <c r="ACA155" s="235"/>
      <c r="ACB155" s="235"/>
      <c r="ACC155" s="235"/>
      <c r="ACD155" s="235"/>
      <c r="ACE155" s="235"/>
      <c r="ACF155" s="235"/>
      <c r="ACG155" s="235"/>
      <c r="ACH155" s="235"/>
      <c r="ACI155" s="235"/>
      <c r="ACJ155" s="235"/>
      <c r="ACK155" s="235"/>
      <c r="ACL155" s="235"/>
      <c r="ACM155" s="235"/>
      <c r="ACN155" s="235"/>
      <c r="ACO155" s="235"/>
      <c r="ACP155" s="235"/>
      <c r="ACQ155" s="235"/>
      <c r="ACR155" s="235"/>
      <c r="ACS155" s="235"/>
      <c r="ACT155" s="235"/>
      <c r="ACU155" s="235"/>
      <c r="ACV155" s="235"/>
      <c r="ACW155" s="235"/>
      <c r="ACX155" s="235"/>
      <c r="ACY155" s="235"/>
      <c r="ACZ155" s="235"/>
      <c r="ADA155" s="235"/>
      <c r="ADB155" s="235"/>
      <c r="ADC155" s="235"/>
      <c r="ADD155" s="235"/>
      <c r="ADE155" s="235"/>
      <c r="ADF155" s="235"/>
      <c r="ADG155" s="235"/>
      <c r="ADH155" s="235"/>
      <c r="ADI155" s="235"/>
      <c r="ADJ155" s="235"/>
      <c r="ADK155" s="235"/>
      <c r="ADL155" s="235"/>
      <c r="ADM155" s="235"/>
      <c r="ADN155" s="235"/>
      <c r="ADO155" s="235"/>
      <c r="ADP155" s="235"/>
      <c r="ADQ155" s="235"/>
      <c r="ADR155" s="235"/>
      <c r="ADS155" s="235"/>
      <c r="ADT155" s="235"/>
      <c r="ADU155" s="235"/>
      <c r="ADV155" s="235"/>
      <c r="ADW155" s="235"/>
      <c r="ADX155" s="235"/>
      <c r="ADY155" s="235"/>
      <c r="ADZ155" s="235"/>
      <c r="AEA155" s="235"/>
      <c r="AEB155" s="235"/>
      <c r="AEC155" s="235"/>
      <c r="AED155" s="235"/>
      <c r="AEE155" s="235"/>
      <c r="AEF155" s="235"/>
      <c r="AEG155" s="235"/>
      <c r="AEH155" s="235"/>
      <c r="AEI155" s="235"/>
      <c r="AEJ155" s="235"/>
      <c r="AEK155" s="235"/>
      <c r="AEL155" s="235"/>
      <c r="AEM155" s="235"/>
      <c r="AEN155" s="235"/>
      <c r="AEO155" s="235"/>
      <c r="AEP155" s="235"/>
      <c r="AEQ155" s="235"/>
      <c r="AER155" s="235"/>
      <c r="AES155" s="235"/>
      <c r="AET155" s="235"/>
      <c r="AEU155" s="235"/>
      <c r="AEV155" s="235"/>
      <c r="AEW155" s="235"/>
      <c r="AEX155" s="235"/>
      <c r="AEY155" s="235"/>
      <c r="AEZ155" s="235"/>
      <c r="AFA155" s="235"/>
      <c r="AFB155" s="235"/>
      <c r="AFC155" s="235"/>
      <c r="AFD155" s="235"/>
      <c r="AFE155" s="235"/>
      <c r="AFF155" s="235"/>
      <c r="AFG155" s="235"/>
      <c r="AFH155" s="235"/>
      <c r="AFI155" s="235"/>
      <c r="AFJ155" s="235"/>
      <c r="AFK155" s="235"/>
      <c r="AFL155" s="235"/>
      <c r="AFM155" s="235"/>
      <c r="AFN155" s="235"/>
      <c r="AFO155" s="235"/>
      <c r="AFP155" s="235"/>
      <c r="AFQ155" s="235"/>
      <c r="AFR155" s="235"/>
      <c r="AFS155" s="235"/>
      <c r="AFT155" s="235"/>
      <c r="AFU155" s="235"/>
      <c r="AFV155" s="235"/>
      <c r="AFW155" s="235"/>
      <c r="AFX155" s="235"/>
      <c r="AFY155" s="235"/>
      <c r="AFZ155" s="235"/>
      <c r="AGA155" s="235"/>
      <c r="AGB155" s="235"/>
      <c r="AGC155" s="235"/>
      <c r="AGD155" s="235"/>
      <c r="AGE155" s="235"/>
      <c r="AGF155" s="235"/>
      <c r="AGG155" s="235"/>
      <c r="AGH155" s="235"/>
      <c r="AGI155" s="235"/>
      <c r="AGJ155" s="235"/>
      <c r="AGK155" s="235"/>
      <c r="AGL155" s="235"/>
      <c r="AGM155" s="235"/>
      <c r="AGN155" s="235"/>
      <c r="AGO155" s="235"/>
      <c r="AGP155" s="235"/>
      <c r="AGQ155" s="235"/>
      <c r="AGR155" s="235"/>
      <c r="AGS155" s="235"/>
      <c r="AGT155" s="235"/>
      <c r="AGU155" s="235"/>
      <c r="AGV155" s="235"/>
      <c r="AGW155" s="235"/>
      <c r="AGX155" s="235"/>
      <c r="AGY155" s="235"/>
      <c r="AGZ155" s="235"/>
      <c r="AHA155" s="235"/>
      <c r="AHB155" s="235"/>
      <c r="AHC155" s="235"/>
      <c r="AHD155" s="235"/>
      <c r="AHE155" s="235"/>
      <c r="AHF155" s="235"/>
      <c r="AHG155" s="235"/>
      <c r="AHH155" s="235"/>
      <c r="AHI155" s="235"/>
      <c r="AHJ155" s="235"/>
      <c r="AHK155" s="235"/>
      <c r="AHL155" s="235"/>
      <c r="AHM155" s="235"/>
      <c r="AHN155" s="235"/>
      <c r="AHO155" s="235"/>
      <c r="AHP155" s="235"/>
      <c r="AHQ155" s="235"/>
      <c r="AHR155" s="235"/>
      <c r="AHS155" s="235"/>
      <c r="AHT155" s="235"/>
      <c r="AHU155" s="235"/>
      <c r="AHV155" s="235"/>
      <c r="AHW155" s="235"/>
      <c r="AHX155" s="235"/>
      <c r="AHY155" s="235"/>
      <c r="AHZ155" s="235"/>
      <c r="AIA155" s="235"/>
      <c r="AIB155" s="235"/>
      <c r="AIC155" s="235"/>
      <c r="AID155" s="235"/>
      <c r="AIE155" s="235"/>
      <c r="AIF155" s="235"/>
      <c r="AIG155" s="235"/>
      <c r="AIH155" s="235"/>
      <c r="AII155" s="235"/>
      <c r="AIJ155" s="235"/>
      <c r="AIK155" s="235"/>
      <c r="AIL155" s="235"/>
      <c r="AIM155" s="235"/>
      <c r="AIN155" s="235"/>
      <c r="AIO155" s="235"/>
      <c r="AIP155" s="235"/>
      <c r="AIQ155" s="235"/>
      <c r="AIR155" s="235"/>
      <c r="AIS155" s="235"/>
      <c r="AIT155" s="235"/>
      <c r="AIU155" s="235"/>
      <c r="AIV155" s="235"/>
      <c r="AIW155" s="235"/>
      <c r="AIX155" s="235"/>
      <c r="AIY155" s="235"/>
      <c r="AIZ155" s="235"/>
      <c r="AJA155" s="235"/>
      <c r="AJB155" s="235"/>
      <c r="AJC155" s="235"/>
      <c r="AJD155" s="235"/>
      <c r="AJE155" s="235"/>
      <c r="AJF155" s="235"/>
      <c r="AJG155" s="235"/>
      <c r="AJH155" s="235"/>
      <c r="AJI155" s="235"/>
      <c r="AJJ155" s="235"/>
      <c r="AJK155" s="235"/>
      <c r="AJL155" s="235"/>
      <c r="AJM155" s="235"/>
      <c r="AJN155" s="235"/>
      <c r="AJO155" s="235"/>
      <c r="AJP155" s="235"/>
      <c r="AJQ155" s="235"/>
      <c r="AJR155" s="235"/>
      <c r="AJS155" s="235"/>
      <c r="AJT155" s="235"/>
      <c r="AJU155" s="235"/>
      <c r="AJV155" s="235"/>
      <c r="AJW155" s="235"/>
      <c r="AJX155" s="235"/>
      <c r="AJY155" s="235"/>
      <c r="AJZ155" s="235"/>
      <c r="AKA155" s="235"/>
      <c r="AKB155" s="235"/>
      <c r="AKC155" s="235"/>
      <c r="AKD155" s="235"/>
      <c r="AKE155" s="235"/>
      <c r="AKF155" s="235"/>
      <c r="AKG155" s="235"/>
      <c r="AKH155" s="235"/>
      <c r="AKI155" s="235"/>
      <c r="AKJ155" s="235"/>
      <c r="AKK155" s="235"/>
      <c r="AKL155" s="235"/>
      <c r="AKM155" s="235"/>
      <c r="AKN155" s="235"/>
      <c r="AKO155" s="235"/>
      <c r="AKP155" s="235"/>
      <c r="AKQ155" s="235"/>
      <c r="AKR155" s="235"/>
      <c r="AKS155" s="235"/>
      <c r="AKT155" s="235"/>
      <c r="AKU155" s="235"/>
      <c r="AKV155" s="235"/>
      <c r="AKW155" s="235"/>
      <c r="AKX155" s="235"/>
      <c r="AKY155" s="235"/>
      <c r="AKZ155" s="235"/>
      <c r="ALA155" s="235"/>
      <c r="ALB155" s="235"/>
      <c r="ALC155" s="235"/>
      <c r="ALD155" s="235"/>
      <c r="ALE155" s="235"/>
      <c r="ALF155" s="235"/>
      <c r="ALG155" s="235"/>
      <c r="ALH155" s="235"/>
      <c r="ALI155" s="235"/>
      <c r="ALJ155" s="235"/>
      <c r="ALK155" s="235"/>
      <c r="ALL155" s="235"/>
      <c r="ALM155" s="235"/>
      <c r="ALN155" s="235"/>
      <c r="ALO155" s="235"/>
      <c r="ALP155" s="235"/>
      <c r="ALQ155" s="235"/>
      <c r="ALR155" s="235"/>
      <c r="ALS155" s="235"/>
      <c r="ALT155" s="235"/>
      <c r="ALU155" s="235"/>
      <c r="ALV155" s="235"/>
      <c r="ALW155" s="235"/>
      <c r="ALX155" s="235"/>
      <c r="ALY155" s="235"/>
      <c r="ALZ155" s="235"/>
      <c r="AMA155" s="235"/>
      <c r="AMB155" s="235"/>
      <c r="AMC155" s="235"/>
      <c r="AMD155" s="235"/>
      <c r="AME155" s="235"/>
      <c r="AMF155" s="235"/>
      <c r="AMG155" s="235"/>
      <c r="AMH155" s="235"/>
      <c r="AMI155" s="235"/>
      <c r="AMJ155" s="235"/>
      <c r="AMK155" s="235"/>
      <c r="AML155" s="235"/>
      <c r="AMM155" s="235"/>
      <c r="AMN155" s="235"/>
      <c r="AMO155" s="235"/>
      <c r="AMP155" s="235"/>
      <c r="AMQ155" s="235"/>
      <c r="AMR155" s="235"/>
      <c r="AMS155" s="235"/>
      <c r="AMT155" s="235"/>
      <c r="AMU155" s="235"/>
      <c r="AMV155" s="235"/>
      <c r="AMW155" s="235"/>
      <c r="AMX155" s="235"/>
      <c r="AMY155" s="235"/>
      <c r="AMZ155" s="235"/>
      <c r="ANA155" s="235"/>
      <c r="ANB155" s="235"/>
      <c r="ANC155" s="235"/>
      <c r="AND155" s="235"/>
      <c r="ANE155" s="235"/>
      <c r="ANF155" s="235"/>
      <c r="ANG155" s="235"/>
      <c r="ANH155" s="235"/>
      <c r="ANI155" s="235"/>
      <c r="ANJ155" s="235"/>
      <c r="ANK155" s="235"/>
      <c r="ANL155" s="235"/>
      <c r="ANM155" s="235"/>
      <c r="ANN155" s="235"/>
      <c r="ANO155" s="235"/>
      <c r="ANP155" s="235"/>
      <c r="ANQ155" s="235"/>
      <c r="ANR155" s="235"/>
      <c r="ANS155" s="235"/>
      <c r="ANT155" s="235"/>
      <c r="ANU155" s="235"/>
      <c r="ANV155" s="235"/>
      <c r="ANW155" s="235"/>
      <c r="ANX155" s="235"/>
      <c r="ANY155" s="235"/>
      <c r="ANZ155" s="235"/>
      <c r="AOA155" s="235"/>
      <c r="AOB155" s="235"/>
      <c r="AOC155" s="235"/>
      <c r="AOD155" s="235"/>
      <c r="AOE155" s="235"/>
      <c r="AOF155" s="235"/>
      <c r="AOG155" s="235"/>
      <c r="AOH155" s="235"/>
      <c r="AOI155" s="235"/>
      <c r="AOJ155" s="235"/>
      <c r="AOK155" s="235"/>
      <c r="AOL155" s="235"/>
      <c r="AOM155" s="235"/>
      <c r="AON155" s="235"/>
      <c r="AOO155" s="235"/>
      <c r="AOP155" s="235"/>
      <c r="AOQ155" s="235"/>
      <c r="AOR155" s="235"/>
      <c r="AOS155" s="235"/>
      <c r="AOT155" s="235"/>
      <c r="AOU155" s="235"/>
      <c r="AOV155" s="235"/>
      <c r="AOW155" s="235"/>
      <c r="AOX155" s="235"/>
      <c r="AOY155" s="235"/>
      <c r="AOZ155" s="235"/>
      <c r="APA155" s="235"/>
      <c r="APB155" s="235"/>
      <c r="APC155" s="235"/>
      <c r="APD155" s="235"/>
      <c r="APE155" s="235"/>
      <c r="APF155" s="235"/>
      <c r="APG155" s="235"/>
      <c r="APH155" s="235"/>
      <c r="API155" s="235"/>
      <c r="APJ155" s="235"/>
      <c r="APK155" s="235"/>
      <c r="APL155" s="235"/>
      <c r="APM155" s="235"/>
      <c r="APN155" s="235"/>
      <c r="APO155" s="235"/>
      <c r="APP155" s="235"/>
    </row>
    <row r="156" spans="1:1108" s="249" customFormat="1">
      <c r="A156" s="42">
        <v>398</v>
      </c>
      <c r="B156" s="137">
        <v>139.1</v>
      </c>
      <c r="C156" s="102" t="s">
        <v>1085</v>
      </c>
      <c r="D156" s="174">
        <v>1291</v>
      </c>
      <c r="E156" s="394" t="s">
        <v>1086</v>
      </c>
      <c r="F156" s="175" t="s">
        <v>1088</v>
      </c>
      <c r="G156" s="175" t="s">
        <v>1087</v>
      </c>
      <c r="H156" s="175" t="s">
        <v>1089</v>
      </c>
      <c r="I156" s="175" t="s">
        <v>807</v>
      </c>
      <c r="J156" s="10" t="s">
        <v>1090</v>
      </c>
      <c r="K156" s="10" t="s">
        <v>1091</v>
      </c>
      <c r="L156" s="74" t="s">
        <v>1092</v>
      </c>
      <c r="M156" s="10" t="s">
        <v>1093</v>
      </c>
      <c r="N156" s="74" t="s">
        <v>293</v>
      </c>
      <c r="O156" s="177">
        <v>113046</v>
      </c>
      <c r="P156" s="109">
        <v>89</v>
      </c>
      <c r="Q156" s="109" t="s">
        <v>0</v>
      </c>
      <c r="R156" s="109">
        <v>125</v>
      </c>
      <c r="S156" s="109" t="s">
        <v>0</v>
      </c>
      <c r="T156" s="109">
        <v>3</v>
      </c>
      <c r="U156" s="109" t="s">
        <v>0</v>
      </c>
      <c r="V156" s="109">
        <v>16</v>
      </c>
      <c r="W156" s="109" t="s">
        <v>0</v>
      </c>
      <c r="X156" s="109">
        <v>10</v>
      </c>
      <c r="Y156" s="109" t="s">
        <v>0</v>
      </c>
      <c r="Z156" s="109">
        <v>2</v>
      </c>
      <c r="AA156" s="109" t="s">
        <v>0</v>
      </c>
      <c r="AB156" s="109"/>
      <c r="AC156" s="109" t="s">
        <v>0</v>
      </c>
      <c r="AD156" s="109"/>
      <c r="AE156" s="109" t="s">
        <v>0</v>
      </c>
      <c r="AF156" s="77">
        <v>4.5</v>
      </c>
      <c r="AG156" s="78">
        <v>8</v>
      </c>
      <c r="AH156" s="77" t="s">
        <v>407</v>
      </c>
      <c r="AI156" s="77" t="s">
        <v>0</v>
      </c>
      <c r="AJ156" s="284" t="s">
        <v>8</v>
      </c>
      <c r="AK156" s="284" t="s">
        <v>797</v>
      </c>
      <c r="AL156" s="285" t="s">
        <v>11</v>
      </c>
      <c r="AM156" s="285"/>
      <c r="AN156" s="285"/>
      <c r="AO156" s="285"/>
      <c r="AP156" s="111">
        <v>10</v>
      </c>
      <c r="AQ156" s="111" t="s">
        <v>7</v>
      </c>
      <c r="AR156" s="83">
        <v>0.43</v>
      </c>
      <c r="AS156" s="83" t="s">
        <v>20</v>
      </c>
      <c r="AT156" s="265" t="s">
        <v>250</v>
      </c>
      <c r="AU156" s="266" t="s">
        <v>251</v>
      </c>
      <c r="AV156" s="266" t="s">
        <v>704</v>
      </c>
      <c r="AW156" s="74" t="s">
        <v>206</v>
      </c>
      <c r="AX156" s="74" t="s">
        <v>207</v>
      </c>
      <c r="AY156" s="74" t="s">
        <v>208</v>
      </c>
      <c r="AZ156" s="74" t="s">
        <v>209</v>
      </c>
      <c r="BA156" s="152" t="s">
        <v>210</v>
      </c>
      <c r="BB156" s="86" t="s">
        <v>211</v>
      </c>
      <c r="BC156" s="86" t="s">
        <v>212</v>
      </c>
      <c r="BD156" s="86" t="s">
        <v>213</v>
      </c>
      <c r="BE156" s="395" t="s">
        <v>1086</v>
      </c>
      <c r="BF156" s="236" t="s">
        <v>1094</v>
      </c>
      <c r="BG156" s="96" t="s">
        <v>1095</v>
      </c>
      <c r="BH156" s="96" t="s">
        <v>1096</v>
      </c>
      <c r="BM156" s="154" t="s">
        <v>294</v>
      </c>
      <c r="BN156" s="157" t="s">
        <v>295</v>
      </c>
      <c r="BO156" s="157" t="s">
        <v>296</v>
      </c>
      <c r="BP156" s="156" t="s">
        <v>297</v>
      </c>
      <c r="BQ156" s="155" t="s">
        <v>298</v>
      </c>
      <c r="BR156" s="155" t="s">
        <v>299</v>
      </c>
      <c r="BS156" s="121" t="s">
        <v>300</v>
      </c>
      <c r="BT156" s="121" t="s">
        <v>301</v>
      </c>
      <c r="BU156" s="121" t="s">
        <v>294</v>
      </c>
      <c r="BV156" s="121" t="s">
        <v>302</v>
      </c>
      <c r="BW156" s="121" t="s">
        <v>296</v>
      </c>
      <c r="BX156" s="121" t="s">
        <v>297</v>
      </c>
      <c r="BY156" s="121" t="s">
        <v>414</v>
      </c>
      <c r="BZ156" s="155" t="s">
        <v>415</v>
      </c>
      <c r="CA156" s="268" t="s">
        <v>416</v>
      </c>
      <c r="CB156" s="268" t="s">
        <v>417</v>
      </c>
      <c r="CC156" s="155" t="s">
        <v>344</v>
      </c>
      <c r="CD156" s="155" t="s">
        <v>345</v>
      </c>
      <c r="CE156" s="155" t="s">
        <v>346</v>
      </c>
      <c r="CF156" s="155" t="s">
        <v>347</v>
      </c>
      <c r="CG156" s="154" t="s">
        <v>734</v>
      </c>
      <c r="CH156" s="156" t="s">
        <v>735</v>
      </c>
      <c r="CI156" s="156" t="s">
        <v>736</v>
      </c>
      <c r="CJ156" s="156" t="s">
        <v>737</v>
      </c>
      <c r="CK156" s="158"/>
      <c r="CL156" s="158"/>
      <c r="CM156" s="158"/>
      <c r="CN156" s="158"/>
      <c r="CO156" s="158"/>
      <c r="CP156" s="158"/>
      <c r="CQ156" s="158"/>
      <c r="CR156" s="158"/>
      <c r="CS156" s="158"/>
      <c r="CT156" s="158"/>
      <c r="CU156" s="158"/>
      <c r="CV156" s="158"/>
      <c r="CW156" s="158"/>
      <c r="CX156" s="158"/>
      <c r="CY156" s="158"/>
      <c r="CZ156" s="91"/>
      <c r="DA156" s="92"/>
      <c r="DB156" s="93"/>
      <c r="DC156" s="93"/>
      <c r="DD156" s="93"/>
      <c r="DE156" s="280" t="s">
        <v>509</v>
      </c>
      <c r="DF156" s="92"/>
      <c r="DG156" s="158"/>
      <c r="DH156" s="158"/>
      <c r="DI156" s="92" t="s">
        <v>236</v>
      </c>
      <c r="DJ156" s="91" t="s">
        <v>237</v>
      </c>
      <c r="DK156" s="91" t="s">
        <v>238</v>
      </c>
      <c r="DL156" s="91" t="s">
        <v>239</v>
      </c>
      <c r="DM156" s="127" t="s">
        <v>414</v>
      </c>
      <c r="DN156" s="127" t="s">
        <v>422</v>
      </c>
      <c r="DO156" s="127" t="s">
        <v>423</v>
      </c>
      <c r="DP156" s="127" t="s">
        <v>424</v>
      </c>
      <c r="DQ156" s="91"/>
      <c r="DR156" s="91"/>
      <c r="DS156" s="91"/>
      <c r="DT156" s="91"/>
      <c r="DU156" s="191" t="s">
        <v>852</v>
      </c>
      <c r="DV156" s="91" t="s">
        <v>853</v>
      </c>
      <c r="DW156" s="91" t="s">
        <v>854</v>
      </c>
      <c r="DX156" s="91" t="s">
        <v>855</v>
      </c>
      <c r="DY156" s="91"/>
      <c r="DZ156" s="91"/>
      <c r="EA156" s="91"/>
      <c r="EB156" s="91"/>
      <c r="EC156" s="91"/>
      <c r="ED156" s="91"/>
      <c r="EE156" s="91"/>
      <c r="EF156" s="91"/>
      <c r="EG156" s="397" t="s">
        <v>603</v>
      </c>
      <c r="EH156" s="96" t="s">
        <v>516</v>
      </c>
      <c r="EI156" s="95" t="s">
        <v>517</v>
      </c>
      <c r="EJ156" s="95" t="s">
        <v>518</v>
      </c>
      <c r="EK156" s="96"/>
      <c r="EL156" s="74" t="s">
        <v>519</v>
      </c>
      <c r="EM156" s="74" t="s">
        <v>520</v>
      </c>
      <c r="EN156" s="398" t="s">
        <v>603</v>
      </c>
      <c r="EO156" s="185"/>
      <c r="EP156" s="185"/>
      <c r="EQ156" s="185" t="s">
        <v>1097</v>
      </c>
      <c r="ER156" s="185" t="s">
        <v>1098</v>
      </c>
      <c r="ES156" s="185" t="s">
        <v>1099</v>
      </c>
      <c r="ET156" s="185"/>
      <c r="EU156" s="185"/>
      <c r="EV156" s="137"/>
      <c r="EW156" s="137"/>
      <c r="EX156" s="356"/>
      <c r="EY156" s="356"/>
      <c r="EZ156" s="356"/>
      <c r="FA156" s="356"/>
      <c r="FB156" s="356"/>
      <c r="FC156" s="356"/>
      <c r="FD156" s="355" t="s">
        <v>741</v>
      </c>
      <c r="FE156" s="356"/>
      <c r="FF156" s="240">
        <v>49703</v>
      </c>
      <c r="FG156" s="248"/>
      <c r="FH156" s="248"/>
      <c r="FI156" s="240">
        <v>116182</v>
      </c>
      <c r="FJ156" s="248"/>
      <c r="FK156" s="248"/>
      <c r="FL156" s="135">
        <v>1</v>
      </c>
      <c r="FM156" s="136"/>
      <c r="FN156" s="136"/>
      <c r="FO156" s="136"/>
      <c r="FP156" s="136"/>
      <c r="FQ156" s="136"/>
      <c r="FR156" s="136"/>
      <c r="FS156" s="136"/>
      <c r="FT156" s="136"/>
      <c r="FU156" s="136"/>
      <c r="FV156" s="136"/>
    </row>
    <row r="157" spans="1:1108" s="249" customFormat="1">
      <c r="A157" s="42">
        <v>401</v>
      </c>
      <c r="B157" s="137">
        <v>140.1</v>
      </c>
      <c r="C157" s="102" t="s">
        <v>1100</v>
      </c>
      <c r="D157" s="174">
        <v>1291</v>
      </c>
      <c r="E157" s="394" t="s">
        <v>1086</v>
      </c>
      <c r="F157" s="175" t="s">
        <v>1088</v>
      </c>
      <c r="G157" s="175" t="s">
        <v>1087</v>
      </c>
      <c r="H157" s="175" t="s">
        <v>1089</v>
      </c>
      <c r="I157" s="175" t="s">
        <v>807</v>
      </c>
      <c r="J157" s="10" t="s">
        <v>1090</v>
      </c>
      <c r="K157" s="10" t="s">
        <v>1091</v>
      </c>
      <c r="L157" s="74" t="s">
        <v>1092</v>
      </c>
      <c r="M157" s="10" t="s">
        <v>1093</v>
      </c>
      <c r="N157" s="74" t="s">
        <v>293</v>
      </c>
      <c r="O157" s="177">
        <v>113047</v>
      </c>
      <c r="P157" s="109">
        <v>89</v>
      </c>
      <c r="Q157" s="109" t="s">
        <v>0</v>
      </c>
      <c r="R157" s="109">
        <v>125</v>
      </c>
      <c r="S157" s="109" t="s">
        <v>0</v>
      </c>
      <c r="T157" s="109">
        <v>3</v>
      </c>
      <c r="U157" s="109" t="s">
        <v>0</v>
      </c>
      <c r="V157" s="109">
        <v>16</v>
      </c>
      <c r="W157" s="109" t="s">
        <v>0</v>
      </c>
      <c r="X157" s="109">
        <v>10</v>
      </c>
      <c r="Y157" s="109" t="s">
        <v>0</v>
      </c>
      <c r="Z157" s="109">
        <v>2</v>
      </c>
      <c r="AA157" s="109" t="s">
        <v>0</v>
      </c>
      <c r="AB157" s="109"/>
      <c r="AC157" s="109" t="s">
        <v>0</v>
      </c>
      <c r="AD157" s="109"/>
      <c r="AE157" s="109" t="s">
        <v>0</v>
      </c>
      <c r="AF157" s="77">
        <v>4.5</v>
      </c>
      <c r="AG157" s="78">
        <v>8</v>
      </c>
      <c r="AH157" s="77" t="s">
        <v>407</v>
      </c>
      <c r="AI157" s="77" t="s">
        <v>0</v>
      </c>
      <c r="AJ157" s="284" t="s">
        <v>8</v>
      </c>
      <c r="AK157" s="284" t="s">
        <v>797</v>
      </c>
      <c r="AL157" s="285" t="s">
        <v>11</v>
      </c>
      <c r="AM157" s="285"/>
      <c r="AN157" s="285"/>
      <c r="AO157" s="285"/>
      <c r="AP157" s="111">
        <v>10</v>
      </c>
      <c r="AQ157" s="111" t="s">
        <v>7</v>
      </c>
      <c r="AR157" s="83">
        <v>0.43</v>
      </c>
      <c r="AS157" s="83" t="s">
        <v>20</v>
      </c>
      <c r="AT157" s="265" t="s">
        <v>250</v>
      </c>
      <c r="AU157" s="266" t="s">
        <v>251</v>
      </c>
      <c r="AV157" s="266" t="s">
        <v>704</v>
      </c>
      <c r="AW157" s="74" t="s">
        <v>206</v>
      </c>
      <c r="AX157" s="74" t="s">
        <v>207</v>
      </c>
      <c r="AY157" s="74" t="s">
        <v>208</v>
      </c>
      <c r="AZ157" s="74" t="s">
        <v>209</v>
      </c>
      <c r="BA157" s="152" t="s">
        <v>210</v>
      </c>
      <c r="BB157" s="86" t="s">
        <v>211</v>
      </c>
      <c r="BC157" s="86" t="s">
        <v>212</v>
      </c>
      <c r="BD157" s="86" t="s">
        <v>213</v>
      </c>
      <c r="BE157" s="399" t="s">
        <v>1086</v>
      </c>
      <c r="BF157" s="236" t="s">
        <v>1094</v>
      </c>
      <c r="BG157" s="96" t="s">
        <v>1095</v>
      </c>
      <c r="BH157" s="96" t="s">
        <v>1096</v>
      </c>
      <c r="BM157" s="154" t="s">
        <v>294</v>
      </c>
      <c r="BN157" s="157" t="s">
        <v>295</v>
      </c>
      <c r="BO157" s="157" t="s">
        <v>296</v>
      </c>
      <c r="BP157" s="156" t="s">
        <v>297</v>
      </c>
      <c r="BQ157" s="155" t="s">
        <v>298</v>
      </c>
      <c r="BR157" s="155" t="s">
        <v>299</v>
      </c>
      <c r="BS157" s="121" t="s">
        <v>300</v>
      </c>
      <c r="BT157" s="121" t="s">
        <v>301</v>
      </c>
      <c r="BU157" s="121" t="s">
        <v>294</v>
      </c>
      <c r="BV157" s="121" t="s">
        <v>302</v>
      </c>
      <c r="BW157" s="121" t="s">
        <v>296</v>
      </c>
      <c r="BX157" s="121" t="s">
        <v>297</v>
      </c>
      <c r="BY157" s="121" t="s">
        <v>414</v>
      </c>
      <c r="BZ157" s="155" t="s">
        <v>415</v>
      </c>
      <c r="CA157" s="268" t="s">
        <v>416</v>
      </c>
      <c r="CB157" s="268" t="s">
        <v>417</v>
      </c>
      <c r="CC157" s="155" t="s">
        <v>344</v>
      </c>
      <c r="CD157" s="155" t="s">
        <v>345</v>
      </c>
      <c r="CE157" s="155" t="s">
        <v>346</v>
      </c>
      <c r="CF157" s="155" t="s">
        <v>347</v>
      </c>
      <c r="CG157" s="154" t="s">
        <v>734</v>
      </c>
      <c r="CH157" s="156" t="s">
        <v>735</v>
      </c>
      <c r="CI157" s="156" t="s">
        <v>736</v>
      </c>
      <c r="CJ157" s="156" t="s">
        <v>737</v>
      </c>
      <c r="CK157" s="158"/>
      <c r="CL157" s="158"/>
      <c r="CM157" s="158"/>
      <c r="CN157" s="158"/>
      <c r="CO157" s="158"/>
      <c r="CP157" s="158"/>
      <c r="CQ157" s="158"/>
      <c r="CR157" s="158"/>
      <c r="CS157" s="158"/>
      <c r="CT157" s="158"/>
      <c r="CU157" s="158"/>
      <c r="CV157" s="158"/>
      <c r="CW157" s="158"/>
      <c r="CX157" s="158"/>
      <c r="CY157" s="158"/>
      <c r="CZ157" s="91"/>
      <c r="DA157" s="92"/>
      <c r="DB157" s="93"/>
      <c r="DC157" s="93"/>
      <c r="DD157" s="93"/>
      <c r="DE157" s="280" t="s">
        <v>509</v>
      </c>
      <c r="DF157" s="92"/>
      <c r="DG157" s="158"/>
      <c r="DH157" s="158"/>
      <c r="DI157" s="92" t="s">
        <v>236</v>
      </c>
      <c r="DJ157" s="91" t="s">
        <v>237</v>
      </c>
      <c r="DK157" s="91" t="s">
        <v>238</v>
      </c>
      <c r="DL157" s="91" t="s">
        <v>239</v>
      </c>
      <c r="DM157" s="127" t="s">
        <v>414</v>
      </c>
      <c r="DN157" s="127" t="s">
        <v>422</v>
      </c>
      <c r="DO157" s="127" t="s">
        <v>423</v>
      </c>
      <c r="DP157" s="127" t="s">
        <v>424</v>
      </c>
      <c r="DQ157" s="91"/>
      <c r="DR157" s="91"/>
      <c r="DS157" s="91"/>
      <c r="DT157" s="91"/>
      <c r="DU157" s="191" t="s">
        <v>852</v>
      </c>
      <c r="DV157" s="91" t="s">
        <v>853</v>
      </c>
      <c r="DW157" s="91" t="s">
        <v>854</v>
      </c>
      <c r="DX157" s="91" t="s">
        <v>855</v>
      </c>
      <c r="DY157" s="91"/>
      <c r="DZ157" s="91"/>
      <c r="EA157" s="91"/>
      <c r="EB157" s="91"/>
      <c r="EC157" s="91"/>
      <c r="ED157" s="91"/>
      <c r="EE157" s="91"/>
      <c r="EF157" s="91"/>
      <c r="EG157" s="397" t="s">
        <v>603</v>
      </c>
      <c r="EH157" s="96" t="s">
        <v>516</v>
      </c>
      <c r="EI157" s="95" t="s">
        <v>517</v>
      </c>
      <c r="EJ157" s="95" t="s">
        <v>518</v>
      </c>
      <c r="EK157" s="96"/>
      <c r="EL157" s="74" t="s">
        <v>519</v>
      </c>
      <c r="EM157" s="74" t="s">
        <v>520</v>
      </c>
      <c r="EN157" s="398" t="s">
        <v>603</v>
      </c>
      <c r="EO157" s="185"/>
      <c r="EP157" s="185"/>
      <c r="EQ157" s="185" t="s">
        <v>1097</v>
      </c>
      <c r="ER157" s="185" t="s">
        <v>1098</v>
      </c>
      <c r="ES157" s="185" t="s">
        <v>1099</v>
      </c>
      <c r="ET157" s="185"/>
      <c r="EU157" s="185"/>
      <c r="EV157" s="137"/>
      <c r="EW157" s="137"/>
      <c r="EX157" s="356"/>
      <c r="EY157" s="356"/>
      <c r="EZ157" s="356"/>
      <c r="FA157" s="356"/>
      <c r="FB157" s="356"/>
      <c r="FC157" s="356"/>
      <c r="FD157" s="355" t="s">
        <v>741</v>
      </c>
      <c r="FE157" s="356"/>
      <c r="FF157" s="240">
        <v>49704</v>
      </c>
      <c r="FG157" s="248"/>
      <c r="FH157" s="248"/>
      <c r="FI157" s="240">
        <v>116183</v>
      </c>
      <c r="FJ157" s="248"/>
      <c r="FK157" s="248"/>
      <c r="FL157" s="135">
        <v>1</v>
      </c>
      <c r="FM157" s="136"/>
      <c r="FN157" s="136"/>
      <c r="FO157" s="136"/>
      <c r="FP157" s="136"/>
      <c r="FQ157" s="136"/>
      <c r="FR157" s="136"/>
      <c r="FS157" s="136"/>
      <c r="FT157" s="136"/>
      <c r="FU157" s="136"/>
      <c r="FV157" s="136"/>
    </row>
    <row r="158" spans="1:1108" s="173" customFormat="1">
      <c r="A158" s="42">
        <v>404</v>
      </c>
      <c r="B158" s="137">
        <v>141.1</v>
      </c>
      <c r="C158" s="102" t="s">
        <v>1101</v>
      </c>
      <c r="D158" s="174">
        <v>1291</v>
      </c>
      <c r="E158" s="394" t="s">
        <v>1086</v>
      </c>
      <c r="F158" s="175" t="s">
        <v>1088</v>
      </c>
      <c r="G158" s="175" t="s">
        <v>1087</v>
      </c>
      <c r="H158" s="175" t="s">
        <v>1089</v>
      </c>
      <c r="I158" s="175" t="s">
        <v>807</v>
      </c>
      <c r="J158" s="10" t="s">
        <v>1090</v>
      </c>
      <c r="K158" s="10" t="s">
        <v>1091</v>
      </c>
      <c r="L158" s="74" t="s">
        <v>1092</v>
      </c>
      <c r="M158" s="10" t="s">
        <v>1093</v>
      </c>
      <c r="N158" s="74" t="s">
        <v>293</v>
      </c>
      <c r="O158" s="177">
        <v>113027</v>
      </c>
      <c r="P158" s="109">
        <v>89</v>
      </c>
      <c r="Q158" s="109" t="s">
        <v>0</v>
      </c>
      <c r="R158" s="109">
        <v>150</v>
      </c>
      <c r="S158" s="109" t="s">
        <v>0</v>
      </c>
      <c r="T158" s="109">
        <v>3</v>
      </c>
      <c r="U158" s="109" t="s">
        <v>0</v>
      </c>
      <c r="V158" s="109">
        <v>16</v>
      </c>
      <c r="W158" s="109" t="s">
        <v>0</v>
      </c>
      <c r="X158" s="109">
        <v>10</v>
      </c>
      <c r="Y158" s="109" t="s">
        <v>0</v>
      </c>
      <c r="Z158" s="109">
        <v>2</v>
      </c>
      <c r="AA158" s="109" t="s">
        <v>0</v>
      </c>
      <c r="AB158" s="109"/>
      <c r="AC158" s="109" t="s">
        <v>0</v>
      </c>
      <c r="AD158" s="109"/>
      <c r="AE158" s="109" t="s">
        <v>0</v>
      </c>
      <c r="AF158" s="77">
        <v>4.5</v>
      </c>
      <c r="AG158" s="78">
        <v>8</v>
      </c>
      <c r="AH158" s="77" t="s">
        <v>407</v>
      </c>
      <c r="AI158" s="77" t="s">
        <v>0</v>
      </c>
      <c r="AJ158" s="284" t="s">
        <v>8</v>
      </c>
      <c r="AK158" s="284" t="s">
        <v>797</v>
      </c>
      <c r="AL158" s="285" t="s">
        <v>11</v>
      </c>
      <c r="AM158" s="285"/>
      <c r="AN158" s="285"/>
      <c r="AO158" s="285"/>
      <c r="AP158" s="111">
        <v>10</v>
      </c>
      <c r="AQ158" s="111" t="s">
        <v>7</v>
      </c>
      <c r="AR158" s="83">
        <v>0.43</v>
      </c>
      <c r="AS158" s="83" t="s">
        <v>20</v>
      </c>
      <c r="AT158" s="265" t="s">
        <v>205</v>
      </c>
      <c r="AU158" s="266" t="s">
        <v>250</v>
      </c>
      <c r="AV158" s="266" t="s">
        <v>757</v>
      </c>
      <c r="AW158" s="74" t="s">
        <v>206</v>
      </c>
      <c r="AX158" s="74" t="s">
        <v>207</v>
      </c>
      <c r="AY158" s="74" t="s">
        <v>208</v>
      </c>
      <c r="AZ158" s="74" t="s">
        <v>209</v>
      </c>
      <c r="BA158" s="152" t="s">
        <v>210</v>
      </c>
      <c r="BB158" s="86" t="s">
        <v>211</v>
      </c>
      <c r="BC158" s="86" t="s">
        <v>212</v>
      </c>
      <c r="BD158" s="86" t="s">
        <v>213</v>
      </c>
      <c r="BE158" s="399" t="s">
        <v>1086</v>
      </c>
      <c r="BF158" s="236" t="s">
        <v>1094</v>
      </c>
      <c r="BG158" s="96" t="s">
        <v>1095</v>
      </c>
      <c r="BH158" s="96" t="s">
        <v>1096</v>
      </c>
      <c r="BM158" s="154" t="s">
        <v>294</v>
      </c>
      <c r="BN158" s="157" t="s">
        <v>295</v>
      </c>
      <c r="BO158" s="157" t="s">
        <v>296</v>
      </c>
      <c r="BP158" s="156" t="s">
        <v>297</v>
      </c>
      <c r="BQ158" s="155" t="s">
        <v>298</v>
      </c>
      <c r="BR158" s="155" t="s">
        <v>299</v>
      </c>
      <c r="BS158" s="121" t="s">
        <v>300</v>
      </c>
      <c r="BT158" s="121" t="s">
        <v>301</v>
      </c>
      <c r="BU158" s="121" t="s">
        <v>294</v>
      </c>
      <c r="BV158" s="121" t="s">
        <v>302</v>
      </c>
      <c r="BW158" s="121" t="s">
        <v>296</v>
      </c>
      <c r="BX158" s="121" t="s">
        <v>297</v>
      </c>
      <c r="BY158" s="121" t="s">
        <v>414</v>
      </c>
      <c r="BZ158" s="155" t="s">
        <v>415</v>
      </c>
      <c r="CA158" s="268" t="s">
        <v>416</v>
      </c>
      <c r="CB158" s="268" t="s">
        <v>417</v>
      </c>
      <c r="CC158" s="155" t="s">
        <v>344</v>
      </c>
      <c r="CD158" s="155" t="s">
        <v>345</v>
      </c>
      <c r="CE158" s="155" t="s">
        <v>346</v>
      </c>
      <c r="CF158" s="155" t="s">
        <v>347</v>
      </c>
      <c r="CG158" s="154" t="s">
        <v>734</v>
      </c>
      <c r="CH158" s="156" t="s">
        <v>735</v>
      </c>
      <c r="CI158" s="156" t="s">
        <v>736</v>
      </c>
      <c r="CJ158" s="156" t="s">
        <v>737</v>
      </c>
      <c r="CK158" s="158"/>
      <c r="CL158" s="158"/>
      <c r="CM158" s="158"/>
      <c r="CN158" s="158"/>
      <c r="CO158" s="158"/>
      <c r="CP158" s="158"/>
      <c r="CQ158" s="158"/>
      <c r="CR158" s="158"/>
      <c r="CS158" s="158"/>
      <c r="CT158" s="158"/>
      <c r="CU158" s="158"/>
      <c r="CV158" s="158"/>
      <c r="CW158" s="158"/>
      <c r="CX158" s="158"/>
      <c r="CY158" s="158"/>
      <c r="CZ158" s="91"/>
      <c r="DA158" s="92"/>
      <c r="DB158" s="93"/>
      <c r="DC158" s="93"/>
      <c r="DD158" s="93"/>
      <c r="DE158" s="280" t="s">
        <v>509</v>
      </c>
      <c r="DF158" s="92"/>
      <c r="DG158" s="158"/>
      <c r="DH158" s="158"/>
      <c r="DI158" s="92" t="s">
        <v>236</v>
      </c>
      <c r="DJ158" s="91" t="s">
        <v>237</v>
      </c>
      <c r="DK158" s="91" t="s">
        <v>238</v>
      </c>
      <c r="DL158" s="91" t="s">
        <v>239</v>
      </c>
      <c r="DM158" s="127" t="s">
        <v>414</v>
      </c>
      <c r="DN158" s="127" t="s">
        <v>422</v>
      </c>
      <c r="DO158" s="127" t="s">
        <v>755</v>
      </c>
      <c r="DP158" s="127" t="s">
        <v>424</v>
      </c>
      <c r="DQ158" s="91"/>
      <c r="DR158" s="91"/>
      <c r="DS158" s="91"/>
      <c r="DT158" s="91"/>
      <c r="DU158" s="191" t="s">
        <v>852</v>
      </c>
      <c r="DV158" s="91" t="s">
        <v>853</v>
      </c>
      <c r="DW158" s="91" t="s">
        <v>854</v>
      </c>
      <c r="DX158" s="91" t="s">
        <v>855</v>
      </c>
      <c r="DY158" s="91"/>
      <c r="DZ158" s="91"/>
      <c r="EA158" s="91"/>
      <c r="EB158" s="91"/>
      <c r="EC158" s="91"/>
      <c r="ED158" s="91"/>
      <c r="EE158" s="91"/>
      <c r="EF158" s="91"/>
      <c r="EG158" s="397" t="s">
        <v>603</v>
      </c>
      <c r="EH158" s="96" t="s">
        <v>516</v>
      </c>
      <c r="EI158" s="95" t="s">
        <v>517</v>
      </c>
      <c r="EJ158" s="95" t="s">
        <v>518</v>
      </c>
      <c r="EK158" s="96"/>
      <c r="EL158" s="74" t="s">
        <v>519</v>
      </c>
      <c r="EM158" s="74" t="s">
        <v>520</v>
      </c>
      <c r="EN158" s="398" t="s">
        <v>603</v>
      </c>
      <c r="EO158" s="185"/>
      <c r="EP158" s="185"/>
      <c r="EQ158" s="185" t="s">
        <v>1097</v>
      </c>
      <c r="ER158" s="185" t="s">
        <v>1098</v>
      </c>
      <c r="ES158" s="185" t="s">
        <v>1099</v>
      </c>
      <c r="ET158" s="185"/>
      <c r="EU158" s="185"/>
      <c r="EV158" s="137"/>
      <c r="EW158" s="137"/>
      <c r="EX158" s="356"/>
      <c r="EY158" s="356"/>
      <c r="EZ158" s="356"/>
      <c r="FA158" s="356"/>
      <c r="FB158" s="356"/>
      <c r="FC158" s="356"/>
      <c r="FD158" s="355" t="s">
        <v>741</v>
      </c>
      <c r="FE158" s="356"/>
      <c r="FF158" s="240">
        <v>49706</v>
      </c>
      <c r="FG158" s="248"/>
      <c r="FH158" s="248"/>
      <c r="FI158" s="240">
        <v>116185</v>
      </c>
      <c r="FJ158" s="248"/>
      <c r="FK158" s="248"/>
      <c r="FL158" s="135">
        <v>1</v>
      </c>
      <c r="FM158" s="136"/>
      <c r="FN158" s="136"/>
      <c r="FO158" s="136"/>
      <c r="FP158" s="136"/>
      <c r="FQ158" s="136"/>
      <c r="FR158" s="136"/>
      <c r="FS158" s="136"/>
      <c r="FT158" s="136"/>
      <c r="FU158" s="136"/>
      <c r="FV158" s="136"/>
      <c r="FW158" s="249"/>
      <c r="FX158" s="249"/>
      <c r="FY158" s="249"/>
      <c r="FZ158" s="249"/>
      <c r="GA158" s="249"/>
      <c r="GB158" s="249"/>
      <c r="GC158" s="249"/>
      <c r="GD158" s="249"/>
      <c r="GE158" s="249"/>
      <c r="GF158" s="249"/>
      <c r="GG158" s="249"/>
      <c r="GH158" s="249"/>
      <c r="GI158" s="249"/>
      <c r="GJ158" s="249"/>
      <c r="GK158" s="249"/>
      <c r="GL158" s="249"/>
      <c r="GM158" s="249"/>
      <c r="GN158" s="249"/>
      <c r="GO158" s="249"/>
      <c r="GP158" s="249"/>
      <c r="GQ158" s="249"/>
      <c r="GR158" s="249"/>
      <c r="GS158" s="249"/>
      <c r="GT158" s="249"/>
      <c r="GU158" s="249"/>
      <c r="GV158" s="249"/>
      <c r="GW158" s="249"/>
      <c r="GX158" s="249"/>
      <c r="GY158" s="249"/>
      <c r="GZ158" s="249"/>
      <c r="HA158" s="249"/>
      <c r="HB158" s="249"/>
      <c r="HC158" s="249"/>
      <c r="HD158" s="249"/>
      <c r="HE158" s="249"/>
      <c r="HF158" s="249"/>
      <c r="HG158" s="249"/>
      <c r="HH158" s="249"/>
      <c r="HI158" s="249"/>
      <c r="HJ158" s="249"/>
      <c r="HK158" s="249"/>
      <c r="HL158" s="249"/>
      <c r="HM158" s="249"/>
      <c r="HN158" s="249"/>
      <c r="HO158" s="249"/>
      <c r="HP158" s="249"/>
      <c r="HQ158" s="249"/>
      <c r="HR158" s="249"/>
      <c r="HS158" s="249"/>
      <c r="HT158" s="249"/>
      <c r="HU158" s="249"/>
      <c r="HV158" s="249"/>
      <c r="HW158" s="249"/>
      <c r="HX158" s="249"/>
      <c r="HY158" s="249"/>
      <c r="HZ158" s="249"/>
      <c r="IA158" s="249"/>
      <c r="IB158" s="249"/>
      <c r="IC158" s="249"/>
      <c r="ID158" s="249"/>
      <c r="IE158" s="249"/>
      <c r="IF158" s="249"/>
      <c r="IG158" s="249"/>
      <c r="IH158" s="249"/>
      <c r="II158" s="249"/>
      <c r="IJ158" s="249"/>
      <c r="IK158" s="249"/>
      <c r="IL158" s="249"/>
      <c r="IM158" s="249"/>
      <c r="IN158" s="249"/>
      <c r="IO158" s="249"/>
      <c r="IP158" s="249"/>
      <c r="IQ158" s="249"/>
      <c r="IR158" s="249"/>
      <c r="IS158" s="249"/>
      <c r="IT158" s="249"/>
      <c r="IU158" s="249"/>
      <c r="IV158" s="249"/>
      <c r="IW158" s="249"/>
      <c r="IX158" s="249"/>
      <c r="IY158" s="249"/>
      <c r="IZ158" s="249"/>
      <c r="JA158" s="249"/>
      <c r="JB158" s="249"/>
      <c r="JC158" s="249"/>
      <c r="JD158" s="249"/>
      <c r="JE158" s="249"/>
      <c r="JF158" s="249"/>
      <c r="JG158" s="249"/>
      <c r="JH158" s="249"/>
      <c r="JI158" s="249"/>
      <c r="JJ158" s="249"/>
      <c r="JK158" s="249"/>
      <c r="JL158" s="249"/>
      <c r="JM158" s="249"/>
      <c r="JN158" s="249"/>
      <c r="JO158" s="249"/>
      <c r="JP158" s="249"/>
      <c r="JQ158" s="249"/>
      <c r="JR158" s="249"/>
      <c r="JS158" s="249"/>
      <c r="JT158" s="249"/>
      <c r="JU158" s="249"/>
      <c r="JV158" s="249"/>
      <c r="JW158" s="249"/>
      <c r="JX158" s="249"/>
      <c r="JY158" s="249"/>
      <c r="JZ158" s="249"/>
      <c r="KA158" s="249"/>
      <c r="KB158" s="249"/>
      <c r="KC158" s="249"/>
      <c r="KD158" s="249"/>
      <c r="KE158" s="249"/>
      <c r="KF158" s="249"/>
      <c r="KG158" s="249"/>
      <c r="KH158" s="249"/>
      <c r="KI158" s="249"/>
      <c r="KJ158" s="249"/>
      <c r="KK158" s="249"/>
      <c r="KL158" s="249"/>
      <c r="KM158" s="249"/>
      <c r="KN158" s="249"/>
      <c r="KO158" s="249"/>
      <c r="KP158" s="249"/>
      <c r="KQ158" s="249"/>
      <c r="KR158" s="249"/>
      <c r="KS158" s="249"/>
      <c r="KT158" s="249"/>
      <c r="KU158" s="249"/>
      <c r="KV158" s="249"/>
      <c r="KW158" s="249"/>
      <c r="KX158" s="249"/>
      <c r="KY158" s="249"/>
      <c r="KZ158" s="249"/>
      <c r="LA158" s="249"/>
      <c r="LB158" s="249"/>
      <c r="LC158" s="249"/>
      <c r="LD158" s="249"/>
      <c r="LE158" s="249"/>
      <c r="LF158" s="249"/>
      <c r="LG158" s="249"/>
      <c r="LH158" s="249"/>
      <c r="LI158" s="249"/>
      <c r="LJ158" s="249"/>
      <c r="LK158" s="249"/>
      <c r="LL158" s="249"/>
      <c r="LM158" s="249"/>
      <c r="LN158" s="249"/>
      <c r="LO158" s="249"/>
      <c r="LP158" s="249"/>
      <c r="LQ158" s="249"/>
      <c r="LR158" s="249"/>
      <c r="LS158" s="249"/>
      <c r="LT158" s="249"/>
      <c r="LU158" s="249"/>
      <c r="LV158" s="249"/>
      <c r="LW158" s="249"/>
      <c r="LX158" s="249"/>
      <c r="LY158" s="249"/>
      <c r="LZ158" s="249"/>
      <c r="MA158" s="249"/>
      <c r="MB158" s="249"/>
      <c r="MC158" s="249"/>
      <c r="MD158" s="249"/>
      <c r="ME158" s="249"/>
      <c r="MF158" s="249"/>
      <c r="MG158" s="249"/>
      <c r="MH158" s="249"/>
      <c r="MI158" s="249"/>
      <c r="MJ158" s="249"/>
      <c r="MK158" s="249"/>
      <c r="ML158" s="249"/>
      <c r="MM158" s="249"/>
      <c r="MN158" s="249"/>
      <c r="MO158" s="249"/>
      <c r="MP158" s="249"/>
      <c r="MQ158" s="249"/>
      <c r="MR158" s="249"/>
      <c r="MS158" s="249"/>
      <c r="MT158" s="249"/>
      <c r="MU158" s="249"/>
      <c r="MV158" s="249"/>
      <c r="MW158" s="249"/>
      <c r="MX158" s="249"/>
      <c r="MY158" s="249"/>
      <c r="MZ158" s="249"/>
      <c r="NA158" s="249"/>
      <c r="NB158" s="249"/>
      <c r="NC158" s="249"/>
      <c r="ND158" s="249"/>
      <c r="NE158" s="249"/>
      <c r="NF158" s="249"/>
      <c r="NG158" s="249"/>
      <c r="NH158" s="249"/>
      <c r="NI158" s="249"/>
      <c r="NJ158" s="249"/>
      <c r="NK158" s="249"/>
      <c r="NL158" s="249"/>
      <c r="NM158" s="249"/>
      <c r="NN158" s="249"/>
      <c r="NO158" s="249"/>
      <c r="NP158" s="249"/>
      <c r="NQ158" s="249"/>
      <c r="NR158" s="249"/>
      <c r="NS158" s="249"/>
      <c r="NT158" s="249"/>
      <c r="NU158" s="249"/>
      <c r="NV158" s="249"/>
      <c r="NW158" s="249"/>
      <c r="NX158" s="249"/>
      <c r="NY158" s="249"/>
      <c r="NZ158" s="249"/>
      <c r="OA158" s="249"/>
      <c r="OB158" s="249"/>
      <c r="OC158" s="249"/>
      <c r="OD158" s="249"/>
      <c r="OE158" s="249"/>
      <c r="OF158" s="249"/>
      <c r="OG158" s="249"/>
      <c r="OH158" s="249"/>
      <c r="OI158" s="249"/>
      <c r="OJ158" s="249"/>
      <c r="OK158" s="249"/>
      <c r="OL158" s="249"/>
      <c r="OM158" s="249"/>
      <c r="ON158" s="249"/>
      <c r="OO158" s="249"/>
      <c r="OP158" s="249"/>
      <c r="OQ158" s="249"/>
      <c r="OR158" s="249"/>
      <c r="OS158" s="249"/>
      <c r="OT158" s="249"/>
      <c r="OU158" s="249"/>
      <c r="OV158" s="249"/>
      <c r="OW158" s="249"/>
      <c r="OX158" s="249"/>
      <c r="OY158" s="249"/>
      <c r="OZ158" s="249"/>
      <c r="PA158" s="249"/>
      <c r="PB158" s="249"/>
      <c r="PC158" s="249"/>
      <c r="PD158" s="249"/>
      <c r="PE158" s="249"/>
      <c r="PF158" s="249"/>
      <c r="PG158" s="249"/>
      <c r="PH158" s="249"/>
      <c r="PI158" s="249"/>
      <c r="PJ158" s="249"/>
      <c r="PK158" s="249"/>
      <c r="PL158" s="249"/>
      <c r="PM158" s="249"/>
      <c r="PN158" s="249"/>
      <c r="PO158" s="249"/>
      <c r="PP158" s="249"/>
      <c r="PQ158" s="249"/>
      <c r="PR158" s="249"/>
      <c r="PS158" s="249"/>
      <c r="PT158" s="249"/>
      <c r="PU158" s="249"/>
      <c r="PV158" s="249"/>
      <c r="PW158" s="249"/>
      <c r="PX158" s="249"/>
      <c r="PY158" s="249"/>
      <c r="PZ158" s="249"/>
      <c r="QA158" s="249"/>
      <c r="QB158" s="249"/>
      <c r="QC158" s="249"/>
      <c r="QD158" s="249"/>
      <c r="QE158" s="249"/>
      <c r="QF158" s="249"/>
      <c r="QG158" s="249"/>
      <c r="QH158" s="249"/>
      <c r="QI158" s="249"/>
      <c r="QJ158" s="249"/>
      <c r="QK158" s="249"/>
      <c r="QL158" s="249"/>
      <c r="QM158" s="249"/>
      <c r="QN158" s="249"/>
      <c r="QO158" s="249"/>
      <c r="QP158" s="249"/>
      <c r="QQ158" s="249"/>
      <c r="QR158" s="249"/>
      <c r="QS158" s="249"/>
      <c r="QT158" s="249"/>
      <c r="QU158" s="249"/>
      <c r="QV158" s="249"/>
      <c r="QW158" s="249"/>
      <c r="QX158" s="249"/>
      <c r="QY158" s="249"/>
      <c r="QZ158" s="249"/>
      <c r="RA158" s="249"/>
      <c r="RB158" s="249"/>
      <c r="RC158" s="249"/>
      <c r="RD158" s="249"/>
      <c r="RE158" s="249"/>
      <c r="RF158" s="249"/>
      <c r="RG158" s="249"/>
      <c r="RH158" s="249"/>
      <c r="RI158" s="249"/>
      <c r="RJ158" s="249"/>
      <c r="RK158" s="249"/>
      <c r="RL158" s="249"/>
      <c r="RM158" s="249"/>
      <c r="RN158" s="249"/>
      <c r="RO158" s="249"/>
      <c r="RP158" s="249"/>
      <c r="RQ158" s="249"/>
      <c r="RR158" s="249"/>
      <c r="RS158" s="249"/>
      <c r="RT158" s="249"/>
      <c r="RU158" s="249"/>
      <c r="RV158" s="249"/>
      <c r="RW158" s="249"/>
      <c r="RX158" s="249"/>
      <c r="RY158" s="249"/>
      <c r="RZ158" s="249"/>
      <c r="SA158" s="249"/>
      <c r="SB158" s="249"/>
      <c r="SC158" s="249"/>
      <c r="SD158" s="249"/>
      <c r="SE158" s="249"/>
      <c r="SF158" s="249"/>
      <c r="SG158" s="249"/>
      <c r="SH158" s="249"/>
      <c r="SI158" s="249"/>
      <c r="SJ158" s="249"/>
      <c r="SK158" s="249"/>
      <c r="SL158" s="249"/>
      <c r="SM158" s="249"/>
      <c r="SN158" s="249"/>
      <c r="SO158" s="249"/>
      <c r="SP158" s="249"/>
      <c r="SQ158" s="249"/>
      <c r="SR158" s="249"/>
      <c r="SS158" s="249"/>
      <c r="ST158" s="249"/>
      <c r="SU158" s="249"/>
      <c r="SV158" s="249"/>
      <c r="SW158" s="249"/>
      <c r="SX158" s="249"/>
      <c r="SY158" s="249"/>
      <c r="SZ158" s="249"/>
      <c r="TA158" s="249"/>
      <c r="TB158" s="249"/>
      <c r="TC158" s="249"/>
      <c r="TD158" s="249"/>
      <c r="TE158" s="249"/>
      <c r="TF158" s="249"/>
      <c r="TG158" s="249"/>
      <c r="TH158" s="249"/>
      <c r="TI158" s="249"/>
      <c r="TJ158" s="249"/>
      <c r="TK158" s="249"/>
      <c r="TL158" s="249"/>
      <c r="TM158" s="249"/>
      <c r="TN158" s="249"/>
      <c r="TO158" s="249"/>
      <c r="TP158" s="249"/>
      <c r="TQ158" s="249"/>
      <c r="TR158" s="249"/>
      <c r="TS158" s="249"/>
      <c r="TT158" s="249"/>
      <c r="TU158" s="249"/>
      <c r="TV158" s="249"/>
      <c r="TW158" s="249"/>
      <c r="TX158" s="249"/>
      <c r="TY158" s="249"/>
      <c r="TZ158" s="249"/>
      <c r="UA158" s="249"/>
      <c r="UB158" s="249"/>
      <c r="UC158" s="249"/>
      <c r="UD158" s="249"/>
      <c r="UE158" s="249"/>
      <c r="UF158" s="249"/>
      <c r="UG158" s="249"/>
      <c r="UH158" s="249"/>
      <c r="UI158" s="249"/>
      <c r="UJ158" s="249"/>
      <c r="UK158" s="249"/>
      <c r="UL158" s="249"/>
      <c r="UM158" s="249"/>
      <c r="UN158" s="249"/>
      <c r="UO158" s="249"/>
      <c r="UP158" s="249"/>
      <c r="UQ158" s="249"/>
      <c r="UR158" s="249"/>
      <c r="US158" s="249"/>
      <c r="UT158" s="249"/>
      <c r="UU158" s="249"/>
      <c r="UV158" s="249"/>
      <c r="UW158" s="249"/>
      <c r="UX158" s="249"/>
      <c r="UY158" s="249"/>
      <c r="UZ158" s="249"/>
      <c r="VA158" s="249"/>
      <c r="VB158" s="249"/>
      <c r="VC158" s="249"/>
      <c r="VD158" s="249"/>
      <c r="VE158" s="249"/>
      <c r="VF158" s="249"/>
      <c r="VG158" s="249"/>
      <c r="VH158" s="249"/>
      <c r="VI158" s="249"/>
      <c r="VJ158" s="249"/>
      <c r="VK158" s="249"/>
      <c r="VL158" s="249"/>
      <c r="VM158" s="249"/>
      <c r="VN158" s="249"/>
      <c r="VO158" s="249"/>
      <c r="VP158" s="249"/>
      <c r="VQ158" s="249"/>
      <c r="VR158" s="249"/>
      <c r="VS158" s="249"/>
      <c r="VT158" s="249"/>
      <c r="VU158" s="249"/>
      <c r="VV158" s="249"/>
      <c r="VW158" s="249"/>
      <c r="VX158" s="249"/>
      <c r="VY158" s="249"/>
      <c r="VZ158" s="249"/>
      <c r="WA158" s="249"/>
      <c r="WB158" s="249"/>
      <c r="WC158" s="249"/>
      <c r="WD158" s="249"/>
      <c r="WE158" s="249"/>
      <c r="WF158" s="249"/>
      <c r="WG158" s="249"/>
      <c r="WH158" s="249"/>
      <c r="WI158" s="249"/>
      <c r="WJ158" s="249"/>
      <c r="WK158" s="249"/>
      <c r="WL158" s="249"/>
      <c r="WM158" s="249"/>
      <c r="WN158" s="249"/>
      <c r="WO158" s="249"/>
      <c r="WP158" s="249"/>
      <c r="WQ158" s="249"/>
      <c r="WR158" s="249"/>
      <c r="WS158" s="249"/>
      <c r="WT158" s="249"/>
      <c r="WU158" s="249"/>
      <c r="WV158" s="249"/>
      <c r="WW158" s="249"/>
      <c r="WX158" s="249"/>
      <c r="WY158" s="249"/>
      <c r="WZ158" s="249"/>
      <c r="XA158" s="249"/>
      <c r="XB158" s="249"/>
      <c r="XC158" s="249"/>
      <c r="XD158" s="249"/>
      <c r="XE158" s="249"/>
      <c r="XF158" s="249"/>
      <c r="XG158" s="249"/>
      <c r="XH158" s="249"/>
      <c r="XI158" s="249"/>
      <c r="XJ158" s="249"/>
      <c r="XK158" s="249"/>
      <c r="XL158" s="249"/>
      <c r="XM158" s="249"/>
      <c r="XN158" s="249"/>
      <c r="XO158" s="249"/>
      <c r="XP158" s="249"/>
      <c r="XQ158" s="249"/>
      <c r="XR158" s="249"/>
      <c r="XS158" s="249"/>
      <c r="XT158" s="249"/>
      <c r="XU158" s="249"/>
      <c r="XV158" s="249"/>
      <c r="XW158" s="249"/>
      <c r="XX158" s="249"/>
      <c r="XY158" s="249"/>
      <c r="XZ158" s="249"/>
      <c r="YA158" s="249"/>
      <c r="YB158" s="249"/>
      <c r="YC158" s="249"/>
      <c r="YD158" s="249"/>
      <c r="YE158" s="249"/>
      <c r="YF158" s="249"/>
      <c r="YG158" s="249"/>
      <c r="YH158" s="249"/>
      <c r="YI158" s="249"/>
      <c r="YJ158" s="249"/>
      <c r="YK158" s="249"/>
      <c r="YL158" s="249"/>
      <c r="YM158" s="249"/>
      <c r="YN158" s="249"/>
      <c r="YO158" s="249"/>
      <c r="YP158" s="249"/>
      <c r="YQ158" s="249"/>
      <c r="YR158" s="249"/>
      <c r="YS158" s="249"/>
      <c r="YT158" s="249"/>
      <c r="YU158" s="249"/>
      <c r="YV158" s="249"/>
      <c r="YW158" s="249"/>
      <c r="YX158" s="249"/>
      <c r="YY158" s="249"/>
      <c r="YZ158" s="249"/>
      <c r="ZA158" s="249"/>
      <c r="ZB158" s="249"/>
      <c r="ZC158" s="249"/>
      <c r="ZD158" s="249"/>
      <c r="ZE158" s="249"/>
      <c r="ZF158" s="249"/>
      <c r="ZG158" s="249"/>
      <c r="ZH158" s="249"/>
      <c r="ZI158" s="249"/>
      <c r="ZJ158" s="249"/>
      <c r="ZK158" s="249"/>
      <c r="ZL158" s="249"/>
      <c r="ZM158" s="249"/>
      <c r="ZN158" s="249"/>
      <c r="ZO158" s="249"/>
      <c r="ZP158" s="249"/>
      <c r="ZQ158" s="249"/>
      <c r="ZR158" s="249"/>
      <c r="ZS158" s="249"/>
      <c r="ZT158" s="249"/>
      <c r="ZU158" s="249"/>
      <c r="ZV158" s="249"/>
      <c r="ZW158" s="249"/>
      <c r="ZX158" s="249"/>
      <c r="ZY158" s="249"/>
      <c r="ZZ158" s="249"/>
      <c r="AAA158" s="249"/>
      <c r="AAB158" s="249"/>
      <c r="AAC158" s="249"/>
      <c r="AAD158" s="249"/>
      <c r="AAE158" s="249"/>
      <c r="AAF158" s="249"/>
      <c r="AAG158" s="249"/>
      <c r="AAH158" s="249"/>
      <c r="AAI158" s="249"/>
      <c r="AAJ158" s="249"/>
      <c r="AAK158" s="249"/>
      <c r="AAL158" s="249"/>
      <c r="AAM158" s="249"/>
      <c r="AAN158" s="249"/>
      <c r="AAO158" s="249"/>
      <c r="AAP158" s="249"/>
      <c r="AAQ158" s="249"/>
      <c r="AAR158" s="249"/>
      <c r="AAS158" s="249"/>
      <c r="AAT158" s="249"/>
      <c r="AAU158" s="249"/>
      <c r="AAV158" s="249"/>
      <c r="AAW158" s="249"/>
      <c r="AAX158" s="249"/>
      <c r="AAY158" s="249"/>
      <c r="AAZ158" s="249"/>
      <c r="ABA158" s="249"/>
      <c r="ABB158" s="249"/>
      <c r="ABC158" s="249"/>
      <c r="ABD158" s="249"/>
      <c r="ABE158" s="249"/>
      <c r="ABF158" s="249"/>
      <c r="ABG158" s="249"/>
      <c r="ABH158" s="249"/>
      <c r="ABI158" s="249"/>
      <c r="ABJ158" s="249"/>
      <c r="ABK158" s="249"/>
      <c r="ABL158" s="249"/>
      <c r="ABM158" s="249"/>
      <c r="ABN158" s="249"/>
      <c r="ABO158" s="249"/>
      <c r="ABP158" s="249"/>
      <c r="ABQ158" s="249"/>
      <c r="ABR158" s="249"/>
      <c r="ABS158" s="249"/>
      <c r="ABT158" s="249"/>
      <c r="ABU158" s="249"/>
      <c r="ABV158" s="249"/>
      <c r="ABW158" s="249"/>
      <c r="ABX158" s="249"/>
      <c r="ABY158" s="249"/>
      <c r="ABZ158" s="249"/>
      <c r="ACA158" s="249"/>
      <c r="ACB158" s="249"/>
      <c r="ACC158" s="249"/>
      <c r="ACD158" s="249"/>
      <c r="ACE158" s="249"/>
      <c r="ACF158" s="249"/>
      <c r="ACG158" s="249"/>
      <c r="ACH158" s="249"/>
      <c r="ACI158" s="249"/>
      <c r="ACJ158" s="249"/>
      <c r="ACK158" s="249"/>
      <c r="ACL158" s="249"/>
      <c r="ACM158" s="249"/>
      <c r="ACN158" s="249"/>
      <c r="ACO158" s="249"/>
      <c r="ACP158" s="249"/>
      <c r="ACQ158" s="249"/>
      <c r="ACR158" s="249"/>
      <c r="ACS158" s="249"/>
      <c r="ACT158" s="249"/>
      <c r="ACU158" s="249"/>
      <c r="ACV158" s="249"/>
      <c r="ACW158" s="249"/>
      <c r="ACX158" s="249"/>
      <c r="ACY158" s="249"/>
      <c r="ACZ158" s="249"/>
      <c r="ADA158" s="249"/>
      <c r="ADB158" s="249"/>
      <c r="ADC158" s="249"/>
      <c r="ADD158" s="249"/>
      <c r="ADE158" s="249"/>
      <c r="ADF158" s="249"/>
      <c r="ADG158" s="249"/>
      <c r="ADH158" s="249"/>
      <c r="ADI158" s="249"/>
      <c r="ADJ158" s="249"/>
      <c r="ADK158" s="249"/>
      <c r="ADL158" s="249"/>
      <c r="ADM158" s="249"/>
      <c r="ADN158" s="249"/>
      <c r="ADO158" s="249"/>
      <c r="ADP158" s="249"/>
      <c r="ADQ158" s="249"/>
      <c r="ADR158" s="249"/>
      <c r="ADS158" s="249"/>
      <c r="ADT158" s="249"/>
      <c r="ADU158" s="249"/>
      <c r="ADV158" s="249"/>
      <c r="ADW158" s="249"/>
      <c r="ADX158" s="249"/>
      <c r="ADY158" s="249"/>
      <c r="ADZ158" s="249"/>
      <c r="AEA158" s="249"/>
      <c r="AEB158" s="249"/>
      <c r="AEC158" s="249"/>
      <c r="AED158" s="249"/>
      <c r="AEE158" s="249"/>
      <c r="AEF158" s="249"/>
      <c r="AEG158" s="249"/>
      <c r="AEH158" s="249"/>
      <c r="AEI158" s="249"/>
      <c r="AEJ158" s="249"/>
      <c r="AEK158" s="249"/>
      <c r="AEL158" s="249"/>
      <c r="AEM158" s="249"/>
      <c r="AEN158" s="249"/>
      <c r="AEO158" s="249"/>
      <c r="AEP158" s="249"/>
      <c r="AEQ158" s="249"/>
      <c r="AER158" s="249"/>
      <c r="AES158" s="249"/>
      <c r="AET158" s="249"/>
      <c r="AEU158" s="249"/>
      <c r="AEV158" s="249"/>
      <c r="AEW158" s="249"/>
      <c r="AEX158" s="249"/>
      <c r="AEY158" s="249"/>
      <c r="AEZ158" s="249"/>
      <c r="AFA158" s="249"/>
      <c r="AFB158" s="249"/>
      <c r="AFC158" s="249"/>
      <c r="AFD158" s="249"/>
      <c r="AFE158" s="249"/>
      <c r="AFF158" s="249"/>
      <c r="AFG158" s="249"/>
      <c r="AFH158" s="249"/>
      <c r="AFI158" s="249"/>
      <c r="AFJ158" s="249"/>
      <c r="AFK158" s="249"/>
      <c r="AFL158" s="249"/>
      <c r="AFM158" s="249"/>
      <c r="AFN158" s="249"/>
      <c r="AFO158" s="249"/>
      <c r="AFP158" s="249"/>
      <c r="AFQ158" s="249"/>
      <c r="AFR158" s="249"/>
      <c r="AFS158" s="249"/>
      <c r="AFT158" s="249"/>
      <c r="AFU158" s="249"/>
      <c r="AFV158" s="249"/>
      <c r="AFW158" s="249"/>
      <c r="AFX158" s="249"/>
      <c r="AFY158" s="249"/>
      <c r="AFZ158" s="249"/>
      <c r="AGA158" s="249"/>
      <c r="AGB158" s="249"/>
      <c r="AGC158" s="249"/>
      <c r="AGD158" s="249"/>
      <c r="AGE158" s="249"/>
      <c r="AGF158" s="249"/>
      <c r="AGG158" s="249"/>
      <c r="AGH158" s="249"/>
      <c r="AGI158" s="249"/>
      <c r="AGJ158" s="249"/>
      <c r="AGK158" s="249"/>
      <c r="AGL158" s="249"/>
      <c r="AGM158" s="249"/>
      <c r="AGN158" s="249"/>
      <c r="AGO158" s="249"/>
      <c r="AGP158" s="249"/>
      <c r="AGQ158" s="249"/>
      <c r="AGR158" s="249"/>
      <c r="AGS158" s="249"/>
      <c r="AGT158" s="249"/>
      <c r="AGU158" s="249"/>
      <c r="AGV158" s="249"/>
      <c r="AGW158" s="249"/>
      <c r="AGX158" s="249"/>
      <c r="AGY158" s="249"/>
      <c r="AGZ158" s="249"/>
      <c r="AHA158" s="249"/>
      <c r="AHB158" s="249"/>
      <c r="AHC158" s="249"/>
      <c r="AHD158" s="249"/>
      <c r="AHE158" s="249"/>
      <c r="AHF158" s="249"/>
      <c r="AHG158" s="249"/>
      <c r="AHH158" s="249"/>
      <c r="AHI158" s="249"/>
      <c r="AHJ158" s="249"/>
      <c r="AHK158" s="249"/>
      <c r="AHL158" s="249"/>
      <c r="AHM158" s="249"/>
      <c r="AHN158" s="249"/>
      <c r="AHO158" s="249"/>
      <c r="AHP158" s="249"/>
      <c r="AHQ158" s="249"/>
      <c r="AHR158" s="249"/>
      <c r="AHS158" s="249"/>
      <c r="AHT158" s="249"/>
      <c r="AHU158" s="249"/>
      <c r="AHV158" s="249"/>
      <c r="AHW158" s="249"/>
      <c r="AHX158" s="249"/>
      <c r="AHY158" s="249"/>
      <c r="AHZ158" s="249"/>
      <c r="AIA158" s="249"/>
      <c r="AIB158" s="249"/>
      <c r="AIC158" s="249"/>
      <c r="AID158" s="249"/>
      <c r="AIE158" s="249"/>
      <c r="AIF158" s="249"/>
      <c r="AIG158" s="249"/>
      <c r="AIH158" s="249"/>
      <c r="AII158" s="249"/>
      <c r="AIJ158" s="249"/>
      <c r="AIK158" s="249"/>
      <c r="AIL158" s="249"/>
      <c r="AIM158" s="249"/>
      <c r="AIN158" s="249"/>
      <c r="AIO158" s="249"/>
      <c r="AIP158" s="249"/>
      <c r="AIQ158" s="249"/>
      <c r="AIR158" s="249"/>
      <c r="AIS158" s="249"/>
      <c r="AIT158" s="249"/>
      <c r="AIU158" s="249"/>
      <c r="AIV158" s="249"/>
      <c r="AIW158" s="249"/>
      <c r="AIX158" s="249"/>
      <c r="AIY158" s="249"/>
      <c r="AIZ158" s="249"/>
      <c r="AJA158" s="249"/>
      <c r="AJB158" s="249"/>
      <c r="AJC158" s="249"/>
      <c r="AJD158" s="249"/>
      <c r="AJE158" s="249"/>
      <c r="AJF158" s="249"/>
      <c r="AJG158" s="249"/>
      <c r="AJH158" s="249"/>
      <c r="AJI158" s="249"/>
      <c r="AJJ158" s="249"/>
      <c r="AJK158" s="249"/>
      <c r="AJL158" s="249"/>
      <c r="AJM158" s="249"/>
      <c r="AJN158" s="249"/>
      <c r="AJO158" s="249"/>
      <c r="AJP158" s="249"/>
      <c r="AJQ158" s="249"/>
      <c r="AJR158" s="249"/>
      <c r="AJS158" s="249"/>
      <c r="AJT158" s="249"/>
      <c r="AJU158" s="249"/>
      <c r="AJV158" s="249"/>
      <c r="AJW158" s="249"/>
      <c r="AJX158" s="249"/>
      <c r="AJY158" s="249"/>
      <c r="AJZ158" s="249"/>
      <c r="AKA158" s="249"/>
      <c r="AKB158" s="249"/>
      <c r="AKC158" s="249"/>
      <c r="AKD158" s="249"/>
      <c r="AKE158" s="249"/>
      <c r="AKF158" s="249"/>
      <c r="AKG158" s="249"/>
      <c r="AKH158" s="249"/>
      <c r="AKI158" s="249"/>
      <c r="AKJ158" s="249"/>
      <c r="AKK158" s="249"/>
      <c r="AKL158" s="249"/>
      <c r="AKM158" s="249"/>
      <c r="AKN158" s="249"/>
      <c r="AKO158" s="249"/>
      <c r="AKP158" s="249"/>
      <c r="AKQ158" s="249"/>
      <c r="AKR158" s="249"/>
      <c r="AKS158" s="249"/>
      <c r="AKT158" s="249"/>
      <c r="AKU158" s="249"/>
      <c r="AKV158" s="249"/>
      <c r="AKW158" s="249"/>
      <c r="AKX158" s="249"/>
      <c r="AKY158" s="249"/>
      <c r="AKZ158" s="249"/>
      <c r="ALA158" s="249"/>
      <c r="ALB158" s="249"/>
      <c r="ALC158" s="249"/>
      <c r="ALD158" s="249"/>
      <c r="ALE158" s="249"/>
      <c r="ALF158" s="249"/>
      <c r="ALG158" s="249"/>
      <c r="ALH158" s="249"/>
      <c r="ALI158" s="249"/>
      <c r="ALJ158" s="249"/>
      <c r="ALK158" s="249"/>
      <c r="ALL158" s="249"/>
      <c r="ALM158" s="249"/>
      <c r="ALN158" s="249"/>
      <c r="ALO158" s="249"/>
      <c r="ALP158" s="249"/>
      <c r="ALQ158" s="249"/>
      <c r="ALR158" s="249"/>
      <c r="ALS158" s="249"/>
      <c r="ALT158" s="249"/>
      <c r="ALU158" s="249"/>
      <c r="ALV158" s="249"/>
      <c r="ALW158" s="249"/>
      <c r="ALX158" s="249"/>
      <c r="ALY158" s="249"/>
      <c r="ALZ158" s="249"/>
      <c r="AMA158" s="249"/>
      <c r="AMB158" s="249"/>
      <c r="AMC158" s="249"/>
      <c r="AMD158" s="249"/>
      <c r="AME158" s="249"/>
      <c r="AMF158" s="249"/>
      <c r="AMG158" s="249"/>
      <c r="AMH158" s="249"/>
      <c r="AMI158" s="249"/>
      <c r="AMJ158" s="249"/>
      <c r="AMK158" s="249"/>
      <c r="AML158" s="249"/>
      <c r="AMM158" s="249"/>
      <c r="AMN158" s="249"/>
      <c r="AMO158" s="249"/>
      <c r="AMP158" s="249"/>
      <c r="AMQ158" s="249"/>
      <c r="AMR158" s="249"/>
      <c r="AMS158" s="249"/>
      <c r="AMT158" s="249"/>
      <c r="AMU158" s="249"/>
      <c r="AMV158" s="249"/>
      <c r="AMW158" s="249"/>
      <c r="AMX158" s="249"/>
      <c r="AMY158" s="249"/>
      <c r="AMZ158" s="249"/>
      <c r="ANA158" s="249"/>
      <c r="ANB158" s="249"/>
      <c r="ANC158" s="249"/>
      <c r="AND158" s="249"/>
      <c r="ANE158" s="249"/>
      <c r="ANF158" s="249"/>
      <c r="ANG158" s="249"/>
      <c r="ANH158" s="249"/>
      <c r="ANI158" s="249"/>
      <c r="ANJ158" s="249"/>
      <c r="ANK158" s="249"/>
      <c r="ANL158" s="249"/>
      <c r="ANM158" s="249"/>
      <c r="ANN158" s="249"/>
      <c r="ANO158" s="249"/>
      <c r="ANP158" s="249"/>
      <c r="ANQ158" s="249"/>
      <c r="ANR158" s="249"/>
      <c r="ANS158" s="249"/>
      <c r="ANT158" s="249"/>
      <c r="ANU158" s="249"/>
      <c r="ANV158" s="249"/>
      <c r="ANW158" s="249"/>
      <c r="ANX158" s="249"/>
      <c r="ANY158" s="249"/>
      <c r="ANZ158" s="249"/>
      <c r="AOA158" s="249"/>
      <c r="AOB158" s="249"/>
      <c r="AOC158" s="249"/>
      <c r="AOD158" s="249"/>
      <c r="AOE158" s="249"/>
      <c r="AOF158" s="249"/>
      <c r="AOG158" s="249"/>
      <c r="AOH158" s="249"/>
      <c r="AOI158" s="249"/>
      <c r="AOJ158" s="249"/>
      <c r="AOK158" s="249"/>
      <c r="AOL158" s="249"/>
      <c r="AOM158" s="249"/>
      <c r="AON158" s="249"/>
      <c r="AOO158" s="249"/>
      <c r="AOP158" s="249"/>
      <c r="AOQ158" s="249"/>
      <c r="AOR158" s="249"/>
      <c r="AOS158" s="249"/>
      <c r="AOT158" s="249"/>
      <c r="AOU158" s="249"/>
      <c r="AOV158" s="249"/>
      <c r="AOW158" s="249"/>
      <c r="AOX158" s="249"/>
      <c r="AOY158" s="249"/>
      <c r="AOZ158" s="249"/>
      <c r="APA158" s="249"/>
      <c r="APB158" s="249"/>
      <c r="APC158" s="249"/>
      <c r="APD158" s="249"/>
      <c r="APE158" s="249"/>
      <c r="APF158" s="249"/>
      <c r="APG158" s="249"/>
      <c r="APH158" s="249"/>
      <c r="API158" s="249"/>
      <c r="APJ158" s="249"/>
      <c r="APK158" s="249"/>
      <c r="APL158" s="249"/>
      <c r="APM158" s="249"/>
      <c r="APN158" s="249"/>
      <c r="APO158" s="249"/>
      <c r="APP158" s="249"/>
    </row>
    <row r="159" spans="1:1108" s="153" customFormat="1">
      <c r="A159" s="42">
        <v>407</v>
      </c>
      <c r="B159" s="137">
        <v>142.1</v>
      </c>
      <c r="C159" s="102" t="s">
        <v>1102</v>
      </c>
      <c r="D159" s="174">
        <v>1291</v>
      </c>
      <c r="E159" s="394" t="s">
        <v>1086</v>
      </c>
      <c r="F159" s="175" t="s">
        <v>1088</v>
      </c>
      <c r="G159" s="175" t="s">
        <v>1087</v>
      </c>
      <c r="H159" s="175" t="s">
        <v>1089</v>
      </c>
      <c r="I159" s="175" t="s">
        <v>807</v>
      </c>
      <c r="J159" s="10" t="s">
        <v>1090</v>
      </c>
      <c r="K159" s="10" t="s">
        <v>1091</v>
      </c>
      <c r="L159" s="74" t="s">
        <v>1092</v>
      </c>
      <c r="M159" s="10" t="s">
        <v>1093</v>
      </c>
      <c r="N159" s="74" t="s">
        <v>293</v>
      </c>
      <c r="O159" s="177">
        <v>113052</v>
      </c>
      <c r="P159" s="109">
        <v>89</v>
      </c>
      <c r="Q159" s="109" t="s">
        <v>0</v>
      </c>
      <c r="R159" s="109">
        <v>150</v>
      </c>
      <c r="S159" s="109" t="s">
        <v>0</v>
      </c>
      <c r="T159" s="109">
        <v>3</v>
      </c>
      <c r="U159" s="109" t="s">
        <v>0</v>
      </c>
      <c r="V159" s="109">
        <v>16</v>
      </c>
      <c r="W159" s="109" t="s">
        <v>0</v>
      </c>
      <c r="X159" s="109">
        <v>10</v>
      </c>
      <c r="Y159" s="109" t="s">
        <v>0</v>
      </c>
      <c r="Z159" s="109">
        <v>2</v>
      </c>
      <c r="AA159" s="109" t="s">
        <v>0</v>
      </c>
      <c r="AB159" s="109"/>
      <c r="AC159" s="109" t="s">
        <v>0</v>
      </c>
      <c r="AD159" s="109"/>
      <c r="AE159" s="109" t="s">
        <v>0</v>
      </c>
      <c r="AF159" s="77">
        <v>4.5</v>
      </c>
      <c r="AG159" s="78">
        <v>8</v>
      </c>
      <c r="AH159" s="77" t="s">
        <v>407</v>
      </c>
      <c r="AI159" s="77" t="s">
        <v>0</v>
      </c>
      <c r="AJ159" s="284" t="s">
        <v>8</v>
      </c>
      <c r="AK159" s="284" t="s">
        <v>797</v>
      </c>
      <c r="AL159" s="285" t="s">
        <v>11</v>
      </c>
      <c r="AM159" s="285"/>
      <c r="AN159" s="285"/>
      <c r="AO159" s="285"/>
      <c r="AP159" s="111">
        <v>10</v>
      </c>
      <c r="AQ159" s="111" t="s">
        <v>7</v>
      </c>
      <c r="AR159" s="83">
        <v>0.43</v>
      </c>
      <c r="AS159" s="83" t="s">
        <v>20</v>
      </c>
      <c r="AT159" s="265" t="s">
        <v>205</v>
      </c>
      <c r="AU159" s="266" t="s">
        <v>250</v>
      </c>
      <c r="AV159" s="266" t="s">
        <v>757</v>
      </c>
      <c r="AW159" s="74" t="s">
        <v>206</v>
      </c>
      <c r="AX159" s="74" t="s">
        <v>207</v>
      </c>
      <c r="AY159" s="74" t="s">
        <v>208</v>
      </c>
      <c r="AZ159" s="74" t="s">
        <v>209</v>
      </c>
      <c r="BA159" s="152" t="s">
        <v>210</v>
      </c>
      <c r="BB159" s="86" t="s">
        <v>211</v>
      </c>
      <c r="BC159" s="86" t="s">
        <v>212</v>
      </c>
      <c r="BD159" s="86" t="s">
        <v>213</v>
      </c>
      <c r="BE159" s="399" t="s">
        <v>1086</v>
      </c>
      <c r="BF159" s="236" t="s">
        <v>1094</v>
      </c>
      <c r="BG159" s="96" t="s">
        <v>1095</v>
      </c>
      <c r="BH159" s="96" t="s">
        <v>1096</v>
      </c>
      <c r="BM159" s="154" t="s">
        <v>294</v>
      </c>
      <c r="BN159" s="157" t="s">
        <v>295</v>
      </c>
      <c r="BO159" s="157" t="s">
        <v>296</v>
      </c>
      <c r="BP159" s="156" t="s">
        <v>297</v>
      </c>
      <c r="BQ159" s="155" t="s">
        <v>298</v>
      </c>
      <c r="BR159" s="155" t="s">
        <v>299</v>
      </c>
      <c r="BS159" s="121" t="s">
        <v>300</v>
      </c>
      <c r="BT159" s="121" t="s">
        <v>301</v>
      </c>
      <c r="BU159" s="121" t="s">
        <v>294</v>
      </c>
      <c r="BV159" s="121" t="s">
        <v>302</v>
      </c>
      <c r="BW159" s="121" t="s">
        <v>296</v>
      </c>
      <c r="BX159" s="121" t="s">
        <v>297</v>
      </c>
      <c r="BY159" s="121" t="s">
        <v>414</v>
      </c>
      <c r="BZ159" s="155" t="s">
        <v>415</v>
      </c>
      <c r="CA159" s="268" t="s">
        <v>416</v>
      </c>
      <c r="CB159" s="268" t="s">
        <v>417</v>
      </c>
      <c r="CC159" s="155" t="s">
        <v>344</v>
      </c>
      <c r="CD159" s="155" t="s">
        <v>345</v>
      </c>
      <c r="CE159" s="155" t="s">
        <v>346</v>
      </c>
      <c r="CF159" s="155" t="s">
        <v>347</v>
      </c>
      <c r="CG159" s="154" t="s">
        <v>734</v>
      </c>
      <c r="CH159" s="156" t="s">
        <v>735</v>
      </c>
      <c r="CI159" s="156" t="s">
        <v>736</v>
      </c>
      <c r="CJ159" s="156" t="s">
        <v>737</v>
      </c>
      <c r="CK159" s="158"/>
      <c r="CL159" s="158"/>
      <c r="CM159" s="158"/>
      <c r="CN159" s="158"/>
      <c r="CO159" s="158"/>
      <c r="CP159" s="158"/>
      <c r="CQ159" s="158"/>
      <c r="CR159" s="158"/>
      <c r="CS159" s="158"/>
      <c r="CT159" s="158"/>
      <c r="CU159" s="158"/>
      <c r="CV159" s="158"/>
      <c r="CW159" s="158"/>
      <c r="CX159" s="158"/>
      <c r="CY159" s="158"/>
      <c r="CZ159" s="91"/>
      <c r="DA159" s="92"/>
      <c r="DB159" s="93"/>
      <c r="DC159" s="93"/>
      <c r="DD159" s="93"/>
      <c r="DE159" s="280" t="s">
        <v>509</v>
      </c>
      <c r="DF159" s="92"/>
      <c r="DG159" s="158"/>
      <c r="DH159" s="158"/>
      <c r="DI159" s="92" t="s">
        <v>236</v>
      </c>
      <c r="DJ159" s="91" t="s">
        <v>237</v>
      </c>
      <c r="DK159" s="91" t="s">
        <v>238</v>
      </c>
      <c r="DL159" s="91" t="s">
        <v>239</v>
      </c>
      <c r="DM159" s="127" t="s">
        <v>414</v>
      </c>
      <c r="DN159" s="127" t="s">
        <v>422</v>
      </c>
      <c r="DO159" s="127" t="s">
        <v>423</v>
      </c>
      <c r="DP159" s="127" t="s">
        <v>424</v>
      </c>
      <c r="DQ159" s="91"/>
      <c r="DR159" s="91"/>
      <c r="DS159" s="91"/>
      <c r="DT159" s="91"/>
      <c r="DU159" s="191" t="s">
        <v>852</v>
      </c>
      <c r="DV159" s="91" t="s">
        <v>853</v>
      </c>
      <c r="DW159" s="91" t="s">
        <v>854</v>
      </c>
      <c r="DX159" s="91" t="s">
        <v>855</v>
      </c>
      <c r="DY159" s="91"/>
      <c r="DZ159" s="91"/>
      <c r="EA159" s="91"/>
      <c r="EB159" s="91"/>
      <c r="EC159" s="91"/>
      <c r="ED159" s="91"/>
      <c r="EE159" s="91"/>
      <c r="EF159" s="91"/>
      <c r="EG159" s="397" t="s">
        <v>603</v>
      </c>
      <c r="EH159" s="96" t="s">
        <v>516</v>
      </c>
      <c r="EI159" s="95" t="s">
        <v>517</v>
      </c>
      <c r="EJ159" s="95" t="s">
        <v>518</v>
      </c>
      <c r="EK159" s="96"/>
      <c r="EL159" s="74" t="s">
        <v>519</v>
      </c>
      <c r="EM159" s="74" t="s">
        <v>520</v>
      </c>
      <c r="EN159" s="398" t="s">
        <v>603</v>
      </c>
      <c r="EO159" s="185"/>
      <c r="EP159" s="185"/>
      <c r="EQ159" s="185" t="s">
        <v>1097</v>
      </c>
      <c r="ER159" s="185" t="s">
        <v>1098</v>
      </c>
      <c r="ES159" s="185" t="s">
        <v>1099</v>
      </c>
      <c r="ET159" s="185"/>
      <c r="EU159" s="185"/>
      <c r="EV159" s="137"/>
      <c r="EW159" s="137"/>
      <c r="EX159" s="356"/>
      <c r="EY159" s="356"/>
      <c r="EZ159" s="356"/>
      <c r="FA159" s="356"/>
      <c r="FB159" s="356"/>
      <c r="FC159" s="356"/>
      <c r="FD159" s="355" t="s">
        <v>741</v>
      </c>
      <c r="FE159" s="356"/>
      <c r="FF159" s="240">
        <v>49705</v>
      </c>
      <c r="FG159" s="248"/>
      <c r="FH159" s="248"/>
      <c r="FI159" s="240">
        <v>116186</v>
      </c>
      <c r="FJ159" s="248"/>
      <c r="FK159" s="248"/>
      <c r="FL159" s="135">
        <v>1</v>
      </c>
      <c r="FM159" s="136"/>
      <c r="FN159" s="136"/>
      <c r="FO159" s="136"/>
      <c r="FP159" s="136"/>
      <c r="FQ159" s="136"/>
      <c r="FR159" s="136"/>
      <c r="FS159" s="136"/>
      <c r="FT159" s="136"/>
      <c r="FU159" s="136"/>
      <c r="FV159" s="136"/>
      <c r="FW159" s="249"/>
      <c r="FX159" s="249"/>
      <c r="FY159" s="249"/>
      <c r="FZ159" s="249"/>
      <c r="GA159" s="249"/>
      <c r="GB159" s="249"/>
      <c r="GC159" s="249"/>
      <c r="GD159" s="249"/>
      <c r="GE159" s="249"/>
      <c r="GF159" s="249"/>
      <c r="GG159" s="249"/>
      <c r="GH159" s="249"/>
      <c r="GI159" s="249"/>
      <c r="GJ159" s="249"/>
      <c r="GK159" s="249"/>
      <c r="GL159" s="249"/>
      <c r="GM159" s="249"/>
      <c r="GN159" s="249"/>
      <c r="GO159" s="249"/>
      <c r="GP159" s="249"/>
      <c r="GQ159" s="249"/>
      <c r="GR159" s="249"/>
      <c r="GS159" s="249"/>
      <c r="GT159" s="249"/>
      <c r="GU159" s="249"/>
      <c r="GV159" s="249"/>
      <c r="GW159" s="249"/>
      <c r="GX159" s="249"/>
      <c r="GY159" s="249"/>
      <c r="GZ159" s="249"/>
      <c r="HA159" s="249"/>
      <c r="HB159" s="249"/>
      <c r="HC159" s="249"/>
      <c r="HD159" s="249"/>
      <c r="HE159" s="249"/>
      <c r="HF159" s="249"/>
      <c r="HG159" s="249"/>
      <c r="HH159" s="249"/>
      <c r="HI159" s="249"/>
      <c r="HJ159" s="249"/>
      <c r="HK159" s="249"/>
      <c r="HL159" s="249"/>
      <c r="HM159" s="249"/>
      <c r="HN159" s="249"/>
      <c r="HO159" s="249"/>
      <c r="HP159" s="249"/>
      <c r="HQ159" s="249"/>
      <c r="HR159" s="249"/>
      <c r="HS159" s="249"/>
      <c r="HT159" s="249"/>
      <c r="HU159" s="249"/>
      <c r="HV159" s="249"/>
      <c r="HW159" s="249"/>
      <c r="HX159" s="249"/>
      <c r="HY159" s="249"/>
      <c r="HZ159" s="249"/>
      <c r="IA159" s="249"/>
      <c r="IB159" s="249"/>
      <c r="IC159" s="249"/>
      <c r="ID159" s="249"/>
      <c r="IE159" s="249"/>
      <c r="IF159" s="249"/>
      <c r="IG159" s="249"/>
      <c r="IH159" s="249"/>
      <c r="II159" s="249"/>
      <c r="IJ159" s="249"/>
      <c r="IK159" s="249"/>
      <c r="IL159" s="249"/>
      <c r="IM159" s="249"/>
      <c r="IN159" s="249"/>
      <c r="IO159" s="249"/>
      <c r="IP159" s="249"/>
      <c r="IQ159" s="249"/>
      <c r="IR159" s="249"/>
      <c r="IS159" s="249"/>
      <c r="IT159" s="249"/>
      <c r="IU159" s="249"/>
      <c r="IV159" s="249"/>
      <c r="IW159" s="249"/>
      <c r="IX159" s="249"/>
      <c r="IY159" s="249"/>
      <c r="IZ159" s="249"/>
      <c r="JA159" s="249"/>
      <c r="JB159" s="249"/>
      <c r="JC159" s="249"/>
      <c r="JD159" s="249"/>
      <c r="JE159" s="249"/>
      <c r="JF159" s="249"/>
      <c r="JG159" s="249"/>
      <c r="JH159" s="249"/>
      <c r="JI159" s="249"/>
      <c r="JJ159" s="249"/>
      <c r="JK159" s="249"/>
      <c r="JL159" s="249"/>
      <c r="JM159" s="249"/>
      <c r="JN159" s="249"/>
      <c r="JO159" s="249"/>
      <c r="JP159" s="249"/>
      <c r="JQ159" s="249"/>
      <c r="JR159" s="249"/>
      <c r="JS159" s="249"/>
      <c r="JT159" s="249"/>
      <c r="JU159" s="249"/>
      <c r="JV159" s="249"/>
      <c r="JW159" s="249"/>
      <c r="JX159" s="249"/>
      <c r="JY159" s="249"/>
      <c r="JZ159" s="249"/>
      <c r="KA159" s="249"/>
      <c r="KB159" s="249"/>
      <c r="KC159" s="249"/>
      <c r="KD159" s="249"/>
      <c r="KE159" s="249"/>
      <c r="KF159" s="249"/>
      <c r="KG159" s="249"/>
      <c r="KH159" s="249"/>
      <c r="KI159" s="249"/>
      <c r="KJ159" s="249"/>
      <c r="KK159" s="249"/>
      <c r="KL159" s="249"/>
      <c r="KM159" s="249"/>
      <c r="KN159" s="249"/>
      <c r="KO159" s="249"/>
      <c r="KP159" s="249"/>
      <c r="KQ159" s="249"/>
      <c r="KR159" s="249"/>
      <c r="KS159" s="249"/>
      <c r="KT159" s="249"/>
      <c r="KU159" s="249"/>
      <c r="KV159" s="249"/>
      <c r="KW159" s="249"/>
      <c r="KX159" s="249"/>
      <c r="KY159" s="249"/>
      <c r="KZ159" s="249"/>
      <c r="LA159" s="249"/>
      <c r="LB159" s="249"/>
      <c r="LC159" s="249"/>
      <c r="LD159" s="249"/>
      <c r="LE159" s="249"/>
      <c r="LF159" s="249"/>
      <c r="LG159" s="249"/>
      <c r="LH159" s="249"/>
      <c r="LI159" s="249"/>
      <c r="LJ159" s="249"/>
      <c r="LK159" s="249"/>
      <c r="LL159" s="249"/>
      <c r="LM159" s="249"/>
      <c r="LN159" s="249"/>
      <c r="LO159" s="249"/>
      <c r="LP159" s="249"/>
      <c r="LQ159" s="249"/>
      <c r="LR159" s="249"/>
      <c r="LS159" s="249"/>
      <c r="LT159" s="249"/>
      <c r="LU159" s="249"/>
      <c r="LV159" s="249"/>
      <c r="LW159" s="249"/>
      <c r="LX159" s="249"/>
      <c r="LY159" s="249"/>
      <c r="LZ159" s="249"/>
      <c r="MA159" s="249"/>
      <c r="MB159" s="249"/>
      <c r="MC159" s="249"/>
      <c r="MD159" s="249"/>
      <c r="ME159" s="249"/>
      <c r="MF159" s="249"/>
      <c r="MG159" s="249"/>
      <c r="MH159" s="249"/>
      <c r="MI159" s="249"/>
      <c r="MJ159" s="249"/>
      <c r="MK159" s="249"/>
      <c r="ML159" s="249"/>
      <c r="MM159" s="249"/>
      <c r="MN159" s="249"/>
      <c r="MO159" s="249"/>
      <c r="MP159" s="249"/>
      <c r="MQ159" s="249"/>
      <c r="MR159" s="249"/>
      <c r="MS159" s="249"/>
      <c r="MT159" s="249"/>
      <c r="MU159" s="249"/>
      <c r="MV159" s="249"/>
      <c r="MW159" s="249"/>
      <c r="MX159" s="249"/>
      <c r="MY159" s="249"/>
      <c r="MZ159" s="249"/>
      <c r="NA159" s="249"/>
      <c r="NB159" s="249"/>
      <c r="NC159" s="249"/>
      <c r="ND159" s="249"/>
      <c r="NE159" s="249"/>
      <c r="NF159" s="249"/>
      <c r="NG159" s="249"/>
      <c r="NH159" s="249"/>
      <c r="NI159" s="249"/>
      <c r="NJ159" s="249"/>
      <c r="NK159" s="249"/>
      <c r="NL159" s="249"/>
      <c r="NM159" s="249"/>
      <c r="NN159" s="249"/>
      <c r="NO159" s="249"/>
      <c r="NP159" s="249"/>
      <c r="NQ159" s="249"/>
      <c r="NR159" s="249"/>
      <c r="NS159" s="249"/>
      <c r="NT159" s="249"/>
      <c r="NU159" s="249"/>
      <c r="NV159" s="249"/>
      <c r="NW159" s="249"/>
      <c r="NX159" s="249"/>
      <c r="NY159" s="249"/>
      <c r="NZ159" s="249"/>
      <c r="OA159" s="249"/>
      <c r="OB159" s="249"/>
      <c r="OC159" s="249"/>
      <c r="OD159" s="249"/>
      <c r="OE159" s="249"/>
      <c r="OF159" s="249"/>
      <c r="OG159" s="249"/>
      <c r="OH159" s="249"/>
      <c r="OI159" s="249"/>
      <c r="OJ159" s="249"/>
      <c r="OK159" s="249"/>
      <c r="OL159" s="249"/>
      <c r="OM159" s="249"/>
      <c r="ON159" s="249"/>
      <c r="OO159" s="249"/>
      <c r="OP159" s="249"/>
      <c r="OQ159" s="249"/>
      <c r="OR159" s="249"/>
      <c r="OS159" s="249"/>
      <c r="OT159" s="249"/>
      <c r="OU159" s="249"/>
      <c r="OV159" s="249"/>
      <c r="OW159" s="249"/>
      <c r="OX159" s="249"/>
      <c r="OY159" s="249"/>
      <c r="OZ159" s="249"/>
      <c r="PA159" s="249"/>
      <c r="PB159" s="249"/>
      <c r="PC159" s="249"/>
      <c r="PD159" s="249"/>
      <c r="PE159" s="249"/>
      <c r="PF159" s="249"/>
      <c r="PG159" s="249"/>
      <c r="PH159" s="249"/>
      <c r="PI159" s="249"/>
      <c r="PJ159" s="249"/>
      <c r="PK159" s="249"/>
      <c r="PL159" s="249"/>
      <c r="PM159" s="249"/>
      <c r="PN159" s="249"/>
      <c r="PO159" s="249"/>
      <c r="PP159" s="249"/>
      <c r="PQ159" s="249"/>
      <c r="PR159" s="249"/>
      <c r="PS159" s="249"/>
      <c r="PT159" s="249"/>
      <c r="PU159" s="249"/>
      <c r="PV159" s="249"/>
      <c r="PW159" s="249"/>
      <c r="PX159" s="249"/>
      <c r="PY159" s="249"/>
      <c r="PZ159" s="249"/>
      <c r="QA159" s="249"/>
      <c r="QB159" s="249"/>
      <c r="QC159" s="249"/>
      <c r="QD159" s="249"/>
      <c r="QE159" s="249"/>
      <c r="QF159" s="249"/>
      <c r="QG159" s="249"/>
      <c r="QH159" s="249"/>
      <c r="QI159" s="249"/>
      <c r="QJ159" s="249"/>
      <c r="QK159" s="249"/>
      <c r="QL159" s="249"/>
      <c r="QM159" s="249"/>
      <c r="QN159" s="249"/>
      <c r="QO159" s="249"/>
      <c r="QP159" s="249"/>
      <c r="QQ159" s="249"/>
      <c r="QR159" s="249"/>
      <c r="QS159" s="249"/>
      <c r="QT159" s="249"/>
      <c r="QU159" s="249"/>
      <c r="QV159" s="249"/>
      <c r="QW159" s="249"/>
      <c r="QX159" s="249"/>
      <c r="QY159" s="249"/>
      <c r="QZ159" s="249"/>
      <c r="RA159" s="249"/>
      <c r="RB159" s="249"/>
      <c r="RC159" s="249"/>
      <c r="RD159" s="249"/>
      <c r="RE159" s="249"/>
      <c r="RF159" s="249"/>
      <c r="RG159" s="249"/>
      <c r="RH159" s="249"/>
      <c r="RI159" s="249"/>
      <c r="RJ159" s="249"/>
      <c r="RK159" s="249"/>
      <c r="RL159" s="249"/>
      <c r="RM159" s="249"/>
      <c r="RN159" s="249"/>
      <c r="RO159" s="249"/>
      <c r="RP159" s="249"/>
      <c r="RQ159" s="249"/>
      <c r="RR159" s="249"/>
      <c r="RS159" s="249"/>
      <c r="RT159" s="249"/>
      <c r="RU159" s="249"/>
      <c r="RV159" s="249"/>
      <c r="RW159" s="249"/>
      <c r="RX159" s="249"/>
      <c r="RY159" s="249"/>
      <c r="RZ159" s="249"/>
      <c r="SA159" s="249"/>
      <c r="SB159" s="249"/>
      <c r="SC159" s="249"/>
      <c r="SD159" s="249"/>
      <c r="SE159" s="249"/>
      <c r="SF159" s="249"/>
      <c r="SG159" s="249"/>
      <c r="SH159" s="249"/>
      <c r="SI159" s="249"/>
      <c r="SJ159" s="249"/>
      <c r="SK159" s="249"/>
      <c r="SL159" s="249"/>
      <c r="SM159" s="249"/>
      <c r="SN159" s="249"/>
      <c r="SO159" s="249"/>
      <c r="SP159" s="249"/>
      <c r="SQ159" s="249"/>
      <c r="SR159" s="249"/>
      <c r="SS159" s="249"/>
      <c r="ST159" s="249"/>
      <c r="SU159" s="249"/>
      <c r="SV159" s="249"/>
      <c r="SW159" s="249"/>
      <c r="SX159" s="249"/>
      <c r="SY159" s="249"/>
      <c r="SZ159" s="249"/>
      <c r="TA159" s="249"/>
      <c r="TB159" s="249"/>
      <c r="TC159" s="249"/>
      <c r="TD159" s="249"/>
      <c r="TE159" s="249"/>
      <c r="TF159" s="249"/>
      <c r="TG159" s="249"/>
      <c r="TH159" s="249"/>
      <c r="TI159" s="249"/>
      <c r="TJ159" s="249"/>
      <c r="TK159" s="249"/>
      <c r="TL159" s="249"/>
      <c r="TM159" s="249"/>
      <c r="TN159" s="249"/>
      <c r="TO159" s="249"/>
      <c r="TP159" s="249"/>
      <c r="TQ159" s="249"/>
      <c r="TR159" s="249"/>
      <c r="TS159" s="249"/>
      <c r="TT159" s="249"/>
      <c r="TU159" s="249"/>
      <c r="TV159" s="249"/>
      <c r="TW159" s="249"/>
      <c r="TX159" s="249"/>
      <c r="TY159" s="249"/>
      <c r="TZ159" s="249"/>
      <c r="UA159" s="249"/>
      <c r="UB159" s="249"/>
      <c r="UC159" s="249"/>
      <c r="UD159" s="249"/>
      <c r="UE159" s="249"/>
      <c r="UF159" s="249"/>
      <c r="UG159" s="249"/>
      <c r="UH159" s="249"/>
      <c r="UI159" s="249"/>
      <c r="UJ159" s="249"/>
      <c r="UK159" s="249"/>
      <c r="UL159" s="249"/>
      <c r="UM159" s="249"/>
      <c r="UN159" s="249"/>
      <c r="UO159" s="249"/>
      <c r="UP159" s="249"/>
      <c r="UQ159" s="249"/>
      <c r="UR159" s="249"/>
      <c r="US159" s="249"/>
      <c r="UT159" s="249"/>
      <c r="UU159" s="249"/>
      <c r="UV159" s="249"/>
      <c r="UW159" s="249"/>
      <c r="UX159" s="249"/>
      <c r="UY159" s="249"/>
      <c r="UZ159" s="249"/>
      <c r="VA159" s="249"/>
      <c r="VB159" s="249"/>
      <c r="VC159" s="249"/>
      <c r="VD159" s="249"/>
      <c r="VE159" s="249"/>
      <c r="VF159" s="249"/>
      <c r="VG159" s="249"/>
      <c r="VH159" s="249"/>
      <c r="VI159" s="249"/>
      <c r="VJ159" s="249"/>
      <c r="VK159" s="249"/>
      <c r="VL159" s="249"/>
      <c r="VM159" s="249"/>
      <c r="VN159" s="249"/>
      <c r="VO159" s="249"/>
      <c r="VP159" s="249"/>
      <c r="VQ159" s="249"/>
      <c r="VR159" s="249"/>
      <c r="VS159" s="249"/>
      <c r="VT159" s="249"/>
      <c r="VU159" s="249"/>
      <c r="VV159" s="249"/>
      <c r="VW159" s="249"/>
      <c r="VX159" s="249"/>
      <c r="VY159" s="249"/>
      <c r="VZ159" s="249"/>
      <c r="WA159" s="249"/>
      <c r="WB159" s="249"/>
      <c r="WC159" s="249"/>
      <c r="WD159" s="249"/>
      <c r="WE159" s="249"/>
      <c r="WF159" s="249"/>
      <c r="WG159" s="249"/>
      <c r="WH159" s="249"/>
      <c r="WI159" s="249"/>
      <c r="WJ159" s="249"/>
      <c r="WK159" s="249"/>
      <c r="WL159" s="249"/>
      <c r="WM159" s="249"/>
      <c r="WN159" s="249"/>
      <c r="WO159" s="249"/>
      <c r="WP159" s="249"/>
      <c r="WQ159" s="249"/>
      <c r="WR159" s="249"/>
      <c r="WS159" s="249"/>
      <c r="WT159" s="249"/>
      <c r="WU159" s="249"/>
      <c r="WV159" s="249"/>
      <c r="WW159" s="249"/>
      <c r="WX159" s="249"/>
      <c r="WY159" s="249"/>
      <c r="WZ159" s="249"/>
      <c r="XA159" s="249"/>
      <c r="XB159" s="249"/>
      <c r="XC159" s="249"/>
      <c r="XD159" s="249"/>
      <c r="XE159" s="249"/>
      <c r="XF159" s="249"/>
      <c r="XG159" s="249"/>
      <c r="XH159" s="249"/>
      <c r="XI159" s="249"/>
      <c r="XJ159" s="249"/>
      <c r="XK159" s="249"/>
      <c r="XL159" s="249"/>
      <c r="XM159" s="249"/>
      <c r="XN159" s="249"/>
      <c r="XO159" s="249"/>
      <c r="XP159" s="249"/>
      <c r="XQ159" s="249"/>
      <c r="XR159" s="249"/>
      <c r="XS159" s="249"/>
      <c r="XT159" s="249"/>
      <c r="XU159" s="249"/>
      <c r="XV159" s="249"/>
      <c r="XW159" s="249"/>
      <c r="XX159" s="249"/>
      <c r="XY159" s="249"/>
      <c r="XZ159" s="249"/>
      <c r="YA159" s="249"/>
      <c r="YB159" s="249"/>
      <c r="YC159" s="249"/>
      <c r="YD159" s="249"/>
      <c r="YE159" s="249"/>
      <c r="YF159" s="249"/>
      <c r="YG159" s="249"/>
      <c r="YH159" s="249"/>
      <c r="YI159" s="249"/>
      <c r="YJ159" s="249"/>
      <c r="YK159" s="249"/>
      <c r="YL159" s="249"/>
      <c r="YM159" s="249"/>
      <c r="YN159" s="249"/>
      <c r="YO159" s="249"/>
      <c r="YP159" s="249"/>
      <c r="YQ159" s="249"/>
      <c r="YR159" s="249"/>
      <c r="YS159" s="249"/>
      <c r="YT159" s="249"/>
      <c r="YU159" s="249"/>
      <c r="YV159" s="249"/>
      <c r="YW159" s="249"/>
      <c r="YX159" s="249"/>
      <c r="YY159" s="249"/>
      <c r="YZ159" s="249"/>
      <c r="ZA159" s="249"/>
      <c r="ZB159" s="249"/>
      <c r="ZC159" s="249"/>
      <c r="ZD159" s="249"/>
      <c r="ZE159" s="249"/>
      <c r="ZF159" s="249"/>
      <c r="ZG159" s="249"/>
      <c r="ZH159" s="249"/>
      <c r="ZI159" s="249"/>
      <c r="ZJ159" s="249"/>
      <c r="ZK159" s="249"/>
      <c r="ZL159" s="249"/>
      <c r="ZM159" s="249"/>
      <c r="ZN159" s="249"/>
      <c r="ZO159" s="249"/>
      <c r="ZP159" s="249"/>
      <c r="ZQ159" s="249"/>
      <c r="ZR159" s="249"/>
      <c r="ZS159" s="249"/>
      <c r="ZT159" s="249"/>
      <c r="ZU159" s="249"/>
      <c r="ZV159" s="249"/>
      <c r="ZW159" s="249"/>
      <c r="ZX159" s="249"/>
      <c r="ZY159" s="249"/>
      <c r="ZZ159" s="249"/>
      <c r="AAA159" s="249"/>
      <c r="AAB159" s="249"/>
      <c r="AAC159" s="249"/>
      <c r="AAD159" s="249"/>
      <c r="AAE159" s="249"/>
      <c r="AAF159" s="249"/>
      <c r="AAG159" s="249"/>
      <c r="AAH159" s="249"/>
      <c r="AAI159" s="249"/>
      <c r="AAJ159" s="249"/>
      <c r="AAK159" s="249"/>
      <c r="AAL159" s="249"/>
      <c r="AAM159" s="249"/>
      <c r="AAN159" s="249"/>
      <c r="AAO159" s="249"/>
      <c r="AAP159" s="249"/>
      <c r="AAQ159" s="249"/>
      <c r="AAR159" s="249"/>
      <c r="AAS159" s="249"/>
      <c r="AAT159" s="249"/>
      <c r="AAU159" s="249"/>
      <c r="AAV159" s="249"/>
      <c r="AAW159" s="249"/>
      <c r="AAX159" s="249"/>
      <c r="AAY159" s="249"/>
      <c r="AAZ159" s="249"/>
      <c r="ABA159" s="249"/>
      <c r="ABB159" s="249"/>
      <c r="ABC159" s="249"/>
      <c r="ABD159" s="249"/>
      <c r="ABE159" s="249"/>
      <c r="ABF159" s="249"/>
      <c r="ABG159" s="249"/>
      <c r="ABH159" s="249"/>
      <c r="ABI159" s="249"/>
      <c r="ABJ159" s="249"/>
      <c r="ABK159" s="249"/>
      <c r="ABL159" s="249"/>
      <c r="ABM159" s="249"/>
      <c r="ABN159" s="249"/>
      <c r="ABO159" s="249"/>
      <c r="ABP159" s="249"/>
      <c r="ABQ159" s="249"/>
      <c r="ABR159" s="249"/>
      <c r="ABS159" s="249"/>
      <c r="ABT159" s="249"/>
      <c r="ABU159" s="249"/>
      <c r="ABV159" s="249"/>
      <c r="ABW159" s="249"/>
      <c r="ABX159" s="249"/>
      <c r="ABY159" s="249"/>
      <c r="ABZ159" s="249"/>
      <c r="ACA159" s="249"/>
      <c r="ACB159" s="249"/>
      <c r="ACC159" s="249"/>
      <c r="ACD159" s="249"/>
      <c r="ACE159" s="249"/>
      <c r="ACF159" s="249"/>
      <c r="ACG159" s="249"/>
      <c r="ACH159" s="249"/>
      <c r="ACI159" s="249"/>
      <c r="ACJ159" s="249"/>
      <c r="ACK159" s="249"/>
      <c r="ACL159" s="249"/>
      <c r="ACM159" s="249"/>
      <c r="ACN159" s="249"/>
      <c r="ACO159" s="249"/>
      <c r="ACP159" s="249"/>
      <c r="ACQ159" s="249"/>
      <c r="ACR159" s="249"/>
      <c r="ACS159" s="249"/>
      <c r="ACT159" s="249"/>
      <c r="ACU159" s="249"/>
      <c r="ACV159" s="249"/>
      <c r="ACW159" s="249"/>
      <c r="ACX159" s="249"/>
      <c r="ACY159" s="249"/>
      <c r="ACZ159" s="249"/>
      <c r="ADA159" s="249"/>
      <c r="ADB159" s="249"/>
      <c r="ADC159" s="249"/>
      <c r="ADD159" s="249"/>
      <c r="ADE159" s="249"/>
      <c r="ADF159" s="249"/>
      <c r="ADG159" s="249"/>
      <c r="ADH159" s="249"/>
      <c r="ADI159" s="249"/>
      <c r="ADJ159" s="249"/>
      <c r="ADK159" s="249"/>
      <c r="ADL159" s="249"/>
      <c r="ADM159" s="249"/>
      <c r="ADN159" s="249"/>
      <c r="ADO159" s="249"/>
      <c r="ADP159" s="249"/>
      <c r="ADQ159" s="249"/>
      <c r="ADR159" s="249"/>
      <c r="ADS159" s="249"/>
      <c r="ADT159" s="249"/>
      <c r="ADU159" s="249"/>
      <c r="ADV159" s="249"/>
      <c r="ADW159" s="249"/>
      <c r="ADX159" s="249"/>
      <c r="ADY159" s="249"/>
      <c r="ADZ159" s="249"/>
      <c r="AEA159" s="249"/>
      <c r="AEB159" s="249"/>
      <c r="AEC159" s="249"/>
      <c r="AED159" s="249"/>
      <c r="AEE159" s="249"/>
      <c r="AEF159" s="249"/>
      <c r="AEG159" s="249"/>
      <c r="AEH159" s="249"/>
      <c r="AEI159" s="249"/>
      <c r="AEJ159" s="249"/>
      <c r="AEK159" s="249"/>
      <c r="AEL159" s="249"/>
      <c r="AEM159" s="249"/>
      <c r="AEN159" s="249"/>
      <c r="AEO159" s="249"/>
      <c r="AEP159" s="249"/>
      <c r="AEQ159" s="249"/>
      <c r="AER159" s="249"/>
      <c r="AES159" s="249"/>
      <c r="AET159" s="249"/>
      <c r="AEU159" s="249"/>
      <c r="AEV159" s="249"/>
      <c r="AEW159" s="249"/>
      <c r="AEX159" s="249"/>
      <c r="AEY159" s="249"/>
      <c r="AEZ159" s="249"/>
      <c r="AFA159" s="249"/>
      <c r="AFB159" s="249"/>
      <c r="AFC159" s="249"/>
      <c r="AFD159" s="249"/>
      <c r="AFE159" s="249"/>
      <c r="AFF159" s="249"/>
      <c r="AFG159" s="249"/>
      <c r="AFH159" s="249"/>
      <c r="AFI159" s="249"/>
      <c r="AFJ159" s="249"/>
      <c r="AFK159" s="249"/>
      <c r="AFL159" s="249"/>
      <c r="AFM159" s="249"/>
      <c r="AFN159" s="249"/>
      <c r="AFO159" s="249"/>
      <c r="AFP159" s="249"/>
      <c r="AFQ159" s="249"/>
      <c r="AFR159" s="249"/>
      <c r="AFS159" s="249"/>
      <c r="AFT159" s="249"/>
      <c r="AFU159" s="249"/>
      <c r="AFV159" s="249"/>
      <c r="AFW159" s="249"/>
      <c r="AFX159" s="249"/>
      <c r="AFY159" s="249"/>
      <c r="AFZ159" s="249"/>
      <c r="AGA159" s="249"/>
      <c r="AGB159" s="249"/>
      <c r="AGC159" s="249"/>
      <c r="AGD159" s="249"/>
      <c r="AGE159" s="249"/>
      <c r="AGF159" s="249"/>
      <c r="AGG159" s="249"/>
      <c r="AGH159" s="249"/>
      <c r="AGI159" s="249"/>
      <c r="AGJ159" s="249"/>
      <c r="AGK159" s="249"/>
      <c r="AGL159" s="249"/>
      <c r="AGM159" s="249"/>
      <c r="AGN159" s="249"/>
      <c r="AGO159" s="249"/>
      <c r="AGP159" s="249"/>
      <c r="AGQ159" s="249"/>
      <c r="AGR159" s="249"/>
      <c r="AGS159" s="249"/>
      <c r="AGT159" s="249"/>
      <c r="AGU159" s="249"/>
      <c r="AGV159" s="249"/>
      <c r="AGW159" s="249"/>
      <c r="AGX159" s="249"/>
      <c r="AGY159" s="249"/>
      <c r="AGZ159" s="249"/>
      <c r="AHA159" s="249"/>
      <c r="AHB159" s="249"/>
      <c r="AHC159" s="249"/>
      <c r="AHD159" s="249"/>
      <c r="AHE159" s="249"/>
      <c r="AHF159" s="249"/>
      <c r="AHG159" s="249"/>
      <c r="AHH159" s="249"/>
      <c r="AHI159" s="249"/>
      <c r="AHJ159" s="249"/>
      <c r="AHK159" s="249"/>
      <c r="AHL159" s="249"/>
      <c r="AHM159" s="249"/>
      <c r="AHN159" s="249"/>
      <c r="AHO159" s="249"/>
      <c r="AHP159" s="249"/>
      <c r="AHQ159" s="249"/>
      <c r="AHR159" s="249"/>
      <c r="AHS159" s="249"/>
      <c r="AHT159" s="249"/>
      <c r="AHU159" s="249"/>
      <c r="AHV159" s="249"/>
      <c r="AHW159" s="249"/>
      <c r="AHX159" s="249"/>
      <c r="AHY159" s="249"/>
      <c r="AHZ159" s="249"/>
      <c r="AIA159" s="249"/>
      <c r="AIB159" s="249"/>
      <c r="AIC159" s="249"/>
      <c r="AID159" s="249"/>
      <c r="AIE159" s="249"/>
      <c r="AIF159" s="249"/>
      <c r="AIG159" s="249"/>
      <c r="AIH159" s="249"/>
      <c r="AII159" s="249"/>
      <c r="AIJ159" s="249"/>
      <c r="AIK159" s="249"/>
      <c r="AIL159" s="249"/>
      <c r="AIM159" s="249"/>
      <c r="AIN159" s="249"/>
      <c r="AIO159" s="249"/>
      <c r="AIP159" s="249"/>
      <c r="AIQ159" s="249"/>
      <c r="AIR159" s="249"/>
      <c r="AIS159" s="249"/>
      <c r="AIT159" s="249"/>
      <c r="AIU159" s="249"/>
      <c r="AIV159" s="249"/>
      <c r="AIW159" s="249"/>
      <c r="AIX159" s="249"/>
      <c r="AIY159" s="249"/>
      <c r="AIZ159" s="249"/>
      <c r="AJA159" s="249"/>
      <c r="AJB159" s="249"/>
      <c r="AJC159" s="249"/>
      <c r="AJD159" s="249"/>
      <c r="AJE159" s="249"/>
      <c r="AJF159" s="249"/>
      <c r="AJG159" s="249"/>
      <c r="AJH159" s="249"/>
      <c r="AJI159" s="249"/>
      <c r="AJJ159" s="249"/>
      <c r="AJK159" s="249"/>
      <c r="AJL159" s="249"/>
      <c r="AJM159" s="249"/>
      <c r="AJN159" s="249"/>
      <c r="AJO159" s="249"/>
      <c r="AJP159" s="249"/>
      <c r="AJQ159" s="249"/>
      <c r="AJR159" s="249"/>
      <c r="AJS159" s="249"/>
      <c r="AJT159" s="249"/>
      <c r="AJU159" s="249"/>
      <c r="AJV159" s="249"/>
      <c r="AJW159" s="249"/>
      <c r="AJX159" s="249"/>
      <c r="AJY159" s="249"/>
      <c r="AJZ159" s="249"/>
      <c r="AKA159" s="249"/>
      <c r="AKB159" s="249"/>
      <c r="AKC159" s="249"/>
      <c r="AKD159" s="249"/>
      <c r="AKE159" s="249"/>
      <c r="AKF159" s="249"/>
      <c r="AKG159" s="249"/>
      <c r="AKH159" s="249"/>
      <c r="AKI159" s="249"/>
      <c r="AKJ159" s="249"/>
      <c r="AKK159" s="249"/>
      <c r="AKL159" s="249"/>
      <c r="AKM159" s="249"/>
      <c r="AKN159" s="249"/>
      <c r="AKO159" s="249"/>
      <c r="AKP159" s="249"/>
      <c r="AKQ159" s="249"/>
      <c r="AKR159" s="249"/>
      <c r="AKS159" s="249"/>
      <c r="AKT159" s="249"/>
      <c r="AKU159" s="249"/>
      <c r="AKV159" s="249"/>
      <c r="AKW159" s="249"/>
      <c r="AKX159" s="249"/>
      <c r="AKY159" s="249"/>
      <c r="AKZ159" s="249"/>
      <c r="ALA159" s="249"/>
      <c r="ALB159" s="249"/>
      <c r="ALC159" s="249"/>
      <c r="ALD159" s="249"/>
      <c r="ALE159" s="249"/>
      <c r="ALF159" s="249"/>
      <c r="ALG159" s="249"/>
      <c r="ALH159" s="249"/>
      <c r="ALI159" s="249"/>
      <c r="ALJ159" s="249"/>
      <c r="ALK159" s="249"/>
      <c r="ALL159" s="249"/>
      <c r="ALM159" s="249"/>
      <c r="ALN159" s="249"/>
      <c r="ALO159" s="249"/>
      <c r="ALP159" s="249"/>
      <c r="ALQ159" s="249"/>
      <c r="ALR159" s="249"/>
      <c r="ALS159" s="249"/>
      <c r="ALT159" s="249"/>
      <c r="ALU159" s="249"/>
      <c r="ALV159" s="249"/>
      <c r="ALW159" s="249"/>
      <c r="ALX159" s="249"/>
      <c r="ALY159" s="249"/>
      <c r="ALZ159" s="249"/>
      <c r="AMA159" s="249"/>
      <c r="AMB159" s="249"/>
      <c r="AMC159" s="249"/>
      <c r="AMD159" s="249"/>
      <c r="AME159" s="249"/>
      <c r="AMF159" s="249"/>
      <c r="AMG159" s="249"/>
      <c r="AMH159" s="249"/>
      <c r="AMI159" s="249"/>
      <c r="AMJ159" s="249"/>
      <c r="AMK159" s="249"/>
      <c r="AML159" s="249"/>
      <c r="AMM159" s="249"/>
      <c r="AMN159" s="249"/>
      <c r="AMO159" s="249"/>
      <c r="AMP159" s="249"/>
      <c r="AMQ159" s="249"/>
      <c r="AMR159" s="249"/>
      <c r="AMS159" s="249"/>
      <c r="AMT159" s="249"/>
      <c r="AMU159" s="249"/>
      <c r="AMV159" s="249"/>
      <c r="AMW159" s="249"/>
      <c r="AMX159" s="249"/>
      <c r="AMY159" s="249"/>
      <c r="AMZ159" s="249"/>
      <c r="ANA159" s="249"/>
      <c r="ANB159" s="249"/>
      <c r="ANC159" s="249"/>
      <c r="AND159" s="249"/>
      <c r="ANE159" s="249"/>
      <c r="ANF159" s="249"/>
      <c r="ANG159" s="249"/>
      <c r="ANH159" s="249"/>
      <c r="ANI159" s="249"/>
      <c r="ANJ159" s="249"/>
      <c r="ANK159" s="249"/>
      <c r="ANL159" s="249"/>
      <c r="ANM159" s="249"/>
      <c r="ANN159" s="249"/>
      <c r="ANO159" s="249"/>
      <c r="ANP159" s="249"/>
      <c r="ANQ159" s="249"/>
      <c r="ANR159" s="249"/>
      <c r="ANS159" s="249"/>
      <c r="ANT159" s="249"/>
      <c r="ANU159" s="249"/>
      <c r="ANV159" s="249"/>
      <c r="ANW159" s="249"/>
      <c r="ANX159" s="249"/>
      <c r="ANY159" s="249"/>
      <c r="ANZ159" s="249"/>
      <c r="AOA159" s="249"/>
      <c r="AOB159" s="249"/>
      <c r="AOC159" s="249"/>
      <c r="AOD159" s="249"/>
      <c r="AOE159" s="249"/>
      <c r="AOF159" s="249"/>
      <c r="AOG159" s="249"/>
      <c r="AOH159" s="249"/>
      <c r="AOI159" s="249"/>
      <c r="AOJ159" s="249"/>
      <c r="AOK159" s="249"/>
      <c r="AOL159" s="249"/>
      <c r="AOM159" s="249"/>
      <c r="AON159" s="249"/>
      <c r="AOO159" s="249"/>
      <c r="AOP159" s="249"/>
      <c r="AOQ159" s="249"/>
      <c r="AOR159" s="249"/>
      <c r="AOS159" s="249"/>
      <c r="AOT159" s="249"/>
      <c r="AOU159" s="249"/>
      <c r="AOV159" s="249"/>
      <c r="AOW159" s="249"/>
      <c r="AOX159" s="249"/>
      <c r="AOY159" s="249"/>
      <c r="AOZ159" s="249"/>
      <c r="APA159" s="249"/>
      <c r="APB159" s="249"/>
      <c r="APC159" s="249"/>
      <c r="APD159" s="249"/>
      <c r="APE159" s="249"/>
      <c r="APF159" s="249"/>
      <c r="APG159" s="249"/>
      <c r="APH159" s="249"/>
      <c r="API159" s="249"/>
      <c r="APJ159" s="249"/>
      <c r="APK159" s="249"/>
      <c r="APL159" s="249"/>
      <c r="APM159" s="249"/>
      <c r="APN159" s="249"/>
      <c r="APO159" s="249"/>
      <c r="APP159" s="249"/>
    </row>
    <row r="160" spans="1:1108" s="173" customFormat="1">
      <c r="A160" s="199">
        <v>410</v>
      </c>
      <c r="B160" s="281">
        <v>143.1</v>
      </c>
      <c r="C160" s="201"/>
      <c r="D160" s="206"/>
      <c r="E160" s="326"/>
      <c r="F160" s="206"/>
      <c r="G160" s="206"/>
      <c r="H160" s="206"/>
      <c r="I160" s="206"/>
      <c r="J160" s="326"/>
      <c r="K160" s="326"/>
      <c r="L160" s="319"/>
      <c r="M160" s="332"/>
      <c r="N160" s="319"/>
      <c r="O160" s="321"/>
      <c r="P160" s="213"/>
      <c r="Q160" s="213"/>
      <c r="R160" s="213"/>
      <c r="S160" s="213"/>
      <c r="T160" s="213"/>
      <c r="U160" s="21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13"/>
      <c r="AF160" s="213"/>
      <c r="AG160" s="217"/>
      <c r="AH160" s="213"/>
      <c r="AI160" s="213"/>
      <c r="AJ160" s="205"/>
      <c r="AK160" s="205"/>
      <c r="AL160" s="322"/>
      <c r="AM160" s="322"/>
      <c r="AN160" s="322"/>
      <c r="AO160" s="322"/>
      <c r="AP160" s="217"/>
      <c r="AQ160" s="217"/>
      <c r="AR160" s="345"/>
      <c r="AS160" s="345"/>
      <c r="AT160" s="345"/>
      <c r="AU160" s="345"/>
      <c r="AV160" s="345"/>
      <c r="AW160" s="319"/>
      <c r="AX160" s="319"/>
      <c r="AY160" s="319"/>
      <c r="AZ160" s="319"/>
      <c r="BA160" s="319"/>
      <c r="BB160" s="332"/>
      <c r="BC160" s="332"/>
      <c r="BD160" s="332"/>
      <c r="BE160" s="281"/>
      <c r="BF160" s="319"/>
      <c r="BG160" s="319"/>
      <c r="BH160" s="319"/>
      <c r="BI160" s="221"/>
      <c r="BJ160" s="221"/>
      <c r="BK160" s="221"/>
      <c r="BL160" s="221"/>
      <c r="BM160" s="319"/>
      <c r="BN160" s="319"/>
      <c r="BO160" s="319"/>
      <c r="BP160" s="319"/>
      <c r="BQ160" s="319"/>
      <c r="BR160" s="319"/>
      <c r="BS160" s="222" t="s">
        <v>283</v>
      </c>
      <c r="BT160" s="222" t="s">
        <v>283</v>
      </c>
      <c r="BU160" s="222" t="s">
        <v>283</v>
      </c>
      <c r="BV160" s="222" t="s">
        <v>283</v>
      </c>
      <c r="BW160" s="222" t="s">
        <v>283</v>
      </c>
      <c r="BX160" s="222" t="s">
        <v>283</v>
      </c>
      <c r="BY160" s="222" t="s">
        <v>283</v>
      </c>
      <c r="BZ160" s="319"/>
      <c r="CA160" s="319"/>
      <c r="CB160" s="319"/>
      <c r="CC160" s="319"/>
      <c r="CD160" s="319"/>
      <c r="CE160" s="319"/>
      <c r="CF160" s="319"/>
      <c r="CG160" s="319"/>
      <c r="CH160" s="319"/>
      <c r="CI160" s="319"/>
      <c r="CJ160" s="319"/>
      <c r="CK160" s="319"/>
      <c r="CL160" s="319"/>
      <c r="CM160" s="319"/>
      <c r="CN160" s="319"/>
      <c r="CO160" s="319"/>
      <c r="CP160" s="319"/>
      <c r="CQ160" s="319"/>
      <c r="CR160" s="319"/>
      <c r="CS160" s="319"/>
      <c r="CT160" s="319"/>
      <c r="CU160" s="319"/>
      <c r="CV160" s="319"/>
      <c r="CW160" s="319"/>
      <c r="CX160" s="319"/>
      <c r="CY160" s="319"/>
      <c r="CZ160" s="319"/>
      <c r="DA160" s="330"/>
      <c r="DB160" s="331"/>
      <c r="DC160" s="331"/>
      <c r="DD160" s="331"/>
      <c r="DE160" s="332"/>
      <c r="DF160" s="330"/>
      <c r="DG160" s="319"/>
      <c r="DH160" s="319"/>
      <c r="DI160" s="330"/>
      <c r="DJ160" s="319"/>
      <c r="DK160" s="319"/>
      <c r="DL160" s="319"/>
      <c r="DM160" s="228" t="s">
        <v>283</v>
      </c>
      <c r="DN160" s="228" t="s">
        <v>283</v>
      </c>
      <c r="DO160" s="228" t="s">
        <v>283</v>
      </c>
      <c r="DP160" s="228"/>
      <c r="DQ160" s="319"/>
      <c r="DR160" s="319"/>
      <c r="DS160" s="319"/>
      <c r="DT160" s="319"/>
      <c r="DU160" s="319"/>
      <c r="DV160" s="319"/>
      <c r="DW160" s="319"/>
      <c r="DX160" s="319"/>
      <c r="DY160" s="319"/>
      <c r="DZ160" s="319"/>
      <c r="EA160" s="319"/>
      <c r="EB160" s="319"/>
      <c r="EC160" s="319"/>
      <c r="ED160" s="319"/>
      <c r="EE160" s="319"/>
      <c r="EF160" s="319"/>
      <c r="EG160" s="377"/>
      <c r="EH160" s="377"/>
      <c r="EI160" s="319"/>
      <c r="EJ160" s="319"/>
      <c r="EK160" s="281"/>
      <c r="EL160" s="319"/>
      <c r="EM160" s="319"/>
      <c r="EN160" s="377"/>
      <c r="EO160" s="281"/>
      <c r="EP160" s="281"/>
      <c r="EQ160" s="281"/>
      <c r="ER160" s="281"/>
      <c r="ES160" s="281"/>
      <c r="ET160" s="281"/>
      <c r="EU160" s="281"/>
      <c r="EV160" s="200"/>
      <c r="EW160" s="200"/>
      <c r="EX160" s="319"/>
      <c r="EY160" s="319"/>
      <c r="EZ160" s="319"/>
      <c r="FA160" s="319"/>
      <c r="FB160" s="319"/>
      <c r="FC160" s="319"/>
      <c r="FD160" s="319"/>
      <c r="FE160" s="319"/>
      <c r="FF160" s="317"/>
      <c r="FG160" s="317"/>
      <c r="FH160" s="317"/>
      <c r="FI160" s="317"/>
      <c r="FJ160" s="317"/>
      <c r="FK160" s="317"/>
      <c r="FL160" s="234">
        <v>1</v>
      </c>
      <c r="FM160" s="222"/>
      <c r="FN160" s="222"/>
      <c r="FO160" s="222"/>
      <c r="FP160" s="222"/>
      <c r="FQ160" s="222"/>
      <c r="FR160" s="222"/>
      <c r="FS160" s="222"/>
      <c r="FT160" s="222"/>
      <c r="FU160" s="222"/>
      <c r="FV160" s="222"/>
      <c r="FW160" s="252"/>
      <c r="FX160" s="252"/>
      <c r="FY160" s="252"/>
      <c r="FZ160" s="252"/>
      <c r="GA160" s="252"/>
      <c r="GB160" s="252"/>
      <c r="GC160" s="252"/>
      <c r="GD160" s="252"/>
      <c r="GE160" s="252"/>
      <c r="GF160" s="252"/>
      <c r="GG160" s="252"/>
      <c r="GH160" s="252"/>
      <c r="GI160" s="252"/>
      <c r="GJ160" s="252"/>
      <c r="GK160" s="252"/>
      <c r="GL160" s="252"/>
      <c r="GM160" s="252"/>
      <c r="GN160" s="252"/>
      <c r="GO160" s="252"/>
      <c r="GP160" s="252"/>
      <c r="GQ160" s="252"/>
      <c r="GR160" s="252"/>
      <c r="GS160" s="252"/>
      <c r="GT160" s="252"/>
      <c r="GU160" s="252"/>
      <c r="GV160" s="252"/>
      <c r="GW160" s="252"/>
      <c r="GX160" s="252"/>
      <c r="GY160" s="252"/>
      <c r="GZ160" s="252"/>
      <c r="HA160" s="252"/>
      <c r="HB160" s="252"/>
      <c r="HC160" s="252"/>
      <c r="HD160" s="252"/>
      <c r="HE160" s="252"/>
      <c r="HF160" s="252"/>
      <c r="HG160" s="252"/>
      <c r="HH160" s="252"/>
      <c r="HI160" s="252"/>
      <c r="HJ160" s="252"/>
      <c r="HK160" s="252"/>
      <c r="HL160" s="252"/>
      <c r="HM160" s="252"/>
      <c r="HN160" s="252"/>
      <c r="HO160" s="252"/>
      <c r="HP160" s="252"/>
      <c r="HQ160" s="252"/>
      <c r="HR160" s="252"/>
      <c r="HS160" s="252"/>
      <c r="HT160" s="252"/>
      <c r="HU160" s="252"/>
      <c r="HV160" s="252"/>
      <c r="HW160" s="252"/>
      <c r="HX160" s="252"/>
      <c r="HY160" s="252"/>
      <c r="HZ160" s="252"/>
      <c r="IA160" s="252"/>
      <c r="IB160" s="252"/>
      <c r="IC160" s="252"/>
      <c r="ID160" s="252"/>
      <c r="IE160" s="252"/>
      <c r="IF160" s="252"/>
      <c r="IG160" s="252"/>
      <c r="IH160" s="252"/>
      <c r="II160" s="252"/>
      <c r="IJ160" s="252"/>
      <c r="IK160" s="252"/>
      <c r="IL160" s="252"/>
      <c r="IM160" s="252"/>
      <c r="IN160" s="252"/>
      <c r="IO160" s="252"/>
      <c r="IP160" s="252"/>
      <c r="IQ160" s="252"/>
      <c r="IR160" s="252"/>
      <c r="IS160" s="252"/>
      <c r="IT160" s="252"/>
      <c r="IU160" s="252"/>
      <c r="IV160" s="252"/>
      <c r="IW160" s="252"/>
      <c r="IX160" s="252"/>
      <c r="IY160" s="252"/>
      <c r="IZ160" s="252"/>
      <c r="JA160" s="252"/>
      <c r="JB160" s="252"/>
      <c r="JC160" s="252"/>
      <c r="JD160" s="252"/>
      <c r="JE160" s="252"/>
      <c r="JF160" s="252"/>
      <c r="JG160" s="252"/>
      <c r="JH160" s="252"/>
      <c r="JI160" s="252"/>
      <c r="JJ160" s="252"/>
      <c r="JK160" s="252"/>
      <c r="JL160" s="252"/>
      <c r="JM160" s="252"/>
      <c r="JN160" s="252"/>
      <c r="JO160" s="252"/>
      <c r="JP160" s="252"/>
      <c r="JQ160" s="252"/>
      <c r="JR160" s="252"/>
      <c r="JS160" s="252"/>
      <c r="JT160" s="252"/>
      <c r="JU160" s="252"/>
      <c r="JV160" s="252"/>
      <c r="JW160" s="252"/>
      <c r="JX160" s="252"/>
      <c r="JY160" s="252"/>
      <c r="JZ160" s="252"/>
      <c r="KA160" s="252"/>
      <c r="KB160" s="252"/>
      <c r="KC160" s="252"/>
      <c r="KD160" s="252"/>
      <c r="KE160" s="252"/>
      <c r="KF160" s="252"/>
      <c r="KG160" s="252"/>
      <c r="KH160" s="252"/>
      <c r="KI160" s="252"/>
      <c r="KJ160" s="252"/>
      <c r="KK160" s="252"/>
      <c r="KL160" s="252"/>
      <c r="KM160" s="252"/>
      <c r="KN160" s="252"/>
      <c r="KO160" s="252"/>
      <c r="KP160" s="252"/>
      <c r="KQ160" s="252"/>
      <c r="KR160" s="252"/>
      <c r="KS160" s="252"/>
      <c r="KT160" s="252"/>
      <c r="KU160" s="252"/>
      <c r="KV160" s="252"/>
      <c r="KW160" s="252"/>
      <c r="KX160" s="252"/>
      <c r="KY160" s="252"/>
      <c r="KZ160" s="252"/>
      <c r="LA160" s="252"/>
      <c r="LB160" s="252"/>
      <c r="LC160" s="252"/>
      <c r="LD160" s="252"/>
      <c r="LE160" s="252"/>
      <c r="LF160" s="252"/>
      <c r="LG160" s="252"/>
      <c r="LH160" s="252"/>
      <c r="LI160" s="252"/>
      <c r="LJ160" s="252"/>
      <c r="LK160" s="252"/>
      <c r="LL160" s="252"/>
      <c r="LM160" s="252"/>
      <c r="LN160" s="252"/>
      <c r="LO160" s="252"/>
      <c r="LP160" s="252"/>
      <c r="LQ160" s="252"/>
      <c r="LR160" s="252"/>
      <c r="LS160" s="252"/>
      <c r="LT160" s="252"/>
      <c r="LU160" s="252"/>
      <c r="LV160" s="252"/>
      <c r="LW160" s="252"/>
      <c r="LX160" s="252"/>
      <c r="LY160" s="252"/>
      <c r="LZ160" s="252"/>
      <c r="MA160" s="252"/>
      <c r="MB160" s="252"/>
      <c r="MC160" s="252"/>
      <c r="MD160" s="252"/>
      <c r="ME160" s="252"/>
      <c r="MF160" s="252"/>
      <c r="MG160" s="252"/>
      <c r="MH160" s="252"/>
      <c r="MI160" s="252"/>
      <c r="MJ160" s="252"/>
      <c r="MK160" s="252"/>
      <c r="ML160" s="252"/>
      <c r="MM160" s="252"/>
      <c r="MN160" s="252"/>
      <c r="MO160" s="252"/>
      <c r="MP160" s="252"/>
      <c r="MQ160" s="252"/>
      <c r="MR160" s="252"/>
      <c r="MS160" s="252"/>
      <c r="MT160" s="252"/>
      <c r="MU160" s="252"/>
      <c r="MV160" s="252"/>
      <c r="MW160" s="252"/>
      <c r="MX160" s="252"/>
      <c r="MY160" s="252"/>
      <c r="MZ160" s="252"/>
      <c r="NA160" s="252"/>
      <c r="NB160" s="252"/>
      <c r="NC160" s="252"/>
      <c r="ND160" s="252"/>
      <c r="NE160" s="252"/>
      <c r="NF160" s="252"/>
      <c r="NG160" s="252"/>
      <c r="NH160" s="252"/>
      <c r="NI160" s="252"/>
      <c r="NJ160" s="252"/>
      <c r="NK160" s="252"/>
      <c r="NL160" s="252"/>
      <c r="NM160" s="252"/>
      <c r="NN160" s="252"/>
      <c r="NO160" s="252"/>
      <c r="NP160" s="252"/>
      <c r="NQ160" s="252"/>
      <c r="NR160" s="252"/>
      <c r="NS160" s="252"/>
      <c r="NT160" s="252"/>
      <c r="NU160" s="252"/>
      <c r="NV160" s="252"/>
      <c r="NW160" s="252"/>
      <c r="NX160" s="252"/>
      <c r="NY160" s="252"/>
      <c r="NZ160" s="252"/>
      <c r="OA160" s="252"/>
      <c r="OB160" s="252"/>
      <c r="OC160" s="252"/>
      <c r="OD160" s="252"/>
      <c r="OE160" s="252"/>
      <c r="OF160" s="252"/>
      <c r="OG160" s="252"/>
      <c r="OH160" s="252"/>
      <c r="OI160" s="252"/>
      <c r="OJ160" s="252"/>
      <c r="OK160" s="252"/>
      <c r="OL160" s="252"/>
      <c r="OM160" s="252"/>
      <c r="ON160" s="252"/>
      <c r="OO160" s="252"/>
      <c r="OP160" s="252"/>
      <c r="OQ160" s="252"/>
      <c r="OR160" s="252"/>
      <c r="OS160" s="252"/>
      <c r="OT160" s="252"/>
      <c r="OU160" s="252"/>
      <c r="OV160" s="252"/>
      <c r="OW160" s="252"/>
      <c r="OX160" s="252"/>
      <c r="OY160" s="252"/>
      <c r="OZ160" s="252"/>
      <c r="PA160" s="252"/>
      <c r="PB160" s="252"/>
      <c r="PC160" s="252"/>
      <c r="PD160" s="252"/>
      <c r="PE160" s="252"/>
      <c r="PF160" s="252"/>
      <c r="PG160" s="252"/>
      <c r="PH160" s="252"/>
      <c r="PI160" s="252"/>
      <c r="PJ160" s="252"/>
      <c r="PK160" s="252"/>
      <c r="PL160" s="252"/>
      <c r="PM160" s="252"/>
      <c r="PN160" s="252"/>
      <c r="PO160" s="252"/>
      <c r="PP160" s="252"/>
      <c r="PQ160" s="252"/>
      <c r="PR160" s="252"/>
      <c r="PS160" s="252"/>
      <c r="PT160" s="252"/>
      <c r="PU160" s="252"/>
      <c r="PV160" s="252"/>
      <c r="PW160" s="252"/>
      <c r="PX160" s="252"/>
      <c r="PY160" s="252"/>
      <c r="PZ160" s="252"/>
      <c r="QA160" s="252"/>
      <c r="QB160" s="252"/>
      <c r="QC160" s="252"/>
      <c r="QD160" s="252"/>
      <c r="QE160" s="252"/>
      <c r="QF160" s="252"/>
      <c r="QG160" s="252"/>
      <c r="QH160" s="252"/>
      <c r="QI160" s="252"/>
      <c r="QJ160" s="252"/>
      <c r="QK160" s="252"/>
      <c r="QL160" s="252"/>
      <c r="QM160" s="252"/>
      <c r="QN160" s="252"/>
      <c r="QO160" s="252"/>
      <c r="QP160" s="252"/>
      <c r="QQ160" s="252"/>
      <c r="QR160" s="252"/>
      <c r="QS160" s="252"/>
      <c r="QT160" s="252"/>
      <c r="QU160" s="252"/>
      <c r="QV160" s="252"/>
      <c r="QW160" s="252"/>
      <c r="QX160" s="252"/>
      <c r="QY160" s="252"/>
      <c r="QZ160" s="252"/>
      <c r="RA160" s="252"/>
      <c r="RB160" s="252"/>
      <c r="RC160" s="252"/>
      <c r="RD160" s="252"/>
      <c r="RE160" s="252"/>
      <c r="RF160" s="252"/>
      <c r="RG160" s="252"/>
      <c r="RH160" s="252"/>
      <c r="RI160" s="252"/>
      <c r="RJ160" s="252"/>
      <c r="RK160" s="252"/>
      <c r="RL160" s="252"/>
      <c r="RM160" s="252"/>
      <c r="RN160" s="252"/>
      <c r="RO160" s="252"/>
      <c r="RP160" s="252"/>
      <c r="RQ160" s="252"/>
      <c r="RR160" s="252"/>
      <c r="RS160" s="252"/>
      <c r="RT160" s="252"/>
      <c r="RU160" s="252"/>
      <c r="RV160" s="252"/>
      <c r="RW160" s="252"/>
      <c r="RX160" s="252"/>
      <c r="RY160" s="252"/>
      <c r="RZ160" s="252"/>
      <c r="SA160" s="252"/>
      <c r="SB160" s="252"/>
      <c r="SC160" s="252"/>
      <c r="SD160" s="252"/>
      <c r="SE160" s="252"/>
      <c r="SF160" s="252"/>
      <c r="SG160" s="252"/>
      <c r="SH160" s="252"/>
      <c r="SI160" s="252"/>
      <c r="SJ160" s="252"/>
      <c r="SK160" s="252"/>
      <c r="SL160" s="252"/>
      <c r="SM160" s="252"/>
      <c r="SN160" s="252"/>
      <c r="SO160" s="252"/>
      <c r="SP160" s="252"/>
      <c r="SQ160" s="252"/>
      <c r="SR160" s="252"/>
      <c r="SS160" s="252"/>
      <c r="ST160" s="252"/>
      <c r="SU160" s="252"/>
      <c r="SV160" s="252"/>
      <c r="SW160" s="252"/>
      <c r="SX160" s="252"/>
      <c r="SY160" s="252"/>
      <c r="SZ160" s="252"/>
      <c r="TA160" s="252"/>
      <c r="TB160" s="252"/>
      <c r="TC160" s="252"/>
      <c r="TD160" s="252"/>
      <c r="TE160" s="252"/>
      <c r="TF160" s="252"/>
      <c r="TG160" s="252"/>
      <c r="TH160" s="252"/>
      <c r="TI160" s="252"/>
      <c r="TJ160" s="252"/>
      <c r="TK160" s="252"/>
      <c r="TL160" s="252"/>
      <c r="TM160" s="252"/>
      <c r="TN160" s="252"/>
      <c r="TO160" s="252"/>
      <c r="TP160" s="252"/>
      <c r="TQ160" s="252"/>
      <c r="TR160" s="252"/>
      <c r="TS160" s="252"/>
      <c r="TT160" s="252"/>
      <c r="TU160" s="252"/>
      <c r="TV160" s="252"/>
      <c r="TW160" s="252"/>
      <c r="TX160" s="252"/>
      <c r="TY160" s="252"/>
      <c r="TZ160" s="252"/>
      <c r="UA160" s="252"/>
      <c r="UB160" s="252"/>
      <c r="UC160" s="252"/>
      <c r="UD160" s="252"/>
      <c r="UE160" s="252"/>
      <c r="UF160" s="252"/>
      <c r="UG160" s="252"/>
      <c r="UH160" s="252"/>
      <c r="UI160" s="252"/>
      <c r="UJ160" s="252"/>
      <c r="UK160" s="252"/>
      <c r="UL160" s="252"/>
      <c r="UM160" s="252"/>
      <c r="UN160" s="252"/>
      <c r="UO160" s="252"/>
      <c r="UP160" s="252"/>
      <c r="UQ160" s="252"/>
      <c r="UR160" s="252"/>
      <c r="US160" s="252"/>
      <c r="UT160" s="252"/>
      <c r="UU160" s="252"/>
      <c r="UV160" s="252"/>
      <c r="UW160" s="252"/>
      <c r="UX160" s="252"/>
      <c r="UY160" s="252"/>
      <c r="UZ160" s="252"/>
      <c r="VA160" s="252"/>
      <c r="VB160" s="252"/>
      <c r="VC160" s="252"/>
      <c r="VD160" s="252"/>
      <c r="VE160" s="252"/>
      <c r="VF160" s="252"/>
      <c r="VG160" s="252"/>
      <c r="VH160" s="252"/>
      <c r="VI160" s="252"/>
      <c r="VJ160" s="252"/>
      <c r="VK160" s="252"/>
      <c r="VL160" s="252"/>
      <c r="VM160" s="252"/>
      <c r="VN160" s="252"/>
      <c r="VO160" s="252"/>
      <c r="VP160" s="252"/>
      <c r="VQ160" s="252"/>
      <c r="VR160" s="252"/>
      <c r="VS160" s="252"/>
      <c r="VT160" s="252"/>
      <c r="VU160" s="252"/>
      <c r="VV160" s="252"/>
      <c r="VW160" s="252"/>
      <c r="VX160" s="252"/>
      <c r="VY160" s="252"/>
      <c r="VZ160" s="252"/>
      <c r="WA160" s="252"/>
      <c r="WB160" s="252"/>
      <c r="WC160" s="252"/>
      <c r="WD160" s="252"/>
      <c r="WE160" s="252"/>
      <c r="WF160" s="252"/>
      <c r="WG160" s="252"/>
      <c r="WH160" s="252"/>
      <c r="WI160" s="252"/>
      <c r="WJ160" s="252"/>
      <c r="WK160" s="252"/>
      <c r="WL160" s="252"/>
      <c r="WM160" s="252"/>
      <c r="WN160" s="252"/>
      <c r="WO160" s="252"/>
      <c r="WP160" s="252"/>
      <c r="WQ160" s="252"/>
      <c r="WR160" s="252"/>
      <c r="WS160" s="252"/>
      <c r="WT160" s="252"/>
      <c r="WU160" s="252"/>
      <c r="WV160" s="252"/>
      <c r="WW160" s="252"/>
      <c r="WX160" s="252"/>
      <c r="WY160" s="252"/>
      <c r="WZ160" s="252"/>
      <c r="XA160" s="252"/>
      <c r="XB160" s="252"/>
      <c r="XC160" s="252"/>
      <c r="XD160" s="252"/>
      <c r="XE160" s="252"/>
      <c r="XF160" s="252"/>
      <c r="XG160" s="252"/>
      <c r="XH160" s="252"/>
      <c r="XI160" s="252"/>
      <c r="XJ160" s="252"/>
      <c r="XK160" s="252"/>
      <c r="XL160" s="252"/>
      <c r="XM160" s="252"/>
      <c r="XN160" s="252"/>
      <c r="XO160" s="252"/>
      <c r="XP160" s="252"/>
      <c r="XQ160" s="252"/>
      <c r="XR160" s="252"/>
      <c r="XS160" s="252"/>
      <c r="XT160" s="252"/>
      <c r="XU160" s="252"/>
      <c r="XV160" s="252"/>
      <c r="XW160" s="252"/>
      <c r="XX160" s="252"/>
      <c r="XY160" s="252"/>
      <c r="XZ160" s="252"/>
      <c r="YA160" s="252"/>
      <c r="YB160" s="252"/>
      <c r="YC160" s="252"/>
      <c r="YD160" s="252"/>
      <c r="YE160" s="252"/>
      <c r="YF160" s="252"/>
      <c r="YG160" s="252"/>
      <c r="YH160" s="252"/>
      <c r="YI160" s="252"/>
      <c r="YJ160" s="252"/>
      <c r="YK160" s="252"/>
      <c r="YL160" s="252"/>
      <c r="YM160" s="252"/>
      <c r="YN160" s="252"/>
      <c r="YO160" s="252"/>
      <c r="YP160" s="252"/>
      <c r="YQ160" s="252"/>
      <c r="YR160" s="252"/>
      <c r="YS160" s="252"/>
      <c r="YT160" s="252"/>
      <c r="YU160" s="252"/>
      <c r="YV160" s="252"/>
      <c r="YW160" s="252"/>
      <c r="YX160" s="252"/>
      <c r="YY160" s="252"/>
      <c r="YZ160" s="252"/>
      <c r="ZA160" s="252"/>
      <c r="ZB160" s="252"/>
      <c r="ZC160" s="252"/>
      <c r="ZD160" s="252"/>
      <c r="ZE160" s="252"/>
      <c r="ZF160" s="252"/>
      <c r="ZG160" s="252"/>
      <c r="ZH160" s="252"/>
      <c r="ZI160" s="252"/>
      <c r="ZJ160" s="252"/>
      <c r="ZK160" s="252"/>
      <c r="ZL160" s="252"/>
      <c r="ZM160" s="252"/>
      <c r="ZN160" s="252"/>
      <c r="ZO160" s="252"/>
      <c r="ZP160" s="252"/>
      <c r="ZQ160" s="252"/>
      <c r="ZR160" s="252"/>
      <c r="ZS160" s="252"/>
      <c r="ZT160" s="252"/>
      <c r="ZU160" s="252"/>
      <c r="ZV160" s="252"/>
      <c r="ZW160" s="252"/>
      <c r="ZX160" s="252"/>
      <c r="ZY160" s="252"/>
      <c r="ZZ160" s="252"/>
      <c r="AAA160" s="252"/>
      <c r="AAB160" s="252"/>
      <c r="AAC160" s="252"/>
      <c r="AAD160" s="252"/>
      <c r="AAE160" s="252"/>
      <c r="AAF160" s="252"/>
      <c r="AAG160" s="252"/>
      <c r="AAH160" s="252"/>
      <c r="AAI160" s="252"/>
      <c r="AAJ160" s="252"/>
      <c r="AAK160" s="252"/>
      <c r="AAL160" s="252"/>
      <c r="AAM160" s="252"/>
      <c r="AAN160" s="252"/>
      <c r="AAO160" s="252"/>
      <c r="AAP160" s="252"/>
      <c r="AAQ160" s="252"/>
      <c r="AAR160" s="252"/>
      <c r="AAS160" s="252"/>
      <c r="AAT160" s="252"/>
      <c r="AAU160" s="252"/>
      <c r="AAV160" s="252"/>
      <c r="AAW160" s="252"/>
      <c r="AAX160" s="252"/>
      <c r="AAY160" s="252"/>
      <c r="AAZ160" s="252"/>
      <c r="ABA160" s="252"/>
      <c r="ABB160" s="252"/>
      <c r="ABC160" s="252"/>
      <c r="ABD160" s="252"/>
      <c r="ABE160" s="252"/>
      <c r="ABF160" s="252"/>
      <c r="ABG160" s="252"/>
      <c r="ABH160" s="252"/>
      <c r="ABI160" s="252"/>
      <c r="ABJ160" s="252"/>
      <c r="ABK160" s="252"/>
      <c r="ABL160" s="252"/>
      <c r="ABM160" s="252"/>
      <c r="ABN160" s="252"/>
      <c r="ABO160" s="252"/>
      <c r="ABP160" s="252"/>
      <c r="ABQ160" s="252"/>
      <c r="ABR160" s="252"/>
      <c r="ABS160" s="252"/>
      <c r="ABT160" s="252"/>
      <c r="ABU160" s="252"/>
      <c r="ABV160" s="252"/>
      <c r="ABW160" s="252"/>
      <c r="ABX160" s="252"/>
      <c r="ABY160" s="252"/>
      <c r="ABZ160" s="252"/>
      <c r="ACA160" s="252"/>
      <c r="ACB160" s="252"/>
      <c r="ACC160" s="252"/>
      <c r="ACD160" s="252"/>
      <c r="ACE160" s="252"/>
      <c r="ACF160" s="252"/>
      <c r="ACG160" s="252"/>
      <c r="ACH160" s="252"/>
      <c r="ACI160" s="252"/>
      <c r="ACJ160" s="252"/>
      <c r="ACK160" s="252"/>
      <c r="ACL160" s="252"/>
      <c r="ACM160" s="252"/>
      <c r="ACN160" s="252"/>
      <c r="ACO160" s="252"/>
      <c r="ACP160" s="252"/>
      <c r="ACQ160" s="252"/>
      <c r="ACR160" s="252"/>
      <c r="ACS160" s="252"/>
      <c r="ACT160" s="252"/>
      <c r="ACU160" s="252"/>
      <c r="ACV160" s="252"/>
      <c r="ACW160" s="252"/>
      <c r="ACX160" s="252"/>
      <c r="ACY160" s="252"/>
      <c r="ACZ160" s="252"/>
      <c r="ADA160" s="252"/>
      <c r="ADB160" s="252"/>
      <c r="ADC160" s="252"/>
      <c r="ADD160" s="252"/>
      <c r="ADE160" s="252"/>
      <c r="ADF160" s="252"/>
      <c r="ADG160" s="252"/>
      <c r="ADH160" s="252"/>
      <c r="ADI160" s="252"/>
      <c r="ADJ160" s="252"/>
      <c r="ADK160" s="252"/>
      <c r="ADL160" s="252"/>
      <c r="ADM160" s="252"/>
      <c r="ADN160" s="252"/>
      <c r="ADO160" s="252"/>
      <c r="ADP160" s="252"/>
      <c r="ADQ160" s="252"/>
      <c r="ADR160" s="252"/>
      <c r="ADS160" s="252"/>
      <c r="ADT160" s="252"/>
      <c r="ADU160" s="252"/>
      <c r="ADV160" s="252"/>
      <c r="ADW160" s="252"/>
      <c r="ADX160" s="252"/>
      <c r="ADY160" s="252"/>
      <c r="ADZ160" s="252"/>
      <c r="AEA160" s="252"/>
      <c r="AEB160" s="252"/>
      <c r="AEC160" s="252"/>
      <c r="AED160" s="252"/>
      <c r="AEE160" s="252"/>
      <c r="AEF160" s="252"/>
      <c r="AEG160" s="252"/>
      <c r="AEH160" s="252"/>
      <c r="AEI160" s="252"/>
      <c r="AEJ160" s="252"/>
      <c r="AEK160" s="252"/>
      <c r="AEL160" s="252"/>
      <c r="AEM160" s="252"/>
      <c r="AEN160" s="252"/>
      <c r="AEO160" s="252"/>
      <c r="AEP160" s="252"/>
      <c r="AEQ160" s="252"/>
      <c r="AER160" s="252"/>
      <c r="AES160" s="252"/>
      <c r="AET160" s="252"/>
      <c r="AEU160" s="252"/>
      <c r="AEV160" s="252"/>
      <c r="AEW160" s="252"/>
      <c r="AEX160" s="252"/>
      <c r="AEY160" s="252"/>
      <c r="AEZ160" s="252"/>
      <c r="AFA160" s="252"/>
      <c r="AFB160" s="252"/>
      <c r="AFC160" s="252"/>
      <c r="AFD160" s="252"/>
      <c r="AFE160" s="252"/>
      <c r="AFF160" s="252"/>
      <c r="AFG160" s="252"/>
      <c r="AFH160" s="252"/>
      <c r="AFI160" s="252"/>
      <c r="AFJ160" s="252"/>
      <c r="AFK160" s="252"/>
      <c r="AFL160" s="252"/>
      <c r="AFM160" s="252"/>
      <c r="AFN160" s="252"/>
      <c r="AFO160" s="252"/>
      <c r="AFP160" s="252"/>
      <c r="AFQ160" s="252"/>
      <c r="AFR160" s="252"/>
      <c r="AFS160" s="252"/>
      <c r="AFT160" s="252"/>
      <c r="AFU160" s="252"/>
      <c r="AFV160" s="252"/>
      <c r="AFW160" s="252"/>
      <c r="AFX160" s="252"/>
      <c r="AFY160" s="252"/>
      <c r="AFZ160" s="252"/>
      <c r="AGA160" s="252"/>
      <c r="AGB160" s="252"/>
      <c r="AGC160" s="252"/>
      <c r="AGD160" s="252"/>
      <c r="AGE160" s="252"/>
      <c r="AGF160" s="252"/>
      <c r="AGG160" s="252"/>
      <c r="AGH160" s="252"/>
      <c r="AGI160" s="252"/>
      <c r="AGJ160" s="252"/>
      <c r="AGK160" s="252"/>
      <c r="AGL160" s="252"/>
      <c r="AGM160" s="252"/>
      <c r="AGN160" s="252"/>
      <c r="AGO160" s="252"/>
      <c r="AGP160" s="252"/>
      <c r="AGQ160" s="252"/>
      <c r="AGR160" s="252"/>
      <c r="AGS160" s="252"/>
      <c r="AGT160" s="252"/>
      <c r="AGU160" s="252"/>
      <c r="AGV160" s="252"/>
      <c r="AGW160" s="252"/>
      <c r="AGX160" s="252"/>
      <c r="AGY160" s="252"/>
      <c r="AGZ160" s="252"/>
      <c r="AHA160" s="252"/>
      <c r="AHB160" s="252"/>
      <c r="AHC160" s="252"/>
      <c r="AHD160" s="252"/>
      <c r="AHE160" s="252"/>
      <c r="AHF160" s="252"/>
      <c r="AHG160" s="252"/>
      <c r="AHH160" s="252"/>
      <c r="AHI160" s="252"/>
      <c r="AHJ160" s="252"/>
      <c r="AHK160" s="252"/>
      <c r="AHL160" s="252"/>
      <c r="AHM160" s="252"/>
      <c r="AHN160" s="252"/>
      <c r="AHO160" s="252"/>
      <c r="AHP160" s="252"/>
      <c r="AHQ160" s="252"/>
      <c r="AHR160" s="252"/>
      <c r="AHS160" s="252"/>
      <c r="AHT160" s="252"/>
      <c r="AHU160" s="252"/>
      <c r="AHV160" s="252"/>
      <c r="AHW160" s="252"/>
      <c r="AHX160" s="252"/>
      <c r="AHY160" s="252"/>
      <c r="AHZ160" s="252"/>
      <c r="AIA160" s="252"/>
      <c r="AIB160" s="252"/>
      <c r="AIC160" s="252"/>
      <c r="AID160" s="252"/>
      <c r="AIE160" s="252"/>
      <c r="AIF160" s="252"/>
      <c r="AIG160" s="252"/>
      <c r="AIH160" s="252"/>
      <c r="AII160" s="252"/>
      <c r="AIJ160" s="252"/>
      <c r="AIK160" s="252"/>
      <c r="AIL160" s="252"/>
      <c r="AIM160" s="252"/>
      <c r="AIN160" s="252"/>
      <c r="AIO160" s="252"/>
      <c r="AIP160" s="252"/>
      <c r="AIQ160" s="252"/>
      <c r="AIR160" s="252"/>
      <c r="AIS160" s="252"/>
      <c r="AIT160" s="252"/>
      <c r="AIU160" s="252"/>
      <c r="AIV160" s="252"/>
      <c r="AIW160" s="252"/>
      <c r="AIX160" s="252"/>
      <c r="AIY160" s="252"/>
      <c r="AIZ160" s="252"/>
      <c r="AJA160" s="252"/>
      <c r="AJB160" s="252"/>
      <c r="AJC160" s="252"/>
      <c r="AJD160" s="252"/>
      <c r="AJE160" s="252"/>
      <c r="AJF160" s="252"/>
      <c r="AJG160" s="252"/>
      <c r="AJH160" s="252"/>
      <c r="AJI160" s="252"/>
      <c r="AJJ160" s="252"/>
      <c r="AJK160" s="252"/>
      <c r="AJL160" s="252"/>
      <c r="AJM160" s="252"/>
      <c r="AJN160" s="252"/>
      <c r="AJO160" s="252"/>
      <c r="AJP160" s="252"/>
      <c r="AJQ160" s="252"/>
      <c r="AJR160" s="252"/>
      <c r="AJS160" s="252"/>
      <c r="AJT160" s="252"/>
      <c r="AJU160" s="252"/>
      <c r="AJV160" s="252"/>
      <c r="AJW160" s="252"/>
      <c r="AJX160" s="252"/>
      <c r="AJY160" s="252"/>
      <c r="AJZ160" s="252"/>
      <c r="AKA160" s="252"/>
      <c r="AKB160" s="252"/>
      <c r="AKC160" s="252"/>
      <c r="AKD160" s="252"/>
      <c r="AKE160" s="252"/>
      <c r="AKF160" s="252"/>
      <c r="AKG160" s="252"/>
      <c r="AKH160" s="252"/>
      <c r="AKI160" s="252"/>
      <c r="AKJ160" s="252"/>
      <c r="AKK160" s="252"/>
      <c r="AKL160" s="252"/>
      <c r="AKM160" s="252"/>
      <c r="AKN160" s="252"/>
      <c r="AKO160" s="252"/>
      <c r="AKP160" s="252"/>
      <c r="AKQ160" s="252"/>
      <c r="AKR160" s="252"/>
      <c r="AKS160" s="252"/>
      <c r="AKT160" s="252"/>
      <c r="AKU160" s="252"/>
      <c r="AKV160" s="252"/>
      <c r="AKW160" s="252"/>
      <c r="AKX160" s="252"/>
      <c r="AKY160" s="252"/>
      <c r="AKZ160" s="252"/>
      <c r="ALA160" s="252"/>
      <c r="ALB160" s="252"/>
      <c r="ALC160" s="252"/>
      <c r="ALD160" s="252"/>
      <c r="ALE160" s="252"/>
      <c r="ALF160" s="252"/>
      <c r="ALG160" s="252"/>
      <c r="ALH160" s="252"/>
      <c r="ALI160" s="252"/>
      <c r="ALJ160" s="252"/>
      <c r="ALK160" s="252"/>
      <c r="ALL160" s="252"/>
      <c r="ALM160" s="252"/>
      <c r="ALN160" s="252"/>
      <c r="ALO160" s="252"/>
      <c r="ALP160" s="252"/>
      <c r="ALQ160" s="252"/>
      <c r="ALR160" s="252"/>
      <c r="ALS160" s="252"/>
      <c r="ALT160" s="252"/>
      <c r="ALU160" s="252"/>
      <c r="ALV160" s="252"/>
      <c r="ALW160" s="252"/>
      <c r="ALX160" s="252"/>
      <c r="ALY160" s="252"/>
      <c r="ALZ160" s="252"/>
      <c r="AMA160" s="252"/>
      <c r="AMB160" s="252"/>
      <c r="AMC160" s="252"/>
      <c r="AMD160" s="252"/>
      <c r="AME160" s="252"/>
      <c r="AMF160" s="252"/>
      <c r="AMG160" s="252"/>
      <c r="AMH160" s="252"/>
      <c r="AMI160" s="252"/>
      <c r="AMJ160" s="252"/>
      <c r="AMK160" s="252"/>
      <c r="AML160" s="252"/>
      <c r="AMM160" s="252"/>
      <c r="AMN160" s="252"/>
      <c r="AMO160" s="252"/>
      <c r="AMP160" s="252"/>
      <c r="AMQ160" s="252"/>
      <c r="AMR160" s="252"/>
      <c r="AMS160" s="252"/>
      <c r="AMT160" s="252"/>
      <c r="AMU160" s="252"/>
      <c r="AMV160" s="252"/>
      <c r="AMW160" s="252"/>
      <c r="AMX160" s="252"/>
      <c r="AMY160" s="252"/>
      <c r="AMZ160" s="252"/>
      <c r="ANA160" s="252"/>
      <c r="ANB160" s="252"/>
      <c r="ANC160" s="252"/>
      <c r="AND160" s="252"/>
      <c r="ANE160" s="252"/>
      <c r="ANF160" s="252"/>
      <c r="ANG160" s="252"/>
      <c r="ANH160" s="252"/>
      <c r="ANI160" s="252"/>
      <c r="ANJ160" s="252"/>
      <c r="ANK160" s="252"/>
      <c r="ANL160" s="252"/>
      <c r="ANM160" s="252"/>
      <c r="ANN160" s="252"/>
      <c r="ANO160" s="252"/>
      <c r="ANP160" s="252"/>
      <c r="ANQ160" s="252"/>
      <c r="ANR160" s="252"/>
      <c r="ANS160" s="252"/>
      <c r="ANT160" s="252"/>
      <c r="ANU160" s="252"/>
      <c r="ANV160" s="252"/>
      <c r="ANW160" s="252"/>
      <c r="ANX160" s="252"/>
      <c r="ANY160" s="252"/>
      <c r="ANZ160" s="252"/>
      <c r="AOA160" s="252"/>
      <c r="AOB160" s="252"/>
      <c r="AOC160" s="252"/>
      <c r="AOD160" s="252"/>
      <c r="AOE160" s="252"/>
      <c r="AOF160" s="252"/>
      <c r="AOG160" s="252"/>
      <c r="AOH160" s="252"/>
      <c r="AOI160" s="252"/>
      <c r="AOJ160" s="252"/>
      <c r="AOK160" s="252"/>
      <c r="AOL160" s="252"/>
      <c r="AOM160" s="252"/>
      <c r="AON160" s="252"/>
      <c r="AOO160" s="252"/>
      <c r="AOP160" s="252"/>
      <c r="AOQ160" s="252"/>
      <c r="AOR160" s="252"/>
      <c r="AOS160" s="252"/>
      <c r="AOT160" s="252"/>
      <c r="AOU160" s="252"/>
      <c r="AOV160" s="252"/>
      <c r="AOW160" s="252"/>
      <c r="AOX160" s="252"/>
      <c r="AOY160" s="252"/>
      <c r="AOZ160" s="252"/>
      <c r="APA160" s="252"/>
      <c r="APB160" s="252"/>
      <c r="APC160" s="252"/>
      <c r="APD160" s="252"/>
      <c r="APE160" s="252"/>
      <c r="APF160" s="252"/>
      <c r="APG160" s="252"/>
      <c r="APH160" s="252"/>
      <c r="API160" s="252"/>
      <c r="APJ160" s="252"/>
      <c r="APK160" s="252"/>
      <c r="APL160" s="252"/>
      <c r="APM160" s="252"/>
      <c r="APN160" s="252"/>
      <c r="APO160" s="252"/>
      <c r="APP160" s="252"/>
    </row>
    <row r="161" spans="1:1108" s="153" customFormat="1">
      <c r="A161" s="42">
        <v>413</v>
      </c>
      <c r="B161" s="137">
        <v>144.1</v>
      </c>
      <c r="C161" s="102" t="s">
        <v>1103</v>
      </c>
      <c r="D161" s="174">
        <v>1291</v>
      </c>
      <c r="E161" s="394" t="s">
        <v>1086</v>
      </c>
      <c r="F161" s="175" t="s">
        <v>1105</v>
      </c>
      <c r="G161" s="175" t="s">
        <v>1104</v>
      </c>
      <c r="H161" s="175" t="s">
        <v>1106</v>
      </c>
      <c r="I161" s="175" t="s">
        <v>791</v>
      </c>
      <c r="J161" s="10" t="s">
        <v>1107</v>
      </c>
      <c r="K161" s="10" t="s">
        <v>1108</v>
      </c>
      <c r="L161" s="74" t="s">
        <v>1109</v>
      </c>
      <c r="M161" s="10" t="s">
        <v>1110</v>
      </c>
      <c r="N161" s="74" t="s">
        <v>201</v>
      </c>
      <c r="O161" s="177">
        <v>112128</v>
      </c>
      <c r="P161" s="109">
        <v>89</v>
      </c>
      <c r="Q161" s="109" t="s">
        <v>0</v>
      </c>
      <c r="R161" s="109">
        <v>125</v>
      </c>
      <c r="S161" s="109" t="s">
        <v>0</v>
      </c>
      <c r="T161" s="109">
        <v>3</v>
      </c>
      <c r="U161" s="109" t="s">
        <v>0</v>
      </c>
      <c r="V161" s="109">
        <v>16</v>
      </c>
      <c r="W161" s="109" t="s">
        <v>0</v>
      </c>
      <c r="X161" s="109">
        <v>10</v>
      </c>
      <c r="Y161" s="109" t="s">
        <v>0</v>
      </c>
      <c r="Z161" s="109">
        <v>2</v>
      </c>
      <c r="AA161" s="109" t="s">
        <v>0</v>
      </c>
      <c r="AB161" s="109"/>
      <c r="AC161" s="109" t="s">
        <v>0</v>
      </c>
      <c r="AD161" s="109"/>
      <c r="AE161" s="109" t="s">
        <v>0</v>
      </c>
      <c r="AF161" s="77">
        <v>4.5</v>
      </c>
      <c r="AG161" s="78">
        <v>8</v>
      </c>
      <c r="AH161" s="77" t="s">
        <v>407</v>
      </c>
      <c r="AI161" s="77" t="s">
        <v>0</v>
      </c>
      <c r="AJ161" s="284" t="s">
        <v>8</v>
      </c>
      <c r="AK161" s="284" t="s">
        <v>797</v>
      </c>
      <c r="AL161" s="285" t="s">
        <v>11</v>
      </c>
      <c r="AM161" s="285"/>
      <c r="AN161" s="285"/>
      <c r="AO161" s="285"/>
      <c r="AP161" s="111">
        <v>10</v>
      </c>
      <c r="AQ161" s="111" t="s">
        <v>7</v>
      </c>
      <c r="AR161" s="83">
        <v>0.43</v>
      </c>
      <c r="AS161" s="83" t="s">
        <v>20</v>
      </c>
      <c r="AT161" s="265" t="s">
        <v>250</v>
      </c>
      <c r="AU161" s="266" t="s">
        <v>251</v>
      </c>
      <c r="AV161" s="266" t="s">
        <v>704</v>
      </c>
      <c r="AW161" s="74" t="s">
        <v>206</v>
      </c>
      <c r="AX161" s="74" t="s">
        <v>207</v>
      </c>
      <c r="AY161" s="74" t="s">
        <v>208</v>
      </c>
      <c r="AZ161" s="74" t="s">
        <v>209</v>
      </c>
      <c r="BA161" s="152" t="s">
        <v>210</v>
      </c>
      <c r="BB161" s="86" t="s">
        <v>211</v>
      </c>
      <c r="BC161" s="86" t="s">
        <v>212</v>
      </c>
      <c r="BD161" s="86" t="s">
        <v>213</v>
      </c>
      <c r="BE161" s="399" t="s">
        <v>1086</v>
      </c>
      <c r="BF161" s="236" t="s">
        <v>1094</v>
      </c>
      <c r="BG161" s="96" t="s">
        <v>1095</v>
      </c>
      <c r="BH161" s="96" t="s">
        <v>1096</v>
      </c>
      <c r="BM161" s="155" t="s">
        <v>215</v>
      </c>
      <c r="BN161" s="154" t="s">
        <v>216</v>
      </c>
      <c r="BO161" s="154" t="s">
        <v>217</v>
      </c>
      <c r="BP161" s="154" t="s">
        <v>218</v>
      </c>
      <c r="BQ161" s="155" t="s">
        <v>219</v>
      </c>
      <c r="BR161" s="154" t="s">
        <v>220</v>
      </c>
      <c r="BS161" s="121" t="s">
        <v>221</v>
      </c>
      <c r="BT161" s="121" t="s">
        <v>222</v>
      </c>
      <c r="BU161" s="121" t="s">
        <v>215</v>
      </c>
      <c r="BV161" s="121" t="s">
        <v>216</v>
      </c>
      <c r="BW161" s="121" t="s">
        <v>217</v>
      </c>
      <c r="BX161" s="121" t="s">
        <v>218</v>
      </c>
      <c r="BY161" s="121" t="s">
        <v>414</v>
      </c>
      <c r="BZ161" s="155" t="s">
        <v>415</v>
      </c>
      <c r="CA161" s="268" t="s">
        <v>416</v>
      </c>
      <c r="CB161" s="268" t="s">
        <v>417</v>
      </c>
      <c r="CC161" s="155" t="s">
        <v>344</v>
      </c>
      <c r="CD161" s="155" t="s">
        <v>345</v>
      </c>
      <c r="CE161" s="155" t="s">
        <v>346</v>
      </c>
      <c r="CF161" s="155" t="s">
        <v>347</v>
      </c>
      <c r="CG161" s="154" t="s">
        <v>734</v>
      </c>
      <c r="CH161" s="156" t="s">
        <v>735</v>
      </c>
      <c r="CI161" s="156" t="s">
        <v>736</v>
      </c>
      <c r="CJ161" s="156" t="s">
        <v>737</v>
      </c>
      <c r="CK161" s="158"/>
      <c r="CL161" s="158"/>
      <c r="CM161" s="158"/>
      <c r="CN161" s="158"/>
      <c r="CO161" s="158"/>
      <c r="CP161" s="158"/>
      <c r="CQ161" s="158"/>
      <c r="CR161" s="158"/>
      <c r="CS161" s="158"/>
      <c r="CT161" s="158"/>
      <c r="CU161" s="158"/>
      <c r="CV161" s="158"/>
      <c r="CW161" s="158"/>
      <c r="CX161" s="158"/>
      <c r="CY161" s="158"/>
      <c r="CZ161" s="91"/>
      <c r="DA161" s="92"/>
      <c r="DB161" s="93"/>
      <c r="DC161" s="93"/>
      <c r="DD161" s="93"/>
      <c r="DE161" s="280" t="s">
        <v>509</v>
      </c>
      <c r="DF161" s="92"/>
      <c r="DG161" s="158"/>
      <c r="DH161" s="158"/>
      <c r="DI161" s="92" t="s">
        <v>236</v>
      </c>
      <c r="DJ161" s="91" t="s">
        <v>237</v>
      </c>
      <c r="DK161" s="91" t="s">
        <v>238</v>
      </c>
      <c r="DL161" s="91" t="s">
        <v>239</v>
      </c>
      <c r="DM161" s="127" t="s">
        <v>414</v>
      </c>
      <c r="DN161" s="127" t="s">
        <v>422</v>
      </c>
      <c r="DO161" s="127" t="s">
        <v>423</v>
      </c>
      <c r="DP161" s="127" t="s">
        <v>424</v>
      </c>
      <c r="DQ161" s="91"/>
      <c r="DR161" s="91"/>
      <c r="DS161" s="91"/>
      <c r="DT161" s="91"/>
      <c r="DU161" s="191" t="s">
        <v>852</v>
      </c>
      <c r="DV161" s="91" t="s">
        <v>853</v>
      </c>
      <c r="DW161" s="91" t="s">
        <v>854</v>
      </c>
      <c r="DX161" s="91" t="s">
        <v>855</v>
      </c>
      <c r="DY161" s="91"/>
      <c r="DZ161" s="91"/>
      <c r="EA161" s="91"/>
      <c r="EB161" s="91"/>
      <c r="EC161" s="91"/>
      <c r="ED161" s="91"/>
      <c r="EE161" s="91"/>
      <c r="EF161" s="91"/>
      <c r="EG161" s="94" t="s">
        <v>1111</v>
      </c>
      <c r="EH161" s="96" t="s">
        <v>516</v>
      </c>
      <c r="EI161" s="95" t="s">
        <v>517</v>
      </c>
      <c r="EJ161" s="95" t="s">
        <v>518</v>
      </c>
      <c r="EK161" s="96" t="s">
        <v>253</v>
      </c>
      <c r="EL161" s="74" t="s">
        <v>519</v>
      </c>
      <c r="EM161" s="74" t="s">
        <v>520</v>
      </c>
      <c r="EN161" s="137" t="s">
        <v>1111</v>
      </c>
      <c r="EO161" s="185" t="s">
        <v>254</v>
      </c>
      <c r="EP161" s="185" t="s">
        <v>858</v>
      </c>
      <c r="EQ161" s="185" t="s">
        <v>1112</v>
      </c>
      <c r="ER161" s="185" t="s">
        <v>1113</v>
      </c>
      <c r="ES161" s="185" t="s">
        <v>1114</v>
      </c>
      <c r="ET161" s="185" t="s">
        <v>1115</v>
      </c>
      <c r="EU161" s="185" t="s">
        <v>1116</v>
      </c>
      <c r="EV161" s="137"/>
      <c r="EW161" s="137"/>
      <c r="EX161" s="356"/>
      <c r="EY161" s="356"/>
      <c r="EZ161" s="356"/>
      <c r="FA161" s="356"/>
      <c r="FB161" s="356"/>
      <c r="FC161" s="356"/>
      <c r="FD161" s="355" t="s">
        <v>771</v>
      </c>
      <c r="FE161" s="356"/>
      <c r="FF161" s="240">
        <v>46692</v>
      </c>
      <c r="FG161" s="248"/>
      <c r="FH161" s="248"/>
      <c r="FI161" s="240">
        <v>115852</v>
      </c>
      <c r="FJ161" s="248"/>
      <c r="FK161" s="248"/>
      <c r="FL161" s="135">
        <v>1</v>
      </c>
      <c r="FM161" s="136"/>
      <c r="FN161" s="136"/>
      <c r="FO161" s="136"/>
      <c r="FP161" s="136"/>
      <c r="FQ161" s="136"/>
      <c r="FR161" s="136"/>
      <c r="FS161" s="136"/>
      <c r="FT161" s="136"/>
      <c r="FU161" s="136"/>
      <c r="FV161" s="136"/>
      <c r="FW161" s="249"/>
      <c r="FX161" s="249"/>
      <c r="FY161" s="249"/>
      <c r="FZ161" s="249"/>
      <c r="GA161" s="249"/>
      <c r="GB161" s="249"/>
      <c r="GC161" s="249"/>
      <c r="GD161" s="249"/>
      <c r="GE161" s="249"/>
      <c r="GF161" s="249"/>
      <c r="GG161" s="249"/>
      <c r="GH161" s="249"/>
      <c r="GI161" s="249"/>
      <c r="GJ161" s="249"/>
      <c r="GK161" s="249"/>
      <c r="GL161" s="249"/>
      <c r="GM161" s="249"/>
      <c r="GN161" s="249"/>
      <c r="GO161" s="249"/>
      <c r="GP161" s="249"/>
      <c r="GQ161" s="249"/>
      <c r="GR161" s="249"/>
      <c r="GS161" s="249"/>
      <c r="GT161" s="249"/>
      <c r="GU161" s="249"/>
      <c r="GV161" s="249"/>
      <c r="GW161" s="249"/>
      <c r="GX161" s="249"/>
      <c r="GY161" s="249"/>
      <c r="GZ161" s="249"/>
      <c r="HA161" s="249"/>
      <c r="HB161" s="249"/>
      <c r="HC161" s="249"/>
      <c r="HD161" s="249"/>
      <c r="HE161" s="249"/>
      <c r="HF161" s="249"/>
      <c r="HG161" s="249"/>
      <c r="HH161" s="249"/>
      <c r="HI161" s="249"/>
      <c r="HJ161" s="249"/>
      <c r="HK161" s="249"/>
      <c r="HL161" s="249"/>
      <c r="HM161" s="249"/>
      <c r="HN161" s="249"/>
      <c r="HO161" s="249"/>
      <c r="HP161" s="249"/>
      <c r="HQ161" s="249"/>
      <c r="HR161" s="249"/>
      <c r="HS161" s="249"/>
      <c r="HT161" s="249"/>
      <c r="HU161" s="249"/>
      <c r="HV161" s="249"/>
      <c r="HW161" s="249"/>
      <c r="HX161" s="249"/>
      <c r="HY161" s="249"/>
      <c r="HZ161" s="249"/>
      <c r="IA161" s="249"/>
      <c r="IB161" s="249"/>
      <c r="IC161" s="249"/>
      <c r="ID161" s="249"/>
      <c r="IE161" s="249"/>
      <c r="IF161" s="249"/>
      <c r="IG161" s="249"/>
      <c r="IH161" s="249"/>
      <c r="II161" s="249"/>
      <c r="IJ161" s="249"/>
      <c r="IK161" s="249"/>
      <c r="IL161" s="249"/>
      <c r="IM161" s="249"/>
      <c r="IN161" s="249"/>
      <c r="IO161" s="249"/>
      <c r="IP161" s="249"/>
      <c r="IQ161" s="249"/>
      <c r="IR161" s="249"/>
      <c r="IS161" s="249"/>
      <c r="IT161" s="249"/>
      <c r="IU161" s="249"/>
      <c r="IV161" s="249"/>
      <c r="IW161" s="249"/>
      <c r="IX161" s="249"/>
      <c r="IY161" s="249"/>
      <c r="IZ161" s="249"/>
      <c r="JA161" s="249"/>
      <c r="JB161" s="249"/>
      <c r="JC161" s="249"/>
      <c r="JD161" s="249"/>
      <c r="JE161" s="249"/>
      <c r="JF161" s="249"/>
      <c r="JG161" s="249"/>
      <c r="JH161" s="249"/>
      <c r="JI161" s="249"/>
      <c r="JJ161" s="249"/>
      <c r="JK161" s="249"/>
      <c r="JL161" s="249"/>
      <c r="JM161" s="249"/>
      <c r="JN161" s="249"/>
      <c r="JO161" s="249"/>
      <c r="JP161" s="249"/>
      <c r="JQ161" s="249"/>
      <c r="JR161" s="249"/>
      <c r="JS161" s="249"/>
      <c r="JT161" s="249"/>
      <c r="JU161" s="249"/>
      <c r="JV161" s="249"/>
      <c r="JW161" s="249"/>
      <c r="JX161" s="249"/>
      <c r="JY161" s="249"/>
      <c r="JZ161" s="249"/>
      <c r="KA161" s="249"/>
      <c r="KB161" s="249"/>
      <c r="KC161" s="249"/>
      <c r="KD161" s="249"/>
      <c r="KE161" s="249"/>
      <c r="KF161" s="249"/>
      <c r="KG161" s="249"/>
      <c r="KH161" s="249"/>
      <c r="KI161" s="249"/>
      <c r="KJ161" s="249"/>
      <c r="KK161" s="249"/>
      <c r="KL161" s="249"/>
      <c r="KM161" s="249"/>
      <c r="KN161" s="249"/>
      <c r="KO161" s="249"/>
      <c r="KP161" s="249"/>
      <c r="KQ161" s="249"/>
      <c r="KR161" s="249"/>
      <c r="KS161" s="249"/>
      <c r="KT161" s="249"/>
      <c r="KU161" s="249"/>
      <c r="KV161" s="249"/>
      <c r="KW161" s="249"/>
      <c r="KX161" s="249"/>
      <c r="KY161" s="249"/>
      <c r="KZ161" s="249"/>
      <c r="LA161" s="249"/>
      <c r="LB161" s="249"/>
      <c r="LC161" s="249"/>
      <c r="LD161" s="249"/>
      <c r="LE161" s="249"/>
      <c r="LF161" s="249"/>
      <c r="LG161" s="249"/>
      <c r="LH161" s="249"/>
      <c r="LI161" s="249"/>
      <c r="LJ161" s="249"/>
      <c r="LK161" s="249"/>
      <c r="LL161" s="249"/>
      <c r="LM161" s="249"/>
      <c r="LN161" s="249"/>
      <c r="LO161" s="249"/>
      <c r="LP161" s="249"/>
      <c r="LQ161" s="249"/>
      <c r="LR161" s="249"/>
      <c r="LS161" s="249"/>
      <c r="LT161" s="249"/>
      <c r="LU161" s="249"/>
      <c r="LV161" s="249"/>
      <c r="LW161" s="249"/>
      <c r="LX161" s="249"/>
      <c r="LY161" s="249"/>
      <c r="LZ161" s="249"/>
      <c r="MA161" s="249"/>
      <c r="MB161" s="249"/>
      <c r="MC161" s="249"/>
      <c r="MD161" s="249"/>
      <c r="ME161" s="249"/>
      <c r="MF161" s="249"/>
      <c r="MG161" s="249"/>
      <c r="MH161" s="249"/>
      <c r="MI161" s="249"/>
      <c r="MJ161" s="249"/>
      <c r="MK161" s="249"/>
      <c r="ML161" s="249"/>
      <c r="MM161" s="249"/>
      <c r="MN161" s="249"/>
      <c r="MO161" s="249"/>
      <c r="MP161" s="249"/>
      <c r="MQ161" s="249"/>
      <c r="MR161" s="249"/>
      <c r="MS161" s="249"/>
      <c r="MT161" s="249"/>
      <c r="MU161" s="249"/>
      <c r="MV161" s="249"/>
      <c r="MW161" s="249"/>
      <c r="MX161" s="249"/>
      <c r="MY161" s="249"/>
      <c r="MZ161" s="249"/>
      <c r="NA161" s="249"/>
      <c r="NB161" s="249"/>
      <c r="NC161" s="249"/>
      <c r="ND161" s="249"/>
      <c r="NE161" s="249"/>
      <c r="NF161" s="249"/>
      <c r="NG161" s="249"/>
      <c r="NH161" s="249"/>
      <c r="NI161" s="249"/>
      <c r="NJ161" s="249"/>
      <c r="NK161" s="249"/>
      <c r="NL161" s="249"/>
      <c r="NM161" s="249"/>
      <c r="NN161" s="249"/>
      <c r="NO161" s="249"/>
      <c r="NP161" s="249"/>
      <c r="NQ161" s="249"/>
      <c r="NR161" s="249"/>
      <c r="NS161" s="249"/>
      <c r="NT161" s="249"/>
      <c r="NU161" s="249"/>
      <c r="NV161" s="249"/>
      <c r="NW161" s="249"/>
      <c r="NX161" s="249"/>
      <c r="NY161" s="249"/>
      <c r="NZ161" s="249"/>
      <c r="OA161" s="249"/>
      <c r="OB161" s="249"/>
      <c r="OC161" s="249"/>
      <c r="OD161" s="249"/>
      <c r="OE161" s="249"/>
      <c r="OF161" s="249"/>
      <c r="OG161" s="249"/>
      <c r="OH161" s="249"/>
      <c r="OI161" s="249"/>
      <c r="OJ161" s="249"/>
      <c r="OK161" s="249"/>
      <c r="OL161" s="249"/>
      <c r="OM161" s="249"/>
      <c r="ON161" s="249"/>
      <c r="OO161" s="249"/>
      <c r="OP161" s="249"/>
      <c r="OQ161" s="249"/>
      <c r="OR161" s="249"/>
      <c r="OS161" s="249"/>
      <c r="OT161" s="249"/>
      <c r="OU161" s="249"/>
      <c r="OV161" s="249"/>
      <c r="OW161" s="249"/>
      <c r="OX161" s="249"/>
      <c r="OY161" s="249"/>
      <c r="OZ161" s="249"/>
      <c r="PA161" s="249"/>
      <c r="PB161" s="249"/>
      <c r="PC161" s="249"/>
      <c r="PD161" s="249"/>
      <c r="PE161" s="249"/>
      <c r="PF161" s="249"/>
      <c r="PG161" s="249"/>
      <c r="PH161" s="249"/>
      <c r="PI161" s="249"/>
      <c r="PJ161" s="249"/>
      <c r="PK161" s="249"/>
      <c r="PL161" s="249"/>
      <c r="PM161" s="249"/>
      <c r="PN161" s="249"/>
      <c r="PO161" s="249"/>
      <c r="PP161" s="249"/>
      <c r="PQ161" s="249"/>
      <c r="PR161" s="249"/>
      <c r="PS161" s="249"/>
      <c r="PT161" s="249"/>
      <c r="PU161" s="249"/>
      <c r="PV161" s="249"/>
      <c r="PW161" s="249"/>
      <c r="PX161" s="249"/>
      <c r="PY161" s="249"/>
      <c r="PZ161" s="249"/>
      <c r="QA161" s="249"/>
      <c r="QB161" s="249"/>
      <c r="QC161" s="249"/>
      <c r="QD161" s="249"/>
      <c r="QE161" s="249"/>
      <c r="QF161" s="249"/>
      <c r="QG161" s="249"/>
      <c r="QH161" s="249"/>
      <c r="QI161" s="249"/>
      <c r="QJ161" s="249"/>
      <c r="QK161" s="249"/>
      <c r="QL161" s="249"/>
      <c r="QM161" s="249"/>
      <c r="QN161" s="249"/>
      <c r="QO161" s="249"/>
      <c r="QP161" s="249"/>
      <c r="QQ161" s="249"/>
      <c r="QR161" s="249"/>
      <c r="QS161" s="249"/>
      <c r="QT161" s="249"/>
      <c r="QU161" s="249"/>
      <c r="QV161" s="249"/>
      <c r="QW161" s="249"/>
      <c r="QX161" s="249"/>
      <c r="QY161" s="249"/>
      <c r="QZ161" s="249"/>
      <c r="RA161" s="249"/>
      <c r="RB161" s="249"/>
      <c r="RC161" s="249"/>
      <c r="RD161" s="249"/>
      <c r="RE161" s="249"/>
      <c r="RF161" s="249"/>
      <c r="RG161" s="249"/>
      <c r="RH161" s="249"/>
      <c r="RI161" s="249"/>
      <c r="RJ161" s="249"/>
      <c r="RK161" s="249"/>
      <c r="RL161" s="249"/>
      <c r="RM161" s="249"/>
      <c r="RN161" s="249"/>
      <c r="RO161" s="249"/>
      <c r="RP161" s="249"/>
      <c r="RQ161" s="249"/>
      <c r="RR161" s="249"/>
      <c r="RS161" s="249"/>
      <c r="RT161" s="249"/>
      <c r="RU161" s="249"/>
      <c r="RV161" s="249"/>
      <c r="RW161" s="249"/>
      <c r="RX161" s="249"/>
      <c r="RY161" s="249"/>
      <c r="RZ161" s="249"/>
      <c r="SA161" s="249"/>
      <c r="SB161" s="249"/>
      <c r="SC161" s="249"/>
      <c r="SD161" s="249"/>
      <c r="SE161" s="249"/>
      <c r="SF161" s="249"/>
      <c r="SG161" s="249"/>
      <c r="SH161" s="249"/>
      <c r="SI161" s="249"/>
      <c r="SJ161" s="249"/>
      <c r="SK161" s="249"/>
      <c r="SL161" s="249"/>
      <c r="SM161" s="249"/>
      <c r="SN161" s="249"/>
      <c r="SO161" s="249"/>
      <c r="SP161" s="249"/>
      <c r="SQ161" s="249"/>
      <c r="SR161" s="249"/>
      <c r="SS161" s="249"/>
      <c r="ST161" s="249"/>
      <c r="SU161" s="249"/>
      <c r="SV161" s="249"/>
      <c r="SW161" s="249"/>
      <c r="SX161" s="249"/>
      <c r="SY161" s="249"/>
      <c r="SZ161" s="249"/>
      <c r="TA161" s="249"/>
      <c r="TB161" s="249"/>
      <c r="TC161" s="249"/>
      <c r="TD161" s="249"/>
      <c r="TE161" s="249"/>
      <c r="TF161" s="249"/>
      <c r="TG161" s="249"/>
      <c r="TH161" s="249"/>
      <c r="TI161" s="249"/>
      <c r="TJ161" s="249"/>
      <c r="TK161" s="249"/>
      <c r="TL161" s="249"/>
      <c r="TM161" s="249"/>
      <c r="TN161" s="249"/>
      <c r="TO161" s="249"/>
      <c r="TP161" s="249"/>
      <c r="TQ161" s="249"/>
      <c r="TR161" s="249"/>
      <c r="TS161" s="249"/>
      <c r="TT161" s="249"/>
      <c r="TU161" s="249"/>
      <c r="TV161" s="249"/>
      <c r="TW161" s="249"/>
      <c r="TX161" s="249"/>
      <c r="TY161" s="249"/>
      <c r="TZ161" s="249"/>
      <c r="UA161" s="249"/>
      <c r="UB161" s="249"/>
      <c r="UC161" s="249"/>
      <c r="UD161" s="249"/>
      <c r="UE161" s="249"/>
      <c r="UF161" s="249"/>
      <c r="UG161" s="249"/>
      <c r="UH161" s="249"/>
      <c r="UI161" s="249"/>
      <c r="UJ161" s="249"/>
      <c r="UK161" s="249"/>
      <c r="UL161" s="249"/>
      <c r="UM161" s="249"/>
      <c r="UN161" s="249"/>
      <c r="UO161" s="249"/>
      <c r="UP161" s="249"/>
      <c r="UQ161" s="249"/>
      <c r="UR161" s="249"/>
      <c r="US161" s="249"/>
      <c r="UT161" s="249"/>
      <c r="UU161" s="249"/>
      <c r="UV161" s="249"/>
      <c r="UW161" s="249"/>
      <c r="UX161" s="249"/>
      <c r="UY161" s="249"/>
      <c r="UZ161" s="249"/>
      <c r="VA161" s="249"/>
      <c r="VB161" s="249"/>
      <c r="VC161" s="249"/>
      <c r="VD161" s="249"/>
      <c r="VE161" s="249"/>
      <c r="VF161" s="249"/>
      <c r="VG161" s="249"/>
      <c r="VH161" s="249"/>
      <c r="VI161" s="249"/>
      <c r="VJ161" s="249"/>
      <c r="VK161" s="249"/>
      <c r="VL161" s="249"/>
      <c r="VM161" s="249"/>
      <c r="VN161" s="249"/>
      <c r="VO161" s="249"/>
      <c r="VP161" s="249"/>
      <c r="VQ161" s="249"/>
      <c r="VR161" s="249"/>
      <c r="VS161" s="249"/>
      <c r="VT161" s="249"/>
      <c r="VU161" s="249"/>
      <c r="VV161" s="249"/>
      <c r="VW161" s="249"/>
      <c r="VX161" s="249"/>
      <c r="VY161" s="249"/>
      <c r="VZ161" s="249"/>
      <c r="WA161" s="249"/>
      <c r="WB161" s="249"/>
      <c r="WC161" s="249"/>
      <c r="WD161" s="249"/>
      <c r="WE161" s="249"/>
      <c r="WF161" s="249"/>
      <c r="WG161" s="249"/>
      <c r="WH161" s="249"/>
      <c r="WI161" s="249"/>
      <c r="WJ161" s="249"/>
      <c r="WK161" s="249"/>
      <c r="WL161" s="249"/>
      <c r="WM161" s="249"/>
      <c r="WN161" s="249"/>
      <c r="WO161" s="249"/>
      <c r="WP161" s="249"/>
      <c r="WQ161" s="249"/>
      <c r="WR161" s="249"/>
      <c r="WS161" s="249"/>
      <c r="WT161" s="249"/>
      <c r="WU161" s="249"/>
      <c r="WV161" s="249"/>
      <c r="WW161" s="249"/>
      <c r="WX161" s="249"/>
      <c r="WY161" s="249"/>
      <c r="WZ161" s="249"/>
      <c r="XA161" s="249"/>
      <c r="XB161" s="249"/>
      <c r="XC161" s="249"/>
      <c r="XD161" s="249"/>
      <c r="XE161" s="249"/>
      <c r="XF161" s="249"/>
      <c r="XG161" s="249"/>
      <c r="XH161" s="249"/>
      <c r="XI161" s="249"/>
      <c r="XJ161" s="249"/>
      <c r="XK161" s="249"/>
      <c r="XL161" s="249"/>
      <c r="XM161" s="249"/>
      <c r="XN161" s="249"/>
      <c r="XO161" s="249"/>
      <c r="XP161" s="249"/>
      <c r="XQ161" s="249"/>
      <c r="XR161" s="249"/>
      <c r="XS161" s="249"/>
      <c r="XT161" s="249"/>
      <c r="XU161" s="249"/>
      <c r="XV161" s="249"/>
      <c r="XW161" s="249"/>
      <c r="XX161" s="249"/>
      <c r="XY161" s="249"/>
      <c r="XZ161" s="249"/>
      <c r="YA161" s="249"/>
      <c r="YB161" s="249"/>
      <c r="YC161" s="249"/>
      <c r="YD161" s="249"/>
      <c r="YE161" s="249"/>
      <c r="YF161" s="249"/>
      <c r="YG161" s="249"/>
      <c r="YH161" s="249"/>
      <c r="YI161" s="249"/>
      <c r="YJ161" s="249"/>
      <c r="YK161" s="249"/>
      <c r="YL161" s="249"/>
      <c r="YM161" s="249"/>
      <c r="YN161" s="249"/>
      <c r="YO161" s="249"/>
      <c r="YP161" s="249"/>
      <c r="YQ161" s="249"/>
      <c r="YR161" s="249"/>
      <c r="YS161" s="249"/>
      <c r="YT161" s="249"/>
      <c r="YU161" s="249"/>
      <c r="YV161" s="249"/>
      <c r="YW161" s="249"/>
      <c r="YX161" s="249"/>
      <c r="YY161" s="249"/>
      <c r="YZ161" s="249"/>
      <c r="ZA161" s="249"/>
      <c r="ZB161" s="249"/>
      <c r="ZC161" s="249"/>
      <c r="ZD161" s="249"/>
      <c r="ZE161" s="249"/>
      <c r="ZF161" s="249"/>
      <c r="ZG161" s="249"/>
      <c r="ZH161" s="249"/>
      <c r="ZI161" s="249"/>
      <c r="ZJ161" s="249"/>
      <c r="ZK161" s="249"/>
      <c r="ZL161" s="249"/>
      <c r="ZM161" s="249"/>
      <c r="ZN161" s="249"/>
      <c r="ZO161" s="249"/>
      <c r="ZP161" s="249"/>
      <c r="ZQ161" s="249"/>
      <c r="ZR161" s="249"/>
      <c r="ZS161" s="249"/>
      <c r="ZT161" s="249"/>
      <c r="ZU161" s="249"/>
      <c r="ZV161" s="249"/>
      <c r="ZW161" s="249"/>
      <c r="ZX161" s="249"/>
      <c r="ZY161" s="249"/>
      <c r="ZZ161" s="249"/>
      <c r="AAA161" s="249"/>
      <c r="AAB161" s="249"/>
      <c r="AAC161" s="249"/>
      <c r="AAD161" s="249"/>
      <c r="AAE161" s="249"/>
      <c r="AAF161" s="249"/>
      <c r="AAG161" s="249"/>
      <c r="AAH161" s="249"/>
      <c r="AAI161" s="249"/>
      <c r="AAJ161" s="249"/>
      <c r="AAK161" s="249"/>
      <c r="AAL161" s="249"/>
      <c r="AAM161" s="249"/>
      <c r="AAN161" s="249"/>
      <c r="AAO161" s="249"/>
      <c r="AAP161" s="249"/>
      <c r="AAQ161" s="249"/>
      <c r="AAR161" s="249"/>
      <c r="AAS161" s="249"/>
      <c r="AAT161" s="249"/>
      <c r="AAU161" s="249"/>
      <c r="AAV161" s="249"/>
      <c r="AAW161" s="249"/>
      <c r="AAX161" s="249"/>
      <c r="AAY161" s="249"/>
      <c r="AAZ161" s="249"/>
      <c r="ABA161" s="249"/>
      <c r="ABB161" s="249"/>
      <c r="ABC161" s="249"/>
      <c r="ABD161" s="249"/>
      <c r="ABE161" s="249"/>
      <c r="ABF161" s="249"/>
      <c r="ABG161" s="249"/>
      <c r="ABH161" s="249"/>
      <c r="ABI161" s="249"/>
      <c r="ABJ161" s="249"/>
      <c r="ABK161" s="249"/>
      <c r="ABL161" s="249"/>
      <c r="ABM161" s="249"/>
      <c r="ABN161" s="249"/>
      <c r="ABO161" s="249"/>
      <c r="ABP161" s="249"/>
      <c r="ABQ161" s="249"/>
      <c r="ABR161" s="249"/>
      <c r="ABS161" s="249"/>
      <c r="ABT161" s="249"/>
      <c r="ABU161" s="249"/>
      <c r="ABV161" s="249"/>
      <c r="ABW161" s="249"/>
      <c r="ABX161" s="249"/>
      <c r="ABY161" s="249"/>
      <c r="ABZ161" s="249"/>
      <c r="ACA161" s="249"/>
      <c r="ACB161" s="249"/>
      <c r="ACC161" s="249"/>
      <c r="ACD161" s="249"/>
      <c r="ACE161" s="249"/>
      <c r="ACF161" s="249"/>
      <c r="ACG161" s="249"/>
      <c r="ACH161" s="249"/>
      <c r="ACI161" s="249"/>
      <c r="ACJ161" s="249"/>
      <c r="ACK161" s="249"/>
      <c r="ACL161" s="249"/>
      <c r="ACM161" s="249"/>
      <c r="ACN161" s="249"/>
      <c r="ACO161" s="249"/>
      <c r="ACP161" s="249"/>
      <c r="ACQ161" s="249"/>
      <c r="ACR161" s="249"/>
      <c r="ACS161" s="249"/>
      <c r="ACT161" s="249"/>
      <c r="ACU161" s="249"/>
      <c r="ACV161" s="249"/>
      <c r="ACW161" s="249"/>
      <c r="ACX161" s="249"/>
      <c r="ACY161" s="249"/>
      <c r="ACZ161" s="249"/>
      <c r="ADA161" s="249"/>
      <c r="ADB161" s="249"/>
      <c r="ADC161" s="249"/>
      <c r="ADD161" s="249"/>
      <c r="ADE161" s="249"/>
      <c r="ADF161" s="249"/>
      <c r="ADG161" s="249"/>
      <c r="ADH161" s="249"/>
      <c r="ADI161" s="249"/>
      <c r="ADJ161" s="249"/>
      <c r="ADK161" s="249"/>
      <c r="ADL161" s="249"/>
      <c r="ADM161" s="249"/>
      <c r="ADN161" s="249"/>
      <c r="ADO161" s="249"/>
      <c r="ADP161" s="249"/>
      <c r="ADQ161" s="249"/>
      <c r="ADR161" s="249"/>
      <c r="ADS161" s="249"/>
      <c r="ADT161" s="249"/>
      <c r="ADU161" s="249"/>
      <c r="ADV161" s="249"/>
      <c r="ADW161" s="249"/>
      <c r="ADX161" s="249"/>
      <c r="ADY161" s="249"/>
      <c r="ADZ161" s="249"/>
      <c r="AEA161" s="249"/>
      <c r="AEB161" s="249"/>
      <c r="AEC161" s="249"/>
      <c r="AED161" s="249"/>
      <c r="AEE161" s="249"/>
      <c r="AEF161" s="249"/>
      <c r="AEG161" s="249"/>
      <c r="AEH161" s="249"/>
      <c r="AEI161" s="249"/>
      <c r="AEJ161" s="249"/>
      <c r="AEK161" s="249"/>
      <c r="AEL161" s="249"/>
      <c r="AEM161" s="249"/>
      <c r="AEN161" s="249"/>
      <c r="AEO161" s="249"/>
      <c r="AEP161" s="249"/>
      <c r="AEQ161" s="249"/>
      <c r="AER161" s="249"/>
      <c r="AES161" s="249"/>
      <c r="AET161" s="249"/>
      <c r="AEU161" s="249"/>
      <c r="AEV161" s="249"/>
      <c r="AEW161" s="249"/>
      <c r="AEX161" s="249"/>
      <c r="AEY161" s="249"/>
      <c r="AEZ161" s="249"/>
      <c r="AFA161" s="249"/>
      <c r="AFB161" s="249"/>
      <c r="AFC161" s="249"/>
      <c r="AFD161" s="249"/>
      <c r="AFE161" s="249"/>
      <c r="AFF161" s="249"/>
      <c r="AFG161" s="249"/>
      <c r="AFH161" s="249"/>
      <c r="AFI161" s="249"/>
      <c r="AFJ161" s="249"/>
      <c r="AFK161" s="249"/>
      <c r="AFL161" s="249"/>
      <c r="AFM161" s="249"/>
      <c r="AFN161" s="249"/>
      <c r="AFO161" s="249"/>
      <c r="AFP161" s="249"/>
      <c r="AFQ161" s="249"/>
      <c r="AFR161" s="249"/>
      <c r="AFS161" s="249"/>
      <c r="AFT161" s="249"/>
      <c r="AFU161" s="249"/>
      <c r="AFV161" s="249"/>
      <c r="AFW161" s="249"/>
      <c r="AFX161" s="249"/>
      <c r="AFY161" s="249"/>
      <c r="AFZ161" s="249"/>
      <c r="AGA161" s="249"/>
      <c r="AGB161" s="249"/>
      <c r="AGC161" s="249"/>
      <c r="AGD161" s="249"/>
      <c r="AGE161" s="249"/>
      <c r="AGF161" s="249"/>
      <c r="AGG161" s="249"/>
      <c r="AGH161" s="249"/>
      <c r="AGI161" s="249"/>
      <c r="AGJ161" s="249"/>
      <c r="AGK161" s="249"/>
      <c r="AGL161" s="249"/>
      <c r="AGM161" s="249"/>
      <c r="AGN161" s="249"/>
      <c r="AGO161" s="249"/>
      <c r="AGP161" s="249"/>
      <c r="AGQ161" s="249"/>
      <c r="AGR161" s="249"/>
      <c r="AGS161" s="249"/>
      <c r="AGT161" s="249"/>
      <c r="AGU161" s="249"/>
      <c r="AGV161" s="249"/>
      <c r="AGW161" s="249"/>
      <c r="AGX161" s="249"/>
      <c r="AGY161" s="249"/>
      <c r="AGZ161" s="249"/>
      <c r="AHA161" s="249"/>
      <c r="AHB161" s="249"/>
      <c r="AHC161" s="249"/>
      <c r="AHD161" s="249"/>
      <c r="AHE161" s="249"/>
      <c r="AHF161" s="249"/>
      <c r="AHG161" s="249"/>
      <c r="AHH161" s="249"/>
      <c r="AHI161" s="249"/>
      <c r="AHJ161" s="249"/>
      <c r="AHK161" s="249"/>
      <c r="AHL161" s="249"/>
      <c r="AHM161" s="249"/>
      <c r="AHN161" s="249"/>
      <c r="AHO161" s="249"/>
      <c r="AHP161" s="249"/>
      <c r="AHQ161" s="249"/>
      <c r="AHR161" s="249"/>
      <c r="AHS161" s="249"/>
      <c r="AHT161" s="249"/>
      <c r="AHU161" s="249"/>
      <c r="AHV161" s="249"/>
      <c r="AHW161" s="249"/>
      <c r="AHX161" s="249"/>
      <c r="AHY161" s="249"/>
      <c r="AHZ161" s="249"/>
      <c r="AIA161" s="249"/>
      <c r="AIB161" s="249"/>
      <c r="AIC161" s="249"/>
      <c r="AID161" s="249"/>
      <c r="AIE161" s="249"/>
      <c r="AIF161" s="249"/>
      <c r="AIG161" s="249"/>
      <c r="AIH161" s="249"/>
      <c r="AII161" s="249"/>
      <c r="AIJ161" s="249"/>
      <c r="AIK161" s="249"/>
      <c r="AIL161" s="249"/>
      <c r="AIM161" s="249"/>
      <c r="AIN161" s="249"/>
      <c r="AIO161" s="249"/>
      <c r="AIP161" s="249"/>
      <c r="AIQ161" s="249"/>
      <c r="AIR161" s="249"/>
      <c r="AIS161" s="249"/>
      <c r="AIT161" s="249"/>
      <c r="AIU161" s="249"/>
      <c r="AIV161" s="249"/>
      <c r="AIW161" s="249"/>
      <c r="AIX161" s="249"/>
      <c r="AIY161" s="249"/>
      <c r="AIZ161" s="249"/>
      <c r="AJA161" s="249"/>
      <c r="AJB161" s="249"/>
      <c r="AJC161" s="249"/>
      <c r="AJD161" s="249"/>
      <c r="AJE161" s="249"/>
      <c r="AJF161" s="249"/>
      <c r="AJG161" s="249"/>
      <c r="AJH161" s="249"/>
      <c r="AJI161" s="249"/>
      <c r="AJJ161" s="249"/>
      <c r="AJK161" s="249"/>
      <c r="AJL161" s="249"/>
      <c r="AJM161" s="249"/>
      <c r="AJN161" s="249"/>
      <c r="AJO161" s="249"/>
      <c r="AJP161" s="249"/>
      <c r="AJQ161" s="249"/>
      <c r="AJR161" s="249"/>
      <c r="AJS161" s="249"/>
      <c r="AJT161" s="249"/>
      <c r="AJU161" s="249"/>
      <c r="AJV161" s="249"/>
      <c r="AJW161" s="249"/>
      <c r="AJX161" s="249"/>
      <c r="AJY161" s="249"/>
      <c r="AJZ161" s="249"/>
      <c r="AKA161" s="249"/>
      <c r="AKB161" s="249"/>
      <c r="AKC161" s="249"/>
      <c r="AKD161" s="249"/>
      <c r="AKE161" s="249"/>
      <c r="AKF161" s="249"/>
      <c r="AKG161" s="249"/>
      <c r="AKH161" s="249"/>
      <c r="AKI161" s="249"/>
      <c r="AKJ161" s="249"/>
      <c r="AKK161" s="249"/>
      <c r="AKL161" s="249"/>
      <c r="AKM161" s="249"/>
      <c r="AKN161" s="249"/>
      <c r="AKO161" s="249"/>
      <c r="AKP161" s="249"/>
      <c r="AKQ161" s="249"/>
      <c r="AKR161" s="249"/>
      <c r="AKS161" s="249"/>
      <c r="AKT161" s="249"/>
      <c r="AKU161" s="249"/>
      <c r="AKV161" s="249"/>
      <c r="AKW161" s="249"/>
      <c r="AKX161" s="249"/>
      <c r="AKY161" s="249"/>
      <c r="AKZ161" s="249"/>
      <c r="ALA161" s="249"/>
      <c r="ALB161" s="249"/>
      <c r="ALC161" s="249"/>
      <c r="ALD161" s="249"/>
      <c r="ALE161" s="249"/>
      <c r="ALF161" s="249"/>
      <c r="ALG161" s="249"/>
      <c r="ALH161" s="249"/>
      <c r="ALI161" s="249"/>
      <c r="ALJ161" s="249"/>
      <c r="ALK161" s="249"/>
      <c r="ALL161" s="249"/>
      <c r="ALM161" s="249"/>
      <c r="ALN161" s="249"/>
      <c r="ALO161" s="249"/>
      <c r="ALP161" s="249"/>
      <c r="ALQ161" s="249"/>
      <c r="ALR161" s="249"/>
      <c r="ALS161" s="249"/>
      <c r="ALT161" s="249"/>
      <c r="ALU161" s="249"/>
      <c r="ALV161" s="249"/>
      <c r="ALW161" s="249"/>
      <c r="ALX161" s="249"/>
      <c r="ALY161" s="249"/>
      <c r="ALZ161" s="249"/>
      <c r="AMA161" s="249"/>
      <c r="AMB161" s="249"/>
      <c r="AMC161" s="249"/>
      <c r="AMD161" s="249"/>
      <c r="AME161" s="249"/>
      <c r="AMF161" s="249"/>
      <c r="AMG161" s="249"/>
      <c r="AMH161" s="249"/>
      <c r="AMI161" s="249"/>
      <c r="AMJ161" s="249"/>
      <c r="AMK161" s="249"/>
      <c r="AML161" s="249"/>
      <c r="AMM161" s="249"/>
      <c r="AMN161" s="249"/>
      <c r="AMO161" s="249"/>
      <c r="AMP161" s="249"/>
      <c r="AMQ161" s="249"/>
      <c r="AMR161" s="249"/>
      <c r="AMS161" s="249"/>
      <c r="AMT161" s="249"/>
      <c r="AMU161" s="249"/>
      <c r="AMV161" s="249"/>
      <c r="AMW161" s="249"/>
      <c r="AMX161" s="249"/>
      <c r="AMY161" s="249"/>
      <c r="AMZ161" s="249"/>
      <c r="ANA161" s="249"/>
      <c r="ANB161" s="249"/>
      <c r="ANC161" s="249"/>
      <c r="AND161" s="249"/>
      <c r="ANE161" s="249"/>
      <c r="ANF161" s="249"/>
      <c r="ANG161" s="249"/>
      <c r="ANH161" s="249"/>
      <c r="ANI161" s="249"/>
      <c r="ANJ161" s="249"/>
      <c r="ANK161" s="249"/>
      <c r="ANL161" s="249"/>
      <c r="ANM161" s="249"/>
      <c r="ANN161" s="249"/>
      <c r="ANO161" s="249"/>
      <c r="ANP161" s="249"/>
      <c r="ANQ161" s="249"/>
      <c r="ANR161" s="249"/>
      <c r="ANS161" s="249"/>
      <c r="ANT161" s="249"/>
      <c r="ANU161" s="249"/>
      <c r="ANV161" s="249"/>
      <c r="ANW161" s="249"/>
      <c r="ANX161" s="249"/>
      <c r="ANY161" s="249"/>
      <c r="ANZ161" s="249"/>
      <c r="AOA161" s="249"/>
      <c r="AOB161" s="249"/>
      <c r="AOC161" s="249"/>
      <c r="AOD161" s="249"/>
      <c r="AOE161" s="249"/>
      <c r="AOF161" s="249"/>
      <c r="AOG161" s="249"/>
      <c r="AOH161" s="249"/>
      <c r="AOI161" s="249"/>
      <c r="AOJ161" s="249"/>
      <c r="AOK161" s="249"/>
      <c r="AOL161" s="249"/>
      <c r="AOM161" s="249"/>
      <c r="AON161" s="249"/>
      <c r="AOO161" s="249"/>
      <c r="AOP161" s="249"/>
      <c r="AOQ161" s="249"/>
      <c r="AOR161" s="249"/>
      <c r="AOS161" s="249"/>
      <c r="AOT161" s="249"/>
      <c r="AOU161" s="249"/>
      <c r="AOV161" s="249"/>
      <c r="AOW161" s="249"/>
      <c r="AOX161" s="249"/>
      <c r="AOY161" s="249"/>
      <c r="AOZ161" s="249"/>
      <c r="APA161" s="249"/>
      <c r="APB161" s="249"/>
      <c r="APC161" s="249"/>
      <c r="APD161" s="249"/>
      <c r="APE161" s="249"/>
      <c r="APF161" s="249"/>
      <c r="APG161" s="249"/>
      <c r="APH161" s="249"/>
      <c r="API161" s="249"/>
      <c r="APJ161" s="249"/>
      <c r="APK161" s="249"/>
      <c r="APL161" s="249"/>
      <c r="APM161" s="249"/>
      <c r="APN161" s="249"/>
      <c r="APO161" s="249"/>
      <c r="APP161" s="249"/>
    </row>
    <row r="162" spans="1:1108" s="173" customFormat="1">
      <c r="A162" s="42">
        <v>416</v>
      </c>
      <c r="B162" s="137">
        <v>145.1</v>
      </c>
      <c r="C162" s="102" t="s">
        <v>1117</v>
      </c>
      <c r="D162" s="174">
        <v>1291</v>
      </c>
      <c r="E162" s="394" t="s">
        <v>1086</v>
      </c>
      <c r="F162" s="175" t="s">
        <v>1105</v>
      </c>
      <c r="G162" s="175" t="s">
        <v>1104</v>
      </c>
      <c r="H162" s="175" t="s">
        <v>1106</v>
      </c>
      <c r="I162" s="175" t="s">
        <v>791</v>
      </c>
      <c r="J162" s="10" t="s">
        <v>1107</v>
      </c>
      <c r="K162" s="10" t="s">
        <v>1108</v>
      </c>
      <c r="L162" s="74" t="s">
        <v>1109</v>
      </c>
      <c r="M162" s="10" t="s">
        <v>1110</v>
      </c>
      <c r="N162" s="74" t="s">
        <v>201</v>
      </c>
      <c r="O162" s="177">
        <v>112122</v>
      </c>
      <c r="P162" s="109">
        <v>89</v>
      </c>
      <c r="Q162" s="109" t="s">
        <v>0</v>
      </c>
      <c r="R162" s="109">
        <v>125</v>
      </c>
      <c r="S162" s="109" t="s">
        <v>0</v>
      </c>
      <c r="T162" s="109">
        <v>3</v>
      </c>
      <c r="U162" s="109" t="s">
        <v>0</v>
      </c>
      <c r="V162" s="109">
        <v>16</v>
      </c>
      <c r="W162" s="109" t="s">
        <v>0</v>
      </c>
      <c r="X162" s="109">
        <v>10</v>
      </c>
      <c r="Y162" s="109" t="s">
        <v>0</v>
      </c>
      <c r="Z162" s="109">
        <v>2</v>
      </c>
      <c r="AA162" s="109" t="s">
        <v>0</v>
      </c>
      <c r="AB162" s="109"/>
      <c r="AC162" s="109" t="s">
        <v>0</v>
      </c>
      <c r="AD162" s="109"/>
      <c r="AE162" s="109" t="s">
        <v>0</v>
      </c>
      <c r="AF162" s="77">
        <v>4.5</v>
      </c>
      <c r="AG162" s="78">
        <v>8</v>
      </c>
      <c r="AH162" s="77" t="s">
        <v>407</v>
      </c>
      <c r="AI162" s="77" t="s">
        <v>0</v>
      </c>
      <c r="AJ162" s="284" t="s">
        <v>8</v>
      </c>
      <c r="AK162" s="284" t="s">
        <v>797</v>
      </c>
      <c r="AL162" s="285" t="s">
        <v>11</v>
      </c>
      <c r="AM162" s="285"/>
      <c r="AN162" s="285"/>
      <c r="AO162" s="285"/>
      <c r="AP162" s="111">
        <v>10</v>
      </c>
      <c r="AQ162" s="111" t="s">
        <v>7</v>
      </c>
      <c r="AR162" s="83">
        <v>0.43</v>
      </c>
      <c r="AS162" s="83" t="s">
        <v>20</v>
      </c>
      <c r="AT162" s="265" t="s">
        <v>250</v>
      </c>
      <c r="AU162" s="266" t="s">
        <v>251</v>
      </c>
      <c r="AV162" s="266" t="s">
        <v>704</v>
      </c>
      <c r="AW162" s="74" t="s">
        <v>206</v>
      </c>
      <c r="AX162" s="74" t="s">
        <v>207</v>
      </c>
      <c r="AY162" s="74" t="s">
        <v>208</v>
      </c>
      <c r="AZ162" s="74" t="s">
        <v>209</v>
      </c>
      <c r="BA162" s="152" t="s">
        <v>210</v>
      </c>
      <c r="BB162" s="86" t="s">
        <v>211</v>
      </c>
      <c r="BC162" s="86" t="s">
        <v>212</v>
      </c>
      <c r="BD162" s="86" t="s">
        <v>213</v>
      </c>
      <c r="BE162" s="399" t="s">
        <v>1086</v>
      </c>
      <c r="BF162" s="236" t="s">
        <v>1094</v>
      </c>
      <c r="BG162" s="96" t="s">
        <v>1095</v>
      </c>
      <c r="BH162" s="96" t="s">
        <v>1096</v>
      </c>
      <c r="BM162" s="155" t="s">
        <v>215</v>
      </c>
      <c r="BN162" s="154" t="s">
        <v>216</v>
      </c>
      <c r="BO162" s="154" t="s">
        <v>217</v>
      </c>
      <c r="BP162" s="154" t="s">
        <v>218</v>
      </c>
      <c r="BQ162" s="155" t="s">
        <v>219</v>
      </c>
      <c r="BR162" s="154" t="s">
        <v>220</v>
      </c>
      <c r="BS162" s="121" t="s">
        <v>221</v>
      </c>
      <c r="BT162" s="121" t="s">
        <v>222</v>
      </c>
      <c r="BU162" s="121" t="s">
        <v>215</v>
      </c>
      <c r="BV162" s="121" t="s">
        <v>216</v>
      </c>
      <c r="BW162" s="121" t="s">
        <v>217</v>
      </c>
      <c r="BX162" s="121" t="s">
        <v>218</v>
      </c>
      <c r="BY162" s="121" t="s">
        <v>414</v>
      </c>
      <c r="BZ162" s="155" t="s">
        <v>415</v>
      </c>
      <c r="CA162" s="268" t="s">
        <v>416</v>
      </c>
      <c r="CB162" s="268" t="s">
        <v>417</v>
      </c>
      <c r="CC162" s="155" t="s">
        <v>344</v>
      </c>
      <c r="CD162" s="155" t="s">
        <v>345</v>
      </c>
      <c r="CE162" s="155" t="s">
        <v>346</v>
      </c>
      <c r="CF162" s="155" t="s">
        <v>347</v>
      </c>
      <c r="CG162" s="154" t="s">
        <v>734</v>
      </c>
      <c r="CH162" s="156" t="s">
        <v>735</v>
      </c>
      <c r="CI162" s="156" t="s">
        <v>736</v>
      </c>
      <c r="CJ162" s="156" t="s">
        <v>737</v>
      </c>
      <c r="CK162" s="158"/>
      <c r="CL162" s="158"/>
      <c r="CM162" s="158"/>
      <c r="CN162" s="158"/>
      <c r="CO162" s="158"/>
      <c r="CP162" s="158"/>
      <c r="CQ162" s="158"/>
      <c r="CR162" s="158"/>
      <c r="CS162" s="158"/>
      <c r="CT162" s="158"/>
      <c r="CU162" s="158"/>
      <c r="CV162" s="158"/>
      <c r="CW162" s="158"/>
      <c r="CX162" s="158"/>
      <c r="CY162" s="158"/>
      <c r="CZ162" s="91"/>
      <c r="DA162" s="92"/>
      <c r="DB162" s="93"/>
      <c r="DC162" s="93"/>
      <c r="DD162" s="93"/>
      <c r="DE162" s="280" t="s">
        <v>509</v>
      </c>
      <c r="DF162" s="92"/>
      <c r="DG162" s="158"/>
      <c r="DH162" s="158"/>
      <c r="DI162" s="92" t="s">
        <v>236</v>
      </c>
      <c r="DJ162" s="91" t="s">
        <v>237</v>
      </c>
      <c r="DK162" s="91" t="s">
        <v>238</v>
      </c>
      <c r="DL162" s="91" t="s">
        <v>239</v>
      </c>
      <c r="DM162" s="127" t="s">
        <v>414</v>
      </c>
      <c r="DN162" s="127" t="s">
        <v>422</v>
      </c>
      <c r="DO162" s="127" t="s">
        <v>423</v>
      </c>
      <c r="DP162" s="127" t="s">
        <v>424</v>
      </c>
      <c r="DQ162" s="91"/>
      <c r="DR162" s="91"/>
      <c r="DS162" s="91"/>
      <c r="DT162" s="91"/>
      <c r="DU162" s="191" t="s">
        <v>852</v>
      </c>
      <c r="DV162" s="91" t="s">
        <v>853</v>
      </c>
      <c r="DW162" s="91" t="s">
        <v>854</v>
      </c>
      <c r="DX162" s="91" t="s">
        <v>855</v>
      </c>
      <c r="DY162" s="91"/>
      <c r="DZ162" s="91"/>
      <c r="EA162" s="91"/>
      <c r="EB162" s="91"/>
      <c r="EC162" s="91"/>
      <c r="ED162" s="91"/>
      <c r="EE162" s="91"/>
      <c r="EF162" s="91"/>
      <c r="EG162" s="94" t="s">
        <v>1111</v>
      </c>
      <c r="EH162" s="96" t="s">
        <v>516</v>
      </c>
      <c r="EI162" s="95" t="s">
        <v>517</v>
      </c>
      <c r="EJ162" s="95" t="s">
        <v>518</v>
      </c>
      <c r="EK162" s="96" t="s">
        <v>253</v>
      </c>
      <c r="EL162" s="74" t="s">
        <v>519</v>
      </c>
      <c r="EM162" s="74" t="s">
        <v>520</v>
      </c>
      <c r="EN162" s="137" t="s">
        <v>1111</v>
      </c>
      <c r="EO162" s="185" t="s">
        <v>254</v>
      </c>
      <c r="EP162" s="185" t="s">
        <v>858</v>
      </c>
      <c r="EQ162" s="185" t="s">
        <v>1112</v>
      </c>
      <c r="ER162" s="185" t="s">
        <v>1113</v>
      </c>
      <c r="ES162" s="185" t="s">
        <v>1114</v>
      </c>
      <c r="ET162" s="185" t="s">
        <v>1115</v>
      </c>
      <c r="EU162" s="185" t="s">
        <v>1116</v>
      </c>
      <c r="EV162" s="137"/>
      <c r="EW162" s="137"/>
      <c r="EX162" s="356"/>
      <c r="EY162" s="356"/>
      <c r="EZ162" s="356"/>
      <c r="FA162" s="356"/>
      <c r="FB162" s="356"/>
      <c r="FC162" s="356"/>
      <c r="FD162" s="355" t="s">
        <v>771</v>
      </c>
      <c r="FE162" s="356"/>
      <c r="FF162" s="240">
        <v>46693</v>
      </c>
      <c r="FG162" s="248"/>
      <c r="FH162" s="248"/>
      <c r="FI162" s="240">
        <v>115853</v>
      </c>
      <c r="FJ162" s="248"/>
      <c r="FK162" s="248"/>
      <c r="FL162" s="135">
        <v>1</v>
      </c>
      <c r="FM162" s="136"/>
      <c r="FN162" s="136"/>
      <c r="FO162" s="136"/>
      <c r="FP162" s="136"/>
      <c r="FQ162" s="136"/>
      <c r="FR162" s="136"/>
      <c r="FS162" s="136"/>
      <c r="FT162" s="136"/>
      <c r="FU162" s="136"/>
      <c r="FV162" s="136"/>
      <c r="FW162" s="249"/>
      <c r="FX162" s="249"/>
      <c r="FY162" s="249"/>
      <c r="FZ162" s="249"/>
      <c r="GA162" s="249"/>
      <c r="GB162" s="249"/>
      <c r="GC162" s="249"/>
      <c r="GD162" s="249"/>
      <c r="GE162" s="249"/>
      <c r="GF162" s="249"/>
      <c r="GG162" s="249"/>
      <c r="GH162" s="249"/>
      <c r="GI162" s="249"/>
      <c r="GJ162" s="249"/>
      <c r="GK162" s="249"/>
      <c r="GL162" s="249"/>
      <c r="GM162" s="249"/>
      <c r="GN162" s="249"/>
      <c r="GO162" s="249"/>
      <c r="GP162" s="249"/>
      <c r="GQ162" s="249"/>
      <c r="GR162" s="249"/>
      <c r="GS162" s="249"/>
      <c r="GT162" s="249"/>
      <c r="GU162" s="249"/>
      <c r="GV162" s="249"/>
      <c r="GW162" s="249"/>
      <c r="GX162" s="249"/>
      <c r="GY162" s="249"/>
      <c r="GZ162" s="249"/>
      <c r="HA162" s="249"/>
      <c r="HB162" s="249"/>
      <c r="HC162" s="249"/>
      <c r="HD162" s="249"/>
      <c r="HE162" s="249"/>
      <c r="HF162" s="249"/>
      <c r="HG162" s="249"/>
      <c r="HH162" s="249"/>
      <c r="HI162" s="249"/>
      <c r="HJ162" s="249"/>
      <c r="HK162" s="249"/>
      <c r="HL162" s="249"/>
      <c r="HM162" s="249"/>
      <c r="HN162" s="249"/>
      <c r="HO162" s="249"/>
      <c r="HP162" s="249"/>
      <c r="HQ162" s="249"/>
      <c r="HR162" s="249"/>
      <c r="HS162" s="249"/>
      <c r="HT162" s="249"/>
      <c r="HU162" s="249"/>
      <c r="HV162" s="249"/>
      <c r="HW162" s="249"/>
      <c r="HX162" s="249"/>
      <c r="HY162" s="249"/>
      <c r="HZ162" s="249"/>
      <c r="IA162" s="249"/>
      <c r="IB162" s="249"/>
      <c r="IC162" s="249"/>
      <c r="ID162" s="249"/>
      <c r="IE162" s="249"/>
      <c r="IF162" s="249"/>
      <c r="IG162" s="249"/>
      <c r="IH162" s="249"/>
      <c r="II162" s="249"/>
      <c r="IJ162" s="249"/>
      <c r="IK162" s="249"/>
      <c r="IL162" s="249"/>
      <c r="IM162" s="249"/>
      <c r="IN162" s="249"/>
      <c r="IO162" s="249"/>
      <c r="IP162" s="249"/>
      <c r="IQ162" s="249"/>
      <c r="IR162" s="249"/>
      <c r="IS162" s="249"/>
      <c r="IT162" s="249"/>
      <c r="IU162" s="249"/>
      <c r="IV162" s="249"/>
      <c r="IW162" s="249"/>
      <c r="IX162" s="249"/>
      <c r="IY162" s="249"/>
      <c r="IZ162" s="249"/>
      <c r="JA162" s="249"/>
      <c r="JB162" s="249"/>
      <c r="JC162" s="249"/>
      <c r="JD162" s="249"/>
      <c r="JE162" s="249"/>
      <c r="JF162" s="249"/>
      <c r="JG162" s="249"/>
      <c r="JH162" s="249"/>
      <c r="JI162" s="249"/>
      <c r="JJ162" s="249"/>
      <c r="JK162" s="249"/>
      <c r="JL162" s="249"/>
      <c r="JM162" s="249"/>
      <c r="JN162" s="249"/>
      <c r="JO162" s="249"/>
      <c r="JP162" s="249"/>
      <c r="JQ162" s="249"/>
      <c r="JR162" s="249"/>
      <c r="JS162" s="249"/>
      <c r="JT162" s="249"/>
      <c r="JU162" s="249"/>
      <c r="JV162" s="249"/>
      <c r="JW162" s="249"/>
      <c r="JX162" s="249"/>
      <c r="JY162" s="249"/>
      <c r="JZ162" s="249"/>
      <c r="KA162" s="249"/>
      <c r="KB162" s="249"/>
      <c r="KC162" s="249"/>
      <c r="KD162" s="249"/>
      <c r="KE162" s="249"/>
      <c r="KF162" s="249"/>
      <c r="KG162" s="249"/>
      <c r="KH162" s="249"/>
      <c r="KI162" s="249"/>
      <c r="KJ162" s="249"/>
      <c r="KK162" s="249"/>
      <c r="KL162" s="249"/>
      <c r="KM162" s="249"/>
      <c r="KN162" s="249"/>
      <c r="KO162" s="249"/>
      <c r="KP162" s="249"/>
      <c r="KQ162" s="249"/>
      <c r="KR162" s="249"/>
      <c r="KS162" s="249"/>
      <c r="KT162" s="249"/>
      <c r="KU162" s="249"/>
      <c r="KV162" s="249"/>
      <c r="KW162" s="249"/>
      <c r="KX162" s="249"/>
      <c r="KY162" s="249"/>
      <c r="KZ162" s="249"/>
      <c r="LA162" s="249"/>
      <c r="LB162" s="249"/>
      <c r="LC162" s="249"/>
      <c r="LD162" s="249"/>
      <c r="LE162" s="249"/>
      <c r="LF162" s="249"/>
      <c r="LG162" s="249"/>
      <c r="LH162" s="249"/>
      <c r="LI162" s="249"/>
      <c r="LJ162" s="249"/>
      <c r="LK162" s="249"/>
      <c r="LL162" s="249"/>
      <c r="LM162" s="249"/>
      <c r="LN162" s="249"/>
      <c r="LO162" s="249"/>
      <c r="LP162" s="249"/>
      <c r="LQ162" s="249"/>
      <c r="LR162" s="249"/>
      <c r="LS162" s="249"/>
      <c r="LT162" s="249"/>
      <c r="LU162" s="249"/>
      <c r="LV162" s="249"/>
      <c r="LW162" s="249"/>
      <c r="LX162" s="249"/>
      <c r="LY162" s="249"/>
      <c r="LZ162" s="249"/>
      <c r="MA162" s="249"/>
      <c r="MB162" s="249"/>
      <c r="MC162" s="249"/>
      <c r="MD162" s="249"/>
      <c r="ME162" s="249"/>
      <c r="MF162" s="249"/>
      <c r="MG162" s="249"/>
      <c r="MH162" s="249"/>
      <c r="MI162" s="249"/>
      <c r="MJ162" s="249"/>
      <c r="MK162" s="249"/>
      <c r="ML162" s="249"/>
      <c r="MM162" s="249"/>
      <c r="MN162" s="249"/>
      <c r="MO162" s="249"/>
      <c r="MP162" s="249"/>
      <c r="MQ162" s="249"/>
      <c r="MR162" s="249"/>
      <c r="MS162" s="249"/>
      <c r="MT162" s="249"/>
      <c r="MU162" s="249"/>
      <c r="MV162" s="249"/>
      <c r="MW162" s="249"/>
      <c r="MX162" s="249"/>
      <c r="MY162" s="249"/>
      <c r="MZ162" s="249"/>
      <c r="NA162" s="249"/>
      <c r="NB162" s="249"/>
      <c r="NC162" s="249"/>
      <c r="ND162" s="249"/>
      <c r="NE162" s="249"/>
      <c r="NF162" s="249"/>
      <c r="NG162" s="249"/>
      <c r="NH162" s="249"/>
      <c r="NI162" s="249"/>
      <c r="NJ162" s="249"/>
      <c r="NK162" s="249"/>
      <c r="NL162" s="249"/>
      <c r="NM162" s="249"/>
      <c r="NN162" s="249"/>
      <c r="NO162" s="249"/>
      <c r="NP162" s="249"/>
      <c r="NQ162" s="249"/>
      <c r="NR162" s="249"/>
      <c r="NS162" s="249"/>
      <c r="NT162" s="249"/>
      <c r="NU162" s="249"/>
      <c r="NV162" s="249"/>
      <c r="NW162" s="249"/>
      <c r="NX162" s="249"/>
      <c r="NY162" s="249"/>
      <c r="NZ162" s="249"/>
      <c r="OA162" s="249"/>
      <c r="OB162" s="249"/>
      <c r="OC162" s="249"/>
      <c r="OD162" s="249"/>
      <c r="OE162" s="249"/>
      <c r="OF162" s="249"/>
      <c r="OG162" s="249"/>
      <c r="OH162" s="249"/>
      <c r="OI162" s="249"/>
      <c r="OJ162" s="249"/>
      <c r="OK162" s="249"/>
      <c r="OL162" s="249"/>
      <c r="OM162" s="249"/>
      <c r="ON162" s="249"/>
      <c r="OO162" s="249"/>
      <c r="OP162" s="249"/>
      <c r="OQ162" s="249"/>
      <c r="OR162" s="249"/>
      <c r="OS162" s="249"/>
      <c r="OT162" s="249"/>
      <c r="OU162" s="249"/>
      <c r="OV162" s="249"/>
      <c r="OW162" s="249"/>
      <c r="OX162" s="249"/>
      <c r="OY162" s="249"/>
      <c r="OZ162" s="249"/>
      <c r="PA162" s="249"/>
      <c r="PB162" s="249"/>
      <c r="PC162" s="249"/>
      <c r="PD162" s="249"/>
      <c r="PE162" s="249"/>
      <c r="PF162" s="249"/>
      <c r="PG162" s="249"/>
      <c r="PH162" s="249"/>
      <c r="PI162" s="249"/>
      <c r="PJ162" s="249"/>
      <c r="PK162" s="249"/>
      <c r="PL162" s="249"/>
      <c r="PM162" s="249"/>
      <c r="PN162" s="249"/>
      <c r="PO162" s="249"/>
      <c r="PP162" s="249"/>
      <c r="PQ162" s="249"/>
      <c r="PR162" s="249"/>
      <c r="PS162" s="249"/>
      <c r="PT162" s="249"/>
      <c r="PU162" s="249"/>
      <c r="PV162" s="249"/>
      <c r="PW162" s="249"/>
      <c r="PX162" s="249"/>
      <c r="PY162" s="249"/>
      <c r="PZ162" s="249"/>
      <c r="QA162" s="249"/>
      <c r="QB162" s="249"/>
      <c r="QC162" s="249"/>
      <c r="QD162" s="249"/>
      <c r="QE162" s="249"/>
      <c r="QF162" s="249"/>
      <c r="QG162" s="249"/>
      <c r="QH162" s="249"/>
      <c r="QI162" s="249"/>
      <c r="QJ162" s="249"/>
      <c r="QK162" s="249"/>
      <c r="QL162" s="249"/>
      <c r="QM162" s="249"/>
      <c r="QN162" s="249"/>
      <c r="QO162" s="249"/>
      <c r="QP162" s="249"/>
      <c r="QQ162" s="249"/>
      <c r="QR162" s="249"/>
      <c r="QS162" s="249"/>
      <c r="QT162" s="249"/>
      <c r="QU162" s="249"/>
      <c r="QV162" s="249"/>
      <c r="QW162" s="249"/>
      <c r="QX162" s="249"/>
      <c r="QY162" s="249"/>
      <c r="QZ162" s="249"/>
      <c r="RA162" s="249"/>
      <c r="RB162" s="249"/>
      <c r="RC162" s="249"/>
      <c r="RD162" s="249"/>
      <c r="RE162" s="249"/>
      <c r="RF162" s="249"/>
      <c r="RG162" s="249"/>
      <c r="RH162" s="249"/>
      <c r="RI162" s="249"/>
      <c r="RJ162" s="249"/>
      <c r="RK162" s="249"/>
      <c r="RL162" s="249"/>
      <c r="RM162" s="249"/>
      <c r="RN162" s="249"/>
      <c r="RO162" s="249"/>
      <c r="RP162" s="249"/>
      <c r="RQ162" s="249"/>
      <c r="RR162" s="249"/>
      <c r="RS162" s="249"/>
      <c r="RT162" s="249"/>
      <c r="RU162" s="249"/>
      <c r="RV162" s="249"/>
      <c r="RW162" s="249"/>
      <c r="RX162" s="249"/>
      <c r="RY162" s="249"/>
      <c r="RZ162" s="249"/>
      <c r="SA162" s="249"/>
      <c r="SB162" s="249"/>
      <c r="SC162" s="249"/>
      <c r="SD162" s="249"/>
      <c r="SE162" s="249"/>
      <c r="SF162" s="249"/>
      <c r="SG162" s="249"/>
      <c r="SH162" s="249"/>
      <c r="SI162" s="249"/>
      <c r="SJ162" s="249"/>
      <c r="SK162" s="249"/>
      <c r="SL162" s="249"/>
      <c r="SM162" s="249"/>
      <c r="SN162" s="249"/>
      <c r="SO162" s="249"/>
      <c r="SP162" s="249"/>
      <c r="SQ162" s="249"/>
      <c r="SR162" s="249"/>
      <c r="SS162" s="249"/>
      <c r="ST162" s="249"/>
      <c r="SU162" s="249"/>
      <c r="SV162" s="249"/>
      <c r="SW162" s="249"/>
      <c r="SX162" s="249"/>
      <c r="SY162" s="249"/>
      <c r="SZ162" s="249"/>
      <c r="TA162" s="249"/>
      <c r="TB162" s="249"/>
      <c r="TC162" s="249"/>
      <c r="TD162" s="249"/>
      <c r="TE162" s="249"/>
      <c r="TF162" s="249"/>
      <c r="TG162" s="249"/>
      <c r="TH162" s="249"/>
      <c r="TI162" s="249"/>
      <c r="TJ162" s="249"/>
      <c r="TK162" s="249"/>
      <c r="TL162" s="249"/>
      <c r="TM162" s="249"/>
      <c r="TN162" s="249"/>
      <c r="TO162" s="249"/>
      <c r="TP162" s="249"/>
      <c r="TQ162" s="249"/>
      <c r="TR162" s="249"/>
      <c r="TS162" s="249"/>
      <c r="TT162" s="249"/>
      <c r="TU162" s="249"/>
      <c r="TV162" s="249"/>
      <c r="TW162" s="249"/>
      <c r="TX162" s="249"/>
      <c r="TY162" s="249"/>
      <c r="TZ162" s="249"/>
      <c r="UA162" s="249"/>
      <c r="UB162" s="249"/>
      <c r="UC162" s="249"/>
      <c r="UD162" s="249"/>
      <c r="UE162" s="249"/>
      <c r="UF162" s="249"/>
      <c r="UG162" s="249"/>
      <c r="UH162" s="249"/>
      <c r="UI162" s="249"/>
      <c r="UJ162" s="249"/>
      <c r="UK162" s="249"/>
      <c r="UL162" s="249"/>
      <c r="UM162" s="249"/>
      <c r="UN162" s="249"/>
      <c r="UO162" s="249"/>
      <c r="UP162" s="249"/>
      <c r="UQ162" s="249"/>
      <c r="UR162" s="249"/>
      <c r="US162" s="249"/>
      <c r="UT162" s="249"/>
      <c r="UU162" s="249"/>
      <c r="UV162" s="249"/>
      <c r="UW162" s="249"/>
      <c r="UX162" s="249"/>
      <c r="UY162" s="249"/>
      <c r="UZ162" s="249"/>
      <c r="VA162" s="249"/>
      <c r="VB162" s="249"/>
      <c r="VC162" s="249"/>
      <c r="VD162" s="249"/>
      <c r="VE162" s="249"/>
      <c r="VF162" s="249"/>
      <c r="VG162" s="249"/>
      <c r="VH162" s="249"/>
      <c r="VI162" s="249"/>
      <c r="VJ162" s="249"/>
      <c r="VK162" s="249"/>
      <c r="VL162" s="249"/>
      <c r="VM162" s="249"/>
      <c r="VN162" s="249"/>
      <c r="VO162" s="249"/>
      <c r="VP162" s="249"/>
      <c r="VQ162" s="249"/>
      <c r="VR162" s="249"/>
      <c r="VS162" s="249"/>
      <c r="VT162" s="249"/>
      <c r="VU162" s="249"/>
      <c r="VV162" s="249"/>
      <c r="VW162" s="249"/>
      <c r="VX162" s="249"/>
      <c r="VY162" s="249"/>
      <c r="VZ162" s="249"/>
      <c r="WA162" s="249"/>
      <c r="WB162" s="249"/>
      <c r="WC162" s="249"/>
      <c r="WD162" s="249"/>
      <c r="WE162" s="249"/>
      <c r="WF162" s="249"/>
      <c r="WG162" s="249"/>
      <c r="WH162" s="249"/>
      <c r="WI162" s="249"/>
      <c r="WJ162" s="249"/>
      <c r="WK162" s="249"/>
      <c r="WL162" s="249"/>
      <c r="WM162" s="249"/>
      <c r="WN162" s="249"/>
      <c r="WO162" s="249"/>
      <c r="WP162" s="249"/>
      <c r="WQ162" s="249"/>
      <c r="WR162" s="249"/>
      <c r="WS162" s="249"/>
      <c r="WT162" s="249"/>
      <c r="WU162" s="249"/>
      <c r="WV162" s="249"/>
      <c r="WW162" s="249"/>
      <c r="WX162" s="249"/>
      <c r="WY162" s="249"/>
      <c r="WZ162" s="249"/>
      <c r="XA162" s="249"/>
      <c r="XB162" s="249"/>
      <c r="XC162" s="249"/>
      <c r="XD162" s="249"/>
      <c r="XE162" s="249"/>
      <c r="XF162" s="249"/>
      <c r="XG162" s="249"/>
      <c r="XH162" s="249"/>
      <c r="XI162" s="249"/>
      <c r="XJ162" s="249"/>
      <c r="XK162" s="249"/>
      <c r="XL162" s="249"/>
      <c r="XM162" s="249"/>
      <c r="XN162" s="249"/>
      <c r="XO162" s="249"/>
      <c r="XP162" s="249"/>
      <c r="XQ162" s="249"/>
      <c r="XR162" s="249"/>
      <c r="XS162" s="249"/>
      <c r="XT162" s="249"/>
      <c r="XU162" s="249"/>
      <c r="XV162" s="249"/>
      <c r="XW162" s="249"/>
      <c r="XX162" s="249"/>
      <c r="XY162" s="249"/>
      <c r="XZ162" s="249"/>
      <c r="YA162" s="249"/>
      <c r="YB162" s="249"/>
      <c r="YC162" s="249"/>
      <c r="YD162" s="249"/>
      <c r="YE162" s="249"/>
      <c r="YF162" s="249"/>
      <c r="YG162" s="249"/>
      <c r="YH162" s="249"/>
      <c r="YI162" s="249"/>
      <c r="YJ162" s="249"/>
      <c r="YK162" s="249"/>
      <c r="YL162" s="249"/>
      <c r="YM162" s="249"/>
      <c r="YN162" s="249"/>
      <c r="YO162" s="249"/>
      <c r="YP162" s="249"/>
      <c r="YQ162" s="249"/>
      <c r="YR162" s="249"/>
      <c r="YS162" s="249"/>
      <c r="YT162" s="249"/>
      <c r="YU162" s="249"/>
      <c r="YV162" s="249"/>
      <c r="YW162" s="249"/>
      <c r="YX162" s="249"/>
      <c r="YY162" s="249"/>
      <c r="YZ162" s="249"/>
      <c r="ZA162" s="249"/>
      <c r="ZB162" s="249"/>
      <c r="ZC162" s="249"/>
      <c r="ZD162" s="249"/>
      <c r="ZE162" s="249"/>
      <c r="ZF162" s="249"/>
      <c r="ZG162" s="249"/>
      <c r="ZH162" s="249"/>
      <c r="ZI162" s="249"/>
      <c r="ZJ162" s="249"/>
      <c r="ZK162" s="249"/>
      <c r="ZL162" s="249"/>
      <c r="ZM162" s="249"/>
      <c r="ZN162" s="249"/>
      <c r="ZO162" s="249"/>
      <c r="ZP162" s="249"/>
      <c r="ZQ162" s="249"/>
      <c r="ZR162" s="249"/>
      <c r="ZS162" s="249"/>
      <c r="ZT162" s="249"/>
      <c r="ZU162" s="249"/>
      <c r="ZV162" s="249"/>
      <c r="ZW162" s="249"/>
      <c r="ZX162" s="249"/>
      <c r="ZY162" s="249"/>
      <c r="ZZ162" s="249"/>
      <c r="AAA162" s="249"/>
      <c r="AAB162" s="249"/>
      <c r="AAC162" s="249"/>
      <c r="AAD162" s="249"/>
      <c r="AAE162" s="249"/>
      <c r="AAF162" s="249"/>
      <c r="AAG162" s="249"/>
      <c r="AAH162" s="249"/>
      <c r="AAI162" s="249"/>
      <c r="AAJ162" s="249"/>
      <c r="AAK162" s="249"/>
      <c r="AAL162" s="249"/>
      <c r="AAM162" s="249"/>
      <c r="AAN162" s="249"/>
      <c r="AAO162" s="249"/>
      <c r="AAP162" s="249"/>
      <c r="AAQ162" s="249"/>
      <c r="AAR162" s="249"/>
      <c r="AAS162" s="249"/>
      <c r="AAT162" s="249"/>
      <c r="AAU162" s="249"/>
      <c r="AAV162" s="249"/>
      <c r="AAW162" s="249"/>
      <c r="AAX162" s="249"/>
      <c r="AAY162" s="249"/>
      <c r="AAZ162" s="249"/>
      <c r="ABA162" s="249"/>
      <c r="ABB162" s="249"/>
      <c r="ABC162" s="249"/>
      <c r="ABD162" s="249"/>
      <c r="ABE162" s="249"/>
      <c r="ABF162" s="249"/>
      <c r="ABG162" s="249"/>
      <c r="ABH162" s="249"/>
      <c r="ABI162" s="249"/>
      <c r="ABJ162" s="249"/>
      <c r="ABK162" s="249"/>
      <c r="ABL162" s="249"/>
      <c r="ABM162" s="249"/>
      <c r="ABN162" s="249"/>
      <c r="ABO162" s="249"/>
      <c r="ABP162" s="249"/>
      <c r="ABQ162" s="249"/>
      <c r="ABR162" s="249"/>
      <c r="ABS162" s="249"/>
      <c r="ABT162" s="249"/>
      <c r="ABU162" s="249"/>
      <c r="ABV162" s="249"/>
      <c r="ABW162" s="249"/>
      <c r="ABX162" s="249"/>
      <c r="ABY162" s="249"/>
      <c r="ABZ162" s="249"/>
      <c r="ACA162" s="249"/>
      <c r="ACB162" s="249"/>
      <c r="ACC162" s="249"/>
      <c r="ACD162" s="249"/>
      <c r="ACE162" s="249"/>
      <c r="ACF162" s="249"/>
      <c r="ACG162" s="249"/>
      <c r="ACH162" s="249"/>
      <c r="ACI162" s="249"/>
      <c r="ACJ162" s="249"/>
      <c r="ACK162" s="249"/>
      <c r="ACL162" s="249"/>
      <c r="ACM162" s="249"/>
      <c r="ACN162" s="249"/>
      <c r="ACO162" s="249"/>
      <c r="ACP162" s="249"/>
      <c r="ACQ162" s="249"/>
      <c r="ACR162" s="249"/>
      <c r="ACS162" s="249"/>
      <c r="ACT162" s="249"/>
      <c r="ACU162" s="249"/>
      <c r="ACV162" s="249"/>
      <c r="ACW162" s="249"/>
      <c r="ACX162" s="249"/>
      <c r="ACY162" s="249"/>
      <c r="ACZ162" s="249"/>
      <c r="ADA162" s="249"/>
      <c r="ADB162" s="249"/>
      <c r="ADC162" s="249"/>
      <c r="ADD162" s="249"/>
      <c r="ADE162" s="249"/>
      <c r="ADF162" s="249"/>
      <c r="ADG162" s="249"/>
      <c r="ADH162" s="249"/>
      <c r="ADI162" s="249"/>
      <c r="ADJ162" s="249"/>
      <c r="ADK162" s="249"/>
      <c r="ADL162" s="249"/>
      <c r="ADM162" s="249"/>
      <c r="ADN162" s="249"/>
      <c r="ADO162" s="249"/>
      <c r="ADP162" s="249"/>
      <c r="ADQ162" s="249"/>
      <c r="ADR162" s="249"/>
      <c r="ADS162" s="249"/>
      <c r="ADT162" s="249"/>
      <c r="ADU162" s="249"/>
      <c r="ADV162" s="249"/>
      <c r="ADW162" s="249"/>
      <c r="ADX162" s="249"/>
      <c r="ADY162" s="249"/>
      <c r="ADZ162" s="249"/>
      <c r="AEA162" s="249"/>
      <c r="AEB162" s="249"/>
      <c r="AEC162" s="249"/>
      <c r="AED162" s="249"/>
      <c r="AEE162" s="249"/>
      <c r="AEF162" s="249"/>
      <c r="AEG162" s="249"/>
      <c r="AEH162" s="249"/>
      <c r="AEI162" s="249"/>
      <c r="AEJ162" s="249"/>
      <c r="AEK162" s="249"/>
      <c r="AEL162" s="249"/>
      <c r="AEM162" s="249"/>
      <c r="AEN162" s="249"/>
      <c r="AEO162" s="249"/>
      <c r="AEP162" s="249"/>
      <c r="AEQ162" s="249"/>
      <c r="AER162" s="249"/>
      <c r="AES162" s="249"/>
      <c r="AET162" s="249"/>
      <c r="AEU162" s="249"/>
      <c r="AEV162" s="249"/>
      <c r="AEW162" s="249"/>
      <c r="AEX162" s="249"/>
      <c r="AEY162" s="249"/>
      <c r="AEZ162" s="249"/>
      <c r="AFA162" s="249"/>
      <c r="AFB162" s="249"/>
      <c r="AFC162" s="249"/>
      <c r="AFD162" s="249"/>
      <c r="AFE162" s="249"/>
      <c r="AFF162" s="249"/>
      <c r="AFG162" s="249"/>
      <c r="AFH162" s="249"/>
      <c r="AFI162" s="249"/>
      <c r="AFJ162" s="249"/>
      <c r="AFK162" s="249"/>
      <c r="AFL162" s="249"/>
      <c r="AFM162" s="249"/>
      <c r="AFN162" s="249"/>
      <c r="AFO162" s="249"/>
      <c r="AFP162" s="249"/>
      <c r="AFQ162" s="249"/>
      <c r="AFR162" s="249"/>
      <c r="AFS162" s="249"/>
      <c r="AFT162" s="249"/>
      <c r="AFU162" s="249"/>
      <c r="AFV162" s="249"/>
      <c r="AFW162" s="249"/>
      <c r="AFX162" s="249"/>
      <c r="AFY162" s="249"/>
      <c r="AFZ162" s="249"/>
      <c r="AGA162" s="249"/>
      <c r="AGB162" s="249"/>
      <c r="AGC162" s="249"/>
      <c r="AGD162" s="249"/>
      <c r="AGE162" s="249"/>
      <c r="AGF162" s="249"/>
      <c r="AGG162" s="249"/>
      <c r="AGH162" s="249"/>
      <c r="AGI162" s="249"/>
      <c r="AGJ162" s="249"/>
      <c r="AGK162" s="249"/>
      <c r="AGL162" s="249"/>
      <c r="AGM162" s="249"/>
      <c r="AGN162" s="249"/>
      <c r="AGO162" s="249"/>
      <c r="AGP162" s="249"/>
      <c r="AGQ162" s="249"/>
      <c r="AGR162" s="249"/>
      <c r="AGS162" s="249"/>
      <c r="AGT162" s="249"/>
      <c r="AGU162" s="249"/>
      <c r="AGV162" s="249"/>
      <c r="AGW162" s="249"/>
      <c r="AGX162" s="249"/>
      <c r="AGY162" s="249"/>
      <c r="AGZ162" s="249"/>
      <c r="AHA162" s="249"/>
      <c r="AHB162" s="249"/>
      <c r="AHC162" s="249"/>
      <c r="AHD162" s="249"/>
      <c r="AHE162" s="249"/>
      <c r="AHF162" s="249"/>
      <c r="AHG162" s="249"/>
      <c r="AHH162" s="249"/>
      <c r="AHI162" s="249"/>
      <c r="AHJ162" s="249"/>
      <c r="AHK162" s="249"/>
      <c r="AHL162" s="249"/>
      <c r="AHM162" s="249"/>
      <c r="AHN162" s="249"/>
      <c r="AHO162" s="249"/>
      <c r="AHP162" s="249"/>
      <c r="AHQ162" s="249"/>
      <c r="AHR162" s="249"/>
      <c r="AHS162" s="249"/>
      <c r="AHT162" s="249"/>
      <c r="AHU162" s="249"/>
      <c r="AHV162" s="249"/>
      <c r="AHW162" s="249"/>
      <c r="AHX162" s="249"/>
      <c r="AHY162" s="249"/>
      <c r="AHZ162" s="249"/>
      <c r="AIA162" s="249"/>
      <c r="AIB162" s="249"/>
      <c r="AIC162" s="249"/>
      <c r="AID162" s="249"/>
      <c r="AIE162" s="249"/>
      <c r="AIF162" s="249"/>
      <c r="AIG162" s="249"/>
      <c r="AIH162" s="249"/>
      <c r="AII162" s="249"/>
      <c r="AIJ162" s="249"/>
      <c r="AIK162" s="249"/>
      <c r="AIL162" s="249"/>
      <c r="AIM162" s="249"/>
      <c r="AIN162" s="249"/>
      <c r="AIO162" s="249"/>
      <c r="AIP162" s="249"/>
      <c r="AIQ162" s="249"/>
      <c r="AIR162" s="249"/>
      <c r="AIS162" s="249"/>
      <c r="AIT162" s="249"/>
      <c r="AIU162" s="249"/>
      <c r="AIV162" s="249"/>
      <c r="AIW162" s="249"/>
      <c r="AIX162" s="249"/>
      <c r="AIY162" s="249"/>
      <c r="AIZ162" s="249"/>
      <c r="AJA162" s="249"/>
      <c r="AJB162" s="249"/>
      <c r="AJC162" s="249"/>
      <c r="AJD162" s="249"/>
      <c r="AJE162" s="249"/>
      <c r="AJF162" s="249"/>
      <c r="AJG162" s="249"/>
      <c r="AJH162" s="249"/>
      <c r="AJI162" s="249"/>
      <c r="AJJ162" s="249"/>
      <c r="AJK162" s="249"/>
      <c r="AJL162" s="249"/>
      <c r="AJM162" s="249"/>
      <c r="AJN162" s="249"/>
      <c r="AJO162" s="249"/>
      <c r="AJP162" s="249"/>
      <c r="AJQ162" s="249"/>
      <c r="AJR162" s="249"/>
      <c r="AJS162" s="249"/>
      <c r="AJT162" s="249"/>
      <c r="AJU162" s="249"/>
      <c r="AJV162" s="249"/>
      <c r="AJW162" s="249"/>
      <c r="AJX162" s="249"/>
      <c r="AJY162" s="249"/>
      <c r="AJZ162" s="249"/>
      <c r="AKA162" s="249"/>
      <c r="AKB162" s="249"/>
      <c r="AKC162" s="249"/>
      <c r="AKD162" s="249"/>
      <c r="AKE162" s="249"/>
      <c r="AKF162" s="249"/>
      <c r="AKG162" s="249"/>
      <c r="AKH162" s="249"/>
      <c r="AKI162" s="249"/>
      <c r="AKJ162" s="249"/>
      <c r="AKK162" s="249"/>
      <c r="AKL162" s="249"/>
      <c r="AKM162" s="249"/>
      <c r="AKN162" s="249"/>
      <c r="AKO162" s="249"/>
      <c r="AKP162" s="249"/>
      <c r="AKQ162" s="249"/>
      <c r="AKR162" s="249"/>
      <c r="AKS162" s="249"/>
      <c r="AKT162" s="249"/>
      <c r="AKU162" s="249"/>
      <c r="AKV162" s="249"/>
      <c r="AKW162" s="249"/>
      <c r="AKX162" s="249"/>
      <c r="AKY162" s="249"/>
      <c r="AKZ162" s="249"/>
      <c r="ALA162" s="249"/>
      <c r="ALB162" s="249"/>
      <c r="ALC162" s="249"/>
      <c r="ALD162" s="249"/>
      <c r="ALE162" s="249"/>
      <c r="ALF162" s="249"/>
      <c r="ALG162" s="249"/>
      <c r="ALH162" s="249"/>
      <c r="ALI162" s="249"/>
      <c r="ALJ162" s="249"/>
      <c r="ALK162" s="249"/>
      <c r="ALL162" s="249"/>
      <c r="ALM162" s="249"/>
      <c r="ALN162" s="249"/>
      <c r="ALO162" s="249"/>
      <c r="ALP162" s="249"/>
      <c r="ALQ162" s="249"/>
      <c r="ALR162" s="249"/>
      <c r="ALS162" s="249"/>
      <c r="ALT162" s="249"/>
      <c r="ALU162" s="249"/>
      <c r="ALV162" s="249"/>
      <c r="ALW162" s="249"/>
      <c r="ALX162" s="249"/>
      <c r="ALY162" s="249"/>
      <c r="ALZ162" s="249"/>
      <c r="AMA162" s="249"/>
      <c r="AMB162" s="249"/>
      <c r="AMC162" s="249"/>
      <c r="AMD162" s="249"/>
      <c r="AME162" s="249"/>
      <c r="AMF162" s="249"/>
      <c r="AMG162" s="249"/>
      <c r="AMH162" s="249"/>
      <c r="AMI162" s="249"/>
      <c r="AMJ162" s="249"/>
      <c r="AMK162" s="249"/>
      <c r="AML162" s="249"/>
      <c r="AMM162" s="249"/>
      <c r="AMN162" s="249"/>
      <c r="AMO162" s="249"/>
      <c r="AMP162" s="249"/>
      <c r="AMQ162" s="249"/>
      <c r="AMR162" s="249"/>
      <c r="AMS162" s="249"/>
      <c r="AMT162" s="249"/>
      <c r="AMU162" s="249"/>
      <c r="AMV162" s="249"/>
      <c r="AMW162" s="249"/>
      <c r="AMX162" s="249"/>
      <c r="AMY162" s="249"/>
      <c r="AMZ162" s="249"/>
      <c r="ANA162" s="249"/>
      <c r="ANB162" s="249"/>
      <c r="ANC162" s="249"/>
      <c r="AND162" s="249"/>
      <c r="ANE162" s="249"/>
      <c r="ANF162" s="249"/>
      <c r="ANG162" s="249"/>
      <c r="ANH162" s="249"/>
      <c r="ANI162" s="249"/>
      <c r="ANJ162" s="249"/>
      <c r="ANK162" s="249"/>
      <c r="ANL162" s="249"/>
      <c r="ANM162" s="249"/>
      <c r="ANN162" s="249"/>
      <c r="ANO162" s="249"/>
      <c r="ANP162" s="249"/>
      <c r="ANQ162" s="249"/>
      <c r="ANR162" s="249"/>
      <c r="ANS162" s="249"/>
      <c r="ANT162" s="249"/>
      <c r="ANU162" s="249"/>
      <c r="ANV162" s="249"/>
      <c r="ANW162" s="249"/>
      <c r="ANX162" s="249"/>
      <c r="ANY162" s="249"/>
      <c r="ANZ162" s="249"/>
      <c r="AOA162" s="249"/>
      <c r="AOB162" s="249"/>
      <c r="AOC162" s="249"/>
      <c r="AOD162" s="249"/>
      <c r="AOE162" s="249"/>
      <c r="AOF162" s="249"/>
      <c r="AOG162" s="249"/>
      <c r="AOH162" s="249"/>
      <c r="AOI162" s="249"/>
      <c r="AOJ162" s="249"/>
      <c r="AOK162" s="249"/>
      <c r="AOL162" s="249"/>
      <c r="AOM162" s="249"/>
      <c r="AON162" s="249"/>
      <c r="AOO162" s="249"/>
      <c r="AOP162" s="249"/>
      <c r="AOQ162" s="249"/>
      <c r="AOR162" s="249"/>
      <c r="AOS162" s="249"/>
      <c r="AOT162" s="249"/>
      <c r="AOU162" s="249"/>
      <c r="AOV162" s="249"/>
      <c r="AOW162" s="249"/>
      <c r="AOX162" s="249"/>
      <c r="AOY162" s="249"/>
      <c r="AOZ162" s="249"/>
      <c r="APA162" s="249"/>
      <c r="APB162" s="249"/>
      <c r="APC162" s="249"/>
      <c r="APD162" s="249"/>
      <c r="APE162" s="249"/>
      <c r="APF162" s="249"/>
      <c r="APG162" s="249"/>
      <c r="APH162" s="249"/>
      <c r="API162" s="249"/>
      <c r="APJ162" s="249"/>
      <c r="APK162" s="249"/>
      <c r="APL162" s="249"/>
      <c r="APM162" s="249"/>
      <c r="APN162" s="249"/>
      <c r="APO162" s="249"/>
      <c r="APP162" s="249"/>
    </row>
    <row r="163" spans="1:1108" s="173" customFormat="1">
      <c r="A163" s="42">
        <v>419</v>
      </c>
      <c r="B163" s="137">
        <v>146.1</v>
      </c>
      <c r="C163" s="102" t="s">
        <v>1118</v>
      </c>
      <c r="D163" s="174">
        <v>1291</v>
      </c>
      <c r="E163" s="400" t="s">
        <v>1086</v>
      </c>
      <c r="F163" s="175" t="s">
        <v>1105</v>
      </c>
      <c r="G163" s="175" t="s">
        <v>1104</v>
      </c>
      <c r="H163" s="175" t="s">
        <v>1106</v>
      </c>
      <c r="I163" s="175" t="s">
        <v>791</v>
      </c>
      <c r="J163" s="10" t="s">
        <v>1107</v>
      </c>
      <c r="K163" s="10" t="s">
        <v>1108</v>
      </c>
      <c r="L163" s="74" t="s">
        <v>1109</v>
      </c>
      <c r="M163" s="10" t="s">
        <v>1110</v>
      </c>
      <c r="N163" s="74" t="s">
        <v>201</v>
      </c>
      <c r="O163" s="177">
        <v>101541</v>
      </c>
      <c r="P163" s="109">
        <v>89</v>
      </c>
      <c r="Q163" s="109" t="s">
        <v>0</v>
      </c>
      <c r="R163" s="109">
        <v>150</v>
      </c>
      <c r="S163" s="109" t="s">
        <v>0</v>
      </c>
      <c r="T163" s="109">
        <v>3</v>
      </c>
      <c r="U163" s="109" t="s">
        <v>0</v>
      </c>
      <c r="V163" s="109">
        <v>16</v>
      </c>
      <c r="W163" s="109" t="s">
        <v>0</v>
      </c>
      <c r="X163" s="109">
        <v>10</v>
      </c>
      <c r="Y163" s="109" t="s">
        <v>0</v>
      </c>
      <c r="Z163" s="109">
        <v>2</v>
      </c>
      <c r="AA163" s="109" t="s">
        <v>0</v>
      </c>
      <c r="AB163" s="109"/>
      <c r="AC163" s="109" t="s">
        <v>0</v>
      </c>
      <c r="AD163" s="109"/>
      <c r="AE163" s="109" t="s">
        <v>0</v>
      </c>
      <c r="AF163" s="77">
        <v>4.5</v>
      </c>
      <c r="AG163" s="78">
        <v>8</v>
      </c>
      <c r="AH163" s="77" t="s">
        <v>407</v>
      </c>
      <c r="AI163" s="77" t="s">
        <v>0</v>
      </c>
      <c r="AJ163" s="284" t="s">
        <v>8</v>
      </c>
      <c r="AK163" s="284" t="s">
        <v>797</v>
      </c>
      <c r="AL163" s="285" t="s">
        <v>11</v>
      </c>
      <c r="AM163" s="285"/>
      <c r="AN163" s="285"/>
      <c r="AO163" s="285"/>
      <c r="AP163" s="111">
        <v>10</v>
      </c>
      <c r="AQ163" s="111" t="s">
        <v>7</v>
      </c>
      <c r="AR163" s="83">
        <v>0.43</v>
      </c>
      <c r="AS163" s="83" t="s">
        <v>20</v>
      </c>
      <c r="AT163" s="265" t="s">
        <v>205</v>
      </c>
      <c r="AU163" s="266" t="s">
        <v>250</v>
      </c>
      <c r="AV163" s="266" t="s">
        <v>757</v>
      </c>
      <c r="AW163" s="74" t="s">
        <v>206</v>
      </c>
      <c r="AX163" s="74" t="s">
        <v>207</v>
      </c>
      <c r="AY163" s="74" t="s">
        <v>208</v>
      </c>
      <c r="AZ163" s="74" t="s">
        <v>209</v>
      </c>
      <c r="BA163" s="152" t="s">
        <v>210</v>
      </c>
      <c r="BB163" s="86" t="s">
        <v>211</v>
      </c>
      <c r="BC163" s="86" t="s">
        <v>212</v>
      </c>
      <c r="BD163" s="86" t="s">
        <v>213</v>
      </c>
      <c r="BE163" s="399" t="s">
        <v>1086</v>
      </c>
      <c r="BF163" s="236" t="s">
        <v>1094</v>
      </c>
      <c r="BG163" s="96" t="s">
        <v>1095</v>
      </c>
      <c r="BH163" s="96" t="s">
        <v>1096</v>
      </c>
      <c r="BM163" s="155" t="s">
        <v>215</v>
      </c>
      <c r="BN163" s="154" t="s">
        <v>216</v>
      </c>
      <c r="BO163" s="154" t="s">
        <v>217</v>
      </c>
      <c r="BP163" s="154" t="s">
        <v>218</v>
      </c>
      <c r="BQ163" s="155" t="s">
        <v>219</v>
      </c>
      <c r="BR163" s="154" t="s">
        <v>220</v>
      </c>
      <c r="BS163" s="121" t="s">
        <v>221</v>
      </c>
      <c r="BT163" s="121" t="s">
        <v>222</v>
      </c>
      <c r="BU163" s="121" t="s">
        <v>215</v>
      </c>
      <c r="BV163" s="121" t="s">
        <v>216</v>
      </c>
      <c r="BW163" s="121" t="s">
        <v>217</v>
      </c>
      <c r="BX163" s="121" t="s">
        <v>218</v>
      </c>
      <c r="BY163" s="121" t="s">
        <v>414</v>
      </c>
      <c r="BZ163" s="155" t="s">
        <v>415</v>
      </c>
      <c r="CA163" s="268" t="s">
        <v>416</v>
      </c>
      <c r="CB163" s="268" t="s">
        <v>417</v>
      </c>
      <c r="CC163" s="155" t="s">
        <v>344</v>
      </c>
      <c r="CD163" s="155" t="s">
        <v>345</v>
      </c>
      <c r="CE163" s="155" t="s">
        <v>346</v>
      </c>
      <c r="CF163" s="155" t="s">
        <v>347</v>
      </c>
      <c r="CG163" s="154" t="s">
        <v>734</v>
      </c>
      <c r="CH163" s="156" t="s">
        <v>735</v>
      </c>
      <c r="CI163" s="156" t="s">
        <v>736</v>
      </c>
      <c r="CJ163" s="156" t="s">
        <v>737</v>
      </c>
      <c r="CK163" s="158"/>
      <c r="CL163" s="158"/>
      <c r="CM163" s="158"/>
      <c r="CN163" s="158"/>
      <c r="CO163" s="158"/>
      <c r="CP163" s="158"/>
      <c r="CQ163" s="158"/>
      <c r="CR163" s="158"/>
      <c r="CS163" s="158"/>
      <c r="CT163" s="158"/>
      <c r="CU163" s="158"/>
      <c r="CV163" s="158"/>
      <c r="CW163" s="158"/>
      <c r="CX163" s="158"/>
      <c r="CY163" s="158"/>
      <c r="CZ163" s="91"/>
      <c r="DA163" s="92"/>
      <c r="DB163" s="93"/>
      <c r="DC163" s="93"/>
      <c r="DD163" s="93"/>
      <c r="DE163" s="280" t="s">
        <v>509</v>
      </c>
      <c r="DF163" s="92"/>
      <c r="DG163" s="158"/>
      <c r="DH163" s="158"/>
      <c r="DI163" s="92" t="s">
        <v>236</v>
      </c>
      <c r="DJ163" s="91" t="s">
        <v>237</v>
      </c>
      <c r="DK163" s="91" t="s">
        <v>238</v>
      </c>
      <c r="DL163" s="91" t="s">
        <v>239</v>
      </c>
      <c r="DM163" s="127" t="s">
        <v>414</v>
      </c>
      <c r="DN163" s="127" t="s">
        <v>422</v>
      </c>
      <c r="DO163" s="127" t="s">
        <v>423</v>
      </c>
      <c r="DP163" s="127" t="s">
        <v>424</v>
      </c>
      <c r="DQ163" s="91"/>
      <c r="DR163" s="91"/>
      <c r="DS163" s="91"/>
      <c r="DT163" s="91"/>
      <c r="DU163" s="191" t="s">
        <v>852</v>
      </c>
      <c r="DV163" s="91" t="s">
        <v>853</v>
      </c>
      <c r="DW163" s="91" t="s">
        <v>854</v>
      </c>
      <c r="DX163" s="91" t="s">
        <v>855</v>
      </c>
      <c r="DY163" s="91"/>
      <c r="DZ163" s="91"/>
      <c r="EA163" s="91"/>
      <c r="EB163" s="91"/>
      <c r="EC163" s="91"/>
      <c r="ED163" s="91"/>
      <c r="EE163" s="91"/>
      <c r="EF163" s="91"/>
      <c r="EG163" s="94" t="s">
        <v>1111</v>
      </c>
      <c r="EH163" s="96" t="s">
        <v>516</v>
      </c>
      <c r="EI163" s="95" t="s">
        <v>517</v>
      </c>
      <c r="EJ163" s="95" t="s">
        <v>518</v>
      </c>
      <c r="EK163" s="96" t="s">
        <v>253</v>
      </c>
      <c r="EL163" s="74" t="s">
        <v>519</v>
      </c>
      <c r="EM163" s="74" t="s">
        <v>520</v>
      </c>
      <c r="EN163" s="137" t="s">
        <v>1111</v>
      </c>
      <c r="EO163" s="185" t="s">
        <v>254</v>
      </c>
      <c r="EP163" s="185" t="s">
        <v>858</v>
      </c>
      <c r="EQ163" s="185" t="s">
        <v>1112</v>
      </c>
      <c r="ER163" s="185" t="s">
        <v>1113</v>
      </c>
      <c r="ES163" s="185" t="s">
        <v>1114</v>
      </c>
      <c r="ET163" s="185" t="s">
        <v>1115</v>
      </c>
      <c r="EU163" s="185" t="s">
        <v>1119</v>
      </c>
      <c r="EV163" s="137"/>
      <c r="EW163" s="137"/>
      <c r="EX163" s="356"/>
      <c r="EY163" s="356"/>
      <c r="EZ163" s="356"/>
      <c r="FA163" s="356"/>
      <c r="FB163" s="356"/>
      <c r="FC163" s="356"/>
      <c r="FD163" s="355" t="s">
        <v>771</v>
      </c>
      <c r="FE163" s="356"/>
      <c r="FF163" s="240">
        <v>44177</v>
      </c>
      <c r="FG163" s="248"/>
      <c r="FH163" s="248"/>
      <c r="FI163" s="240">
        <v>115856</v>
      </c>
      <c r="FJ163" s="248"/>
      <c r="FK163" s="248"/>
      <c r="FL163" s="135">
        <v>1</v>
      </c>
      <c r="FM163" s="136"/>
      <c r="FN163" s="136"/>
      <c r="FO163" s="136"/>
      <c r="FP163" s="136"/>
      <c r="FQ163" s="136"/>
      <c r="FR163" s="136"/>
      <c r="FS163" s="136"/>
      <c r="FT163" s="136"/>
      <c r="FU163" s="136"/>
      <c r="FV163" s="136"/>
      <c r="FW163" s="249"/>
      <c r="FX163" s="249"/>
      <c r="FY163" s="249"/>
      <c r="FZ163" s="249"/>
      <c r="GA163" s="249"/>
      <c r="GB163" s="249"/>
      <c r="GC163" s="249"/>
      <c r="GD163" s="249"/>
      <c r="GE163" s="249"/>
      <c r="GF163" s="249"/>
      <c r="GG163" s="249"/>
      <c r="GH163" s="249"/>
      <c r="GI163" s="249"/>
      <c r="GJ163" s="249"/>
      <c r="GK163" s="249"/>
      <c r="GL163" s="249"/>
      <c r="GM163" s="249"/>
      <c r="GN163" s="249"/>
      <c r="GO163" s="249"/>
      <c r="GP163" s="249"/>
      <c r="GQ163" s="249"/>
      <c r="GR163" s="249"/>
      <c r="GS163" s="249"/>
      <c r="GT163" s="249"/>
      <c r="GU163" s="249"/>
      <c r="GV163" s="249"/>
      <c r="GW163" s="249"/>
      <c r="GX163" s="249"/>
      <c r="GY163" s="249"/>
      <c r="GZ163" s="249"/>
      <c r="HA163" s="249"/>
      <c r="HB163" s="249"/>
      <c r="HC163" s="249"/>
      <c r="HD163" s="249"/>
      <c r="HE163" s="249"/>
      <c r="HF163" s="249"/>
      <c r="HG163" s="249"/>
      <c r="HH163" s="249"/>
      <c r="HI163" s="249"/>
      <c r="HJ163" s="249"/>
      <c r="HK163" s="249"/>
      <c r="HL163" s="249"/>
      <c r="HM163" s="249"/>
      <c r="HN163" s="249"/>
      <c r="HO163" s="249"/>
      <c r="HP163" s="249"/>
      <c r="HQ163" s="249"/>
      <c r="HR163" s="249"/>
      <c r="HS163" s="249"/>
      <c r="HT163" s="249"/>
      <c r="HU163" s="249"/>
      <c r="HV163" s="249"/>
      <c r="HW163" s="249"/>
      <c r="HX163" s="249"/>
      <c r="HY163" s="249"/>
      <c r="HZ163" s="249"/>
      <c r="IA163" s="249"/>
      <c r="IB163" s="249"/>
      <c r="IC163" s="249"/>
      <c r="ID163" s="249"/>
      <c r="IE163" s="249"/>
      <c r="IF163" s="249"/>
      <c r="IG163" s="249"/>
      <c r="IH163" s="249"/>
      <c r="II163" s="249"/>
      <c r="IJ163" s="249"/>
      <c r="IK163" s="249"/>
      <c r="IL163" s="249"/>
      <c r="IM163" s="249"/>
      <c r="IN163" s="249"/>
      <c r="IO163" s="249"/>
      <c r="IP163" s="249"/>
      <c r="IQ163" s="249"/>
      <c r="IR163" s="249"/>
      <c r="IS163" s="249"/>
      <c r="IT163" s="249"/>
      <c r="IU163" s="249"/>
      <c r="IV163" s="249"/>
      <c r="IW163" s="249"/>
      <c r="IX163" s="249"/>
      <c r="IY163" s="249"/>
      <c r="IZ163" s="249"/>
      <c r="JA163" s="249"/>
      <c r="JB163" s="249"/>
      <c r="JC163" s="249"/>
      <c r="JD163" s="249"/>
      <c r="JE163" s="249"/>
      <c r="JF163" s="249"/>
      <c r="JG163" s="249"/>
      <c r="JH163" s="249"/>
      <c r="JI163" s="249"/>
      <c r="JJ163" s="249"/>
      <c r="JK163" s="249"/>
      <c r="JL163" s="249"/>
      <c r="JM163" s="249"/>
      <c r="JN163" s="249"/>
      <c r="JO163" s="249"/>
      <c r="JP163" s="249"/>
      <c r="JQ163" s="249"/>
      <c r="JR163" s="249"/>
      <c r="JS163" s="249"/>
      <c r="JT163" s="249"/>
      <c r="JU163" s="249"/>
      <c r="JV163" s="249"/>
      <c r="JW163" s="249"/>
      <c r="JX163" s="249"/>
      <c r="JY163" s="249"/>
      <c r="JZ163" s="249"/>
      <c r="KA163" s="249"/>
      <c r="KB163" s="249"/>
      <c r="KC163" s="249"/>
      <c r="KD163" s="249"/>
      <c r="KE163" s="249"/>
      <c r="KF163" s="249"/>
      <c r="KG163" s="249"/>
      <c r="KH163" s="249"/>
      <c r="KI163" s="249"/>
      <c r="KJ163" s="249"/>
      <c r="KK163" s="249"/>
      <c r="KL163" s="249"/>
      <c r="KM163" s="249"/>
      <c r="KN163" s="249"/>
      <c r="KO163" s="249"/>
      <c r="KP163" s="249"/>
      <c r="KQ163" s="249"/>
      <c r="KR163" s="249"/>
      <c r="KS163" s="249"/>
      <c r="KT163" s="249"/>
      <c r="KU163" s="249"/>
      <c r="KV163" s="249"/>
      <c r="KW163" s="249"/>
      <c r="KX163" s="249"/>
      <c r="KY163" s="249"/>
      <c r="KZ163" s="249"/>
      <c r="LA163" s="249"/>
      <c r="LB163" s="249"/>
      <c r="LC163" s="249"/>
      <c r="LD163" s="249"/>
      <c r="LE163" s="249"/>
      <c r="LF163" s="249"/>
      <c r="LG163" s="249"/>
      <c r="LH163" s="249"/>
      <c r="LI163" s="249"/>
      <c r="LJ163" s="249"/>
      <c r="LK163" s="249"/>
      <c r="LL163" s="249"/>
      <c r="LM163" s="249"/>
      <c r="LN163" s="249"/>
      <c r="LO163" s="249"/>
      <c r="LP163" s="249"/>
      <c r="LQ163" s="249"/>
      <c r="LR163" s="249"/>
      <c r="LS163" s="249"/>
      <c r="LT163" s="249"/>
      <c r="LU163" s="249"/>
      <c r="LV163" s="249"/>
      <c r="LW163" s="249"/>
      <c r="LX163" s="249"/>
      <c r="LY163" s="249"/>
      <c r="LZ163" s="249"/>
      <c r="MA163" s="249"/>
      <c r="MB163" s="249"/>
      <c r="MC163" s="249"/>
      <c r="MD163" s="249"/>
      <c r="ME163" s="249"/>
      <c r="MF163" s="249"/>
      <c r="MG163" s="249"/>
      <c r="MH163" s="249"/>
      <c r="MI163" s="249"/>
      <c r="MJ163" s="249"/>
      <c r="MK163" s="249"/>
      <c r="ML163" s="249"/>
      <c r="MM163" s="249"/>
      <c r="MN163" s="249"/>
      <c r="MO163" s="249"/>
      <c r="MP163" s="249"/>
      <c r="MQ163" s="249"/>
      <c r="MR163" s="249"/>
      <c r="MS163" s="249"/>
      <c r="MT163" s="249"/>
      <c r="MU163" s="249"/>
      <c r="MV163" s="249"/>
      <c r="MW163" s="249"/>
      <c r="MX163" s="249"/>
      <c r="MY163" s="249"/>
      <c r="MZ163" s="249"/>
      <c r="NA163" s="249"/>
      <c r="NB163" s="249"/>
      <c r="NC163" s="249"/>
      <c r="ND163" s="249"/>
      <c r="NE163" s="249"/>
      <c r="NF163" s="249"/>
      <c r="NG163" s="249"/>
      <c r="NH163" s="249"/>
      <c r="NI163" s="249"/>
      <c r="NJ163" s="249"/>
      <c r="NK163" s="249"/>
      <c r="NL163" s="249"/>
      <c r="NM163" s="249"/>
      <c r="NN163" s="249"/>
      <c r="NO163" s="249"/>
      <c r="NP163" s="249"/>
      <c r="NQ163" s="249"/>
      <c r="NR163" s="249"/>
      <c r="NS163" s="249"/>
      <c r="NT163" s="249"/>
      <c r="NU163" s="249"/>
      <c r="NV163" s="249"/>
      <c r="NW163" s="249"/>
      <c r="NX163" s="249"/>
      <c r="NY163" s="249"/>
      <c r="NZ163" s="249"/>
      <c r="OA163" s="249"/>
      <c r="OB163" s="249"/>
      <c r="OC163" s="249"/>
      <c r="OD163" s="249"/>
      <c r="OE163" s="249"/>
      <c r="OF163" s="249"/>
      <c r="OG163" s="249"/>
      <c r="OH163" s="249"/>
      <c r="OI163" s="249"/>
      <c r="OJ163" s="249"/>
      <c r="OK163" s="249"/>
      <c r="OL163" s="249"/>
      <c r="OM163" s="249"/>
      <c r="ON163" s="249"/>
      <c r="OO163" s="249"/>
      <c r="OP163" s="249"/>
      <c r="OQ163" s="249"/>
      <c r="OR163" s="249"/>
      <c r="OS163" s="249"/>
      <c r="OT163" s="249"/>
      <c r="OU163" s="249"/>
      <c r="OV163" s="249"/>
      <c r="OW163" s="249"/>
      <c r="OX163" s="249"/>
      <c r="OY163" s="249"/>
      <c r="OZ163" s="249"/>
      <c r="PA163" s="249"/>
      <c r="PB163" s="249"/>
      <c r="PC163" s="249"/>
      <c r="PD163" s="249"/>
      <c r="PE163" s="249"/>
      <c r="PF163" s="249"/>
      <c r="PG163" s="249"/>
      <c r="PH163" s="249"/>
      <c r="PI163" s="249"/>
      <c r="PJ163" s="249"/>
      <c r="PK163" s="249"/>
      <c r="PL163" s="249"/>
      <c r="PM163" s="249"/>
      <c r="PN163" s="249"/>
      <c r="PO163" s="249"/>
      <c r="PP163" s="249"/>
      <c r="PQ163" s="249"/>
      <c r="PR163" s="249"/>
      <c r="PS163" s="249"/>
      <c r="PT163" s="249"/>
      <c r="PU163" s="249"/>
      <c r="PV163" s="249"/>
      <c r="PW163" s="249"/>
      <c r="PX163" s="249"/>
      <c r="PY163" s="249"/>
      <c r="PZ163" s="249"/>
      <c r="QA163" s="249"/>
      <c r="QB163" s="249"/>
      <c r="QC163" s="249"/>
      <c r="QD163" s="249"/>
      <c r="QE163" s="249"/>
      <c r="QF163" s="249"/>
      <c r="QG163" s="249"/>
      <c r="QH163" s="249"/>
      <c r="QI163" s="249"/>
      <c r="QJ163" s="249"/>
      <c r="QK163" s="249"/>
      <c r="QL163" s="249"/>
      <c r="QM163" s="249"/>
      <c r="QN163" s="249"/>
      <c r="QO163" s="249"/>
      <c r="QP163" s="249"/>
      <c r="QQ163" s="249"/>
      <c r="QR163" s="249"/>
      <c r="QS163" s="249"/>
      <c r="QT163" s="249"/>
      <c r="QU163" s="249"/>
      <c r="QV163" s="249"/>
      <c r="QW163" s="249"/>
      <c r="QX163" s="249"/>
      <c r="QY163" s="249"/>
      <c r="QZ163" s="249"/>
      <c r="RA163" s="249"/>
      <c r="RB163" s="249"/>
      <c r="RC163" s="249"/>
      <c r="RD163" s="249"/>
      <c r="RE163" s="249"/>
      <c r="RF163" s="249"/>
      <c r="RG163" s="249"/>
      <c r="RH163" s="249"/>
      <c r="RI163" s="249"/>
      <c r="RJ163" s="249"/>
      <c r="RK163" s="249"/>
      <c r="RL163" s="249"/>
      <c r="RM163" s="249"/>
      <c r="RN163" s="249"/>
      <c r="RO163" s="249"/>
      <c r="RP163" s="249"/>
      <c r="RQ163" s="249"/>
      <c r="RR163" s="249"/>
      <c r="RS163" s="249"/>
      <c r="RT163" s="249"/>
      <c r="RU163" s="249"/>
      <c r="RV163" s="249"/>
      <c r="RW163" s="249"/>
      <c r="RX163" s="249"/>
      <c r="RY163" s="249"/>
      <c r="RZ163" s="249"/>
      <c r="SA163" s="249"/>
      <c r="SB163" s="249"/>
      <c r="SC163" s="249"/>
      <c r="SD163" s="249"/>
      <c r="SE163" s="249"/>
      <c r="SF163" s="249"/>
      <c r="SG163" s="249"/>
      <c r="SH163" s="249"/>
      <c r="SI163" s="249"/>
      <c r="SJ163" s="249"/>
      <c r="SK163" s="249"/>
      <c r="SL163" s="249"/>
      <c r="SM163" s="249"/>
      <c r="SN163" s="249"/>
      <c r="SO163" s="249"/>
      <c r="SP163" s="249"/>
      <c r="SQ163" s="249"/>
      <c r="SR163" s="249"/>
      <c r="SS163" s="249"/>
      <c r="ST163" s="249"/>
      <c r="SU163" s="249"/>
      <c r="SV163" s="249"/>
      <c r="SW163" s="249"/>
      <c r="SX163" s="249"/>
      <c r="SY163" s="249"/>
      <c r="SZ163" s="249"/>
      <c r="TA163" s="249"/>
      <c r="TB163" s="249"/>
      <c r="TC163" s="249"/>
      <c r="TD163" s="249"/>
      <c r="TE163" s="249"/>
      <c r="TF163" s="249"/>
      <c r="TG163" s="249"/>
      <c r="TH163" s="249"/>
      <c r="TI163" s="249"/>
      <c r="TJ163" s="249"/>
      <c r="TK163" s="249"/>
      <c r="TL163" s="249"/>
      <c r="TM163" s="249"/>
      <c r="TN163" s="249"/>
      <c r="TO163" s="249"/>
      <c r="TP163" s="249"/>
      <c r="TQ163" s="249"/>
      <c r="TR163" s="249"/>
      <c r="TS163" s="249"/>
      <c r="TT163" s="249"/>
      <c r="TU163" s="249"/>
      <c r="TV163" s="249"/>
      <c r="TW163" s="249"/>
      <c r="TX163" s="249"/>
      <c r="TY163" s="249"/>
      <c r="TZ163" s="249"/>
      <c r="UA163" s="249"/>
      <c r="UB163" s="249"/>
      <c r="UC163" s="249"/>
      <c r="UD163" s="249"/>
      <c r="UE163" s="249"/>
      <c r="UF163" s="249"/>
      <c r="UG163" s="249"/>
      <c r="UH163" s="249"/>
      <c r="UI163" s="249"/>
      <c r="UJ163" s="249"/>
      <c r="UK163" s="249"/>
      <c r="UL163" s="249"/>
      <c r="UM163" s="249"/>
      <c r="UN163" s="249"/>
      <c r="UO163" s="249"/>
      <c r="UP163" s="249"/>
      <c r="UQ163" s="249"/>
      <c r="UR163" s="249"/>
      <c r="US163" s="249"/>
      <c r="UT163" s="249"/>
      <c r="UU163" s="249"/>
      <c r="UV163" s="249"/>
      <c r="UW163" s="249"/>
      <c r="UX163" s="249"/>
      <c r="UY163" s="249"/>
      <c r="UZ163" s="249"/>
      <c r="VA163" s="249"/>
      <c r="VB163" s="249"/>
      <c r="VC163" s="249"/>
      <c r="VD163" s="249"/>
      <c r="VE163" s="249"/>
      <c r="VF163" s="249"/>
      <c r="VG163" s="249"/>
      <c r="VH163" s="249"/>
      <c r="VI163" s="249"/>
      <c r="VJ163" s="249"/>
      <c r="VK163" s="249"/>
      <c r="VL163" s="249"/>
      <c r="VM163" s="249"/>
      <c r="VN163" s="249"/>
      <c r="VO163" s="249"/>
      <c r="VP163" s="249"/>
      <c r="VQ163" s="249"/>
      <c r="VR163" s="249"/>
      <c r="VS163" s="249"/>
      <c r="VT163" s="249"/>
      <c r="VU163" s="249"/>
      <c r="VV163" s="249"/>
      <c r="VW163" s="249"/>
      <c r="VX163" s="249"/>
      <c r="VY163" s="249"/>
      <c r="VZ163" s="249"/>
      <c r="WA163" s="249"/>
      <c r="WB163" s="249"/>
      <c r="WC163" s="249"/>
      <c r="WD163" s="249"/>
      <c r="WE163" s="249"/>
      <c r="WF163" s="249"/>
      <c r="WG163" s="249"/>
      <c r="WH163" s="249"/>
      <c r="WI163" s="249"/>
      <c r="WJ163" s="249"/>
      <c r="WK163" s="249"/>
      <c r="WL163" s="249"/>
      <c r="WM163" s="249"/>
      <c r="WN163" s="249"/>
      <c r="WO163" s="249"/>
      <c r="WP163" s="249"/>
      <c r="WQ163" s="249"/>
      <c r="WR163" s="249"/>
      <c r="WS163" s="249"/>
      <c r="WT163" s="249"/>
      <c r="WU163" s="249"/>
      <c r="WV163" s="249"/>
      <c r="WW163" s="249"/>
      <c r="WX163" s="249"/>
      <c r="WY163" s="249"/>
      <c r="WZ163" s="249"/>
      <c r="XA163" s="249"/>
      <c r="XB163" s="249"/>
      <c r="XC163" s="249"/>
      <c r="XD163" s="249"/>
      <c r="XE163" s="249"/>
      <c r="XF163" s="249"/>
      <c r="XG163" s="249"/>
      <c r="XH163" s="249"/>
      <c r="XI163" s="249"/>
      <c r="XJ163" s="249"/>
      <c r="XK163" s="249"/>
      <c r="XL163" s="249"/>
      <c r="XM163" s="249"/>
      <c r="XN163" s="249"/>
      <c r="XO163" s="249"/>
      <c r="XP163" s="249"/>
      <c r="XQ163" s="249"/>
      <c r="XR163" s="249"/>
      <c r="XS163" s="249"/>
      <c r="XT163" s="249"/>
      <c r="XU163" s="249"/>
      <c r="XV163" s="249"/>
      <c r="XW163" s="249"/>
      <c r="XX163" s="249"/>
      <c r="XY163" s="249"/>
      <c r="XZ163" s="249"/>
      <c r="YA163" s="249"/>
      <c r="YB163" s="249"/>
      <c r="YC163" s="249"/>
      <c r="YD163" s="249"/>
      <c r="YE163" s="249"/>
      <c r="YF163" s="249"/>
      <c r="YG163" s="249"/>
      <c r="YH163" s="249"/>
      <c r="YI163" s="249"/>
      <c r="YJ163" s="249"/>
      <c r="YK163" s="249"/>
      <c r="YL163" s="249"/>
      <c r="YM163" s="249"/>
      <c r="YN163" s="249"/>
      <c r="YO163" s="249"/>
      <c r="YP163" s="249"/>
      <c r="YQ163" s="249"/>
      <c r="YR163" s="249"/>
      <c r="YS163" s="249"/>
      <c r="YT163" s="249"/>
      <c r="YU163" s="249"/>
      <c r="YV163" s="249"/>
      <c r="YW163" s="249"/>
      <c r="YX163" s="249"/>
      <c r="YY163" s="249"/>
      <c r="YZ163" s="249"/>
      <c r="ZA163" s="249"/>
      <c r="ZB163" s="249"/>
      <c r="ZC163" s="249"/>
      <c r="ZD163" s="249"/>
      <c r="ZE163" s="249"/>
      <c r="ZF163" s="249"/>
      <c r="ZG163" s="249"/>
      <c r="ZH163" s="249"/>
      <c r="ZI163" s="249"/>
      <c r="ZJ163" s="249"/>
      <c r="ZK163" s="249"/>
      <c r="ZL163" s="249"/>
      <c r="ZM163" s="249"/>
      <c r="ZN163" s="249"/>
      <c r="ZO163" s="249"/>
      <c r="ZP163" s="249"/>
      <c r="ZQ163" s="249"/>
      <c r="ZR163" s="249"/>
      <c r="ZS163" s="249"/>
      <c r="ZT163" s="249"/>
      <c r="ZU163" s="249"/>
      <c r="ZV163" s="249"/>
      <c r="ZW163" s="249"/>
      <c r="ZX163" s="249"/>
      <c r="ZY163" s="249"/>
      <c r="ZZ163" s="249"/>
      <c r="AAA163" s="249"/>
      <c r="AAB163" s="249"/>
      <c r="AAC163" s="249"/>
      <c r="AAD163" s="249"/>
      <c r="AAE163" s="249"/>
      <c r="AAF163" s="249"/>
      <c r="AAG163" s="249"/>
      <c r="AAH163" s="249"/>
      <c r="AAI163" s="249"/>
      <c r="AAJ163" s="249"/>
      <c r="AAK163" s="249"/>
      <c r="AAL163" s="249"/>
      <c r="AAM163" s="249"/>
      <c r="AAN163" s="249"/>
      <c r="AAO163" s="249"/>
      <c r="AAP163" s="249"/>
      <c r="AAQ163" s="249"/>
      <c r="AAR163" s="249"/>
      <c r="AAS163" s="249"/>
      <c r="AAT163" s="249"/>
      <c r="AAU163" s="249"/>
      <c r="AAV163" s="249"/>
      <c r="AAW163" s="249"/>
      <c r="AAX163" s="249"/>
      <c r="AAY163" s="249"/>
      <c r="AAZ163" s="249"/>
      <c r="ABA163" s="249"/>
      <c r="ABB163" s="249"/>
      <c r="ABC163" s="249"/>
      <c r="ABD163" s="249"/>
      <c r="ABE163" s="249"/>
      <c r="ABF163" s="249"/>
      <c r="ABG163" s="249"/>
      <c r="ABH163" s="249"/>
      <c r="ABI163" s="249"/>
      <c r="ABJ163" s="249"/>
      <c r="ABK163" s="249"/>
      <c r="ABL163" s="249"/>
      <c r="ABM163" s="249"/>
      <c r="ABN163" s="249"/>
      <c r="ABO163" s="249"/>
      <c r="ABP163" s="249"/>
      <c r="ABQ163" s="249"/>
      <c r="ABR163" s="249"/>
      <c r="ABS163" s="249"/>
      <c r="ABT163" s="249"/>
      <c r="ABU163" s="249"/>
      <c r="ABV163" s="249"/>
      <c r="ABW163" s="249"/>
      <c r="ABX163" s="249"/>
      <c r="ABY163" s="249"/>
      <c r="ABZ163" s="249"/>
      <c r="ACA163" s="249"/>
      <c r="ACB163" s="249"/>
      <c r="ACC163" s="249"/>
      <c r="ACD163" s="249"/>
      <c r="ACE163" s="249"/>
      <c r="ACF163" s="249"/>
      <c r="ACG163" s="249"/>
      <c r="ACH163" s="249"/>
      <c r="ACI163" s="249"/>
      <c r="ACJ163" s="249"/>
      <c r="ACK163" s="249"/>
      <c r="ACL163" s="249"/>
      <c r="ACM163" s="249"/>
      <c r="ACN163" s="249"/>
      <c r="ACO163" s="249"/>
      <c r="ACP163" s="249"/>
      <c r="ACQ163" s="249"/>
      <c r="ACR163" s="249"/>
      <c r="ACS163" s="249"/>
      <c r="ACT163" s="249"/>
      <c r="ACU163" s="249"/>
      <c r="ACV163" s="249"/>
      <c r="ACW163" s="249"/>
      <c r="ACX163" s="249"/>
      <c r="ACY163" s="249"/>
      <c r="ACZ163" s="249"/>
      <c r="ADA163" s="249"/>
      <c r="ADB163" s="249"/>
      <c r="ADC163" s="249"/>
      <c r="ADD163" s="249"/>
      <c r="ADE163" s="249"/>
      <c r="ADF163" s="249"/>
      <c r="ADG163" s="249"/>
      <c r="ADH163" s="249"/>
      <c r="ADI163" s="249"/>
      <c r="ADJ163" s="249"/>
      <c r="ADK163" s="249"/>
      <c r="ADL163" s="249"/>
      <c r="ADM163" s="249"/>
      <c r="ADN163" s="249"/>
      <c r="ADO163" s="249"/>
      <c r="ADP163" s="249"/>
      <c r="ADQ163" s="249"/>
      <c r="ADR163" s="249"/>
      <c r="ADS163" s="249"/>
      <c r="ADT163" s="249"/>
      <c r="ADU163" s="249"/>
      <c r="ADV163" s="249"/>
      <c r="ADW163" s="249"/>
      <c r="ADX163" s="249"/>
      <c r="ADY163" s="249"/>
      <c r="ADZ163" s="249"/>
      <c r="AEA163" s="249"/>
      <c r="AEB163" s="249"/>
      <c r="AEC163" s="249"/>
      <c r="AED163" s="249"/>
      <c r="AEE163" s="249"/>
      <c r="AEF163" s="249"/>
      <c r="AEG163" s="249"/>
      <c r="AEH163" s="249"/>
      <c r="AEI163" s="249"/>
      <c r="AEJ163" s="249"/>
      <c r="AEK163" s="249"/>
      <c r="AEL163" s="249"/>
      <c r="AEM163" s="249"/>
      <c r="AEN163" s="249"/>
      <c r="AEO163" s="249"/>
      <c r="AEP163" s="249"/>
      <c r="AEQ163" s="249"/>
      <c r="AER163" s="249"/>
      <c r="AES163" s="249"/>
      <c r="AET163" s="249"/>
      <c r="AEU163" s="249"/>
      <c r="AEV163" s="249"/>
      <c r="AEW163" s="249"/>
      <c r="AEX163" s="249"/>
      <c r="AEY163" s="249"/>
      <c r="AEZ163" s="249"/>
      <c r="AFA163" s="249"/>
      <c r="AFB163" s="249"/>
      <c r="AFC163" s="249"/>
      <c r="AFD163" s="249"/>
      <c r="AFE163" s="249"/>
      <c r="AFF163" s="249"/>
      <c r="AFG163" s="249"/>
      <c r="AFH163" s="249"/>
      <c r="AFI163" s="249"/>
      <c r="AFJ163" s="249"/>
      <c r="AFK163" s="249"/>
      <c r="AFL163" s="249"/>
      <c r="AFM163" s="249"/>
      <c r="AFN163" s="249"/>
      <c r="AFO163" s="249"/>
      <c r="AFP163" s="249"/>
      <c r="AFQ163" s="249"/>
      <c r="AFR163" s="249"/>
      <c r="AFS163" s="249"/>
      <c r="AFT163" s="249"/>
      <c r="AFU163" s="249"/>
      <c r="AFV163" s="249"/>
      <c r="AFW163" s="249"/>
      <c r="AFX163" s="249"/>
      <c r="AFY163" s="249"/>
      <c r="AFZ163" s="249"/>
      <c r="AGA163" s="249"/>
      <c r="AGB163" s="249"/>
      <c r="AGC163" s="249"/>
      <c r="AGD163" s="249"/>
      <c r="AGE163" s="249"/>
      <c r="AGF163" s="249"/>
      <c r="AGG163" s="249"/>
      <c r="AGH163" s="249"/>
      <c r="AGI163" s="249"/>
      <c r="AGJ163" s="249"/>
      <c r="AGK163" s="249"/>
      <c r="AGL163" s="249"/>
      <c r="AGM163" s="249"/>
      <c r="AGN163" s="249"/>
      <c r="AGO163" s="249"/>
      <c r="AGP163" s="249"/>
      <c r="AGQ163" s="249"/>
      <c r="AGR163" s="249"/>
      <c r="AGS163" s="249"/>
      <c r="AGT163" s="249"/>
      <c r="AGU163" s="249"/>
      <c r="AGV163" s="249"/>
      <c r="AGW163" s="249"/>
      <c r="AGX163" s="249"/>
      <c r="AGY163" s="249"/>
      <c r="AGZ163" s="249"/>
      <c r="AHA163" s="249"/>
      <c r="AHB163" s="249"/>
      <c r="AHC163" s="249"/>
      <c r="AHD163" s="249"/>
      <c r="AHE163" s="249"/>
      <c r="AHF163" s="249"/>
      <c r="AHG163" s="249"/>
      <c r="AHH163" s="249"/>
      <c r="AHI163" s="249"/>
      <c r="AHJ163" s="249"/>
      <c r="AHK163" s="249"/>
      <c r="AHL163" s="249"/>
      <c r="AHM163" s="249"/>
      <c r="AHN163" s="249"/>
      <c r="AHO163" s="249"/>
      <c r="AHP163" s="249"/>
      <c r="AHQ163" s="249"/>
      <c r="AHR163" s="249"/>
      <c r="AHS163" s="249"/>
      <c r="AHT163" s="249"/>
      <c r="AHU163" s="249"/>
      <c r="AHV163" s="249"/>
      <c r="AHW163" s="249"/>
      <c r="AHX163" s="249"/>
      <c r="AHY163" s="249"/>
      <c r="AHZ163" s="249"/>
      <c r="AIA163" s="249"/>
      <c r="AIB163" s="249"/>
      <c r="AIC163" s="249"/>
      <c r="AID163" s="249"/>
      <c r="AIE163" s="249"/>
      <c r="AIF163" s="249"/>
      <c r="AIG163" s="249"/>
      <c r="AIH163" s="249"/>
      <c r="AII163" s="249"/>
      <c r="AIJ163" s="249"/>
      <c r="AIK163" s="249"/>
      <c r="AIL163" s="249"/>
      <c r="AIM163" s="249"/>
      <c r="AIN163" s="249"/>
      <c r="AIO163" s="249"/>
      <c r="AIP163" s="249"/>
      <c r="AIQ163" s="249"/>
      <c r="AIR163" s="249"/>
      <c r="AIS163" s="249"/>
      <c r="AIT163" s="249"/>
      <c r="AIU163" s="249"/>
      <c r="AIV163" s="249"/>
      <c r="AIW163" s="249"/>
      <c r="AIX163" s="249"/>
      <c r="AIY163" s="249"/>
      <c r="AIZ163" s="249"/>
      <c r="AJA163" s="249"/>
      <c r="AJB163" s="249"/>
      <c r="AJC163" s="249"/>
      <c r="AJD163" s="249"/>
      <c r="AJE163" s="249"/>
      <c r="AJF163" s="249"/>
      <c r="AJG163" s="249"/>
      <c r="AJH163" s="249"/>
      <c r="AJI163" s="249"/>
      <c r="AJJ163" s="249"/>
      <c r="AJK163" s="249"/>
      <c r="AJL163" s="249"/>
      <c r="AJM163" s="249"/>
      <c r="AJN163" s="249"/>
      <c r="AJO163" s="249"/>
      <c r="AJP163" s="249"/>
      <c r="AJQ163" s="249"/>
      <c r="AJR163" s="249"/>
      <c r="AJS163" s="249"/>
      <c r="AJT163" s="249"/>
      <c r="AJU163" s="249"/>
      <c r="AJV163" s="249"/>
      <c r="AJW163" s="249"/>
      <c r="AJX163" s="249"/>
      <c r="AJY163" s="249"/>
      <c r="AJZ163" s="249"/>
      <c r="AKA163" s="249"/>
      <c r="AKB163" s="249"/>
      <c r="AKC163" s="249"/>
      <c r="AKD163" s="249"/>
      <c r="AKE163" s="249"/>
      <c r="AKF163" s="249"/>
      <c r="AKG163" s="249"/>
      <c r="AKH163" s="249"/>
      <c r="AKI163" s="249"/>
      <c r="AKJ163" s="249"/>
      <c r="AKK163" s="249"/>
      <c r="AKL163" s="249"/>
      <c r="AKM163" s="249"/>
      <c r="AKN163" s="249"/>
      <c r="AKO163" s="249"/>
      <c r="AKP163" s="249"/>
      <c r="AKQ163" s="249"/>
      <c r="AKR163" s="249"/>
      <c r="AKS163" s="249"/>
      <c r="AKT163" s="249"/>
      <c r="AKU163" s="249"/>
      <c r="AKV163" s="249"/>
      <c r="AKW163" s="249"/>
      <c r="AKX163" s="249"/>
      <c r="AKY163" s="249"/>
      <c r="AKZ163" s="249"/>
      <c r="ALA163" s="249"/>
      <c r="ALB163" s="249"/>
      <c r="ALC163" s="249"/>
      <c r="ALD163" s="249"/>
      <c r="ALE163" s="249"/>
      <c r="ALF163" s="249"/>
      <c r="ALG163" s="249"/>
      <c r="ALH163" s="249"/>
      <c r="ALI163" s="249"/>
      <c r="ALJ163" s="249"/>
      <c r="ALK163" s="249"/>
      <c r="ALL163" s="249"/>
      <c r="ALM163" s="249"/>
      <c r="ALN163" s="249"/>
      <c r="ALO163" s="249"/>
      <c r="ALP163" s="249"/>
      <c r="ALQ163" s="249"/>
      <c r="ALR163" s="249"/>
      <c r="ALS163" s="249"/>
      <c r="ALT163" s="249"/>
      <c r="ALU163" s="249"/>
      <c r="ALV163" s="249"/>
      <c r="ALW163" s="249"/>
      <c r="ALX163" s="249"/>
      <c r="ALY163" s="249"/>
      <c r="ALZ163" s="249"/>
      <c r="AMA163" s="249"/>
      <c r="AMB163" s="249"/>
      <c r="AMC163" s="249"/>
      <c r="AMD163" s="249"/>
      <c r="AME163" s="249"/>
      <c r="AMF163" s="249"/>
      <c r="AMG163" s="249"/>
      <c r="AMH163" s="249"/>
      <c r="AMI163" s="249"/>
      <c r="AMJ163" s="249"/>
      <c r="AMK163" s="249"/>
      <c r="AML163" s="249"/>
      <c r="AMM163" s="249"/>
      <c r="AMN163" s="249"/>
      <c r="AMO163" s="249"/>
      <c r="AMP163" s="249"/>
      <c r="AMQ163" s="249"/>
      <c r="AMR163" s="249"/>
      <c r="AMS163" s="249"/>
      <c r="AMT163" s="249"/>
      <c r="AMU163" s="249"/>
      <c r="AMV163" s="249"/>
      <c r="AMW163" s="249"/>
      <c r="AMX163" s="249"/>
      <c r="AMY163" s="249"/>
      <c r="AMZ163" s="249"/>
      <c r="ANA163" s="249"/>
      <c r="ANB163" s="249"/>
      <c r="ANC163" s="249"/>
      <c r="AND163" s="249"/>
      <c r="ANE163" s="249"/>
      <c r="ANF163" s="249"/>
      <c r="ANG163" s="249"/>
      <c r="ANH163" s="249"/>
      <c r="ANI163" s="249"/>
      <c r="ANJ163" s="249"/>
      <c r="ANK163" s="249"/>
      <c r="ANL163" s="249"/>
      <c r="ANM163" s="249"/>
      <c r="ANN163" s="249"/>
      <c r="ANO163" s="249"/>
      <c r="ANP163" s="249"/>
      <c r="ANQ163" s="249"/>
      <c r="ANR163" s="249"/>
      <c r="ANS163" s="249"/>
      <c r="ANT163" s="249"/>
      <c r="ANU163" s="249"/>
      <c r="ANV163" s="249"/>
      <c r="ANW163" s="249"/>
      <c r="ANX163" s="249"/>
      <c r="ANY163" s="249"/>
      <c r="ANZ163" s="249"/>
      <c r="AOA163" s="249"/>
      <c r="AOB163" s="249"/>
      <c r="AOC163" s="249"/>
      <c r="AOD163" s="249"/>
      <c r="AOE163" s="249"/>
      <c r="AOF163" s="249"/>
      <c r="AOG163" s="249"/>
      <c r="AOH163" s="249"/>
      <c r="AOI163" s="249"/>
      <c r="AOJ163" s="249"/>
      <c r="AOK163" s="249"/>
      <c r="AOL163" s="249"/>
      <c r="AOM163" s="249"/>
      <c r="AON163" s="249"/>
      <c r="AOO163" s="249"/>
      <c r="AOP163" s="249"/>
      <c r="AOQ163" s="249"/>
      <c r="AOR163" s="249"/>
      <c r="AOS163" s="249"/>
      <c r="AOT163" s="249"/>
      <c r="AOU163" s="249"/>
      <c r="AOV163" s="249"/>
      <c r="AOW163" s="249"/>
      <c r="AOX163" s="249"/>
      <c r="AOY163" s="249"/>
      <c r="AOZ163" s="249"/>
      <c r="APA163" s="249"/>
      <c r="APB163" s="249"/>
      <c r="APC163" s="249"/>
      <c r="APD163" s="249"/>
      <c r="APE163" s="249"/>
      <c r="APF163" s="249"/>
      <c r="APG163" s="249"/>
      <c r="APH163" s="249"/>
      <c r="API163" s="249"/>
      <c r="APJ163" s="249"/>
      <c r="APK163" s="249"/>
      <c r="APL163" s="249"/>
      <c r="APM163" s="249"/>
      <c r="APN163" s="249"/>
      <c r="APO163" s="249"/>
      <c r="APP163" s="249"/>
    </row>
    <row r="164" spans="1:1108" s="173" customFormat="1">
      <c r="A164" s="42">
        <v>422</v>
      </c>
      <c r="B164" s="137">
        <v>147.1</v>
      </c>
      <c r="C164" s="102" t="s">
        <v>1120</v>
      </c>
      <c r="D164" s="174">
        <v>1291</v>
      </c>
      <c r="E164" s="400" t="s">
        <v>1086</v>
      </c>
      <c r="F164" s="175" t="s">
        <v>1105</v>
      </c>
      <c r="G164" s="175" t="s">
        <v>1104</v>
      </c>
      <c r="H164" s="175" t="s">
        <v>1106</v>
      </c>
      <c r="I164" s="175" t="s">
        <v>791</v>
      </c>
      <c r="J164" s="10" t="s">
        <v>1107</v>
      </c>
      <c r="K164" s="10" t="s">
        <v>1108</v>
      </c>
      <c r="L164" s="74" t="s">
        <v>1109</v>
      </c>
      <c r="M164" s="10" t="s">
        <v>1110</v>
      </c>
      <c r="N164" s="74" t="s">
        <v>201</v>
      </c>
      <c r="O164" s="177">
        <v>101542</v>
      </c>
      <c r="P164" s="109">
        <v>89</v>
      </c>
      <c r="Q164" s="109" t="s">
        <v>0</v>
      </c>
      <c r="R164" s="109">
        <v>150</v>
      </c>
      <c r="S164" s="109" t="s">
        <v>0</v>
      </c>
      <c r="T164" s="109">
        <v>3</v>
      </c>
      <c r="U164" s="109" t="s">
        <v>0</v>
      </c>
      <c r="V164" s="109">
        <v>16</v>
      </c>
      <c r="W164" s="109" t="s">
        <v>0</v>
      </c>
      <c r="X164" s="109">
        <v>10</v>
      </c>
      <c r="Y164" s="109" t="s">
        <v>0</v>
      </c>
      <c r="Z164" s="109">
        <v>2</v>
      </c>
      <c r="AA164" s="109" t="s">
        <v>0</v>
      </c>
      <c r="AB164" s="109"/>
      <c r="AC164" s="109" t="s">
        <v>0</v>
      </c>
      <c r="AD164" s="109"/>
      <c r="AE164" s="109" t="s">
        <v>0</v>
      </c>
      <c r="AF164" s="77">
        <v>4.5</v>
      </c>
      <c r="AG164" s="78">
        <v>8</v>
      </c>
      <c r="AH164" s="77" t="s">
        <v>407</v>
      </c>
      <c r="AI164" s="77" t="s">
        <v>0</v>
      </c>
      <c r="AJ164" s="284" t="s">
        <v>8</v>
      </c>
      <c r="AK164" s="284" t="s">
        <v>797</v>
      </c>
      <c r="AL164" s="285" t="s">
        <v>11</v>
      </c>
      <c r="AM164" s="285"/>
      <c r="AN164" s="285"/>
      <c r="AO164" s="285"/>
      <c r="AP164" s="111">
        <v>10</v>
      </c>
      <c r="AQ164" s="111" t="s">
        <v>7</v>
      </c>
      <c r="AR164" s="83">
        <v>0.43</v>
      </c>
      <c r="AS164" s="83" t="s">
        <v>20</v>
      </c>
      <c r="AT164" s="265" t="s">
        <v>205</v>
      </c>
      <c r="AU164" s="266" t="s">
        <v>250</v>
      </c>
      <c r="AV164" s="266" t="s">
        <v>757</v>
      </c>
      <c r="AW164" s="74" t="s">
        <v>206</v>
      </c>
      <c r="AX164" s="74" t="s">
        <v>207</v>
      </c>
      <c r="AY164" s="74" t="s">
        <v>208</v>
      </c>
      <c r="AZ164" s="74" t="s">
        <v>209</v>
      </c>
      <c r="BA164" s="152" t="s">
        <v>210</v>
      </c>
      <c r="BB164" s="86" t="s">
        <v>211</v>
      </c>
      <c r="BC164" s="86" t="s">
        <v>212</v>
      </c>
      <c r="BD164" s="86" t="s">
        <v>213</v>
      </c>
      <c r="BE164" s="399" t="s">
        <v>1086</v>
      </c>
      <c r="BF164" s="236" t="s">
        <v>1094</v>
      </c>
      <c r="BG164" s="96" t="s">
        <v>1095</v>
      </c>
      <c r="BH164" s="96" t="s">
        <v>1096</v>
      </c>
      <c r="BM164" s="155" t="s">
        <v>215</v>
      </c>
      <c r="BN164" s="154" t="s">
        <v>216</v>
      </c>
      <c r="BO164" s="154" t="s">
        <v>217</v>
      </c>
      <c r="BP164" s="154" t="s">
        <v>218</v>
      </c>
      <c r="BQ164" s="155" t="s">
        <v>219</v>
      </c>
      <c r="BR164" s="154" t="s">
        <v>220</v>
      </c>
      <c r="BS164" s="121" t="s">
        <v>221</v>
      </c>
      <c r="BT164" s="121" t="s">
        <v>222</v>
      </c>
      <c r="BU164" s="121" t="s">
        <v>215</v>
      </c>
      <c r="BV164" s="121" t="s">
        <v>216</v>
      </c>
      <c r="BW164" s="121" t="s">
        <v>217</v>
      </c>
      <c r="BX164" s="121" t="s">
        <v>218</v>
      </c>
      <c r="BY164" s="121" t="s">
        <v>414</v>
      </c>
      <c r="BZ164" s="155" t="s">
        <v>415</v>
      </c>
      <c r="CA164" s="268" t="s">
        <v>416</v>
      </c>
      <c r="CB164" s="268" t="s">
        <v>417</v>
      </c>
      <c r="CC164" s="155" t="s">
        <v>344</v>
      </c>
      <c r="CD164" s="155" t="s">
        <v>345</v>
      </c>
      <c r="CE164" s="155" t="s">
        <v>346</v>
      </c>
      <c r="CF164" s="155" t="s">
        <v>347</v>
      </c>
      <c r="CG164" s="154" t="s">
        <v>734</v>
      </c>
      <c r="CH164" s="156" t="s">
        <v>735</v>
      </c>
      <c r="CI164" s="156" t="s">
        <v>736</v>
      </c>
      <c r="CJ164" s="156" t="s">
        <v>737</v>
      </c>
      <c r="CK164" s="158"/>
      <c r="CL164" s="158"/>
      <c r="CM164" s="158"/>
      <c r="CN164" s="158"/>
      <c r="CO164" s="158"/>
      <c r="CP164" s="158"/>
      <c r="CQ164" s="158"/>
      <c r="CR164" s="158"/>
      <c r="CS164" s="158"/>
      <c r="CT164" s="158"/>
      <c r="CU164" s="158"/>
      <c r="CV164" s="158"/>
      <c r="CW164" s="158"/>
      <c r="CX164" s="158"/>
      <c r="CY164" s="158"/>
      <c r="CZ164" s="91"/>
      <c r="DA164" s="92"/>
      <c r="DB164" s="93"/>
      <c r="DC164" s="93"/>
      <c r="DD164" s="93"/>
      <c r="DE164" s="280" t="s">
        <v>509</v>
      </c>
      <c r="DF164" s="92"/>
      <c r="DG164" s="158"/>
      <c r="DH164" s="158"/>
      <c r="DI164" s="92" t="s">
        <v>236</v>
      </c>
      <c r="DJ164" s="91" t="s">
        <v>237</v>
      </c>
      <c r="DK164" s="91" t="s">
        <v>238</v>
      </c>
      <c r="DL164" s="91" t="s">
        <v>239</v>
      </c>
      <c r="DM164" s="127" t="s">
        <v>414</v>
      </c>
      <c r="DN164" s="127" t="s">
        <v>422</v>
      </c>
      <c r="DO164" s="127" t="s">
        <v>423</v>
      </c>
      <c r="DP164" s="127" t="s">
        <v>424</v>
      </c>
      <c r="DQ164" s="91"/>
      <c r="DR164" s="91"/>
      <c r="DS164" s="91"/>
      <c r="DT164" s="91"/>
      <c r="DU164" s="191" t="s">
        <v>852</v>
      </c>
      <c r="DV164" s="91" t="s">
        <v>853</v>
      </c>
      <c r="DW164" s="91" t="s">
        <v>854</v>
      </c>
      <c r="DX164" s="91" t="s">
        <v>855</v>
      </c>
      <c r="DY164" s="91"/>
      <c r="DZ164" s="91"/>
      <c r="EA164" s="91"/>
      <c r="EB164" s="91"/>
      <c r="EC164" s="91"/>
      <c r="ED164" s="91"/>
      <c r="EE164" s="91"/>
      <c r="EF164" s="91"/>
      <c r="EG164" s="94" t="s">
        <v>1111</v>
      </c>
      <c r="EH164" s="96" t="s">
        <v>516</v>
      </c>
      <c r="EI164" s="95" t="s">
        <v>517</v>
      </c>
      <c r="EJ164" s="95" t="s">
        <v>518</v>
      </c>
      <c r="EK164" s="96" t="s">
        <v>253</v>
      </c>
      <c r="EL164" s="74" t="s">
        <v>519</v>
      </c>
      <c r="EM164" s="74" t="s">
        <v>520</v>
      </c>
      <c r="EN164" s="137" t="s">
        <v>1111</v>
      </c>
      <c r="EO164" s="185" t="s">
        <v>254</v>
      </c>
      <c r="EP164" s="185" t="s">
        <v>858</v>
      </c>
      <c r="EQ164" s="185" t="s">
        <v>1112</v>
      </c>
      <c r="ER164" s="185" t="s">
        <v>1113</v>
      </c>
      <c r="ES164" s="185" t="s">
        <v>1114</v>
      </c>
      <c r="ET164" s="185" t="s">
        <v>1115</v>
      </c>
      <c r="EU164" s="185" t="s">
        <v>1119</v>
      </c>
      <c r="EV164" s="137"/>
      <c r="EW164" s="137"/>
      <c r="EX164" s="356"/>
      <c r="EY164" s="356"/>
      <c r="EZ164" s="356"/>
      <c r="FA164" s="356"/>
      <c r="FB164" s="356"/>
      <c r="FC164" s="356"/>
      <c r="FD164" s="355" t="s">
        <v>771</v>
      </c>
      <c r="FE164" s="356"/>
      <c r="FF164" s="240">
        <v>44178</v>
      </c>
      <c r="FG164" s="248"/>
      <c r="FH164" s="248"/>
      <c r="FI164" s="240">
        <v>115857</v>
      </c>
      <c r="FJ164" s="248"/>
      <c r="FK164" s="248"/>
      <c r="FL164" s="135">
        <v>1</v>
      </c>
      <c r="FM164" s="136"/>
      <c r="FN164" s="136"/>
      <c r="FO164" s="136"/>
      <c r="FP164" s="136"/>
      <c r="FQ164" s="136"/>
      <c r="FR164" s="136"/>
      <c r="FS164" s="136"/>
      <c r="FT164" s="136"/>
      <c r="FU164" s="136"/>
      <c r="FV164" s="136"/>
      <c r="FW164" s="249"/>
      <c r="FX164" s="249"/>
      <c r="FY164" s="249"/>
      <c r="FZ164" s="249"/>
      <c r="GA164" s="249"/>
      <c r="GB164" s="249"/>
      <c r="GC164" s="249"/>
      <c r="GD164" s="249"/>
      <c r="GE164" s="249"/>
      <c r="GF164" s="249"/>
      <c r="GG164" s="249"/>
      <c r="GH164" s="249"/>
      <c r="GI164" s="249"/>
      <c r="GJ164" s="249"/>
      <c r="GK164" s="249"/>
      <c r="GL164" s="249"/>
      <c r="GM164" s="249"/>
      <c r="GN164" s="249"/>
      <c r="GO164" s="249"/>
      <c r="GP164" s="249"/>
      <c r="GQ164" s="249"/>
      <c r="GR164" s="249"/>
      <c r="GS164" s="249"/>
      <c r="GT164" s="249"/>
      <c r="GU164" s="249"/>
      <c r="GV164" s="249"/>
      <c r="GW164" s="249"/>
      <c r="GX164" s="249"/>
      <c r="GY164" s="249"/>
      <c r="GZ164" s="249"/>
      <c r="HA164" s="249"/>
      <c r="HB164" s="249"/>
      <c r="HC164" s="249"/>
      <c r="HD164" s="249"/>
      <c r="HE164" s="249"/>
      <c r="HF164" s="249"/>
      <c r="HG164" s="249"/>
      <c r="HH164" s="249"/>
      <c r="HI164" s="249"/>
      <c r="HJ164" s="249"/>
      <c r="HK164" s="249"/>
      <c r="HL164" s="249"/>
      <c r="HM164" s="249"/>
      <c r="HN164" s="249"/>
      <c r="HO164" s="249"/>
      <c r="HP164" s="249"/>
      <c r="HQ164" s="249"/>
      <c r="HR164" s="249"/>
      <c r="HS164" s="249"/>
      <c r="HT164" s="249"/>
      <c r="HU164" s="249"/>
      <c r="HV164" s="249"/>
      <c r="HW164" s="249"/>
      <c r="HX164" s="249"/>
      <c r="HY164" s="249"/>
      <c r="HZ164" s="249"/>
      <c r="IA164" s="249"/>
      <c r="IB164" s="249"/>
      <c r="IC164" s="249"/>
      <c r="ID164" s="249"/>
      <c r="IE164" s="249"/>
      <c r="IF164" s="249"/>
      <c r="IG164" s="249"/>
      <c r="IH164" s="249"/>
      <c r="II164" s="249"/>
      <c r="IJ164" s="249"/>
      <c r="IK164" s="249"/>
      <c r="IL164" s="249"/>
      <c r="IM164" s="249"/>
      <c r="IN164" s="249"/>
      <c r="IO164" s="249"/>
      <c r="IP164" s="249"/>
      <c r="IQ164" s="249"/>
      <c r="IR164" s="249"/>
      <c r="IS164" s="249"/>
      <c r="IT164" s="249"/>
      <c r="IU164" s="249"/>
      <c r="IV164" s="249"/>
      <c r="IW164" s="249"/>
      <c r="IX164" s="249"/>
      <c r="IY164" s="249"/>
      <c r="IZ164" s="249"/>
      <c r="JA164" s="249"/>
      <c r="JB164" s="249"/>
      <c r="JC164" s="249"/>
      <c r="JD164" s="249"/>
      <c r="JE164" s="249"/>
      <c r="JF164" s="249"/>
      <c r="JG164" s="249"/>
      <c r="JH164" s="249"/>
      <c r="JI164" s="249"/>
      <c r="JJ164" s="249"/>
      <c r="JK164" s="249"/>
      <c r="JL164" s="249"/>
      <c r="JM164" s="249"/>
      <c r="JN164" s="249"/>
      <c r="JO164" s="249"/>
      <c r="JP164" s="249"/>
      <c r="JQ164" s="249"/>
      <c r="JR164" s="249"/>
      <c r="JS164" s="249"/>
      <c r="JT164" s="249"/>
      <c r="JU164" s="249"/>
      <c r="JV164" s="249"/>
      <c r="JW164" s="249"/>
      <c r="JX164" s="249"/>
      <c r="JY164" s="249"/>
      <c r="JZ164" s="249"/>
      <c r="KA164" s="249"/>
      <c r="KB164" s="249"/>
      <c r="KC164" s="249"/>
      <c r="KD164" s="249"/>
      <c r="KE164" s="249"/>
      <c r="KF164" s="249"/>
      <c r="KG164" s="249"/>
      <c r="KH164" s="249"/>
      <c r="KI164" s="249"/>
      <c r="KJ164" s="249"/>
      <c r="KK164" s="249"/>
      <c r="KL164" s="249"/>
      <c r="KM164" s="249"/>
      <c r="KN164" s="249"/>
      <c r="KO164" s="249"/>
      <c r="KP164" s="249"/>
      <c r="KQ164" s="249"/>
      <c r="KR164" s="249"/>
      <c r="KS164" s="249"/>
      <c r="KT164" s="249"/>
      <c r="KU164" s="249"/>
      <c r="KV164" s="249"/>
      <c r="KW164" s="249"/>
      <c r="KX164" s="249"/>
      <c r="KY164" s="249"/>
      <c r="KZ164" s="249"/>
      <c r="LA164" s="249"/>
      <c r="LB164" s="249"/>
      <c r="LC164" s="249"/>
      <c r="LD164" s="249"/>
      <c r="LE164" s="249"/>
      <c r="LF164" s="249"/>
      <c r="LG164" s="249"/>
      <c r="LH164" s="249"/>
      <c r="LI164" s="249"/>
      <c r="LJ164" s="249"/>
      <c r="LK164" s="249"/>
      <c r="LL164" s="249"/>
      <c r="LM164" s="249"/>
      <c r="LN164" s="249"/>
      <c r="LO164" s="249"/>
      <c r="LP164" s="249"/>
      <c r="LQ164" s="249"/>
      <c r="LR164" s="249"/>
      <c r="LS164" s="249"/>
      <c r="LT164" s="249"/>
      <c r="LU164" s="249"/>
      <c r="LV164" s="249"/>
      <c r="LW164" s="249"/>
      <c r="LX164" s="249"/>
      <c r="LY164" s="249"/>
      <c r="LZ164" s="249"/>
      <c r="MA164" s="249"/>
      <c r="MB164" s="249"/>
      <c r="MC164" s="249"/>
      <c r="MD164" s="249"/>
      <c r="ME164" s="249"/>
      <c r="MF164" s="249"/>
      <c r="MG164" s="249"/>
      <c r="MH164" s="249"/>
      <c r="MI164" s="249"/>
      <c r="MJ164" s="249"/>
      <c r="MK164" s="249"/>
      <c r="ML164" s="249"/>
      <c r="MM164" s="249"/>
      <c r="MN164" s="249"/>
      <c r="MO164" s="249"/>
      <c r="MP164" s="249"/>
      <c r="MQ164" s="249"/>
      <c r="MR164" s="249"/>
      <c r="MS164" s="249"/>
      <c r="MT164" s="249"/>
      <c r="MU164" s="249"/>
      <c r="MV164" s="249"/>
      <c r="MW164" s="249"/>
      <c r="MX164" s="249"/>
      <c r="MY164" s="249"/>
      <c r="MZ164" s="249"/>
      <c r="NA164" s="249"/>
      <c r="NB164" s="249"/>
      <c r="NC164" s="249"/>
      <c r="ND164" s="249"/>
      <c r="NE164" s="249"/>
      <c r="NF164" s="249"/>
      <c r="NG164" s="249"/>
      <c r="NH164" s="249"/>
      <c r="NI164" s="249"/>
      <c r="NJ164" s="249"/>
      <c r="NK164" s="249"/>
      <c r="NL164" s="249"/>
      <c r="NM164" s="249"/>
      <c r="NN164" s="249"/>
      <c r="NO164" s="249"/>
      <c r="NP164" s="249"/>
      <c r="NQ164" s="249"/>
      <c r="NR164" s="249"/>
      <c r="NS164" s="249"/>
      <c r="NT164" s="249"/>
      <c r="NU164" s="249"/>
      <c r="NV164" s="249"/>
      <c r="NW164" s="249"/>
      <c r="NX164" s="249"/>
      <c r="NY164" s="249"/>
      <c r="NZ164" s="249"/>
      <c r="OA164" s="249"/>
      <c r="OB164" s="249"/>
      <c r="OC164" s="249"/>
      <c r="OD164" s="249"/>
      <c r="OE164" s="249"/>
      <c r="OF164" s="249"/>
      <c r="OG164" s="249"/>
      <c r="OH164" s="249"/>
      <c r="OI164" s="249"/>
      <c r="OJ164" s="249"/>
      <c r="OK164" s="249"/>
      <c r="OL164" s="249"/>
      <c r="OM164" s="249"/>
      <c r="ON164" s="249"/>
      <c r="OO164" s="249"/>
      <c r="OP164" s="249"/>
      <c r="OQ164" s="249"/>
      <c r="OR164" s="249"/>
      <c r="OS164" s="249"/>
      <c r="OT164" s="249"/>
      <c r="OU164" s="249"/>
      <c r="OV164" s="249"/>
      <c r="OW164" s="249"/>
      <c r="OX164" s="249"/>
      <c r="OY164" s="249"/>
      <c r="OZ164" s="249"/>
      <c r="PA164" s="249"/>
      <c r="PB164" s="249"/>
      <c r="PC164" s="249"/>
      <c r="PD164" s="249"/>
      <c r="PE164" s="249"/>
      <c r="PF164" s="249"/>
      <c r="PG164" s="249"/>
      <c r="PH164" s="249"/>
      <c r="PI164" s="249"/>
      <c r="PJ164" s="249"/>
      <c r="PK164" s="249"/>
      <c r="PL164" s="249"/>
      <c r="PM164" s="249"/>
      <c r="PN164" s="249"/>
      <c r="PO164" s="249"/>
      <c r="PP164" s="249"/>
      <c r="PQ164" s="249"/>
      <c r="PR164" s="249"/>
      <c r="PS164" s="249"/>
      <c r="PT164" s="249"/>
      <c r="PU164" s="249"/>
      <c r="PV164" s="249"/>
      <c r="PW164" s="249"/>
      <c r="PX164" s="249"/>
      <c r="PY164" s="249"/>
      <c r="PZ164" s="249"/>
      <c r="QA164" s="249"/>
      <c r="QB164" s="249"/>
      <c r="QC164" s="249"/>
      <c r="QD164" s="249"/>
      <c r="QE164" s="249"/>
      <c r="QF164" s="249"/>
      <c r="QG164" s="249"/>
      <c r="QH164" s="249"/>
      <c r="QI164" s="249"/>
      <c r="QJ164" s="249"/>
      <c r="QK164" s="249"/>
      <c r="QL164" s="249"/>
      <c r="QM164" s="249"/>
      <c r="QN164" s="249"/>
      <c r="QO164" s="249"/>
      <c r="QP164" s="249"/>
      <c r="QQ164" s="249"/>
      <c r="QR164" s="249"/>
      <c r="QS164" s="249"/>
      <c r="QT164" s="249"/>
      <c r="QU164" s="249"/>
      <c r="QV164" s="249"/>
      <c r="QW164" s="249"/>
      <c r="QX164" s="249"/>
      <c r="QY164" s="249"/>
      <c r="QZ164" s="249"/>
      <c r="RA164" s="249"/>
      <c r="RB164" s="249"/>
      <c r="RC164" s="249"/>
      <c r="RD164" s="249"/>
      <c r="RE164" s="249"/>
      <c r="RF164" s="249"/>
      <c r="RG164" s="249"/>
      <c r="RH164" s="249"/>
      <c r="RI164" s="249"/>
      <c r="RJ164" s="249"/>
      <c r="RK164" s="249"/>
      <c r="RL164" s="249"/>
      <c r="RM164" s="249"/>
      <c r="RN164" s="249"/>
      <c r="RO164" s="249"/>
      <c r="RP164" s="249"/>
      <c r="RQ164" s="249"/>
      <c r="RR164" s="249"/>
      <c r="RS164" s="249"/>
      <c r="RT164" s="249"/>
      <c r="RU164" s="249"/>
      <c r="RV164" s="249"/>
      <c r="RW164" s="249"/>
      <c r="RX164" s="249"/>
      <c r="RY164" s="249"/>
      <c r="RZ164" s="249"/>
      <c r="SA164" s="249"/>
      <c r="SB164" s="249"/>
      <c r="SC164" s="249"/>
      <c r="SD164" s="249"/>
      <c r="SE164" s="249"/>
      <c r="SF164" s="249"/>
      <c r="SG164" s="249"/>
      <c r="SH164" s="249"/>
      <c r="SI164" s="249"/>
      <c r="SJ164" s="249"/>
      <c r="SK164" s="249"/>
      <c r="SL164" s="249"/>
      <c r="SM164" s="249"/>
      <c r="SN164" s="249"/>
      <c r="SO164" s="249"/>
      <c r="SP164" s="249"/>
      <c r="SQ164" s="249"/>
      <c r="SR164" s="249"/>
      <c r="SS164" s="249"/>
      <c r="ST164" s="249"/>
      <c r="SU164" s="249"/>
      <c r="SV164" s="249"/>
      <c r="SW164" s="249"/>
      <c r="SX164" s="249"/>
      <c r="SY164" s="249"/>
      <c r="SZ164" s="249"/>
      <c r="TA164" s="249"/>
      <c r="TB164" s="249"/>
      <c r="TC164" s="249"/>
      <c r="TD164" s="249"/>
      <c r="TE164" s="249"/>
      <c r="TF164" s="249"/>
      <c r="TG164" s="249"/>
      <c r="TH164" s="249"/>
      <c r="TI164" s="249"/>
      <c r="TJ164" s="249"/>
      <c r="TK164" s="249"/>
      <c r="TL164" s="249"/>
      <c r="TM164" s="249"/>
      <c r="TN164" s="249"/>
      <c r="TO164" s="249"/>
      <c r="TP164" s="249"/>
      <c r="TQ164" s="249"/>
      <c r="TR164" s="249"/>
      <c r="TS164" s="249"/>
      <c r="TT164" s="249"/>
      <c r="TU164" s="249"/>
      <c r="TV164" s="249"/>
      <c r="TW164" s="249"/>
      <c r="TX164" s="249"/>
      <c r="TY164" s="249"/>
      <c r="TZ164" s="249"/>
      <c r="UA164" s="249"/>
      <c r="UB164" s="249"/>
      <c r="UC164" s="249"/>
      <c r="UD164" s="249"/>
      <c r="UE164" s="249"/>
      <c r="UF164" s="249"/>
      <c r="UG164" s="249"/>
      <c r="UH164" s="249"/>
      <c r="UI164" s="249"/>
      <c r="UJ164" s="249"/>
      <c r="UK164" s="249"/>
      <c r="UL164" s="249"/>
      <c r="UM164" s="249"/>
      <c r="UN164" s="249"/>
      <c r="UO164" s="249"/>
      <c r="UP164" s="249"/>
      <c r="UQ164" s="249"/>
      <c r="UR164" s="249"/>
      <c r="US164" s="249"/>
      <c r="UT164" s="249"/>
      <c r="UU164" s="249"/>
      <c r="UV164" s="249"/>
      <c r="UW164" s="249"/>
      <c r="UX164" s="249"/>
      <c r="UY164" s="249"/>
      <c r="UZ164" s="249"/>
      <c r="VA164" s="249"/>
      <c r="VB164" s="249"/>
      <c r="VC164" s="249"/>
      <c r="VD164" s="249"/>
      <c r="VE164" s="249"/>
      <c r="VF164" s="249"/>
      <c r="VG164" s="249"/>
      <c r="VH164" s="249"/>
      <c r="VI164" s="249"/>
      <c r="VJ164" s="249"/>
      <c r="VK164" s="249"/>
      <c r="VL164" s="249"/>
      <c r="VM164" s="249"/>
      <c r="VN164" s="249"/>
      <c r="VO164" s="249"/>
      <c r="VP164" s="249"/>
      <c r="VQ164" s="249"/>
      <c r="VR164" s="249"/>
      <c r="VS164" s="249"/>
      <c r="VT164" s="249"/>
      <c r="VU164" s="249"/>
      <c r="VV164" s="249"/>
      <c r="VW164" s="249"/>
      <c r="VX164" s="249"/>
      <c r="VY164" s="249"/>
      <c r="VZ164" s="249"/>
      <c r="WA164" s="249"/>
      <c r="WB164" s="249"/>
      <c r="WC164" s="249"/>
      <c r="WD164" s="249"/>
      <c r="WE164" s="249"/>
      <c r="WF164" s="249"/>
      <c r="WG164" s="249"/>
      <c r="WH164" s="249"/>
      <c r="WI164" s="249"/>
      <c r="WJ164" s="249"/>
      <c r="WK164" s="249"/>
      <c r="WL164" s="249"/>
      <c r="WM164" s="249"/>
      <c r="WN164" s="249"/>
      <c r="WO164" s="249"/>
      <c r="WP164" s="249"/>
      <c r="WQ164" s="249"/>
      <c r="WR164" s="249"/>
      <c r="WS164" s="249"/>
      <c r="WT164" s="249"/>
      <c r="WU164" s="249"/>
      <c r="WV164" s="249"/>
      <c r="WW164" s="249"/>
      <c r="WX164" s="249"/>
      <c r="WY164" s="249"/>
      <c r="WZ164" s="249"/>
      <c r="XA164" s="249"/>
      <c r="XB164" s="249"/>
      <c r="XC164" s="249"/>
      <c r="XD164" s="249"/>
      <c r="XE164" s="249"/>
      <c r="XF164" s="249"/>
      <c r="XG164" s="249"/>
      <c r="XH164" s="249"/>
      <c r="XI164" s="249"/>
      <c r="XJ164" s="249"/>
      <c r="XK164" s="249"/>
      <c r="XL164" s="249"/>
      <c r="XM164" s="249"/>
      <c r="XN164" s="249"/>
      <c r="XO164" s="249"/>
      <c r="XP164" s="249"/>
      <c r="XQ164" s="249"/>
      <c r="XR164" s="249"/>
      <c r="XS164" s="249"/>
      <c r="XT164" s="249"/>
      <c r="XU164" s="249"/>
      <c r="XV164" s="249"/>
      <c r="XW164" s="249"/>
      <c r="XX164" s="249"/>
      <c r="XY164" s="249"/>
      <c r="XZ164" s="249"/>
      <c r="YA164" s="249"/>
      <c r="YB164" s="249"/>
      <c r="YC164" s="249"/>
      <c r="YD164" s="249"/>
      <c r="YE164" s="249"/>
      <c r="YF164" s="249"/>
      <c r="YG164" s="249"/>
      <c r="YH164" s="249"/>
      <c r="YI164" s="249"/>
      <c r="YJ164" s="249"/>
      <c r="YK164" s="249"/>
      <c r="YL164" s="249"/>
      <c r="YM164" s="249"/>
      <c r="YN164" s="249"/>
      <c r="YO164" s="249"/>
      <c r="YP164" s="249"/>
      <c r="YQ164" s="249"/>
      <c r="YR164" s="249"/>
      <c r="YS164" s="249"/>
      <c r="YT164" s="249"/>
      <c r="YU164" s="249"/>
      <c r="YV164" s="249"/>
      <c r="YW164" s="249"/>
      <c r="YX164" s="249"/>
      <c r="YY164" s="249"/>
      <c r="YZ164" s="249"/>
      <c r="ZA164" s="249"/>
      <c r="ZB164" s="249"/>
      <c r="ZC164" s="249"/>
      <c r="ZD164" s="249"/>
      <c r="ZE164" s="249"/>
      <c r="ZF164" s="249"/>
      <c r="ZG164" s="249"/>
      <c r="ZH164" s="249"/>
      <c r="ZI164" s="249"/>
      <c r="ZJ164" s="249"/>
      <c r="ZK164" s="249"/>
      <c r="ZL164" s="249"/>
      <c r="ZM164" s="249"/>
      <c r="ZN164" s="249"/>
      <c r="ZO164" s="249"/>
      <c r="ZP164" s="249"/>
      <c r="ZQ164" s="249"/>
      <c r="ZR164" s="249"/>
      <c r="ZS164" s="249"/>
      <c r="ZT164" s="249"/>
      <c r="ZU164" s="249"/>
      <c r="ZV164" s="249"/>
      <c r="ZW164" s="249"/>
      <c r="ZX164" s="249"/>
      <c r="ZY164" s="249"/>
      <c r="ZZ164" s="249"/>
      <c r="AAA164" s="249"/>
      <c r="AAB164" s="249"/>
      <c r="AAC164" s="249"/>
      <c r="AAD164" s="249"/>
      <c r="AAE164" s="249"/>
      <c r="AAF164" s="249"/>
      <c r="AAG164" s="249"/>
      <c r="AAH164" s="249"/>
      <c r="AAI164" s="249"/>
      <c r="AAJ164" s="249"/>
      <c r="AAK164" s="249"/>
      <c r="AAL164" s="249"/>
      <c r="AAM164" s="249"/>
      <c r="AAN164" s="249"/>
      <c r="AAO164" s="249"/>
      <c r="AAP164" s="249"/>
      <c r="AAQ164" s="249"/>
      <c r="AAR164" s="249"/>
      <c r="AAS164" s="249"/>
      <c r="AAT164" s="249"/>
      <c r="AAU164" s="249"/>
      <c r="AAV164" s="249"/>
      <c r="AAW164" s="249"/>
      <c r="AAX164" s="249"/>
      <c r="AAY164" s="249"/>
      <c r="AAZ164" s="249"/>
      <c r="ABA164" s="249"/>
      <c r="ABB164" s="249"/>
      <c r="ABC164" s="249"/>
      <c r="ABD164" s="249"/>
      <c r="ABE164" s="249"/>
      <c r="ABF164" s="249"/>
      <c r="ABG164" s="249"/>
      <c r="ABH164" s="249"/>
      <c r="ABI164" s="249"/>
      <c r="ABJ164" s="249"/>
      <c r="ABK164" s="249"/>
      <c r="ABL164" s="249"/>
      <c r="ABM164" s="249"/>
      <c r="ABN164" s="249"/>
      <c r="ABO164" s="249"/>
      <c r="ABP164" s="249"/>
      <c r="ABQ164" s="249"/>
      <c r="ABR164" s="249"/>
      <c r="ABS164" s="249"/>
      <c r="ABT164" s="249"/>
      <c r="ABU164" s="249"/>
      <c r="ABV164" s="249"/>
      <c r="ABW164" s="249"/>
      <c r="ABX164" s="249"/>
      <c r="ABY164" s="249"/>
      <c r="ABZ164" s="249"/>
      <c r="ACA164" s="249"/>
      <c r="ACB164" s="249"/>
      <c r="ACC164" s="249"/>
      <c r="ACD164" s="249"/>
      <c r="ACE164" s="249"/>
      <c r="ACF164" s="249"/>
      <c r="ACG164" s="249"/>
      <c r="ACH164" s="249"/>
      <c r="ACI164" s="249"/>
      <c r="ACJ164" s="249"/>
      <c r="ACK164" s="249"/>
      <c r="ACL164" s="249"/>
      <c r="ACM164" s="249"/>
      <c r="ACN164" s="249"/>
      <c r="ACO164" s="249"/>
      <c r="ACP164" s="249"/>
      <c r="ACQ164" s="249"/>
      <c r="ACR164" s="249"/>
      <c r="ACS164" s="249"/>
      <c r="ACT164" s="249"/>
      <c r="ACU164" s="249"/>
      <c r="ACV164" s="249"/>
      <c r="ACW164" s="249"/>
      <c r="ACX164" s="249"/>
      <c r="ACY164" s="249"/>
      <c r="ACZ164" s="249"/>
      <c r="ADA164" s="249"/>
      <c r="ADB164" s="249"/>
      <c r="ADC164" s="249"/>
      <c r="ADD164" s="249"/>
      <c r="ADE164" s="249"/>
      <c r="ADF164" s="249"/>
      <c r="ADG164" s="249"/>
      <c r="ADH164" s="249"/>
      <c r="ADI164" s="249"/>
      <c r="ADJ164" s="249"/>
      <c r="ADK164" s="249"/>
      <c r="ADL164" s="249"/>
      <c r="ADM164" s="249"/>
      <c r="ADN164" s="249"/>
      <c r="ADO164" s="249"/>
      <c r="ADP164" s="249"/>
      <c r="ADQ164" s="249"/>
      <c r="ADR164" s="249"/>
      <c r="ADS164" s="249"/>
      <c r="ADT164" s="249"/>
      <c r="ADU164" s="249"/>
      <c r="ADV164" s="249"/>
      <c r="ADW164" s="249"/>
      <c r="ADX164" s="249"/>
      <c r="ADY164" s="249"/>
      <c r="ADZ164" s="249"/>
      <c r="AEA164" s="249"/>
      <c r="AEB164" s="249"/>
      <c r="AEC164" s="249"/>
      <c r="AED164" s="249"/>
      <c r="AEE164" s="249"/>
      <c r="AEF164" s="249"/>
      <c r="AEG164" s="249"/>
      <c r="AEH164" s="249"/>
      <c r="AEI164" s="249"/>
      <c r="AEJ164" s="249"/>
      <c r="AEK164" s="249"/>
      <c r="AEL164" s="249"/>
      <c r="AEM164" s="249"/>
      <c r="AEN164" s="249"/>
      <c r="AEO164" s="249"/>
      <c r="AEP164" s="249"/>
      <c r="AEQ164" s="249"/>
      <c r="AER164" s="249"/>
      <c r="AES164" s="249"/>
      <c r="AET164" s="249"/>
      <c r="AEU164" s="249"/>
      <c r="AEV164" s="249"/>
      <c r="AEW164" s="249"/>
      <c r="AEX164" s="249"/>
      <c r="AEY164" s="249"/>
      <c r="AEZ164" s="249"/>
      <c r="AFA164" s="249"/>
      <c r="AFB164" s="249"/>
      <c r="AFC164" s="249"/>
      <c r="AFD164" s="249"/>
      <c r="AFE164" s="249"/>
      <c r="AFF164" s="249"/>
      <c r="AFG164" s="249"/>
      <c r="AFH164" s="249"/>
      <c r="AFI164" s="249"/>
      <c r="AFJ164" s="249"/>
      <c r="AFK164" s="249"/>
      <c r="AFL164" s="249"/>
      <c r="AFM164" s="249"/>
      <c r="AFN164" s="249"/>
      <c r="AFO164" s="249"/>
      <c r="AFP164" s="249"/>
      <c r="AFQ164" s="249"/>
      <c r="AFR164" s="249"/>
      <c r="AFS164" s="249"/>
      <c r="AFT164" s="249"/>
      <c r="AFU164" s="249"/>
      <c r="AFV164" s="249"/>
      <c r="AFW164" s="249"/>
      <c r="AFX164" s="249"/>
      <c r="AFY164" s="249"/>
      <c r="AFZ164" s="249"/>
      <c r="AGA164" s="249"/>
      <c r="AGB164" s="249"/>
      <c r="AGC164" s="249"/>
      <c r="AGD164" s="249"/>
      <c r="AGE164" s="249"/>
      <c r="AGF164" s="249"/>
      <c r="AGG164" s="249"/>
      <c r="AGH164" s="249"/>
      <c r="AGI164" s="249"/>
      <c r="AGJ164" s="249"/>
      <c r="AGK164" s="249"/>
      <c r="AGL164" s="249"/>
      <c r="AGM164" s="249"/>
      <c r="AGN164" s="249"/>
      <c r="AGO164" s="249"/>
      <c r="AGP164" s="249"/>
      <c r="AGQ164" s="249"/>
      <c r="AGR164" s="249"/>
      <c r="AGS164" s="249"/>
      <c r="AGT164" s="249"/>
      <c r="AGU164" s="249"/>
      <c r="AGV164" s="249"/>
      <c r="AGW164" s="249"/>
      <c r="AGX164" s="249"/>
      <c r="AGY164" s="249"/>
      <c r="AGZ164" s="249"/>
      <c r="AHA164" s="249"/>
      <c r="AHB164" s="249"/>
      <c r="AHC164" s="249"/>
      <c r="AHD164" s="249"/>
      <c r="AHE164" s="249"/>
      <c r="AHF164" s="249"/>
      <c r="AHG164" s="249"/>
      <c r="AHH164" s="249"/>
      <c r="AHI164" s="249"/>
      <c r="AHJ164" s="249"/>
      <c r="AHK164" s="249"/>
      <c r="AHL164" s="249"/>
      <c r="AHM164" s="249"/>
      <c r="AHN164" s="249"/>
      <c r="AHO164" s="249"/>
      <c r="AHP164" s="249"/>
      <c r="AHQ164" s="249"/>
      <c r="AHR164" s="249"/>
      <c r="AHS164" s="249"/>
      <c r="AHT164" s="249"/>
      <c r="AHU164" s="249"/>
      <c r="AHV164" s="249"/>
      <c r="AHW164" s="249"/>
      <c r="AHX164" s="249"/>
      <c r="AHY164" s="249"/>
      <c r="AHZ164" s="249"/>
      <c r="AIA164" s="249"/>
      <c r="AIB164" s="249"/>
      <c r="AIC164" s="249"/>
      <c r="AID164" s="249"/>
      <c r="AIE164" s="249"/>
      <c r="AIF164" s="249"/>
      <c r="AIG164" s="249"/>
      <c r="AIH164" s="249"/>
      <c r="AII164" s="249"/>
      <c r="AIJ164" s="249"/>
      <c r="AIK164" s="249"/>
      <c r="AIL164" s="249"/>
      <c r="AIM164" s="249"/>
      <c r="AIN164" s="249"/>
      <c r="AIO164" s="249"/>
      <c r="AIP164" s="249"/>
      <c r="AIQ164" s="249"/>
      <c r="AIR164" s="249"/>
      <c r="AIS164" s="249"/>
      <c r="AIT164" s="249"/>
      <c r="AIU164" s="249"/>
      <c r="AIV164" s="249"/>
      <c r="AIW164" s="249"/>
      <c r="AIX164" s="249"/>
      <c r="AIY164" s="249"/>
      <c r="AIZ164" s="249"/>
      <c r="AJA164" s="249"/>
      <c r="AJB164" s="249"/>
      <c r="AJC164" s="249"/>
      <c r="AJD164" s="249"/>
      <c r="AJE164" s="249"/>
      <c r="AJF164" s="249"/>
      <c r="AJG164" s="249"/>
      <c r="AJH164" s="249"/>
      <c r="AJI164" s="249"/>
      <c r="AJJ164" s="249"/>
      <c r="AJK164" s="249"/>
      <c r="AJL164" s="249"/>
      <c r="AJM164" s="249"/>
      <c r="AJN164" s="249"/>
      <c r="AJO164" s="249"/>
      <c r="AJP164" s="249"/>
      <c r="AJQ164" s="249"/>
      <c r="AJR164" s="249"/>
      <c r="AJS164" s="249"/>
      <c r="AJT164" s="249"/>
      <c r="AJU164" s="249"/>
      <c r="AJV164" s="249"/>
      <c r="AJW164" s="249"/>
      <c r="AJX164" s="249"/>
      <c r="AJY164" s="249"/>
      <c r="AJZ164" s="249"/>
      <c r="AKA164" s="249"/>
      <c r="AKB164" s="249"/>
      <c r="AKC164" s="249"/>
      <c r="AKD164" s="249"/>
      <c r="AKE164" s="249"/>
      <c r="AKF164" s="249"/>
      <c r="AKG164" s="249"/>
      <c r="AKH164" s="249"/>
      <c r="AKI164" s="249"/>
      <c r="AKJ164" s="249"/>
      <c r="AKK164" s="249"/>
      <c r="AKL164" s="249"/>
      <c r="AKM164" s="249"/>
      <c r="AKN164" s="249"/>
      <c r="AKO164" s="249"/>
      <c r="AKP164" s="249"/>
      <c r="AKQ164" s="249"/>
      <c r="AKR164" s="249"/>
      <c r="AKS164" s="249"/>
      <c r="AKT164" s="249"/>
      <c r="AKU164" s="249"/>
      <c r="AKV164" s="249"/>
      <c r="AKW164" s="249"/>
      <c r="AKX164" s="249"/>
      <c r="AKY164" s="249"/>
      <c r="AKZ164" s="249"/>
      <c r="ALA164" s="249"/>
      <c r="ALB164" s="249"/>
      <c r="ALC164" s="249"/>
      <c r="ALD164" s="249"/>
      <c r="ALE164" s="249"/>
      <c r="ALF164" s="249"/>
      <c r="ALG164" s="249"/>
      <c r="ALH164" s="249"/>
      <c r="ALI164" s="249"/>
      <c r="ALJ164" s="249"/>
      <c r="ALK164" s="249"/>
      <c r="ALL164" s="249"/>
      <c r="ALM164" s="249"/>
      <c r="ALN164" s="249"/>
      <c r="ALO164" s="249"/>
      <c r="ALP164" s="249"/>
      <c r="ALQ164" s="249"/>
      <c r="ALR164" s="249"/>
      <c r="ALS164" s="249"/>
      <c r="ALT164" s="249"/>
      <c r="ALU164" s="249"/>
      <c r="ALV164" s="249"/>
      <c r="ALW164" s="249"/>
      <c r="ALX164" s="249"/>
      <c r="ALY164" s="249"/>
      <c r="ALZ164" s="249"/>
      <c r="AMA164" s="249"/>
      <c r="AMB164" s="249"/>
      <c r="AMC164" s="249"/>
      <c r="AMD164" s="249"/>
      <c r="AME164" s="249"/>
      <c r="AMF164" s="249"/>
      <c r="AMG164" s="249"/>
      <c r="AMH164" s="249"/>
      <c r="AMI164" s="249"/>
      <c r="AMJ164" s="249"/>
      <c r="AMK164" s="249"/>
      <c r="AML164" s="249"/>
      <c r="AMM164" s="249"/>
      <c r="AMN164" s="249"/>
      <c r="AMO164" s="249"/>
      <c r="AMP164" s="249"/>
      <c r="AMQ164" s="249"/>
      <c r="AMR164" s="249"/>
      <c r="AMS164" s="249"/>
      <c r="AMT164" s="249"/>
      <c r="AMU164" s="249"/>
      <c r="AMV164" s="249"/>
      <c r="AMW164" s="249"/>
      <c r="AMX164" s="249"/>
      <c r="AMY164" s="249"/>
      <c r="AMZ164" s="249"/>
      <c r="ANA164" s="249"/>
      <c r="ANB164" s="249"/>
      <c r="ANC164" s="249"/>
      <c r="AND164" s="249"/>
      <c r="ANE164" s="249"/>
      <c r="ANF164" s="249"/>
      <c r="ANG164" s="249"/>
      <c r="ANH164" s="249"/>
      <c r="ANI164" s="249"/>
      <c r="ANJ164" s="249"/>
      <c r="ANK164" s="249"/>
      <c r="ANL164" s="249"/>
      <c r="ANM164" s="249"/>
      <c r="ANN164" s="249"/>
      <c r="ANO164" s="249"/>
      <c r="ANP164" s="249"/>
      <c r="ANQ164" s="249"/>
      <c r="ANR164" s="249"/>
      <c r="ANS164" s="249"/>
      <c r="ANT164" s="249"/>
      <c r="ANU164" s="249"/>
      <c r="ANV164" s="249"/>
      <c r="ANW164" s="249"/>
      <c r="ANX164" s="249"/>
      <c r="ANY164" s="249"/>
      <c r="ANZ164" s="249"/>
      <c r="AOA164" s="249"/>
      <c r="AOB164" s="249"/>
      <c r="AOC164" s="249"/>
      <c r="AOD164" s="249"/>
      <c r="AOE164" s="249"/>
      <c r="AOF164" s="249"/>
      <c r="AOG164" s="249"/>
      <c r="AOH164" s="249"/>
      <c r="AOI164" s="249"/>
      <c r="AOJ164" s="249"/>
      <c r="AOK164" s="249"/>
      <c r="AOL164" s="249"/>
      <c r="AOM164" s="249"/>
      <c r="AON164" s="249"/>
      <c r="AOO164" s="249"/>
      <c r="AOP164" s="249"/>
      <c r="AOQ164" s="249"/>
      <c r="AOR164" s="249"/>
      <c r="AOS164" s="249"/>
      <c r="AOT164" s="249"/>
      <c r="AOU164" s="249"/>
      <c r="AOV164" s="249"/>
      <c r="AOW164" s="249"/>
      <c r="AOX164" s="249"/>
      <c r="AOY164" s="249"/>
      <c r="AOZ164" s="249"/>
      <c r="APA164" s="249"/>
      <c r="APB164" s="249"/>
      <c r="APC164" s="249"/>
      <c r="APD164" s="249"/>
      <c r="APE164" s="249"/>
      <c r="APF164" s="249"/>
      <c r="APG164" s="249"/>
      <c r="APH164" s="249"/>
      <c r="API164" s="249"/>
      <c r="APJ164" s="249"/>
      <c r="APK164" s="249"/>
      <c r="APL164" s="249"/>
      <c r="APM164" s="249"/>
      <c r="APN164" s="249"/>
      <c r="APO164" s="249"/>
      <c r="APP164" s="249"/>
    </row>
    <row r="165" spans="1:1108" s="173" customFormat="1">
      <c r="A165" s="199">
        <v>425</v>
      </c>
      <c r="B165" s="281">
        <v>148.1</v>
      </c>
      <c r="C165" s="201"/>
      <c r="D165" s="206"/>
      <c r="E165" s="206"/>
      <c r="F165" s="206"/>
      <c r="G165" s="206"/>
      <c r="H165" s="206"/>
      <c r="I165" s="206"/>
      <c r="J165" s="326"/>
      <c r="K165" s="326"/>
      <c r="L165" s="319"/>
      <c r="M165" s="332"/>
      <c r="N165" s="319"/>
      <c r="O165" s="321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7"/>
      <c r="AH165" s="213"/>
      <c r="AI165" s="213"/>
      <c r="AJ165" s="205"/>
      <c r="AK165" s="205"/>
      <c r="AL165" s="322"/>
      <c r="AM165" s="322"/>
      <c r="AN165" s="322"/>
      <c r="AO165" s="322"/>
      <c r="AP165" s="217"/>
      <c r="AQ165" s="217"/>
      <c r="AR165" s="345"/>
      <c r="AS165" s="345"/>
      <c r="AT165" s="345"/>
      <c r="AU165" s="345"/>
      <c r="AV165" s="345"/>
      <c r="AW165" s="319"/>
      <c r="AX165" s="319"/>
      <c r="AY165" s="319"/>
      <c r="AZ165" s="319"/>
      <c r="BA165" s="319"/>
      <c r="BB165" s="332"/>
      <c r="BC165" s="332"/>
      <c r="BD165" s="332"/>
      <c r="BE165" s="281"/>
      <c r="BF165" s="319"/>
      <c r="BG165" s="319"/>
      <c r="BH165" s="319"/>
      <c r="BI165" s="221"/>
      <c r="BJ165" s="221"/>
      <c r="BK165" s="221"/>
      <c r="BL165" s="221"/>
      <c r="BM165" s="319"/>
      <c r="BN165" s="319"/>
      <c r="BO165" s="319"/>
      <c r="BP165" s="319"/>
      <c r="BQ165" s="319"/>
      <c r="BR165" s="319"/>
      <c r="BS165" s="222" t="s">
        <v>283</v>
      </c>
      <c r="BT165" s="222" t="s">
        <v>283</v>
      </c>
      <c r="BU165" s="222" t="s">
        <v>283</v>
      </c>
      <c r="BV165" s="222" t="s">
        <v>283</v>
      </c>
      <c r="BW165" s="222" t="s">
        <v>283</v>
      </c>
      <c r="BX165" s="222" t="s">
        <v>283</v>
      </c>
      <c r="BY165" s="222" t="s">
        <v>283</v>
      </c>
      <c r="BZ165" s="319"/>
      <c r="CA165" s="319"/>
      <c r="CB165" s="319"/>
      <c r="CC165" s="319"/>
      <c r="CD165" s="319"/>
      <c r="CE165" s="319"/>
      <c r="CF165" s="319"/>
      <c r="CG165" s="319"/>
      <c r="CH165" s="319"/>
      <c r="CI165" s="319"/>
      <c r="CJ165" s="319"/>
      <c r="CK165" s="319"/>
      <c r="CL165" s="319"/>
      <c r="CM165" s="319"/>
      <c r="CN165" s="319"/>
      <c r="CO165" s="319"/>
      <c r="CP165" s="319"/>
      <c r="CQ165" s="319"/>
      <c r="CR165" s="319"/>
      <c r="CS165" s="319"/>
      <c r="CT165" s="319"/>
      <c r="CU165" s="319"/>
      <c r="CV165" s="319"/>
      <c r="CW165" s="319"/>
      <c r="CX165" s="319"/>
      <c r="CY165" s="319"/>
      <c r="CZ165" s="319"/>
      <c r="DA165" s="330"/>
      <c r="DB165" s="331"/>
      <c r="DC165" s="331"/>
      <c r="DD165" s="331"/>
      <c r="DE165" s="332"/>
      <c r="DF165" s="330"/>
      <c r="DG165" s="319"/>
      <c r="DH165" s="319"/>
      <c r="DI165" s="330"/>
      <c r="DJ165" s="319"/>
      <c r="DK165" s="319"/>
      <c r="DL165" s="319"/>
      <c r="DM165" s="228" t="s">
        <v>283</v>
      </c>
      <c r="DN165" s="228" t="s">
        <v>283</v>
      </c>
      <c r="DO165" s="228" t="s">
        <v>283</v>
      </c>
      <c r="DP165" s="228"/>
      <c r="DQ165" s="319"/>
      <c r="DR165" s="319"/>
      <c r="DS165" s="319"/>
      <c r="DT165" s="319"/>
      <c r="DU165" s="319"/>
      <c r="DV165" s="319"/>
      <c r="DW165" s="319"/>
      <c r="DX165" s="319"/>
      <c r="DY165" s="319"/>
      <c r="DZ165" s="319"/>
      <c r="EA165" s="319"/>
      <c r="EB165" s="319"/>
      <c r="EC165" s="319"/>
      <c r="ED165" s="319"/>
      <c r="EE165" s="319"/>
      <c r="EF165" s="319"/>
      <c r="EG165" s="200"/>
      <c r="EH165" s="200"/>
      <c r="EI165" s="319"/>
      <c r="EJ165" s="319"/>
      <c r="EK165" s="281"/>
      <c r="EL165" s="319"/>
      <c r="EM165" s="319"/>
      <c r="EN165" s="200"/>
      <c r="EO165" s="281"/>
      <c r="EP165" s="281"/>
      <c r="EQ165" s="281"/>
      <c r="ER165" s="281"/>
      <c r="ES165" s="281"/>
      <c r="ET165" s="281"/>
      <c r="EU165" s="281"/>
      <c r="EV165" s="200"/>
      <c r="EW165" s="200"/>
      <c r="EX165" s="319"/>
      <c r="EY165" s="319"/>
      <c r="EZ165" s="319"/>
      <c r="FA165" s="319"/>
      <c r="FB165" s="319"/>
      <c r="FC165" s="319"/>
      <c r="FD165" s="319"/>
      <c r="FE165" s="319"/>
      <c r="FF165" s="317"/>
      <c r="FG165" s="317"/>
      <c r="FH165" s="317"/>
      <c r="FI165" s="317"/>
      <c r="FJ165" s="317"/>
      <c r="FK165" s="317"/>
      <c r="FL165" s="234">
        <v>1</v>
      </c>
      <c r="FM165" s="222"/>
      <c r="FN165" s="222"/>
      <c r="FO165" s="222"/>
      <c r="FP165" s="222"/>
      <c r="FQ165" s="222"/>
      <c r="FR165" s="222"/>
      <c r="FS165" s="222"/>
      <c r="FT165" s="222"/>
      <c r="FU165" s="222"/>
      <c r="FV165" s="222"/>
      <c r="FW165" s="252"/>
      <c r="FX165" s="252"/>
      <c r="FY165" s="252"/>
      <c r="FZ165" s="252"/>
      <c r="GA165" s="252"/>
      <c r="GB165" s="252"/>
      <c r="GC165" s="252"/>
      <c r="GD165" s="252"/>
      <c r="GE165" s="252"/>
      <c r="GF165" s="252"/>
      <c r="GG165" s="252"/>
      <c r="GH165" s="252"/>
      <c r="GI165" s="252"/>
      <c r="GJ165" s="252"/>
      <c r="GK165" s="252"/>
      <c r="GL165" s="252"/>
      <c r="GM165" s="252"/>
      <c r="GN165" s="252"/>
      <c r="GO165" s="252"/>
      <c r="GP165" s="252"/>
      <c r="GQ165" s="252"/>
      <c r="GR165" s="252"/>
      <c r="GS165" s="252"/>
      <c r="GT165" s="252"/>
      <c r="GU165" s="252"/>
      <c r="GV165" s="252"/>
      <c r="GW165" s="252"/>
      <c r="GX165" s="252"/>
      <c r="GY165" s="252"/>
      <c r="GZ165" s="252"/>
      <c r="HA165" s="252"/>
      <c r="HB165" s="252"/>
      <c r="HC165" s="252"/>
      <c r="HD165" s="252"/>
      <c r="HE165" s="252"/>
      <c r="HF165" s="252"/>
      <c r="HG165" s="252"/>
      <c r="HH165" s="252"/>
      <c r="HI165" s="252"/>
      <c r="HJ165" s="252"/>
      <c r="HK165" s="252"/>
      <c r="HL165" s="252"/>
      <c r="HM165" s="252"/>
      <c r="HN165" s="252"/>
      <c r="HO165" s="252"/>
      <c r="HP165" s="252"/>
      <c r="HQ165" s="252"/>
      <c r="HR165" s="252"/>
      <c r="HS165" s="252"/>
      <c r="HT165" s="252"/>
      <c r="HU165" s="252"/>
      <c r="HV165" s="252"/>
      <c r="HW165" s="252"/>
      <c r="HX165" s="252"/>
      <c r="HY165" s="252"/>
      <c r="HZ165" s="252"/>
      <c r="IA165" s="252"/>
      <c r="IB165" s="252"/>
      <c r="IC165" s="252"/>
      <c r="ID165" s="252"/>
      <c r="IE165" s="252"/>
      <c r="IF165" s="252"/>
      <c r="IG165" s="252"/>
      <c r="IH165" s="252"/>
      <c r="II165" s="252"/>
      <c r="IJ165" s="252"/>
      <c r="IK165" s="252"/>
      <c r="IL165" s="252"/>
      <c r="IM165" s="252"/>
      <c r="IN165" s="252"/>
      <c r="IO165" s="252"/>
      <c r="IP165" s="252"/>
      <c r="IQ165" s="252"/>
      <c r="IR165" s="252"/>
      <c r="IS165" s="252"/>
      <c r="IT165" s="252"/>
      <c r="IU165" s="252"/>
      <c r="IV165" s="252"/>
      <c r="IW165" s="252"/>
      <c r="IX165" s="252"/>
      <c r="IY165" s="252"/>
      <c r="IZ165" s="252"/>
      <c r="JA165" s="252"/>
      <c r="JB165" s="252"/>
      <c r="JC165" s="252"/>
      <c r="JD165" s="252"/>
      <c r="JE165" s="252"/>
      <c r="JF165" s="252"/>
      <c r="JG165" s="252"/>
      <c r="JH165" s="252"/>
      <c r="JI165" s="252"/>
      <c r="JJ165" s="252"/>
      <c r="JK165" s="252"/>
      <c r="JL165" s="252"/>
      <c r="JM165" s="252"/>
      <c r="JN165" s="252"/>
      <c r="JO165" s="252"/>
      <c r="JP165" s="252"/>
      <c r="JQ165" s="252"/>
      <c r="JR165" s="252"/>
      <c r="JS165" s="252"/>
      <c r="JT165" s="252"/>
      <c r="JU165" s="252"/>
      <c r="JV165" s="252"/>
      <c r="JW165" s="252"/>
      <c r="JX165" s="252"/>
      <c r="JY165" s="252"/>
      <c r="JZ165" s="252"/>
      <c r="KA165" s="252"/>
      <c r="KB165" s="252"/>
      <c r="KC165" s="252"/>
      <c r="KD165" s="252"/>
      <c r="KE165" s="252"/>
      <c r="KF165" s="252"/>
      <c r="KG165" s="252"/>
      <c r="KH165" s="252"/>
      <c r="KI165" s="252"/>
      <c r="KJ165" s="252"/>
      <c r="KK165" s="252"/>
      <c r="KL165" s="252"/>
      <c r="KM165" s="252"/>
      <c r="KN165" s="252"/>
      <c r="KO165" s="252"/>
      <c r="KP165" s="252"/>
      <c r="KQ165" s="252"/>
      <c r="KR165" s="252"/>
      <c r="KS165" s="252"/>
      <c r="KT165" s="252"/>
      <c r="KU165" s="252"/>
      <c r="KV165" s="252"/>
      <c r="KW165" s="252"/>
      <c r="KX165" s="252"/>
      <c r="KY165" s="252"/>
      <c r="KZ165" s="252"/>
      <c r="LA165" s="252"/>
      <c r="LB165" s="252"/>
      <c r="LC165" s="252"/>
      <c r="LD165" s="252"/>
      <c r="LE165" s="252"/>
      <c r="LF165" s="252"/>
      <c r="LG165" s="252"/>
      <c r="LH165" s="252"/>
      <c r="LI165" s="252"/>
      <c r="LJ165" s="252"/>
      <c r="LK165" s="252"/>
      <c r="LL165" s="252"/>
      <c r="LM165" s="252"/>
      <c r="LN165" s="252"/>
      <c r="LO165" s="252"/>
      <c r="LP165" s="252"/>
      <c r="LQ165" s="252"/>
      <c r="LR165" s="252"/>
      <c r="LS165" s="252"/>
      <c r="LT165" s="252"/>
      <c r="LU165" s="252"/>
      <c r="LV165" s="252"/>
      <c r="LW165" s="252"/>
      <c r="LX165" s="252"/>
      <c r="LY165" s="252"/>
      <c r="LZ165" s="252"/>
      <c r="MA165" s="252"/>
      <c r="MB165" s="252"/>
      <c r="MC165" s="252"/>
      <c r="MD165" s="252"/>
      <c r="ME165" s="252"/>
      <c r="MF165" s="252"/>
      <c r="MG165" s="252"/>
      <c r="MH165" s="252"/>
      <c r="MI165" s="252"/>
      <c r="MJ165" s="252"/>
      <c r="MK165" s="252"/>
      <c r="ML165" s="252"/>
      <c r="MM165" s="252"/>
      <c r="MN165" s="252"/>
      <c r="MO165" s="252"/>
      <c r="MP165" s="252"/>
      <c r="MQ165" s="252"/>
      <c r="MR165" s="252"/>
      <c r="MS165" s="252"/>
      <c r="MT165" s="252"/>
      <c r="MU165" s="252"/>
      <c r="MV165" s="252"/>
      <c r="MW165" s="252"/>
      <c r="MX165" s="252"/>
      <c r="MY165" s="252"/>
      <c r="MZ165" s="252"/>
      <c r="NA165" s="252"/>
      <c r="NB165" s="252"/>
      <c r="NC165" s="252"/>
      <c r="ND165" s="252"/>
      <c r="NE165" s="252"/>
      <c r="NF165" s="252"/>
      <c r="NG165" s="252"/>
      <c r="NH165" s="252"/>
      <c r="NI165" s="252"/>
      <c r="NJ165" s="252"/>
      <c r="NK165" s="252"/>
      <c r="NL165" s="252"/>
      <c r="NM165" s="252"/>
      <c r="NN165" s="252"/>
      <c r="NO165" s="252"/>
      <c r="NP165" s="252"/>
      <c r="NQ165" s="252"/>
      <c r="NR165" s="252"/>
      <c r="NS165" s="252"/>
      <c r="NT165" s="252"/>
      <c r="NU165" s="252"/>
      <c r="NV165" s="252"/>
      <c r="NW165" s="252"/>
      <c r="NX165" s="252"/>
      <c r="NY165" s="252"/>
      <c r="NZ165" s="252"/>
      <c r="OA165" s="252"/>
      <c r="OB165" s="252"/>
      <c r="OC165" s="252"/>
      <c r="OD165" s="252"/>
      <c r="OE165" s="252"/>
      <c r="OF165" s="252"/>
      <c r="OG165" s="252"/>
      <c r="OH165" s="252"/>
      <c r="OI165" s="252"/>
      <c r="OJ165" s="252"/>
      <c r="OK165" s="252"/>
      <c r="OL165" s="252"/>
      <c r="OM165" s="252"/>
      <c r="ON165" s="252"/>
      <c r="OO165" s="252"/>
      <c r="OP165" s="252"/>
      <c r="OQ165" s="252"/>
      <c r="OR165" s="252"/>
      <c r="OS165" s="252"/>
      <c r="OT165" s="252"/>
      <c r="OU165" s="252"/>
      <c r="OV165" s="252"/>
      <c r="OW165" s="252"/>
      <c r="OX165" s="252"/>
      <c r="OY165" s="252"/>
      <c r="OZ165" s="252"/>
      <c r="PA165" s="252"/>
      <c r="PB165" s="252"/>
      <c r="PC165" s="252"/>
      <c r="PD165" s="252"/>
      <c r="PE165" s="252"/>
      <c r="PF165" s="252"/>
      <c r="PG165" s="252"/>
      <c r="PH165" s="252"/>
      <c r="PI165" s="252"/>
      <c r="PJ165" s="252"/>
      <c r="PK165" s="252"/>
      <c r="PL165" s="252"/>
      <c r="PM165" s="252"/>
      <c r="PN165" s="252"/>
      <c r="PO165" s="252"/>
      <c r="PP165" s="252"/>
      <c r="PQ165" s="252"/>
      <c r="PR165" s="252"/>
      <c r="PS165" s="252"/>
      <c r="PT165" s="252"/>
      <c r="PU165" s="252"/>
      <c r="PV165" s="252"/>
      <c r="PW165" s="252"/>
      <c r="PX165" s="252"/>
      <c r="PY165" s="252"/>
      <c r="PZ165" s="252"/>
      <c r="QA165" s="252"/>
      <c r="QB165" s="252"/>
      <c r="QC165" s="252"/>
      <c r="QD165" s="252"/>
      <c r="QE165" s="252"/>
      <c r="QF165" s="252"/>
      <c r="QG165" s="252"/>
      <c r="QH165" s="252"/>
      <c r="QI165" s="252"/>
      <c r="QJ165" s="252"/>
      <c r="QK165" s="252"/>
      <c r="QL165" s="252"/>
      <c r="QM165" s="252"/>
      <c r="QN165" s="252"/>
      <c r="QO165" s="252"/>
      <c r="QP165" s="252"/>
      <c r="QQ165" s="252"/>
      <c r="QR165" s="252"/>
      <c r="QS165" s="252"/>
      <c r="QT165" s="252"/>
      <c r="QU165" s="252"/>
      <c r="QV165" s="252"/>
      <c r="QW165" s="252"/>
      <c r="QX165" s="252"/>
      <c r="QY165" s="252"/>
      <c r="QZ165" s="252"/>
      <c r="RA165" s="252"/>
      <c r="RB165" s="252"/>
      <c r="RC165" s="252"/>
      <c r="RD165" s="252"/>
      <c r="RE165" s="252"/>
      <c r="RF165" s="252"/>
      <c r="RG165" s="252"/>
      <c r="RH165" s="252"/>
      <c r="RI165" s="252"/>
      <c r="RJ165" s="252"/>
      <c r="RK165" s="252"/>
      <c r="RL165" s="252"/>
      <c r="RM165" s="252"/>
      <c r="RN165" s="252"/>
      <c r="RO165" s="252"/>
      <c r="RP165" s="252"/>
      <c r="RQ165" s="252"/>
      <c r="RR165" s="252"/>
      <c r="RS165" s="252"/>
      <c r="RT165" s="252"/>
      <c r="RU165" s="252"/>
      <c r="RV165" s="252"/>
      <c r="RW165" s="252"/>
      <c r="RX165" s="252"/>
      <c r="RY165" s="252"/>
      <c r="RZ165" s="252"/>
      <c r="SA165" s="252"/>
      <c r="SB165" s="252"/>
      <c r="SC165" s="252"/>
      <c r="SD165" s="252"/>
      <c r="SE165" s="252"/>
      <c r="SF165" s="252"/>
      <c r="SG165" s="252"/>
      <c r="SH165" s="252"/>
      <c r="SI165" s="252"/>
      <c r="SJ165" s="252"/>
      <c r="SK165" s="252"/>
      <c r="SL165" s="252"/>
      <c r="SM165" s="252"/>
      <c r="SN165" s="252"/>
      <c r="SO165" s="252"/>
      <c r="SP165" s="252"/>
      <c r="SQ165" s="252"/>
      <c r="SR165" s="252"/>
      <c r="SS165" s="252"/>
      <c r="ST165" s="252"/>
      <c r="SU165" s="252"/>
      <c r="SV165" s="252"/>
      <c r="SW165" s="252"/>
      <c r="SX165" s="252"/>
      <c r="SY165" s="252"/>
      <c r="SZ165" s="252"/>
      <c r="TA165" s="252"/>
      <c r="TB165" s="252"/>
      <c r="TC165" s="252"/>
      <c r="TD165" s="252"/>
      <c r="TE165" s="252"/>
      <c r="TF165" s="252"/>
      <c r="TG165" s="252"/>
      <c r="TH165" s="252"/>
      <c r="TI165" s="252"/>
      <c r="TJ165" s="252"/>
      <c r="TK165" s="252"/>
      <c r="TL165" s="252"/>
      <c r="TM165" s="252"/>
      <c r="TN165" s="252"/>
      <c r="TO165" s="252"/>
      <c r="TP165" s="252"/>
      <c r="TQ165" s="252"/>
      <c r="TR165" s="252"/>
      <c r="TS165" s="252"/>
      <c r="TT165" s="252"/>
      <c r="TU165" s="252"/>
      <c r="TV165" s="252"/>
      <c r="TW165" s="252"/>
      <c r="TX165" s="252"/>
      <c r="TY165" s="252"/>
      <c r="TZ165" s="252"/>
      <c r="UA165" s="252"/>
      <c r="UB165" s="252"/>
      <c r="UC165" s="252"/>
      <c r="UD165" s="252"/>
      <c r="UE165" s="252"/>
      <c r="UF165" s="252"/>
      <c r="UG165" s="252"/>
      <c r="UH165" s="252"/>
      <c r="UI165" s="252"/>
      <c r="UJ165" s="252"/>
      <c r="UK165" s="252"/>
      <c r="UL165" s="252"/>
      <c r="UM165" s="252"/>
      <c r="UN165" s="252"/>
      <c r="UO165" s="252"/>
      <c r="UP165" s="252"/>
      <c r="UQ165" s="252"/>
      <c r="UR165" s="252"/>
      <c r="US165" s="252"/>
      <c r="UT165" s="252"/>
      <c r="UU165" s="252"/>
      <c r="UV165" s="252"/>
      <c r="UW165" s="252"/>
      <c r="UX165" s="252"/>
      <c r="UY165" s="252"/>
      <c r="UZ165" s="252"/>
      <c r="VA165" s="252"/>
      <c r="VB165" s="252"/>
      <c r="VC165" s="252"/>
      <c r="VD165" s="252"/>
      <c r="VE165" s="252"/>
      <c r="VF165" s="252"/>
      <c r="VG165" s="252"/>
      <c r="VH165" s="252"/>
      <c r="VI165" s="252"/>
      <c r="VJ165" s="252"/>
      <c r="VK165" s="252"/>
      <c r="VL165" s="252"/>
      <c r="VM165" s="252"/>
      <c r="VN165" s="252"/>
      <c r="VO165" s="252"/>
      <c r="VP165" s="252"/>
      <c r="VQ165" s="252"/>
      <c r="VR165" s="252"/>
      <c r="VS165" s="252"/>
      <c r="VT165" s="252"/>
      <c r="VU165" s="252"/>
      <c r="VV165" s="252"/>
      <c r="VW165" s="252"/>
      <c r="VX165" s="252"/>
      <c r="VY165" s="252"/>
      <c r="VZ165" s="252"/>
      <c r="WA165" s="252"/>
      <c r="WB165" s="252"/>
      <c r="WC165" s="252"/>
      <c r="WD165" s="252"/>
      <c r="WE165" s="252"/>
      <c r="WF165" s="252"/>
      <c r="WG165" s="252"/>
      <c r="WH165" s="252"/>
      <c r="WI165" s="252"/>
      <c r="WJ165" s="252"/>
      <c r="WK165" s="252"/>
      <c r="WL165" s="252"/>
      <c r="WM165" s="252"/>
      <c r="WN165" s="252"/>
      <c r="WO165" s="252"/>
      <c r="WP165" s="252"/>
      <c r="WQ165" s="252"/>
      <c r="WR165" s="252"/>
      <c r="WS165" s="252"/>
      <c r="WT165" s="252"/>
      <c r="WU165" s="252"/>
      <c r="WV165" s="252"/>
      <c r="WW165" s="252"/>
      <c r="WX165" s="252"/>
      <c r="WY165" s="252"/>
      <c r="WZ165" s="252"/>
      <c r="XA165" s="252"/>
      <c r="XB165" s="252"/>
      <c r="XC165" s="252"/>
      <c r="XD165" s="252"/>
      <c r="XE165" s="252"/>
      <c r="XF165" s="252"/>
      <c r="XG165" s="252"/>
      <c r="XH165" s="252"/>
      <c r="XI165" s="252"/>
      <c r="XJ165" s="252"/>
      <c r="XK165" s="252"/>
      <c r="XL165" s="252"/>
      <c r="XM165" s="252"/>
      <c r="XN165" s="252"/>
      <c r="XO165" s="252"/>
      <c r="XP165" s="252"/>
      <c r="XQ165" s="252"/>
      <c r="XR165" s="252"/>
      <c r="XS165" s="252"/>
      <c r="XT165" s="252"/>
      <c r="XU165" s="252"/>
      <c r="XV165" s="252"/>
      <c r="XW165" s="252"/>
      <c r="XX165" s="252"/>
      <c r="XY165" s="252"/>
      <c r="XZ165" s="252"/>
      <c r="YA165" s="252"/>
      <c r="YB165" s="252"/>
      <c r="YC165" s="252"/>
      <c r="YD165" s="252"/>
      <c r="YE165" s="252"/>
      <c r="YF165" s="252"/>
      <c r="YG165" s="252"/>
      <c r="YH165" s="252"/>
      <c r="YI165" s="252"/>
      <c r="YJ165" s="252"/>
      <c r="YK165" s="252"/>
      <c r="YL165" s="252"/>
      <c r="YM165" s="252"/>
      <c r="YN165" s="252"/>
      <c r="YO165" s="252"/>
      <c r="YP165" s="252"/>
      <c r="YQ165" s="252"/>
      <c r="YR165" s="252"/>
      <c r="YS165" s="252"/>
      <c r="YT165" s="252"/>
      <c r="YU165" s="252"/>
      <c r="YV165" s="252"/>
      <c r="YW165" s="252"/>
      <c r="YX165" s="252"/>
      <c r="YY165" s="252"/>
      <c r="YZ165" s="252"/>
      <c r="ZA165" s="252"/>
      <c r="ZB165" s="252"/>
      <c r="ZC165" s="252"/>
      <c r="ZD165" s="252"/>
      <c r="ZE165" s="252"/>
      <c r="ZF165" s="252"/>
      <c r="ZG165" s="252"/>
      <c r="ZH165" s="252"/>
      <c r="ZI165" s="252"/>
      <c r="ZJ165" s="252"/>
      <c r="ZK165" s="252"/>
      <c r="ZL165" s="252"/>
      <c r="ZM165" s="252"/>
      <c r="ZN165" s="252"/>
      <c r="ZO165" s="252"/>
      <c r="ZP165" s="252"/>
      <c r="ZQ165" s="252"/>
      <c r="ZR165" s="252"/>
      <c r="ZS165" s="252"/>
      <c r="ZT165" s="252"/>
      <c r="ZU165" s="252"/>
      <c r="ZV165" s="252"/>
      <c r="ZW165" s="252"/>
      <c r="ZX165" s="252"/>
      <c r="ZY165" s="252"/>
      <c r="ZZ165" s="252"/>
      <c r="AAA165" s="252"/>
      <c r="AAB165" s="252"/>
      <c r="AAC165" s="252"/>
      <c r="AAD165" s="252"/>
      <c r="AAE165" s="252"/>
      <c r="AAF165" s="252"/>
      <c r="AAG165" s="252"/>
      <c r="AAH165" s="252"/>
      <c r="AAI165" s="252"/>
      <c r="AAJ165" s="252"/>
      <c r="AAK165" s="252"/>
      <c r="AAL165" s="252"/>
      <c r="AAM165" s="252"/>
      <c r="AAN165" s="252"/>
      <c r="AAO165" s="252"/>
      <c r="AAP165" s="252"/>
      <c r="AAQ165" s="252"/>
      <c r="AAR165" s="252"/>
      <c r="AAS165" s="252"/>
      <c r="AAT165" s="252"/>
      <c r="AAU165" s="252"/>
      <c r="AAV165" s="252"/>
      <c r="AAW165" s="252"/>
      <c r="AAX165" s="252"/>
      <c r="AAY165" s="252"/>
      <c r="AAZ165" s="252"/>
      <c r="ABA165" s="252"/>
      <c r="ABB165" s="252"/>
      <c r="ABC165" s="252"/>
      <c r="ABD165" s="252"/>
      <c r="ABE165" s="252"/>
      <c r="ABF165" s="252"/>
      <c r="ABG165" s="252"/>
      <c r="ABH165" s="252"/>
      <c r="ABI165" s="252"/>
      <c r="ABJ165" s="252"/>
      <c r="ABK165" s="252"/>
      <c r="ABL165" s="252"/>
      <c r="ABM165" s="252"/>
      <c r="ABN165" s="252"/>
      <c r="ABO165" s="252"/>
      <c r="ABP165" s="252"/>
      <c r="ABQ165" s="252"/>
      <c r="ABR165" s="252"/>
      <c r="ABS165" s="252"/>
      <c r="ABT165" s="252"/>
      <c r="ABU165" s="252"/>
      <c r="ABV165" s="252"/>
      <c r="ABW165" s="252"/>
      <c r="ABX165" s="252"/>
      <c r="ABY165" s="252"/>
      <c r="ABZ165" s="252"/>
      <c r="ACA165" s="252"/>
      <c r="ACB165" s="252"/>
      <c r="ACC165" s="252"/>
      <c r="ACD165" s="252"/>
      <c r="ACE165" s="252"/>
      <c r="ACF165" s="252"/>
      <c r="ACG165" s="252"/>
      <c r="ACH165" s="252"/>
      <c r="ACI165" s="252"/>
      <c r="ACJ165" s="252"/>
      <c r="ACK165" s="252"/>
      <c r="ACL165" s="252"/>
      <c r="ACM165" s="252"/>
      <c r="ACN165" s="252"/>
      <c r="ACO165" s="252"/>
      <c r="ACP165" s="252"/>
      <c r="ACQ165" s="252"/>
      <c r="ACR165" s="252"/>
      <c r="ACS165" s="252"/>
      <c r="ACT165" s="252"/>
      <c r="ACU165" s="252"/>
      <c r="ACV165" s="252"/>
      <c r="ACW165" s="252"/>
      <c r="ACX165" s="252"/>
      <c r="ACY165" s="252"/>
      <c r="ACZ165" s="252"/>
      <c r="ADA165" s="252"/>
      <c r="ADB165" s="252"/>
      <c r="ADC165" s="252"/>
      <c r="ADD165" s="252"/>
      <c r="ADE165" s="252"/>
      <c r="ADF165" s="252"/>
      <c r="ADG165" s="252"/>
      <c r="ADH165" s="252"/>
      <c r="ADI165" s="252"/>
      <c r="ADJ165" s="252"/>
      <c r="ADK165" s="252"/>
      <c r="ADL165" s="252"/>
      <c r="ADM165" s="252"/>
      <c r="ADN165" s="252"/>
      <c r="ADO165" s="252"/>
      <c r="ADP165" s="252"/>
      <c r="ADQ165" s="252"/>
      <c r="ADR165" s="252"/>
      <c r="ADS165" s="252"/>
      <c r="ADT165" s="252"/>
      <c r="ADU165" s="252"/>
      <c r="ADV165" s="252"/>
      <c r="ADW165" s="252"/>
      <c r="ADX165" s="252"/>
      <c r="ADY165" s="252"/>
      <c r="ADZ165" s="252"/>
      <c r="AEA165" s="252"/>
      <c r="AEB165" s="252"/>
      <c r="AEC165" s="252"/>
      <c r="AED165" s="252"/>
      <c r="AEE165" s="252"/>
      <c r="AEF165" s="252"/>
      <c r="AEG165" s="252"/>
      <c r="AEH165" s="252"/>
      <c r="AEI165" s="252"/>
      <c r="AEJ165" s="252"/>
      <c r="AEK165" s="252"/>
      <c r="AEL165" s="252"/>
      <c r="AEM165" s="252"/>
      <c r="AEN165" s="252"/>
      <c r="AEO165" s="252"/>
      <c r="AEP165" s="252"/>
      <c r="AEQ165" s="252"/>
      <c r="AER165" s="252"/>
      <c r="AES165" s="252"/>
      <c r="AET165" s="252"/>
      <c r="AEU165" s="252"/>
      <c r="AEV165" s="252"/>
      <c r="AEW165" s="252"/>
      <c r="AEX165" s="252"/>
      <c r="AEY165" s="252"/>
      <c r="AEZ165" s="252"/>
      <c r="AFA165" s="252"/>
      <c r="AFB165" s="252"/>
      <c r="AFC165" s="252"/>
      <c r="AFD165" s="252"/>
      <c r="AFE165" s="252"/>
      <c r="AFF165" s="252"/>
      <c r="AFG165" s="252"/>
      <c r="AFH165" s="252"/>
      <c r="AFI165" s="252"/>
      <c r="AFJ165" s="252"/>
      <c r="AFK165" s="252"/>
      <c r="AFL165" s="252"/>
      <c r="AFM165" s="252"/>
      <c r="AFN165" s="252"/>
      <c r="AFO165" s="252"/>
      <c r="AFP165" s="252"/>
      <c r="AFQ165" s="252"/>
      <c r="AFR165" s="252"/>
      <c r="AFS165" s="252"/>
      <c r="AFT165" s="252"/>
      <c r="AFU165" s="252"/>
      <c r="AFV165" s="252"/>
      <c r="AFW165" s="252"/>
      <c r="AFX165" s="252"/>
      <c r="AFY165" s="252"/>
      <c r="AFZ165" s="252"/>
      <c r="AGA165" s="252"/>
      <c r="AGB165" s="252"/>
      <c r="AGC165" s="252"/>
      <c r="AGD165" s="252"/>
      <c r="AGE165" s="252"/>
      <c r="AGF165" s="252"/>
      <c r="AGG165" s="252"/>
      <c r="AGH165" s="252"/>
      <c r="AGI165" s="252"/>
      <c r="AGJ165" s="252"/>
      <c r="AGK165" s="252"/>
      <c r="AGL165" s="252"/>
      <c r="AGM165" s="252"/>
      <c r="AGN165" s="252"/>
      <c r="AGO165" s="252"/>
      <c r="AGP165" s="252"/>
      <c r="AGQ165" s="252"/>
      <c r="AGR165" s="252"/>
      <c r="AGS165" s="252"/>
      <c r="AGT165" s="252"/>
      <c r="AGU165" s="252"/>
      <c r="AGV165" s="252"/>
      <c r="AGW165" s="252"/>
      <c r="AGX165" s="252"/>
      <c r="AGY165" s="252"/>
      <c r="AGZ165" s="252"/>
      <c r="AHA165" s="252"/>
      <c r="AHB165" s="252"/>
      <c r="AHC165" s="252"/>
      <c r="AHD165" s="252"/>
      <c r="AHE165" s="252"/>
      <c r="AHF165" s="252"/>
      <c r="AHG165" s="252"/>
      <c r="AHH165" s="252"/>
      <c r="AHI165" s="252"/>
      <c r="AHJ165" s="252"/>
      <c r="AHK165" s="252"/>
      <c r="AHL165" s="252"/>
      <c r="AHM165" s="252"/>
      <c r="AHN165" s="252"/>
      <c r="AHO165" s="252"/>
      <c r="AHP165" s="252"/>
      <c r="AHQ165" s="252"/>
      <c r="AHR165" s="252"/>
      <c r="AHS165" s="252"/>
      <c r="AHT165" s="252"/>
      <c r="AHU165" s="252"/>
      <c r="AHV165" s="252"/>
      <c r="AHW165" s="252"/>
      <c r="AHX165" s="252"/>
      <c r="AHY165" s="252"/>
      <c r="AHZ165" s="252"/>
      <c r="AIA165" s="252"/>
      <c r="AIB165" s="252"/>
      <c r="AIC165" s="252"/>
      <c r="AID165" s="252"/>
      <c r="AIE165" s="252"/>
      <c r="AIF165" s="252"/>
      <c r="AIG165" s="252"/>
      <c r="AIH165" s="252"/>
      <c r="AII165" s="252"/>
      <c r="AIJ165" s="252"/>
      <c r="AIK165" s="252"/>
      <c r="AIL165" s="252"/>
      <c r="AIM165" s="252"/>
      <c r="AIN165" s="252"/>
      <c r="AIO165" s="252"/>
      <c r="AIP165" s="252"/>
      <c r="AIQ165" s="252"/>
      <c r="AIR165" s="252"/>
      <c r="AIS165" s="252"/>
      <c r="AIT165" s="252"/>
      <c r="AIU165" s="252"/>
      <c r="AIV165" s="252"/>
      <c r="AIW165" s="252"/>
      <c r="AIX165" s="252"/>
      <c r="AIY165" s="252"/>
      <c r="AIZ165" s="252"/>
      <c r="AJA165" s="252"/>
      <c r="AJB165" s="252"/>
      <c r="AJC165" s="252"/>
      <c r="AJD165" s="252"/>
      <c r="AJE165" s="252"/>
      <c r="AJF165" s="252"/>
      <c r="AJG165" s="252"/>
      <c r="AJH165" s="252"/>
      <c r="AJI165" s="252"/>
      <c r="AJJ165" s="252"/>
      <c r="AJK165" s="252"/>
      <c r="AJL165" s="252"/>
      <c r="AJM165" s="252"/>
      <c r="AJN165" s="252"/>
      <c r="AJO165" s="252"/>
      <c r="AJP165" s="252"/>
      <c r="AJQ165" s="252"/>
      <c r="AJR165" s="252"/>
      <c r="AJS165" s="252"/>
      <c r="AJT165" s="252"/>
      <c r="AJU165" s="252"/>
      <c r="AJV165" s="252"/>
      <c r="AJW165" s="252"/>
      <c r="AJX165" s="252"/>
      <c r="AJY165" s="252"/>
      <c r="AJZ165" s="252"/>
      <c r="AKA165" s="252"/>
      <c r="AKB165" s="252"/>
      <c r="AKC165" s="252"/>
      <c r="AKD165" s="252"/>
      <c r="AKE165" s="252"/>
      <c r="AKF165" s="252"/>
      <c r="AKG165" s="252"/>
      <c r="AKH165" s="252"/>
      <c r="AKI165" s="252"/>
      <c r="AKJ165" s="252"/>
      <c r="AKK165" s="252"/>
      <c r="AKL165" s="252"/>
      <c r="AKM165" s="252"/>
      <c r="AKN165" s="252"/>
      <c r="AKO165" s="252"/>
      <c r="AKP165" s="252"/>
      <c r="AKQ165" s="252"/>
      <c r="AKR165" s="252"/>
      <c r="AKS165" s="252"/>
      <c r="AKT165" s="252"/>
      <c r="AKU165" s="252"/>
      <c r="AKV165" s="252"/>
      <c r="AKW165" s="252"/>
      <c r="AKX165" s="252"/>
      <c r="AKY165" s="252"/>
      <c r="AKZ165" s="252"/>
      <c r="ALA165" s="252"/>
      <c r="ALB165" s="252"/>
      <c r="ALC165" s="252"/>
      <c r="ALD165" s="252"/>
      <c r="ALE165" s="252"/>
      <c r="ALF165" s="252"/>
      <c r="ALG165" s="252"/>
      <c r="ALH165" s="252"/>
      <c r="ALI165" s="252"/>
      <c r="ALJ165" s="252"/>
      <c r="ALK165" s="252"/>
      <c r="ALL165" s="252"/>
      <c r="ALM165" s="252"/>
      <c r="ALN165" s="252"/>
      <c r="ALO165" s="252"/>
      <c r="ALP165" s="252"/>
      <c r="ALQ165" s="252"/>
      <c r="ALR165" s="252"/>
      <c r="ALS165" s="252"/>
      <c r="ALT165" s="252"/>
      <c r="ALU165" s="252"/>
      <c r="ALV165" s="252"/>
      <c r="ALW165" s="252"/>
      <c r="ALX165" s="252"/>
      <c r="ALY165" s="252"/>
      <c r="ALZ165" s="252"/>
      <c r="AMA165" s="252"/>
      <c r="AMB165" s="252"/>
      <c r="AMC165" s="252"/>
      <c r="AMD165" s="252"/>
      <c r="AME165" s="252"/>
      <c r="AMF165" s="252"/>
      <c r="AMG165" s="252"/>
      <c r="AMH165" s="252"/>
      <c r="AMI165" s="252"/>
      <c r="AMJ165" s="252"/>
      <c r="AMK165" s="252"/>
      <c r="AML165" s="252"/>
      <c r="AMM165" s="252"/>
      <c r="AMN165" s="252"/>
      <c r="AMO165" s="252"/>
      <c r="AMP165" s="252"/>
      <c r="AMQ165" s="252"/>
      <c r="AMR165" s="252"/>
      <c r="AMS165" s="252"/>
      <c r="AMT165" s="252"/>
      <c r="AMU165" s="252"/>
      <c r="AMV165" s="252"/>
      <c r="AMW165" s="252"/>
      <c r="AMX165" s="252"/>
      <c r="AMY165" s="252"/>
      <c r="AMZ165" s="252"/>
      <c r="ANA165" s="252"/>
      <c r="ANB165" s="252"/>
      <c r="ANC165" s="252"/>
      <c r="AND165" s="252"/>
      <c r="ANE165" s="252"/>
      <c r="ANF165" s="252"/>
      <c r="ANG165" s="252"/>
      <c r="ANH165" s="252"/>
      <c r="ANI165" s="252"/>
      <c r="ANJ165" s="252"/>
      <c r="ANK165" s="252"/>
      <c r="ANL165" s="252"/>
      <c r="ANM165" s="252"/>
      <c r="ANN165" s="252"/>
      <c r="ANO165" s="252"/>
      <c r="ANP165" s="252"/>
      <c r="ANQ165" s="252"/>
      <c r="ANR165" s="252"/>
      <c r="ANS165" s="252"/>
      <c r="ANT165" s="252"/>
      <c r="ANU165" s="252"/>
      <c r="ANV165" s="252"/>
      <c r="ANW165" s="252"/>
      <c r="ANX165" s="252"/>
      <c r="ANY165" s="252"/>
      <c r="ANZ165" s="252"/>
      <c r="AOA165" s="252"/>
      <c r="AOB165" s="252"/>
      <c r="AOC165" s="252"/>
      <c r="AOD165" s="252"/>
      <c r="AOE165" s="252"/>
      <c r="AOF165" s="252"/>
      <c r="AOG165" s="252"/>
      <c r="AOH165" s="252"/>
      <c r="AOI165" s="252"/>
      <c r="AOJ165" s="252"/>
      <c r="AOK165" s="252"/>
      <c r="AOL165" s="252"/>
      <c r="AOM165" s="252"/>
      <c r="AON165" s="252"/>
      <c r="AOO165" s="252"/>
      <c r="AOP165" s="252"/>
      <c r="AOQ165" s="252"/>
      <c r="AOR165" s="252"/>
      <c r="AOS165" s="252"/>
      <c r="AOT165" s="252"/>
      <c r="AOU165" s="252"/>
      <c r="AOV165" s="252"/>
      <c r="AOW165" s="252"/>
      <c r="AOX165" s="252"/>
      <c r="AOY165" s="252"/>
      <c r="AOZ165" s="252"/>
      <c r="APA165" s="252"/>
      <c r="APB165" s="252"/>
      <c r="APC165" s="252"/>
      <c r="APD165" s="252"/>
      <c r="APE165" s="252"/>
      <c r="APF165" s="252"/>
      <c r="APG165" s="252"/>
      <c r="APH165" s="252"/>
      <c r="API165" s="252"/>
      <c r="APJ165" s="252"/>
      <c r="APK165" s="252"/>
      <c r="APL165" s="252"/>
      <c r="APM165" s="252"/>
      <c r="APN165" s="252"/>
      <c r="APO165" s="252"/>
      <c r="APP165" s="252"/>
    </row>
    <row r="166" spans="1:1108" s="135" customFormat="1">
      <c r="A166" s="42">
        <v>428</v>
      </c>
      <c r="B166" s="137">
        <v>149.1</v>
      </c>
      <c r="C166" s="102" t="s">
        <v>1121</v>
      </c>
      <c r="D166" s="174">
        <v>1292</v>
      </c>
      <c r="E166" s="97" t="s">
        <v>1086</v>
      </c>
      <c r="F166" s="175" t="s">
        <v>1123</v>
      </c>
      <c r="G166" s="175" t="s">
        <v>1122</v>
      </c>
      <c r="H166" s="175" t="s">
        <v>1125</v>
      </c>
      <c r="I166" s="175" t="s">
        <v>1124</v>
      </c>
      <c r="J166" s="10" t="s">
        <v>1126</v>
      </c>
      <c r="K166" s="10" t="s">
        <v>1127</v>
      </c>
      <c r="L166" s="74" t="s">
        <v>1128</v>
      </c>
      <c r="M166" s="10" t="s">
        <v>1129</v>
      </c>
      <c r="N166" s="74" t="s">
        <v>201</v>
      </c>
      <c r="O166" s="177">
        <v>101543</v>
      </c>
      <c r="P166" s="109">
        <v>89</v>
      </c>
      <c r="Q166" s="109" t="s">
        <v>0</v>
      </c>
      <c r="R166" s="109">
        <v>89</v>
      </c>
      <c r="S166" s="109" t="s">
        <v>0</v>
      </c>
      <c r="T166" s="109">
        <v>3</v>
      </c>
      <c r="U166" s="109" t="s">
        <v>0</v>
      </c>
      <c r="V166" s="109">
        <v>16</v>
      </c>
      <c r="W166" s="109" t="s">
        <v>0</v>
      </c>
      <c r="X166" s="109">
        <v>10</v>
      </c>
      <c r="Y166" s="109" t="s">
        <v>0</v>
      </c>
      <c r="Z166" s="109">
        <v>2</v>
      </c>
      <c r="AA166" s="109" t="s">
        <v>0</v>
      </c>
      <c r="AB166" s="109"/>
      <c r="AC166" s="109" t="s">
        <v>0</v>
      </c>
      <c r="AD166" s="109"/>
      <c r="AE166" s="109" t="s">
        <v>0</v>
      </c>
      <c r="AF166" s="77">
        <v>4.5</v>
      </c>
      <c r="AG166" s="78">
        <v>8</v>
      </c>
      <c r="AH166" s="77" t="s">
        <v>407</v>
      </c>
      <c r="AI166" s="77" t="s">
        <v>0</v>
      </c>
      <c r="AJ166" s="284" t="s">
        <v>8</v>
      </c>
      <c r="AK166" s="284" t="s">
        <v>797</v>
      </c>
      <c r="AL166" s="285" t="s">
        <v>11</v>
      </c>
      <c r="AM166" s="285"/>
      <c r="AN166" s="285"/>
      <c r="AO166" s="285"/>
      <c r="AP166" s="111">
        <v>10</v>
      </c>
      <c r="AQ166" s="111" t="s">
        <v>7</v>
      </c>
      <c r="AR166" s="83">
        <v>0.28000000000000003</v>
      </c>
      <c r="AS166" s="83" t="s">
        <v>20</v>
      </c>
      <c r="AT166" s="265" t="s">
        <v>465</v>
      </c>
      <c r="AU166" s="266" t="s">
        <v>408</v>
      </c>
      <c r="AV166" s="266" t="s">
        <v>466</v>
      </c>
      <c r="AW166" s="74" t="s">
        <v>206</v>
      </c>
      <c r="AX166" s="74" t="s">
        <v>207</v>
      </c>
      <c r="AY166" s="74" t="s">
        <v>208</v>
      </c>
      <c r="AZ166" s="74" t="s">
        <v>209</v>
      </c>
      <c r="BA166" s="152" t="s">
        <v>210</v>
      </c>
      <c r="BB166" s="86" t="s">
        <v>211</v>
      </c>
      <c r="BC166" s="86" t="s">
        <v>212</v>
      </c>
      <c r="BD166" s="86" t="s">
        <v>213</v>
      </c>
      <c r="BE166" s="96" t="s">
        <v>1086</v>
      </c>
      <c r="BF166" s="236" t="s">
        <v>1094</v>
      </c>
      <c r="BG166" s="96" t="s">
        <v>1095</v>
      </c>
      <c r="BH166" s="96" t="s">
        <v>1096</v>
      </c>
      <c r="BM166" s="155" t="s">
        <v>215</v>
      </c>
      <c r="BN166" s="154" t="s">
        <v>216</v>
      </c>
      <c r="BO166" s="154" t="s">
        <v>217</v>
      </c>
      <c r="BP166" s="154" t="s">
        <v>218</v>
      </c>
      <c r="BQ166" s="155" t="s">
        <v>219</v>
      </c>
      <c r="BR166" s="154" t="s">
        <v>220</v>
      </c>
      <c r="BS166" s="121" t="s">
        <v>221</v>
      </c>
      <c r="BT166" s="121" t="s">
        <v>222</v>
      </c>
      <c r="BU166" s="121" t="s">
        <v>215</v>
      </c>
      <c r="BV166" s="121" t="s">
        <v>216</v>
      </c>
      <c r="BW166" s="121" t="s">
        <v>217</v>
      </c>
      <c r="BX166" s="121" t="s">
        <v>218</v>
      </c>
      <c r="BY166" s="121" t="s">
        <v>414</v>
      </c>
      <c r="BZ166" s="155" t="s">
        <v>415</v>
      </c>
      <c r="CA166" s="268" t="s">
        <v>416</v>
      </c>
      <c r="CB166" s="268" t="s">
        <v>417</v>
      </c>
      <c r="CC166" s="154" t="s">
        <v>227</v>
      </c>
      <c r="CD166" s="156" t="s">
        <v>228</v>
      </c>
      <c r="CE166" s="157" t="s">
        <v>229</v>
      </c>
      <c r="CF166" s="157" t="s">
        <v>230</v>
      </c>
      <c r="CG166" s="154" t="s">
        <v>734</v>
      </c>
      <c r="CH166" s="156" t="s">
        <v>735</v>
      </c>
      <c r="CI166" s="156" t="s">
        <v>736</v>
      </c>
      <c r="CJ166" s="156" t="s">
        <v>737</v>
      </c>
      <c r="CK166" s="158"/>
      <c r="CL166" s="158"/>
      <c r="CM166" s="158"/>
      <c r="CN166" s="158"/>
      <c r="CO166" s="158"/>
      <c r="CP166" s="158"/>
      <c r="CQ166" s="158"/>
      <c r="CR166" s="158"/>
      <c r="CS166" s="158"/>
      <c r="CT166" s="158"/>
      <c r="CU166" s="158"/>
      <c r="CV166" s="158"/>
      <c r="CW166" s="158"/>
      <c r="CX166" s="158"/>
      <c r="CY166" s="158"/>
      <c r="CZ166" s="91"/>
      <c r="DA166" s="92"/>
      <c r="DB166" s="93"/>
      <c r="DC166" s="93"/>
      <c r="DD166" s="93"/>
      <c r="DE166" s="280" t="s">
        <v>509</v>
      </c>
      <c r="DF166" s="92"/>
      <c r="DG166" s="158"/>
      <c r="DH166" s="158"/>
      <c r="DI166" s="92" t="s">
        <v>236</v>
      </c>
      <c r="DJ166" s="91" t="s">
        <v>237</v>
      </c>
      <c r="DK166" s="91" t="s">
        <v>238</v>
      </c>
      <c r="DL166" s="91" t="s">
        <v>239</v>
      </c>
      <c r="DM166" s="127" t="s">
        <v>414</v>
      </c>
      <c r="DN166" s="127" t="s">
        <v>422</v>
      </c>
      <c r="DO166" s="127" t="s">
        <v>423</v>
      </c>
      <c r="DP166" s="127" t="s">
        <v>424</v>
      </c>
      <c r="DQ166" s="91"/>
      <c r="DR166" s="91"/>
      <c r="DS166" s="91"/>
      <c r="DT166" s="91"/>
      <c r="DU166" s="191" t="s">
        <v>852</v>
      </c>
      <c r="DV166" s="91" t="s">
        <v>853</v>
      </c>
      <c r="DW166" s="91" t="s">
        <v>854</v>
      </c>
      <c r="DX166" s="91" t="s">
        <v>855</v>
      </c>
      <c r="DY166" s="91"/>
      <c r="DZ166" s="91"/>
      <c r="EA166" s="91"/>
      <c r="EB166" s="91"/>
      <c r="EC166" s="91"/>
      <c r="ED166" s="91"/>
      <c r="EE166" s="91"/>
      <c r="EF166" s="91"/>
      <c r="EG166" s="94" t="s">
        <v>1111</v>
      </c>
      <c r="EH166" s="96" t="s">
        <v>516</v>
      </c>
      <c r="EI166" s="95" t="s">
        <v>517</v>
      </c>
      <c r="EJ166" s="95" t="s">
        <v>518</v>
      </c>
      <c r="EK166" s="96" t="s">
        <v>253</v>
      </c>
      <c r="EL166" s="74" t="s">
        <v>519</v>
      </c>
      <c r="EM166" s="74" t="s">
        <v>520</v>
      </c>
      <c r="EN166" s="137" t="s">
        <v>1111</v>
      </c>
      <c r="EO166" s="185" t="s">
        <v>254</v>
      </c>
      <c r="EP166" s="185" t="s">
        <v>994</v>
      </c>
      <c r="EQ166" s="185" t="s">
        <v>1130</v>
      </c>
      <c r="ER166" s="185" t="s">
        <v>1131</v>
      </c>
      <c r="ES166" s="185" t="s">
        <v>1132</v>
      </c>
      <c r="ET166" s="185" t="s">
        <v>1115</v>
      </c>
      <c r="EU166" s="185" t="s">
        <v>1133</v>
      </c>
      <c r="EV166" s="137"/>
      <c r="EW166" s="137"/>
      <c r="EX166" s="356"/>
      <c r="EY166" s="356"/>
      <c r="EZ166" s="356"/>
      <c r="FA166" s="356"/>
      <c r="FB166" s="356"/>
      <c r="FC166" s="356"/>
      <c r="FD166" s="355" t="s">
        <v>771</v>
      </c>
      <c r="FE166" s="356"/>
      <c r="FF166" s="240">
        <v>44279</v>
      </c>
      <c r="FG166" s="248"/>
      <c r="FH166" s="248"/>
      <c r="FI166" s="240">
        <v>115850</v>
      </c>
      <c r="FJ166" s="248"/>
      <c r="FK166" s="248"/>
      <c r="FL166" s="135">
        <v>1</v>
      </c>
      <c r="FM166" s="136"/>
      <c r="FN166" s="136"/>
      <c r="FO166" s="136"/>
      <c r="FP166" s="136"/>
      <c r="FQ166" s="136"/>
      <c r="FR166" s="136"/>
      <c r="FS166" s="136"/>
      <c r="FT166" s="136"/>
      <c r="FU166" s="136"/>
      <c r="FV166" s="136"/>
      <c r="FW166" s="249"/>
      <c r="FX166" s="249"/>
      <c r="FY166" s="249"/>
      <c r="FZ166" s="249"/>
      <c r="GA166" s="249"/>
      <c r="GB166" s="249"/>
      <c r="GC166" s="249"/>
      <c r="GD166" s="249"/>
      <c r="GE166" s="249"/>
      <c r="GF166" s="249"/>
      <c r="GG166" s="249"/>
      <c r="GH166" s="249"/>
      <c r="GI166" s="249"/>
      <c r="GJ166" s="249"/>
      <c r="GK166" s="249"/>
      <c r="GL166" s="249"/>
      <c r="GM166" s="249"/>
      <c r="GN166" s="249"/>
      <c r="GO166" s="249"/>
      <c r="GP166" s="249"/>
      <c r="GQ166" s="249"/>
      <c r="GR166" s="249"/>
      <c r="GS166" s="249"/>
      <c r="GT166" s="249"/>
      <c r="GU166" s="249"/>
      <c r="GV166" s="249"/>
      <c r="GW166" s="249"/>
      <c r="GX166" s="249"/>
      <c r="GY166" s="249"/>
      <c r="GZ166" s="249"/>
      <c r="HA166" s="249"/>
      <c r="HB166" s="249"/>
      <c r="HC166" s="249"/>
      <c r="HD166" s="249"/>
      <c r="HE166" s="249"/>
      <c r="HF166" s="249"/>
      <c r="HG166" s="249"/>
      <c r="HH166" s="249"/>
      <c r="HI166" s="249"/>
      <c r="HJ166" s="249"/>
      <c r="HK166" s="249"/>
      <c r="HL166" s="249"/>
      <c r="HM166" s="249"/>
      <c r="HN166" s="249"/>
      <c r="HO166" s="249"/>
      <c r="HP166" s="249"/>
      <c r="HQ166" s="249"/>
      <c r="HR166" s="249"/>
      <c r="HS166" s="249"/>
      <c r="HT166" s="249"/>
      <c r="HU166" s="249"/>
      <c r="HV166" s="249"/>
      <c r="HW166" s="249"/>
      <c r="HX166" s="249"/>
      <c r="HY166" s="249"/>
      <c r="HZ166" s="249"/>
      <c r="IA166" s="249"/>
      <c r="IB166" s="249"/>
      <c r="IC166" s="249"/>
      <c r="ID166" s="249"/>
      <c r="IE166" s="249"/>
      <c r="IF166" s="249"/>
      <c r="IG166" s="249"/>
      <c r="IH166" s="249"/>
      <c r="II166" s="249"/>
      <c r="IJ166" s="249"/>
      <c r="IK166" s="249"/>
      <c r="IL166" s="249"/>
      <c r="IM166" s="249"/>
      <c r="IN166" s="249"/>
      <c r="IO166" s="249"/>
      <c r="IP166" s="249"/>
      <c r="IQ166" s="249"/>
      <c r="IR166" s="249"/>
      <c r="IS166" s="249"/>
      <c r="IT166" s="249"/>
      <c r="IU166" s="249"/>
      <c r="IV166" s="249"/>
      <c r="IW166" s="249"/>
      <c r="IX166" s="249"/>
      <c r="IY166" s="249"/>
      <c r="IZ166" s="249"/>
      <c r="JA166" s="249"/>
      <c r="JB166" s="249"/>
      <c r="JC166" s="249"/>
      <c r="JD166" s="249"/>
      <c r="JE166" s="249"/>
      <c r="JF166" s="249"/>
      <c r="JG166" s="249"/>
      <c r="JH166" s="249"/>
      <c r="JI166" s="249"/>
      <c r="JJ166" s="249"/>
      <c r="JK166" s="249"/>
      <c r="JL166" s="249"/>
      <c r="JM166" s="249"/>
      <c r="JN166" s="249"/>
      <c r="JO166" s="249"/>
      <c r="JP166" s="249"/>
      <c r="JQ166" s="249"/>
      <c r="JR166" s="249"/>
      <c r="JS166" s="249"/>
      <c r="JT166" s="249"/>
      <c r="JU166" s="249"/>
      <c r="JV166" s="249"/>
      <c r="JW166" s="249"/>
      <c r="JX166" s="249"/>
      <c r="JY166" s="249"/>
      <c r="JZ166" s="249"/>
      <c r="KA166" s="249"/>
      <c r="KB166" s="249"/>
      <c r="KC166" s="249"/>
      <c r="KD166" s="249"/>
      <c r="KE166" s="249"/>
      <c r="KF166" s="249"/>
      <c r="KG166" s="249"/>
      <c r="KH166" s="249"/>
      <c r="KI166" s="249"/>
      <c r="KJ166" s="249"/>
      <c r="KK166" s="249"/>
      <c r="KL166" s="249"/>
      <c r="KM166" s="249"/>
      <c r="KN166" s="249"/>
      <c r="KO166" s="249"/>
      <c r="KP166" s="249"/>
      <c r="KQ166" s="249"/>
      <c r="KR166" s="249"/>
      <c r="KS166" s="249"/>
      <c r="KT166" s="249"/>
      <c r="KU166" s="249"/>
      <c r="KV166" s="249"/>
      <c r="KW166" s="249"/>
      <c r="KX166" s="249"/>
      <c r="KY166" s="249"/>
      <c r="KZ166" s="249"/>
      <c r="LA166" s="249"/>
      <c r="LB166" s="249"/>
      <c r="LC166" s="249"/>
      <c r="LD166" s="249"/>
      <c r="LE166" s="249"/>
      <c r="LF166" s="249"/>
      <c r="LG166" s="249"/>
      <c r="LH166" s="249"/>
      <c r="LI166" s="249"/>
      <c r="LJ166" s="249"/>
      <c r="LK166" s="249"/>
      <c r="LL166" s="249"/>
      <c r="LM166" s="249"/>
      <c r="LN166" s="249"/>
      <c r="LO166" s="249"/>
      <c r="LP166" s="249"/>
      <c r="LQ166" s="249"/>
      <c r="LR166" s="249"/>
      <c r="LS166" s="249"/>
      <c r="LT166" s="249"/>
      <c r="LU166" s="249"/>
      <c r="LV166" s="249"/>
      <c r="LW166" s="249"/>
      <c r="LX166" s="249"/>
      <c r="LY166" s="249"/>
      <c r="LZ166" s="249"/>
      <c r="MA166" s="249"/>
      <c r="MB166" s="249"/>
      <c r="MC166" s="249"/>
      <c r="MD166" s="249"/>
      <c r="ME166" s="249"/>
      <c r="MF166" s="249"/>
      <c r="MG166" s="249"/>
      <c r="MH166" s="249"/>
      <c r="MI166" s="249"/>
      <c r="MJ166" s="249"/>
      <c r="MK166" s="249"/>
      <c r="ML166" s="249"/>
      <c r="MM166" s="249"/>
      <c r="MN166" s="249"/>
      <c r="MO166" s="249"/>
      <c r="MP166" s="249"/>
      <c r="MQ166" s="249"/>
      <c r="MR166" s="249"/>
      <c r="MS166" s="249"/>
      <c r="MT166" s="249"/>
      <c r="MU166" s="249"/>
      <c r="MV166" s="249"/>
      <c r="MW166" s="249"/>
      <c r="MX166" s="249"/>
      <c r="MY166" s="249"/>
      <c r="MZ166" s="249"/>
      <c r="NA166" s="249"/>
      <c r="NB166" s="249"/>
      <c r="NC166" s="249"/>
      <c r="ND166" s="249"/>
      <c r="NE166" s="249"/>
      <c r="NF166" s="249"/>
      <c r="NG166" s="249"/>
      <c r="NH166" s="249"/>
      <c r="NI166" s="249"/>
      <c r="NJ166" s="249"/>
      <c r="NK166" s="249"/>
      <c r="NL166" s="249"/>
      <c r="NM166" s="249"/>
      <c r="NN166" s="249"/>
      <c r="NO166" s="249"/>
      <c r="NP166" s="249"/>
      <c r="NQ166" s="249"/>
      <c r="NR166" s="249"/>
      <c r="NS166" s="249"/>
      <c r="NT166" s="249"/>
      <c r="NU166" s="249"/>
      <c r="NV166" s="249"/>
      <c r="NW166" s="249"/>
      <c r="NX166" s="249"/>
      <c r="NY166" s="249"/>
      <c r="NZ166" s="249"/>
      <c r="OA166" s="249"/>
      <c r="OB166" s="249"/>
      <c r="OC166" s="249"/>
      <c r="OD166" s="249"/>
      <c r="OE166" s="249"/>
      <c r="OF166" s="249"/>
      <c r="OG166" s="249"/>
      <c r="OH166" s="249"/>
      <c r="OI166" s="249"/>
      <c r="OJ166" s="249"/>
      <c r="OK166" s="249"/>
      <c r="OL166" s="249"/>
      <c r="OM166" s="249"/>
      <c r="ON166" s="249"/>
      <c r="OO166" s="249"/>
      <c r="OP166" s="249"/>
      <c r="OQ166" s="249"/>
      <c r="OR166" s="249"/>
      <c r="OS166" s="249"/>
      <c r="OT166" s="249"/>
      <c r="OU166" s="249"/>
      <c r="OV166" s="249"/>
      <c r="OW166" s="249"/>
      <c r="OX166" s="249"/>
      <c r="OY166" s="249"/>
      <c r="OZ166" s="249"/>
      <c r="PA166" s="249"/>
      <c r="PB166" s="249"/>
      <c r="PC166" s="249"/>
      <c r="PD166" s="249"/>
      <c r="PE166" s="249"/>
      <c r="PF166" s="249"/>
      <c r="PG166" s="249"/>
      <c r="PH166" s="249"/>
      <c r="PI166" s="249"/>
      <c r="PJ166" s="249"/>
      <c r="PK166" s="249"/>
      <c r="PL166" s="249"/>
      <c r="PM166" s="249"/>
      <c r="PN166" s="249"/>
      <c r="PO166" s="249"/>
      <c r="PP166" s="249"/>
      <c r="PQ166" s="249"/>
      <c r="PR166" s="249"/>
      <c r="PS166" s="249"/>
      <c r="PT166" s="249"/>
      <c r="PU166" s="249"/>
      <c r="PV166" s="249"/>
      <c r="PW166" s="249"/>
      <c r="PX166" s="249"/>
      <c r="PY166" s="249"/>
      <c r="PZ166" s="249"/>
      <c r="QA166" s="249"/>
      <c r="QB166" s="249"/>
      <c r="QC166" s="249"/>
      <c r="QD166" s="249"/>
      <c r="QE166" s="249"/>
      <c r="QF166" s="249"/>
      <c r="QG166" s="249"/>
      <c r="QH166" s="249"/>
      <c r="QI166" s="249"/>
      <c r="QJ166" s="249"/>
      <c r="QK166" s="249"/>
      <c r="QL166" s="249"/>
      <c r="QM166" s="249"/>
      <c r="QN166" s="249"/>
      <c r="QO166" s="249"/>
      <c r="QP166" s="249"/>
      <c r="QQ166" s="249"/>
      <c r="QR166" s="249"/>
      <c r="QS166" s="249"/>
      <c r="QT166" s="249"/>
      <c r="QU166" s="249"/>
      <c r="QV166" s="249"/>
      <c r="QW166" s="249"/>
      <c r="QX166" s="249"/>
      <c r="QY166" s="249"/>
      <c r="QZ166" s="249"/>
      <c r="RA166" s="249"/>
      <c r="RB166" s="249"/>
      <c r="RC166" s="249"/>
      <c r="RD166" s="249"/>
      <c r="RE166" s="249"/>
      <c r="RF166" s="249"/>
      <c r="RG166" s="249"/>
      <c r="RH166" s="249"/>
      <c r="RI166" s="249"/>
      <c r="RJ166" s="249"/>
      <c r="RK166" s="249"/>
      <c r="RL166" s="249"/>
      <c r="RM166" s="249"/>
      <c r="RN166" s="249"/>
      <c r="RO166" s="249"/>
      <c r="RP166" s="249"/>
      <c r="RQ166" s="249"/>
      <c r="RR166" s="249"/>
      <c r="RS166" s="249"/>
      <c r="RT166" s="249"/>
      <c r="RU166" s="249"/>
      <c r="RV166" s="249"/>
      <c r="RW166" s="249"/>
      <c r="RX166" s="249"/>
      <c r="RY166" s="249"/>
      <c r="RZ166" s="249"/>
      <c r="SA166" s="249"/>
      <c r="SB166" s="249"/>
      <c r="SC166" s="249"/>
      <c r="SD166" s="249"/>
      <c r="SE166" s="249"/>
      <c r="SF166" s="249"/>
      <c r="SG166" s="249"/>
      <c r="SH166" s="249"/>
      <c r="SI166" s="249"/>
      <c r="SJ166" s="249"/>
      <c r="SK166" s="249"/>
      <c r="SL166" s="249"/>
      <c r="SM166" s="249"/>
      <c r="SN166" s="249"/>
      <c r="SO166" s="249"/>
      <c r="SP166" s="249"/>
      <c r="SQ166" s="249"/>
      <c r="SR166" s="249"/>
      <c r="SS166" s="249"/>
      <c r="ST166" s="249"/>
      <c r="SU166" s="249"/>
      <c r="SV166" s="249"/>
      <c r="SW166" s="249"/>
      <c r="SX166" s="249"/>
      <c r="SY166" s="249"/>
      <c r="SZ166" s="249"/>
      <c r="TA166" s="249"/>
      <c r="TB166" s="249"/>
      <c r="TC166" s="249"/>
      <c r="TD166" s="249"/>
      <c r="TE166" s="249"/>
      <c r="TF166" s="249"/>
      <c r="TG166" s="249"/>
      <c r="TH166" s="249"/>
      <c r="TI166" s="249"/>
      <c r="TJ166" s="249"/>
      <c r="TK166" s="249"/>
      <c r="TL166" s="249"/>
      <c r="TM166" s="249"/>
      <c r="TN166" s="249"/>
      <c r="TO166" s="249"/>
      <c r="TP166" s="249"/>
      <c r="TQ166" s="249"/>
      <c r="TR166" s="249"/>
      <c r="TS166" s="249"/>
      <c r="TT166" s="249"/>
      <c r="TU166" s="249"/>
      <c r="TV166" s="249"/>
      <c r="TW166" s="249"/>
      <c r="TX166" s="249"/>
      <c r="TY166" s="249"/>
      <c r="TZ166" s="249"/>
      <c r="UA166" s="249"/>
      <c r="UB166" s="249"/>
      <c r="UC166" s="249"/>
      <c r="UD166" s="249"/>
      <c r="UE166" s="249"/>
      <c r="UF166" s="249"/>
      <c r="UG166" s="249"/>
      <c r="UH166" s="249"/>
      <c r="UI166" s="249"/>
      <c r="UJ166" s="249"/>
      <c r="UK166" s="249"/>
      <c r="UL166" s="249"/>
      <c r="UM166" s="249"/>
      <c r="UN166" s="249"/>
      <c r="UO166" s="249"/>
      <c r="UP166" s="249"/>
      <c r="UQ166" s="249"/>
      <c r="UR166" s="249"/>
      <c r="US166" s="249"/>
      <c r="UT166" s="249"/>
      <c r="UU166" s="249"/>
      <c r="UV166" s="249"/>
      <c r="UW166" s="249"/>
      <c r="UX166" s="249"/>
      <c r="UY166" s="249"/>
      <c r="UZ166" s="249"/>
      <c r="VA166" s="249"/>
      <c r="VB166" s="249"/>
      <c r="VC166" s="249"/>
      <c r="VD166" s="249"/>
      <c r="VE166" s="249"/>
      <c r="VF166" s="249"/>
      <c r="VG166" s="249"/>
      <c r="VH166" s="249"/>
      <c r="VI166" s="249"/>
      <c r="VJ166" s="249"/>
      <c r="VK166" s="249"/>
      <c r="VL166" s="249"/>
      <c r="VM166" s="249"/>
      <c r="VN166" s="249"/>
      <c r="VO166" s="249"/>
      <c r="VP166" s="249"/>
      <c r="VQ166" s="249"/>
      <c r="VR166" s="249"/>
      <c r="VS166" s="249"/>
      <c r="VT166" s="249"/>
      <c r="VU166" s="249"/>
      <c r="VV166" s="249"/>
      <c r="VW166" s="249"/>
      <c r="VX166" s="249"/>
      <c r="VY166" s="249"/>
      <c r="VZ166" s="249"/>
      <c r="WA166" s="249"/>
      <c r="WB166" s="249"/>
      <c r="WC166" s="249"/>
      <c r="WD166" s="249"/>
      <c r="WE166" s="249"/>
      <c r="WF166" s="249"/>
      <c r="WG166" s="249"/>
      <c r="WH166" s="249"/>
      <c r="WI166" s="249"/>
      <c r="WJ166" s="249"/>
      <c r="WK166" s="249"/>
      <c r="WL166" s="249"/>
      <c r="WM166" s="249"/>
      <c r="WN166" s="249"/>
      <c r="WO166" s="249"/>
      <c r="WP166" s="249"/>
      <c r="WQ166" s="249"/>
      <c r="WR166" s="249"/>
      <c r="WS166" s="249"/>
      <c r="WT166" s="249"/>
      <c r="WU166" s="249"/>
      <c r="WV166" s="249"/>
      <c r="WW166" s="249"/>
      <c r="WX166" s="249"/>
      <c r="WY166" s="249"/>
      <c r="WZ166" s="249"/>
      <c r="XA166" s="249"/>
      <c r="XB166" s="249"/>
      <c r="XC166" s="249"/>
      <c r="XD166" s="249"/>
      <c r="XE166" s="249"/>
      <c r="XF166" s="249"/>
      <c r="XG166" s="249"/>
      <c r="XH166" s="249"/>
      <c r="XI166" s="249"/>
      <c r="XJ166" s="249"/>
      <c r="XK166" s="249"/>
      <c r="XL166" s="249"/>
      <c r="XM166" s="249"/>
      <c r="XN166" s="249"/>
      <c r="XO166" s="249"/>
      <c r="XP166" s="249"/>
      <c r="XQ166" s="249"/>
      <c r="XR166" s="249"/>
      <c r="XS166" s="249"/>
      <c r="XT166" s="249"/>
      <c r="XU166" s="249"/>
      <c r="XV166" s="249"/>
      <c r="XW166" s="249"/>
      <c r="XX166" s="249"/>
      <c r="XY166" s="249"/>
      <c r="XZ166" s="249"/>
      <c r="YA166" s="249"/>
      <c r="YB166" s="249"/>
      <c r="YC166" s="249"/>
      <c r="YD166" s="249"/>
      <c r="YE166" s="249"/>
      <c r="YF166" s="249"/>
      <c r="YG166" s="249"/>
      <c r="YH166" s="249"/>
      <c r="YI166" s="249"/>
      <c r="YJ166" s="249"/>
      <c r="YK166" s="249"/>
      <c r="YL166" s="249"/>
      <c r="YM166" s="249"/>
      <c r="YN166" s="249"/>
      <c r="YO166" s="249"/>
      <c r="YP166" s="249"/>
      <c r="YQ166" s="249"/>
      <c r="YR166" s="249"/>
      <c r="YS166" s="249"/>
      <c r="YT166" s="249"/>
      <c r="YU166" s="249"/>
      <c r="YV166" s="249"/>
      <c r="YW166" s="249"/>
      <c r="YX166" s="249"/>
      <c r="YY166" s="249"/>
      <c r="YZ166" s="249"/>
      <c r="ZA166" s="249"/>
      <c r="ZB166" s="249"/>
      <c r="ZC166" s="249"/>
      <c r="ZD166" s="249"/>
      <c r="ZE166" s="249"/>
      <c r="ZF166" s="249"/>
      <c r="ZG166" s="249"/>
      <c r="ZH166" s="249"/>
      <c r="ZI166" s="249"/>
      <c r="ZJ166" s="249"/>
      <c r="ZK166" s="249"/>
      <c r="ZL166" s="249"/>
      <c r="ZM166" s="249"/>
      <c r="ZN166" s="249"/>
      <c r="ZO166" s="249"/>
      <c r="ZP166" s="249"/>
      <c r="ZQ166" s="249"/>
      <c r="ZR166" s="249"/>
      <c r="ZS166" s="249"/>
      <c r="ZT166" s="249"/>
      <c r="ZU166" s="249"/>
      <c r="ZV166" s="249"/>
      <c r="ZW166" s="249"/>
      <c r="ZX166" s="249"/>
      <c r="ZY166" s="249"/>
      <c r="ZZ166" s="249"/>
      <c r="AAA166" s="249"/>
      <c r="AAB166" s="249"/>
      <c r="AAC166" s="249"/>
      <c r="AAD166" s="249"/>
      <c r="AAE166" s="249"/>
      <c r="AAF166" s="249"/>
      <c r="AAG166" s="249"/>
      <c r="AAH166" s="249"/>
      <c r="AAI166" s="249"/>
      <c r="AAJ166" s="249"/>
      <c r="AAK166" s="249"/>
      <c r="AAL166" s="249"/>
      <c r="AAM166" s="249"/>
      <c r="AAN166" s="249"/>
      <c r="AAO166" s="249"/>
      <c r="AAP166" s="249"/>
      <c r="AAQ166" s="249"/>
      <c r="AAR166" s="249"/>
      <c r="AAS166" s="249"/>
      <c r="AAT166" s="249"/>
      <c r="AAU166" s="249"/>
      <c r="AAV166" s="249"/>
      <c r="AAW166" s="249"/>
      <c r="AAX166" s="249"/>
      <c r="AAY166" s="249"/>
      <c r="AAZ166" s="249"/>
      <c r="ABA166" s="249"/>
      <c r="ABB166" s="249"/>
      <c r="ABC166" s="249"/>
      <c r="ABD166" s="249"/>
      <c r="ABE166" s="249"/>
      <c r="ABF166" s="249"/>
      <c r="ABG166" s="249"/>
      <c r="ABH166" s="249"/>
      <c r="ABI166" s="249"/>
      <c r="ABJ166" s="249"/>
      <c r="ABK166" s="249"/>
      <c r="ABL166" s="249"/>
      <c r="ABM166" s="249"/>
      <c r="ABN166" s="249"/>
      <c r="ABO166" s="249"/>
      <c r="ABP166" s="249"/>
      <c r="ABQ166" s="249"/>
      <c r="ABR166" s="249"/>
      <c r="ABS166" s="249"/>
      <c r="ABT166" s="249"/>
      <c r="ABU166" s="249"/>
      <c r="ABV166" s="249"/>
      <c r="ABW166" s="249"/>
      <c r="ABX166" s="249"/>
      <c r="ABY166" s="249"/>
      <c r="ABZ166" s="249"/>
      <c r="ACA166" s="249"/>
      <c r="ACB166" s="249"/>
      <c r="ACC166" s="249"/>
      <c r="ACD166" s="249"/>
      <c r="ACE166" s="249"/>
      <c r="ACF166" s="249"/>
      <c r="ACG166" s="249"/>
      <c r="ACH166" s="249"/>
      <c r="ACI166" s="249"/>
      <c r="ACJ166" s="249"/>
      <c r="ACK166" s="249"/>
      <c r="ACL166" s="249"/>
      <c r="ACM166" s="249"/>
      <c r="ACN166" s="249"/>
      <c r="ACO166" s="249"/>
      <c r="ACP166" s="249"/>
      <c r="ACQ166" s="249"/>
      <c r="ACR166" s="249"/>
      <c r="ACS166" s="249"/>
      <c r="ACT166" s="249"/>
      <c r="ACU166" s="249"/>
      <c r="ACV166" s="249"/>
      <c r="ACW166" s="249"/>
      <c r="ACX166" s="249"/>
      <c r="ACY166" s="249"/>
      <c r="ACZ166" s="249"/>
      <c r="ADA166" s="249"/>
      <c r="ADB166" s="249"/>
      <c r="ADC166" s="249"/>
      <c r="ADD166" s="249"/>
      <c r="ADE166" s="249"/>
      <c r="ADF166" s="249"/>
      <c r="ADG166" s="249"/>
      <c r="ADH166" s="249"/>
      <c r="ADI166" s="249"/>
      <c r="ADJ166" s="249"/>
      <c r="ADK166" s="249"/>
      <c r="ADL166" s="249"/>
      <c r="ADM166" s="249"/>
      <c r="ADN166" s="249"/>
      <c r="ADO166" s="249"/>
      <c r="ADP166" s="249"/>
      <c r="ADQ166" s="249"/>
      <c r="ADR166" s="249"/>
      <c r="ADS166" s="249"/>
      <c r="ADT166" s="249"/>
      <c r="ADU166" s="249"/>
      <c r="ADV166" s="249"/>
      <c r="ADW166" s="249"/>
      <c r="ADX166" s="249"/>
      <c r="ADY166" s="249"/>
      <c r="ADZ166" s="249"/>
      <c r="AEA166" s="249"/>
      <c r="AEB166" s="249"/>
      <c r="AEC166" s="249"/>
      <c r="AED166" s="249"/>
      <c r="AEE166" s="249"/>
      <c r="AEF166" s="249"/>
      <c r="AEG166" s="249"/>
      <c r="AEH166" s="249"/>
      <c r="AEI166" s="249"/>
      <c r="AEJ166" s="249"/>
      <c r="AEK166" s="249"/>
      <c r="AEL166" s="249"/>
      <c r="AEM166" s="249"/>
      <c r="AEN166" s="249"/>
      <c r="AEO166" s="249"/>
      <c r="AEP166" s="249"/>
      <c r="AEQ166" s="249"/>
      <c r="AER166" s="249"/>
      <c r="AES166" s="249"/>
      <c r="AET166" s="249"/>
      <c r="AEU166" s="249"/>
      <c r="AEV166" s="249"/>
      <c r="AEW166" s="249"/>
      <c r="AEX166" s="249"/>
      <c r="AEY166" s="249"/>
      <c r="AEZ166" s="249"/>
      <c r="AFA166" s="249"/>
      <c r="AFB166" s="249"/>
      <c r="AFC166" s="249"/>
      <c r="AFD166" s="249"/>
      <c r="AFE166" s="249"/>
      <c r="AFF166" s="249"/>
      <c r="AFG166" s="249"/>
      <c r="AFH166" s="249"/>
      <c r="AFI166" s="249"/>
      <c r="AFJ166" s="249"/>
      <c r="AFK166" s="249"/>
      <c r="AFL166" s="249"/>
      <c r="AFM166" s="249"/>
      <c r="AFN166" s="249"/>
      <c r="AFO166" s="249"/>
      <c r="AFP166" s="249"/>
      <c r="AFQ166" s="249"/>
      <c r="AFR166" s="249"/>
      <c r="AFS166" s="249"/>
      <c r="AFT166" s="249"/>
      <c r="AFU166" s="249"/>
      <c r="AFV166" s="249"/>
      <c r="AFW166" s="249"/>
      <c r="AFX166" s="249"/>
      <c r="AFY166" s="249"/>
      <c r="AFZ166" s="249"/>
      <c r="AGA166" s="249"/>
      <c r="AGB166" s="249"/>
      <c r="AGC166" s="249"/>
      <c r="AGD166" s="249"/>
      <c r="AGE166" s="249"/>
      <c r="AGF166" s="249"/>
      <c r="AGG166" s="249"/>
      <c r="AGH166" s="249"/>
      <c r="AGI166" s="249"/>
      <c r="AGJ166" s="249"/>
      <c r="AGK166" s="249"/>
      <c r="AGL166" s="249"/>
      <c r="AGM166" s="249"/>
      <c r="AGN166" s="249"/>
      <c r="AGO166" s="249"/>
      <c r="AGP166" s="249"/>
      <c r="AGQ166" s="249"/>
      <c r="AGR166" s="249"/>
      <c r="AGS166" s="249"/>
      <c r="AGT166" s="249"/>
      <c r="AGU166" s="249"/>
      <c r="AGV166" s="249"/>
      <c r="AGW166" s="249"/>
      <c r="AGX166" s="249"/>
      <c r="AGY166" s="249"/>
      <c r="AGZ166" s="249"/>
      <c r="AHA166" s="249"/>
      <c r="AHB166" s="249"/>
      <c r="AHC166" s="249"/>
      <c r="AHD166" s="249"/>
      <c r="AHE166" s="249"/>
      <c r="AHF166" s="249"/>
      <c r="AHG166" s="249"/>
      <c r="AHH166" s="249"/>
      <c r="AHI166" s="249"/>
      <c r="AHJ166" s="249"/>
      <c r="AHK166" s="249"/>
      <c r="AHL166" s="249"/>
      <c r="AHM166" s="249"/>
      <c r="AHN166" s="249"/>
      <c r="AHO166" s="249"/>
      <c r="AHP166" s="249"/>
      <c r="AHQ166" s="249"/>
      <c r="AHR166" s="249"/>
      <c r="AHS166" s="249"/>
      <c r="AHT166" s="249"/>
      <c r="AHU166" s="249"/>
      <c r="AHV166" s="249"/>
      <c r="AHW166" s="249"/>
      <c r="AHX166" s="249"/>
      <c r="AHY166" s="249"/>
      <c r="AHZ166" s="249"/>
      <c r="AIA166" s="249"/>
      <c r="AIB166" s="249"/>
      <c r="AIC166" s="249"/>
      <c r="AID166" s="249"/>
      <c r="AIE166" s="249"/>
      <c r="AIF166" s="249"/>
      <c r="AIG166" s="249"/>
      <c r="AIH166" s="249"/>
      <c r="AII166" s="249"/>
      <c r="AIJ166" s="249"/>
      <c r="AIK166" s="249"/>
      <c r="AIL166" s="249"/>
      <c r="AIM166" s="249"/>
      <c r="AIN166" s="249"/>
      <c r="AIO166" s="249"/>
      <c r="AIP166" s="249"/>
      <c r="AIQ166" s="249"/>
      <c r="AIR166" s="249"/>
      <c r="AIS166" s="249"/>
      <c r="AIT166" s="249"/>
      <c r="AIU166" s="249"/>
      <c r="AIV166" s="249"/>
      <c r="AIW166" s="249"/>
      <c r="AIX166" s="249"/>
      <c r="AIY166" s="249"/>
      <c r="AIZ166" s="249"/>
      <c r="AJA166" s="249"/>
      <c r="AJB166" s="249"/>
      <c r="AJC166" s="249"/>
      <c r="AJD166" s="249"/>
      <c r="AJE166" s="249"/>
      <c r="AJF166" s="249"/>
      <c r="AJG166" s="249"/>
      <c r="AJH166" s="249"/>
      <c r="AJI166" s="249"/>
      <c r="AJJ166" s="249"/>
      <c r="AJK166" s="249"/>
      <c r="AJL166" s="249"/>
      <c r="AJM166" s="249"/>
      <c r="AJN166" s="249"/>
      <c r="AJO166" s="249"/>
      <c r="AJP166" s="249"/>
      <c r="AJQ166" s="249"/>
      <c r="AJR166" s="249"/>
      <c r="AJS166" s="249"/>
      <c r="AJT166" s="249"/>
      <c r="AJU166" s="249"/>
      <c r="AJV166" s="249"/>
      <c r="AJW166" s="249"/>
      <c r="AJX166" s="249"/>
      <c r="AJY166" s="249"/>
      <c r="AJZ166" s="249"/>
      <c r="AKA166" s="249"/>
      <c r="AKB166" s="249"/>
      <c r="AKC166" s="249"/>
      <c r="AKD166" s="249"/>
      <c r="AKE166" s="249"/>
      <c r="AKF166" s="249"/>
      <c r="AKG166" s="249"/>
      <c r="AKH166" s="249"/>
      <c r="AKI166" s="249"/>
      <c r="AKJ166" s="249"/>
      <c r="AKK166" s="249"/>
      <c r="AKL166" s="249"/>
      <c r="AKM166" s="249"/>
      <c r="AKN166" s="249"/>
      <c r="AKO166" s="249"/>
      <c r="AKP166" s="249"/>
      <c r="AKQ166" s="249"/>
      <c r="AKR166" s="249"/>
      <c r="AKS166" s="249"/>
      <c r="AKT166" s="249"/>
      <c r="AKU166" s="249"/>
      <c r="AKV166" s="249"/>
      <c r="AKW166" s="249"/>
      <c r="AKX166" s="249"/>
      <c r="AKY166" s="249"/>
      <c r="AKZ166" s="249"/>
      <c r="ALA166" s="249"/>
      <c r="ALB166" s="249"/>
      <c r="ALC166" s="249"/>
      <c r="ALD166" s="249"/>
      <c r="ALE166" s="249"/>
      <c r="ALF166" s="249"/>
      <c r="ALG166" s="249"/>
      <c r="ALH166" s="249"/>
      <c r="ALI166" s="249"/>
      <c r="ALJ166" s="249"/>
      <c r="ALK166" s="249"/>
      <c r="ALL166" s="249"/>
      <c r="ALM166" s="249"/>
      <c r="ALN166" s="249"/>
      <c r="ALO166" s="249"/>
      <c r="ALP166" s="249"/>
      <c r="ALQ166" s="249"/>
      <c r="ALR166" s="249"/>
      <c r="ALS166" s="249"/>
      <c r="ALT166" s="249"/>
      <c r="ALU166" s="249"/>
      <c r="ALV166" s="249"/>
      <c r="ALW166" s="249"/>
      <c r="ALX166" s="249"/>
      <c r="ALY166" s="249"/>
      <c r="ALZ166" s="249"/>
      <c r="AMA166" s="249"/>
      <c r="AMB166" s="249"/>
      <c r="AMC166" s="249"/>
      <c r="AMD166" s="249"/>
      <c r="AME166" s="249"/>
      <c r="AMF166" s="249"/>
      <c r="AMG166" s="249"/>
      <c r="AMH166" s="249"/>
      <c r="AMI166" s="249"/>
      <c r="AMJ166" s="249"/>
      <c r="AMK166" s="249"/>
      <c r="AML166" s="249"/>
      <c r="AMM166" s="249"/>
      <c r="AMN166" s="249"/>
      <c r="AMO166" s="249"/>
      <c r="AMP166" s="249"/>
      <c r="AMQ166" s="249"/>
      <c r="AMR166" s="249"/>
      <c r="AMS166" s="249"/>
      <c r="AMT166" s="249"/>
      <c r="AMU166" s="249"/>
      <c r="AMV166" s="249"/>
      <c r="AMW166" s="249"/>
      <c r="AMX166" s="249"/>
      <c r="AMY166" s="249"/>
      <c r="AMZ166" s="249"/>
      <c r="ANA166" s="249"/>
      <c r="ANB166" s="249"/>
      <c r="ANC166" s="249"/>
      <c r="AND166" s="249"/>
      <c r="ANE166" s="249"/>
      <c r="ANF166" s="249"/>
      <c r="ANG166" s="249"/>
      <c r="ANH166" s="249"/>
      <c r="ANI166" s="249"/>
      <c r="ANJ166" s="249"/>
      <c r="ANK166" s="249"/>
      <c r="ANL166" s="249"/>
      <c r="ANM166" s="249"/>
      <c r="ANN166" s="249"/>
      <c r="ANO166" s="249"/>
      <c r="ANP166" s="249"/>
      <c r="ANQ166" s="249"/>
      <c r="ANR166" s="249"/>
      <c r="ANS166" s="249"/>
      <c r="ANT166" s="249"/>
      <c r="ANU166" s="249"/>
      <c r="ANV166" s="249"/>
      <c r="ANW166" s="249"/>
      <c r="ANX166" s="249"/>
      <c r="ANY166" s="249"/>
      <c r="ANZ166" s="249"/>
      <c r="AOA166" s="249"/>
      <c r="AOB166" s="249"/>
      <c r="AOC166" s="249"/>
      <c r="AOD166" s="249"/>
      <c r="AOE166" s="249"/>
      <c r="AOF166" s="249"/>
      <c r="AOG166" s="249"/>
      <c r="AOH166" s="249"/>
      <c r="AOI166" s="249"/>
      <c r="AOJ166" s="249"/>
      <c r="AOK166" s="249"/>
      <c r="AOL166" s="249"/>
      <c r="AOM166" s="249"/>
      <c r="AON166" s="249"/>
      <c r="AOO166" s="249"/>
      <c r="AOP166" s="249"/>
      <c r="AOQ166" s="249"/>
      <c r="AOR166" s="249"/>
      <c r="AOS166" s="249"/>
      <c r="AOT166" s="249"/>
      <c r="AOU166" s="249"/>
      <c r="AOV166" s="249"/>
      <c r="AOW166" s="249"/>
      <c r="AOX166" s="249"/>
      <c r="AOY166" s="249"/>
      <c r="AOZ166" s="249"/>
      <c r="APA166" s="249"/>
      <c r="APB166" s="249"/>
      <c r="APC166" s="249"/>
      <c r="APD166" s="249"/>
      <c r="APE166" s="249"/>
      <c r="APF166" s="249"/>
      <c r="APG166" s="249"/>
      <c r="APH166" s="249"/>
      <c r="API166" s="249"/>
      <c r="APJ166" s="249"/>
      <c r="APK166" s="249"/>
      <c r="APL166" s="249"/>
      <c r="APM166" s="249"/>
      <c r="APN166" s="249"/>
      <c r="APO166" s="249"/>
      <c r="APP166" s="249"/>
    </row>
    <row r="167" spans="1:1108" s="173" customFormat="1">
      <c r="A167" s="42">
        <v>431</v>
      </c>
      <c r="B167" s="137">
        <v>150.1</v>
      </c>
      <c r="C167" s="102" t="s">
        <v>1134</v>
      </c>
      <c r="D167" s="174">
        <v>1292</v>
      </c>
      <c r="E167" s="97" t="s">
        <v>1086</v>
      </c>
      <c r="F167" s="175" t="s">
        <v>1123</v>
      </c>
      <c r="G167" s="175" t="s">
        <v>1122</v>
      </c>
      <c r="H167" s="175" t="s">
        <v>1125</v>
      </c>
      <c r="I167" s="175" t="s">
        <v>1124</v>
      </c>
      <c r="J167" s="10" t="s">
        <v>1126</v>
      </c>
      <c r="K167" s="10" t="s">
        <v>1127</v>
      </c>
      <c r="L167" s="74" t="s">
        <v>1128</v>
      </c>
      <c r="M167" s="10" t="s">
        <v>1129</v>
      </c>
      <c r="N167" s="74" t="s">
        <v>201</v>
      </c>
      <c r="O167" s="177">
        <v>101544</v>
      </c>
      <c r="P167" s="109">
        <v>89</v>
      </c>
      <c r="Q167" s="109" t="s">
        <v>0</v>
      </c>
      <c r="R167" s="109">
        <v>89</v>
      </c>
      <c r="S167" s="109" t="s">
        <v>0</v>
      </c>
      <c r="T167" s="109">
        <v>3</v>
      </c>
      <c r="U167" s="109" t="s">
        <v>0</v>
      </c>
      <c r="V167" s="109">
        <v>16</v>
      </c>
      <c r="W167" s="109" t="s">
        <v>0</v>
      </c>
      <c r="X167" s="109">
        <v>10</v>
      </c>
      <c r="Y167" s="109" t="s">
        <v>0</v>
      </c>
      <c r="Z167" s="109">
        <v>2</v>
      </c>
      <c r="AA167" s="109" t="s">
        <v>0</v>
      </c>
      <c r="AB167" s="109"/>
      <c r="AC167" s="109" t="s">
        <v>0</v>
      </c>
      <c r="AD167" s="109"/>
      <c r="AE167" s="109" t="s">
        <v>0</v>
      </c>
      <c r="AF167" s="77">
        <v>4.5</v>
      </c>
      <c r="AG167" s="78">
        <v>8</v>
      </c>
      <c r="AH167" s="77" t="s">
        <v>407</v>
      </c>
      <c r="AI167" s="77" t="s">
        <v>0</v>
      </c>
      <c r="AJ167" s="284" t="s">
        <v>8</v>
      </c>
      <c r="AK167" s="284" t="s">
        <v>797</v>
      </c>
      <c r="AL167" s="285" t="s">
        <v>11</v>
      </c>
      <c r="AM167" s="285"/>
      <c r="AN167" s="285"/>
      <c r="AO167" s="285"/>
      <c r="AP167" s="111">
        <v>10</v>
      </c>
      <c r="AQ167" s="111" t="s">
        <v>7</v>
      </c>
      <c r="AR167" s="83">
        <v>0.28000000000000003</v>
      </c>
      <c r="AS167" s="83" t="s">
        <v>20</v>
      </c>
      <c r="AT167" s="265" t="s">
        <v>465</v>
      </c>
      <c r="AU167" s="266" t="s">
        <v>408</v>
      </c>
      <c r="AV167" s="266" t="s">
        <v>466</v>
      </c>
      <c r="AW167" s="74" t="s">
        <v>206</v>
      </c>
      <c r="AX167" s="74" t="s">
        <v>207</v>
      </c>
      <c r="AY167" s="74" t="s">
        <v>208</v>
      </c>
      <c r="AZ167" s="74" t="s">
        <v>209</v>
      </c>
      <c r="BA167" s="152" t="s">
        <v>210</v>
      </c>
      <c r="BB167" s="86" t="s">
        <v>211</v>
      </c>
      <c r="BC167" s="86" t="s">
        <v>212</v>
      </c>
      <c r="BD167" s="86" t="s">
        <v>213</v>
      </c>
      <c r="BE167" s="96" t="s">
        <v>1086</v>
      </c>
      <c r="BF167" s="236" t="s">
        <v>1094</v>
      </c>
      <c r="BG167" s="96" t="s">
        <v>1095</v>
      </c>
      <c r="BH167" s="96" t="s">
        <v>1096</v>
      </c>
      <c r="BM167" s="155" t="s">
        <v>215</v>
      </c>
      <c r="BN167" s="154" t="s">
        <v>216</v>
      </c>
      <c r="BO167" s="154" t="s">
        <v>217</v>
      </c>
      <c r="BP167" s="154" t="s">
        <v>218</v>
      </c>
      <c r="BQ167" s="155" t="s">
        <v>219</v>
      </c>
      <c r="BR167" s="154" t="s">
        <v>220</v>
      </c>
      <c r="BS167" s="121" t="s">
        <v>221</v>
      </c>
      <c r="BT167" s="121" t="s">
        <v>222</v>
      </c>
      <c r="BU167" s="121" t="s">
        <v>215</v>
      </c>
      <c r="BV167" s="121" t="s">
        <v>216</v>
      </c>
      <c r="BW167" s="121" t="s">
        <v>217</v>
      </c>
      <c r="BX167" s="121" t="s">
        <v>218</v>
      </c>
      <c r="BY167" s="121" t="s">
        <v>414</v>
      </c>
      <c r="BZ167" s="155" t="s">
        <v>415</v>
      </c>
      <c r="CA167" s="268" t="s">
        <v>416</v>
      </c>
      <c r="CB167" s="268" t="s">
        <v>417</v>
      </c>
      <c r="CC167" s="154" t="s">
        <v>227</v>
      </c>
      <c r="CD167" s="156" t="s">
        <v>228</v>
      </c>
      <c r="CE167" s="157" t="s">
        <v>229</v>
      </c>
      <c r="CF167" s="157" t="s">
        <v>230</v>
      </c>
      <c r="CG167" s="154" t="s">
        <v>734</v>
      </c>
      <c r="CH167" s="156" t="s">
        <v>735</v>
      </c>
      <c r="CI167" s="156" t="s">
        <v>736</v>
      </c>
      <c r="CJ167" s="156" t="s">
        <v>737</v>
      </c>
      <c r="CK167" s="158"/>
      <c r="CL167" s="158"/>
      <c r="CM167" s="158"/>
      <c r="CN167" s="158"/>
      <c r="CO167" s="158"/>
      <c r="CP167" s="158"/>
      <c r="CQ167" s="158"/>
      <c r="CR167" s="158"/>
      <c r="CS167" s="158"/>
      <c r="CT167" s="158"/>
      <c r="CU167" s="158"/>
      <c r="CV167" s="158"/>
      <c r="CW167" s="158"/>
      <c r="CX167" s="158"/>
      <c r="CY167" s="158"/>
      <c r="CZ167" s="91"/>
      <c r="DA167" s="92"/>
      <c r="DB167" s="93"/>
      <c r="DC167" s="93"/>
      <c r="DD167" s="93"/>
      <c r="DE167" s="280" t="s">
        <v>509</v>
      </c>
      <c r="DF167" s="92"/>
      <c r="DG167" s="158"/>
      <c r="DH167" s="158"/>
      <c r="DI167" s="92" t="s">
        <v>236</v>
      </c>
      <c r="DJ167" s="91" t="s">
        <v>237</v>
      </c>
      <c r="DK167" s="91" t="s">
        <v>238</v>
      </c>
      <c r="DL167" s="91" t="s">
        <v>239</v>
      </c>
      <c r="DM167" s="127" t="s">
        <v>414</v>
      </c>
      <c r="DN167" s="127" t="s">
        <v>422</v>
      </c>
      <c r="DO167" s="127" t="s">
        <v>423</v>
      </c>
      <c r="DP167" s="127" t="s">
        <v>424</v>
      </c>
      <c r="DQ167" s="91"/>
      <c r="DR167" s="91"/>
      <c r="DS167" s="91"/>
      <c r="DT167" s="91"/>
      <c r="DU167" s="191" t="s">
        <v>852</v>
      </c>
      <c r="DV167" s="91" t="s">
        <v>853</v>
      </c>
      <c r="DW167" s="91" t="s">
        <v>854</v>
      </c>
      <c r="DX167" s="91" t="s">
        <v>855</v>
      </c>
      <c r="DY167" s="91"/>
      <c r="DZ167" s="91"/>
      <c r="EA167" s="91"/>
      <c r="EB167" s="91"/>
      <c r="EC167" s="91"/>
      <c r="ED167" s="91"/>
      <c r="EE167" s="91"/>
      <c r="EF167" s="91"/>
      <c r="EG167" s="94" t="s">
        <v>1111</v>
      </c>
      <c r="EH167" s="96" t="s">
        <v>516</v>
      </c>
      <c r="EI167" s="95" t="s">
        <v>517</v>
      </c>
      <c r="EJ167" s="95" t="s">
        <v>518</v>
      </c>
      <c r="EK167" s="96" t="s">
        <v>253</v>
      </c>
      <c r="EL167" s="74" t="s">
        <v>519</v>
      </c>
      <c r="EM167" s="74" t="s">
        <v>520</v>
      </c>
      <c r="EN167" s="137" t="s">
        <v>1111</v>
      </c>
      <c r="EO167" s="185" t="s">
        <v>254</v>
      </c>
      <c r="EP167" s="185" t="s">
        <v>994</v>
      </c>
      <c r="EQ167" s="185" t="s">
        <v>1130</v>
      </c>
      <c r="ER167" s="185" t="s">
        <v>1131</v>
      </c>
      <c r="ES167" s="185" t="s">
        <v>1132</v>
      </c>
      <c r="ET167" s="185" t="s">
        <v>1115</v>
      </c>
      <c r="EU167" s="185" t="s">
        <v>1133</v>
      </c>
      <c r="EV167" s="137"/>
      <c r="EW167" s="137"/>
      <c r="EX167" s="356"/>
      <c r="EY167" s="356"/>
      <c r="EZ167" s="356"/>
      <c r="FA167" s="356"/>
      <c r="FB167" s="356"/>
      <c r="FC167" s="356"/>
      <c r="FD167" s="355" t="s">
        <v>771</v>
      </c>
      <c r="FE167" s="356"/>
      <c r="FF167" s="240">
        <v>44278</v>
      </c>
      <c r="FG167" s="248"/>
      <c r="FH167" s="248"/>
      <c r="FI167" s="240">
        <v>115851</v>
      </c>
      <c r="FJ167" s="248"/>
      <c r="FK167" s="248"/>
      <c r="FL167" s="135">
        <v>1</v>
      </c>
      <c r="FM167" s="136"/>
      <c r="FN167" s="136"/>
      <c r="FO167" s="136"/>
      <c r="FP167" s="136"/>
      <c r="FQ167" s="136"/>
      <c r="FR167" s="136"/>
      <c r="FS167" s="136"/>
      <c r="FT167" s="136"/>
      <c r="FU167" s="136"/>
      <c r="FV167" s="136"/>
      <c r="FW167" s="153"/>
      <c r="FX167" s="153"/>
      <c r="FY167" s="153"/>
      <c r="FZ167" s="153"/>
      <c r="GA167" s="153"/>
      <c r="GB167" s="153"/>
      <c r="GC167" s="153"/>
      <c r="GD167" s="153"/>
      <c r="GE167" s="153"/>
      <c r="GF167" s="153"/>
      <c r="GG167" s="153"/>
      <c r="GH167" s="153"/>
      <c r="GI167" s="153"/>
      <c r="GJ167" s="153"/>
      <c r="GK167" s="153"/>
      <c r="GL167" s="153"/>
      <c r="GM167" s="153"/>
      <c r="GN167" s="153"/>
      <c r="GO167" s="153"/>
      <c r="GP167" s="153"/>
      <c r="GQ167" s="153"/>
      <c r="GR167" s="153"/>
      <c r="GS167" s="153"/>
      <c r="GT167" s="153"/>
      <c r="GU167" s="153"/>
      <c r="GV167" s="153"/>
      <c r="GW167" s="153"/>
      <c r="GX167" s="153"/>
      <c r="GY167" s="153"/>
      <c r="GZ167" s="153"/>
      <c r="HA167" s="153"/>
      <c r="HB167" s="153"/>
      <c r="HC167" s="153"/>
      <c r="HD167" s="153"/>
      <c r="HE167" s="153"/>
      <c r="HF167" s="153"/>
      <c r="HG167" s="153"/>
      <c r="HH167" s="153"/>
      <c r="HI167" s="153"/>
      <c r="HJ167" s="153"/>
      <c r="HK167" s="153"/>
      <c r="HL167" s="153"/>
      <c r="HM167" s="153"/>
      <c r="HN167" s="153"/>
      <c r="HO167" s="153"/>
      <c r="HP167" s="153"/>
      <c r="HQ167" s="153"/>
      <c r="HR167" s="153"/>
      <c r="HS167" s="153"/>
      <c r="HT167" s="153"/>
      <c r="HU167" s="153"/>
      <c r="HV167" s="153"/>
      <c r="HW167" s="153"/>
      <c r="HX167" s="153"/>
      <c r="HY167" s="153"/>
      <c r="HZ167" s="153"/>
      <c r="IA167" s="153"/>
      <c r="IB167" s="153"/>
      <c r="IC167" s="153"/>
      <c r="ID167" s="153"/>
      <c r="IE167" s="153"/>
      <c r="IF167" s="153"/>
      <c r="IG167" s="153"/>
      <c r="IH167" s="153"/>
      <c r="II167" s="153"/>
      <c r="IJ167" s="153"/>
      <c r="IK167" s="153"/>
      <c r="IL167" s="153"/>
      <c r="IM167" s="153"/>
      <c r="IN167" s="153"/>
      <c r="IO167" s="153"/>
      <c r="IP167" s="153"/>
      <c r="IQ167" s="153"/>
      <c r="IR167" s="153"/>
      <c r="IS167" s="153"/>
      <c r="IT167" s="153"/>
      <c r="IU167" s="153"/>
      <c r="IV167" s="153"/>
      <c r="IW167" s="153"/>
      <c r="IX167" s="153"/>
      <c r="IY167" s="153"/>
      <c r="IZ167" s="153"/>
      <c r="JA167" s="153"/>
      <c r="JB167" s="153"/>
      <c r="JC167" s="153"/>
      <c r="JD167" s="153"/>
      <c r="JE167" s="153"/>
      <c r="JF167" s="153"/>
      <c r="JG167" s="153"/>
      <c r="JH167" s="153"/>
      <c r="JI167" s="153"/>
      <c r="JJ167" s="153"/>
      <c r="JK167" s="153"/>
      <c r="JL167" s="153"/>
      <c r="JM167" s="153"/>
      <c r="JN167" s="153"/>
      <c r="JO167" s="153"/>
      <c r="JP167" s="153"/>
      <c r="JQ167" s="153"/>
      <c r="JR167" s="153"/>
      <c r="JS167" s="153"/>
      <c r="JT167" s="153"/>
      <c r="JU167" s="153"/>
      <c r="JV167" s="153"/>
      <c r="JW167" s="153"/>
      <c r="JX167" s="153"/>
      <c r="JY167" s="153"/>
      <c r="JZ167" s="153"/>
      <c r="KA167" s="153"/>
      <c r="KB167" s="153"/>
      <c r="KC167" s="153"/>
      <c r="KD167" s="153"/>
      <c r="KE167" s="153"/>
      <c r="KF167" s="153"/>
      <c r="KG167" s="153"/>
      <c r="KH167" s="153"/>
      <c r="KI167" s="153"/>
      <c r="KJ167" s="153"/>
      <c r="KK167" s="153"/>
      <c r="KL167" s="153"/>
      <c r="KM167" s="153"/>
      <c r="KN167" s="153"/>
      <c r="KO167" s="153"/>
      <c r="KP167" s="153"/>
      <c r="KQ167" s="153"/>
      <c r="KR167" s="153"/>
      <c r="KS167" s="153"/>
      <c r="KT167" s="153"/>
      <c r="KU167" s="153"/>
      <c r="KV167" s="153"/>
      <c r="KW167" s="153"/>
      <c r="KX167" s="153"/>
      <c r="KY167" s="153"/>
      <c r="KZ167" s="153"/>
      <c r="LA167" s="153"/>
      <c r="LB167" s="153"/>
      <c r="LC167" s="153"/>
      <c r="LD167" s="153"/>
      <c r="LE167" s="153"/>
      <c r="LF167" s="153"/>
      <c r="LG167" s="153"/>
      <c r="LH167" s="153"/>
      <c r="LI167" s="153"/>
      <c r="LJ167" s="153"/>
      <c r="LK167" s="153"/>
      <c r="LL167" s="153"/>
      <c r="LM167" s="153"/>
      <c r="LN167" s="153"/>
      <c r="LO167" s="153"/>
      <c r="LP167" s="153"/>
      <c r="LQ167" s="153"/>
      <c r="LR167" s="153"/>
      <c r="LS167" s="153"/>
      <c r="LT167" s="153"/>
      <c r="LU167" s="153"/>
      <c r="LV167" s="153"/>
      <c r="LW167" s="153"/>
      <c r="LX167" s="153"/>
      <c r="LY167" s="153"/>
      <c r="LZ167" s="153"/>
      <c r="MA167" s="153"/>
      <c r="MB167" s="153"/>
      <c r="MC167" s="153"/>
      <c r="MD167" s="153"/>
      <c r="ME167" s="153"/>
      <c r="MF167" s="153"/>
      <c r="MG167" s="153"/>
      <c r="MH167" s="153"/>
      <c r="MI167" s="153"/>
      <c r="MJ167" s="153"/>
      <c r="MK167" s="153"/>
      <c r="ML167" s="153"/>
      <c r="MM167" s="153"/>
      <c r="MN167" s="153"/>
      <c r="MO167" s="153"/>
      <c r="MP167" s="153"/>
      <c r="MQ167" s="153"/>
      <c r="MR167" s="153"/>
      <c r="MS167" s="153"/>
      <c r="MT167" s="153"/>
      <c r="MU167" s="153"/>
      <c r="MV167" s="153"/>
      <c r="MW167" s="153"/>
      <c r="MX167" s="153"/>
      <c r="MY167" s="153"/>
      <c r="MZ167" s="153"/>
      <c r="NA167" s="153"/>
      <c r="NB167" s="153"/>
      <c r="NC167" s="153"/>
      <c r="ND167" s="153"/>
      <c r="NE167" s="153"/>
      <c r="NF167" s="153"/>
      <c r="NG167" s="153"/>
      <c r="NH167" s="153"/>
      <c r="NI167" s="153"/>
      <c r="NJ167" s="153"/>
      <c r="NK167" s="153"/>
      <c r="NL167" s="153"/>
      <c r="NM167" s="153"/>
      <c r="NN167" s="153"/>
      <c r="NO167" s="153"/>
      <c r="NP167" s="153"/>
      <c r="NQ167" s="153"/>
      <c r="NR167" s="153"/>
      <c r="NS167" s="153"/>
      <c r="NT167" s="153"/>
      <c r="NU167" s="153"/>
      <c r="NV167" s="153"/>
      <c r="NW167" s="153"/>
      <c r="NX167" s="153"/>
      <c r="NY167" s="153"/>
      <c r="NZ167" s="153"/>
      <c r="OA167" s="153"/>
      <c r="OB167" s="153"/>
      <c r="OC167" s="153"/>
      <c r="OD167" s="153"/>
      <c r="OE167" s="153"/>
      <c r="OF167" s="153"/>
      <c r="OG167" s="153"/>
      <c r="OH167" s="153"/>
      <c r="OI167" s="153"/>
      <c r="OJ167" s="153"/>
      <c r="OK167" s="153"/>
      <c r="OL167" s="153"/>
      <c r="OM167" s="153"/>
      <c r="ON167" s="153"/>
      <c r="OO167" s="153"/>
      <c r="OP167" s="153"/>
      <c r="OQ167" s="153"/>
      <c r="OR167" s="153"/>
      <c r="OS167" s="153"/>
      <c r="OT167" s="153"/>
      <c r="OU167" s="153"/>
      <c r="OV167" s="153"/>
      <c r="OW167" s="153"/>
      <c r="OX167" s="153"/>
      <c r="OY167" s="153"/>
      <c r="OZ167" s="153"/>
      <c r="PA167" s="153"/>
      <c r="PB167" s="153"/>
      <c r="PC167" s="153"/>
      <c r="PD167" s="153"/>
      <c r="PE167" s="153"/>
      <c r="PF167" s="153"/>
      <c r="PG167" s="153"/>
      <c r="PH167" s="153"/>
      <c r="PI167" s="153"/>
      <c r="PJ167" s="153"/>
      <c r="PK167" s="153"/>
      <c r="PL167" s="153"/>
      <c r="PM167" s="153"/>
      <c r="PN167" s="153"/>
      <c r="PO167" s="153"/>
      <c r="PP167" s="153"/>
      <c r="PQ167" s="153"/>
      <c r="PR167" s="153"/>
      <c r="PS167" s="153"/>
      <c r="PT167" s="153"/>
      <c r="PU167" s="153"/>
      <c r="PV167" s="153"/>
      <c r="PW167" s="153"/>
      <c r="PX167" s="153"/>
      <c r="PY167" s="153"/>
      <c r="PZ167" s="153"/>
      <c r="QA167" s="153"/>
      <c r="QB167" s="153"/>
      <c r="QC167" s="153"/>
      <c r="QD167" s="153"/>
      <c r="QE167" s="153"/>
      <c r="QF167" s="153"/>
      <c r="QG167" s="153"/>
      <c r="QH167" s="153"/>
      <c r="QI167" s="153"/>
      <c r="QJ167" s="153"/>
      <c r="QK167" s="153"/>
      <c r="QL167" s="153"/>
      <c r="QM167" s="153"/>
      <c r="QN167" s="153"/>
      <c r="QO167" s="153"/>
      <c r="QP167" s="153"/>
      <c r="QQ167" s="153"/>
      <c r="QR167" s="153"/>
      <c r="QS167" s="153"/>
      <c r="QT167" s="153"/>
      <c r="QU167" s="153"/>
      <c r="QV167" s="153"/>
      <c r="QW167" s="153"/>
      <c r="QX167" s="153"/>
      <c r="QY167" s="153"/>
      <c r="QZ167" s="153"/>
      <c r="RA167" s="153"/>
      <c r="RB167" s="153"/>
      <c r="RC167" s="153"/>
      <c r="RD167" s="153"/>
      <c r="RE167" s="153"/>
      <c r="RF167" s="153"/>
      <c r="RG167" s="153"/>
      <c r="RH167" s="153"/>
      <c r="RI167" s="153"/>
      <c r="RJ167" s="153"/>
      <c r="RK167" s="153"/>
      <c r="RL167" s="153"/>
      <c r="RM167" s="153"/>
      <c r="RN167" s="153"/>
      <c r="RO167" s="153"/>
      <c r="RP167" s="153"/>
      <c r="RQ167" s="153"/>
      <c r="RR167" s="153"/>
      <c r="RS167" s="153"/>
      <c r="RT167" s="153"/>
      <c r="RU167" s="153"/>
      <c r="RV167" s="153"/>
      <c r="RW167" s="153"/>
      <c r="RX167" s="153"/>
      <c r="RY167" s="153"/>
      <c r="RZ167" s="153"/>
      <c r="SA167" s="153"/>
      <c r="SB167" s="153"/>
      <c r="SC167" s="153"/>
      <c r="SD167" s="153"/>
      <c r="SE167" s="153"/>
      <c r="SF167" s="153"/>
      <c r="SG167" s="153"/>
      <c r="SH167" s="153"/>
      <c r="SI167" s="153"/>
      <c r="SJ167" s="153"/>
      <c r="SK167" s="153"/>
      <c r="SL167" s="153"/>
      <c r="SM167" s="153"/>
      <c r="SN167" s="153"/>
      <c r="SO167" s="153"/>
      <c r="SP167" s="153"/>
      <c r="SQ167" s="153"/>
      <c r="SR167" s="153"/>
      <c r="SS167" s="153"/>
      <c r="ST167" s="153"/>
      <c r="SU167" s="153"/>
      <c r="SV167" s="153"/>
      <c r="SW167" s="153"/>
      <c r="SX167" s="153"/>
      <c r="SY167" s="153"/>
      <c r="SZ167" s="153"/>
      <c r="TA167" s="153"/>
      <c r="TB167" s="153"/>
      <c r="TC167" s="153"/>
      <c r="TD167" s="153"/>
      <c r="TE167" s="153"/>
      <c r="TF167" s="153"/>
      <c r="TG167" s="153"/>
      <c r="TH167" s="153"/>
      <c r="TI167" s="153"/>
      <c r="TJ167" s="153"/>
      <c r="TK167" s="153"/>
      <c r="TL167" s="153"/>
      <c r="TM167" s="153"/>
      <c r="TN167" s="153"/>
      <c r="TO167" s="153"/>
      <c r="TP167" s="153"/>
      <c r="TQ167" s="153"/>
      <c r="TR167" s="153"/>
      <c r="TS167" s="153"/>
      <c r="TT167" s="153"/>
      <c r="TU167" s="153"/>
      <c r="TV167" s="153"/>
      <c r="TW167" s="153"/>
      <c r="TX167" s="153"/>
      <c r="TY167" s="153"/>
      <c r="TZ167" s="153"/>
      <c r="UA167" s="153"/>
      <c r="UB167" s="153"/>
      <c r="UC167" s="153"/>
      <c r="UD167" s="153"/>
      <c r="UE167" s="153"/>
      <c r="UF167" s="153"/>
      <c r="UG167" s="153"/>
      <c r="UH167" s="153"/>
      <c r="UI167" s="153"/>
      <c r="UJ167" s="153"/>
      <c r="UK167" s="153"/>
      <c r="UL167" s="153"/>
      <c r="UM167" s="153"/>
      <c r="UN167" s="153"/>
      <c r="UO167" s="153"/>
      <c r="UP167" s="153"/>
      <c r="UQ167" s="153"/>
      <c r="UR167" s="153"/>
      <c r="US167" s="153"/>
      <c r="UT167" s="153"/>
      <c r="UU167" s="153"/>
      <c r="UV167" s="153"/>
      <c r="UW167" s="153"/>
      <c r="UX167" s="153"/>
      <c r="UY167" s="153"/>
      <c r="UZ167" s="153"/>
      <c r="VA167" s="153"/>
      <c r="VB167" s="153"/>
      <c r="VC167" s="153"/>
      <c r="VD167" s="153"/>
      <c r="VE167" s="153"/>
      <c r="VF167" s="153"/>
      <c r="VG167" s="153"/>
      <c r="VH167" s="153"/>
      <c r="VI167" s="153"/>
      <c r="VJ167" s="153"/>
      <c r="VK167" s="153"/>
      <c r="VL167" s="153"/>
      <c r="VM167" s="153"/>
      <c r="VN167" s="153"/>
      <c r="VO167" s="153"/>
      <c r="VP167" s="153"/>
      <c r="VQ167" s="153"/>
      <c r="VR167" s="153"/>
      <c r="VS167" s="153"/>
      <c r="VT167" s="153"/>
      <c r="VU167" s="153"/>
      <c r="VV167" s="153"/>
      <c r="VW167" s="153"/>
      <c r="VX167" s="153"/>
      <c r="VY167" s="153"/>
      <c r="VZ167" s="153"/>
      <c r="WA167" s="153"/>
      <c r="WB167" s="153"/>
      <c r="WC167" s="153"/>
      <c r="WD167" s="153"/>
      <c r="WE167" s="153"/>
      <c r="WF167" s="153"/>
      <c r="WG167" s="153"/>
      <c r="WH167" s="153"/>
      <c r="WI167" s="153"/>
      <c r="WJ167" s="153"/>
      <c r="WK167" s="153"/>
      <c r="WL167" s="153"/>
      <c r="WM167" s="153"/>
      <c r="WN167" s="153"/>
      <c r="WO167" s="153"/>
      <c r="WP167" s="153"/>
      <c r="WQ167" s="153"/>
      <c r="WR167" s="153"/>
      <c r="WS167" s="153"/>
      <c r="WT167" s="153"/>
      <c r="WU167" s="153"/>
      <c r="WV167" s="153"/>
      <c r="WW167" s="153"/>
      <c r="WX167" s="153"/>
      <c r="WY167" s="153"/>
      <c r="WZ167" s="153"/>
      <c r="XA167" s="153"/>
      <c r="XB167" s="153"/>
      <c r="XC167" s="153"/>
      <c r="XD167" s="153"/>
      <c r="XE167" s="153"/>
      <c r="XF167" s="153"/>
      <c r="XG167" s="153"/>
      <c r="XH167" s="153"/>
      <c r="XI167" s="153"/>
      <c r="XJ167" s="153"/>
      <c r="XK167" s="153"/>
      <c r="XL167" s="153"/>
      <c r="XM167" s="153"/>
      <c r="XN167" s="153"/>
      <c r="XO167" s="153"/>
      <c r="XP167" s="153"/>
      <c r="XQ167" s="153"/>
      <c r="XR167" s="153"/>
      <c r="XS167" s="153"/>
      <c r="XT167" s="153"/>
      <c r="XU167" s="153"/>
      <c r="XV167" s="153"/>
      <c r="XW167" s="153"/>
      <c r="XX167" s="153"/>
      <c r="XY167" s="153"/>
      <c r="XZ167" s="153"/>
      <c r="YA167" s="153"/>
      <c r="YB167" s="153"/>
      <c r="YC167" s="153"/>
      <c r="YD167" s="153"/>
      <c r="YE167" s="153"/>
      <c r="YF167" s="153"/>
      <c r="YG167" s="153"/>
      <c r="YH167" s="153"/>
      <c r="YI167" s="153"/>
      <c r="YJ167" s="153"/>
      <c r="YK167" s="153"/>
      <c r="YL167" s="153"/>
      <c r="YM167" s="153"/>
      <c r="YN167" s="153"/>
      <c r="YO167" s="153"/>
      <c r="YP167" s="153"/>
      <c r="YQ167" s="153"/>
      <c r="YR167" s="153"/>
      <c r="YS167" s="153"/>
      <c r="YT167" s="153"/>
      <c r="YU167" s="153"/>
      <c r="YV167" s="153"/>
      <c r="YW167" s="153"/>
      <c r="YX167" s="153"/>
      <c r="YY167" s="153"/>
      <c r="YZ167" s="153"/>
      <c r="ZA167" s="153"/>
      <c r="ZB167" s="153"/>
      <c r="ZC167" s="153"/>
      <c r="ZD167" s="153"/>
      <c r="ZE167" s="153"/>
      <c r="ZF167" s="153"/>
      <c r="ZG167" s="153"/>
      <c r="ZH167" s="153"/>
      <c r="ZI167" s="153"/>
      <c r="ZJ167" s="153"/>
      <c r="ZK167" s="153"/>
      <c r="ZL167" s="153"/>
      <c r="ZM167" s="153"/>
      <c r="ZN167" s="153"/>
      <c r="ZO167" s="153"/>
      <c r="ZP167" s="153"/>
      <c r="ZQ167" s="153"/>
      <c r="ZR167" s="153"/>
      <c r="ZS167" s="153"/>
      <c r="ZT167" s="153"/>
      <c r="ZU167" s="153"/>
      <c r="ZV167" s="153"/>
      <c r="ZW167" s="153"/>
      <c r="ZX167" s="153"/>
      <c r="ZY167" s="153"/>
      <c r="ZZ167" s="153"/>
      <c r="AAA167" s="153"/>
      <c r="AAB167" s="153"/>
      <c r="AAC167" s="153"/>
      <c r="AAD167" s="153"/>
      <c r="AAE167" s="153"/>
      <c r="AAF167" s="153"/>
      <c r="AAG167" s="153"/>
      <c r="AAH167" s="153"/>
      <c r="AAI167" s="153"/>
      <c r="AAJ167" s="153"/>
      <c r="AAK167" s="153"/>
      <c r="AAL167" s="153"/>
      <c r="AAM167" s="153"/>
      <c r="AAN167" s="153"/>
      <c r="AAO167" s="153"/>
      <c r="AAP167" s="153"/>
      <c r="AAQ167" s="153"/>
      <c r="AAR167" s="153"/>
      <c r="AAS167" s="153"/>
      <c r="AAT167" s="153"/>
      <c r="AAU167" s="153"/>
      <c r="AAV167" s="153"/>
      <c r="AAW167" s="153"/>
      <c r="AAX167" s="153"/>
      <c r="AAY167" s="153"/>
      <c r="AAZ167" s="153"/>
      <c r="ABA167" s="153"/>
      <c r="ABB167" s="153"/>
      <c r="ABC167" s="153"/>
      <c r="ABD167" s="153"/>
      <c r="ABE167" s="153"/>
      <c r="ABF167" s="153"/>
      <c r="ABG167" s="153"/>
      <c r="ABH167" s="153"/>
      <c r="ABI167" s="153"/>
      <c r="ABJ167" s="153"/>
      <c r="ABK167" s="153"/>
      <c r="ABL167" s="153"/>
      <c r="ABM167" s="153"/>
      <c r="ABN167" s="153"/>
      <c r="ABO167" s="153"/>
      <c r="ABP167" s="153"/>
      <c r="ABQ167" s="153"/>
      <c r="ABR167" s="153"/>
      <c r="ABS167" s="153"/>
      <c r="ABT167" s="153"/>
      <c r="ABU167" s="153"/>
      <c r="ABV167" s="153"/>
      <c r="ABW167" s="153"/>
      <c r="ABX167" s="153"/>
      <c r="ABY167" s="153"/>
      <c r="ABZ167" s="153"/>
      <c r="ACA167" s="153"/>
      <c r="ACB167" s="153"/>
      <c r="ACC167" s="153"/>
      <c r="ACD167" s="153"/>
      <c r="ACE167" s="153"/>
      <c r="ACF167" s="153"/>
      <c r="ACG167" s="153"/>
      <c r="ACH167" s="153"/>
      <c r="ACI167" s="153"/>
      <c r="ACJ167" s="153"/>
      <c r="ACK167" s="153"/>
      <c r="ACL167" s="153"/>
      <c r="ACM167" s="153"/>
      <c r="ACN167" s="153"/>
      <c r="ACO167" s="153"/>
      <c r="ACP167" s="153"/>
      <c r="ACQ167" s="153"/>
      <c r="ACR167" s="153"/>
      <c r="ACS167" s="153"/>
      <c r="ACT167" s="153"/>
      <c r="ACU167" s="153"/>
      <c r="ACV167" s="153"/>
      <c r="ACW167" s="153"/>
      <c r="ACX167" s="153"/>
      <c r="ACY167" s="153"/>
      <c r="ACZ167" s="153"/>
      <c r="ADA167" s="153"/>
      <c r="ADB167" s="153"/>
      <c r="ADC167" s="153"/>
      <c r="ADD167" s="153"/>
      <c r="ADE167" s="153"/>
      <c r="ADF167" s="153"/>
      <c r="ADG167" s="153"/>
      <c r="ADH167" s="153"/>
      <c r="ADI167" s="153"/>
      <c r="ADJ167" s="153"/>
      <c r="ADK167" s="153"/>
      <c r="ADL167" s="153"/>
      <c r="ADM167" s="153"/>
      <c r="ADN167" s="153"/>
      <c r="ADO167" s="153"/>
      <c r="ADP167" s="153"/>
      <c r="ADQ167" s="153"/>
      <c r="ADR167" s="153"/>
      <c r="ADS167" s="153"/>
      <c r="ADT167" s="153"/>
      <c r="ADU167" s="153"/>
      <c r="ADV167" s="153"/>
      <c r="ADW167" s="153"/>
      <c r="ADX167" s="153"/>
      <c r="ADY167" s="153"/>
      <c r="ADZ167" s="153"/>
      <c r="AEA167" s="153"/>
      <c r="AEB167" s="153"/>
      <c r="AEC167" s="153"/>
      <c r="AED167" s="153"/>
      <c r="AEE167" s="153"/>
      <c r="AEF167" s="153"/>
      <c r="AEG167" s="153"/>
      <c r="AEH167" s="153"/>
      <c r="AEI167" s="153"/>
      <c r="AEJ167" s="153"/>
      <c r="AEK167" s="153"/>
      <c r="AEL167" s="153"/>
      <c r="AEM167" s="153"/>
      <c r="AEN167" s="153"/>
      <c r="AEO167" s="153"/>
      <c r="AEP167" s="153"/>
      <c r="AEQ167" s="153"/>
      <c r="AER167" s="153"/>
      <c r="AES167" s="153"/>
      <c r="AET167" s="153"/>
      <c r="AEU167" s="153"/>
      <c r="AEV167" s="153"/>
      <c r="AEW167" s="153"/>
      <c r="AEX167" s="153"/>
      <c r="AEY167" s="153"/>
      <c r="AEZ167" s="153"/>
      <c r="AFA167" s="153"/>
      <c r="AFB167" s="153"/>
      <c r="AFC167" s="153"/>
      <c r="AFD167" s="153"/>
      <c r="AFE167" s="153"/>
      <c r="AFF167" s="153"/>
      <c r="AFG167" s="153"/>
      <c r="AFH167" s="153"/>
      <c r="AFI167" s="153"/>
      <c r="AFJ167" s="153"/>
      <c r="AFK167" s="153"/>
      <c r="AFL167" s="153"/>
      <c r="AFM167" s="153"/>
      <c r="AFN167" s="153"/>
      <c r="AFO167" s="153"/>
      <c r="AFP167" s="153"/>
      <c r="AFQ167" s="153"/>
      <c r="AFR167" s="153"/>
      <c r="AFS167" s="153"/>
      <c r="AFT167" s="153"/>
      <c r="AFU167" s="153"/>
      <c r="AFV167" s="153"/>
      <c r="AFW167" s="153"/>
      <c r="AFX167" s="153"/>
      <c r="AFY167" s="153"/>
      <c r="AFZ167" s="153"/>
      <c r="AGA167" s="153"/>
      <c r="AGB167" s="153"/>
      <c r="AGC167" s="153"/>
      <c r="AGD167" s="153"/>
      <c r="AGE167" s="153"/>
      <c r="AGF167" s="153"/>
      <c r="AGG167" s="153"/>
      <c r="AGH167" s="153"/>
      <c r="AGI167" s="153"/>
      <c r="AGJ167" s="153"/>
      <c r="AGK167" s="153"/>
      <c r="AGL167" s="153"/>
      <c r="AGM167" s="153"/>
      <c r="AGN167" s="153"/>
      <c r="AGO167" s="153"/>
      <c r="AGP167" s="153"/>
      <c r="AGQ167" s="153"/>
      <c r="AGR167" s="153"/>
      <c r="AGS167" s="153"/>
      <c r="AGT167" s="153"/>
      <c r="AGU167" s="153"/>
      <c r="AGV167" s="153"/>
      <c r="AGW167" s="153"/>
      <c r="AGX167" s="153"/>
      <c r="AGY167" s="153"/>
      <c r="AGZ167" s="153"/>
      <c r="AHA167" s="153"/>
      <c r="AHB167" s="153"/>
      <c r="AHC167" s="153"/>
      <c r="AHD167" s="153"/>
      <c r="AHE167" s="153"/>
      <c r="AHF167" s="153"/>
      <c r="AHG167" s="153"/>
      <c r="AHH167" s="153"/>
      <c r="AHI167" s="153"/>
      <c r="AHJ167" s="153"/>
      <c r="AHK167" s="153"/>
      <c r="AHL167" s="153"/>
      <c r="AHM167" s="153"/>
      <c r="AHN167" s="153"/>
      <c r="AHO167" s="153"/>
      <c r="AHP167" s="153"/>
      <c r="AHQ167" s="153"/>
      <c r="AHR167" s="153"/>
      <c r="AHS167" s="153"/>
      <c r="AHT167" s="153"/>
      <c r="AHU167" s="153"/>
      <c r="AHV167" s="153"/>
      <c r="AHW167" s="153"/>
      <c r="AHX167" s="153"/>
      <c r="AHY167" s="153"/>
      <c r="AHZ167" s="153"/>
      <c r="AIA167" s="153"/>
      <c r="AIB167" s="153"/>
      <c r="AIC167" s="153"/>
      <c r="AID167" s="153"/>
      <c r="AIE167" s="153"/>
      <c r="AIF167" s="153"/>
      <c r="AIG167" s="153"/>
      <c r="AIH167" s="153"/>
      <c r="AII167" s="153"/>
      <c r="AIJ167" s="153"/>
      <c r="AIK167" s="153"/>
      <c r="AIL167" s="153"/>
      <c r="AIM167" s="153"/>
      <c r="AIN167" s="153"/>
      <c r="AIO167" s="153"/>
      <c r="AIP167" s="153"/>
      <c r="AIQ167" s="153"/>
      <c r="AIR167" s="153"/>
      <c r="AIS167" s="153"/>
      <c r="AIT167" s="153"/>
      <c r="AIU167" s="153"/>
      <c r="AIV167" s="153"/>
      <c r="AIW167" s="153"/>
      <c r="AIX167" s="153"/>
      <c r="AIY167" s="153"/>
      <c r="AIZ167" s="153"/>
      <c r="AJA167" s="153"/>
      <c r="AJB167" s="153"/>
      <c r="AJC167" s="153"/>
      <c r="AJD167" s="153"/>
      <c r="AJE167" s="153"/>
      <c r="AJF167" s="153"/>
      <c r="AJG167" s="153"/>
      <c r="AJH167" s="153"/>
      <c r="AJI167" s="153"/>
      <c r="AJJ167" s="153"/>
      <c r="AJK167" s="153"/>
      <c r="AJL167" s="153"/>
      <c r="AJM167" s="153"/>
      <c r="AJN167" s="153"/>
      <c r="AJO167" s="153"/>
      <c r="AJP167" s="153"/>
      <c r="AJQ167" s="153"/>
      <c r="AJR167" s="153"/>
      <c r="AJS167" s="153"/>
      <c r="AJT167" s="153"/>
      <c r="AJU167" s="153"/>
      <c r="AJV167" s="153"/>
      <c r="AJW167" s="153"/>
      <c r="AJX167" s="153"/>
      <c r="AJY167" s="153"/>
      <c r="AJZ167" s="153"/>
      <c r="AKA167" s="153"/>
      <c r="AKB167" s="153"/>
      <c r="AKC167" s="153"/>
      <c r="AKD167" s="153"/>
      <c r="AKE167" s="153"/>
      <c r="AKF167" s="153"/>
      <c r="AKG167" s="153"/>
      <c r="AKH167" s="153"/>
      <c r="AKI167" s="153"/>
      <c r="AKJ167" s="153"/>
      <c r="AKK167" s="153"/>
      <c r="AKL167" s="153"/>
      <c r="AKM167" s="153"/>
      <c r="AKN167" s="153"/>
      <c r="AKO167" s="153"/>
      <c r="AKP167" s="153"/>
      <c r="AKQ167" s="153"/>
      <c r="AKR167" s="153"/>
      <c r="AKS167" s="153"/>
      <c r="AKT167" s="153"/>
      <c r="AKU167" s="153"/>
      <c r="AKV167" s="153"/>
      <c r="AKW167" s="153"/>
      <c r="AKX167" s="153"/>
      <c r="AKY167" s="153"/>
      <c r="AKZ167" s="153"/>
      <c r="ALA167" s="153"/>
      <c r="ALB167" s="153"/>
      <c r="ALC167" s="153"/>
      <c r="ALD167" s="153"/>
      <c r="ALE167" s="153"/>
      <c r="ALF167" s="153"/>
      <c r="ALG167" s="153"/>
      <c r="ALH167" s="153"/>
      <c r="ALI167" s="153"/>
      <c r="ALJ167" s="153"/>
      <c r="ALK167" s="153"/>
      <c r="ALL167" s="153"/>
      <c r="ALM167" s="153"/>
      <c r="ALN167" s="153"/>
      <c r="ALO167" s="153"/>
      <c r="ALP167" s="153"/>
      <c r="ALQ167" s="153"/>
      <c r="ALR167" s="153"/>
      <c r="ALS167" s="153"/>
      <c r="ALT167" s="153"/>
      <c r="ALU167" s="153"/>
      <c r="ALV167" s="153"/>
      <c r="ALW167" s="153"/>
      <c r="ALX167" s="153"/>
      <c r="ALY167" s="153"/>
      <c r="ALZ167" s="153"/>
      <c r="AMA167" s="153"/>
      <c r="AMB167" s="153"/>
      <c r="AMC167" s="153"/>
      <c r="AMD167" s="153"/>
      <c r="AME167" s="153"/>
      <c r="AMF167" s="153"/>
      <c r="AMG167" s="153"/>
      <c r="AMH167" s="153"/>
      <c r="AMI167" s="153"/>
      <c r="AMJ167" s="153"/>
      <c r="AMK167" s="153"/>
      <c r="AML167" s="153"/>
      <c r="AMM167" s="153"/>
      <c r="AMN167" s="153"/>
      <c r="AMO167" s="153"/>
      <c r="AMP167" s="153"/>
      <c r="AMQ167" s="153"/>
      <c r="AMR167" s="153"/>
      <c r="AMS167" s="153"/>
      <c r="AMT167" s="153"/>
      <c r="AMU167" s="153"/>
      <c r="AMV167" s="153"/>
      <c r="AMW167" s="153"/>
      <c r="AMX167" s="153"/>
      <c r="AMY167" s="153"/>
      <c r="AMZ167" s="153"/>
      <c r="ANA167" s="153"/>
      <c r="ANB167" s="153"/>
      <c r="ANC167" s="153"/>
      <c r="AND167" s="153"/>
      <c r="ANE167" s="153"/>
      <c r="ANF167" s="153"/>
      <c r="ANG167" s="153"/>
      <c r="ANH167" s="153"/>
      <c r="ANI167" s="153"/>
      <c r="ANJ167" s="153"/>
      <c r="ANK167" s="153"/>
      <c r="ANL167" s="153"/>
      <c r="ANM167" s="153"/>
      <c r="ANN167" s="153"/>
      <c r="ANO167" s="153"/>
      <c r="ANP167" s="153"/>
      <c r="ANQ167" s="153"/>
      <c r="ANR167" s="153"/>
      <c r="ANS167" s="153"/>
      <c r="ANT167" s="153"/>
      <c r="ANU167" s="153"/>
      <c r="ANV167" s="153"/>
      <c r="ANW167" s="153"/>
      <c r="ANX167" s="153"/>
      <c r="ANY167" s="153"/>
      <c r="ANZ167" s="153"/>
      <c r="AOA167" s="153"/>
      <c r="AOB167" s="153"/>
      <c r="AOC167" s="153"/>
      <c r="AOD167" s="153"/>
      <c r="AOE167" s="153"/>
      <c r="AOF167" s="153"/>
      <c r="AOG167" s="153"/>
      <c r="AOH167" s="153"/>
      <c r="AOI167" s="153"/>
      <c r="AOJ167" s="153"/>
      <c r="AOK167" s="153"/>
      <c r="AOL167" s="153"/>
      <c r="AOM167" s="153"/>
      <c r="AON167" s="153"/>
      <c r="AOO167" s="153"/>
      <c r="AOP167" s="153"/>
      <c r="AOQ167" s="153"/>
      <c r="AOR167" s="153"/>
      <c r="AOS167" s="153"/>
      <c r="AOT167" s="153"/>
      <c r="AOU167" s="153"/>
      <c r="AOV167" s="153"/>
      <c r="AOW167" s="153"/>
      <c r="AOX167" s="153"/>
      <c r="AOY167" s="153"/>
      <c r="AOZ167" s="153"/>
      <c r="APA167" s="153"/>
      <c r="APB167" s="153"/>
      <c r="APC167" s="153"/>
      <c r="APD167" s="153"/>
      <c r="APE167" s="153"/>
      <c r="APF167" s="153"/>
      <c r="APG167" s="153"/>
      <c r="APH167" s="153"/>
      <c r="API167" s="153"/>
      <c r="APJ167" s="153"/>
      <c r="APK167" s="153"/>
      <c r="APL167" s="153"/>
      <c r="APM167" s="153"/>
      <c r="APN167" s="153"/>
      <c r="APO167" s="153"/>
      <c r="APP167" s="153"/>
    </row>
    <row r="168" spans="1:1108" s="173" customFormat="1">
      <c r="A168" s="199">
        <v>434</v>
      </c>
      <c r="B168" s="281">
        <v>151.1</v>
      </c>
      <c r="C168" s="201"/>
      <c r="D168" s="206"/>
      <c r="E168" s="326"/>
      <c r="F168" s="206"/>
      <c r="G168" s="206"/>
      <c r="H168" s="206"/>
      <c r="I168" s="206"/>
      <c r="J168" s="326"/>
      <c r="K168" s="326"/>
      <c r="L168" s="319"/>
      <c r="M168" s="332"/>
      <c r="N168" s="319"/>
      <c r="O168" s="321"/>
      <c r="P168" s="213"/>
      <c r="Q168" s="213"/>
      <c r="R168" s="213"/>
      <c r="S168" s="213"/>
      <c r="T168" s="213"/>
      <c r="U168" s="21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13"/>
      <c r="AF168" s="213"/>
      <c r="AG168" s="217"/>
      <c r="AH168" s="213"/>
      <c r="AI168" s="213"/>
      <c r="AJ168" s="205"/>
      <c r="AK168" s="205"/>
      <c r="AL168" s="322"/>
      <c r="AM168" s="322"/>
      <c r="AN168" s="322"/>
      <c r="AO168" s="322"/>
      <c r="AP168" s="217"/>
      <c r="AQ168" s="217"/>
      <c r="AR168" s="345"/>
      <c r="AS168" s="345"/>
      <c r="AT168" s="345"/>
      <c r="AU168" s="345"/>
      <c r="AV168" s="345"/>
      <c r="AW168" s="319"/>
      <c r="AX168" s="319"/>
      <c r="AY168" s="319"/>
      <c r="AZ168" s="319"/>
      <c r="BA168" s="319"/>
      <c r="BB168" s="332"/>
      <c r="BC168" s="332"/>
      <c r="BD168" s="332"/>
      <c r="BE168" s="281"/>
      <c r="BF168" s="319"/>
      <c r="BG168" s="319"/>
      <c r="BH168" s="319"/>
      <c r="BI168" s="221"/>
      <c r="BJ168" s="221"/>
      <c r="BK168" s="221"/>
      <c r="BL168" s="221"/>
      <c r="BM168" s="319"/>
      <c r="BN168" s="319"/>
      <c r="BO168" s="319"/>
      <c r="BP168" s="319"/>
      <c r="BQ168" s="319"/>
      <c r="BR168" s="319"/>
      <c r="BS168" s="222" t="s">
        <v>283</v>
      </c>
      <c r="BT168" s="222" t="s">
        <v>283</v>
      </c>
      <c r="BU168" s="222" t="s">
        <v>283</v>
      </c>
      <c r="BV168" s="222" t="s">
        <v>283</v>
      </c>
      <c r="BW168" s="222" t="s">
        <v>283</v>
      </c>
      <c r="BX168" s="222" t="s">
        <v>283</v>
      </c>
      <c r="BY168" s="222" t="s">
        <v>283</v>
      </c>
      <c r="BZ168" s="319"/>
      <c r="CA168" s="319"/>
      <c r="CB168" s="319"/>
      <c r="CC168" s="319"/>
      <c r="CD168" s="319"/>
      <c r="CE168" s="319"/>
      <c r="CF168" s="319"/>
      <c r="CG168" s="319"/>
      <c r="CH168" s="319"/>
      <c r="CI168" s="319"/>
      <c r="CJ168" s="319"/>
      <c r="CK168" s="319"/>
      <c r="CL168" s="319"/>
      <c r="CM168" s="319"/>
      <c r="CN168" s="319"/>
      <c r="CO168" s="319"/>
      <c r="CP168" s="319"/>
      <c r="CQ168" s="319"/>
      <c r="CR168" s="319"/>
      <c r="CS168" s="319"/>
      <c r="CT168" s="319"/>
      <c r="CU168" s="319"/>
      <c r="CV168" s="319"/>
      <c r="CW168" s="319"/>
      <c r="CX168" s="319"/>
      <c r="CY168" s="319"/>
      <c r="CZ168" s="319"/>
      <c r="DA168" s="330"/>
      <c r="DB168" s="331"/>
      <c r="DC168" s="331"/>
      <c r="DD168" s="331"/>
      <c r="DE168" s="332"/>
      <c r="DF168" s="330"/>
      <c r="DG168" s="319"/>
      <c r="DH168" s="319"/>
      <c r="DI168" s="330"/>
      <c r="DJ168" s="319"/>
      <c r="DK168" s="319"/>
      <c r="DL168" s="319"/>
      <c r="DM168" s="228" t="s">
        <v>283</v>
      </c>
      <c r="DN168" s="228" t="s">
        <v>283</v>
      </c>
      <c r="DO168" s="228" t="s">
        <v>283</v>
      </c>
      <c r="DP168" s="228"/>
      <c r="DQ168" s="319"/>
      <c r="DR168" s="319"/>
      <c r="DS168" s="319"/>
      <c r="DT168" s="319"/>
      <c r="DU168" s="319"/>
      <c r="DV168" s="319"/>
      <c r="DW168" s="319"/>
      <c r="DX168" s="319"/>
      <c r="DY168" s="319"/>
      <c r="DZ168" s="319"/>
      <c r="EA168" s="319"/>
      <c r="EB168" s="319"/>
      <c r="EC168" s="319"/>
      <c r="ED168" s="319"/>
      <c r="EE168" s="319"/>
      <c r="EF168" s="319"/>
      <c r="EG168" s="200"/>
      <c r="EH168" s="200"/>
      <c r="EI168" s="319"/>
      <c r="EJ168" s="319"/>
      <c r="EK168" s="281"/>
      <c r="EL168" s="319"/>
      <c r="EM168" s="319"/>
      <c r="EN168" s="200"/>
      <c r="EO168" s="281"/>
      <c r="EP168" s="281"/>
      <c r="EQ168" s="281"/>
      <c r="ER168" s="281"/>
      <c r="ES168" s="281"/>
      <c r="ET168" s="281"/>
      <c r="EU168" s="281"/>
      <c r="EV168" s="200"/>
      <c r="EW168" s="200"/>
      <c r="EX168" s="319"/>
      <c r="EY168" s="319"/>
      <c r="EZ168" s="319"/>
      <c r="FA168" s="319"/>
      <c r="FB168" s="319"/>
      <c r="FC168" s="319"/>
      <c r="FD168" s="319"/>
      <c r="FE168" s="319"/>
      <c r="FF168" s="317"/>
      <c r="FG168" s="317"/>
      <c r="FH168" s="317"/>
      <c r="FI168" s="317"/>
      <c r="FJ168" s="317"/>
      <c r="FK168" s="317"/>
      <c r="FL168" s="234">
        <v>1</v>
      </c>
      <c r="FM168" s="222"/>
      <c r="FN168" s="222"/>
      <c r="FO168" s="222"/>
      <c r="FP168" s="222"/>
      <c r="FQ168" s="222"/>
      <c r="FR168" s="222"/>
      <c r="FS168" s="222"/>
      <c r="FT168" s="222"/>
      <c r="FU168" s="222"/>
      <c r="FV168" s="222"/>
      <c r="FW168" s="252"/>
      <c r="FX168" s="252"/>
      <c r="FY168" s="252"/>
      <c r="FZ168" s="252"/>
      <c r="GA168" s="252"/>
      <c r="GB168" s="252"/>
      <c r="GC168" s="252"/>
      <c r="GD168" s="252"/>
      <c r="GE168" s="252"/>
      <c r="GF168" s="252"/>
      <c r="GG168" s="252"/>
      <c r="GH168" s="252"/>
      <c r="GI168" s="252"/>
      <c r="GJ168" s="252"/>
      <c r="GK168" s="252"/>
      <c r="GL168" s="252"/>
      <c r="GM168" s="252"/>
      <c r="GN168" s="252"/>
      <c r="GO168" s="252"/>
      <c r="GP168" s="252"/>
      <c r="GQ168" s="252"/>
      <c r="GR168" s="252"/>
      <c r="GS168" s="252"/>
      <c r="GT168" s="252"/>
      <c r="GU168" s="252"/>
      <c r="GV168" s="252"/>
      <c r="GW168" s="252"/>
      <c r="GX168" s="252"/>
      <c r="GY168" s="252"/>
      <c r="GZ168" s="252"/>
      <c r="HA168" s="252"/>
      <c r="HB168" s="252"/>
      <c r="HC168" s="252"/>
      <c r="HD168" s="252"/>
      <c r="HE168" s="252"/>
      <c r="HF168" s="252"/>
      <c r="HG168" s="252"/>
      <c r="HH168" s="252"/>
      <c r="HI168" s="252"/>
      <c r="HJ168" s="252"/>
      <c r="HK168" s="252"/>
      <c r="HL168" s="252"/>
      <c r="HM168" s="252"/>
      <c r="HN168" s="252"/>
      <c r="HO168" s="252"/>
      <c r="HP168" s="252"/>
      <c r="HQ168" s="252"/>
      <c r="HR168" s="252"/>
      <c r="HS168" s="252"/>
      <c r="HT168" s="252"/>
      <c r="HU168" s="252"/>
      <c r="HV168" s="252"/>
      <c r="HW168" s="252"/>
      <c r="HX168" s="252"/>
      <c r="HY168" s="252"/>
      <c r="HZ168" s="252"/>
      <c r="IA168" s="252"/>
      <c r="IB168" s="252"/>
      <c r="IC168" s="252"/>
      <c r="ID168" s="252"/>
      <c r="IE168" s="252"/>
      <c r="IF168" s="252"/>
      <c r="IG168" s="252"/>
      <c r="IH168" s="252"/>
      <c r="II168" s="252"/>
      <c r="IJ168" s="252"/>
      <c r="IK168" s="252"/>
      <c r="IL168" s="252"/>
      <c r="IM168" s="252"/>
      <c r="IN168" s="252"/>
      <c r="IO168" s="252"/>
      <c r="IP168" s="252"/>
      <c r="IQ168" s="252"/>
      <c r="IR168" s="252"/>
      <c r="IS168" s="252"/>
      <c r="IT168" s="252"/>
      <c r="IU168" s="252"/>
      <c r="IV168" s="252"/>
      <c r="IW168" s="252"/>
      <c r="IX168" s="252"/>
      <c r="IY168" s="252"/>
      <c r="IZ168" s="252"/>
      <c r="JA168" s="252"/>
      <c r="JB168" s="252"/>
      <c r="JC168" s="252"/>
      <c r="JD168" s="252"/>
      <c r="JE168" s="252"/>
      <c r="JF168" s="252"/>
      <c r="JG168" s="252"/>
      <c r="JH168" s="252"/>
      <c r="JI168" s="252"/>
      <c r="JJ168" s="252"/>
      <c r="JK168" s="252"/>
      <c r="JL168" s="252"/>
      <c r="JM168" s="252"/>
      <c r="JN168" s="252"/>
      <c r="JO168" s="252"/>
      <c r="JP168" s="252"/>
      <c r="JQ168" s="252"/>
      <c r="JR168" s="252"/>
      <c r="JS168" s="252"/>
      <c r="JT168" s="252"/>
      <c r="JU168" s="252"/>
      <c r="JV168" s="252"/>
      <c r="JW168" s="252"/>
      <c r="JX168" s="252"/>
      <c r="JY168" s="252"/>
      <c r="JZ168" s="252"/>
      <c r="KA168" s="252"/>
      <c r="KB168" s="252"/>
      <c r="KC168" s="252"/>
      <c r="KD168" s="252"/>
      <c r="KE168" s="252"/>
      <c r="KF168" s="252"/>
      <c r="KG168" s="252"/>
      <c r="KH168" s="252"/>
      <c r="KI168" s="252"/>
      <c r="KJ168" s="252"/>
      <c r="KK168" s="252"/>
      <c r="KL168" s="252"/>
      <c r="KM168" s="252"/>
      <c r="KN168" s="252"/>
      <c r="KO168" s="252"/>
      <c r="KP168" s="252"/>
      <c r="KQ168" s="252"/>
      <c r="KR168" s="252"/>
      <c r="KS168" s="252"/>
      <c r="KT168" s="252"/>
      <c r="KU168" s="252"/>
      <c r="KV168" s="252"/>
      <c r="KW168" s="252"/>
      <c r="KX168" s="252"/>
      <c r="KY168" s="252"/>
      <c r="KZ168" s="252"/>
      <c r="LA168" s="252"/>
      <c r="LB168" s="252"/>
      <c r="LC168" s="252"/>
      <c r="LD168" s="252"/>
      <c r="LE168" s="252"/>
      <c r="LF168" s="252"/>
      <c r="LG168" s="252"/>
      <c r="LH168" s="252"/>
      <c r="LI168" s="252"/>
      <c r="LJ168" s="252"/>
      <c r="LK168" s="252"/>
      <c r="LL168" s="252"/>
      <c r="LM168" s="252"/>
      <c r="LN168" s="252"/>
      <c r="LO168" s="252"/>
      <c r="LP168" s="252"/>
      <c r="LQ168" s="252"/>
      <c r="LR168" s="252"/>
      <c r="LS168" s="252"/>
      <c r="LT168" s="252"/>
      <c r="LU168" s="252"/>
      <c r="LV168" s="252"/>
      <c r="LW168" s="252"/>
      <c r="LX168" s="252"/>
      <c r="LY168" s="252"/>
      <c r="LZ168" s="252"/>
      <c r="MA168" s="252"/>
      <c r="MB168" s="252"/>
      <c r="MC168" s="252"/>
      <c r="MD168" s="252"/>
      <c r="ME168" s="252"/>
      <c r="MF168" s="252"/>
      <c r="MG168" s="252"/>
      <c r="MH168" s="252"/>
      <c r="MI168" s="252"/>
      <c r="MJ168" s="252"/>
      <c r="MK168" s="252"/>
      <c r="ML168" s="252"/>
      <c r="MM168" s="252"/>
      <c r="MN168" s="252"/>
      <c r="MO168" s="252"/>
      <c r="MP168" s="252"/>
      <c r="MQ168" s="252"/>
      <c r="MR168" s="252"/>
      <c r="MS168" s="252"/>
      <c r="MT168" s="252"/>
      <c r="MU168" s="252"/>
      <c r="MV168" s="252"/>
      <c r="MW168" s="252"/>
      <c r="MX168" s="252"/>
      <c r="MY168" s="252"/>
      <c r="MZ168" s="252"/>
      <c r="NA168" s="252"/>
      <c r="NB168" s="252"/>
      <c r="NC168" s="252"/>
      <c r="ND168" s="252"/>
      <c r="NE168" s="252"/>
      <c r="NF168" s="252"/>
      <c r="NG168" s="252"/>
      <c r="NH168" s="252"/>
      <c r="NI168" s="252"/>
      <c r="NJ168" s="252"/>
      <c r="NK168" s="252"/>
      <c r="NL168" s="252"/>
      <c r="NM168" s="252"/>
      <c r="NN168" s="252"/>
      <c r="NO168" s="252"/>
      <c r="NP168" s="252"/>
      <c r="NQ168" s="252"/>
      <c r="NR168" s="252"/>
      <c r="NS168" s="252"/>
      <c r="NT168" s="252"/>
      <c r="NU168" s="252"/>
      <c r="NV168" s="252"/>
      <c r="NW168" s="252"/>
      <c r="NX168" s="252"/>
      <c r="NY168" s="252"/>
      <c r="NZ168" s="252"/>
      <c r="OA168" s="252"/>
      <c r="OB168" s="252"/>
      <c r="OC168" s="252"/>
      <c r="OD168" s="252"/>
      <c r="OE168" s="252"/>
      <c r="OF168" s="252"/>
      <c r="OG168" s="252"/>
      <c r="OH168" s="252"/>
      <c r="OI168" s="252"/>
      <c r="OJ168" s="252"/>
      <c r="OK168" s="252"/>
      <c r="OL168" s="252"/>
      <c r="OM168" s="252"/>
      <c r="ON168" s="252"/>
      <c r="OO168" s="252"/>
      <c r="OP168" s="252"/>
      <c r="OQ168" s="252"/>
      <c r="OR168" s="252"/>
      <c r="OS168" s="252"/>
      <c r="OT168" s="252"/>
      <c r="OU168" s="252"/>
      <c r="OV168" s="252"/>
      <c r="OW168" s="252"/>
      <c r="OX168" s="252"/>
      <c r="OY168" s="252"/>
      <c r="OZ168" s="252"/>
      <c r="PA168" s="252"/>
      <c r="PB168" s="252"/>
      <c r="PC168" s="252"/>
      <c r="PD168" s="252"/>
      <c r="PE168" s="252"/>
      <c r="PF168" s="252"/>
      <c r="PG168" s="252"/>
      <c r="PH168" s="252"/>
      <c r="PI168" s="252"/>
      <c r="PJ168" s="252"/>
      <c r="PK168" s="252"/>
      <c r="PL168" s="252"/>
      <c r="PM168" s="252"/>
      <c r="PN168" s="252"/>
      <c r="PO168" s="252"/>
      <c r="PP168" s="252"/>
      <c r="PQ168" s="252"/>
      <c r="PR168" s="252"/>
      <c r="PS168" s="252"/>
      <c r="PT168" s="252"/>
      <c r="PU168" s="252"/>
      <c r="PV168" s="252"/>
      <c r="PW168" s="252"/>
      <c r="PX168" s="252"/>
      <c r="PY168" s="252"/>
      <c r="PZ168" s="252"/>
      <c r="QA168" s="252"/>
      <c r="QB168" s="252"/>
      <c r="QC168" s="252"/>
      <c r="QD168" s="252"/>
      <c r="QE168" s="252"/>
      <c r="QF168" s="252"/>
      <c r="QG168" s="252"/>
      <c r="QH168" s="252"/>
      <c r="QI168" s="252"/>
      <c r="QJ168" s="252"/>
      <c r="QK168" s="252"/>
      <c r="QL168" s="252"/>
      <c r="QM168" s="252"/>
      <c r="QN168" s="252"/>
      <c r="QO168" s="252"/>
      <c r="QP168" s="252"/>
      <c r="QQ168" s="252"/>
      <c r="QR168" s="252"/>
      <c r="QS168" s="252"/>
      <c r="QT168" s="252"/>
      <c r="QU168" s="252"/>
      <c r="QV168" s="252"/>
      <c r="QW168" s="252"/>
      <c r="QX168" s="252"/>
      <c r="QY168" s="252"/>
      <c r="QZ168" s="252"/>
      <c r="RA168" s="252"/>
      <c r="RB168" s="252"/>
      <c r="RC168" s="252"/>
      <c r="RD168" s="252"/>
      <c r="RE168" s="252"/>
      <c r="RF168" s="252"/>
      <c r="RG168" s="252"/>
      <c r="RH168" s="252"/>
      <c r="RI168" s="252"/>
      <c r="RJ168" s="252"/>
      <c r="RK168" s="252"/>
      <c r="RL168" s="252"/>
      <c r="RM168" s="252"/>
      <c r="RN168" s="252"/>
      <c r="RO168" s="252"/>
      <c r="RP168" s="252"/>
      <c r="RQ168" s="252"/>
      <c r="RR168" s="252"/>
      <c r="RS168" s="252"/>
      <c r="RT168" s="252"/>
      <c r="RU168" s="252"/>
      <c r="RV168" s="252"/>
      <c r="RW168" s="252"/>
      <c r="RX168" s="252"/>
      <c r="RY168" s="252"/>
      <c r="RZ168" s="252"/>
      <c r="SA168" s="252"/>
      <c r="SB168" s="252"/>
      <c r="SC168" s="252"/>
      <c r="SD168" s="252"/>
      <c r="SE168" s="252"/>
      <c r="SF168" s="252"/>
      <c r="SG168" s="252"/>
      <c r="SH168" s="252"/>
      <c r="SI168" s="252"/>
      <c r="SJ168" s="252"/>
      <c r="SK168" s="252"/>
      <c r="SL168" s="252"/>
      <c r="SM168" s="252"/>
      <c r="SN168" s="252"/>
      <c r="SO168" s="252"/>
      <c r="SP168" s="252"/>
      <c r="SQ168" s="252"/>
      <c r="SR168" s="252"/>
      <c r="SS168" s="252"/>
      <c r="ST168" s="252"/>
      <c r="SU168" s="252"/>
      <c r="SV168" s="252"/>
      <c r="SW168" s="252"/>
      <c r="SX168" s="252"/>
      <c r="SY168" s="252"/>
      <c r="SZ168" s="252"/>
      <c r="TA168" s="252"/>
      <c r="TB168" s="252"/>
      <c r="TC168" s="252"/>
      <c r="TD168" s="252"/>
      <c r="TE168" s="252"/>
      <c r="TF168" s="252"/>
      <c r="TG168" s="252"/>
      <c r="TH168" s="252"/>
      <c r="TI168" s="252"/>
      <c r="TJ168" s="252"/>
      <c r="TK168" s="252"/>
      <c r="TL168" s="252"/>
      <c r="TM168" s="252"/>
      <c r="TN168" s="252"/>
      <c r="TO168" s="252"/>
      <c r="TP168" s="252"/>
      <c r="TQ168" s="252"/>
      <c r="TR168" s="252"/>
      <c r="TS168" s="252"/>
      <c r="TT168" s="252"/>
      <c r="TU168" s="252"/>
      <c r="TV168" s="252"/>
      <c r="TW168" s="252"/>
      <c r="TX168" s="252"/>
      <c r="TY168" s="252"/>
      <c r="TZ168" s="252"/>
      <c r="UA168" s="252"/>
      <c r="UB168" s="252"/>
      <c r="UC168" s="252"/>
      <c r="UD168" s="252"/>
      <c r="UE168" s="252"/>
      <c r="UF168" s="252"/>
      <c r="UG168" s="252"/>
      <c r="UH168" s="252"/>
      <c r="UI168" s="252"/>
      <c r="UJ168" s="252"/>
      <c r="UK168" s="252"/>
      <c r="UL168" s="252"/>
      <c r="UM168" s="252"/>
      <c r="UN168" s="252"/>
      <c r="UO168" s="252"/>
      <c r="UP168" s="252"/>
      <c r="UQ168" s="252"/>
      <c r="UR168" s="252"/>
      <c r="US168" s="252"/>
      <c r="UT168" s="252"/>
      <c r="UU168" s="252"/>
      <c r="UV168" s="252"/>
      <c r="UW168" s="252"/>
      <c r="UX168" s="252"/>
      <c r="UY168" s="252"/>
      <c r="UZ168" s="252"/>
      <c r="VA168" s="252"/>
      <c r="VB168" s="252"/>
      <c r="VC168" s="252"/>
      <c r="VD168" s="252"/>
      <c r="VE168" s="252"/>
      <c r="VF168" s="252"/>
      <c r="VG168" s="252"/>
      <c r="VH168" s="252"/>
      <c r="VI168" s="252"/>
      <c r="VJ168" s="252"/>
      <c r="VK168" s="252"/>
      <c r="VL168" s="252"/>
      <c r="VM168" s="252"/>
      <c r="VN168" s="252"/>
      <c r="VO168" s="252"/>
      <c r="VP168" s="252"/>
      <c r="VQ168" s="252"/>
      <c r="VR168" s="252"/>
      <c r="VS168" s="252"/>
      <c r="VT168" s="252"/>
      <c r="VU168" s="252"/>
      <c r="VV168" s="252"/>
      <c r="VW168" s="252"/>
      <c r="VX168" s="252"/>
      <c r="VY168" s="252"/>
      <c r="VZ168" s="252"/>
      <c r="WA168" s="252"/>
      <c r="WB168" s="252"/>
      <c r="WC168" s="252"/>
      <c r="WD168" s="252"/>
      <c r="WE168" s="252"/>
      <c r="WF168" s="252"/>
      <c r="WG168" s="252"/>
      <c r="WH168" s="252"/>
      <c r="WI168" s="252"/>
      <c r="WJ168" s="252"/>
      <c r="WK168" s="252"/>
      <c r="WL168" s="252"/>
      <c r="WM168" s="252"/>
      <c r="WN168" s="252"/>
      <c r="WO168" s="252"/>
      <c r="WP168" s="252"/>
      <c r="WQ168" s="252"/>
      <c r="WR168" s="252"/>
      <c r="WS168" s="252"/>
      <c r="WT168" s="252"/>
      <c r="WU168" s="252"/>
      <c r="WV168" s="252"/>
      <c r="WW168" s="252"/>
      <c r="WX168" s="252"/>
      <c r="WY168" s="252"/>
      <c r="WZ168" s="252"/>
      <c r="XA168" s="252"/>
      <c r="XB168" s="252"/>
      <c r="XC168" s="252"/>
      <c r="XD168" s="252"/>
      <c r="XE168" s="252"/>
      <c r="XF168" s="252"/>
      <c r="XG168" s="252"/>
      <c r="XH168" s="252"/>
      <c r="XI168" s="252"/>
      <c r="XJ168" s="252"/>
      <c r="XK168" s="252"/>
      <c r="XL168" s="252"/>
      <c r="XM168" s="252"/>
      <c r="XN168" s="252"/>
      <c r="XO168" s="252"/>
      <c r="XP168" s="252"/>
      <c r="XQ168" s="252"/>
      <c r="XR168" s="252"/>
      <c r="XS168" s="252"/>
      <c r="XT168" s="252"/>
      <c r="XU168" s="252"/>
      <c r="XV168" s="252"/>
      <c r="XW168" s="252"/>
      <c r="XX168" s="252"/>
      <c r="XY168" s="252"/>
      <c r="XZ168" s="252"/>
      <c r="YA168" s="252"/>
      <c r="YB168" s="252"/>
      <c r="YC168" s="252"/>
      <c r="YD168" s="252"/>
      <c r="YE168" s="252"/>
      <c r="YF168" s="252"/>
      <c r="YG168" s="252"/>
      <c r="YH168" s="252"/>
      <c r="YI168" s="252"/>
      <c r="YJ168" s="252"/>
      <c r="YK168" s="252"/>
      <c r="YL168" s="252"/>
      <c r="YM168" s="252"/>
      <c r="YN168" s="252"/>
      <c r="YO168" s="252"/>
      <c r="YP168" s="252"/>
      <c r="YQ168" s="252"/>
      <c r="YR168" s="252"/>
      <c r="YS168" s="252"/>
      <c r="YT168" s="252"/>
      <c r="YU168" s="252"/>
      <c r="YV168" s="252"/>
      <c r="YW168" s="252"/>
      <c r="YX168" s="252"/>
      <c r="YY168" s="252"/>
      <c r="YZ168" s="252"/>
      <c r="ZA168" s="252"/>
      <c r="ZB168" s="252"/>
      <c r="ZC168" s="252"/>
      <c r="ZD168" s="252"/>
      <c r="ZE168" s="252"/>
      <c r="ZF168" s="252"/>
      <c r="ZG168" s="252"/>
      <c r="ZH168" s="252"/>
      <c r="ZI168" s="252"/>
      <c r="ZJ168" s="252"/>
      <c r="ZK168" s="252"/>
      <c r="ZL168" s="252"/>
      <c r="ZM168" s="252"/>
      <c r="ZN168" s="252"/>
      <c r="ZO168" s="252"/>
      <c r="ZP168" s="252"/>
      <c r="ZQ168" s="252"/>
      <c r="ZR168" s="252"/>
      <c r="ZS168" s="252"/>
      <c r="ZT168" s="252"/>
      <c r="ZU168" s="252"/>
      <c r="ZV168" s="252"/>
      <c r="ZW168" s="252"/>
      <c r="ZX168" s="252"/>
      <c r="ZY168" s="252"/>
      <c r="ZZ168" s="252"/>
      <c r="AAA168" s="252"/>
      <c r="AAB168" s="252"/>
      <c r="AAC168" s="252"/>
      <c r="AAD168" s="252"/>
      <c r="AAE168" s="252"/>
      <c r="AAF168" s="252"/>
      <c r="AAG168" s="252"/>
      <c r="AAH168" s="252"/>
      <c r="AAI168" s="252"/>
      <c r="AAJ168" s="252"/>
      <c r="AAK168" s="252"/>
      <c r="AAL168" s="252"/>
      <c r="AAM168" s="252"/>
      <c r="AAN168" s="252"/>
      <c r="AAO168" s="252"/>
      <c r="AAP168" s="252"/>
      <c r="AAQ168" s="252"/>
      <c r="AAR168" s="252"/>
      <c r="AAS168" s="252"/>
      <c r="AAT168" s="252"/>
      <c r="AAU168" s="252"/>
      <c r="AAV168" s="252"/>
      <c r="AAW168" s="252"/>
      <c r="AAX168" s="252"/>
      <c r="AAY168" s="252"/>
      <c r="AAZ168" s="252"/>
      <c r="ABA168" s="252"/>
      <c r="ABB168" s="252"/>
      <c r="ABC168" s="252"/>
      <c r="ABD168" s="252"/>
      <c r="ABE168" s="252"/>
      <c r="ABF168" s="252"/>
      <c r="ABG168" s="252"/>
      <c r="ABH168" s="252"/>
      <c r="ABI168" s="252"/>
      <c r="ABJ168" s="252"/>
      <c r="ABK168" s="252"/>
      <c r="ABL168" s="252"/>
      <c r="ABM168" s="252"/>
      <c r="ABN168" s="252"/>
      <c r="ABO168" s="252"/>
      <c r="ABP168" s="252"/>
      <c r="ABQ168" s="252"/>
      <c r="ABR168" s="252"/>
      <c r="ABS168" s="252"/>
      <c r="ABT168" s="252"/>
      <c r="ABU168" s="252"/>
      <c r="ABV168" s="252"/>
      <c r="ABW168" s="252"/>
      <c r="ABX168" s="252"/>
      <c r="ABY168" s="252"/>
      <c r="ABZ168" s="252"/>
      <c r="ACA168" s="252"/>
      <c r="ACB168" s="252"/>
      <c r="ACC168" s="252"/>
      <c r="ACD168" s="252"/>
      <c r="ACE168" s="252"/>
      <c r="ACF168" s="252"/>
      <c r="ACG168" s="252"/>
      <c r="ACH168" s="252"/>
      <c r="ACI168" s="252"/>
      <c r="ACJ168" s="252"/>
      <c r="ACK168" s="252"/>
      <c r="ACL168" s="252"/>
      <c r="ACM168" s="252"/>
      <c r="ACN168" s="252"/>
      <c r="ACO168" s="252"/>
      <c r="ACP168" s="252"/>
      <c r="ACQ168" s="252"/>
      <c r="ACR168" s="252"/>
      <c r="ACS168" s="252"/>
      <c r="ACT168" s="252"/>
      <c r="ACU168" s="252"/>
      <c r="ACV168" s="252"/>
      <c r="ACW168" s="252"/>
      <c r="ACX168" s="252"/>
      <c r="ACY168" s="252"/>
      <c r="ACZ168" s="252"/>
      <c r="ADA168" s="252"/>
      <c r="ADB168" s="252"/>
      <c r="ADC168" s="252"/>
      <c r="ADD168" s="252"/>
      <c r="ADE168" s="252"/>
      <c r="ADF168" s="252"/>
      <c r="ADG168" s="252"/>
      <c r="ADH168" s="252"/>
      <c r="ADI168" s="252"/>
      <c r="ADJ168" s="252"/>
      <c r="ADK168" s="252"/>
      <c r="ADL168" s="252"/>
      <c r="ADM168" s="252"/>
      <c r="ADN168" s="252"/>
      <c r="ADO168" s="252"/>
      <c r="ADP168" s="252"/>
      <c r="ADQ168" s="252"/>
      <c r="ADR168" s="252"/>
      <c r="ADS168" s="252"/>
      <c r="ADT168" s="252"/>
      <c r="ADU168" s="252"/>
      <c r="ADV168" s="252"/>
      <c r="ADW168" s="252"/>
      <c r="ADX168" s="252"/>
      <c r="ADY168" s="252"/>
      <c r="ADZ168" s="252"/>
      <c r="AEA168" s="252"/>
      <c r="AEB168" s="252"/>
      <c r="AEC168" s="252"/>
      <c r="AED168" s="252"/>
      <c r="AEE168" s="252"/>
      <c r="AEF168" s="252"/>
      <c r="AEG168" s="252"/>
      <c r="AEH168" s="252"/>
      <c r="AEI168" s="252"/>
      <c r="AEJ168" s="252"/>
      <c r="AEK168" s="252"/>
      <c r="AEL168" s="252"/>
      <c r="AEM168" s="252"/>
      <c r="AEN168" s="252"/>
      <c r="AEO168" s="252"/>
      <c r="AEP168" s="252"/>
      <c r="AEQ168" s="252"/>
      <c r="AER168" s="252"/>
      <c r="AES168" s="252"/>
      <c r="AET168" s="252"/>
      <c r="AEU168" s="252"/>
      <c r="AEV168" s="252"/>
      <c r="AEW168" s="252"/>
      <c r="AEX168" s="252"/>
      <c r="AEY168" s="252"/>
      <c r="AEZ168" s="252"/>
      <c r="AFA168" s="252"/>
      <c r="AFB168" s="252"/>
      <c r="AFC168" s="252"/>
      <c r="AFD168" s="252"/>
      <c r="AFE168" s="252"/>
      <c r="AFF168" s="252"/>
      <c r="AFG168" s="252"/>
      <c r="AFH168" s="252"/>
      <c r="AFI168" s="252"/>
      <c r="AFJ168" s="252"/>
      <c r="AFK168" s="252"/>
      <c r="AFL168" s="252"/>
      <c r="AFM168" s="252"/>
      <c r="AFN168" s="252"/>
      <c r="AFO168" s="252"/>
      <c r="AFP168" s="252"/>
      <c r="AFQ168" s="252"/>
      <c r="AFR168" s="252"/>
      <c r="AFS168" s="252"/>
      <c r="AFT168" s="252"/>
      <c r="AFU168" s="252"/>
      <c r="AFV168" s="252"/>
      <c r="AFW168" s="252"/>
      <c r="AFX168" s="252"/>
      <c r="AFY168" s="252"/>
      <c r="AFZ168" s="252"/>
      <c r="AGA168" s="252"/>
      <c r="AGB168" s="252"/>
      <c r="AGC168" s="252"/>
      <c r="AGD168" s="252"/>
      <c r="AGE168" s="252"/>
      <c r="AGF168" s="252"/>
      <c r="AGG168" s="252"/>
      <c r="AGH168" s="252"/>
      <c r="AGI168" s="252"/>
      <c r="AGJ168" s="252"/>
      <c r="AGK168" s="252"/>
      <c r="AGL168" s="252"/>
      <c r="AGM168" s="252"/>
      <c r="AGN168" s="252"/>
      <c r="AGO168" s="252"/>
      <c r="AGP168" s="252"/>
      <c r="AGQ168" s="252"/>
      <c r="AGR168" s="252"/>
      <c r="AGS168" s="252"/>
      <c r="AGT168" s="252"/>
      <c r="AGU168" s="252"/>
      <c r="AGV168" s="252"/>
      <c r="AGW168" s="252"/>
      <c r="AGX168" s="252"/>
      <c r="AGY168" s="252"/>
      <c r="AGZ168" s="252"/>
      <c r="AHA168" s="252"/>
      <c r="AHB168" s="252"/>
      <c r="AHC168" s="252"/>
      <c r="AHD168" s="252"/>
      <c r="AHE168" s="252"/>
      <c r="AHF168" s="252"/>
      <c r="AHG168" s="252"/>
      <c r="AHH168" s="252"/>
      <c r="AHI168" s="252"/>
      <c r="AHJ168" s="252"/>
      <c r="AHK168" s="252"/>
      <c r="AHL168" s="252"/>
      <c r="AHM168" s="252"/>
      <c r="AHN168" s="252"/>
      <c r="AHO168" s="252"/>
      <c r="AHP168" s="252"/>
      <c r="AHQ168" s="252"/>
      <c r="AHR168" s="252"/>
      <c r="AHS168" s="252"/>
      <c r="AHT168" s="252"/>
      <c r="AHU168" s="252"/>
      <c r="AHV168" s="252"/>
      <c r="AHW168" s="252"/>
      <c r="AHX168" s="252"/>
      <c r="AHY168" s="252"/>
      <c r="AHZ168" s="252"/>
      <c r="AIA168" s="252"/>
      <c r="AIB168" s="252"/>
      <c r="AIC168" s="252"/>
      <c r="AID168" s="252"/>
      <c r="AIE168" s="252"/>
      <c r="AIF168" s="252"/>
      <c r="AIG168" s="252"/>
      <c r="AIH168" s="252"/>
      <c r="AII168" s="252"/>
      <c r="AIJ168" s="252"/>
      <c r="AIK168" s="252"/>
      <c r="AIL168" s="252"/>
      <c r="AIM168" s="252"/>
      <c r="AIN168" s="252"/>
      <c r="AIO168" s="252"/>
      <c r="AIP168" s="252"/>
      <c r="AIQ168" s="252"/>
      <c r="AIR168" s="252"/>
      <c r="AIS168" s="252"/>
      <c r="AIT168" s="252"/>
      <c r="AIU168" s="252"/>
      <c r="AIV168" s="252"/>
      <c r="AIW168" s="252"/>
      <c r="AIX168" s="252"/>
      <c r="AIY168" s="252"/>
      <c r="AIZ168" s="252"/>
      <c r="AJA168" s="252"/>
      <c r="AJB168" s="252"/>
      <c r="AJC168" s="252"/>
      <c r="AJD168" s="252"/>
      <c r="AJE168" s="252"/>
      <c r="AJF168" s="252"/>
      <c r="AJG168" s="252"/>
      <c r="AJH168" s="252"/>
      <c r="AJI168" s="252"/>
      <c r="AJJ168" s="252"/>
      <c r="AJK168" s="252"/>
      <c r="AJL168" s="252"/>
      <c r="AJM168" s="252"/>
      <c r="AJN168" s="252"/>
      <c r="AJO168" s="252"/>
      <c r="AJP168" s="252"/>
      <c r="AJQ168" s="252"/>
      <c r="AJR168" s="252"/>
      <c r="AJS168" s="252"/>
      <c r="AJT168" s="252"/>
      <c r="AJU168" s="252"/>
      <c r="AJV168" s="252"/>
      <c r="AJW168" s="252"/>
      <c r="AJX168" s="252"/>
      <c r="AJY168" s="252"/>
      <c r="AJZ168" s="252"/>
      <c r="AKA168" s="252"/>
      <c r="AKB168" s="252"/>
      <c r="AKC168" s="252"/>
      <c r="AKD168" s="252"/>
      <c r="AKE168" s="252"/>
      <c r="AKF168" s="252"/>
      <c r="AKG168" s="252"/>
      <c r="AKH168" s="252"/>
      <c r="AKI168" s="252"/>
      <c r="AKJ168" s="252"/>
      <c r="AKK168" s="252"/>
      <c r="AKL168" s="252"/>
      <c r="AKM168" s="252"/>
      <c r="AKN168" s="252"/>
      <c r="AKO168" s="252"/>
      <c r="AKP168" s="252"/>
      <c r="AKQ168" s="252"/>
      <c r="AKR168" s="252"/>
      <c r="AKS168" s="252"/>
      <c r="AKT168" s="252"/>
      <c r="AKU168" s="252"/>
      <c r="AKV168" s="252"/>
      <c r="AKW168" s="252"/>
      <c r="AKX168" s="252"/>
      <c r="AKY168" s="252"/>
      <c r="AKZ168" s="252"/>
      <c r="ALA168" s="252"/>
      <c r="ALB168" s="252"/>
      <c r="ALC168" s="252"/>
      <c r="ALD168" s="252"/>
      <c r="ALE168" s="252"/>
      <c r="ALF168" s="252"/>
      <c r="ALG168" s="252"/>
      <c r="ALH168" s="252"/>
      <c r="ALI168" s="252"/>
      <c r="ALJ168" s="252"/>
      <c r="ALK168" s="252"/>
      <c r="ALL168" s="252"/>
      <c r="ALM168" s="252"/>
      <c r="ALN168" s="252"/>
      <c r="ALO168" s="252"/>
      <c r="ALP168" s="252"/>
      <c r="ALQ168" s="252"/>
      <c r="ALR168" s="252"/>
      <c r="ALS168" s="252"/>
      <c r="ALT168" s="252"/>
      <c r="ALU168" s="252"/>
      <c r="ALV168" s="252"/>
      <c r="ALW168" s="252"/>
      <c r="ALX168" s="252"/>
      <c r="ALY168" s="252"/>
      <c r="ALZ168" s="252"/>
      <c r="AMA168" s="252"/>
      <c r="AMB168" s="252"/>
      <c r="AMC168" s="252"/>
      <c r="AMD168" s="252"/>
      <c r="AME168" s="252"/>
      <c r="AMF168" s="252"/>
      <c r="AMG168" s="252"/>
      <c r="AMH168" s="252"/>
      <c r="AMI168" s="252"/>
      <c r="AMJ168" s="252"/>
      <c r="AMK168" s="252"/>
      <c r="AML168" s="252"/>
      <c r="AMM168" s="252"/>
      <c r="AMN168" s="252"/>
      <c r="AMO168" s="252"/>
      <c r="AMP168" s="252"/>
      <c r="AMQ168" s="252"/>
      <c r="AMR168" s="252"/>
      <c r="AMS168" s="252"/>
      <c r="AMT168" s="252"/>
      <c r="AMU168" s="252"/>
      <c r="AMV168" s="252"/>
      <c r="AMW168" s="252"/>
      <c r="AMX168" s="252"/>
      <c r="AMY168" s="252"/>
      <c r="AMZ168" s="252"/>
      <c r="ANA168" s="252"/>
      <c r="ANB168" s="252"/>
      <c r="ANC168" s="252"/>
      <c r="AND168" s="252"/>
      <c r="ANE168" s="252"/>
      <c r="ANF168" s="252"/>
      <c r="ANG168" s="252"/>
      <c r="ANH168" s="252"/>
      <c r="ANI168" s="252"/>
      <c r="ANJ168" s="252"/>
      <c r="ANK168" s="252"/>
      <c r="ANL168" s="252"/>
      <c r="ANM168" s="252"/>
      <c r="ANN168" s="252"/>
      <c r="ANO168" s="252"/>
      <c r="ANP168" s="252"/>
      <c r="ANQ168" s="252"/>
      <c r="ANR168" s="252"/>
      <c r="ANS168" s="252"/>
      <c r="ANT168" s="252"/>
      <c r="ANU168" s="252"/>
      <c r="ANV168" s="252"/>
      <c r="ANW168" s="252"/>
      <c r="ANX168" s="252"/>
      <c r="ANY168" s="252"/>
      <c r="ANZ168" s="252"/>
      <c r="AOA168" s="252"/>
      <c r="AOB168" s="252"/>
      <c r="AOC168" s="252"/>
      <c r="AOD168" s="252"/>
      <c r="AOE168" s="252"/>
      <c r="AOF168" s="252"/>
      <c r="AOG168" s="252"/>
      <c r="AOH168" s="252"/>
      <c r="AOI168" s="252"/>
      <c r="AOJ168" s="252"/>
      <c r="AOK168" s="252"/>
      <c r="AOL168" s="252"/>
      <c r="AOM168" s="252"/>
      <c r="AON168" s="252"/>
      <c r="AOO168" s="252"/>
      <c r="AOP168" s="252"/>
      <c r="AOQ168" s="252"/>
      <c r="AOR168" s="252"/>
      <c r="AOS168" s="252"/>
      <c r="AOT168" s="252"/>
      <c r="AOU168" s="252"/>
      <c r="AOV168" s="252"/>
      <c r="AOW168" s="252"/>
      <c r="AOX168" s="252"/>
      <c r="AOY168" s="252"/>
      <c r="AOZ168" s="252"/>
      <c r="APA168" s="252"/>
      <c r="APB168" s="252"/>
      <c r="APC168" s="252"/>
      <c r="APD168" s="252"/>
      <c r="APE168" s="252"/>
      <c r="APF168" s="252"/>
      <c r="APG168" s="252"/>
      <c r="APH168" s="252"/>
      <c r="API168" s="252"/>
      <c r="APJ168" s="252"/>
      <c r="APK168" s="252"/>
      <c r="APL168" s="252"/>
      <c r="APM168" s="252"/>
      <c r="APN168" s="252"/>
      <c r="APO168" s="252"/>
      <c r="APP168" s="252"/>
    </row>
    <row r="169" spans="1:1108" s="173" customFormat="1">
      <c r="A169" s="42">
        <v>437</v>
      </c>
      <c r="B169" s="137">
        <v>152.1</v>
      </c>
      <c r="C169" s="102" t="s">
        <v>1135</v>
      </c>
      <c r="D169" s="174">
        <v>1293</v>
      </c>
      <c r="E169" s="97" t="s">
        <v>1086</v>
      </c>
      <c r="F169" s="175" t="s">
        <v>1105</v>
      </c>
      <c r="G169" s="175" t="s">
        <v>1136</v>
      </c>
      <c r="H169" s="175" t="s">
        <v>1106</v>
      </c>
      <c r="I169" s="175" t="s">
        <v>791</v>
      </c>
      <c r="J169" s="10" t="s">
        <v>1137</v>
      </c>
      <c r="K169" s="10" t="s">
        <v>1138</v>
      </c>
      <c r="L169" s="74" t="s">
        <v>1139</v>
      </c>
      <c r="M169" s="10" t="s">
        <v>1140</v>
      </c>
      <c r="N169" s="74" t="s">
        <v>201</v>
      </c>
      <c r="O169" s="177">
        <v>101547</v>
      </c>
      <c r="P169" s="401">
        <v>89</v>
      </c>
      <c r="Q169" s="109" t="s">
        <v>0</v>
      </c>
      <c r="R169" s="109">
        <v>89</v>
      </c>
      <c r="S169" s="109" t="s">
        <v>0</v>
      </c>
      <c r="T169" s="109">
        <v>3</v>
      </c>
      <c r="U169" s="109" t="s">
        <v>0</v>
      </c>
      <c r="V169" s="109">
        <v>16</v>
      </c>
      <c r="W169" s="109" t="s">
        <v>0</v>
      </c>
      <c r="X169" s="109">
        <v>10</v>
      </c>
      <c r="Y169" s="109" t="s">
        <v>0</v>
      </c>
      <c r="Z169" s="109">
        <v>2</v>
      </c>
      <c r="AA169" s="109" t="s">
        <v>0</v>
      </c>
      <c r="AB169" s="109"/>
      <c r="AC169" s="109" t="s">
        <v>0</v>
      </c>
      <c r="AD169" s="109"/>
      <c r="AE169" s="109" t="s">
        <v>0</v>
      </c>
      <c r="AF169" s="77">
        <v>4.5</v>
      </c>
      <c r="AG169" s="78">
        <v>8</v>
      </c>
      <c r="AH169" s="77" t="s">
        <v>407</v>
      </c>
      <c r="AI169" s="77" t="s">
        <v>0</v>
      </c>
      <c r="AJ169" s="284" t="s">
        <v>8</v>
      </c>
      <c r="AK169" s="284" t="s">
        <v>797</v>
      </c>
      <c r="AL169" s="285" t="s">
        <v>11</v>
      </c>
      <c r="AM169" s="285"/>
      <c r="AN169" s="285"/>
      <c r="AO169" s="285"/>
      <c r="AP169" s="111">
        <v>10</v>
      </c>
      <c r="AQ169" s="111" t="s">
        <v>7</v>
      </c>
      <c r="AR169" s="83">
        <v>0.28000000000000003</v>
      </c>
      <c r="AS169" s="83" t="s">
        <v>20</v>
      </c>
      <c r="AT169" s="265" t="s">
        <v>465</v>
      </c>
      <c r="AU169" s="266" t="s">
        <v>408</v>
      </c>
      <c r="AV169" s="266" t="s">
        <v>466</v>
      </c>
      <c r="AW169" s="74" t="s">
        <v>206</v>
      </c>
      <c r="AX169" s="74" t="s">
        <v>207</v>
      </c>
      <c r="AY169" s="74" t="s">
        <v>208</v>
      </c>
      <c r="AZ169" s="74" t="s">
        <v>209</v>
      </c>
      <c r="BA169" s="152" t="s">
        <v>210</v>
      </c>
      <c r="BB169" s="86" t="s">
        <v>211</v>
      </c>
      <c r="BC169" s="86" t="s">
        <v>212</v>
      </c>
      <c r="BD169" s="86" t="s">
        <v>213</v>
      </c>
      <c r="BE169" s="96" t="s">
        <v>1086</v>
      </c>
      <c r="BF169" s="236" t="s">
        <v>1094</v>
      </c>
      <c r="BG169" s="96" t="s">
        <v>1095</v>
      </c>
      <c r="BH169" s="96" t="s">
        <v>1096</v>
      </c>
      <c r="BM169" s="155" t="s">
        <v>215</v>
      </c>
      <c r="BN169" s="154" t="s">
        <v>216</v>
      </c>
      <c r="BO169" s="154" t="s">
        <v>217</v>
      </c>
      <c r="BP169" s="154" t="s">
        <v>218</v>
      </c>
      <c r="BQ169" s="155" t="s">
        <v>219</v>
      </c>
      <c r="BR169" s="154" t="s">
        <v>220</v>
      </c>
      <c r="BS169" s="121" t="s">
        <v>221</v>
      </c>
      <c r="BT169" s="121" t="s">
        <v>222</v>
      </c>
      <c r="BU169" s="121" t="s">
        <v>215</v>
      </c>
      <c r="BV169" s="121" t="s">
        <v>216</v>
      </c>
      <c r="BW169" s="121" t="s">
        <v>217</v>
      </c>
      <c r="BX169" s="121" t="s">
        <v>218</v>
      </c>
      <c r="BY169" s="121" t="s">
        <v>414</v>
      </c>
      <c r="BZ169" s="155" t="s">
        <v>415</v>
      </c>
      <c r="CA169" s="268" t="s">
        <v>416</v>
      </c>
      <c r="CB169" s="268" t="s">
        <v>417</v>
      </c>
      <c r="CC169" s="155" t="s">
        <v>344</v>
      </c>
      <c r="CD169" s="155" t="s">
        <v>345</v>
      </c>
      <c r="CE169" s="155" t="s">
        <v>346</v>
      </c>
      <c r="CF169" s="155" t="s">
        <v>347</v>
      </c>
      <c r="CG169" s="154" t="s">
        <v>734</v>
      </c>
      <c r="CH169" s="156" t="s">
        <v>735</v>
      </c>
      <c r="CI169" s="156" t="s">
        <v>736</v>
      </c>
      <c r="CJ169" s="156" t="s">
        <v>737</v>
      </c>
      <c r="CK169" s="158"/>
      <c r="CL169" s="158"/>
      <c r="CM169" s="158"/>
      <c r="CN169" s="158"/>
      <c r="CO169" s="158"/>
      <c r="CP169" s="158"/>
      <c r="CQ169" s="158"/>
      <c r="CR169" s="158"/>
      <c r="CS169" s="158"/>
      <c r="CT169" s="158"/>
      <c r="CU169" s="158"/>
      <c r="CV169" s="158"/>
      <c r="CW169" s="158"/>
      <c r="CX169" s="158"/>
      <c r="CY169" s="158"/>
      <c r="CZ169" s="91"/>
      <c r="DA169" s="92"/>
      <c r="DB169" s="93"/>
      <c r="DC169" s="93"/>
      <c r="DD169" s="93"/>
      <c r="DE169" s="280" t="s">
        <v>509</v>
      </c>
      <c r="DF169" s="92"/>
      <c r="DG169" s="158"/>
      <c r="DH169" s="158"/>
      <c r="DI169" s="92" t="s">
        <v>236</v>
      </c>
      <c r="DJ169" s="91" t="s">
        <v>237</v>
      </c>
      <c r="DK169" s="91" t="s">
        <v>238</v>
      </c>
      <c r="DL169" s="91" t="s">
        <v>239</v>
      </c>
      <c r="DM169" s="127" t="s">
        <v>414</v>
      </c>
      <c r="DN169" s="127" t="s">
        <v>422</v>
      </c>
      <c r="DO169" s="127" t="s">
        <v>423</v>
      </c>
      <c r="DP169" s="127" t="s">
        <v>424</v>
      </c>
      <c r="DQ169" s="91"/>
      <c r="DR169" s="91"/>
      <c r="DS169" s="91"/>
      <c r="DT169" s="91"/>
      <c r="DU169" s="191" t="s">
        <v>852</v>
      </c>
      <c r="DV169" s="91" t="s">
        <v>853</v>
      </c>
      <c r="DW169" s="91" t="s">
        <v>854</v>
      </c>
      <c r="DX169" s="91" t="s">
        <v>855</v>
      </c>
      <c r="DY169" s="91"/>
      <c r="DZ169" s="91"/>
      <c r="EA169" s="91"/>
      <c r="EB169" s="91"/>
      <c r="EC169" s="91"/>
      <c r="ED169" s="91"/>
      <c r="EE169" s="91"/>
      <c r="EF169" s="91"/>
      <c r="EG169" s="94" t="s">
        <v>1111</v>
      </c>
      <c r="EH169" s="96" t="s">
        <v>516</v>
      </c>
      <c r="EI169" s="95" t="s">
        <v>517</v>
      </c>
      <c r="EJ169" s="95" t="s">
        <v>518</v>
      </c>
      <c r="EK169" s="96" t="s">
        <v>253</v>
      </c>
      <c r="EL169" s="74" t="s">
        <v>519</v>
      </c>
      <c r="EM169" s="74" t="s">
        <v>520</v>
      </c>
      <c r="EN169" s="137" t="s">
        <v>1111</v>
      </c>
      <c r="EO169" s="185" t="s">
        <v>254</v>
      </c>
      <c r="EP169" s="185" t="s">
        <v>994</v>
      </c>
      <c r="EQ169" s="185" t="s">
        <v>1141</v>
      </c>
      <c r="ER169" s="185" t="s">
        <v>1142</v>
      </c>
      <c r="ES169" s="185" t="s">
        <v>1143</v>
      </c>
      <c r="ET169" s="185" t="s">
        <v>1115</v>
      </c>
      <c r="EU169" s="185" t="s">
        <v>1144</v>
      </c>
      <c r="EV169" s="137"/>
      <c r="EW169" s="137"/>
      <c r="EX169" s="356"/>
      <c r="EY169" s="356"/>
      <c r="EZ169" s="356"/>
      <c r="FA169" s="356"/>
      <c r="FB169" s="356"/>
      <c r="FC169" s="356"/>
      <c r="FD169" s="355" t="s">
        <v>771</v>
      </c>
      <c r="FE169" s="356"/>
      <c r="FF169" s="240">
        <v>46687</v>
      </c>
      <c r="FG169" s="248"/>
      <c r="FH169" s="248"/>
      <c r="FI169" s="240">
        <v>115844</v>
      </c>
      <c r="FJ169" s="248"/>
      <c r="FK169" s="248"/>
      <c r="FL169" s="135">
        <v>1</v>
      </c>
      <c r="FM169" s="136"/>
      <c r="FN169" s="136"/>
      <c r="FO169" s="136"/>
      <c r="FP169" s="136"/>
      <c r="FQ169" s="136"/>
      <c r="FR169" s="136"/>
      <c r="FS169" s="136"/>
      <c r="FT169" s="136"/>
      <c r="FU169" s="136"/>
      <c r="FV169" s="136"/>
      <c r="FW169" s="249"/>
      <c r="FX169" s="249"/>
      <c r="FY169" s="249"/>
      <c r="FZ169" s="249"/>
      <c r="GA169" s="249"/>
      <c r="GB169" s="249"/>
      <c r="GC169" s="249"/>
      <c r="GD169" s="249"/>
      <c r="GE169" s="249"/>
      <c r="GF169" s="249"/>
      <c r="GG169" s="249"/>
      <c r="GH169" s="249"/>
      <c r="GI169" s="249"/>
      <c r="GJ169" s="249"/>
      <c r="GK169" s="249"/>
      <c r="GL169" s="249"/>
      <c r="GM169" s="249"/>
      <c r="GN169" s="249"/>
      <c r="GO169" s="249"/>
      <c r="GP169" s="249"/>
      <c r="GQ169" s="249"/>
      <c r="GR169" s="249"/>
      <c r="GS169" s="249"/>
      <c r="GT169" s="249"/>
      <c r="GU169" s="249"/>
      <c r="GV169" s="249"/>
      <c r="GW169" s="249"/>
      <c r="GX169" s="249"/>
      <c r="GY169" s="249"/>
      <c r="GZ169" s="249"/>
      <c r="HA169" s="249"/>
      <c r="HB169" s="249"/>
      <c r="HC169" s="249"/>
      <c r="HD169" s="249"/>
      <c r="HE169" s="249"/>
      <c r="HF169" s="249"/>
      <c r="HG169" s="249"/>
      <c r="HH169" s="249"/>
      <c r="HI169" s="249"/>
      <c r="HJ169" s="249"/>
      <c r="HK169" s="249"/>
      <c r="HL169" s="249"/>
      <c r="HM169" s="249"/>
      <c r="HN169" s="249"/>
      <c r="HO169" s="249"/>
      <c r="HP169" s="249"/>
      <c r="HQ169" s="249"/>
      <c r="HR169" s="249"/>
      <c r="HS169" s="249"/>
      <c r="HT169" s="249"/>
      <c r="HU169" s="249"/>
      <c r="HV169" s="249"/>
      <c r="HW169" s="249"/>
      <c r="HX169" s="249"/>
      <c r="HY169" s="249"/>
      <c r="HZ169" s="249"/>
      <c r="IA169" s="249"/>
      <c r="IB169" s="249"/>
      <c r="IC169" s="249"/>
      <c r="ID169" s="249"/>
      <c r="IE169" s="249"/>
      <c r="IF169" s="249"/>
      <c r="IG169" s="249"/>
      <c r="IH169" s="249"/>
      <c r="II169" s="249"/>
      <c r="IJ169" s="249"/>
      <c r="IK169" s="249"/>
      <c r="IL169" s="249"/>
      <c r="IM169" s="249"/>
      <c r="IN169" s="249"/>
      <c r="IO169" s="249"/>
      <c r="IP169" s="249"/>
      <c r="IQ169" s="249"/>
      <c r="IR169" s="249"/>
      <c r="IS169" s="249"/>
      <c r="IT169" s="249"/>
      <c r="IU169" s="249"/>
      <c r="IV169" s="249"/>
      <c r="IW169" s="249"/>
      <c r="IX169" s="249"/>
      <c r="IY169" s="249"/>
      <c r="IZ169" s="249"/>
      <c r="JA169" s="249"/>
      <c r="JB169" s="249"/>
      <c r="JC169" s="249"/>
      <c r="JD169" s="249"/>
      <c r="JE169" s="249"/>
      <c r="JF169" s="249"/>
      <c r="JG169" s="249"/>
      <c r="JH169" s="249"/>
      <c r="JI169" s="249"/>
      <c r="JJ169" s="249"/>
      <c r="JK169" s="249"/>
      <c r="JL169" s="249"/>
      <c r="JM169" s="249"/>
      <c r="JN169" s="249"/>
      <c r="JO169" s="249"/>
      <c r="JP169" s="249"/>
      <c r="JQ169" s="249"/>
      <c r="JR169" s="249"/>
      <c r="JS169" s="249"/>
      <c r="JT169" s="249"/>
      <c r="JU169" s="249"/>
      <c r="JV169" s="249"/>
      <c r="JW169" s="249"/>
      <c r="JX169" s="249"/>
      <c r="JY169" s="249"/>
      <c r="JZ169" s="249"/>
      <c r="KA169" s="249"/>
      <c r="KB169" s="249"/>
      <c r="KC169" s="249"/>
      <c r="KD169" s="249"/>
      <c r="KE169" s="249"/>
      <c r="KF169" s="249"/>
      <c r="KG169" s="249"/>
      <c r="KH169" s="249"/>
      <c r="KI169" s="249"/>
      <c r="KJ169" s="249"/>
      <c r="KK169" s="249"/>
      <c r="KL169" s="249"/>
      <c r="KM169" s="249"/>
      <c r="KN169" s="249"/>
      <c r="KO169" s="249"/>
      <c r="KP169" s="249"/>
      <c r="KQ169" s="249"/>
      <c r="KR169" s="249"/>
      <c r="KS169" s="249"/>
      <c r="KT169" s="249"/>
      <c r="KU169" s="249"/>
      <c r="KV169" s="249"/>
      <c r="KW169" s="249"/>
      <c r="KX169" s="249"/>
      <c r="KY169" s="249"/>
      <c r="KZ169" s="249"/>
      <c r="LA169" s="249"/>
      <c r="LB169" s="249"/>
      <c r="LC169" s="249"/>
      <c r="LD169" s="249"/>
      <c r="LE169" s="249"/>
      <c r="LF169" s="249"/>
      <c r="LG169" s="249"/>
      <c r="LH169" s="249"/>
      <c r="LI169" s="249"/>
      <c r="LJ169" s="249"/>
      <c r="LK169" s="249"/>
      <c r="LL169" s="249"/>
      <c r="LM169" s="249"/>
      <c r="LN169" s="249"/>
      <c r="LO169" s="249"/>
      <c r="LP169" s="249"/>
      <c r="LQ169" s="249"/>
      <c r="LR169" s="249"/>
      <c r="LS169" s="249"/>
      <c r="LT169" s="249"/>
      <c r="LU169" s="249"/>
      <c r="LV169" s="249"/>
      <c r="LW169" s="249"/>
      <c r="LX169" s="249"/>
      <c r="LY169" s="249"/>
      <c r="LZ169" s="249"/>
      <c r="MA169" s="249"/>
      <c r="MB169" s="249"/>
      <c r="MC169" s="249"/>
      <c r="MD169" s="249"/>
      <c r="ME169" s="249"/>
      <c r="MF169" s="249"/>
      <c r="MG169" s="249"/>
      <c r="MH169" s="249"/>
      <c r="MI169" s="249"/>
      <c r="MJ169" s="249"/>
      <c r="MK169" s="249"/>
      <c r="ML169" s="249"/>
      <c r="MM169" s="249"/>
      <c r="MN169" s="249"/>
      <c r="MO169" s="249"/>
      <c r="MP169" s="249"/>
      <c r="MQ169" s="249"/>
      <c r="MR169" s="249"/>
      <c r="MS169" s="249"/>
      <c r="MT169" s="249"/>
      <c r="MU169" s="249"/>
      <c r="MV169" s="249"/>
      <c r="MW169" s="249"/>
      <c r="MX169" s="249"/>
      <c r="MY169" s="249"/>
      <c r="MZ169" s="249"/>
      <c r="NA169" s="249"/>
      <c r="NB169" s="249"/>
      <c r="NC169" s="249"/>
      <c r="ND169" s="249"/>
      <c r="NE169" s="249"/>
      <c r="NF169" s="249"/>
      <c r="NG169" s="249"/>
      <c r="NH169" s="249"/>
      <c r="NI169" s="249"/>
      <c r="NJ169" s="249"/>
      <c r="NK169" s="249"/>
      <c r="NL169" s="249"/>
      <c r="NM169" s="249"/>
      <c r="NN169" s="249"/>
      <c r="NO169" s="249"/>
      <c r="NP169" s="249"/>
      <c r="NQ169" s="249"/>
      <c r="NR169" s="249"/>
      <c r="NS169" s="249"/>
      <c r="NT169" s="249"/>
      <c r="NU169" s="249"/>
      <c r="NV169" s="249"/>
      <c r="NW169" s="249"/>
      <c r="NX169" s="249"/>
      <c r="NY169" s="249"/>
      <c r="NZ169" s="249"/>
      <c r="OA169" s="249"/>
      <c r="OB169" s="249"/>
      <c r="OC169" s="249"/>
      <c r="OD169" s="249"/>
      <c r="OE169" s="249"/>
      <c r="OF169" s="249"/>
      <c r="OG169" s="249"/>
      <c r="OH169" s="249"/>
      <c r="OI169" s="249"/>
      <c r="OJ169" s="249"/>
      <c r="OK169" s="249"/>
      <c r="OL169" s="249"/>
      <c r="OM169" s="249"/>
      <c r="ON169" s="249"/>
      <c r="OO169" s="249"/>
      <c r="OP169" s="249"/>
      <c r="OQ169" s="249"/>
      <c r="OR169" s="249"/>
      <c r="OS169" s="249"/>
      <c r="OT169" s="249"/>
      <c r="OU169" s="249"/>
      <c r="OV169" s="249"/>
      <c r="OW169" s="249"/>
      <c r="OX169" s="249"/>
      <c r="OY169" s="249"/>
      <c r="OZ169" s="249"/>
      <c r="PA169" s="249"/>
      <c r="PB169" s="249"/>
      <c r="PC169" s="249"/>
      <c r="PD169" s="249"/>
      <c r="PE169" s="249"/>
      <c r="PF169" s="249"/>
      <c r="PG169" s="249"/>
      <c r="PH169" s="249"/>
      <c r="PI169" s="249"/>
      <c r="PJ169" s="249"/>
      <c r="PK169" s="249"/>
      <c r="PL169" s="249"/>
      <c r="PM169" s="249"/>
      <c r="PN169" s="249"/>
      <c r="PO169" s="249"/>
      <c r="PP169" s="249"/>
      <c r="PQ169" s="249"/>
      <c r="PR169" s="249"/>
      <c r="PS169" s="249"/>
      <c r="PT169" s="249"/>
      <c r="PU169" s="249"/>
      <c r="PV169" s="249"/>
      <c r="PW169" s="249"/>
      <c r="PX169" s="249"/>
      <c r="PY169" s="249"/>
      <c r="PZ169" s="249"/>
      <c r="QA169" s="249"/>
      <c r="QB169" s="249"/>
      <c r="QC169" s="249"/>
      <c r="QD169" s="249"/>
      <c r="QE169" s="249"/>
      <c r="QF169" s="249"/>
      <c r="QG169" s="249"/>
      <c r="QH169" s="249"/>
      <c r="QI169" s="249"/>
      <c r="QJ169" s="249"/>
      <c r="QK169" s="249"/>
      <c r="QL169" s="249"/>
      <c r="QM169" s="249"/>
      <c r="QN169" s="249"/>
      <c r="QO169" s="249"/>
      <c r="QP169" s="249"/>
      <c r="QQ169" s="249"/>
      <c r="QR169" s="249"/>
      <c r="QS169" s="249"/>
      <c r="QT169" s="249"/>
      <c r="QU169" s="249"/>
      <c r="QV169" s="249"/>
      <c r="QW169" s="249"/>
      <c r="QX169" s="249"/>
      <c r="QY169" s="249"/>
      <c r="QZ169" s="249"/>
      <c r="RA169" s="249"/>
      <c r="RB169" s="249"/>
      <c r="RC169" s="249"/>
      <c r="RD169" s="249"/>
      <c r="RE169" s="249"/>
      <c r="RF169" s="249"/>
      <c r="RG169" s="249"/>
      <c r="RH169" s="249"/>
      <c r="RI169" s="249"/>
      <c r="RJ169" s="249"/>
      <c r="RK169" s="249"/>
      <c r="RL169" s="249"/>
      <c r="RM169" s="249"/>
      <c r="RN169" s="249"/>
      <c r="RO169" s="249"/>
      <c r="RP169" s="249"/>
      <c r="RQ169" s="249"/>
      <c r="RR169" s="249"/>
      <c r="RS169" s="249"/>
      <c r="RT169" s="249"/>
      <c r="RU169" s="249"/>
      <c r="RV169" s="249"/>
      <c r="RW169" s="249"/>
      <c r="RX169" s="249"/>
      <c r="RY169" s="249"/>
      <c r="RZ169" s="249"/>
      <c r="SA169" s="249"/>
      <c r="SB169" s="249"/>
      <c r="SC169" s="249"/>
      <c r="SD169" s="249"/>
      <c r="SE169" s="249"/>
      <c r="SF169" s="249"/>
      <c r="SG169" s="249"/>
      <c r="SH169" s="249"/>
      <c r="SI169" s="249"/>
      <c r="SJ169" s="249"/>
      <c r="SK169" s="249"/>
      <c r="SL169" s="249"/>
      <c r="SM169" s="249"/>
      <c r="SN169" s="249"/>
      <c r="SO169" s="249"/>
      <c r="SP169" s="249"/>
      <c r="SQ169" s="249"/>
      <c r="SR169" s="249"/>
      <c r="SS169" s="249"/>
      <c r="ST169" s="249"/>
      <c r="SU169" s="249"/>
      <c r="SV169" s="249"/>
      <c r="SW169" s="249"/>
      <c r="SX169" s="249"/>
      <c r="SY169" s="249"/>
      <c r="SZ169" s="249"/>
      <c r="TA169" s="249"/>
      <c r="TB169" s="249"/>
      <c r="TC169" s="249"/>
      <c r="TD169" s="249"/>
      <c r="TE169" s="249"/>
      <c r="TF169" s="249"/>
      <c r="TG169" s="249"/>
      <c r="TH169" s="249"/>
      <c r="TI169" s="249"/>
      <c r="TJ169" s="249"/>
      <c r="TK169" s="249"/>
      <c r="TL169" s="249"/>
      <c r="TM169" s="249"/>
      <c r="TN169" s="249"/>
      <c r="TO169" s="249"/>
      <c r="TP169" s="249"/>
      <c r="TQ169" s="249"/>
      <c r="TR169" s="249"/>
      <c r="TS169" s="249"/>
      <c r="TT169" s="249"/>
      <c r="TU169" s="249"/>
      <c r="TV169" s="249"/>
      <c r="TW169" s="249"/>
      <c r="TX169" s="249"/>
      <c r="TY169" s="249"/>
      <c r="TZ169" s="249"/>
      <c r="UA169" s="249"/>
      <c r="UB169" s="249"/>
      <c r="UC169" s="249"/>
      <c r="UD169" s="249"/>
      <c r="UE169" s="249"/>
      <c r="UF169" s="249"/>
      <c r="UG169" s="249"/>
      <c r="UH169" s="249"/>
      <c r="UI169" s="249"/>
      <c r="UJ169" s="249"/>
      <c r="UK169" s="249"/>
      <c r="UL169" s="249"/>
      <c r="UM169" s="249"/>
      <c r="UN169" s="249"/>
      <c r="UO169" s="249"/>
      <c r="UP169" s="249"/>
      <c r="UQ169" s="249"/>
      <c r="UR169" s="249"/>
      <c r="US169" s="249"/>
      <c r="UT169" s="249"/>
      <c r="UU169" s="249"/>
      <c r="UV169" s="249"/>
      <c r="UW169" s="249"/>
      <c r="UX169" s="249"/>
      <c r="UY169" s="249"/>
      <c r="UZ169" s="249"/>
      <c r="VA169" s="249"/>
      <c r="VB169" s="249"/>
      <c r="VC169" s="249"/>
      <c r="VD169" s="249"/>
      <c r="VE169" s="249"/>
      <c r="VF169" s="249"/>
      <c r="VG169" s="249"/>
      <c r="VH169" s="249"/>
      <c r="VI169" s="249"/>
      <c r="VJ169" s="249"/>
      <c r="VK169" s="249"/>
      <c r="VL169" s="249"/>
      <c r="VM169" s="249"/>
      <c r="VN169" s="249"/>
      <c r="VO169" s="249"/>
      <c r="VP169" s="249"/>
      <c r="VQ169" s="249"/>
      <c r="VR169" s="249"/>
      <c r="VS169" s="249"/>
      <c r="VT169" s="249"/>
      <c r="VU169" s="249"/>
      <c r="VV169" s="249"/>
      <c r="VW169" s="249"/>
      <c r="VX169" s="249"/>
      <c r="VY169" s="249"/>
      <c r="VZ169" s="249"/>
      <c r="WA169" s="249"/>
      <c r="WB169" s="249"/>
      <c r="WC169" s="249"/>
      <c r="WD169" s="249"/>
      <c r="WE169" s="249"/>
      <c r="WF169" s="249"/>
      <c r="WG169" s="249"/>
      <c r="WH169" s="249"/>
      <c r="WI169" s="249"/>
      <c r="WJ169" s="249"/>
      <c r="WK169" s="249"/>
      <c r="WL169" s="249"/>
      <c r="WM169" s="249"/>
      <c r="WN169" s="249"/>
      <c r="WO169" s="249"/>
      <c r="WP169" s="249"/>
      <c r="WQ169" s="249"/>
      <c r="WR169" s="249"/>
      <c r="WS169" s="249"/>
      <c r="WT169" s="249"/>
      <c r="WU169" s="249"/>
      <c r="WV169" s="249"/>
      <c r="WW169" s="249"/>
      <c r="WX169" s="249"/>
      <c r="WY169" s="249"/>
      <c r="WZ169" s="249"/>
      <c r="XA169" s="249"/>
      <c r="XB169" s="249"/>
      <c r="XC169" s="249"/>
      <c r="XD169" s="249"/>
      <c r="XE169" s="249"/>
      <c r="XF169" s="249"/>
      <c r="XG169" s="249"/>
      <c r="XH169" s="249"/>
      <c r="XI169" s="249"/>
      <c r="XJ169" s="249"/>
      <c r="XK169" s="249"/>
      <c r="XL169" s="249"/>
      <c r="XM169" s="249"/>
      <c r="XN169" s="249"/>
      <c r="XO169" s="249"/>
      <c r="XP169" s="249"/>
      <c r="XQ169" s="249"/>
      <c r="XR169" s="249"/>
      <c r="XS169" s="249"/>
      <c r="XT169" s="249"/>
      <c r="XU169" s="249"/>
      <c r="XV169" s="249"/>
      <c r="XW169" s="249"/>
      <c r="XX169" s="249"/>
      <c r="XY169" s="249"/>
      <c r="XZ169" s="249"/>
      <c r="YA169" s="249"/>
      <c r="YB169" s="249"/>
      <c r="YC169" s="249"/>
      <c r="YD169" s="249"/>
      <c r="YE169" s="249"/>
      <c r="YF169" s="249"/>
      <c r="YG169" s="249"/>
      <c r="YH169" s="249"/>
      <c r="YI169" s="249"/>
      <c r="YJ169" s="249"/>
      <c r="YK169" s="249"/>
      <c r="YL169" s="249"/>
      <c r="YM169" s="249"/>
      <c r="YN169" s="249"/>
      <c r="YO169" s="249"/>
      <c r="YP169" s="249"/>
      <c r="YQ169" s="249"/>
      <c r="YR169" s="249"/>
      <c r="YS169" s="249"/>
      <c r="YT169" s="249"/>
      <c r="YU169" s="249"/>
      <c r="YV169" s="249"/>
      <c r="YW169" s="249"/>
      <c r="YX169" s="249"/>
      <c r="YY169" s="249"/>
      <c r="YZ169" s="249"/>
      <c r="ZA169" s="249"/>
      <c r="ZB169" s="249"/>
      <c r="ZC169" s="249"/>
      <c r="ZD169" s="249"/>
      <c r="ZE169" s="249"/>
      <c r="ZF169" s="249"/>
      <c r="ZG169" s="249"/>
      <c r="ZH169" s="249"/>
      <c r="ZI169" s="249"/>
      <c r="ZJ169" s="249"/>
      <c r="ZK169" s="249"/>
      <c r="ZL169" s="249"/>
      <c r="ZM169" s="249"/>
      <c r="ZN169" s="249"/>
      <c r="ZO169" s="249"/>
      <c r="ZP169" s="249"/>
      <c r="ZQ169" s="249"/>
      <c r="ZR169" s="249"/>
      <c r="ZS169" s="249"/>
      <c r="ZT169" s="249"/>
      <c r="ZU169" s="249"/>
      <c r="ZV169" s="249"/>
      <c r="ZW169" s="249"/>
      <c r="ZX169" s="249"/>
      <c r="ZY169" s="249"/>
      <c r="ZZ169" s="249"/>
      <c r="AAA169" s="249"/>
      <c r="AAB169" s="249"/>
      <c r="AAC169" s="249"/>
      <c r="AAD169" s="249"/>
      <c r="AAE169" s="249"/>
      <c r="AAF169" s="249"/>
      <c r="AAG169" s="249"/>
      <c r="AAH169" s="249"/>
      <c r="AAI169" s="249"/>
      <c r="AAJ169" s="249"/>
      <c r="AAK169" s="249"/>
      <c r="AAL169" s="249"/>
      <c r="AAM169" s="249"/>
      <c r="AAN169" s="249"/>
      <c r="AAO169" s="249"/>
      <c r="AAP169" s="249"/>
      <c r="AAQ169" s="249"/>
      <c r="AAR169" s="249"/>
      <c r="AAS169" s="249"/>
      <c r="AAT169" s="249"/>
      <c r="AAU169" s="249"/>
      <c r="AAV169" s="249"/>
      <c r="AAW169" s="249"/>
      <c r="AAX169" s="249"/>
      <c r="AAY169" s="249"/>
      <c r="AAZ169" s="249"/>
      <c r="ABA169" s="249"/>
      <c r="ABB169" s="249"/>
      <c r="ABC169" s="249"/>
      <c r="ABD169" s="249"/>
      <c r="ABE169" s="249"/>
      <c r="ABF169" s="249"/>
      <c r="ABG169" s="249"/>
      <c r="ABH169" s="249"/>
      <c r="ABI169" s="249"/>
      <c r="ABJ169" s="249"/>
      <c r="ABK169" s="249"/>
      <c r="ABL169" s="249"/>
      <c r="ABM169" s="249"/>
      <c r="ABN169" s="249"/>
      <c r="ABO169" s="249"/>
      <c r="ABP169" s="249"/>
      <c r="ABQ169" s="249"/>
      <c r="ABR169" s="249"/>
      <c r="ABS169" s="249"/>
      <c r="ABT169" s="249"/>
      <c r="ABU169" s="249"/>
      <c r="ABV169" s="249"/>
      <c r="ABW169" s="249"/>
      <c r="ABX169" s="249"/>
      <c r="ABY169" s="249"/>
      <c r="ABZ169" s="249"/>
      <c r="ACA169" s="249"/>
      <c r="ACB169" s="249"/>
      <c r="ACC169" s="249"/>
      <c r="ACD169" s="249"/>
      <c r="ACE169" s="249"/>
      <c r="ACF169" s="249"/>
      <c r="ACG169" s="249"/>
      <c r="ACH169" s="249"/>
      <c r="ACI169" s="249"/>
      <c r="ACJ169" s="249"/>
      <c r="ACK169" s="249"/>
      <c r="ACL169" s="249"/>
      <c r="ACM169" s="249"/>
      <c r="ACN169" s="249"/>
      <c r="ACO169" s="249"/>
      <c r="ACP169" s="249"/>
      <c r="ACQ169" s="249"/>
      <c r="ACR169" s="249"/>
      <c r="ACS169" s="249"/>
      <c r="ACT169" s="249"/>
      <c r="ACU169" s="249"/>
      <c r="ACV169" s="249"/>
      <c r="ACW169" s="249"/>
      <c r="ACX169" s="249"/>
      <c r="ACY169" s="249"/>
      <c r="ACZ169" s="249"/>
      <c r="ADA169" s="249"/>
      <c r="ADB169" s="249"/>
      <c r="ADC169" s="249"/>
      <c r="ADD169" s="249"/>
      <c r="ADE169" s="249"/>
      <c r="ADF169" s="249"/>
      <c r="ADG169" s="249"/>
      <c r="ADH169" s="249"/>
      <c r="ADI169" s="249"/>
      <c r="ADJ169" s="249"/>
      <c r="ADK169" s="249"/>
      <c r="ADL169" s="249"/>
      <c r="ADM169" s="249"/>
      <c r="ADN169" s="249"/>
      <c r="ADO169" s="249"/>
      <c r="ADP169" s="249"/>
      <c r="ADQ169" s="249"/>
      <c r="ADR169" s="249"/>
      <c r="ADS169" s="249"/>
      <c r="ADT169" s="249"/>
      <c r="ADU169" s="249"/>
      <c r="ADV169" s="249"/>
      <c r="ADW169" s="249"/>
      <c r="ADX169" s="249"/>
      <c r="ADY169" s="249"/>
      <c r="ADZ169" s="249"/>
      <c r="AEA169" s="249"/>
      <c r="AEB169" s="249"/>
      <c r="AEC169" s="249"/>
      <c r="AED169" s="249"/>
      <c r="AEE169" s="249"/>
      <c r="AEF169" s="249"/>
      <c r="AEG169" s="249"/>
      <c r="AEH169" s="249"/>
      <c r="AEI169" s="249"/>
      <c r="AEJ169" s="249"/>
      <c r="AEK169" s="249"/>
      <c r="AEL169" s="249"/>
      <c r="AEM169" s="249"/>
      <c r="AEN169" s="249"/>
      <c r="AEO169" s="249"/>
      <c r="AEP169" s="249"/>
      <c r="AEQ169" s="249"/>
      <c r="AER169" s="249"/>
      <c r="AES169" s="249"/>
      <c r="AET169" s="249"/>
      <c r="AEU169" s="249"/>
      <c r="AEV169" s="249"/>
      <c r="AEW169" s="249"/>
      <c r="AEX169" s="249"/>
      <c r="AEY169" s="249"/>
      <c r="AEZ169" s="249"/>
      <c r="AFA169" s="249"/>
      <c r="AFB169" s="249"/>
      <c r="AFC169" s="249"/>
      <c r="AFD169" s="249"/>
      <c r="AFE169" s="249"/>
      <c r="AFF169" s="249"/>
      <c r="AFG169" s="249"/>
      <c r="AFH169" s="249"/>
      <c r="AFI169" s="249"/>
      <c r="AFJ169" s="249"/>
      <c r="AFK169" s="249"/>
      <c r="AFL169" s="249"/>
      <c r="AFM169" s="249"/>
      <c r="AFN169" s="249"/>
      <c r="AFO169" s="249"/>
      <c r="AFP169" s="249"/>
      <c r="AFQ169" s="249"/>
      <c r="AFR169" s="249"/>
      <c r="AFS169" s="249"/>
      <c r="AFT169" s="249"/>
      <c r="AFU169" s="249"/>
      <c r="AFV169" s="249"/>
      <c r="AFW169" s="249"/>
      <c r="AFX169" s="249"/>
      <c r="AFY169" s="249"/>
      <c r="AFZ169" s="249"/>
      <c r="AGA169" s="249"/>
      <c r="AGB169" s="249"/>
      <c r="AGC169" s="249"/>
      <c r="AGD169" s="249"/>
      <c r="AGE169" s="249"/>
      <c r="AGF169" s="249"/>
      <c r="AGG169" s="249"/>
      <c r="AGH169" s="249"/>
      <c r="AGI169" s="249"/>
      <c r="AGJ169" s="249"/>
      <c r="AGK169" s="249"/>
      <c r="AGL169" s="249"/>
      <c r="AGM169" s="249"/>
      <c r="AGN169" s="249"/>
      <c r="AGO169" s="249"/>
      <c r="AGP169" s="249"/>
      <c r="AGQ169" s="249"/>
      <c r="AGR169" s="249"/>
      <c r="AGS169" s="249"/>
      <c r="AGT169" s="249"/>
      <c r="AGU169" s="249"/>
      <c r="AGV169" s="249"/>
      <c r="AGW169" s="249"/>
      <c r="AGX169" s="249"/>
      <c r="AGY169" s="249"/>
      <c r="AGZ169" s="249"/>
      <c r="AHA169" s="249"/>
      <c r="AHB169" s="249"/>
      <c r="AHC169" s="249"/>
      <c r="AHD169" s="249"/>
      <c r="AHE169" s="249"/>
      <c r="AHF169" s="249"/>
      <c r="AHG169" s="249"/>
      <c r="AHH169" s="249"/>
      <c r="AHI169" s="249"/>
      <c r="AHJ169" s="249"/>
      <c r="AHK169" s="249"/>
      <c r="AHL169" s="249"/>
      <c r="AHM169" s="249"/>
      <c r="AHN169" s="249"/>
      <c r="AHO169" s="249"/>
      <c r="AHP169" s="249"/>
      <c r="AHQ169" s="249"/>
      <c r="AHR169" s="249"/>
      <c r="AHS169" s="249"/>
      <c r="AHT169" s="249"/>
      <c r="AHU169" s="249"/>
      <c r="AHV169" s="249"/>
      <c r="AHW169" s="249"/>
      <c r="AHX169" s="249"/>
      <c r="AHY169" s="249"/>
      <c r="AHZ169" s="249"/>
      <c r="AIA169" s="249"/>
      <c r="AIB169" s="249"/>
      <c r="AIC169" s="249"/>
      <c r="AID169" s="249"/>
      <c r="AIE169" s="249"/>
      <c r="AIF169" s="249"/>
      <c r="AIG169" s="249"/>
      <c r="AIH169" s="249"/>
      <c r="AII169" s="249"/>
      <c r="AIJ169" s="249"/>
      <c r="AIK169" s="249"/>
      <c r="AIL169" s="249"/>
      <c r="AIM169" s="249"/>
      <c r="AIN169" s="249"/>
      <c r="AIO169" s="249"/>
      <c r="AIP169" s="249"/>
      <c r="AIQ169" s="249"/>
      <c r="AIR169" s="249"/>
      <c r="AIS169" s="249"/>
      <c r="AIT169" s="249"/>
      <c r="AIU169" s="249"/>
      <c r="AIV169" s="249"/>
      <c r="AIW169" s="249"/>
      <c r="AIX169" s="249"/>
      <c r="AIY169" s="249"/>
      <c r="AIZ169" s="249"/>
      <c r="AJA169" s="249"/>
      <c r="AJB169" s="249"/>
      <c r="AJC169" s="249"/>
      <c r="AJD169" s="249"/>
      <c r="AJE169" s="249"/>
      <c r="AJF169" s="249"/>
      <c r="AJG169" s="249"/>
      <c r="AJH169" s="249"/>
      <c r="AJI169" s="249"/>
      <c r="AJJ169" s="249"/>
      <c r="AJK169" s="249"/>
      <c r="AJL169" s="249"/>
      <c r="AJM169" s="249"/>
      <c r="AJN169" s="249"/>
      <c r="AJO169" s="249"/>
      <c r="AJP169" s="249"/>
      <c r="AJQ169" s="249"/>
      <c r="AJR169" s="249"/>
      <c r="AJS169" s="249"/>
      <c r="AJT169" s="249"/>
      <c r="AJU169" s="249"/>
      <c r="AJV169" s="249"/>
      <c r="AJW169" s="249"/>
      <c r="AJX169" s="249"/>
      <c r="AJY169" s="249"/>
      <c r="AJZ169" s="249"/>
      <c r="AKA169" s="249"/>
      <c r="AKB169" s="249"/>
      <c r="AKC169" s="249"/>
      <c r="AKD169" s="249"/>
      <c r="AKE169" s="249"/>
      <c r="AKF169" s="249"/>
      <c r="AKG169" s="249"/>
      <c r="AKH169" s="249"/>
      <c r="AKI169" s="249"/>
      <c r="AKJ169" s="249"/>
      <c r="AKK169" s="249"/>
      <c r="AKL169" s="249"/>
      <c r="AKM169" s="249"/>
      <c r="AKN169" s="249"/>
      <c r="AKO169" s="249"/>
      <c r="AKP169" s="249"/>
      <c r="AKQ169" s="249"/>
      <c r="AKR169" s="249"/>
      <c r="AKS169" s="249"/>
      <c r="AKT169" s="249"/>
      <c r="AKU169" s="249"/>
      <c r="AKV169" s="249"/>
      <c r="AKW169" s="249"/>
      <c r="AKX169" s="249"/>
      <c r="AKY169" s="249"/>
      <c r="AKZ169" s="249"/>
      <c r="ALA169" s="249"/>
      <c r="ALB169" s="249"/>
      <c r="ALC169" s="249"/>
      <c r="ALD169" s="249"/>
      <c r="ALE169" s="249"/>
      <c r="ALF169" s="249"/>
      <c r="ALG169" s="249"/>
      <c r="ALH169" s="249"/>
      <c r="ALI169" s="249"/>
      <c r="ALJ169" s="249"/>
      <c r="ALK169" s="249"/>
      <c r="ALL169" s="249"/>
      <c r="ALM169" s="249"/>
      <c r="ALN169" s="249"/>
      <c r="ALO169" s="249"/>
      <c r="ALP169" s="249"/>
      <c r="ALQ169" s="249"/>
      <c r="ALR169" s="249"/>
      <c r="ALS169" s="249"/>
      <c r="ALT169" s="249"/>
      <c r="ALU169" s="249"/>
      <c r="ALV169" s="249"/>
      <c r="ALW169" s="249"/>
      <c r="ALX169" s="249"/>
      <c r="ALY169" s="249"/>
      <c r="ALZ169" s="249"/>
      <c r="AMA169" s="249"/>
      <c r="AMB169" s="249"/>
      <c r="AMC169" s="249"/>
      <c r="AMD169" s="249"/>
      <c r="AME169" s="249"/>
      <c r="AMF169" s="249"/>
      <c r="AMG169" s="249"/>
      <c r="AMH169" s="249"/>
      <c r="AMI169" s="249"/>
      <c r="AMJ169" s="249"/>
      <c r="AMK169" s="249"/>
      <c r="AML169" s="249"/>
      <c r="AMM169" s="249"/>
      <c r="AMN169" s="249"/>
      <c r="AMO169" s="249"/>
      <c r="AMP169" s="249"/>
      <c r="AMQ169" s="249"/>
      <c r="AMR169" s="249"/>
      <c r="AMS169" s="249"/>
      <c r="AMT169" s="249"/>
      <c r="AMU169" s="249"/>
      <c r="AMV169" s="249"/>
      <c r="AMW169" s="249"/>
      <c r="AMX169" s="249"/>
      <c r="AMY169" s="249"/>
      <c r="AMZ169" s="249"/>
      <c r="ANA169" s="249"/>
      <c r="ANB169" s="249"/>
      <c r="ANC169" s="249"/>
      <c r="AND169" s="249"/>
      <c r="ANE169" s="249"/>
      <c r="ANF169" s="249"/>
      <c r="ANG169" s="249"/>
      <c r="ANH169" s="249"/>
      <c r="ANI169" s="249"/>
      <c r="ANJ169" s="249"/>
      <c r="ANK169" s="249"/>
      <c r="ANL169" s="249"/>
      <c r="ANM169" s="249"/>
      <c r="ANN169" s="249"/>
      <c r="ANO169" s="249"/>
      <c r="ANP169" s="249"/>
      <c r="ANQ169" s="249"/>
      <c r="ANR169" s="249"/>
      <c r="ANS169" s="249"/>
      <c r="ANT169" s="249"/>
      <c r="ANU169" s="249"/>
      <c r="ANV169" s="249"/>
      <c r="ANW169" s="249"/>
      <c r="ANX169" s="249"/>
      <c r="ANY169" s="249"/>
      <c r="ANZ169" s="249"/>
      <c r="AOA169" s="249"/>
      <c r="AOB169" s="249"/>
      <c r="AOC169" s="249"/>
      <c r="AOD169" s="249"/>
      <c r="AOE169" s="249"/>
      <c r="AOF169" s="249"/>
      <c r="AOG169" s="249"/>
      <c r="AOH169" s="249"/>
      <c r="AOI169" s="249"/>
      <c r="AOJ169" s="249"/>
      <c r="AOK169" s="249"/>
      <c r="AOL169" s="249"/>
      <c r="AOM169" s="249"/>
      <c r="AON169" s="249"/>
      <c r="AOO169" s="249"/>
      <c r="AOP169" s="249"/>
      <c r="AOQ169" s="249"/>
      <c r="AOR169" s="249"/>
      <c r="AOS169" s="249"/>
      <c r="AOT169" s="249"/>
      <c r="AOU169" s="249"/>
      <c r="AOV169" s="249"/>
      <c r="AOW169" s="249"/>
      <c r="AOX169" s="249"/>
      <c r="AOY169" s="249"/>
      <c r="AOZ169" s="249"/>
      <c r="APA169" s="249"/>
      <c r="APB169" s="249"/>
      <c r="APC169" s="249"/>
      <c r="APD169" s="249"/>
      <c r="APE169" s="249"/>
      <c r="APF169" s="249"/>
      <c r="APG169" s="249"/>
      <c r="APH169" s="249"/>
      <c r="API169" s="249"/>
      <c r="APJ169" s="249"/>
      <c r="APK169" s="249"/>
      <c r="APL169" s="249"/>
      <c r="APM169" s="249"/>
      <c r="APN169" s="249"/>
      <c r="APO169" s="249"/>
      <c r="APP169" s="249"/>
    </row>
    <row r="170" spans="1:1108" s="173" customFormat="1">
      <c r="A170" s="42">
        <v>440</v>
      </c>
      <c r="B170" s="137">
        <v>153.1</v>
      </c>
      <c r="C170" s="102" t="s">
        <v>1145</v>
      </c>
      <c r="D170" s="174">
        <v>1293</v>
      </c>
      <c r="E170" s="97" t="s">
        <v>1086</v>
      </c>
      <c r="F170" s="175" t="s">
        <v>1105</v>
      </c>
      <c r="G170" s="175" t="s">
        <v>1136</v>
      </c>
      <c r="H170" s="175" t="s">
        <v>1106</v>
      </c>
      <c r="I170" s="175" t="s">
        <v>791</v>
      </c>
      <c r="J170" s="10" t="s">
        <v>1137</v>
      </c>
      <c r="K170" s="10" t="s">
        <v>1138</v>
      </c>
      <c r="L170" s="74" t="s">
        <v>1139</v>
      </c>
      <c r="M170" s="10" t="s">
        <v>1140</v>
      </c>
      <c r="N170" s="74" t="s">
        <v>201</v>
      </c>
      <c r="O170" s="177">
        <v>101548</v>
      </c>
      <c r="P170" s="109">
        <v>89</v>
      </c>
      <c r="Q170" s="109" t="s">
        <v>0</v>
      </c>
      <c r="R170" s="109">
        <v>89</v>
      </c>
      <c r="S170" s="109" t="s">
        <v>0</v>
      </c>
      <c r="T170" s="109">
        <v>3</v>
      </c>
      <c r="U170" s="109" t="s">
        <v>0</v>
      </c>
      <c r="V170" s="109">
        <v>16</v>
      </c>
      <c r="W170" s="109" t="s">
        <v>0</v>
      </c>
      <c r="X170" s="109">
        <v>10</v>
      </c>
      <c r="Y170" s="109" t="s">
        <v>0</v>
      </c>
      <c r="Z170" s="109">
        <v>2</v>
      </c>
      <c r="AA170" s="109" t="s">
        <v>0</v>
      </c>
      <c r="AB170" s="109"/>
      <c r="AC170" s="109" t="s">
        <v>0</v>
      </c>
      <c r="AD170" s="109"/>
      <c r="AE170" s="109" t="s">
        <v>0</v>
      </c>
      <c r="AF170" s="77">
        <v>4.5</v>
      </c>
      <c r="AG170" s="78">
        <v>8</v>
      </c>
      <c r="AH170" s="77" t="s">
        <v>407</v>
      </c>
      <c r="AI170" s="77" t="s">
        <v>0</v>
      </c>
      <c r="AJ170" s="284" t="s">
        <v>8</v>
      </c>
      <c r="AK170" s="284" t="s">
        <v>797</v>
      </c>
      <c r="AL170" s="285" t="s">
        <v>11</v>
      </c>
      <c r="AM170" s="285"/>
      <c r="AN170" s="285"/>
      <c r="AO170" s="285"/>
      <c r="AP170" s="111">
        <v>10</v>
      </c>
      <c r="AQ170" s="111" t="s">
        <v>7</v>
      </c>
      <c r="AR170" s="83">
        <v>0.28000000000000003</v>
      </c>
      <c r="AS170" s="83" t="s">
        <v>20</v>
      </c>
      <c r="AT170" s="265" t="s">
        <v>465</v>
      </c>
      <c r="AU170" s="266" t="s">
        <v>408</v>
      </c>
      <c r="AV170" s="266" t="s">
        <v>466</v>
      </c>
      <c r="AW170" s="74" t="s">
        <v>206</v>
      </c>
      <c r="AX170" s="74" t="s">
        <v>207</v>
      </c>
      <c r="AY170" s="74" t="s">
        <v>208</v>
      </c>
      <c r="AZ170" s="74" t="s">
        <v>209</v>
      </c>
      <c r="BA170" s="152" t="s">
        <v>210</v>
      </c>
      <c r="BB170" s="86" t="s">
        <v>211</v>
      </c>
      <c r="BC170" s="86" t="s">
        <v>212</v>
      </c>
      <c r="BD170" s="86" t="s">
        <v>213</v>
      </c>
      <c r="BE170" s="96" t="s">
        <v>1086</v>
      </c>
      <c r="BF170" s="236" t="s">
        <v>1094</v>
      </c>
      <c r="BG170" s="96" t="s">
        <v>1095</v>
      </c>
      <c r="BH170" s="96" t="s">
        <v>1096</v>
      </c>
      <c r="BM170" s="155" t="s">
        <v>215</v>
      </c>
      <c r="BN170" s="154" t="s">
        <v>216</v>
      </c>
      <c r="BO170" s="154" t="s">
        <v>217</v>
      </c>
      <c r="BP170" s="154" t="s">
        <v>218</v>
      </c>
      <c r="BQ170" s="155" t="s">
        <v>219</v>
      </c>
      <c r="BR170" s="154" t="s">
        <v>220</v>
      </c>
      <c r="BS170" s="121" t="s">
        <v>221</v>
      </c>
      <c r="BT170" s="121" t="s">
        <v>222</v>
      </c>
      <c r="BU170" s="121" t="s">
        <v>215</v>
      </c>
      <c r="BV170" s="121" t="s">
        <v>216</v>
      </c>
      <c r="BW170" s="121" t="s">
        <v>217</v>
      </c>
      <c r="BX170" s="121" t="s">
        <v>218</v>
      </c>
      <c r="BY170" s="121" t="s">
        <v>414</v>
      </c>
      <c r="BZ170" s="155" t="s">
        <v>415</v>
      </c>
      <c r="CA170" s="268" t="s">
        <v>416</v>
      </c>
      <c r="CB170" s="268" t="s">
        <v>417</v>
      </c>
      <c r="CC170" s="155" t="s">
        <v>344</v>
      </c>
      <c r="CD170" s="155" t="s">
        <v>345</v>
      </c>
      <c r="CE170" s="155" t="s">
        <v>346</v>
      </c>
      <c r="CF170" s="155" t="s">
        <v>347</v>
      </c>
      <c r="CG170" s="154" t="s">
        <v>734</v>
      </c>
      <c r="CH170" s="156" t="s">
        <v>735</v>
      </c>
      <c r="CI170" s="156" t="s">
        <v>736</v>
      </c>
      <c r="CJ170" s="156" t="s">
        <v>737</v>
      </c>
      <c r="CK170" s="158"/>
      <c r="CL170" s="158"/>
      <c r="CM170" s="158"/>
      <c r="CN170" s="158"/>
      <c r="CO170" s="158"/>
      <c r="CP170" s="158"/>
      <c r="CQ170" s="158"/>
      <c r="CR170" s="158"/>
      <c r="CS170" s="158"/>
      <c r="CT170" s="158"/>
      <c r="CU170" s="158"/>
      <c r="CV170" s="158"/>
      <c r="CW170" s="158"/>
      <c r="CX170" s="158"/>
      <c r="CY170" s="158"/>
      <c r="CZ170" s="91"/>
      <c r="DA170" s="92"/>
      <c r="DB170" s="93"/>
      <c r="DC170" s="93"/>
      <c r="DD170" s="93"/>
      <c r="DE170" s="280" t="s">
        <v>509</v>
      </c>
      <c r="DF170" s="92"/>
      <c r="DG170" s="158"/>
      <c r="DH170" s="158"/>
      <c r="DI170" s="92" t="s">
        <v>236</v>
      </c>
      <c r="DJ170" s="91" t="s">
        <v>237</v>
      </c>
      <c r="DK170" s="91" t="s">
        <v>238</v>
      </c>
      <c r="DL170" s="91" t="s">
        <v>239</v>
      </c>
      <c r="DM170" s="127" t="s">
        <v>414</v>
      </c>
      <c r="DN170" s="127" t="s">
        <v>422</v>
      </c>
      <c r="DO170" s="127" t="s">
        <v>423</v>
      </c>
      <c r="DP170" s="127" t="s">
        <v>424</v>
      </c>
      <c r="DQ170" s="91"/>
      <c r="DR170" s="91"/>
      <c r="DS170" s="91"/>
      <c r="DT170" s="91"/>
      <c r="DU170" s="191" t="s">
        <v>852</v>
      </c>
      <c r="DV170" s="91" t="s">
        <v>853</v>
      </c>
      <c r="DW170" s="91" t="s">
        <v>854</v>
      </c>
      <c r="DX170" s="91" t="s">
        <v>855</v>
      </c>
      <c r="DY170" s="91"/>
      <c r="DZ170" s="91"/>
      <c r="EA170" s="91"/>
      <c r="EB170" s="91"/>
      <c r="EC170" s="91"/>
      <c r="ED170" s="91"/>
      <c r="EE170" s="91"/>
      <c r="EF170" s="91"/>
      <c r="EG170" s="94" t="s">
        <v>1111</v>
      </c>
      <c r="EH170" s="96" t="s">
        <v>516</v>
      </c>
      <c r="EI170" s="95" t="s">
        <v>517</v>
      </c>
      <c r="EJ170" s="95" t="s">
        <v>518</v>
      </c>
      <c r="EK170" s="96" t="s">
        <v>253</v>
      </c>
      <c r="EL170" s="74" t="s">
        <v>519</v>
      </c>
      <c r="EM170" s="74" t="s">
        <v>520</v>
      </c>
      <c r="EN170" s="137" t="s">
        <v>1111</v>
      </c>
      <c r="EO170" s="185" t="s">
        <v>254</v>
      </c>
      <c r="EP170" s="185" t="s">
        <v>994</v>
      </c>
      <c r="EQ170" s="185" t="s">
        <v>1141</v>
      </c>
      <c r="ER170" s="185" t="s">
        <v>1142</v>
      </c>
      <c r="ES170" s="185" t="s">
        <v>1143</v>
      </c>
      <c r="ET170" s="185" t="s">
        <v>1115</v>
      </c>
      <c r="EU170" s="185" t="s">
        <v>1144</v>
      </c>
      <c r="EV170" s="137"/>
      <c r="EW170" s="137"/>
      <c r="EX170" s="356"/>
      <c r="EY170" s="356"/>
      <c r="EZ170" s="356"/>
      <c r="FA170" s="356"/>
      <c r="FB170" s="356"/>
      <c r="FC170" s="356"/>
      <c r="FD170" s="355" t="s">
        <v>771</v>
      </c>
      <c r="FE170" s="356"/>
      <c r="FF170" s="240">
        <v>46688</v>
      </c>
      <c r="FG170" s="248"/>
      <c r="FH170" s="248"/>
      <c r="FI170" s="240">
        <v>115845</v>
      </c>
      <c r="FJ170" s="248"/>
      <c r="FK170" s="248"/>
      <c r="FL170" s="135">
        <v>1</v>
      </c>
      <c r="FM170" s="136"/>
      <c r="FN170" s="136"/>
      <c r="FO170" s="136"/>
      <c r="FP170" s="136"/>
      <c r="FQ170" s="136"/>
      <c r="FR170" s="136"/>
      <c r="FS170" s="136"/>
      <c r="FT170" s="136"/>
      <c r="FU170" s="136"/>
      <c r="FV170" s="136"/>
      <c r="FW170" s="249"/>
      <c r="FX170" s="249"/>
      <c r="FY170" s="249"/>
      <c r="FZ170" s="249"/>
      <c r="GA170" s="249"/>
      <c r="GB170" s="249"/>
      <c r="GC170" s="249"/>
      <c r="GD170" s="249"/>
      <c r="GE170" s="249"/>
      <c r="GF170" s="249"/>
      <c r="GG170" s="249"/>
      <c r="GH170" s="249"/>
      <c r="GI170" s="249"/>
      <c r="GJ170" s="249"/>
      <c r="GK170" s="249"/>
      <c r="GL170" s="249"/>
      <c r="GM170" s="249"/>
      <c r="GN170" s="249"/>
      <c r="GO170" s="249"/>
      <c r="GP170" s="249"/>
      <c r="GQ170" s="249"/>
      <c r="GR170" s="249"/>
      <c r="GS170" s="249"/>
      <c r="GT170" s="249"/>
      <c r="GU170" s="249"/>
      <c r="GV170" s="249"/>
      <c r="GW170" s="249"/>
      <c r="GX170" s="249"/>
      <c r="GY170" s="249"/>
      <c r="GZ170" s="249"/>
      <c r="HA170" s="249"/>
      <c r="HB170" s="249"/>
      <c r="HC170" s="249"/>
      <c r="HD170" s="249"/>
      <c r="HE170" s="249"/>
      <c r="HF170" s="249"/>
      <c r="HG170" s="249"/>
      <c r="HH170" s="249"/>
      <c r="HI170" s="249"/>
      <c r="HJ170" s="249"/>
      <c r="HK170" s="249"/>
      <c r="HL170" s="249"/>
      <c r="HM170" s="249"/>
      <c r="HN170" s="249"/>
      <c r="HO170" s="249"/>
      <c r="HP170" s="249"/>
      <c r="HQ170" s="249"/>
      <c r="HR170" s="249"/>
      <c r="HS170" s="249"/>
      <c r="HT170" s="249"/>
      <c r="HU170" s="249"/>
      <c r="HV170" s="249"/>
      <c r="HW170" s="249"/>
      <c r="HX170" s="249"/>
      <c r="HY170" s="249"/>
      <c r="HZ170" s="249"/>
      <c r="IA170" s="249"/>
      <c r="IB170" s="249"/>
      <c r="IC170" s="249"/>
      <c r="ID170" s="249"/>
      <c r="IE170" s="249"/>
      <c r="IF170" s="249"/>
      <c r="IG170" s="249"/>
      <c r="IH170" s="249"/>
      <c r="II170" s="249"/>
      <c r="IJ170" s="249"/>
      <c r="IK170" s="249"/>
      <c r="IL170" s="249"/>
      <c r="IM170" s="249"/>
      <c r="IN170" s="249"/>
      <c r="IO170" s="249"/>
      <c r="IP170" s="249"/>
      <c r="IQ170" s="249"/>
      <c r="IR170" s="249"/>
      <c r="IS170" s="249"/>
      <c r="IT170" s="249"/>
      <c r="IU170" s="249"/>
      <c r="IV170" s="249"/>
      <c r="IW170" s="249"/>
      <c r="IX170" s="249"/>
      <c r="IY170" s="249"/>
      <c r="IZ170" s="249"/>
      <c r="JA170" s="249"/>
      <c r="JB170" s="249"/>
      <c r="JC170" s="249"/>
      <c r="JD170" s="249"/>
      <c r="JE170" s="249"/>
      <c r="JF170" s="249"/>
      <c r="JG170" s="249"/>
      <c r="JH170" s="249"/>
      <c r="JI170" s="249"/>
      <c r="JJ170" s="249"/>
      <c r="JK170" s="249"/>
      <c r="JL170" s="249"/>
      <c r="JM170" s="249"/>
      <c r="JN170" s="249"/>
      <c r="JO170" s="249"/>
      <c r="JP170" s="249"/>
      <c r="JQ170" s="249"/>
      <c r="JR170" s="249"/>
      <c r="JS170" s="249"/>
      <c r="JT170" s="249"/>
      <c r="JU170" s="249"/>
      <c r="JV170" s="249"/>
      <c r="JW170" s="249"/>
      <c r="JX170" s="249"/>
      <c r="JY170" s="249"/>
      <c r="JZ170" s="249"/>
      <c r="KA170" s="249"/>
      <c r="KB170" s="249"/>
      <c r="KC170" s="249"/>
      <c r="KD170" s="249"/>
      <c r="KE170" s="249"/>
      <c r="KF170" s="249"/>
      <c r="KG170" s="249"/>
      <c r="KH170" s="249"/>
      <c r="KI170" s="249"/>
      <c r="KJ170" s="249"/>
      <c r="KK170" s="249"/>
      <c r="KL170" s="249"/>
      <c r="KM170" s="249"/>
      <c r="KN170" s="249"/>
      <c r="KO170" s="249"/>
      <c r="KP170" s="249"/>
      <c r="KQ170" s="249"/>
      <c r="KR170" s="249"/>
      <c r="KS170" s="249"/>
      <c r="KT170" s="249"/>
      <c r="KU170" s="249"/>
      <c r="KV170" s="249"/>
      <c r="KW170" s="249"/>
      <c r="KX170" s="249"/>
      <c r="KY170" s="249"/>
      <c r="KZ170" s="249"/>
      <c r="LA170" s="249"/>
      <c r="LB170" s="249"/>
      <c r="LC170" s="249"/>
      <c r="LD170" s="249"/>
      <c r="LE170" s="249"/>
      <c r="LF170" s="249"/>
      <c r="LG170" s="249"/>
      <c r="LH170" s="249"/>
      <c r="LI170" s="249"/>
      <c r="LJ170" s="249"/>
      <c r="LK170" s="249"/>
      <c r="LL170" s="249"/>
      <c r="LM170" s="249"/>
      <c r="LN170" s="249"/>
      <c r="LO170" s="249"/>
      <c r="LP170" s="249"/>
      <c r="LQ170" s="249"/>
      <c r="LR170" s="249"/>
      <c r="LS170" s="249"/>
      <c r="LT170" s="249"/>
      <c r="LU170" s="249"/>
      <c r="LV170" s="249"/>
      <c r="LW170" s="249"/>
      <c r="LX170" s="249"/>
      <c r="LY170" s="249"/>
      <c r="LZ170" s="249"/>
      <c r="MA170" s="249"/>
      <c r="MB170" s="249"/>
      <c r="MC170" s="249"/>
      <c r="MD170" s="249"/>
      <c r="ME170" s="249"/>
      <c r="MF170" s="249"/>
      <c r="MG170" s="249"/>
      <c r="MH170" s="249"/>
      <c r="MI170" s="249"/>
      <c r="MJ170" s="249"/>
      <c r="MK170" s="249"/>
      <c r="ML170" s="249"/>
      <c r="MM170" s="249"/>
      <c r="MN170" s="249"/>
      <c r="MO170" s="249"/>
      <c r="MP170" s="249"/>
      <c r="MQ170" s="249"/>
      <c r="MR170" s="249"/>
      <c r="MS170" s="249"/>
      <c r="MT170" s="249"/>
      <c r="MU170" s="249"/>
      <c r="MV170" s="249"/>
      <c r="MW170" s="249"/>
      <c r="MX170" s="249"/>
      <c r="MY170" s="249"/>
      <c r="MZ170" s="249"/>
      <c r="NA170" s="249"/>
      <c r="NB170" s="249"/>
      <c r="NC170" s="249"/>
      <c r="ND170" s="249"/>
      <c r="NE170" s="249"/>
      <c r="NF170" s="249"/>
      <c r="NG170" s="249"/>
      <c r="NH170" s="249"/>
      <c r="NI170" s="249"/>
      <c r="NJ170" s="249"/>
      <c r="NK170" s="249"/>
      <c r="NL170" s="249"/>
      <c r="NM170" s="249"/>
      <c r="NN170" s="249"/>
      <c r="NO170" s="249"/>
      <c r="NP170" s="249"/>
      <c r="NQ170" s="249"/>
      <c r="NR170" s="249"/>
      <c r="NS170" s="249"/>
      <c r="NT170" s="249"/>
      <c r="NU170" s="249"/>
      <c r="NV170" s="249"/>
      <c r="NW170" s="249"/>
      <c r="NX170" s="249"/>
      <c r="NY170" s="249"/>
      <c r="NZ170" s="249"/>
      <c r="OA170" s="249"/>
      <c r="OB170" s="249"/>
      <c r="OC170" s="249"/>
      <c r="OD170" s="249"/>
      <c r="OE170" s="249"/>
      <c r="OF170" s="249"/>
      <c r="OG170" s="249"/>
      <c r="OH170" s="249"/>
      <c r="OI170" s="249"/>
      <c r="OJ170" s="249"/>
      <c r="OK170" s="249"/>
      <c r="OL170" s="249"/>
      <c r="OM170" s="249"/>
      <c r="ON170" s="249"/>
      <c r="OO170" s="249"/>
      <c r="OP170" s="249"/>
      <c r="OQ170" s="249"/>
      <c r="OR170" s="249"/>
      <c r="OS170" s="249"/>
      <c r="OT170" s="249"/>
      <c r="OU170" s="249"/>
      <c r="OV170" s="249"/>
      <c r="OW170" s="249"/>
      <c r="OX170" s="249"/>
      <c r="OY170" s="249"/>
      <c r="OZ170" s="249"/>
      <c r="PA170" s="249"/>
      <c r="PB170" s="249"/>
      <c r="PC170" s="249"/>
      <c r="PD170" s="249"/>
      <c r="PE170" s="249"/>
      <c r="PF170" s="249"/>
      <c r="PG170" s="249"/>
      <c r="PH170" s="249"/>
      <c r="PI170" s="249"/>
      <c r="PJ170" s="249"/>
      <c r="PK170" s="249"/>
      <c r="PL170" s="249"/>
      <c r="PM170" s="249"/>
      <c r="PN170" s="249"/>
      <c r="PO170" s="249"/>
      <c r="PP170" s="249"/>
      <c r="PQ170" s="249"/>
      <c r="PR170" s="249"/>
      <c r="PS170" s="249"/>
      <c r="PT170" s="249"/>
      <c r="PU170" s="249"/>
      <c r="PV170" s="249"/>
      <c r="PW170" s="249"/>
      <c r="PX170" s="249"/>
      <c r="PY170" s="249"/>
      <c r="PZ170" s="249"/>
      <c r="QA170" s="249"/>
      <c r="QB170" s="249"/>
      <c r="QC170" s="249"/>
      <c r="QD170" s="249"/>
      <c r="QE170" s="249"/>
      <c r="QF170" s="249"/>
      <c r="QG170" s="249"/>
      <c r="QH170" s="249"/>
      <c r="QI170" s="249"/>
      <c r="QJ170" s="249"/>
      <c r="QK170" s="249"/>
      <c r="QL170" s="249"/>
      <c r="QM170" s="249"/>
      <c r="QN170" s="249"/>
      <c r="QO170" s="249"/>
      <c r="QP170" s="249"/>
      <c r="QQ170" s="249"/>
      <c r="QR170" s="249"/>
      <c r="QS170" s="249"/>
      <c r="QT170" s="249"/>
      <c r="QU170" s="249"/>
      <c r="QV170" s="249"/>
      <c r="QW170" s="249"/>
      <c r="QX170" s="249"/>
      <c r="QY170" s="249"/>
      <c r="QZ170" s="249"/>
      <c r="RA170" s="249"/>
      <c r="RB170" s="249"/>
      <c r="RC170" s="249"/>
      <c r="RD170" s="249"/>
      <c r="RE170" s="249"/>
      <c r="RF170" s="249"/>
      <c r="RG170" s="249"/>
      <c r="RH170" s="249"/>
      <c r="RI170" s="249"/>
      <c r="RJ170" s="249"/>
      <c r="RK170" s="249"/>
      <c r="RL170" s="249"/>
      <c r="RM170" s="249"/>
      <c r="RN170" s="249"/>
      <c r="RO170" s="249"/>
      <c r="RP170" s="249"/>
      <c r="RQ170" s="249"/>
      <c r="RR170" s="249"/>
      <c r="RS170" s="249"/>
      <c r="RT170" s="249"/>
      <c r="RU170" s="249"/>
      <c r="RV170" s="249"/>
      <c r="RW170" s="249"/>
      <c r="RX170" s="249"/>
      <c r="RY170" s="249"/>
      <c r="RZ170" s="249"/>
      <c r="SA170" s="249"/>
      <c r="SB170" s="249"/>
      <c r="SC170" s="249"/>
      <c r="SD170" s="249"/>
      <c r="SE170" s="249"/>
      <c r="SF170" s="249"/>
      <c r="SG170" s="249"/>
      <c r="SH170" s="249"/>
      <c r="SI170" s="249"/>
      <c r="SJ170" s="249"/>
      <c r="SK170" s="249"/>
      <c r="SL170" s="249"/>
      <c r="SM170" s="249"/>
      <c r="SN170" s="249"/>
      <c r="SO170" s="249"/>
      <c r="SP170" s="249"/>
      <c r="SQ170" s="249"/>
      <c r="SR170" s="249"/>
      <c r="SS170" s="249"/>
      <c r="ST170" s="249"/>
      <c r="SU170" s="249"/>
      <c r="SV170" s="249"/>
      <c r="SW170" s="249"/>
      <c r="SX170" s="249"/>
      <c r="SY170" s="249"/>
      <c r="SZ170" s="249"/>
      <c r="TA170" s="249"/>
      <c r="TB170" s="249"/>
      <c r="TC170" s="249"/>
      <c r="TD170" s="249"/>
      <c r="TE170" s="249"/>
      <c r="TF170" s="249"/>
      <c r="TG170" s="249"/>
      <c r="TH170" s="249"/>
      <c r="TI170" s="249"/>
      <c r="TJ170" s="249"/>
      <c r="TK170" s="249"/>
      <c r="TL170" s="249"/>
      <c r="TM170" s="249"/>
      <c r="TN170" s="249"/>
      <c r="TO170" s="249"/>
      <c r="TP170" s="249"/>
      <c r="TQ170" s="249"/>
      <c r="TR170" s="249"/>
      <c r="TS170" s="249"/>
      <c r="TT170" s="249"/>
      <c r="TU170" s="249"/>
      <c r="TV170" s="249"/>
      <c r="TW170" s="249"/>
      <c r="TX170" s="249"/>
      <c r="TY170" s="249"/>
      <c r="TZ170" s="249"/>
      <c r="UA170" s="249"/>
      <c r="UB170" s="249"/>
      <c r="UC170" s="249"/>
      <c r="UD170" s="249"/>
      <c r="UE170" s="249"/>
      <c r="UF170" s="249"/>
      <c r="UG170" s="249"/>
      <c r="UH170" s="249"/>
      <c r="UI170" s="249"/>
      <c r="UJ170" s="249"/>
      <c r="UK170" s="249"/>
      <c r="UL170" s="249"/>
      <c r="UM170" s="249"/>
      <c r="UN170" s="249"/>
      <c r="UO170" s="249"/>
      <c r="UP170" s="249"/>
      <c r="UQ170" s="249"/>
      <c r="UR170" s="249"/>
      <c r="US170" s="249"/>
      <c r="UT170" s="249"/>
      <c r="UU170" s="249"/>
      <c r="UV170" s="249"/>
      <c r="UW170" s="249"/>
      <c r="UX170" s="249"/>
      <c r="UY170" s="249"/>
      <c r="UZ170" s="249"/>
      <c r="VA170" s="249"/>
      <c r="VB170" s="249"/>
      <c r="VC170" s="249"/>
      <c r="VD170" s="249"/>
      <c r="VE170" s="249"/>
      <c r="VF170" s="249"/>
      <c r="VG170" s="249"/>
      <c r="VH170" s="249"/>
      <c r="VI170" s="249"/>
      <c r="VJ170" s="249"/>
      <c r="VK170" s="249"/>
      <c r="VL170" s="249"/>
      <c r="VM170" s="249"/>
      <c r="VN170" s="249"/>
      <c r="VO170" s="249"/>
      <c r="VP170" s="249"/>
      <c r="VQ170" s="249"/>
      <c r="VR170" s="249"/>
      <c r="VS170" s="249"/>
      <c r="VT170" s="249"/>
      <c r="VU170" s="249"/>
      <c r="VV170" s="249"/>
      <c r="VW170" s="249"/>
      <c r="VX170" s="249"/>
      <c r="VY170" s="249"/>
      <c r="VZ170" s="249"/>
      <c r="WA170" s="249"/>
      <c r="WB170" s="249"/>
      <c r="WC170" s="249"/>
      <c r="WD170" s="249"/>
      <c r="WE170" s="249"/>
      <c r="WF170" s="249"/>
      <c r="WG170" s="249"/>
      <c r="WH170" s="249"/>
      <c r="WI170" s="249"/>
      <c r="WJ170" s="249"/>
      <c r="WK170" s="249"/>
      <c r="WL170" s="249"/>
      <c r="WM170" s="249"/>
      <c r="WN170" s="249"/>
      <c r="WO170" s="249"/>
      <c r="WP170" s="249"/>
      <c r="WQ170" s="249"/>
      <c r="WR170" s="249"/>
      <c r="WS170" s="249"/>
      <c r="WT170" s="249"/>
      <c r="WU170" s="249"/>
      <c r="WV170" s="249"/>
      <c r="WW170" s="249"/>
      <c r="WX170" s="249"/>
      <c r="WY170" s="249"/>
      <c r="WZ170" s="249"/>
      <c r="XA170" s="249"/>
      <c r="XB170" s="249"/>
      <c r="XC170" s="249"/>
      <c r="XD170" s="249"/>
      <c r="XE170" s="249"/>
      <c r="XF170" s="249"/>
      <c r="XG170" s="249"/>
      <c r="XH170" s="249"/>
      <c r="XI170" s="249"/>
      <c r="XJ170" s="249"/>
      <c r="XK170" s="249"/>
      <c r="XL170" s="249"/>
      <c r="XM170" s="249"/>
      <c r="XN170" s="249"/>
      <c r="XO170" s="249"/>
      <c r="XP170" s="249"/>
      <c r="XQ170" s="249"/>
      <c r="XR170" s="249"/>
      <c r="XS170" s="249"/>
      <c r="XT170" s="249"/>
      <c r="XU170" s="249"/>
      <c r="XV170" s="249"/>
      <c r="XW170" s="249"/>
      <c r="XX170" s="249"/>
      <c r="XY170" s="249"/>
      <c r="XZ170" s="249"/>
      <c r="YA170" s="249"/>
      <c r="YB170" s="249"/>
      <c r="YC170" s="249"/>
      <c r="YD170" s="249"/>
      <c r="YE170" s="249"/>
      <c r="YF170" s="249"/>
      <c r="YG170" s="249"/>
      <c r="YH170" s="249"/>
      <c r="YI170" s="249"/>
      <c r="YJ170" s="249"/>
      <c r="YK170" s="249"/>
      <c r="YL170" s="249"/>
      <c r="YM170" s="249"/>
      <c r="YN170" s="249"/>
      <c r="YO170" s="249"/>
      <c r="YP170" s="249"/>
      <c r="YQ170" s="249"/>
      <c r="YR170" s="249"/>
      <c r="YS170" s="249"/>
      <c r="YT170" s="249"/>
      <c r="YU170" s="249"/>
      <c r="YV170" s="249"/>
      <c r="YW170" s="249"/>
      <c r="YX170" s="249"/>
      <c r="YY170" s="249"/>
      <c r="YZ170" s="249"/>
      <c r="ZA170" s="249"/>
      <c r="ZB170" s="249"/>
      <c r="ZC170" s="249"/>
      <c r="ZD170" s="249"/>
      <c r="ZE170" s="249"/>
      <c r="ZF170" s="249"/>
      <c r="ZG170" s="249"/>
      <c r="ZH170" s="249"/>
      <c r="ZI170" s="249"/>
      <c r="ZJ170" s="249"/>
      <c r="ZK170" s="249"/>
      <c r="ZL170" s="249"/>
      <c r="ZM170" s="249"/>
      <c r="ZN170" s="249"/>
      <c r="ZO170" s="249"/>
      <c r="ZP170" s="249"/>
      <c r="ZQ170" s="249"/>
      <c r="ZR170" s="249"/>
      <c r="ZS170" s="249"/>
      <c r="ZT170" s="249"/>
      <c r="ZU170" s="249"/>
      <c r="ZV170" s="249"/>
      <c r="ZW170" s="249"/>
      <c r="ZX170" s="249"/>
      <c r="ZY170" s="249"/>
      <c r="ZZ170" s="249"/>
      <c r="AAA170" s="249"/>
      <c r="AAB170" s="249"/>
      <c r="AAC170" s="249"/>
      <c r="AAD170" s="249"/>
      <c r="AAE170" s="249"/>
      <c r="AAF170" s="249"/>
      <c r="AAG170" s="249"/>
      <c r="AAH170" s="249"/>
      <c r="AAI170" s="249"/>
      <c r="AAJ170" s="249"/>
      <c r="AAK170" s="249"/>
      <c r="AAL170" s="249"/>
      <c r="AAM170" s="249"/>
      <c r="AAN170" s="249"/>
      <c r="AAO170" s="249"/>
      <c r="AAP170" s="249"/>
      <c r="AAQ170" s="249"/>
      <c r="AAR170" s="249"/>
      <c r="AAS170" s="249"/>
      <c r="AAT170" s="249"/>
      <c r="AAU170" s="249"/>
      <c r="AAV170" s="249"/>
      <c r="AAW170" s="249"/>
      <c r="AAX170" s="249"/>
      <c r="AAY170" s="249"/>
      <c r="AAZ170" s="249"/>
      <c r="ABA170" s="249"/>
      <c r="ABB170" s="249"/>
      <c r="ABC170" s="249"/>
      <c r="ABD170" s="249"/>
      <c r="ABE170" s="249"/>
      <c r="ABF170" s="249"/>
      <c r="ABG170" s="249"/>
      <c r="ABH170" s="249"/>
      <c r="ABI170" s="249"/>
      <c r="ABJ170" s="249"/>
      <c r="ABK170" s="249"/>
      <c r="ABL170" s="249"/>
      <c r="ABM170" s="249"/>
      <c r="ABN170" s="249"/>
      <c r="ABO170" s="249"/>
      <c r="ABP170" s="249"/>
      <c r="ABQ170" s="249"/>
      <c r="ABR170" s="249"/>
      <c r="ABS170" s="249"/>
      <c r="ABT170" s="249"/>
      <c r="ABU170" s="249"/>
      <c r="ABV170" s="249"/>
      <c r="ABW170" s="249"/>
      <c r="ABX170" s="249"/>
      <c r="ABY170" s="249"/>
      <c r="ABZ170" s="249"/>
      <c r="ACA170" s="249"/>
      <c r="ACB170" s="249"/>
      <c r="ACC170" s="249"/>
      <c r="ACD170" s="249"/>
      <c r="ACE170" s="249"/>
      <c r="ACF170" s="249"/>
      <c r="ACG170" s="249"/>
      <c r="ACH170" s="249"/>
      <c r="ACI170" s="249"/>
      <c r="ACJ170" s="249"/>
      <c r="ACK170" s="249"/>
      <c r="ACL170" s="249"/>
      <c r="ACM170" s="249"/>
      <c r="ACN170" s="249"/>
      <c r="ACO170" s="249"/>
      <c r="ACP170" s="249"/>
      <c r="ACQ170" s="249"/>
      <c r="ACR170" s="249"/>
      <c r="ACS170" s="249"/>
      <c r="ACT170" s="249"/>
      <c r="ACU170" s="249"/>
      <c r="ACV170" s="249"/>
      <c r="ACW170" s="249"/>
      <c r="ACX170" s="249"/>
      <c r="ACY170" s="249"/>
      <c r="ACZ170" s="249"/>
      <c r="ADA170" s="249"/>
      <c r="ADB170" s="249"/>
      <c r="ADC170" s="249"/>
      <c r="ADD170" s="249"/>
      <c r="ADE170" s="249"/>
      <c r="ADF170" s="249"/>
      <c r="ADG170" s="249"/>
      <c r="ADH170" s="249"/>
      <c r="ADI170" s="249"/>
      <c r="ADJ170" s="249"/>
      <c r="ADK170" s="249"/>
      <c r="ADL170" s="249"/>
      <c r="ADM170" s="249"/>
      <c r="ADN170" s="249"/>
      <c r="ADO170" s="249"/>
      <c r="ADP170" s="249"/>
      <c r="ADQ170" s="249"/>
      <c r="ADR170" s="249"/>
      <c r="ADS170" s="249"/>
      <c r="ADT170" s="249"/>
      <c r="ADU170" s="249"/>
      <c r="ADV170" s="249"/>
      <c r="ADW170" s="249"/>
      <c r="ADX170" s="249"/>
      <c r="ADY170" s="249"/>
      <c r="ADZ170" s="249"/>
      <c r="AEA170" s="249"/>
      <c r="AEB170" s="249"/>
      <c r="AEC170" s="249"/>
      <c r="AED170" s="249"/>
      <c r="AEE170" s="249"/>
      <c r="AEF170" s="249"/>
      <c r="AEG170" s="249"/>
      <c r="AEH170" s="249"/>
      <c r="AEI170" s="249"/>
      <c r="AEJ170" s="249"/>
      <c r="AEK170" s="249"/>
      <c r="AEL170" s="249"/>
      <c r="AEM170" s="249"/>
      <c r="AEN170" s="249"/>
      <c r="AEO170" s="249"/>
      <c r="AEP170" s="249"/>
      <c r="AEQ170" s="249"/>
      <c r="AER170" s="249"/>
      <c r="AES170" s="249"/>
      <c r="AET170" s="249"/>
      <c r="AEU170" s="249"/>
      <c r="AEV170" s="249"/>
      <c r="AEW170" s="249"/>
      <c r="AEX170" s="249"/>
      <c r="AEY170" s="249"/>
      <c r="AEZ170" s="249"/>
      <c r="AFA170" s="249"/>
      <c r="AFB170" s="249"/>
      <c r="AFC170" s="249"/>
      <c r="AFD170" s="249"/>
      <c r="AFE170" s="249"/>
      <c r="AFF170" s="249"/>
      <c r="AFG170" s="249"/>
      <c r="AFH170" s="249"/>
      <c r="AFI170" s="249"/>
      <c r="AFJ170" s="249"/>
      <c r="AFK170" s="249"/>
      <c r="AFL170" s="249"/>
      <c r="AFM170" s="249"/>
      <c r="AFN170" s="249"/>
      <c r="AFO170" s="249"/>
      <c r="AFP170" s="249"/>
      <c r="AFQ170" s="249"/>
      <c r="AFR170" s="249"/>
      <c r="AFS170" s="249"/>
      <c r="AFT170" s="249"/>
      <c r="AFU170" s="249"/>
      <c r="AFV170" s="249"/>
      <c r="AFW170" s="249"/>
      <c r="AFX170" s="249"/>
      <c r="AFY170" s="249"/>
      <c r="AFZ170" s="249"/>
      <c r="AGA170" s="249"/>
      <c r="AGB170" s="249"/>
      <c r="AGC170" s="249"/>
      <c r="AGD170" s="249"/>
      <c r="AGE170" s="249"/>
      <c r="AGF170" s="249"/>
      <c r="AGG170" s="249"/>
      <c r="AGH170" s="249"/>
      <c r="AGI170" s="249"/>
      <c r="AGJ170" s="249"/>
      <c r="AGK170" s="249"/>
      <c r="AGL170" s="249"/>
      <c r="AGM170" s="249"/>
      <c r="AGN170" s="249"/>
      <c r="AGO170" s="249"/>
      <c r="AGP170" s="249"/>
      <c r="AGQ170" s="249"/>
      <c r="AGR170" s="249"/>
      <c r="AGS170" s="249"/>
      <c r="AGT170" s="249"/>
      <c r="AGU170" s="249"/>
      <c r="AGV170" s="249"/>
      <c r="AGW170" s="249"/>
      <c r="AGX170" s="249"/>
      <c r="AGY170" s="249"/>
      <c r="AGZ170" s="249"/>
      <c r="AHA170" s="249"/>
      <c r="AHB170" s="249"/>
      <c r="AHC170" s="249"/>
      <c r="AHD170" s="249"/>
      <c r="AHE170" s="249"/>
      <c r="AHF170" s="249"/>
      <c r="AHG170" s="249"/>
      <c r="AHH170" s="249"/>
      <c r="AHI170" s="249"/>
      <c r="AHJ170" s="249"/>
      <c r="AHK170" s="249"/>
      <c r="AHL170" s="249"/>
      <c r="AHM170" s="249"/>
      <c r="AHN170" s="249"/>
      <c r="AHO170" s="249"/>
      <c r="AHP170" s="249"/>
      <c r="AHQ170" s="249"/>
      <c r="AHR170" s="249"/>
      <c r="AHS170" s="249"/>
      <c r="AHT170" s="249"/>
      <c r="AHU170" s="249"/>
      <c r="AHV170" s="249"/>
      <c r="AHW170" s="249"/>
      <c r="AHX170" s="249"/>
      <c r="AHY170" s="249"/>
      <c r="AHZ170" s="249"/>
      <c r="AIA170" s="249"/>
      <c r="AIB170" s="249"/>
      <c r="AIC170" s="249"/>
      <c r="AID170" s="249"/>
      <c r="AIE170" s="249"/>
      <c r="AIF170" s="249"/>
      <c r="AIG170" s="249"/>
      <c r="AIH170" s="249"/>
      <c r="AII170" s="249"/>
      <c r="AIJ170" s="249"/>
      <c r="AIK170" s="249"/>
      <c r="AIL170" s="249"/>
      <c r="AIM170" s="249"/>
      <c r="AIN170" s="249"/>
      <c r="AIO170" s="249"/>
      <c r="AIP170" s="249"/>
      <c r="AIQ170" s="249"/>
      <c r="AIR170" s="249"/>
      <c r="AIS170" s="249"/>
      <c r="AIT170" s="249"/>
      <c r="AIU170" s="249"/>
      <c r="AIV170" s="249"/>
      <c r="AIW170" s="249"/>
      <c r="AIX170" s="249"/>
      <c r="AIY170" s="249"/>
      <c r="AIZ170" s="249"/>
      <c r="AJA170" s="249"/>
      <c r="AJB170" s="249"/>
      <c r="AJC170" s="249"/>
      <c r="AJD170" s="249"/>
      <c r="AJE170" s="249"/>
      <c r="AJF170" s="249"/>
      <c r="AJG170" s="249"/>
      <c r="AJH170" s="249"/>
      <c r="AJI170" s="249"/>
      <c r="AJJ170" s="249"/>
      <c r="AJK170" s="249"/>
      <c r="AJL170" s="249"/>
      <c r="AJM170" s="249"/>
      <c r="AJN170" s="249"/>
      <c r="AJO170" s="249"/>
      <c r="AJP170" s="249"/>
      <c r="AJQ170" s="249"/>
      <c r="AJR170" s="249"/>
      <c r="AJS170" s="249"/>
      <c r="AJT170" s="249"/>
      <c r="AJU170" s="249"/>
      <c r="AJV170" s="249"/>
      <c r="AJW170" s="249"/>
      <c r="AJX170" s="249"/>
      <c r="AJY170" s="249"/>
      <c r="AJZ170" s="249"/>
      <c r="AKA170" s="249"/>
      <c r="AKB170" s="249"/>
      <c r="AKC170" s="249"/>
      <c r="AKD170" s="249"/>
      <c r="AKE170" s="249"/>
      <c r="AKF170" s="249"/>
      <c r="AKG170" s="249"/>
      <c r="AKH170" s="249"/>
      <c r="AKI170" s="249"/>
      <c r="AKJ170" s="249"/>
      <c r="AKK170" s="249"/>
      <c r="AKL170" s="249"/>
      <c r="AKM170" s="249"/>
      <c r="AKN170" s="249"/>
      <c r="AKO170" s="249"/>
      <c r="AKP170" s="249"/>
      <c r="AKQ170" s="249"/>
      <c r="AKR170" s="249"/>
      <c r="AKS170" s="249"/>
      <c r="AKT170" s="249"/>
      <c r="AKU170" s="249"/>
      <c r="AKV170" s="249"/>
      <c r="AKW170" s="249"/>
      <c r="AKX170" s="249"/>
      <c r="AKY170" s="249"/>
      <c r="AKZ170" s="249"/>
      <c r="ALA170" s="249"/>
      <c r="ALB170" s="249"/>
      <c r="ALC170" s="249"/>
      <c r="ALD170" s="249"/>
      <c r="ALE170" s="249"/>
      <c r="ALF170" s="249"/>
      <c r="ALG170" s="249"/>
      <c r="ALH170" s="249"/>
      <c r="ALI170" s="249"/>
      <c r="ALJ170" s="249"/>
      <c r="ALK170" s="249"/>
      <c r="ALL170" s="249"/>
      <c r="ALM170" s="249"/>
      <c r="ALN170" s="249"/>
      <c r="ALO170" s="249"/>
      <c r="ALP170" s="249"/>
      <c r="ALQ170" s="249"/>
      <c r="ALR170" s="249"/>
      <c r="ALS170" s="249"/>
      <c r="ALT170" s="249"/>
      <c r="ALU170" s="249"/>
      <c r="ALV170" s="249"/>
      <c r="ALW170" s="249"/>
      <c r="ALX170" s="249"/>
      <c r="ALY170" s="249"/>
      <c r="ALZ170" s="249"/>
      <c r="AMA170" s="249"/>
      <c r="AMB170" s="249"/>
      <c r="AMC170" s="249"/>
      <c r="AMD170" s="249"/>
      <c r="AME170" s="249"/>
      <c r="AMF170" s="249"/>
      <c r="AMG170" s="249"/>
      <c r="AMH170" s="249"/>
      <c r="AMI170" s="249"/>
      <c r="AMJ170" s="249"/>
      <c r="AMK170" s="249"/>
      <c r="AML170" s="249"/>
      <c r="AMM170" s="249"/>
      <c r="AMN170" s="249"/>
      <c r="AMO170" s="249"/>
      <c r="AMP170" s="249"/>
      <c r="AMQ170" s="249"/>
      <c r="AMR170" s="249"/>
      <c r="AMS170" s="249"/>
      <c r="AMT170" s="249"/>
      <c r="AMU170" s="249"/>
      <c r="AMV170" s="249"/>
      <c r="AMW170" s="249"/>
      <c r="AMX170" s="249"/>
      <c r="AMY170" s="249"/>
      <c r="AMZ170" s="249"/>
      <c r="ANA170" s="249"/>
      <c r="ANB170" s="249"/>
      <c r="ANC170" s="249"/>
      <c r="AND170" s="249"/>
      <c r="ANE170" s="249"/>
      <c r="ANF170" s="249"/>
      <c r="ANG170" s="249"/>
      <c r="ANH170" s="249"/>
      <c r="ANI170" s="249"/>
      <c r="ANJ170" s="249"/>
      <c r="ANK170" s="249"/>
      <c r="ANL170" s="249"/>
      <c r="ANM170" s="249"/>
      <c r="ANN170" s="249"/>
      <c r="ANO170" s="249"/>
      <c r="ANP170" s="249"/>
      <c r="ANQ170" s="249"/>
      <c r="ANR170" s="249"/>
      <c r="ANS170" s="249"/>
      <c r="ANT170" s="249"/>
      <c r="ANU170" s="249"/>
      <c r="ANV170" s="249"/>
      <c r="ANW170" s="249"/>
      <c r="ANX170" s="249"/>
      <c r="ANY170" s="249"/>
      <c r="ANZ170" s="249"/>
      <c r="AOA170" s="249"/>
      <c r="AOB170" s="249"/>
      <c r="AOC170" s="249"/>
      <c r="AOD170" s="249"/>
      <c r="AOE170" s="249"/>
      <c r="AOF170" s="249"/>
      <c r="AOG170" s="249"/>
      <c r="AOH170" s="249"/>
      <c r="AOI170" s="249"/>
      <c r="AOJ170" s="249"/>
      <c r="AOK170" s="249"/>
      <c r="AOL170" s="249"/>
      <c r="AOM170" s="249"/>
      <c r="AON170" s="249"/>
      <c r="AOO170" s="249"/>
      <c r="AOP170" s="249"/>
      <c r="AOQ170" s="249"/>
      <c r="AOR170" s="249"/>
      <c r="AOS170" s="249"/>
      <c r="AOT170" s="249"/>
      <c r="AOU170" s="249"/>
      <c r="AOV170" s="249"/>
      <c r="AOW170" s="249"/>
      <c r="AOX170" s="249"/>
      <c r="AOY170" s="249"/>
      <c r="AOZ170" s="249"/>
      <c r="APA170" s="249"/>
      <c r="APB170" s="249"/>
      <c r="APC170" s="249"/>
      <c r="APD170" s="249"/>
      <c r="APE170" s="249"/>
      <c r="APF170" s="249"/>
      <c r="APG170" s="249"/>
      <c r="APH170" s="249"/>
      <c r="API170" s="249"/>
      <c r="APJ170" s="249"/>
      <c r="APK170" s="249"/>
      <c r="APL170" s="249"/>
      <c r="APM170" s="249"/>
      <c r="APN170" s="249"/>
      <c r="APO170" s="249"/>
      <c r="APP170" s="249"/>
    </row>
    <row r="171" spans="1:1108" s="153" customFormat="1">
      <c r="A171" s="42">
        <v>443</v>
      </c>
      <c r="B171" s="137">
        <v>154.1</v>
      </c>
      <c r="C171" s="102" t="s">
        <v>1146</v>
      </c>
      <c r="D171" s="174">
        <v>1293</v>
      </c>
      <c r="E171" s="97" t="s">
        <v>1086</v>
      </c>
      <c r="F171" s="175" t="s">
        <v>1088</v>
      </c>
      <c r="G171" s="175" t="s">
        <v>1087</v>
      </c>
      <c r="H171" s="175" t="s">
        <v>1147</v>
      </c>
      <c r="I171" s="175" t="s">
        <v>807</v>
      </c>
      <c r="J171" s="10" t="s">
        <v>1148</v>
      </c>
      <c r="K171" s="10" t="s">
        <v>1149</v>
      </c>
      <c r="L171" s="74" t="s">
        <v>1150</v>
      </c>
      <c r="M171" s="10" t="s">
        <v>1151</v>
      </c>
      <c r="N171" s="74" t="s">
        <v>293</v>
      </c>
      <c r="O171" s="177">
        <v>101549</v>
      </c>
      <c r="P171" s="109">
        <v>89</v>
      </c>
      <c r="Q171" s="109" t="s">
        <v>0</v>
      </c>
      <c r="R171" s="109">
        <v>89</v>
      </c>
      <c r="S171" s="109" t="s">
        <v>0</v>
      </c>
      <c r="T171" s="109">
        <v>3</v>
      </c>
      <c r="U171" s="109" t="s">
        <v>0</v>
      </c>
      <c r="V171" s="109">
        <v>16</v>
      </c>
      <c r="W171" s="109" t="s">
        <v>0</v>
      </c>
      <c r="X171" s="109">
        <v>10</v>
      </c>
      <c r="Y171" s="109" t="s">
        <v>0</v>
      </c>
      <c r="Z171" s="109">
        <v>2</v>
      </c>
      <c r="AA171" s="109" t="s">
        <v>0</v>
      </c>
      <c r="AB171" s="109"/>
      <c r="AC171" s="109" t="s">
        <v>0</v>
      </c>
      <c r="AD171" s="109"/>
      <c r="AE171" s="109" t="s">
        <v>0</v>
      </c>
      <c r="AF171" s="77">
        <v>4.5</v>
      </c>
      <c r="AG171" s="78">
        <v>8</v>
      </c>
      <c r="AH171" s="77" t="s">
        <v>407</v>
      </c>
      <c r="AI171" s="77" t="s">
        <v>0</v>
      </c>
      <c r="AJ171" s="284" t="s">
        <v>8</v>
      </c>
      <c r="AK171" s="284" t="s">
        <v>797</v>
      </c>
      <c r="AL171" s="285" t="s">
        <v>11</v>
      </c>
      <c r="AM171" s="285"/>
      <c r="AN171" s="285"/>
      <c r="AO171" s="285"/>
      <c r="AP171" s="111">
        <v>10</v>
      </c>
      <c r="AQ171" s="111" t="s">
        <v>7</v>
      </c>
      <c r="AR171" s="83">
        <v>0.28000000000000003</v>
      </c>
      <c r="AS171" s="83" t="s">
        <v>20</v>
      </c>
      <c r="AT171" s="265" t="s">
        <v>465</v>
      </c>
      <c r="AU171" s="266" t="s">
        <v>408</v>
      </c>
      <c r="AV171" s="266" t="s">
        <v>466</v>
      </c>
      <c r="AW171" s="74" t="s">
        <v>206</v>
      </c>
      <c r="AX171" s="74" t="s">
        <v>207</v>
      </c>
      <c r="AY171" s="74" t="s">
        <v>208</v>
      </c>
      <c r="AZ171" s="74" t="s">
        <v>209</v>
      </c>
      <c r="BA171" s="152" t="s">
        <v>210</v>
      </c>
      <c r="BB171" s="86" t="s">
        <v>211</v>
      </c>
      <c r="BC171" s="86" t="s">
        <v>212</v>
      </c>
      <c r="BD171" s="86" t="s">
        <v>213</v>
      </c>
      <c r="BE171" s="96" t="s">
        <v>1086</v>
      </c>
      <c r="BF171" s="236" t="s">
        <v>1094</v>
      </c>
      <c r="BG171" s="96" t="s">
        <v>1095</v>
      </c>
      <c r="BH171" s="96" t="s">
        <v>1096</v>
      </c>
      <c r="BM171" s="154" t="s">
        <v>294</v>
      </c>
      <c r="BN171" s="157" t="s">
        <v>295</v>
      </c>
      <c r="BO171" s="157" t="s">
        <v>296</v>
      </c>
      <c r="BP171" s="156" t="s">
        <v>297</v>
      </c>
      <c r="BQ171" s="155" t="s">
        <v>298</v>
      </c>
      <c r="BR171" s="155" t="s">
        <v>299</v>
      </c>
      <c r="BS171" s="121" t="s">
        <v>300</v>
      </c>
      <c r="BT171" s="121" t="s">
        <v>301</v>
      </c>
      <c r="BU171" s="121" t="s">
        <v>294</v>
      </c>
      <c r="BV171" s="121" t="s">
        <v>302</v>
      </c>
      <c r="BW171" s="121" t="s">
        <v>296</v>
      </c>
      <c r="BX171" s="121" t="s">
        <v>297</v>
      </c>
      <c r="BY171" s="121" t="s">
        <v>414</v>
      </c>
      <c r="BZ171" s="155" t="s">
        <v>415</v>
      </c>
      <c r="CA171" s="268" t="s">
        <v>416</v>
      </c>
      <c r="CB171" s="268" t="s">
        <v>417</v>
      </c>
      <c r="CC171" s="155" t="s">
        <v>344</v>
      </c>
      <c r="CD171" s="155" t="s">
        <v>345</v>
      </c>
      <c r="CE171" s="155" t="s">
        <v>346</v>
      </c>
      <c r="CF171" s="155" t="s">
        <v>347</v>
      </c>
      <c r="CG171" s="154" t="s">
        <v>734</v>
      </c>
      <c r="CH171" s="156" t="s">
        <v>735</v>
      </c>
      <c r="CI171" s="156" t="s">
        <v>736</v>
      </c>
      <c r="CJ171" s="156" t="s">
        <v>737</v>
      </c>
      <c r="CK171" s="158"/>
      <c r="CL171" s="158"/>
      <c r="CM171" s="158"/>
      <c r="CN171" s="158"/>
      <c r="CO171" s="158"/>
      <c r="CP171" s="158"/>
      <c r="CQ171" s="158"/>
      <c r="CR171" s="158"/>
      <c r="CS171" s="158"/>
      <c r="CT171" s="158"/>
      <c r="CU171" s="158"/>
      <c r="CV171" s="158"/>
      <c r="CW171" s="158"/>
      <c r="CX171" s="158"/>
      <c r="CY171" s="158"/>
      <c r="CZ171" s="91"/>
      <c r="DA171" s="92"/>
      <c r="DB171" s="93"/>
      <c r="DC171" s="93"/>
      <c r="DD171" s="93"/>
      <c r="DE171" s="280" t="s">
        <v>509</v>
      </c>
      <c r="DF171" s="92"/>
      <c r="DG171" s="158"/>
      <c r="DH171" s="158"/>
      <c r="DI171" s="92" t="s">
        <v>236</v>
      </c>
      <c r="DJ171" s="91" t="s">
        <v>237</v>
      </c>
      <c r="DK171" s="91" t="s">
        <v>238</v>
      </c>
      <c r="DL171" s="91" t="s">
        <v>239</v>
      </c>
      <c r="DM171" s="127" t="s">
        <v>414</v>
      </c>
      <c r="DN171" s="127" t="s">
        <v>422</v>
      </c>
      <c r="DO171" s="127" t="s">
        <v>423</v>
      </c>
      <c r="DP171" s="127" t="s">
        <v>424</v>
      </c>
      <c r="DQ171" s="91"/>
      <c r="DR171" s="91"/>
      <c r="DS171" s="91"/>
      <c r="DT171" s="91"/>
      <c r="DU171" s="191" t="s">
        <v>852</v>
      </c>
      <c r="DV171" s="91" t="s">
        <v>853</v>
      </c>
      <c r="DW171" s="91" t="s">
        <v>854</v>
      </c>
      <c r="DX171" s="91" t="s">
        <v>855</v>
      </c>
      <c r="DY171" s="91"/>
      <c r="DZ171" s="91"/>
      <c r="EA171" s="91"/>
      <c r="EB171" s="91"/>
      <c r="EC171" s="91"/>
      <c r="ED171" s="91"/>
      <c r="EE171" s="91"/>
      <c r="EF171" s="91"/>
      <c r="EG171" s="94" t="s">
        <v>1152</v>
      </c>
      <c r="EH171" s="96" t="s">
        <v>516</v>
      </c>
      <c r="EI171" s="95" t="s">
        <v>517</v>
      </c>
      <c r="EJ171" s="95" t="s">
        <v>518</v>
      </c>
      <c r="EK171" s="96" t="s">
        <v>253</v>
      </c>
      <c r="EL171" s="74" t="s">
        <v>519</v>
      </c>
      <c r="EM171" s="74" t="s">
        <v>520</v>
      </c>
      <c r="EN171" s="137" t="s">
        <v>1152</v>
      </c>
      <c r="EO171" s="185" t="s">
        <v>254</v>
      </c>
      <c r="EP171" s="185" t="s">
        <v>994</v>
      </c>
      <c r="EQ171" s="185" t="s">
        <v>1153</v>
      </c>
      <c r="ER171" s="185" t="s">
        <v>1154</v>
      </c>
      <c r="ES171" s="185" t="s">
        <v>1155</v>
      </c>
      <c r="ET171" s="185" t="s">
        <v>1156</v>
      </c>
      <c r="EU171" s="185" t="s">
        <v>1157</v>
      </c>
      <c r="EV171" s="137"/>
      <c r="EW171" s="137"/>
      <c r="EX171" s="356"/>
      <c r="EY171" s="356"/>
      <c r="EZ171" s="356"/>
      <c r="FA171" s="356"/>
      <c r="FB171" s="356"/>
      <c r="FC171" s="356"/>
      <c r="FD171" s="355" t="s">
        <v>741</v>
      </c>
      <c r="FE171" s="356"/>
      <c r="FF171" s="240">
        <v>44288</v>
      </c>
      <c r="FG171" s="248"/>
      <c r="FH171" s="248"/>
      <c r="FI171" s="240">
        <v>116130</v>
      </c>
      <c r="FJ171" s="248"/>
      <c r="FK171" s="248"/>
      <c r="FL171" s="135">
        <v>1</v>
      </c>
      <c r="FM171" s="136"/>
      <c r="FN171" s="136"/>
      <c r="FO171" s="136"/>
      <c r="FP171" s="136"/>
      <c r="FQ171" s="136"/>
      <c r="FR171" s="136"/>
      <c r="FS171" s="136"/>
      <c r="FT171" s="136"/>
      <c r="FU171" s="136"/>
      <c r="FV171" s="136"/>
      <c r="FW171" s="249"/>
      <c r="FX171" s="249"/>
      <c r="FY171" s="249"/>
      <c r="FZ171" s="249"/>
      <c r="GA171" s="249"/>
      <c r="GB171" s="249"/>
      <c r="GC171" s="249"/>
      <c r="GD171" s="249"/>
      <c r="GE171" s="249"/>
      <c r="GF171" s="249"/>
      <c r="GG171" s="249"/>
      <c r="GH171" s="249"/>
      <c r="GI171" s="249"/>
      <c r="GJ171" s="249"/>
      <c r="GK171" s="249"/>
      <c r="GL171" s="249"/>
      <c r="GM171" s="249"/>
      <c r="GN171" s="249"/>
      <c r="GO171" s="249"/>
      <c r="GP171" s="249"/>
      <c r="GQ171" s="249"/>
      <c r="GR171" s="249"/>
      <c r="GS171" s="249"/>
      <c r="GT171" s="249"/>
      <c r="GU171" s="249"/>
      <c r="GV171" s="249"/>
      <c r="GW171" s="249"/>
      <c r="GX171" s="249"/>
      <c r="GY171" s="249"/>
      <c r="GZ171" s="249"/>
      <c r="HA171" s="249"/>
      <c r="HB171" s="249"/>
      <c r="HC171" s="249"/>
      <c r="HD171" s="249"/>
      <c r="HE171" s="249"/>
      <c r="HF171" s="249"/>
      <c r="HG171" s="249"/>
      <c r="HH171" s="249"/>
      <c r="HI171" s="249"/>
      <c r="HJ171" s="249"/>
      <c r="HK171" s="249"/>
      <c r="HL171" s="249"/>
      <c r="HM171" s="249"/>
      <c r="HN171" s="249"/>
      <c r="HO171" s="249"/>
      <c r="HP171" s="249"/>
      <c r="HQ171" s="249"/>
      <c r="HR171" s="249"/>
      <c r="HS171" s="249"/>
      <c r="HT171" s="249"/>
      <c r="HU171" s="249"/>
      <c r="HV171" s="249"/>
      <c r="HW171" s="249"/>
      <c r="HX171" s="249"/>
      <c r="HY171" s="249"/>
      <c r="HZ171" s="249"/>
      <c r="IA171" s="249"/>
      <c r="IB171" s="249"/>
      <c r="IC171" s="249"/>
      <c r="ID171" s="249"/>
      <c r="IE171" s="249"/>
      <c r="IF171" s="249"/>
      <c r="IG171" s="249"/>
      <c r="IH171" s="249"/>
      <c r="II171" s="249"/>
      <c r="IJ171" s="249"/>
      <c r="IK171" s="249"/>
      <c r="IL171" s="249"/>
      <c r="IM171" s="249"/>
      <c r="IN171" s="249"/>
      <c r="IO171" s="249"/>
      <c r="IP171" s="249"/>
      <c r="IQ171" s="249"/>
      <c r="IR171" s="249"/>
      <c r="IS171" s="249"/>
      <c r="IT171" s="249"/>
      <c r="IU171" s="249"/>
      <c r="IV171" s="249"/>
      <c r="IW171" s="249"/>
      <c r="IX171" s="249"/>
      <c r="IY171" s="249"/>
      <c r="IZ171" s="249"/>
      <c r="JA171" s="249"/>
      <c r="JB171" s="249"/>
      <c r="JC171" s="249"/>
      <c r="JD171" s="249"/>
      <c r="JE171" s="249"/>
      <c r="JF171" s="249"/>
      <c r="JG171" s="249"/>
      <c r="JH171" s="249"/>
      <c r="JI171" s="249"/>
      <c r="JJ171" s="249"/>
      <c r="JK171" s="249"/>
      <c r="JL171" s="249"/>
      <c r="JM171" s="249"/>
      <c r="JN171" s="249"/>
      <c r="JO171" s="249"/>
      <c r="JP171" s="249"/>
      <c r="JQ171" s="249"/>
      <c r="JR171" s="249"/>
      <c r="JS171" s="249"/>
      <c r="JT171" s="249"/>
      <c r="JU171" s="249"/>
      <c r="JV171" s="249"/>
      <c r="JW171" s="249"/>
      <c r="JX171" s="249"/>
      <c r="JY171" s="249"/>
      <c r="JZ171" s="249"/>
      <c r="KA171" s="249"/>
      <c r="KB171" s="249"/>
      <c r="KC171" s="249"/>
      <c r="KD171" s="249"/>
      <c r="KE171" s="249"/>
      <c r="KF171" s="249"/>
      <c r="KG171" s="249"/>
      <c r="KH171" s="249"/>
      <c r="KI171" s="249"/>
      <c r="KJ171" s="249"/>
      <c r="KK171" s="249"/>
      <c r="KL171" s="249"/>
      <c r="KM171" s="249"/>
      <c r="KN171" s="249"/>
      <c r="KO171" s="249"/>
      <c r="KP171" s="249"/>
      <c r="KQ171" s="249"/>
      <c r="KR171" s="249"/>
      <c r="KS171" s="249"/>
      <c r="KT171" s="249"/>
      <c r="KU171" s="249"/>
      <c r="KV171" s="249"/>
      <c r="KW171" s="249"/>
      <c r="KX171" s="249"/>
      <c r="KY171" s="249"/>
      <c r="KZ171" s="249"/>
      <c r="LA171" s="249"/>
      <c r="LB171" s="249"/>
      <c r="LC171" s="249"/>
      <c r="LD171" s="249"/>
      <c r="LE171" s="249"/>
      <c r="LF171" s="249"/>
      <c r="LG171" s="249"/>
      <c r="LH171" s="249"/>
      <c r="LI171" s="249"/>
      <c r="LJ171" s="249"/>
      <c r="LK171" s="249"/>
      <c r="LL171" s="249"/>
      <c r="LM171" s="249"/>
      <c r="LN171" s="249"/>
      <c r="LO171" s="249"/>
      <c r="LP171" s="249"/>
      <c r="LQ171" s="249"/>
      <c r="LR171" s="249"/>
      <c r="LS171" s="249"/>
      <c r="LT171" s="249"/>
      <c r="LU171" s="249"/>
      <c r="LV171" s="249"/>
      <c r="LW171" s="249"/>
      <c r="LX171" s="249"/>
      <c r="LY171" s="249"/>
      <c r="LZ171" s="249"/>
      <c r="MA171" s="249"/>
      <c r="MB171" s="249"/>
      <c r="MC171" s="249"/>
      <c r="MD171" s="249"/>
      <c r="ME171" s="249"/>
      <c r="MF171" s="249"/>
      <c r="MG171" s="249"/>
      <c r="MH171" s="249"/>
      <c r="MI171" s="249"/>
      <c r="MJ171" s="249"/>
      <c r="MK171" s="249"/>
      <c r="ML171" s="249"/>
      <c r="MM171" s="249"/>
      <c r="MN171" s="249"/>
      <c r="MO171" s="249"/>
      <c r="MP171" s="249"/>
      <c r="MQ171" s="249"/>
      <c r="MR171" s="249"/>
      <c r="MS171" s="249"/>
      <c r="MT171" s="249"/>
      <c r="MU171" s="249"/>
      <c r="MV171" s="249"/>
      <c r="MW171" s="249"/>
      <c r="MX171" s="249"/>
      <c r="MY171" s="249"/>
      <c r="MZ171" s="249"/>
      <c r="NA171" s="249"/>
      <c r="NB171" s="249"/>
      <c r="NC171" s="249"/>
      <c r="ND171" s="249"/>
      <c r="NE171" s="249"/>
      <c r="NF171" s="249"/>
      <c r="NG171" s="249"/>
      <c r="NH171" s="249"/>
      <c r="NI171" s="249"/>
      <c r="NJ171" s="249"/>
      <c r="NK171" s="249"/>
      <c r="NL171" s="249"/>
      <c r="NM171" s="249"/>
      <c r="NN171" s="249"/>
      <c r="NO171" s="249"/>
      <c r="NP171" s="249"/>
      <c r="NQ171" s="249"/>
      <c r="NR171" s="249"/>
      <c r="NS171" s="249"/>
      <c r="NT171" s="249"/>
      <c r="NU171" s="249"/>
      <c r="NV171" s="249"/>
      <c r="NW171" s="249"/>
      <c r="NX171" s="249"/>
      <c r="NY171" s="249"/>
      <c r="NZ171" s="249"/>
      <c r="OA171" s="249"/>
      <c r="OB171" s="249"/>
      <c r="OC171" s="249"/>
      <c r="OD171" s="249"/>
      <c r="OE171" s="249"/>
      <c r="OF171" s="249"/>
      <c r="OG171" s="249"/>
      <c r="OH171" s="249"/>
      <c r="OI171" s="249"/>
      <c r="OJ171" s="249"/>
      <c r="OK171" s="249"/>
      <c r="OL171" s="249"/>
      <c r="OM171" s="249"/>
      <c r="ON171" s="249"/>
      <c r="OO171" s="249"/>
      <c r="OP171" s="249"/>
      <c r="OQ171" s="249"/>
      <c r="OR171" s="249"/>
      <c r="OS171" s="249"/>
      <c r="OT171" s="249"/>
      <c r="OU171" s="249"/>
      <c r="OV171" s="249"/>
      <c r="OW171" s="249"/>
      <c r="OX171" s="249"/>
      <c r="OY171" s="249"/>
      <c r="OZ171" s="249"/>
      <c r="PA171" s="249"/>
      <c r="PB171" s="249"/>
      <c r="PC171" s="249"/>
      <c r="PD171" s="249"/>
      <c r="PE171" s="249"/>
      <c r="PF171" s="249"/>
      <c r="PG171" s="249"/>
      <c r="PH171" s="249"/>
      <c r="PI171" s="249"/>
      <c r="PJ171" s="249"/>
      <c r="PK171" s="249"/>
      <c r="PL171" s="249"/>
      <c r="PM171" s="249"/>
      <c r="PN171" s="249"/>
      <c r="PO171" s="249"/>
      <c r="PP171" s="249"/>
      <c r="PQ171" s="249"/>
      <c r="PR171" s="249"/>
      <c r="PS171" s="249"/>
      <c r="PT171" s="249"/>
      <c r="PU171" s="249"/>
      <c r="PV171" s="249"/>
      <c r="PW171" s="249"/>
      <c r="PX171" s="249"/>
      <c r="PY171" s="249"/>
      <c r="PZ171" s="249"/>
      <c r="QA171" s="249"/>
      <c r="QB171" s="249"/>
      <c r="QC171" s="249"/>
      <c r="QD171" s="249"/>
      <c r="QE171" s="249"/>
      <c r="QF171" s="249"/>
      <c r="QG171" s="249"/>
      <c r="QH171" s="249"/>
      <c r="QI171" s="249"/>
      <c r="QJ171" s="249"/>
      <c r="QK171" s="249"/>
      <c r="QL171" s="249"/>
      <c r="QM171" s="249"/>
      <c r="QN171" s="249"/>
      <c r="QO171" s="249"/>
      <c r="QP171" s="249"/>
      <c r="QQ171" s="249"/>
      <c r="QR171" s="249"/>
      <c r="QS171" s="249"/>
      <c r="QT171" s="249"/>
      <c r="QU171" s="249"/>
      <c r="QV171" s="249"/>
      <c r="QW171" s="249"/>
      <c r="QX171" s="249"/>
      <c r="QY171" s="249"/>
      <c r="QZ171" s="249"/>
      <c r="RA171" s="249"/>
      <c r="RB171" s="249"/>
      <c r="RC171" s="249"/>
      <c r="RD171" s="249"/>
      <c r="RE171" s="249"/>
      <c r="RF171" s="249"/>
      <c r="RG171" s="249"/>
      <c r="RH171" s="249"/>
      <c r="RI171" s="249"/>
      <c r="RJ171" s="249"/>
      <c r="RK171" s="249"/>
      <c r="RL171" s="249"/>
      <c r="RM171" s="249"/>
      <c r="RN171" s="249"/>
      <c r="RO171" s="249"/>
      <c r="RP171" s="249"/>
      <c r="RQ171" s="249"/>
      <c r="RR171" s="249"/>
      <c r="RS171" s="249"/>
      <c r="RT171" s="249"/>
      <c r="RU171" s="249"/>
      <c r="RV171" s="249"/>
      <c r="RW171" s="249"/>
      <c r="RX171" s="249"/>
      <c r="RY171" s="249"/>
      <c r="RZ171" s="249"/>
      <c r="SA171" s="249"/>
      <c r="SB171" s="249"/>
      <c r="SC171" s="249"/>
      <c r="SD171" s="249"/>
      <c r="SE171" s="249"/>
      <c r="SF171" s="249"/>
      <c r="SG171" s="249"/>
      <c r="SH171" s="249"/>
      <c r="SI171" s="249"/>
      <c r="SJ171" s="249"/>
      <c r="SK171" s="249"/>
      <c r="SL171" s="249"/>
      <c r="SM171" s="249"/>
      <c r="SN171" s="249"/>
      <c r="SO171" s="249"/>
      <c r="SP171" s="249"/>
      <c r="SQ171" s="249"/>
      <c r="SR171" s="249"/>
      <c r="SS171" s="249"/>
      <c r="ST171" s="249"/>
      <c r="SU171" s="249"/>
      <c r="SV171" s="249"/>
      <c r="SW171" s="249"/>
      <c r="SX171" s="249"/>
      <c r="SY171" s="249"/>
      <c r="SZ171" s="249"/>
      <c r="TA171" s="249"/>
      <c r="TB171" s="249"/>
      <c r="TC171" s="249"/>
      <c r="TD171" s="249"/>
      <c r="TE171" s="249"/>
      <c r="TF171" s="249"/>
      <c r="TG171" s="249"/>
      <c r="TH171" s="249"/>
      <c r="TI171" s="249"/>
      <c r="TJ171" s="249"/>
      <c r="TK171" s="249"/>
      <c r="TL171" s="249"/>
      <c r="TM171" s="249"/>
      <c r="TN171" s="249"/>
      <c r="TO171" s="249"/>
      <c r="TP171" s="249"/>
      <c r="TQ171" s="249"/>
      <c r="TR171" s="249"/>
      <c r="TS171" s="249"/>
      <c r="TT171" s="249"/>
      <c r="TU171" s="249"/>
      <c r="TV171" s="249"/>
      <c r="TW171" s="249"/>
      <c r="TX171" s="249"/>
      <c r="TY171" s="249"/>
      <c r="TZ171" s="249"/>
      <c r="UA171" s="249"/>
      <c r="UB171" s="249"/>
      <c r="UC171" s="249"/>
      <c r="UD171" s="249"/>
      <c r="UE171" s="249"/>
      <c r="UF171" s="249"/>
      <c r="UG171" s="249"/>
      <c r="UH171" s="249"/>
      <c r="UI171" s="249"/>
      <c r="UJ171" s="249"/>
      <c r="UK171" s="249"/>
      <c r="UL171" s="249"/>
      <c r="UM171" s="249"/>
      <c r="UN171" s="249"/>
      <c r="UO171" s="249"/>
      <c r="UP171" s="249"/>
      <c r="UQ171" s="249"/>
      <c r="UR171" s="249"/>
      <c r="US171" s="249"/>
      <c r="UT171" s="249"/>
      <c r="UU171" s="249"/>
      <c r="UV171" s="249"/>
      <c r="UW171" s="249"/>
      <c r="UX171" s="249"/>
      <c r="UY171" s="249"/>
      <c r="UZ171" s="249"/>
      <c r="VA171" s="249"/>
      <c r="VB171" s="249"/>
      <c r="VC171" s="249"/>
      <c r="VD171" s="249"/>
      <c r="VE171" s="249"/>
      <c r="VF171" s="249"/>
      <c r="VG171" s="249"/>
      <c r="VH171" s="249"/>
      <c r="VI171" s="249"/>
      <c r="VJ171" s="249"/>
      <c r="VK171" s="249"/>
      <c r="VL171" s="249"/>
      <c r="VM171" s="249"/>
      <c r="VN171" s="249"/>
      <c r="VO171" s="249"/>
      <c r="VP171" s="249"/>
      <c r="VQ171" s="249"/>
      <c r="VR171" s="249"/>
      <c r="VS171" s="249"/>
      <c r="VT171" s="249"/>
      <c r="VU171" s="249"/>
      <c r="VV171" s="249"/>
      <c r="VW171" s="249"/>
      <c r="VX171" s="249"/>
      <c r="VY171" s="249"/>
      <c r="VZ171" s="249"/>
      <c r="WA171" s="249"/>
      <c r="WB171" s="249"/>
      <c r="WC171" s="249"/>
      <c r="WD171" s="249"/>
      <c r="WE171" s="249"/>
      <c r="WF171" s="249"/>
      <c r="WG171" s="249"/>
      <c r="WH171" s="249"/>
      <c r="WI171" s="249"/>
      <c r="WJ171" s="249"/>
      <c r="WK171" s="249"/>
      <c r="WL171" s="249"/>
      <c r="WM171" s="249"/>
      <c r="WN171" s="249"/>
      <c r="WO171" s="249"/>
      <c r="WP171" s="249"/>
      <c r="WQ171" s="249"/>
      <c r="WR171" s="249"/>
      <c r="WS171" s="249"/>
      <c r="WT171" s="249"/>
      <c r="WU171" s="249"/>
      <c r="WV171" s="249"/>
      <c r="WW171" s="249"/>
      <c r="WX171" s="249"/>
      <c r="WY171" s="249"/>
      <c r="WZ171" s="249"/>
      <c r="XA171" s="249"/>
      <c r="XB171" s="249"/>
      <c r="XC171" s="249"/>
      <c r="XD171" s="249"/>
      <c r="XE171" s="249"/>
      <c r="XF171" s="249"/>
      <c r="XG171" s="249"/>
      <c r="XH171" s="249"/>
      <c r="XI171" s="249"/>
      <c r="XJ171" s="249"/>
      <c r="XK171" s="249"/>
      <c r="XL171" s="249"/>
      <c r="XM171" s="249"/>
      <c r="XN171" s="249"/>
      <c r="XO171" s="249"/>
      <c r="XP171" s="249"/>
      <c r="XQ171" s="249"/>
      <c r="XR171" s="249"/>
      <c r="XS171" s="249"/>
      <c r="XT171" s="249"/>
      <c r="XU171" s="249"/>
      <c r="XV171" s="249"/>
      <c r="XW171" s="249"/>
      <c r="XX171" s="249"/>
      <c r="XY171" s="249"/>
      <c r="XZ171" s="249"/>
      <c r="YA171" s="249"/>
      <c r="YB171" s="249"/>
      <c r="YC171" s="249"/>
      <c r="YD171" s="249"/>
      <c r="YE171" s="249"/>
      <c r="YF171" s="249"/>
      <c r="YG171" s="249"/>
      <c r="YH171" s="249"/>
      <c r="YI171" s="249"/>
      <c r="YJ171" s="249"/>
      <c r="YK171" s="249"/>
      <c r="YL171" s="249"/>
      <c r="YM171" s="249"/>
      <c r="YN171" s="249"/>
      <c r="YO171" s="249"/>
      <c r="YP171" s="249"/>
      <c r="YQ171" s="249"/>
      <c r="YR171" s="249"/>
      <c r="YS171" s="249"/>
      <c r="YT171" s="249"/>
      <c r="YU171" s="249"/>
      <c r="YV171" s="249"/>
      <c r="YW171" s="249"/>
      <c r="YX171" s="249"/>
      <c r="YY171" s="249"/>
      <c r="YZ171" s="249"/>
      <c r="ZA171" s="249"/>
      <c r="ZB171" s="249"/>
      <c r="ZC171" s="249"/>
      <c r="ZD171" s="249"/>
      <c r="ZE171" s="249"/>
      <c r="ZF171" s="249"/>
      <c r="ZG171" s="249"/>
      <c r="ZH171" s="249"/>
      <c r="ZI171" s="249"/>
      <c r="ZJ171" s="249"/>
      <c r="ZK171" s="249"/>
      <c r="ZL171" s="249"/>
      <c r="ZM171" s="249"/>
      <c r="ZN171" s="249"/>
      <c r="ZO171" s="249"/>
      <c r="ZP171" s="249"/>
      <c r="ZQ171" s="249"/>
      <c r="ZR171" s="249"/>
      <c r="ZS171" s="249"/>
      <c r="ZT171" s="249"/>
      <c r="ZU171" s="249"/>
      <c r="ZV171" s="249"/>
      <c r="ZW171" s="249"/>
      <c r="ZX171" s="249"/>
      <c r="ZY171" s="249"/>
      <c r="ZZ171" s="249"/>
      <c r="AAA171" s="249"/>
      <c r="AAB171" s="249"/>
      <c r="AAC171" s="249"/>
      <c r="AAD171" s="249"/>
      <c r="AAE171" s="249"/>
      <c r="AAF171" s="249"/>
      <c r="AAG171" s="249"/>
      <c r="AAH171" s="249"/>
      <c r="AAI171" s="249"/>
      <c r="AAJ171" s="249"/>
      <c r="AAK171" s="249"/>
      <c r="AAL171" s="249"/>
      <c r="AAM171" s="249"/>
      <c r="AAN171" s="249"/>
      <c r="AAO171" s="249"/>
      <c r="AAP171" s="249"/>
      <c r="AAQ171" s="249"/>
      <c r="AAR171" s="249"/>
      <c r="AAS171" s="249"/>
      <c r="AAT171" s="249"/>
      <c r="AAU171" s="249"/>
      <c r="AAV171" s="249"/>
      <c r="AAW171" s="249"/>
      <c r="AAX171" s="249"/>
      <c r="AAY171" s="249"/>
      <c r="AAZ171" s="249"/>
      <c r="ABA171" s="249"/>
      <c r="ABB171" s="249"/>
      <c r="ABC171" s="249"/>
      <c r="ABD171" s="249"/>
      <c r="ABE171" s="249"/>
      <c r="ABF171" s="249"/>
      <c r="ABG171" s="249"/>
      <c r="ABH171" s="249"/>
      <c r="ABI171" s="249"/>
      <c r="ABJ171" s="249"/>
      <c r="ABK171" s="249"/>
      <c r="ABL171" s="249"/>
      <c r="ABM171" s="249"/>
      <c r="ABN171" s="249"/>
      <c r="ABO171" s="249"/>
      <c r="ABP171" s="249"/>
      <c r="ABQ171" s="249"/>
      <c r="ABR171" s="249"/>
      <c r="ABS171" s="249"/>
      <c r="ABT171" s="249"/>
      <c r="ABU171" s="249"/>
      <c r="ABV171" s="249"/>
      <c r="ABW171" s="249"/>
      <c r="ABX171" s="249"/>
      <c r="ABY171" s="249"/>
      <c r="ABZ171" s="249"/>
      <c r="ACA171" s="249"/>
      <c r="ACB171" s="249"/>
      <c r="ACC171" s="249"/>
      <c r="ACD171" s="249"/>
      <c r="ACE171" s="249"/>
      <c r="ACF171" s="249"/>
      <c r="ACG171" s="249"/>
      <c r="ACH171" s="249"/>
      <c r="ACI171" s="249"/>
      <c r="ACJ171" s="249"/>
      <c r="ACK171" s="249"/>
      <c r="ACL171" s="249"/>
      <c r="ACM171" s="249"/>
      <c r="ACN171" s="249"/>
      <c r="ACO171" s="249"/>
      <c r="ACP171" s="249"/>
      <c r="ACQ171" s="249"/>
      <c r="ACR171" s="249"/>
      <c r="ACS171" s="249"/>
      <c r="ACT171" s="249"/>
      <c r="ACU171" s="249"/>
      <c r="ACV171" s="249"/>
      <c r="ACW171" s="249"/>
      <c r="ACX171" s="249"/>
      <c r="ACY171" s="249"/>
      <c r="ACZ171" s="249"/>
      <c r="ADA171" s="249"/>
      <c r="ADB171" s="249"/>
      <c r="ADC171" s="249"/>
      <c r="ADD171" s="249"/>
      <c r="ADE171" s="249"/>
      <c r="ADF171" s="249"/>
      <c r="ADG171" s="249"/>
      <c r="ADH171" s="249"/>
      <c r="ADI171" s="249"/>
      <c r="ADJ171" s="249"/>
      <c r="ADK171" s="249"/>
      <c r="ADL171" s="249"/>
      <c r="ADM171" s="249"/>
      <c r="ADN171" s="249"/>
      <c r="ADO171" s="249"/>
      <c r="ADP171" s="249"/>
      <c r="ADQ171" s="249"/>
      <c r="ADR171" s="249"/>
      <c r="ADS171" s="249"/>
      <c r="ADT171" s="249"/>
      <c r="ADU171" s="249"/>
      <c r="ADV171" s="249"/>
      <c r="ADW171" s="249"/>
      <c r="ADX171" s="249"/>
      <c r="ADY171" s="249"/>
      <c r="ADZ171" s="249"/>
      <c r="AEA171" s="249"/>
      <c r="AEB171" s="249"/>
      <c r="AEC171" s="249"/>
      <c r="AED171" s="249"/>
      <c r="AEE171" s="249"/>
      <c r="AEF171" s="249"/>
      <c r="AEG171" s="249"/>
      <c r="AEH171" s="249"/>
      <c r="AEI171" s="249"/>
      <c r="AEJ171" s="249"/>
      <c r="AEK171" s="249"/>
      <c r="AEL171" s="249"/>
      <c r="AEM171" s="249"/>
      <c r="AEN171" s="249"/>
      <c r="AEO171" s="249"/>
      <c r="AEP171" s="249"/>
      <c r="AEQ171" s="249"/>
      <c r="AER171" s="249"/>
      <c r="AES171" s="249"/>
      <c r="AET171" s="249"/>
      <c r="AEU171" s="249"/>
      <c r="AEV171" s="249"/>
      <c r="AEW171" s="249"/>
      <c r="AEX171" s="249"/>
      <c r="AEY171" s="249"/>
      <c r="AEZ171" s="249"/>
      <c r="AFA171" s="249"/>
      <c r="AFB171" s="249"/>
      <c r="AFC171" s="249"/>
      <c r="AFD171" s="249"/>
      <c r="AFE171" s="249"/>
      <c r="AFF171" s="249"/>
      <c r="AFG171" s="249"/>
      <c r="AFH171" s="249"/>
      <c r="AFI171" s="249"/>
      <c r="AFJ171" s="249"/>
      <c r="AFK171" s="249"/>
      <c r="AFL171" s="249"/>
      <c r="AFM171" s="249"/>
      <c r="AFN171" s="249"/>
      <c r="AFO171" s="249"/>
      <c r="AFP171" s="249"/>
      <c r="AFQ171" s="249"/>
      <c r="AFR171" s="249"/>
      <c r="AFS171" s="249"/>
      <c r="AFT171" s="249"/>
      <c r="AFU171" s="249"/>
      <c r="AFV171" s="249"/>
      <c r="AFW171" s="249"/>
      <c r="AFX171" s="249"/>
      <c r="AFY171" s="249"/>
      <c r="AFZ171" s="249"/>
      <c r="AGA171" s="249"/>
      <c r="AGB171" s="249"/>
      <c r="AGC171" s="249"/>
      <c r="AGD171" s="249"/>
      <c r="AGE171" s="249"/>
      <c r="AGF171" s="249"/>
      <c r="AGG171" s="249"/>
      <c r="AGH171" s="249"/>
      <c r="AGI171" s="249"/>
      <c r="AGJ171" s="249"/>
      <c r="AGK171" s="249"/>
      <c r="AGL171" s="249"/>
      <c r="AGM171" s="249"/>
      <c r="AGN171" s="249"/>
      <c r="AGO171" s="249"/>
      <c r="AGP171" s="249"/>
      <c r="AGQ171" s="249"/>
      <c r="AGR171" s="249"/>
      <c r="AGS171" s="249"/>
      <c r="AGT171" s="249"/>
      <c r="AGU171" s="249"/>
      <c r="AGV171" s="249"/>
      <c r="AGW171" s="249"/>
      <c r="AGX171" s="249"/>
      <c r="AGY171" s="249"/>
      <c r="AGZ171" s="249"/>
      <c r="AHA171" s="249"/>
      <c r="AHB171" s="249"/>
      <c r="AHC171" s="249"/>
      <c r="AHD171" s="249"/>
      <c r="AHE171" s="249"/>
      <c r="AHF171" s="249"/>
      <c r="AHG171" s="249"/>
      <c r="AHH171" s="249"/>
      <c r="AHI171" s="249"/>
      <c r="AHJ171" s="249"/>
      <c r="AHK171" s="249"/>
      <c r="AHL171" s="249"/>
      <c r="AHM171" s="249"/>
      <c r="AHN171" s="249"/>
      <c r="AHO171" s="249"/>
      <c r="AHP171" s="249"/>
      <c r="AHQ171" s="249"/>
      <c r="AHR171" s="249"/>
      <c r="AHS171" s="249"/>
      <c r="AHT171" s="249"/>
      <c r="AHU171" s="249"/>
      <c r="AHV171" s="249"/>
      <c r="AHW171" s="249"/>
      <c r="AHX171" s="249"/>
      <c r="AHY171" s="249"/>
      <c r="AHZ171" s="249"/>
      <c r="AIA171" s="249"/>
      <c r="AIB171" s="249"/>
      <c r="AIC171" s="249"/>
      <c r="AID171" s="249"/>
      <c r="AIE171" s="249"/>
      <c r="AIF171" s="249"/>
      <c r="AIG171" s="249"/>
      <c r="AIH171" s="249"/>
      <c r="AII171" s="249"/>
      <c r="AIJ171" s="249"/>
      <c r="AIK171" s="249"/>
      <c r="AIL171" s="249"/>
      <c r="AIM171" s="249"/>
      <c r="AIN171" s="249"/>
      <c r="AIO171" s="249"/>
      <c r="AIP171" s="249"/>
      <c r="AIQ171" s="249"/>
      <c r="AIR171" s="249"/>
      <c r="AIS171" s="249"/>
      <c r="AIT171" s="249"/>
      <c r="AIU171" s="249"/>
      <c r="AIV171" s="249"/>
      <c r="AIW171" s="249"/>
      <c r="AIX171" s="249"/>
      <c r="AIY171" s="249"/>
      <c r="AIZ171" s="249"/>
      <c r="AJA171" s="249"/>
      <c r="AJB171" s="249"/>
      <c r="AJC171" s="249"/>
      <c r="AJD171" s="249"/>
      <c r="AJE171" s="249"/>
      <c r="AJF171" s="249"/>
      <c r="AJG171" s="249"/>
      <c r="AJH171" s="249"/>
      <c r="AJI171" s="249"/>
      <c r="AJJ171" s="249"/>
      <c r="AJK171" s="249"/>
      <c r="AJL171" s="249"/>
      <c r="AJM171" s="249"/>
      <c r="AJN171" s="249"/>
      <c r="AJO171" s="249"/>
      <c r="AJP171" s="249"/>
      <c r="AJQ171" s="249"/>
      <c r="AJR171" s="249"/>
      <c r="AJS171" s="249"/>
      <c r="AJT171" s="249"/>
      <c r="AJU171" s="249"/>
      <c r="AJV171" s="249"/>
      <c r="AJW171" s="249"/>
      <c r="AJX171" s="249"/>
      <c r="AJY171" s="249"/>
      <c r="AJZ171" s="249"/>
      <c r="AKA171" s="249"/>
      <c r="AKB171" s="249"/>
      <c r="AKC171" s="249"/>
      <c r="AKD171" s="249"/>
      <c r="AKE171" s="249"/>
      <c r="AKF171" s="249"/>
      <c r="AKG171" s="249"/>
      <c r="AKH171" s="249"/>
      <c r="AKI171" s="249"/>
      <c r="AKJ171" s="249"/>
      <c r="AKK171" s="249"/>
      <c r="AKL171" s="249"/>
      <c r="AKM171" s="249"/>
      <c r="AKN171" s="249"/>
      <c r="AKO171" s="249"/>
      <c r="AKP171" s="249"/>
      <c r="AKQ171" s="249"/>
      <c r="AKR171" s="249"/>
      <c r="AKS171" s="249"/>
      <c r="AKT171" s="249"/>
      <c r="AKU171" s="249"/>
      <c r="AKV171" s="249"/>
      <c r="AKW171" s="249"/>
      <c r="AKX171" s="249"/>
      <c r="AKY171" s="249"/>
      <c r="AKZ171" s="249"/>
      <c r="ALA171" s="249"/>
      <c r="ALB171" s="249"/>
      <c r="ALC171" s="249"/>
      <c r="ALD171" s="249"/>
      <c r="ALE171" s="249"/>
      <c r="ALF171" s="249"/>
      <c r="ALG171" s="249"/>
      <c r="ALH171" s="249"/>
      <c r="ALI171" s="249"/>
      <c r="ALJ171" s="249"/>
      <c r="ALK171" s="249"/>
      <c r="ALL171" s="249"/>
      <c r="ALM171" s="249"/>
      <c r="ALN171" s="249"/>
      <c r="ALO171" s="249"/>
      <c r="ALP171" s="249"/>
      <c r="ALQ171" s="249"/>
      <c r="ALR171" s="249"/>
      <c r="ALS171" s="249"/>
      <c r="ALT171" s="249"/>
      <c r="ALU171" s="249"/>
      <c r="ALV171" s="249"/>
      <c r="ALW171" s="249"/>
      <c r="ALX171" s="249"/>
      <c r="ALY171" s="249"/>
      <c r="ALZ171" s="249"/>
      <c r="AMA171" s="249"/>
      <c r="AMB171" s="249"/>
      <c r="AMC171" s="249"/>
      <c r="AMD171" s="249"/>
      <c r="AME171" s="249"/>
      <c r="AMF171" s="249"/>
      <c r="AMG171" s="249"/>
      <c r="AMH171" s="249"/>
      <c r="AMI171" s="249"/>
      <c r="AMJ171" s="249"/>
      <c r="AMK171" s="249"/>
      <c r="AML171" s="249"/>
      <c r="AMM171" s="249"/>
      <c r="AMN171" s="249"/>
      <c r="AMO171" s="249"/>
      <c r="AMP171" s="249"/>
      <c r="AMQ171" s="249"/>
      <c r="AMR171" s="249"/>
      <c r="AMS171" s="249"/>
      <c r="AMT171" s="249"/>
      <c r="AMU171" s="249"/>
      <c r="AMV171" s="249"/>
      <c r="AMW171" s="249"/>
      <c r="AMX171" s="249"/>
      <c r="AMY171" s="249"/>
      <c r="AMZ171" s="249"/>
      <c r="ANA171" s="249"/>
      <c r="ANB171" s="249"/>
      <c r="ANC171" s="249"/>
      <c r="AND171" s="249"/>
      <c r="ANE171" s="249"/>
      <c r="ANF171" s="249"/>
      <c r="ANG171" s="249"/>
      <c r="ANH171" s="249"/>
      <c r="ANI171" s="249"/>
      <c r="ANJ171" s="249"/>
      <c r="ANK171" s="249"/>
      <c r="ANL171" s="249"/>
      <c r="ANM171" s="249"/>
      <c r="ANN171" s="249"/>
      <c r="ANO171" s="249"/>
      <c r="ANP171" s="249"/>
      <c r="ANQ171" s="249"/>
      <c r="ANR171" s="249"/>
      <c r="ANS171" s="249"/>
      <c r="ANT171" s="249"/>
      <c r="ANU171" s="249"/>
      <c r="ANV171" s="249"/>
      <c r="ANW171" s="249"/>
      <c r="ANX171" s="249"/>
      <c r="ANY171" s="249"/>
      <c r="ANZ171" s="249"/>
      <c r="AOA171" s="249"/>
      <c r="AOB171" s="249"/>
      <c r="AOC171" s="249"/>
      <c r="AOD171" s="249"/>
      <c r="AOE171" s="249"/>
      <c r="AOF171" s="249"/>
      <c r="AOG171" s="249"/>
      <c r="AOH171" s="249"/>
      <c r="AOI171" s="249"/>
      <c r="AOJ171" s="249"/>
      <c r="AOK171" s="249"/>
      <c r="AOL171" s="249"/>
      <c r="AOM171" s="249"/>
      <c r="AON171" s="249"/>
      <c r="AOO171" s="249"/>
      <c r="AOP171" s="249"/>
      <c r="AOQ171" s="249"/>
      <c r="AOR171" s="249"/>
      <c r="AOS171" s="249"/>
      <c r="AOT171" s="249"/>
      <c r="AOU171" s="249"/>
      <c r="AOV171" s="249"/>
      <c r="AOW171" s="249"/>
      <c r="AOX171" s="249"/>
      <c r="AOY171" s="249"/>
      <c r="AOZ171" s="249"/>
      <c r="APA171" s="249"/>
      <c r="APB171" s="249"/>
      <c r="APC171" s="249"/>
      <c r="APD171" s="249"/>
      <c r="APE171" s="249"/>
      <c r="APF171" s="249"/>
      <c r="APG171" s="249"/>
      <c r="APH171" s="249"/>
      <c r="API171" s="249"/>
      <c r="APJ171" s="249"/>
      <c r="APK171" s="249"/>
      <c r="APL171" s="249"/>
      <c r="APM171" s="249"/>
      <c r="APN171" s="249"/>
      <c r="APO171" s="249"/>
      <c r="APP171" s="249"/>
    </row>
    <row r="172" spans="1:1108" s="173" customFormat="1">
      <c r="A172" s="42">
        <v>446</v>
      </c>
      <c r="B172" s="137">
        <v>155.1</v>
      </c>
      <c r="C172" s="102" t="s">
        <v>1158</v>
      </c>
      <c r="D172" s="174">
        <v>1293</v>
      </c>
      <c r="E172" s="97" t="s">
        <v>1086</v>
      </c>
      <c r="F172" s="175" t="s">
        <v>1088</v>
      </c>
      <c r="G172" s="175" t="s">
        <v>1087</v>
      </c>
      <c r="H172" s="175" t="s">
        <v>1147</v>
      </c>
      <c r="I172" s="175" t="s">
        <v>807</v>
      </c>
      <c r="J172" s="10" t="s">
        <v>1148</v>
      </c>
      <c r="K172" s="10" t="s">
        <v>1149</v>
      </c>
      <c r="L172" s="74" t="s">
        <v>1150</v>
      </c>
      <c r="M172" s="10" t="s">
        <v>1151</v>
      </c>
      <c r="N172" s="74" t="s">
        <v>293</v>
      </c>
      <c r="O172" s="177">
        <v>110668</v>
      </c>
      <c r="P172" s="109">
        <v>89</v>
      </c>
      <c r="Q172" s="109" t="s">
        <v>0</v>
      </c>
      <c r="R172" s="109">
        <v>89</v>
      </c>
      <c r="S172" s="109" t="s">
        <v>0</v>
      </c>
      <c r="T172" s="109">
        <v>3</v>
      </c>
      <c r="U172" s="109" t="s">
        <v>0</v>
      </c>
      <c r="V172" s="109">
        <v>16</v>
      </c>
      <c r="W172" s="109" t="s">
        <v>0</v>
      </c>
      <c r="X172" s="109">
        <v>10</v>
      </c>
      <c r="Y172" s="109" t="s">
        <v>0</v>
      </c>
      <c r="Z172" s="109">
        <v>2</v>
      </c>
      <c r="AA172" s="109" t="s">
        <v>0</v>
      </c>
      <c r="AB172" s="109"/>
      <c r="AC172" s="109" t="s">
        <v>0</v>
      </c>
      <c r="AD172" s="109"/>
      <c r="AE172" s="109" t="s">
        <v>0</v>
      </c>
      <c r="AF172" s="77">
        <v>4.5</v>
      </c>
      <c r="AG172" s="78">
        <v>8</v>
      </c>
      <c r="AH172" s="77" t="s">
        <v>407</v>
      </c>
      <c r="AI172" s="77" t="s">
        <v>0</v>
      </c>
      <c r="AJ172" s="284" t="s">
        <v>8</v>
      </c>
      <c r="AK172" s="284" t="s">
        <v>797</v>
      </c>
      <c r="AL172" s="285" t="s">
        <v>11</v>
      </c>
      <c r="AM172" s="285"/>
      <c r="AN172" s="285"/>
      <c r="AO172" s="285"/>
      <c r="AP172" s="111">
        <v>10</v>
      </c>
      <c r="AQ172" s="111" t="s">
        <v>7</v>
      </c>
      <c r="AR172" s="83">
        <v>0.28000000000000003</v>
      </c>
      <c r="AS172" s="83" t="s">
        <v>20</v>
      </c>
      <c r="AT172" s="265" t="s">
        <v>465</v>
      </c>
      <c r="AU172" s="266" t="s">
        <v>408</v>
      </c>
      <c r="AV172" s="266" t="s">
        <v>466</v>
      </c>
      <c r="AW172" s="74" t="s">
        <v>206</v>
      </c>
      <c r="AX172" s="74" t="s">
        <v>207</v>
      </c>
      <c r="AY172" s="74" t="s">
        <v>208</v>
      </c>
      <c r="AZ172" s="74" t="s">
        <v>209</v>
      </c>
      <c r="BA172" s="152" t="s">
        <v>210</v>
      </c>
      <c r="BB172" s="86" t="s">
        <v>211</v>
      </c>
      <c r="BC172" s="86" t="s">
        <v>212</v>
      </c>
      <c r="BD172" s="86" t="s">
        <v>213</v>
      </c>
      <c r="BE172" s="96" t="s">
        <v>1086</v>
      </c>
      <c r="BF172" s="236" t="s">
        <v>1094</v>
      </c>
      <c r="BG172" s="96" t="s">
        <v>1095</v>
      </c>
      <c r="BH172" s="96" t="s">
        <v>1096</v>
      </c>
      <c r="BM172" s="154" t="s">
        <v>294</v>
      </c>
      <c r="BN172" s="157" t="s">
        <v>295</v>
      </c>
      <c r="BO172" s="157" t="s">
        <v>296</v>
      </c>
      <c r="BP172" s="156" t="s">
        <v>297</v>
      </c>
      <c r="BQ172" s="155" t="s">
        <v>298</v>
      </c>
      <c r="BR172" s="155" t="s">
        <v>299</v>
      </c>
      <c r="BS172" s="121" t="s">
        <v>300</v>
      </c>
      <c r="BT172" s="121" t="s">
        <v>301</v>
      </c>
      <c r="BU172" s="121" t="s">
        <v>294</v>
      </c>
      <c r="BV172" s="121" t="s">
        <v>302</v>
      </c>
      <c r="BW172" s="121" t="s">
        <v>296</v>
      </c>
      <c r="BX172" s="121" t="s">
        <v>297</v>
      </c>
      <c r="BY172" s="121" t="s">
        <v>414</v>
      </c>
      <c r="BZ172" s="155" t="s">
        <v>415</v>
      </c>
      <c r="CA172" s="268" t="s">
        <v>416</v>
      </c>
      <c r="CB172" s="268" t="s">
        <v>417</v>
      </c>
      <c r="CC172" s="155" t="s">
        <v>344</v>
      </c>
      <c r="CD172" s="155" t="s">
        <v>345</v>
      </c>
      <c r="CE172" s="155" t="s">
        <v>346</v>
      </c>
      <c r="CF172" s="155" t="s">
        <v>347</v>
      </c>
      <c r="CG172" s="154" t="s">
        <v>734</v>
      </c>
      <c r="CH172" s="156" t="s">
        <v>735</v>
      </c>
      <c r="CI172" s="156" t="s">
        <v>736</v>
      </c>
      <c r="CJ172" s="156" t="s">
        <v>737</v>
      </c>
      <c r="CK172" s="158"/>
      <c r="CL172" s="158"/>
      <c r="CM172" s="158"/>
      <c r="CN172" s="158"/>
      <c r="CO172" s="158"/>
      <c r="CP172" s="158"/>
      <c r="CQ172" s="158"/>
      <c r="CR172" s="158"/>
      <c r="CS172" s="158"/>
      <c r="CT172" s="158"/>
      <c r="CU172" s="158"/>
      <c r="CV172" s="158"/>
      <c r="CW172" s="158"/>
      <c r="CX172" s="158"/>
      <c r="CY172" s="158"/>
      <c r="CZ172" s="91"/>
      <c r="DA172" s="92"/>
      <c r="DB172" s="93"/>
      <c r="DC172" s="93"/>
      <c r="DD172" s="93"/>
      <c r="DE172" s="280" t="s">
        <v>509</v>
      </c>
      <c r="DF172" s="92"/>
      <c r="DG172" s="158"/>
      <c r="DH172" s="158"/>
      <c r="DI172" s="92" t="s">
        <v>236</v>
      </c>
      <c r="DJ172" s="91" t="s">
        <v>237</v>
      </c>
      <c r="DK172" s="91" t="s">
        <v>238</v>
      </c>
      <c r="DL172" s="91" t="s">
        <v>239</v>
      </c>
      <c r="DM172" s="127" t="s">
        <v>414</v>
      </c>
      <c r="DN172" s="127" t="s">
        <v>422</v>
      </c>
      <c r="DO172" s="127" t="s">
        <v>423</v>
      </c>
      <c r="DP172" s="127" t="s">
        <v>424</v>
      </c>
      <c r="DQ172" s="91"/>
      <c r="DR172" s="91"/>
      <c r="DS172" s="91"/>
      <c r="DT172" s="91"/>
      <c r="DU172" s="191" t="s">
        <v>852</v>
      </c>
      <c r="DV172" s="91" t="s">
        <v>853</v>
      </c>
      <c r="DW172" s="91" t="s">
        <v>854</v>
      </c>
      <c r="DX172" s="91" t="s">
        <v>855</v>
      </c>
      <c r="DY172" s="91"/>
      <c r="DZ172" s="91"/>
      <c r="EA172" s="91"/>
      <c r="EB172" s="91"/>
      <c r="EC172" s="91"/>
      <c r="ED172" s="91"/>
      <c r="EE172" s="91"/>
      <c r="EF172" s="91"/>
      <c r="EG172" s="94" t="s">
        <v>1152</v>
      </c>
      <c r="EH172" s="96" t="s">
        <v>516</v>
      </c>
      <c r="EI172" s="95" t="s">
        <v>517</v>
      </c>
      <c r="EJ172" s="95" t="s">
        <v>518</v>
      </c>
      <c r="EK172" s="96" t="s">
        <v>253</v>
      </c>
      <c r="EL172" s="74" t="s">
        <v>519</v>
      </c>
      <c r="EM172" s="74" t="s">
        <v>520</v>
      </c>
      <c r="EN172" s="137" t="s">
        <v>1152</v>
      </c>
      <c r="EO172" s="185" t="s">
        <v>254</v>
      </c>
      <c r="EP172" s="185" t="s">
        <v>994</v>
      </c>
      <c r="EQ172" s="185" t="s">
        <v>1153</v>
      </c>
      <c r="ER172" s="185" t="s">
        <v>1154</v>
      </c>
      <c r="ES172" s="185" t="s">
        <v>1155</v>
      </c>
      <c r="ET172" s="185" t="s">
        <v>1156</v>
      </c>
      <c r="EU172" s="185" t="s">
        <v>1157</v>
      </c>
      <c r="EV172" s="137"/>
      <c r="EW172" s="137"/>
      <c r="EX172" s="356"/>
      <c r="EY172" s="356"/>
      <c r="EZ172" s="356"/>
      <c r="FA172" s="356"/>
      <c r="FB172" s="356"/>
      <c r="FC172" s="356"/>
      <c r="FD172" s="355" t="s">
        <v>741</v>
      </c>
      <c r="FE172" s="356"/>
      <c r="FF172" s="240">
        <v>44287</v>
      </c>
      <c r="FG172" s="248"/>
      <c r="FH172" s="248"/>
      <c r="FI172" s="240">
        <v>116128</v>
      </c>
      <c r="FJ172" s="248"/>
      <c r="FK172" s="248"/>
      <c r="FL172" s="135">
        <v>1</v>
      </c>
      <c r="FM172" s="136"/>
      <c r="FN172" s="136"/>
      <c r="FO172" s="136"/>
      <c r="FP172" s="136"/>
      <c r="FQ172" s="136"/>
      <c r="FR172" s="136"/>
      <c r="FS172" s="136"/>
      <c r="FT172" s="136"/>
      <c r="FU172" s="136"/>
      <c r="FV172" s="136"/>
      <c r="FW172" s="249"/>
      <c r="FX172" s="249"/>
      <c r="FY172" s="249"/>
      <c r="FZ172" s="249"/>
      <c r="GA172" s="249"/>
      <c r="GB172" s="249"/>
      <c r="GC172" s="249"/>
      <c r="GD172" s="249"/>
      <c r="GE172" s="249"/>
      <c r="GF172" s="249"/>
      <c r="GG172" s="249"/>
      <c r="GH172" s="249"/>
      <c r="GI172" s="249"/>
      <c r="GJ172" s="249"/>
      <c r="GK172" s="249"/>
      <c r="GL172" s="249"/>
      <c r="GM172" s="249"/>
      <c r="GN172" s="249"/>
      <c r="GO172" s="249"/>
      <c r="GP172" s="249"/>
      <c r="GQ172" s="249"/>
      <c r="GR172" s="249"/>
      <c r="GS172" s="249"/>
      <c r="GT172" s="249"/>
      <c r="GU172" s="249"/>
      <c r="GV172" s="249"/>
      <c r="GW172" s="249"/>
      <c r="GX172" s="249"/>
      <c r="GY172" s="249"/>
      <c r="GZ172" s="249"/>
      <c r="HA172" s="249"/>
      <c r="HB172" s="249"/>
      <c r="HC172" s="249"/>
      <c r="HD172" s="249"/>
      <c r="HE172" s="249"/>
      <c r="HF172" s="249"/>
      <c r="HG172" s="249"/>
      <c r="HH172" s="249"/>
      <c r="HI172" s="249"/>
      <c r="HJ172" s="249"/>
      <c r="HK172" s="249"/>
      <c r="HL172" s="249"/>
      <c r="HM172" s="249"/>
      <c r="HN172" s="249"/>
      <c r="HO172" s="249"/>
      <c r="HP172" s="249"/>
      <c r="HQ172" s="249"/>
      <c r="HR172" s="249"/>
      <c r="HS172" s="249"/>
      <c r="HT172" s="249"/>
      <c r="HU172" s="249"/>
      <c r="HV172" s="249"/>
      <c r="HW172" s="249"/>
      <c r="HX172" s="249"/>
      <c r="HY172" s="249"/>
      <c r="HZ172" s="249"/>
      <c r="IA172" s="249"/>
      <c r="IB172" s="249"/>
      <c r="IC172" s="249"/>
      <c r="ID172" s="249"/>
      <c r="IE172" s="249"/>
      <c r="IF172" s="249"/>
      <c r="IG172" s="249"/>
      <c r="IH172" s="249"/>
      <c r="II172" s="249"/>
      <c r="IJ172" s="249"/>
      <c r="IK172" s="249"/>
      <c r="IL172" s="249"/>
      <c r="IM172" s="249"/>
      <c r="IN172" s="249"/>
      <c r="IO172" s="249"/>
      <c r="IP172" s="249"/>
      <c r="IQ172" s="249"/>
      <c r="IR172" s="249"/>
      <c r="IS172" s="249"/>
      <c r="IT172" s="249"/>
      <c r="IU172" s="249"/>
      <c r="IV172" s="249"/>
      <c r="IW172" s="249"/>
      <c r="IX172" s="249"/>
      <c r="IY172" s="249"/>
      <c r="IZ172" s="249"/>
      <c r="JA172" s="249"/>
      <c r="JB172" s="249"/>
      <c r="JC172" s="249"/>
      <c r="JD172" s="249"/>
      <c r="JE172" s="249"/>
      <c r="JF172" s="249"/>
      <c r="JG172" s="249"/>
      <c r="JH172" s="249"/>
      <c r="JI172" s="249"/>
      <c r="JJ172" s="249"/>
      <c r="JK172" s="249"/>
      <c r="JL172" s="249"/>
      <c r="JM172" s="249"/>
      <c r="JN172" s="249"/>
      <c r="JO172" s="249"/>
      <c r="JP172" s="249"/>
      <c r="JQ172" s="249"/>
      <c r="JR172" s="249"/>
      <c r="JS172" s="249"/>
      <c r="JT172" s="249"/>
      <c r="JU172" s="249"/>
      <c r="JV172" s="249"/>
      <c r="JW172" s="249"/>
      <c r="JX172" s="249"/>
      <c r="JY172" s="249"/>
      <c r="JZ172" s="249"/>
      <c r="KA172" s="249"/>
      <c r="KB172" s="249"/>
      <c r="KC172" s="249"/>
      <c r="KD172" s="249"/>
      <c r="KE172" s="249"/>
      <c r="KF172" s="249"/>
      <c r="KG172" s="249"/>
      <c r="KH172" s="249"/>
      <c r="KI172" s="249"/>
      <c r="KJ172" s="249"/>
      <c r="KK172" s="249"/>
      <c r="KL172" s="249"/>
      <c r="KM172" s="249"/>
      <c r="KN172" s="249"/>
      <c r="KO172" s="249"/>
      <c r="KP172" s="249"/>
      <c r="KQ172" s="249"/>
      <c r="KR172" s="249"/>
      <c r="KS172" s="249"/>
      <c r="KT172" s="249"/>
      <c r="KU172" s="249"/>
      <c r="KV172" s="249"/>
      <c r="KW172" s="249"/>
      <c r="KX172" s="249"/>
      <c r="KY172" s="249"/>
      <c r="KZ172" s="249"/>
      <c r="LA172" s="249"/>
      <c r="LB172" s="249"/>
      <c r="LC172" s="249"/>
      <c r="LD172" s="249"/>
      <c r="LE172" s="249"/>
      <c r="LF172" s="249"/>
      <c r="LG172" s="249"/>
      <c r="LH172" s="249"/>
      <c r="LI172" s="249"/>
      <c r="LJ172" s="249"/>
      <c r="LK172" s="249"/>
      <c r="LL172" s="249"/>
      <c r="LM172" s="249"/>
      <c r="LN172" s="249"/>
      <c r="LO172" s="249"/>
      <c r="LP172" s="249"/>
      <c r="LQ172" s="249"/>
      <c r="LR172" s="249"/>
      <c r="LS172" s="249"/>
      <c r="LT172" s="249"/>
      <c r="LU172" s="249"/>
      <c r="LV172" s="249"/>
      <c r="LW172" s="249"/>
      <c r="LX172" s="249"/>
      <c r="LY172" s="249"/>
      <c r="LZ172" s="249"/>
      <c r="MA172" s="249"/>
      <c r="MB172" s="249"/>
      <c r="MC172" s="249"/>
      <c r="MD172" s="249"/>
      <c r="ME172" s="249"/>
      <c r="MF172" s="249"/>
      <c r="MG172" s="249"/>
      <c r="MH172" s="249"/>
      <c r="MI172" s="249"/>
      <c r="MJ172" s="249"/>
      <c r="MK172" s="249"/>
      <c r="ML172" s="249"/>
      <c r="MM172" s="249"/>
      <c r="MN172" s="249"/>
      <c r="MO172" s="249"/>
      <c r="MP172" s="249"/>
      <c r="MQ172" s="249"/>
      <c r="MR172" s="249"/>
      <c r="MS172" s="249"/>
      <c r="MT172" s="249"/>
      <c r="MU172" s="249"/>
      <c r="MV172" s="249"/>
      <c r="MW172" s="249"/>
      <c r="MX172" s="249"/>
      <c r="MY172" s="249"/>
      <c r="MZ172" s="249"/>
      <c r="NA172" s="249"/>
      <c r="NB172" s="249"/>
      <c r="NC172" s="249"/>
      <c r="ND172" s="249"/>
      <c r="NE172" s="249"/>
      <c r="NF172" s="249"/>
      <c r="NG172" s="249"/>
      <c r="NH172" s="249"/>
      <c r="NI172" s="249"/>
      <c r="NJ172" s="249"/>
      <c r="NK172" s="249"/>
      <c r="NL172" s="249"/>
      <c r="NM172" s="249"/>
      <c r="NN172" s="249"/>
      <c r="NO172" s="249"/>
      <c r="NP172" s="249"/>
      <c r="NQ172" s="249"/>
      <c r="NR172" s="249"/>
      <c r="NS172" s="249"/>
      <c r="NT172" s="249"/>
      <c r="NU172" s="249"/>
      <c r="NV172" s="249"/>
      <c r="NW172" s="249"/>
      <c r="NX172" s="249"/>
      <c r="NY172" s="249"/>
      <c r="NZ172" s="249"/>
      <c r="OA172" s="249"/>
      <c r="OB172" s="249"/>
      <c r="OC172" s="249"/>
      <c r="OD172" s="249"/>
      <c r="OE172" s="249"/>
      <c r="OF172" s="249"/>
      <c r="OG172" s="249"/>
      <c r="OH172" s="249"/>
      <c r="OI172" s="249"/>
      <c r="OJ172" s="249"/>
      <c r="OK172" s="249"/>
      <c r="OL172" s="249"/>
      <c r="OM172" s="249"/>
      <c r="ON172" s="249"/>
      <c r="OO172" s="249"/>
      <c r="OP172" s="249"/>
      <c r="OQ172" s="249"/>
      <c r="OR172" s="249"/>
      <c r="OS172" s="249"/>
      <c r="OT172" s="249"/>
      <c r="OU172" s="249"/>
      <c r="OV172" s="249"/>
      <c r="OW172" s="249"/>
      <c r="OX172" s="249"/>
      <c r="OY172" s="249"/>
      <c r="OZ172" s="249"/>
      <c r="PA172" s="249"/>
      <c r="PB172" s="249"/>
      <c r="PC172" s="249"/>
      <c r="PD172" s="249"/>
      <c r="PE172" s="249"/>
      <c r="PF172" s="249"/>
      <c r="PG172" s="249"/>
      <c r="PH172" s="249"/>
      <c r="PI172" s="249"/>
      <c r="PJ172" s="249"/>
      <c r="PK172" s="249"/>
      <c r="PL172" s="249"/>
      <c r="PM172" s="249"/>
      <c r="PN172" s="249"/>
      <c r="PO172" s="249"/>
      <c r="PP172" s="249"/>
      <c r="PQ172" s="249"/>
      <c r="PR172" s="249"/>
      <c r="PS172" s="249"/>
      <c r="PT172" s="249"/>
      <c r="PU172" s="249"/>
      <c r="PV172" s="249"/>
      <c r="PW172" s="249"/>
      <c r="PX172" s="249"/>
      <c r="PY172" s="249"/>
      <c r="PZ172" s="249"/>
      <c r="QA172" s="249"/>
      <c r="QB172" s="249"/>
      <c r="QC172" s="249"/>
      <c r="QD172" s="249"/>
      <c r="QE172" s="249"/>
      <c r="QF172" s="249"/>
      <c r="QG172" s="249"/>
      <c r="QH172" s="249"/>
      <c r="QI172" s="249"/>
      <c r="QJ172" s="249"/>
      <c r="QK172" s="249"/>
      <c r="QL172" s="249"/>
      <c r="QM172" s="249"/>
      <c r="QN172" s="249"/>
      <c r="QO172" s="249"/>
      <c r="QP172" s="249"/>
      <c r="QQ172" s="249"/>
      <c r="QR172" s="249"/>
      <c r="QS172" s="249"/>
      <c r="QT172" s="249"/>
      <c r="QU172" s="249"/>
      <c r="QV172" s="249"/>
      <c r="QW172" s="249"/>
      <c r="QX172" s="249"/>
      <c r="QY172" s="249"/>
      <c r="QZ172" s="249"/>
      <c r="RA172" s="249"/>
      <c r="RB172" s="249"/>
      <c r="RC172" s="249"/>
      <c r="RD172" s="249"/>
      <c r="RE172" s="249"/>
      <c r="RF172" s="249"/>
      <c r="RG172" s="249"/>
      <c r="RH172" s="249"/>
      <c r="RI172" s="249"/>
      <c r="RJ172" s="249"/>
      <c r="RK172" s="249"/>
      <c r="RL172" s="249"/>
      <c r="RM172" s="249"/>
      <c r="RN172" s="249"/>
      <c r="RO172" s="249"/>
      <c r="RP172" s="249"/>
      <c r="RQ172" s="249"/>
      <c r="RR172" s="249"/>
      <c r="RS172" s="249"/>
      <c r="RT172" s="249"/>
      <c r="RU172" s="249"/>
      <c r="RV172" s="249"/>
      <c r="RW172" s="249"/>
      <c r="RX172" s="249"/>
      <c r="RY172" s="249"/>
      <c r="RZ172" s="249"/>
      <c r="SA172" s="249"/>
      <c r="SB172" s="249"/>
      <c r="SC172" s="249"/>
      <c r="SD172" s="249"/>
      <c r="SE172" s="249"/>
      <c r="SF172" s="249"/>
      <c r="SG172" s="249"/>
      <c r="SH172" s="249"/>
      <c r="SI172" s="249"/>
      <c r="SJ172" s="249"/>
      <c r="SK172" s="249"/>
      <c r="SL172" s="249"/>
      <c r="SM172" s="249"/>
      <c r="SN172" s="249"/>
      <c r="SO172" s="249"/>
      <c r="SP172" s="249"/>
      <c r="SQ172" s="249"/>
      <c r="SR172" s="249"/>
      <c r="SS172" s="249"/>
      <c r="ST172" s="249"/>
      <c r="SU172" s="249"/>
      <c r="SV172" s="249"/>
      <c r="SW172" s="249"/>
      <c r="SX172" s="249"/>
      <c r="SY172" s="249"/>
      <c r="SZ172" s="249"/>
      <c r="TA172" s="249"/>
      <c r="TB172" s="249"/>
      <c r="TC172" s="249"/>
      <c r="TD172" s="249"/>
      <c r="TE172" s="249"/>
      <c r="TF172" s="249"/>
      <c r="TG172" s="249"/>
      <c r="TH172" s="249"/>
      <c r="TI172" s="249"/>
      <c r="TJ172" s="249"/>
      <c r="TK172" s="249"/>
      <c r="TL172" s="249"/>
      <c r="TM172" s="249"/>
      <c r="TN172" s="249"/>
      <c r="TO172" s="249"/>
      <c r="TP172" s="249"/>
      <c r="TQ172" s="249"/>
      <c r="TR172" s="249"/>
      <c r="TS172" s="249"/>
      <c r="TT172" s="249"/>
      <c r="TU172" s="249"/>
      <c r="TV172" s="249"/>
      <c r="TW172" s="249"/>
      <c r="TX172" s="249"/>
      <c r="TY172" s="249"/>
      <c r="TZ172" s="249"/>
      <c r="UA172" s="249"/>
      <c r="UB172" s="249"/>
      <c r="UC172" s="249"/>
      <c r="UD172" s="249"/>
      <c r="UE172" s="249"/>
      <c r="UF172" s="249"/>
      <c r="UG172" s="249"/>
      <c r="UH172" s="249"/>
      <c r="UI172" s="249"/>
      <c r="UJ172" s="249"/>
      <c r="UK172" s="249"/>
      <c r="UL172" s="249"/>
      <c r="UM172" s="249"/>
      <c r="UN172" s="249"/>
      <c r="UO172" s="249"/>
      <c r="UP172" s="249"/>
      <c r="UQ172" s="249"/>
      <c r="UR172" s="249"/>
      <c r="US172" s="249"/>
      <c r="UT172" s="249"/>
      <c r="UU172" s="249"/>
      <c r="UV172" s="249"/>
      <c r="UW172" s="249"/>
      <c r="UX172" s="249"/>
      <c r="UY172" s="249"/>
      <c r="UZ172" s="249"/>
      <c r="VA172" s="249"/>
      <c r="VB172" s="249"/>
      <c r="VC172" s="249"/>
      <c r="VD172" s="249"/>
      <c r="VE172" s="249"/>
      <c r="VF172" s="249"/>
      <c r="VG172" s="249"/>
      <c r="VH172" s="249"/>
      <c r="VI172" s="249"/>
      <c r="VJ172" s="249"/>
      <c r="VK172" s="249"/>
      <c r="VL172" s="249"/>
      <c r="VM172" s="249"/>
      <c r="VN172" s="249"/>
      <c r="VO172" s="249"/>
      <c r="VP172" s="249"/>
      <c r="VQ172" s="249"/>
      <c r="VR172" s="249"/>
      <c r="VS172" s="249"/>
      <c r="VT172" s="249"/>
      <c r="VU172" s="249"/>
      <c r="VV172" s="249"/>
      <c r="VW172" s="249"/>
      <c r="VX172" s="249"/>
      <c r="VY172" s="249"/>
      <c r="VZ172" s="249"/>
      <c r="WA172" s="249"/>
      <c r="WB172" s="249"/>
      <c r="WC172" s="249"/>
      <c r="WD172" s="249"/>
      <c r="WE172" s="249"/>
      <c r="WF172" s="249"/>
      <c r="WG172" s="249"/>
      <c r="WH172" s="249"/>
      <c r="WI172" s="249"/>
      <c r="WJ172" s="249"/>
      <c r="WK172" s="249"/>
      <c r="WL172" s="249"/>
      <c r="WM172" s="249"/>
      <c r="WN172" s="249"/>
      <c r="WO172" s="249"/>
      <c r="WP172" s="249"/>
      <c r="WQ172" s="249"/>
      <c r="WR172" s="249"/>
      <c r="WS172" s="249"/>
      <c r="WT172" s="249"/>
      <c r="WU172" s="249"/>
      <c r="WV172" s="249"/>
      <c r="WW172" s="249"/>
      <c r="WX172" s="249"/>
      <c r="WY172" s="249"/>
      <c r="WZ172" s="249"/>
      <c r="XA172" s="249"/>
      <c r="XB172" s="249"/>
      <c r="XC172" s="249"/>
      <c r="XD172" s="249"/>
      <c r="XE172" s="249"/>
      <c r="XF172" s="249"/>
      <c r="XG172" s="249"/>
      <c r="XH172" s="249"/>
      <c r="XI172" s="249"/>
      <c r="XJ172" s="249"/>
      <c r="XK172" s="249"/>
      <c r="XL172" s="249"/>
      <c r="XM172" s="249"/>
      <c r="XN172" s="249"/>
      <c r="XO172" s="249"/>
      <c r="XP172" s="249"/>
      <c r="XQ172" s="249"/>
      <c r="XR172" s="249"/>
      <c r="XS172" s="249"/>
      <c r="XT172" s="249"/>
      <c r="XU172" s="249"/>
      <c r="XV172" s="249"/>
      <c r="XW172" s="249"/>
      <c r="XX172" s="249"/>
      <c r="XY172" s="249"/>
      <c r="XZ172" s="249"/>
      <c r="YA172" s="249"/>
      <c r="YB172" s="249"/>
      <c r="YC172" s="249"/>
      <c r="YD172" s="249"/>
      <c r="YE172" s="249"/>
      <c r="YF172" s="249"/>
      <c r="YG172" s="249"/>
      <c r="YH172" s="249"/>
      <c r="YI172" s="249"/>
      <c r="YJ172" s="249"/>
      <c r="YK172" s="249"/>
      <c r="YL172" s="249"/>
      <c r="YM172" s="249"/>
      <c r="YN172" s="249"/>
      <c r="YO172" s="249"/>
      <c r="YP172" s="249"/>
      <c r="YQ172" s="249"/>
      <c r="YR172" s="249"/>
      <c r="YS172" s="249"/>
      <c r="YT172" s="249"/>
      <c r="YU172" s="249"/>
      <c r="YV172" s="249"/>
      <c r="YW172" s="249"/>
      <c r="YX172" s="249"/>
      <c r="YY172" s="249"/>
      <c r="YZ172" s="249"/>
      <c r="ZA172" s="249"/>
      <c r="ZB172" s="249"/>
      <c r="ZC172" s="249"/>
      <c r="ZD172" s="249"/>
      <c r="ZE172" s="249"/>
      <c r="ZF172" s="249"/>
      <c r="ZG172" s="249"/>
      <c r="ZH172" s="249"/>
      <c r="ZI172" s="249"/>
      <c r="ZJ172" s="249"/>
      <c r="ZK172" s="249"/>
      <c r="ZL172" s="249"/>
      <c r="ZM172" s="249"/>
      <c r="ZN172" s="249"/>
      <c r="ZO172" s="249"/>
      <c r="ZP172" s="249"/>
      <c r="ZQ172" s="249"/>
      <c r="ZR172" s="249"/>
      <c r="ZS172" s="249"/>
      <c r="ZT172" s="249"/>
      <c r="ZU172" s="249"/>
      <c r="ZV172" s="249"/>
      <c r="ZW172" s="249"/>
      <c r="ZX172" s="249"/>
      <c r="ZY172" s="249"/>
      <c r="ZZ172" s="249"/>
      <c r="AAA172" s="249"/>
      <c r="AAB172" s="249"/>
      <c r="AAC172" s="249"/>
      <c r="AAD172" s="249"/>
      <c r="AAE172" s="249"/>
      <c r="AAF172" s="249"/>
      <c r="AAG172" s="249"/>
      <c r="AAH172" s="249"/>
      <c r="AAI172" s="249"/>
      <c r="AAJ172" s="249"/>
      <c r="AAK172" s="249"/>
      <c r="AAL172" s="249"/>
      <c r="AAM172" s="249"/>
      <c r="AAN172" s="249"/>
      <c r="AAO172" s="249"/>
      <c r="AAP172" s="249"/>
      <c r="AAQ172" s="249"/>
      <c r="AAR172" s="249"/>
      <c r="AAS172" s="249"/>
      <c r="AAT172" s="249"/>
      <c r="AAU172" s="249"/>
      <c r="AAV172" s="249"/>
      <c r="AAW172" s="249"/>
      <c r="AAX172" s="249"/>
      <c r="AAY172" s="249"/>
      <c r="AAZ172" s="249"/>
      <c r="ABA172" s="249"/>
      <c r="ABB172" s="249"/>
      <c r="ABC172" s="249"/>
      <c r="ABD172" s="249"/>
      <c r="ABE172" s="249"/>
      <c r="ABF172" s="249"/>
      <c r="ABG172" s="249"/>
      <c r="ABH172" s="249"/>
      <c r="ABI172" s="249"/>
      <c r="ABJ172" s="249"/>
      <c r="ABK172" s="249"/>
      <c r="ABL172" s="249"/>
      <c r="ABM172" s="249"/>
      <c r="ABN172" s="249"/>
      <c r="ABO172" s="249"/>
      <c r="ABP172" s="249"/>
      <c r="ABQ172" s="249"/>
      <c r="ABR172" s="249"/>
      <c r="ABS172" s="249"/>
      <c r="ABT172" s="249"/>
      <c r="ABU172" s="249"/>
      <c r="ABV172" s="249"/>
      <c r="ABW172" s="249"/>
      <c r="ABX172" s="249"/>
      <c r="ABY172" s="249"/>
      <c r="ABZ172" s="249"/>
      <c r="ACA172" s="249"/>
      <c r="ACB172" s="249"/>
      <c r="ACC172" s="249"/>
      <c r="ACD172" s="249"/>
      <c r="ACE172" s="249"/>
      <c r="ACF172" s="249"/>
      <c r="ACG172" s="249"/>
      <c r="ACH172" s="249"/>
      <c r="ACI172" s="249"/>
      <c r="ACJ172" s="249"/>
      <c r="ACK172" s="249"/>
      <c r="ACL172" s="249"/>
      <c r="ACM172" s="249"/>
      <c r="ACN172" s="249"/>
      <c r="ACO172" s="249"/>
      <c r="ACP172" s="249"/>
      <c r="ACQ172" s="249"/>
      <c r="ACR172" s="249"/>
      <c r="ACS172" s="249"/>
      <c r="ACT172" s="249"/>
      <c r="ACU172" s="249"/>
      <c r="ACV172" s="249"/>
      <c r="ACW172" s="249"/>
      <c r="ACX172" s="249"/>
      <c r="ACY172" s="249"/>
      <c r="ACZ172" s="249"/>
      <c r="ADA172" s="249"/>
      <c r="ADB172" s="249"/>
      <c r="ADC172" s="249"/>
      <c r="ADD172" s="249"/>
      <c r="ADE172" s="249"/>
      <c r="ADF172" s="249"/>
      <c r="ADG172" s="249"/>
      <c r="ADH172" s="249"/>
      <c r="ADI172" s="249"/>
      <c r="ADJ172" s="249"/>
      <c r="ADK172" s="249"/>
      <c r="ADL172" s="249"/>
      <c r="ADM172" s="249"/>
      <c r="ADN172" s="249"/>
      <c r="ADO172" s="249"/>
      <c r="ADP172" s="249"/>
      <c r="ADQ172" s="249"/>
      <c r="ADR172" s="249"/>
      <c r="ADS172" s="249"/>
      <c r="ADT172" s="249"/>
      <c r="ADU172" s="249"/>
      <c r="ADV172" s="249"/>
      <c r="ADW172" s="249"/>
      <c r="ADX172" s="249"/>
      <c r="ADY172" s="249"/>
      <c r="ADZ172" s="249"/>
      <c r="AEA172" s="249"/>
      <c r="AEB172" s="249"/>
      <c r="AEC172" s="249"/>
      <c r="AED172" s="249"/>
      <c r="AEE172" s="249"/>
      <c r="AEF172" s="249"/>
      <c r="AEG172" s="249"/>
      <c r="AEH172" s="249"/>
      <c r="AEI172" s="249"/>
      <c r="AEJ172" s="249"/>
      <c r="AEK172" s="249"/>
      <c r="AEL172" s="249"/>
      <c r="AEM172" s="249"/>
      <c r="AEN172" s="249"/>
      <c r="AEO172" s="249"/>
      <c r="AEP172" s="249"/>
      <c r="AEQ172" s="249"/>
      <c r="AER172" s="249"/>
      <c r="AES172" s="249"/>
      <c r="AET172" s="249"/>
      <c r="AEU172" s="249"/>
      <c r="AEV172" s="249"/>
      <c r="AEW172" s="249"/>
      <c r="AEX172" s="249"/>
      <c r="AEY172" s="249"/>
      <c r="AEZ172" s="249"/>
      <c r="AFA172" s="249"/>
      <c r="AFB172" s="249"/>
      <c r="AFC172" s="249"/>
      <c r="AFD172" s="249"/>
      <c r="AFE172" s="249"/>
      <c r="AFF172" s="249"/>
      <c r="AFG172" s="249"/>
      <c r="AFH172" s="249"/>
      <c r="AFI172" s="249"/>
      <c r="AFJ172" s="249"/>
      <c r="AFK172" s="249"/>
      <c r="AFL172" s="249"/>
      <c r="AFM172" s="249"/>
      <c r="AFN172" s="249"/>
      <c r="AFO172" s="249"/>
      <c r="AFP172" s="249"/>
      <c r="AFQ172" s="249"/>
      <c r="AFR172" s="249"/>
      <c r="AFS172" s="249"/>
      <c r="AFT172" s="249"/>
      <c r="AFU172" s="249"/>
      <c r="AFV172" s="249"/>
      <c r="AFW172" s="249"/>
      <c r="AFX172" s="249"/>
      <c r="AFY172" s="249"/>
      <c r="AFZ172" s="249"/>
      <c r="AGA172" s="249"/>
      <c r="AGB172" s="249"/>
      <c r="AGC172" s="249"/>
      <c r="AGD172" s="249"/>
      <c r="AGE172" s="249"/>
      <c r="AGF172" s="249"/>
      <c r="AGG172" s="249"/>
      <c r="AGH172" s="249"/>
      <c r="AGI172" s="249"/>
      <c r="AGJ172" s="249"/>
      <c r="AGK172" s="249"/>
      <c r="AGL172" s="249"/>
      <c r="AGM172" s="249"/>
      <c r="AGN172" s="249"/>
      <c r="AGO172" s="249"/>
      <c r="AGP172" s="249"/>
      <c r="AGQ172" s="249"/>
      <c r="AGR172" s="249"/>
      <c r="AGS172" s="249"/>
      <c r="AGT172" s="249"/>
      <c r="AGU172" s="249"/>
      <c r="AGV172" s="249"/>
      <c r="AGW172" s="249"/>
      <c r="AGX172" s="249"/>
      <c r="AGY172" s="249"/>
      <c r="AGZ172" s="249"/>
      <c r="AHA172" s="249"/>
      <c r="AHB172" s="249"/>
      <c r="AHC172" s="249"/>
      <c r="AHD172" s="249"/>
      <c r="AHE172" s="249"/>
      <c r="AHF172" s="249"/>
      <c r="AHG172" s="249"/>
      <c r="AHH172" s="249"/>
      <c r="AHI172" s="249"/>
      <c r="AHJ172" s="249"/>
      <c r="AHK172" s="249"/>
      <c r="AHL172" s="249"/>
      <c r="AHM172" s="249"/>
      <c r="AHN172" s="249"/>
      <c r="AHO172" s="249"/>
      <c r="AHP172" s="249"/>
      <c r="AHQ172" s="249"/>
      <c r="AHR172" s="249"/>
      <c r="AHS172" s="249"/>
      <c r="AHT172" s="249"/>
      <c r="AHU172" s="249"/>
      <c r="AHV172" s="249"/>
      <c r="AHW172" s="249"/>
      <c r="AHX172" s="249"/>
      <c r="AHY172" s="249"/>
      <c r="AHZ172" s="249"/>
      <c r="AIA172" s="249"/>
      <c r="AIB172" s="249"/>
      <c r="AIC172" s="249"/>
      <c r="AID172" s="249"/>
      <c r="AIE172" s="249"/>
      <c r="AIF172" s="249"/>
      <c r="AIG172" s="249"/>
      <c r="AIH172" s="249"/>
      <c r="AII172" s="249"/>
      <c r="AIJ172" s="249"/>
      <c r="AIK172" s="249"/>
      <c r="AIL172" s="249"/>
      <c r="AIM172" s="249"/>
      <c r="AIN172" s="249"/>
      <c r="AIO172" s="249"/>
      <c r="AIP172" s="249"/>
      <c r="AIQ172" s="249"/>
      <c r="AIR172" s="249"/>
      <c r="AIS172" s="249"/>
      <c r="AIT172" s="249"/>
      <c r="AIU172" s="249"/>
      <c r="AIV172" s="249"/>
      <c r="AIW172" s="249"/>
      <c r="AIX172" s="249"/>
      <c r="AIY172" s="249"/>
      <c r="AIZ172" s="249"/>
      <c r="AJA172" s="249"/>
      <c r="AJB172" s="249"/>
      <c r="AJC172" s="249"/>
      <c r="AJD172" s="249"/>
      <c r="AJE172" s="249"/>
      <c r="AJF172" s="249"/>
      <c r="AJG172" s="249"/>
      <c r="AJH172" s="249"/>
      <c r="AJI172" s="249"/>
      <c r="AJJ172" s="249"/>
      <c r="AJK172" s="249"/>
      <c r="AJL172" s="249"/>
      <c r="AJM172" s="249"/>
      <c r="AJN172" s="249"/>
      <c r="AJO172" s="249"/>
      <c r="AJP172" s="249"/>
      <c r="AJQ172" s="249"/>
      <c r="AJR172" s="249"/>
      <c r="AJS172" s="249"/>
      <c r="AJT172" s="249"/>
      <c r="AJU172" s="249"/>
      <c r="AJV172" s="249"/>
      <c r="AJW172" s="249"/>
      <c r="AJX172" s="249"/>
      <c r="AJY172" s="249"/>
      <c r="AJZ172" s="249"/>
      <c r="AKA172" s="249"/>
      <c r="AKB172" s="249"/>
      <c r="AKC172" s="249"/>
      <c r="AKD172" s="249"/>
      <c r="AKE172" s="249"/>
      <c r="AKF172" s="249"/>
      <c r="AKG172" s="249"/>
      <c r="AKH172" s="249"/>
      <c r="AKI172" s="249"/>
      <c r="AKJ172" s="249"/>
      <c r="AKK172" s="249"/>
      <c r="AKL172" s="249"/>
      <c r="AKM172" s="249"/>
      <c r="AKN172" s="249"/>
      <c r="AKO172" s="249"/>
      <c r="AKP172" s="249"/>
      <c r="AKQ172" s="249"/>
      <c r="AKR172" s="249"/>
      <c r="AKS172" s="249"/>
      <c r="AKT172" s="249"/>
      <c r="AKU172" s="249"/>
      <c r="AKV172" s="249"/>
      <c r="AKW172" s="249"/>
      <c r="AKX172" s="249"/>
      <c r="AKY172" s="249"/>
      <c r="AKZ172" s="249"/>
      <c r="ALA172" s="249"/>
      <c r="ALB172" s="249"/>
      <c r="ALC172" s="249"/>
      <c r="ALD172" s="249"/>
      <c r="ALE172" s="249"/>
      <c r="ALF172" s="249"/>
      <c r="ALG172" s="249"/>
      <c r="ALH172" s="249"/>
      <c r="ALI172" s="249"/>
      <c r="ALJ172" s="249"/>
      <c r="ALK172" s="249"/>
      <c r="ALL172" s="249"/>
      <c r="ALM172" s="249"/>
      <c r="ALN172" s="249"/>
      <c r="ALO172" s="249"/>
      <c r="ALP172" s="249"/>
      <c r="ALQ172" s="249"/>
      <c r="ALR172" s="249"/>
      <c r="ALS172" s="249"/>
      <c r="ALT172" s="249"/>
      <c r="ALU172" s="249"/>
      <c r="ALV172" s="249"/>
      <c r="ALW172" s="249"/>
      <c r="ALX172" s="249"/>
      <c r="ALY172" s="249"/>
      <c r="ALZ172" s="249"/>
      <c r="AMA172" s="249"/>
      <c r="AMB172" s="249"/>
      <c r="AMC172" s="249"/>
      <c r="AMD172" s="249"/>
      <c r="AME172" s="249"/>
      <c r="AMF172" s="249"/>
      <c r="AMG172" s="249"/>
      <c r="AMH172" s="249"/>
      <c r="AMI172" s="249"/>
      <c r="AMJ172" s="249"/>
      <c r="AMK172" s="249"/>
      <c r="AML172" s="249"/>
      <c r="AMM172" s="249"/>
      <c r="AMN172" s="249"/>
      <c r="AMO172" s="249"/>
      <c r="AMP172" s="249"/>
      <c r="AMQ172" s="249"/>
      <c r="AMR172" s="249"/>
      <c r="AMS172" s="249"/>
      <c r="AMT172" s="249"/>
      <c r="AMU172" s="249"/>
      <c r="AMV172" s="249"/>
      <c r="AMW172" s="249"/>
      <c r="AMX172" s="249"/>
      <c r="AMY172" s="249"/>
      <c r="AMZ172" s="249"/>
      <c r="ANA172" s="249"/>
      <c r="ANB172" s="249"/>
      <c r="ANC172" s="249"/>
      <c r="AND172" s="249"/>
      <c r="ANE172" s="249"/>
      <c r="ANF172" s="249"/>
      <c r="ANG172" s="249"/>
      <c r="ANH172" s="249"/>
      <c r="ANI172" s="249"/>
      <c r="ANJ172" s="249"/>
      <c r="ANK172" s="249"/>
      <c r="ANL172" s="249"/>
      <c r="ANM172" s="249"/>
      <c r="ANN172" s="249"/>
      <c r="ANO172" s="249"/>
      <c r="ANP172" s="249"/>
      <c r="ANQ172" s="249"/>
      <c r="ANR172" s="249"/>
      <c r="ANS172" s="249"/>
      <c r="ANT172" s="249"/>
      <c r="ANU172" s="249"/>
      <c r="ANV172" s="249"/>
      <c r="ANW172" s="249"/>
      <c r="ANX172" s="249"/>
      <c r="ANY172" s="249"/>
      <c r="ANZ172" s="249"/>
      <c r="AOA172" s="249"/>
      <c r="AOB172" s="249"/>
      <c r="AOC172" s="249"/>
      <c r="AOD172" s="249"/>
      <c r="AOE172" s="249"/>
      <c r="AOF172" s="249"/>
      <c r="AOG172" s="249"/>
      <c r="AOH172" s="249"/>
      <c r="AOI172" s="249"/>
      <c r="AOJ172" s="249"/>
      <c r="AOK172" s="249"/>
      <c r="AOL172" s="249"/>
      <c r="AOM172" s="249"/>
      <c r="AON172" s="249"/>
      <c r="AOO172" s="249"/>
      <c r="AOP172" s="249"/>
      <c r="AOQ172" s="249"/>
      <c r="AOR172" s="249"/>
      <c r="AOS172" s="249"/>
      <c r="AOT172" s="249"/>
      <c r="AOU172" s="249"/>
      <c r="AOV172" s="249"/>
      <c r="AOW172" s="249"/>
      <c r="AOX172" s="249"/>
      <c r="AOY172" s="249"/>
      <c r="AOZ172" s="249"/>
      <c r="APA172" s="249"/>
      <c r="APB172" s="249"/>
      <c r="APC172" s="249"/>
      <c r="APD172" s="249"/>
      <c r="APE172" s="249"/>
      <c r="APF172" s="249"/>
      <c r="APG172" s="249"/>
      <c r="APH172" s="249"/>
      <c r="API172" s="249"/>
      <c r="APJ172" s="249"/>
      <c r="APK172" s="249"/>
      <c r="APL172" s="249"/>
      <c r="APM172" s="249"/>
      <c r="APN172" s="249"/>
      <c r="APO172" s="249"/>
      <c r="APP172" s="249"/>
    </row>
    <row r="173" spans="1:1108" s="153" customFormat="1">
      <c r="A173" s="199">
        <v>449</v>
      </c>
      <c r="B173" s="281">
        <v>156.1</v>
      </c>
      <c r="C173" s="201"/>
      <c r="D173" s="206"/>
      <c r="E173" s="326"/>
      <c r="F173" s="206"/>
      <c r="G173" s="206"/>
      <c r="H173" s="206"/>
      <c r="I173" s="206"/>
      <c r="J173" s="326"/>
      <c r="K173" s="326"/>
      <c r="L173" s="319"/>
      <c r="M173" s="332"/>
      <c r="N173" s="319"/>
      <c r="O173" s="321"/>
      <c r="P173" s="213"/>
      <c r="Q173" s="213"/>
      <c r="R173" s="213"/>
      <c r="S173" s="213"/>
      <c r="T173" s="213"/>
      <c r="U173" s="21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13"/>
      <c r="AF173" s="213"/>
      <c r="AG173" s="217"/>
      <c r="AH173" s="213"/>
      <c r="AI173" s="213"/>
      <c r="AJ173" s="341"/>
      <c r="AK173" s="341"/>
      <c r="AL173" s="342"/>
      <c r="AM173" s="342"/>
      <c r="AN173" s="342"/>
      <c r="AO173" s="342"/>
      <c r="AP173" s="217"/>
      <c r="AQ173" s="217"/>
      <c r="AR173" s="345"/>
      <c r="AS173" s="345"/>
      <c r="AT173" s="345"/>
      <c r="AU173" s="345"/>
      <c r="AV173" s="345"/>
      <c r="AW173" s="319"/>
      <c r="AX173" s="319"/>
      <c r="AY173" s="319"/>
      <c r="AZ173" s="319"/>
      <c r="BA173" s="319"/>
      <c r="BB173" s="332"/>
      <c r="BC173" s="332"/>
      <c r="BD173" s="332"/>
      <c r="BE173" s="281"/>
      <c r="BF173" s="319"/>
      <c r="BG173" s="319"/>
      <c r="BH173" s="319"/>
      <c r="BI173" s="235"/>
      <c r="BJ173" s="235"/>
      <c r="BK173" s="235"/>
      <c r="BL173" s="235"/>
      <c r="BM173" s="319"/>
      <c r="BN173" s="319"/>
      <c r="BO173" s="319"/>
      <c r="BP173" s="319"/>
      <c r="BQ173" s="319"/>
      <c r="BR173" s="319"/>
      <c r="BS173" s="222" t="s">
        <v>283</v>
      </c>
      <c r="BT173" s="222" t="s">
        <v>283</v>
      </c>
      <c r="BU173" s="222" t="s">
        <v>283</v>
      </c>
      <c r="BV173" s="222" t="s">
        <v>283</v>
      </c>
      <c r="BW173" s="222" t="s">
        <v>283</v>
      </c>
      <c r="BX173" s="222" t="s">
        <v>283</v>
      </c>
      <c r="BY173" s="222" t="s">
        <v>283</v>
      </c>
      <c r="BZ173" s="319"/>
      <c r="CA173" s="319"/>
      <c r="CB173" s="319"/>
      <c r="CC173" s="319"/>
      <c r="CD173" s="319"/>
      <c r="CE173" s="319"/>
      <c r="CF173" s="319"/>
      <c r="CG173" s="319"/>
      <c r="CH173" s="319"/>
      <c r="CI173" s="319"/>
      <c r="CJ173" s="319"/>
      <c r="CK173" s="319"/>
      <c r="CL173" s="319"/>
      <c r="CM173" s="319"/>
      <c r="CN173" s="319"/>
      <c r="CO173" s="319"/>
      <c r="CP173" s="319"/>
      <c r="CQ173" s="319"/>
      <c r="CR173" s="319"/>
      <c r="CS173" s="319"/>
      <c r="CT173" s="319"/>
      <c r="CU173" s="319"/>
      <c r="CV173" s="319"/>
      <c r="CW173" s="319"/>
      <c r="CX173" s="319"/>
      <c r="CY173" s="319"/>
      <c r="CZ173" s="319"/>
      <c r="DA173" s="330"/>
      <c r="DB173" s="331"/>
      <c r="DC173" s="331"/>
      <c r="DD173" s="331"/>
      <c r="DE173" s="332"/>
      <c r="DF173" s="330"/>
      <c r="DG173" s="319"/>
      <c r="DH173" s="319"/>
      <c r="DI173" s="330"/>
      <c r="DJ173" s="319"/>
      <c r="DK173" s="319"/>
      <c r="DL173" s="319"/>
      <c r="DM173" s="228" t="s">
        <v>283</v>
      </c>
      <c r="DN173" s="228" t="s">
        <v>283</v>
      </c>
      <c r="DO173" s="228" t="s">
        <v>283</v>
      </c>
      <c r="DP173" s="228"/>
      <c r="DQ173" s="319"/>
      <c r="DR173" s="319"/>
      <c r="DS173" s="319"/>
      <c r="DT173" s="319"/>
      <c r="DU173" s="319"/>
      <c r="DV173" s="319"/>
      <c r="DW173" s="319"/>
      <c r="DX173" s="319"/>
      <c r="DY173" s="319"/>
      <c r="DZ173" s="319"/>
      <c r="EA173" s="319"/>
      <c r="EB173" s="319"/>
      <c r="EC173" s="319"/>
      <c r="ED173" s="319"/>
      <c r="EE173" s="319"/>
      <c r="EF173" s="319"/>
      <c r="EG173" s="200"/>
      <c r="EH173" s="200"/>
      <c r="EI173" s="319"/>
      <c r="EJ173" s="319"/>
      <c r="EK173" s="281"/>
      <c r="EL173" s="319"/>
      <c r="EM173" s="319"/>
      <c r="EN173" s="200"/>
      <c r="EO173" s="281"/>
      <c r="EP173" s="281"/>
      <c r="EQ173" s="281"/>
      <c r="ER173" s="281"/>
      <c r="ES173" s="281"/>
      <c r="ET173" s="281"/>
      <c r="EU173" s="281"/>
      <c r="EV173" s="200"/>
      <c r="EW173" s="200"/>
      <c r="EX173" s="319"/>
      <c r="EY173" s="319"/>
      <c r="EZ173" s="319"/>
      <c r="FA173" s="319"/>
      <c r="FB173" s="319"/>
      <c r="FC173" s="319"/>
      <c r="FD173" s="319"/>
      <c r="FE173" s="319"/>
      <c r="FF173" s="317"/>
      <c r="FG173" s="317"/>
      <c r="FH173" s="317"/>
      <c r="FI173" s="317"/>
      <c r="FJ173" s="317"/>
      <c r="FK173" s="317"/>
      <c r="FL173" s="234">
        <v>1</v>
      </c>
      <c r="FM173" s="222"/>
      <c r="FN173" s="222"/>
      <c r="FO173" s="222"/>
      <c r="FP173" s="222"/>
      <c r="FQ173" s="222"/>
      <c r="FR173" s="222"/>
      <c r="FS173" s="222"/>
      <c r="FT173" s="222"/>
      <c r="FU173" s="222"/>
      <c r="FV173" s="222"/>
      <c r="FW173" s="252"/>
      <c r="FX173" s="252"/>
      <c r="FY173" s="252"/>
      <c r="FZ173" s="252"/>
      <c r="GA173" s="252"/>
      <c r="GB173" s="252"/>
      <c r="GC173" s="252"/>
      <c r="GD173" s="252"/>
      <c r="GE173" s="252"/>
      <c r="GF173" s="252"/>
      <c r="GG173" s="252"/>
      <c r="GH173" s="252"/>
      <c r="GI173" s="252"/>
      <c r="GJ173" s="252"/>
      <c r="GK173" s="252"/>
      <c r="GL173" s="252"/>
      <c r="GM173" s="252"/>
      <c r="GN173" s="252"/>
      <c r="GO173" s="252"/>
      <c r="GP173" s="252"/>
      <c r="GQ173" s="252"/>
      <c r="GR173" s="252"/>
      <c r="GS173" s="252"/>
      <c r="GT173" s="252"/>
      <c r="GU173" s="252"/>
      <c r="GV173" s="252"/>
      <c r="GW173" s="252"/>
      <c r="GX173" s="252"/>
      <c r="GY173" s="252"/>
      <c r="GZ173" s="252"/>
      <c r="HA173" s="252"/>
      <c r="HB173" s="252"/>
      <c r="HC173" s="252"/>
      <c r="HD173" s="252"/>
      <c r="HE173" s="252"/>
      <c r="HF173" s="252"/>
      <c r="HG173" s="252"/>
      <c r="HH173" s="252"/>
      <c r="HI173" s="252"/>
      <c r="HJ173" s="252"/>
      <c r="HK173" s="252"/>
      <c r="HL173" s="252"/>
      <c r="HM173" s="252"/>
      <c r="HN173" s="252"/>
      <c r="HO173" s="252"/>
      <c r="HP173" s="252"/>
      <c r="HQ173" s="252"/>
      <c r="HR173" s="252"/>
      <c r="HS173" s="252"/>
      <c r="HT173" s="252"/>
      <c r="HU173" s="252"/>
      <c r="HV173" s="252"/>
      <c r="HW173" s="252"/>
      <c r="HX173" s="252"/>
      <c r="HY173" s="252"/>
      <c r="HZ173" s="252"/>
      <c r="IA173" s="252"/>
      <c r="IB173" s="252"/>
      <c r="IC173" s="252"/>
      <c r="ID173" s="252"/>
      <c r="IE173" s="252"/>
      <c r="IF173" s="252"/>
      <c r="IG173" s="252"/>
      <c r="IH173" s="252"/>
      <c r="II173" s="252"/>
      <c r="IJ173" s="252"/>
      <c r="IK173" s="252"/>
      <c r="IL173" s="252"/>
      <c r="IM173" s="252"/>
      <c r="IN173" s="252"/>
      <c r="IO173" s="252"/>
      <c r="IP173" s="252"/>
      <c r="IQ173" s="252"/>
      <c r="IR173" s="252"/>
      <c r="IS173" s="252"/>
      <c r="IT173" s="252"/>
      <c r="IU173" s="252"/>
      <c r="IV173" s="252"/>
      <c r="IW173" s="252"/>
      <c r="IX173" s="252"/>
      <c r="IY173" s="252"/>
      <c r="IZ173" s="252"/>
      <c r="JA173" s="252"/>
      <c r="JB173" s="252"/>
      <c r="JC173" s="252"/>
      <c r="JD173" s="252"/>
      <c r="JE173" s="252"/>
      <c r="JF173" s="252"/>
      <c r="JG173" s="252"/>
      <c r="JH173" s="252"/>
      <c r="JI173" s="252"/>
      <c r="JJ173" s="252"/>
      <c r="JK173" s="252"/>
      <c r="JL173" s="252"/>
      <c r="JM173" s="252"/>
      <c r="JN173" s="252"/>
      <c r="JO173" s="252"/>
      <c r="JP173" s="252"/>
      <c r="JQ173" s="252"/>
      <c r="JR173" s="252"/>
      <c r="JS173" s="252"/>
      <c r="JT173" s="252"/>
      <c r="JU173" s="252"/>
      <c r="JV173" s="252"/>
      <c r="JW173" s="252"/>
      <c r="JX173" s="252"/>
      <c r="JY173" s="252"/>
      <c r="JZ173" s="252"/>
      <c r="KA173" s="252"/>
      <c r="KB173" s="252"/>
      <c r="KC173" s="252"/>
      <c r="KD173" s="252"/>
      <c r="KE173" s="252"/>
      <c r="KF173" s="252"/>
      <c r="KG173" s="252"/>
      <c r="KH173" s="252"/>
      <c r="KI173" s="252"/>
      <c r="KJ173" s="252"/>
      <c r="KK173" s="252"/>
      <c r="KL173" s="252"/>
      <c r="KM173" s="252"/>
      <c r="KN173" s="252"/>
      <c r="KO173" s="252"/>
      <c r="KP173" s="252"/>
      <c r="KQ173" s="252"/>
      <c r="KR173" s="252"/>
      <c r="KS173" s="252"/>
      <c r="KT173" s="252"/>
      <c r="KU173" s="252"/>
      <c r="KV173" s="252"/>
      <c r="KW173" s="252"/>
      <c r="KX173" s="252"/>
      <c r="KY173" s="252"/>
      <c r="KZ173" s="252"/>
      <c r="LA173" s="252"/>
      <c r="LB173" s="252"/>
      <c r="LC173" s="252"/>
      <c r="LD173" s="252"/>
      <c r="LE173" s="252"/>
      <c r="LF173" s="252"/>
      <c r="LG173" s="252"/>
      <c r="LH173" s="252"/>
      <c r="LI173" s="252"/>
      <c r="LJ173" s="252"/>
      <c r="LK173" s="252"/>
      <c r="LL173" s="252"/>
      <c r="LM173" s="252"/>
      <c r="LN173" s="252"/>
      <c r="LO173" s="252"/>
      <c r="LP173" s="252"/>
      <c r="LQ173" s="252"/>
      <c r="LR173" s="252"/>
      <c r="LS173" s="252"/>
      <c r="LT173" s="252"/>
      <c r="LU173" s="252"/>
      <c r="LV173" s="252"/>
      <c r="LW173" s="252"/>
      <c r="LX173" s="252"/>
      <c r="LY173" s="252"/>
      <c r="LZ173" s="252"/>
      <c r="MA173" s="252"/>
      <c r="MB173" s="252"/>
      <c r="MC173" s="252"/>
      <c r="MD173" s="252"/>
      <c r="ME173" s="252"/>
      <c r="MF173" s="252"/>
      <c r="MG173" s="252"/>
      <c r="MH173" s="252"/>
      <c r="MI173" s="252"/>
      <c r="MJ173" s="252"/>
      <c r="MK173" s="252"/>
      <c r="ML173" s="252"/>
      <c r="MM173" s="252"/>
      <c r="MN173" s="252"/>
      <c r="MO173" s="252"/>
      <c r="MP173" s="252"/>
      <c r="MQ173" s="252"/>
      <c r="MR173" s="252"/>
      <c r="MS173" s="252"/>
      <c r="MT173" s="252"/>
      <c r="MU173" s="252"/>
      <c r="MV173" s="252"/>
      <c r="MW173" s="252"/>
      <c r="MX173" s="252"/>
      <c r="MY173" s="252"/>
      <c r="MZ173" s="252"/>
      <c r="NA173" s="252"/>
      <c r="NB173" s="252"/>
      <c r="NC173" s="252"/>
      <c r="ND173" s="252"/>
      <c r="NE173" s="252"/>
      <c r="NF173" s="252"/>
      <c r="NG173" s="252"/>
      <c r="NH173" s="252"/>
      <c r="NI173" s="252"/>
      <c r="NJ173" s="252"/>
      <c r="NK173" s="252"/>
      <c r="NL173" s="252"/>
      <c r="NM173" s="252"/>
      <c r="NN173" s="252"/>
      <c r="NO173" s="252"/>
      <c r="NP173" s="252"/>
      <c r="NQ173" s="252"/>
      <c r="NR173" s="252"/>
      <c r="NS173" s="252"/>
      <c r="NT173" s="252"/>
      <c r="NU173" s="252"/>
      <c r="NV173" s="252"/>
      <c r="NW173" s="252"/>
      <c r="NX173" s="252"/>
      <c r="NY173" s="252"/>
      <c r="NZ173" s="252"/>
      <c r="OA173" s="252"/>
      <c r="OB173" s="252"/>
      <c r="OC173" s="252"/>
      <c r="OD173" s="252"/>
      <c r="OE173" s="252"/>
      <c r="OF173" s="252"/>
      <c r="OG173" s="252"/>
      <c r="OH173" s="252"/>
      <c r="OI173" s="252"/>
      <c r="OJ173" s="252"/>
      <c r="OK173" s="252"/>
      <c r="OL173" s="252"/>
      <c r="OM173" s="252"/>
      <c r="ON173" s="252"/>
      <c r="OO173" s="252"/>
      <c r="OP173" s="252"/>
      <c r="OQ173" s="252"/>
      <c r="OR173" s="252"/>
      <c r="OS173" s="252"/>
      <c r="OT173" s="252"/>
      <c r="OU173" s="252"/>
      <c r="OV173" s="252"/>
      <c r="OW173" s="252"/>
      <c r="OX173" s="252"/>
      <c r="OY173" s="252"/>
      <c r="OZ173" s="252"/>
      <c r="PA173" s="252"/>
      <c r="PB173" s="252"/>
      <c r="PC173" s="252"/>
      <c r="PD173" s="252"/>
      <c r="PE173" s="252"/>
      <c r="PF173" s="252"/>
      <c r="PG173" s="252"/>
      <c r="PH173" s="252"/>
      <c r="PI173" s="252"/>
      <c r="PJ173" s="252"/>
      <c r="PK173" s="252"/>
      <c r="PL173" s="252"/>
      <c r="PM173" s="252"/>
      <c r="PN173" s="252"/>
      <c r="PO173" s="252"/>
      <c r="PP173" s="252"/>
      <c r="PQ173" s="252"/>
      <c r="PR173" s="252"/>
      <c r="PS173" s="252"/>
      <c r="PT173" s="252"/>
      <c r="PU173" s="252"/>
      <c r="PV173" s="252"/>
      <c r="PW173" s="252"/>
      <c r="PX173" s="252"/>
      <c r="PY173" s="252"/>
      <c r="PZ173" s="252"/>
      <c r="QA173" s="252"/>
      <c r="QB173" s="252"/>
      <c r="QC173" s="252"/>
      <c r="QD173" s="252"/>
      <c r="QE173" s="252"/>
      <c r="QF173" s="252"/>
      <c r="QG173" s="252"/>
      <c r="QH173" s="252"/>
      <c r="QI173" s="252"/>
      <c r="QJ173" s="252"/>
      <c r="QK173" s="252"/>
      <c r="QL173" s="252"/>
      <c r="QM173" s="252"/>
      <c r="QN173" s="252"/>
      <c r="QO173" s="252"/>
      <c r="QP173" s="252"/>
      <c r="QQ173" s="252"/>
      <c r="QR173" s="252"/>
      <c r="QS173" s="252"/>
      <c r="QT173" s="252"/>
      <c r="QU173" s="252"/>
      <c r="QV173" s="252"/>
      <c r="QW173" s="252"/>
      <c r="QX173" s="252"/>
      <c r="QY173" s="252"/>
      <c r="QZ173" s="252"/>
      <c r="RA173" s="252"/>
      <c r="RB173" s="252"/>
      <c r="RC173" s="252"/>
      <c r="RD173" s="252"/>
      <c r="RE173" s="252"/>
      <c r="RF173" s="252"/>
      <c r="RG173" s="252"/>
      <c r="RH173" s="252"/>
      <c r="RI173" s="252"/>
      <c r="RJ173" s="252"/>
      <c r="RK173" s="252"/>
      <c r="RL173" s="252"/>
      <c r="RM173" s="252"/>
      <c r="RN173" s="252"/>
      <c r="RO173" s="252"/>
      <c r="RP173" s="252"/>
      <c r="RQ173" s="252"/>
      <c r="RR173" s="252"/>
      <c r="RS173" s="252"/>
      <c r="RT173" s="252"/>
      <c r="RU173" s="252"/>
      <c r="RV173" s="252"/>
      <c r="RW173" s="252"/>
      <c r="RX173" s="252"/>
      <c r="RY173" s="252"/>
      <c r="RZ173" s="252"/>
      <c r="SA173" s="252"/>
      <c r="SB173" s="252"/>
      <c r="SC173" s="252"/>
      <c r="SD173" s="252"/>
      <c r="SE173" s="252"/>
      <c r="SF173" s="252"/>
      <c r="SG173" s="252"/>
      <c r="SH173" s="252"/>
      <c r="SI173" s="252"/>
      <c r="SJ173" s="252"/>
      <c r="SK173" s="252"/>
      <c r="SL173" s="252"/>
      <c r="SM173" s="252"/>
      <c r="SN173" s="252"/>
      <c r="SO173" s="252"/>
      <c r="SP173" s="252"/>
      <c r="SQ173" s="252"/>
      <c r="SR173" s="252"/>
      <c r="SS173" s="252"/>
      <c r="ST173" s="252"/>
      <c r="SU173" s="252"/>
      <c r="SV173" s="252"/>
      <c r="SW173" s="252"/>
      <c r="SX173" s="252"/>
      <c r="SY173" s="252"/>
      <c r="SZ173" s="252"/>
      <c r="TA173" s="252"/>
      <c r="TB173" s="252"/>
      <c r="TC173" s="252"/>
      <c r="TD173" s="252"/>
      <c r="TE173" s="252"/>
      <c r="TF173" s="252"/>
      <c r="TG173" s="252"/>
      <c r="TH173" s="252"/>
      <c r="TI173" s="252"/>
      <c r="TJ173" s="252"/>
      <c r="TK173" s="252"/>
      <c r="TL173" s="252"/>
      <c r="TM173" s="252"/>
      <c r="TN173" s="252"/>
      <c r="TO173" s="252"/>
      <c r="TP173" s="252"/>
      <c r="TQ173" s="252"/>
      <c r="TR173" s="252"/>
      <c r="TS173" s="252"/>
      <c r="TT173" s="252"/>
      <c r="TU173" s="252"/>
      <c r="TV173" s="252"/>
      <c r="TW173" s="252"/>
      <c r="TX173" s="252"/>
      <c r="TY173" s="252"/>
      <c r="TZ173" s="252"/>
      <c r="UA173" s="252"/>
      <c r="UB173" s="252"/>
      <c r="UC173" s="252"/>
      <c r="UD173" s="252"/>
      <c r="UE173" s="252"/>
      <c r="UF173" s="252"/>
      <c r="UG173" s="252"/>
      <c r="UH173" s="252"/>
      <c r="UI173" s="252"/>
      <c r="UJ173" s="252"/>
      <c r="UK173" s="252"/>
      <c r="UL173" s="252"/>
      <c r="UM173" s="252"/>
      <c r="UN173" s="252"/>
      <c r="UO173" s="252"/>
      <c r="UP173" s="252"/>
      <c r="UQ173" s="252"/>
      <c r="UR173" s="252"/>
      <c r="US173" s="252"/>
      <c r="UT173" s="252"/>
      <c r="UU173" s="252"/>
      <c r="UV173" s="252"/>
      <c r="UW173" s="252"/>
      <c r="UX173" s="252"/>
      <c r="UY173" s="252"/>
      <c r="UZ173" s="252"/>
      <c r="VA173" s="252"/>
      <c r="VB173" s="252"/>
      <c r="VC173" s="252"/>
      <c r="VD173" s="252"/>
      <c r="VE173" s="252"/>
      <c r="VF173" s="252"/>
      <c r="VG173" s="252"/>
      <c r="VH173" s="252"/>
      <c r="VI173" s="252"/>
      <c r="VJ173" s="252"/>
      <c r="VK173" s="252"/>
      <c r="VL173" s="252"/>
      <c r="VM173" s="252"/>
      <c r="VN173" s="252"/>
      <c r="VO173" s="252"/>
      <c r="VP173" s="252"/>
      <c r="VQ173" s="252"/>
      <c r="VR173" s="252"/>
      <c r="VS173" s="252"/>
      <c r="VT173" s="252"/>
      <c r="VU173" s="252"/>
      <c r="VV173" s="252"/>
      <c r="VW173" s="252"/>
      <c r="VX173" s="252"/>
      <c r="VY173" s="252"/>
      <c r="VZ173" s="252"/>
      <c r="WA173" s="252"/>
      <c r="WB173" s="252"/>
      <c r="WC173" s="252"/>
      <c r="WD173" s="252"/>
      <c r="WE173" s="252"/>
      <c r="WF173" s="252"/>
      <c r="WG173" s="252"/>
      <c r="WH173" s="252"/>
      <c r="WI173" s="252"/>
      <c r="WJ173" s="252"/>
      <c r="WK173" s="252"/>
      <c r="WL173" s="252"/>
      <c r="WM173" s="252"/>
      <c r="WN173" s="252"/>
      <c r="WO173" s="252"/>
      <c r="WP173" s="252"/>
      <c r="WQ173" s="252"/>
      <c r="WR173" s="252"/>
      <c r="WS173" s="252"/>
      <c r="WT173" s="252"/>
      <c r="WU173" s="252"/>
      <c r="WV173" s="252"/>
      <c r="WW173" s="252"/>
      <c r="WX173" s="252"/>
      <c r="WY173" s="252"/>
      <c r="WZ173" s="252"/>
      <c r="XA173" s="252"/>
      <c r="XB173" s="252"/>
      <c r="XC173" s="252"/>
      <c r="XD173" s="252"/>
      <c r="XE173" s="252"/>
      <c r="XF173" s="252"/>
      <c r="XG173" s="252"/>
      <c r="XH173" s="252"/>
      <c r="XI173" s="252"/>
      <c r="XJ173" s="252"/>
      <c r="XK173" s="252"/>
      <c r="XL173" s="252"/>
      <c r="XM173" s="252"/>
      <c r="XN173" s="252"/>
      <c r="XO173" s="252"/>
      <c r="XP173" s="252"/>
      <c r="XQ173" s="252"/>
      <c r="XR173" s="252"/>
      <c r="XS173" s="252"/>
      <c r="XT173" s="252"/>
      <c r="XU173" s="252"/>
      <c r="XV173" s="252"/>
      <c r="XW173" s="252"/>
      <c r="XX173" s="252"/>
      <c r="XY173" s="252"/>
      <c r="XZ173" s="252"/>
      <c r="YA173" s="252"/>
      <c r="YB173" s="252"/>
      <c r="YC173" s="252"/>
      <c r="YD173" s="252"/>
      <c r="YE173" s="252"/>
      <c r="YF173" s="252"/>
      <c r="YG173" s="252"/>
      <c r="YH173" s="252"/>
      <c r="YI173" s="252"/>
      <c r="YJ173" s="252"/>
      <c r="YK173" s="252"/>
      <c r="YL173" s="252"/>
      <c r="YM173" s="252"/>
      <c r="YN173" s="252"/>
      <c r="YO173" s="252"/>
      <c r="YP173" s="252"/>
      <c r="YQ173" s="252"/>
      <c r="YR173" s="252"/>
      <c r="YS173" s="252"/>
      <c r="YT173" s="252"/>
      <c r="YU173" s="252"/>
      <c r="YV173" s="252"/>
      <c r="YW173" s="252"/>
      <c r="YX173" s="252"/>
      <c r="YY173" s="252"/>
      <c r="YZ173" s="252"/>
      <c r="ZA173" s="252"/>
      <c r="ZB173" s="252"/>
      <c r="ZC173" s="252"/>
      <c r="ZD173" s="252"/>
      <c r="ZE173" s="252"/>
      <c r="ZF173" s="252"/>
      <c r="ZG173" s="252"/>
      <c r="ZH173" s="252"/>
      <c r="ZI173" s="252"/>
      <c r="ZJ173" s="252"/>
      <c r="ZK173" s="252"/>
      <c r="ZL173" s="252"/>
      <c r="ZM173" s="252"/>
      <c r="ZN173" s="252"/>
      <c r="ZO173" s="252"/>
      <c r="ZP173" s="252"/>
      <c r="ZQ173" s="252"/>
      <c r="ZR173" s="252"/>
      <c r="ZS173" s="252"/>
      <c r="ZT173" s="252"/>
      <c r="ZU173" s="252"/>
      <c r="ZV173" s="252"/>
      <c r="ZW173" s="252"/>
      <c r="ZX173" s="252"/>
      <c r="ZY173" s="252"/>
      <c r="ZZ173" s="252"/>
      <c r="AAA173" s="252"/>
      <c r="AAB173" s="252"/>
      <c r="AAC173" s="252"/>
      <c r="AAD173" s="252"/>
      <c r="AAE173" s="252"/>
      <c r="AAF173" s="252"/>
      <c r="AAG173" s="252"/>
      <c r="AAH173" s="252"/>
      <c r="AAI173" s="252"/>
      <c r="AAJ173" s="252"/>
      <c r="AAK173" s="252"/>
      <c r="AAL173" s="252"/>
      <c r="AAM173" s="252"/>
      <c r="AAN173" s="252"/>
      <c r="AAO173" s="252"/>
      <c r="AAP173" s="252"/>
      <c r="AAQ173" s="252"/>
      <c r="AAR173" s="252"/>
      <c r="AAS173" s="252"/>
      <c r="AAT173" s="252"/>
      <c r="AAU173" s="252"/>
      <c r="AAV173" s="252"/>
      <c r="AAW173" s="252"/>
      <c r="AAX173" s="252"/>
      <c r="AAY173" s="252"/>
      <c r="AAZ173" s="252"/>
      <c r="ABA173" s="252"/>
      <c r="ABB173" s="252"/>
      <c r="ABC173" s="252"/>
      <c r="ABD173" s="252"/>
      <c r="ABE173" s="252"/>
      <c r="ABF173" s="252"/>
      <c r="ABG173" s="252"/>
      <c r="ABH173" s="252"/>
      <c r="ABI173" s="252"/>
      <c r="ABJ173" s="252"/>
      <c r="ABK173" s="252"/>
      <c r="ABL173" s="252"/>
      <c r="ABM173" s="252"/>
      <c r="ABN173" s="252"/>
      <c r="ABO173" s="252"/>
      <c r="ABP173" s="252"/>
      <c r="ABQ173" s="252"/>
      <c r="ABR173" s="252"/>
      <c r="ABS173" s="252"/>
      <c r="ABT173" s="252"/>
      <c r="ABU173" s="252"/>
      <c r="ABV173" s="252"/>
      <c r="ABW173" s="252"/>
      <c r="ABX173" s="252"/>
      <c r="ABY173" s="252"/>
      <c r="ABZ173" s="252"/>
      <c r="ACA173" s="252"/>
      <c r="ACB173" s="252"/>
      <c r="ACC173" s="252"/>
      <c r="ACD173" s="252"/>
      <c r="ACE173" s="252"/>
      <c r="ACF173" s="252"/>
      <c r="ACG173" s="252"/>
      <c r="ACH173" s="252"/>
      <c r="ACI173" s="252"/>
      <c r="ACJ173" s="252"/>
      <c r="ACK173" s="252"/>
      <c r="ACL173" s="252"/>
      <c r="ACM173" s="252"/>
      <c r="ACN173" s="252"/>
      <c r="ACO173" s="252"/>
      <c r="ACP173" s="252"/>
      <c r="ACQ173" s="252"/>
      <c r="ACR173" s="252"/>
      <c r="ACS173" s="252"/>
      <c r="ACT173" s="252"/>
      <c r="ACU173" s="252"/>
      <c r="ACV173" s="252"/>
      <c r="ACW173" s="252"/>
      <c r="ACX173" s="252"/>
      <c r="ACY173" s="252"/>
      <c r="ACZ173" s="252"/>
      <c r="ADA173" s="252"/>
      <c r="ADB173" s="252"/>
      <c r="ADC173" s="252"/>
      <c r="ADD173" s="252"/>
      <c r="ADE173" s="252"/>
      <c r="ADF173" s="252"/>
      <c r="ADG173" s="252"/>
      <c r="ADH173" s="252"/>
      <c r="ADI173" s="252"/>
      <c r="ADJ173" s="252"/>
      <c r="ADK173" s="252"/>
      <c r="ADL173" s="252"/>
      <c r="ADM173" s="252"/>
      <c r="ADN173" s="252"/>
      <c r="ADO173" s="252"/>
      <c r="ADP173" s="252"/>
      <c r="ADQ173" s="252"/>
      <c r="ADR173" s="252"/>
      <c r="ADS173" s="252"/>
      <c r="ADT173" s="252"/>
      <c r="ADU173" s="252"/>
      <c r="ADV173" s="252"/>
      <c r="ADW173" s="252"/>
      <c r="ADX173" s="252"/>
      <c r="ADY173" s="252"/>
      <c r="ADZ173" s="252"/>
      <c r="AEA173" s="252"/>
      <c r="AEB173" s="252"/>
      <c r="AEC173" s="252"/>
      <c r="AED173" s="252"/>
      <c r="AEE173" s="252"/>
      <c r="AEF173" s="252"/>
      <c r="AEG173" s="252"/>
      <c r="AEH173" s="252"/>
      <c r="AEI173" s="252"/>
      <c r="AEJ173" s="252"/>
      <c r="AEK173" s="252"/>
      <c r="AEL173" s="252"/>
      <c r="AEM173" s="252"/>
      <c r="AEN173" s="252"/>
      <c r="AEO173" s="252"/>
      <c r="AEP173" s="252"/>
      <c r="AEQ173" s="252"/>
      <c r="AER173" s="252"/>
      <c r="AES173" s="252"/>
      <c r="AET173" s="252"/>
      <c r="AEU173" s="252"/>
      <c r="AEV173" s="252"/>
      <c r="AEW173" s="252"/>
      <c r="AEX173" s="252"/>
      <c r="AEY173" s="252"/>
      <c r="AEZ173" s="252"/>
      <c r="AFA173" s="252"/>
      <c r="AFB173" s="252"/>
      <c r="AFC173" s="252"/>
      <c r="AFD173" s="252"/>
      <c r="AFE173" s="252"/>
      <c r="AFF173" s="252"/>
      <c r="AFG173" s="252"/>
      <c r="AFH173" s="252"/>
      <c r="AFI173" s="252"/>
      <c r="AFJ173" s="252"/>
      <c r="AFK173" s="252"/>
      <c r="AFL173" s="252"/>
      <c r="AFM173" s="252"/>
      <c r="AFN173" s="252"/>
      <c r="AFO173" s="252"/>
      <c r="AFP173" s="252"/>
      <c r="AFQ173" s="252"/>
      <c r="AFR173" s="252"/>
      <c r="AFS173" s="252"/>
      <c r="AFT173" s="252"/>
      <c r="AFU173" s="252"/>
      <c r="AFV173" s="252"/>
      <c r="AFW173" s="252"/>
      <c r="AFX173" s="252"/>
      <c r="AFY173" s="252"/>
      <c r="AFZ173" s="252"/>
      <c r="AGA173" s="252"/>
      <c r="AGB173" s="252"/>
      <c r="AGC173" s="252"/>
      <c r="AGD173" s="252"/>
      <c r="AGE173" s="252"/>
      <c r="AGF173" s="252"/>
      <c r="AGG173" s="252"/>
      <c r="AGH173" s="252"/>
      <c r="AGI173" s="252"/>
      <c r="AGJ173" s="252"/>
      <c r="AGK173" s="252"/>
      <c r="AGL173" s="252"/>
      <c r="AGM173" s="252"/>
      <c r="AGN173" s="252"/>
      <c r="AGO173" s="252"/>
      <c r="AGP173" s="252"/>
      <c r="AGQ173" s="252"/>
      <c r="AGR173" s="252"/>
      <c r="AGS173" s="252"/>
      <c r="AGT173" s="252"/>
      <c r="AGU173" s="252"/>
      <c r="AGV173" s="252"/>
      <c r="AGW173" s="252"/>
      <c r="AGX173" s="252"/>
      <c r="AGY173" s="252"/>
      <c r="AGZ173" s="252"/>
      <c r="AHA173" s="252"/>
      <c r="AHB173" s="252"/>
      <c r="AHC173" s="252"/>
      <c r="AHD173" s="252"/>
      <c r="AHE173" s="252"/>
      <c r="AHF173" s="252"/>
      <c r="AHG173" s="252"/>
      <c r="AHH173" s="252"/>
      <c r="AHI173" s="252"/>
      <c r="AHJ173" s="252"/>
      <c r="AHK173" s="252"/>
      <c r="AHL173" s="252"/>
      <c r="AHM173" s="252"/>
      <c r="AHN173" s="252"/>
      <c r="AHO173" s="252"/>
      <c r="AHP173" s="252"/>
      <c r="AHQ173" s="252"/>
      <c r="AHR173" s="252"/>
      <c r="AHS173" s="252"/>
      <c r="AHT173" s="252"/>
      <c r="AHU173" s="252"/>
      <c r="AHV173" s="252"/>
      <c r="AHW173" s="252"/>
      <c r="AHX173" s="252"/>
      <c r="AHY173" s="252"/>
      <c r="AHZ173" s="252"/>
      <c r="AIA173" s="252"/>
      <c r="AIB173" s="252"/>
      <c r="AIC173" s="252"/>
      <c r="AID173" s="252"/>
      <c r="AIE173" s="252"/>
      <c r="AIF173" s="252"/>
      <c r="AIG173" s="252"/>
      <c r="AIH173" s="252"/>
      <c r="AII173" s="252"/>
      <c r="AIJ173" s="252"/>
      <c r="AIK173" s="252"/>
      <c r="AIL173" s="252"/>
      <c r="AIM173" s="252"/>
      <c r="AIN173" s="252"/>
      <c r="AIO173" s="252"/>
      <c r="AIP173" s="252"/>
      <c r="AIQ173" s="252"/>
      <c r="AIR173" s="252"/>
      <c r="AIS173" s="252"/>
      <c r="AIT173" s="252"/>
      <c r="AIU173" s="252"/>
      <c r="AIV173" s="252"/>
      <c r="AIW173" s="252"/>
      <c r="AIX173" s="252"/>
      <c r="AIY173" s="252"/>
      <c r="AIZ173" s="252"/>
      <c r="AJA173" s="252"/>
      <c r="AJB173" s="252"/>
      <c r="AJC173" s="252"/>
      <c r="AJD173" s="252"/>
      <c r="AJE173" s="252"/>
      <c r="AJF173" s="252"/>
      <c r="AJG173" s="252"/>
      <c r="AJH173" s="252"/>
      <c r="AJI173" s="252"/>
      <c r="AJJ173" s="252"/>
      <c r="AJK173" s="252"/>
      <c r="AJL173" s="252"/>
      <c r="AJM173" s="252"/>
      <c r="AJN173" s="252"/>
      <c r="AJO173" s="252"/>
      <c r="AJP173" s="252"/>
      <c r="AJQ173" s="252"/>
      <c r="AJR173" s="252"/>
      <c r="AJS173" s="252"/>
      <c r="AJT173" s="252"/>
      <c r="AJU173" s="252"/>
      <c r="AJV173" s="252"/>
      <c r="AJW173" s="252"/>
      <c r="AJX173" s="252"/>
      <c r="AJY173" s="252"/>
      <c r="AJZ173" s="252"/>
      <c r="AKA173" s="252"/>
      <c r="AKB173" s="252"/>
      <c r="AKC173" s="252"/>
      <c r="AKD173" s="252"/>
      <c r="AKE173" s="252"/>
      <c r="AKF173" s="252"/>
      <c r="AKG173" s="252"/>
      <c r="AKH173" s="252"/>
      <c r="AKI173" s="252"/>
      <c r="AKJ173" s="252"/>
      <c r="AKK173" s="252"/>
      <c r="AKL173" s="252"/>
      <c r="AKM173" s="252"/>
      <c r="AKN173" s="252"/>
      <c r="AKO173" s="252"/>
      <c r="AKP173" s="252"/>
      <c r="AKQ173" s="252"/>
      <c r="AKR173" s="252"/>
      <c r="AKS173" s="252"/>
      <c r="AKT173" s="252"/>
      <c r="AKU173" s="252"/>
      <c r="AKV173" s="252"/>
      <c r="AKW173" s="252"/>
      <c r="AKX173" s="252"/>
      <c r="AKY173" s="252"/>
      <c r="AKZ173" s="252"/>
      <c r="ALA173" s="252"/>
      <c r="ALB173" s="252"/>
      <c r="ALC173" s="252"/>
      <c r="ALD173" s="252"/>
      <c r="ALE173" s="252"/>
      <c r="ALF173" s="252"/>
      <c r="ALG173" s="252"/>
      <c r="ALH173" s="252"/>
      <c r="ALI173" s="252"/>
      <c r="ALJ173" s="252"/>
      <c r="ALK173" s="252"/>
      <c r="ALL173" s="252"/>
      <c r="ALM173" s="252"/>
      <c r="ALN173" s="252"/>
      <c r="ALO173" s="252"/>
      <c r="ALP173" s="252"/>
      <c r="ALQ173" s="252"/>
      <c r="ALR173" s="252"/>
      <c r="ALS173" s="252"/>
      <c r="ALT173" s="252"/>
      <c r="ALU173" s="252"/>
      <c r="ALV173" s="252"/>
      <c r="ALW173" s="252"/>
      <c r="ALX173" s="252"/>
      <c r="ALY173" s="252"/>
      <c r="ALZ173" s="252"/>
      <c r="AMA173" s="252"/>
      <c r="AMB173" s="252"/>
      <c r="AMC173" s="252"/>
      <c r="AMD173" s="252"/>
      <c r="AME173" s="252"/>
      <c r="AMF173" s="252"/>
      <c r="AMG173" s="252"/>
      <c r="AMH173" s="252"/>
      <c r="AMI173" s="252"/>
      <c r="AMJ173" s="252"/>
      <c r="AMK173" s="252"/>
      <c r="AML173" s="252"/>
      <c r="AMM173" s="252"/>
      <c r="AMN173" s="252"/>
      <c r="AMO173" s="252"/>
      <c r="AMP173" s="252"/>
      <c r="AMQ173" s="252"/>
      <c r="AMR173" s="252"/>
      <c r="AMS173" s="252"/>
      <c r="AMT173" s="252"/>
      <c r="AMU173" s="252"/>
      <c r="AMV173" s="252"/>
      <c r="AMW173" s="252"/>
      <c r="AMX173" s="252"/>
      <c r="AMY173" s="252"/>
      <c r="AMZ173" s="252"/>
      <c r="ANA173" s="252"/>
      <c r="ANB173" s="252"/>
      <c r="ANC173" s="252"/>
      <c r="AND173" s="252"/>
      <c r="ANE173" s="252"/>
      <c r="ANF173" s="252"/>
      <c r="ANG173" s="252"/>
      <c r="ANH173" s="252"/>
      <c r="ANI173" s="252"/>
      <c r="ANJ173" s="252"/>
      <c r="ANK173" s="252"/>
      <c r="ANL173" s="252"/>
      <c r="ANM173" s="252"/>
      <c r="ANN173" s="252"/>
      <c r="ANO173" s="252"/>
      <c r="ANP173" s="252"/>
      <c r="ANQ173" s="252"/>
      <c r="ANR173" s="252"/>
      <c r="ANS173" s="252"/>
      <c r="ANT173" s="252"/>
      <c r="ANU173" s="252"/>
      <c r="ANV173" s="252"/>
      <c r="ANW173" s="252"/>
      <c r="ANX173" s="252"/>
      <c r="ANY173" s="252"/>
      <c r="ANZ173" s="252"/>
      <c r="AOA173" s="252"/>
      <c r="AOB173" s="252"/>
      <c r="AOC173" s="252"/>
      <c r="AOD173" s="252"/>
      <c r="AOE173" s="252"/>
      <c r="AOF173" s="252"/>
      <c r="AOG173" s="252"/>
      <c r="AOH173" s="252"/>
      <c r="AOI173" s="252"/>
      <c r="AOJ173" s="252"/>
      <c r="AOK173" s="252"/>
      <c r="AOL173" s="252"/>
      <c r="AOM173" s="252"/>
      <c r="AON173" s="252"/>
      <c r="AOO173" s="252"/>
      <c r="AOP173" s="252"/>
      <c r="AOQ173" s="252"/>
      <c r="AOR173" s="252"/>
      <c r="AOS173" s="252"/>
      <c r="AOT173" s="252"/>
      <c r="AOU173" s="252"/>
      <c r="AOV173" s="252"/>
      <c r="AOW173" s="252"/>
      <c r="AOX173" s="252"/>
      <c r="AOY173" s="252"/>
      <c r="AOZ173" s="252"/>
      <c r="APA173" s="252"/>
      <c r="APB173" s="252"/>
      <c r="APC173" s="252"/>
      <c r="APD173" s="252"/>
      <c r="APE173" s="252"/>
      <c r="APF173" s="252"/>
      <c r="APG173" s="252"/>
      <c r="APH173" s="252"/>
      <c r="API173" s="252"/>
      <c r="APJ173" s="252"/>
      <c r="APK173" s="252"/>
      <c r="APL173" s="252"/>
      <c r="APM173" s="252"/>
      <c r="APN173" s="252"/>
      <c r="APO173" s="252"/>
      <c r="APP173" s="252"/>
    </row>
    <row r="174" spans="1:1108" s="173" customFormat="1">
      <c r="A174" s="42">
        <v>454</v>
      </c>
      <c r="B174" s="168">
        <v>157</v>
      </c>
      <c r="C174" s="102" t="s">
        <v>1159</v>
      </c>
      <c r="D174" s="174">
        <v>2000</v>
      </c>
      <c r="E174" s="97" t="s">
        <v>1160</v>
      </c>
      <c r="F174" s="403" t="s">
        <v>1162</v>
      </c>
      <c r="G174" s="402" t="s">
        <v>1161</v>
      </c>
      <c r="H174" s="402" t="s">
        <v>1164</v>
      </c>
      <c r="I174" s="402" t="s">
        <v>1163</v>
      </c>
      <c r="J174" s="10" t="s">
        <v>1165</v>
      </c>
      <c r="K174" s="10" t="s">
        <v>1166</v>
      </c>
      <c r="L174" s="74" t="s">
        <v>1167</v>
      </c>
      <c r="M174" s="10" t="s">
        <v>1168</v>
      </c>
      <c r="N174" s="74" t="s">
        <v>293</v>
      </c>
      <c r="O174" s="177">
        <v>101570</v>
      </c>
      <c r="P174" s="401">
        <v>30</v>
      </c>
      <c r="Q174" s="401" t="s">
        <v>0</v>
      </c>
      <c r="R174" s="401">
        <v>22</v>
      </c>
      <c r="S174" s="109" t="s">
        <v>0</v>
      </c>
      <c r="T174" s="109">
        <v>1</v>
      </c>
      <c r="U174" s="109" t="s">
        <v>0</v>
      </c>
      <c r="V174" s="109">
        <v>4.2</v>
      </c>
      <c r="W174" s="109" t="s">
        <v>0</v>
      </c>
      <c r="X174" s="109">
        <v>2</v>
      </c>
      <c r="Y174" s="109" t="s">
        <v>0</v>
      </c>
      <c r="Z174" s="109">
        <v>3</v>
      </c>
      <c r="AA174" s="109" t="s">
        <v>0</v>
      </c>
      <c r="AB174" s="109"/>
      <c r="AC174" s="109" t="s">
        <v>0</v>
      </c>
      <c r="AD174" s="109"/>
      <c r="AE174" s="109" t="s">
        <v>0</v>
      </c>
      <c r="AF174" s="77">
        <v>2</v>
      </c>
      <c r="AG174" s="78">
        <v>4</v>
      </c>
      <c r="AH174" s="77" t="s">
        <v>1169</v>
      </c>
      <c r="AI174" s="77" t="s">
        <v>0</v>
      </c>
      <c r="AJ174" s="80"/>
      <c r="AK174" s="80"/>
      <c r="AL174" s="26" t="s">
        <v>11</v>
      </c>
      <c r="AM174" s="26"/>
      <c r="AN174" s="26"/>
      <c r="AO174" s="26"/>
      <c r="AP174" s="111">
        <v>100</v>
      </c>
      <c r="AQ174" s="111" t="s">
        <v>7</v>
      </c>
      <c r="AR174" s="83">
        <v>7.0000000000000001E-3</v>
      </c>
      <c r="AS174" s="83" t="s">
        <v>20</v>
      </c>
      <c r="AT174" s="265"/>
      <c r="AU174" s="266"/>
      <c r="AV174" s="266"/>
      <c r="AW174" s="74" t="s">
        <v>206</v>
      </c>
      <c r="AX174" s="74" t="s">
        <v>207</v>
      </c>
      <c r="AY174" s="74" t="s">
        <v>208</v>
      </c>
      <c r="AZ174" s="74" t="s">
        <v>209</v>
      </c>
      <c r="BA174" s="152" t="s">
        <v>4</v>
      </c>
      <c r="BB174" s="86" t="s">
        <v>165</v>
      </c>
      <c r="BC174" s="86" t="s">
        <v>4</v>
      </c>
      <c r="BD174" s="86" t="s">
        <v>166</v>
      </c>
      <c r="BE174" s="404" t="s">
        <v>1160</v>
      </c>
      <c r="BF174" s="236" t="s">
        <v>1170</v>
      </c>
      <c r="BG174" s="236" t="s">
        <v>1171</v>
      </c>
      <c r="BH174" s="236" t="s">
        <v>1172</v>
      </c>
      <c r="BM174" s="154" t="s">
        <v>294</v>
      </c>
      <c r="BN174" s="157" t="s">
        <v>295</v>
      </c>
      <c r="BO174" s="157" t="s">
        <v>296</v>
      </c>
      <c r="BP174" s="156" t="s">
        <v>297</v>
      </c>
      <c r="BQ174" s="155" t="s">
        <v>298</v>
      </c>
      <c r="BR174" s="155" t="s">
        <v>299</v>
      </c>
      <c r="BS174" s="121" t="s">
        <v>300</v>
      </c>
      <c r="BT174" s="121" t="s">
        <v>301</v>
      </c>
      <c r="BU174" s="121" t="s">
        <v>294</v>
      </c>
      <c r="BV174" s="121" t="s">
        <v>302</v>
      </c>
      <c r="BW174" s="121" t="s">
        <v>296</v>
      </c>
      <c r="BX174" s="121" t="s">
        <v>297</v>
      </c>
      <c r="BY174" s="121" t="s">
        <v>283</v>
      </c>
      <c r="BZ174" s="154"/>
      <c r="CA174" s="154"/>
      <c r="CB174" s="154"/>
      <c r="CC174" s="154" t="s">
        <v>227</v>
      </c>
      <c r="CD174" s="156" t="s">
        <v>228</v>
      </c>
      <c r="CE174" s="157" t="s">
        <v>229</v>
      </c>
      <c r="CF174" s="157" t="s">
        <v>230</v>
      </c>
      <c r="CG174" s="245" t="s">
        <v>231</v>
      </c>
      <c r="CH174" s="154" t="s">
        <v>232</v>
      </c>
      <c r="CI174" s="156" t="s">
        <v>233</v>
      </c>
      <c r="CJ174" s="156" t="s">
        <v>234</v>
      </c>
      <c r="CK174" s="158"/>
      <c r="CL174" s="158"/>
      <c r="CM174" s="158"/>
      <c r="CN174" s="158"/>
      <c r="CO174" s="158"/>
      <c r="CP174" s="158"/>
      <c r="CQ174" s="158"/>
      <c r="CR174" s="158"/>
      <c r="CS174" s="158"/>
      <c r="CT174" s="158"/>
      <c r="CU174" s="158"/>
      <c r="CV174" s="158"/>
      <c r="CW174" s="158"/>
      <c r="CX174" s="158"/>
      <c r="CY174" s="158"/>
      <c r="CZ174" s="91"/>
      <c r="DA174" s="92"/>
      <c r="DB174" s="93"/>
      <c r="DC174" s="93"/>
      <c r="DD174" s="93"/>
      <c r="DE174" s="90" t="s">
        <v>235</v>
      </c>
      <c r="DF174" s="92"/>
      <c r="DG174" s="158"/>
      <c r="DH174" s="158"/>
      <c r="DI174" s="92"/>
      <c r="DJ174" s="91"/>
      <c r="DK174" s="91"/>
      <c r="DL174" s="91"/>
      <c r="DM174" s="127" t="s">
        <v>283</v>
      </c>
      <c r="DN174" s="127" t="s">
        <v>283</v>
      </c>
      <c r="DO174" s="127" t="s">
        <v>283</v>
      </c>
      <c r="DP174" s="127"/>
      <c r="DQ174" s="91"/>
      <c r="DR174" s="91"/>
      <c r="DS174" s="91"/>
      <c r="DT174" s="91"/>
      <c r="DU174" s="91" t="s">
        <v>1173</v>
      </c>
      <c r="DV174" s="91" t="s">
        <v>1174</v>
      </c>
      <c r="DW174" s="91" t="s">
        <v>1175</v>
      </c>
      <c r="DX174" s="91" t="s">
        <v>1176</v>
      </c>
      <c r="DY174" s="91"/>
      <c r="DZ174" s="91"/>
      <c r="EA174" s="91"/>
      <c r="EB174" s="91"/>
      <c r="EC174" s="91"/>
      <c r="ED174" s="91"/>
      <c r="EE174" s="91"/>
      <c r="EF174" s="91"/>
      <c r="EG174" s="94"/>
      <c r="EH174" s="94"/>
      <c r="EI174" s="95"/>
      <c r="EJ174" s="95"/>
      <c r="EK174" s="96"/>
      <c r="EL174" s="74"/>
      <c r="EM174" s="74"/>
      <c r="EN174" s="137"/>
      <c r="EO174" s="185"/>
      <c r="EP174" s="185"/>
      <c r="EQ174" s="185" t="s">
        <v>1177</v>
      </c>
      <c r="ER174" s="185" t="s">
        <v>1178</v>
      </c>
      <c r="ES174" s="185" t="s">
        <v>1179</v>
      </c>
      <c r="ET174" s="185"/>
      <c r="EU174" s="185"/>
      <c r="EV174" s="137"/>
      <c r="EW174" s="137"/>
      <c r="EX174" s="356"/>
      <c r="EY174" s="356"/>
      <c r="EZ174" s="356"/>
      <c r="FA174" s="356"/>
      <c r="FB174" s="356"/>
      <c r="FC174" s="356"/>
      <c r="FD174" s="356"/>
      <c r="FE174" s="356"/>
      <c r="FF174" s="248"/>
      <c r="FG174" s="248"/>
      <c r="FH174" s="248"/>
      <c r="FI174" s="248"/>
      <c r="FJ174" s="248"/>
      <c r="FK174" s="248"/>
      <c r="FL174" s="135">
        <v>1</v>
      </c>
      <c r="FM174" s="136"/>
      <c r="FN174" s="136"/>
      <c r="FO174" s="136"/>
      <c r="FP174" s="136"/>
      <c r="FQ174" s="136"/>
      <c r="FR174" s="136"/>
      <c r="FS174" s="136"/>
      <c r="FT174" s="136"/>
      <c r="FU174" s="136"/>
      <c r="FV174" s="136"/>
      <c r="FW174" s="249"/>
      <c r="FX174" s="249"/>
      <c r="FY174" s="249"/>
      <c r="FZ174" s="249"/>
      <c r="GA174" s="249"/>
      <c r="GB174" s="249"/>
      <c r="GC174" s="249"/>
      <c r="GD174" s="249"/>
      <c r="GE174" s="249"/>
      <c r="GF174" s="249"/>
      <c r="GG174" s="249"/>
      <c r="GH174" s="249"/>
      <c r="GI174" s="249"/>
      <c r="GJ174" s="249"/>
      <c r="GK174" s="249"/>
      <c r="GL174" s="249"/>
      <c r="GM174" s="249"/>
      <c r="GN174" s="249"/>
      <c r="GO174" s="249"/>
      <c r="GP174" s="249"/>
      <c r="GQ174" s="249"/>
      <c r="GR174" s="249"/>
      <c r="GS174" s="249"/>
      <c r="GT174" s="249"/>
      <c r="GU174" s="249"/>
      <c r="GV174" s="249"/>
      <c r="GW174" s="249"/>
      <c r="GX174" s="249"/>
      <c r="GY174" s="249"/>
      <c r="GZ174" s="249"/>
      <c r="HA174" s="249"/>
      <c r="HB174" s="249"/>
      <c r="HC174" s="249"/>
      <c r="HD174" s="249"/>
      <c r="HE174" s="249"/>
      <c r="HF174" s="249"/>
      <c r="HG174" s="249"/>
      <c r="HH174" s="249"/>
      <c r="HI174" s="249"/>
      <c r="HJ174" s="249"/>
      <c r="HK174" s="249"/>
      <c r="HL174" s="249"/>
      <c r="HM174" s="249"/>
      <c r="HN174" s="249"/>
      <c r="HO174" s="249"/>
      <c r="HP174" s="249"/>
      <c r="HQ174" s="249"/>
      <c r="HR174" s="249"/>
      <c r="HS174" s="249"/>
      <c r="HT174" s="249"/>
      <c r="HU174" s="249"/>
      <c r="HV174" s="249"/>
      <c r="HW174" s="249"/>
      <c r="HX174" s="249"/>
      <c r="HY174" s="249"/>
      <c r="HZ174" s="249"/>
      <c r="IA174" s="249"/>
      <c r="IB174" s="249"/>
      <c r="IC174" s="249"/>
      <c r="ID174" s="249"/>
      <c r="IE174" s="249"/>
      <c r="IF174" s="249"/>
      <c r="IG174" s="249"/>
      <c r="IH174" s="249"/>
      <c r="II174" s="249"/>
      <c r="IJ174" s="249"/>
      <c r="IK174" s="249"/>
      <c r="IL174" s="249"/>
      <c r="IM174" s="249"/>
      <c r="IN174" s="249"/>
      <c r="IO174" s="249"/>
      <c r="IP174" s="249"/>
      <c r="IQ174" s="249"/>
      <c r="IR174" s="249"/>
      <c r="IS174" s="249"/>
      <c r="IT174" s="249"/>
      <c r="IU174" s="249"/>
      <c r="IV174" s="249"/>
      <c r="IW174" s="249"/>
      <c r="IX174" s="249"/>
      <c r="IY174" s="249"/>
      <c r="IZ174" s="249"/>
      <c r="JA174" s="249"/>
      <c r="JB174" s="249"/>
      <c r="JC174" s="249"/>
      <c r="JD174" s="249"/>
      <c r="JE174" s="249"/>
      <c r="JF174" s="249"/>
      <c r="JG174" s="249"/>
      <c r="JH174" s="249"/>
      <c r="JI174" s="249"/>
      <c r="JJ174" s="249"/>
      <c r="JK174" s="249"/>
      <c r="JL174" s="249"/>
      <c r="JM174" s="249"/>
      <c r="JN174" s="249"/>
      <c r="JO174" s="249"/>
      <c r="JP174" s="249"/>
      <c r="JQ174" s="249"/>
      <c r="JR174" s="249"/>
      <c r="JS174" s="249"/>
      <c r="JT174" s="249"/>
      <c r="JU174" s="249"/>
      <c r="JV174" s="249"/>
      <c r="JW174" s="249"/>
      <c r="JX174" s="249"/>
      <c r="JY174" s="249"/>
      <c r="JZ174" s="249"/>
      <c r="KA174" s="249"/>
      <c r="KB174" s="249"/>
      <c r="KC174" s="249"/>
      <c r="KD174" s="249"/>
      <c r="KE174" s="249"/>
      <c r="KF174" s="249"/>
      <c r="KG174" s="249"/>
      <c r="KH174" s="249"/>
      <c r="KI174" s="249"/>
      <c r="KJ174" s="249"/>
      <c r="KK174" s="249"/>
      <c r="KL174" s="249"/>
      <c r="KM174" s="249"/>
      <c r="KN174" s="249"/>
      <c r="KO174" s="249"/>
      <c r="KP174" s="249"/>
      <c r="KQ174" s="249"/>
      <c r="KR174" s="249"/>
      <c r="KS174" s="249"/>
      <c r="KT174" s="249"/>
      <c r="KU174" s="249"/>
      <c r="KV174" s="249"/>
      <c r="KW174" s="249"/>
      <c r="KX174" s="249"/>
      <c r="KY174" s="249"/>
      <c r="KZ174" s="249"/>
      <c r="LA174" s="249"/>
      <c r="LB174" s="249"/>
      <c r="LC174" s="249"/>
      <c r="LD174" s="249"/>
      <c r="LE174" s="249"/>
      <c r="LF174" s="249"/>
      <c r="LG174" s="249"/>
      <c r="LH174" s="249"/>
      <c r="LI174" s="249"/>
      <c r="LJ174" s="249"/>
      <c r="LK174" s="249"/>
      <c r="LL174" s="249"/>
      <c r="LM174" s="249"/>
      <c r="LN174" s="249"/>
      <c r="LO174" s="249"/>
      <c r="LP174" s="249"/>
      <c r="LQ174" s="249"/>
      <c r="LR174" s="249"/>
      <c r="LS174" s="249"/>
      <c r="LT174" s="249"/>
      <c r="LU174" s="249"/>
      <c r="LV174" s="249"/>
      <c r="LW174" s="249"/>
      <c r="LX174" s="249"/>
      <c r="LY174" s="249"/>
      <c r="LZ174" s="249"/>
      <c r="MA174" s="249"/>
      <c r="MB174" s="249"/>
      <c r="MC174" s="249"/>
      <c r="MD174" s="249"/>
      <c r="ME174" s="249"/>
      <c r="MF174" s="249"/>
      <c r="MG174" s="249"/>
      <c r="MH174" s="249"/>
      <c r="MI174" s="249"/>
      <c r="MJ174" s="249"/>
      <c r="MK174" s="249"/>
      <c r="ML174" s="249"/>
      <c r="MM174" s="249"/>
      <c r="MN174" s="249"/>
      <c r="MO174" s="249"/>
      <c r="MP174" s="249"/>
      <c r="MQ174" s="249"/>
      <c r="MR174" s="249"/>
      <c r="MS174" s="249"/>
      <c r="MT174" s="249"/>
      <c r="MU174" s="249"/>
      <c r="MV174" s="249"/>
      <c r="MW174" s="249"/>
      <c r="MX174" s="249"/>
      <c r="MY174" s="249"/>
      <c r="MZ174" s="249"/>
      <c r="NA174" s="249"/>
      <c r="NB174" s="249"/>
      <c r="NC174" s="249"/>
      <c r="ND174" s="249"/>
      <c r="NE174" s="249"/>
      <c r="NF174" s="249"/>
      <c r="NG174" s="249"/>
      <c r="NH174" s="249"/>
      <c r="NI174" s="249"/>
      <c r="NJ174" s="249"/>
      <c r="NK174" s="249"/>
      <c r="NL174" s="249"/>
      <c r="NM174" s="249"/>
      <c r="NN174" s="249"/>
      <c r="NO174" s="249"/>
      <c r="NP174" s="249"/>
      <c r="NQ174" s="249"/>
      <c r="NR174" s="249"/>
      <c r="NS174" s="249"/>
      <c r="NT174" s="249"/>
      <c r="NU174" s="249"/>
      <c r="NV174" s="249"/>
      <c r="NW174" s="249"/>
      <c r="NX174" s="249"/>
      <c r="NY174" s="249"/>
      <c r="NZ174" s="249"/>
      <c r="OA174" s="249"/>
      <c r="OB174" s="249"/>
      <c r="OC174" s="249"/>
      <c r="OD174" s="249"/>
      <c r="OE174" s="249"/>
      <c r="OF174" s="249"/>
      <c r="OG174" s="249"/>
      <c r="OH174" s="249"/>
      <c r="OI174" s="249"/>
      <c r="OJ174" s="249"/>
      <c r="OK174" s="249"/>
      <c r="OL174" s="249"/>
      <c r="OM174" s="249"/>
      <c r="ON174" s="249"/>
      <c r="OO174" s="249"/>
      <c r="OP174" s="249"/>
      <c r="OQ174" s="249"/>
      <c r="OR174" s="249"/>
      <c r="OS174" s="249"/>
      <c r="OT174" s="249"/>
      <c r="OU174" s="249"/>
      <c r="OV174" s="249"/>
      <c r="OW174" s="249"/>
      <c r="OX174" s="249"/>
      <c r="OY174" s="249"/>
      <c r="OZ174" s="249"/>
      <c r="PA174" s="249"/>
      <c r="PB174" s="249"/>
      <c r="PC174" s="249"/>
      <c r="PD174" s="249"/>
      <c r="PE174" s="249"/>
      <c r="PF174" s="249"/>
      <c r="PG174" s="249"/>
      <c r="PH174" s="249"/>
      <c r="PI174" s="249"/>
      <c r="PJ174" s="249"/>
      <c r="PK174" s="249"/>
      <c r="PL174" s="249"/>
      <c r="PM174" s="249"/>
      <c r="PN174" s="249"/>
      <c r="PO174" s="249"/>
      <c r="PP174" s="249"/>
      <c r="PQ174" s="249"/>
      <c r="PR174" s="249"/>
      <c r="PS174" s="249"/>
      <c r="PT174" s="249"/>
      <c r="PU174" s="249"/>
      <c r="PV174" s="249"/>
      <c r="PW174" s="249"/>
      <c r="PX174" s="249"/>
      <c r="PY174" s="249"/>
      <c r="PZ174" s="249"/>
      <c r="QA174" s="249"/>
      <c r="QB174" s="249"/>
      <c r="QC174" s="249"/>
      <c r="QD174" s="249"/>
      <c r="QE174" s="249"/>
      <c r="QF174" s="249"/>
      <c r="QG174" s="249"/>
      <c r="QH174" s="249"/>
      <c r="QI174" s="249"/>
      <c r="QJ174" s="249"/>
      <c r="QK174" s="249"/>
      <c r="QL174" s="249"/>
      <c r="QM174" s="249"/>
      <c r="QN174" s="249"/>
      <c r="QO174" s="249"/>
      <c r="QP174" s="249"/>
      <c r="QQ174" s="249"/>
      <c r="QR174" s="249"/>
      <c r="QS174" s="249"/>
      <c r="QT174" s="249"/>
      <c r="QU174" s="249"/>
      <c r="QV174" s="249"/>
      <c r="QW174" s="249"/>
      <c r="QX174" s="249"/>
      <c r="QY174" s="249"/>
      <c r="QZ174" s="249"/>
      <c r="RA174" s="249"/>
      <c r="RB174" s="249"/>
      <c r="RC174" s="249"/>
      <c r="RD174" s="249"/>
      <c r="RE174" s="249"/>
      <c r="RF174" s="249"/>
      <c r="RG174" s="249"/>
      <c r="RH174" s="249"/>
      <c r="RI174" s="249"/>
      <c r="RJ174" s="249"/>
      <c r="RK174" s="249"/>
      <c r="RL174" s="249"/>
      <c r="RM174" s="249"/>
      <c r="RN174" s="249"/>
      <c r="RO174" s="249"/>
      <c r="RP174" s="249"/>
      <c r="RQ174" s="249"/>
      <c r="RR174" s="249"/>
      <c r="RS174" s="249"/>
      <c r="RT174" s="249"/>
      <c r="RU174" s="249"/>
      <c r="RV174" s="249"/>
      <c r="RW174" s="249"/>
      <c r="RX174" s="249"/>
      <c r="RY174" s="249"/>
      <c r="RZ174" s="249"/>
      <c r="SA174" s="249"/>
      <c r="SB174" s="249"/>
      <c r="SC174" s="249"/>
      <c r="SD174" s="249"/>
      <c r="SE174" s="249"/>
      <c r="SF174" s="249"/>
      <c r="SG174" s="249"/>
      <c r="SH174" s="249"/>
      <c r="SI174" s="249"/>
      <c r="SJ174" s="249"/>
      <c r="SK174" s="249"/>
      <c r="SL174" s="249"/>
      <c r="SM174" s="249"/>
      <c r="SN174" s="249"/>
      <c r="SO174" s="249"/>
      <c r="SP174" s="249"/>
      <c r="SQ174" s="249"/>
      <c r="SR174" s="249"/>
      <c r="SS174" s="249"/>
      <c r="ST174" s="249"/>
      <c r="SU174" s="249"/>
      <c r="SV174" s="249"/>
      <c r="SW174" s="249"/>
      <c r="SX174" s="249"/>
      <c r="SY174" s="249"/>
      <c r="SZ174" s="249"/>
      <c r="TA174" s="249"/>
      <c r="TB174" s="249"/>
      <c r="TC174" s="249"/>
      <c r="TD174" s="249"/>
      <c r="TE174" s="249"/>
      <c r="TF174" s="249"/>
      <c r="TG174" s="249"/>
      <c r="TH174" s="249"/>
      <c r="TI174" s="249"/>
      <c r="TJ174" s="249"/>
      <c r="TK174" s="249"/>
      <c r="TL174" s="249"/>
      <c r="TM174" s="249"/>
      <c r="TN174" s="249"/>
      <c r="TO174" s="249"/>
      <c r="TP174" s="249"/>
      <c r="TQ174" s="249"/>
      <c r="TR174" s="249"/>
      <c r="TS174" s="249"/>
      <c r="TT174" s="249"/>
      <c r="TU174" s="249"/>
      <c r="TV174" s="249"/>
      <c r="TW174" s="249"/>
      <c r="TX174" s="249"/>
      <c r="TY174" s="249"/>
      <c r="TZ174" s="249"/>
      <c r="UA174" s="249"/>
      <c r="UB174" s="249"/>
      <c r="UC174" s="249"/>
      <c r="UD174" s="249"/>
      <c r="UE174" s="249"/>
      <c r="UF174" s="249"/>
      <c r="UG174" s="249"/>
      <c r="UH174" s="249"/>
      <c r="UI174" s="249"/>
      <c r="UJ174" s="249"/>
      <c r="UK174" s="249"/>
      <c r="UL174" s="249"/>
      <c r="UM174" s="249"/>
      <c r="UN174" s="249"/>
      <c r="UO174" s="249"/>
      <c r="UP174" s="249"/>
      <c r="UQ174" s="249"/>
      <c r="UR174" s="249"/>
      <c r="US174" s="249"/>
      <c r="UT174" s="249"/>
      <c r="UU174" s="249"/>
      <c r="UV174" s="249"/>
      <c r="UW174" s="249"/>
      <c r="UX174" s="249"/>
      <c r="UY174" s="249"/>
      <c r="UZ174" s="249"/>
      <c r="VA174" s="249"/>
      <c r="VB174" s="249"/>
      <c r="VC174" s="249"/>
      <c r="VD174" s="249"/>
      <c r="VE174" s="249"/>
      <c r="VF174" s="249"/>
      <c r="VG174" s="249"/>
      <c r="VH174" s="249"/>
      <c r="VI174" s="249"/>
      <c r="VJ174" s="249"/>
      <c r="VK174" s="249"/>
      <c r="VL174" s="249"/>
      <c r="VM174" s="249"/>
      <c r="VN174" s="249"/>
      <c r="VO174" s="249"/>
      <c r="VP174" s="249"/>
      <c r="VQ174" s="249"/>
      <c r="VR174" s="249"/>
      <c r="VS174" s="249"/>
      <c r="VT174" s="249"/>
      <c r="VU174" s="249"/>
      <c r="VV174" s="249"/>
      <c r="VW174" s="249"/>
      <c r="VX174" s="249"/>
      <c r="VY174" s="249"/>
      <c r="VZ174" s="249"/>
      <c r="WA174" s="249"/>
      <c r="WB174" s="249"/>
      <c r="WC174" s="249"/>
      <c r="WD174" s="249"/>
      <c r="WE174" s="249"/>
      <c r="WF174" s="249"/>
      <c r="WG174" s="249"/>
      <c r="WH174" s="249"/>
      <c r="WI174" s="249"/>
      <c r="WJ174" s="249"/>
      <c r="WK174" s="249"/>
      <c r="WL174" s="249"/>
      <c r="WM174" s="249"/>
      <c r="WN174" s="249"/>
      <c r="WO174" s="249"/>
      <c r="WP174" s="249"/>
      <c r="WQ174" s="249"/>
      <c r="WR174" s="249"/>
      <c r="WS174" s="249"/>
      <c r="WT174" s="249"/>
      <c r="WU174" s="249"/>
      <c r="WV174" s="249"/>
      <c r="WW174" s="249"/>
      <c r="WX174" s="249"/>
      <c r="WY174" s="249"/>
      <c r="WZ174" s="249"/>
      <c r="XA174" s="249"/>
      <c r="XB174" s="249"/>
      <c r="XC174" s="249"/>
      <c r="XD174" s="249"/>
      <c r="XE174" s="249"/>
      <c r="XF174" s="249"/>
      <c r="XG174" s="249"/>
      <c r="XH174" s="249"/>
      <c r="XI174" s="249"/>
      <c r="XJ174" s="249"/>
      <c r="XK174" s="249"/>
      <c r="XL174" s="249"/>
      <c r="XM174" s="249"/>
      <c r="XN174" s="249"/>
      <c r="XO174" s="249"/>
      <c r="XP174" s="249"/>
      <c r="XQ174" s="249"/>
      <c r="XR174" s="249"/>
      <c r="XS174" s="249"/>
      <c r="XT174" s="249"/>
      <c r="XU174" s="249"/>
      <c r="XV174" s="249"/>
      <c r="XW174" s="249"/>
      <c r="XX174" s="249"/>
      <c r="XY174" s="249"/>
      <c r="XZ174" s="249"/>
      <c r="YA174" s="249"/>
      <c r="YB174" s="249"/>
      <c r="YC174" s="249"/>
      <c r="YD174" s="249"/>
      <c r="YE174" s="249"/>
      <c r="YF174" s="249"/>
      <c r="YG174" s="249"/>
      <c r="YH174" s="249"/>
      <c r="YI174" s="249"/>
      <c r="YJ174" s="249"/>
      <c r="YK174" s="249"/>
      <c r="YL174" s="249"/>
      <c r="YM174" s="249"/>
      <c r="YN174" s="249"/>
      <c r="YO174" s="249"/>
      <c r="YP174" s="249"/>
      <c r="YQ174" s="249"/>
      <c r="YR174" s="249"/>
      <c r="YS174" s="249"/>
      <c r="YT174" s="249"/>
      <c r="YU174" s="249"/>
      <c r="YV174" s="249"/>
      <c r="YW174" s="249"/>
      <c r="YX174" s="249"/>
      <c r="YY174" s="249"/>
      <c r="YZ174" s="249"/>
      <c r="ZA174" s="249"/>
      <c r="ZB174" s="249"/>
      <c r="ZC174" s="249"/>
      <c r="ZD174" s="249"/>
      <c r="ZE174" s="249"/>
      <c r="ZF174" s="249"/>
      <c r="ZG174" s="249"/>
      <c r="ZH174" s="249"/>
      <c r="ZI174" s="249"/>
      <c r="ZJ174" s="249"/>
      <c r="ZK174" s="249"/>
      <c r="ZL174" s="249"/>
      <c r="ZM174" s="249"/>
      <c r="ZN174" s="249"/>
      <c r="ZO174" s="249"/>
      <c r="ZP174" s="249"/>
      <c r="ZQ174" s="249"/>
      <c r="ZR174" s="249"/>
      <c r="ZS174" s="249"/>
      <c r="ZT174" s="249"/>
      <c r="ZU174" s="249"/>
      <c r="ZV174" s="249"/>
      <c r="ZW174" s="249"/>
      <c r="ZX174" s="249"/>
      <c r="ZY174" s="249"/>
      <c r="ZZ174" s="249"/>
      <c r="AAA174" s="249"/>
      <c r="AAB174" s="249"/>
      <c r="AAC174" s="249"/>
      <c r="AAD174" s="249"/>
      <c r="AAE174" s="249"/>
      <c r="AAF174" s="249"/>
      <c r="AAG174" s="249"/>
      <c r="AAH174" s="249"/>
      <c r="AAI174" s="249"/>
      <c r="AAJ174" s="249"/>
      <c r="AAK174" s="249"/>
      <c r="AAL174" s="249"/>
      <c r="AAM174" s="249"/>
      <c r="AAN174" s="249"/>
      <c r="AAO174" s="249"/>
      <c r="AAP174" s="249"/>
      <c r="AAQ174" s="249"/>
      <c r="AAR174" s="249"/>
      <c r="AAS174" s="249"/>
      <c r="AAT174" s="249"/>
      <c r="AAU174" s="249"/>
      <c r="AAV174" s="249"/>
      <c r="AAW174" s="249"/>
      <c r="AAX174" s="249"/>
      <c r="AAY174" s="249"/>
      <c r="AAZ174" s="249"/>
      <c r="ABA174" s="249"/>
      <c r="ABB174" s="249"/>
      <c r="ABC174" s="249"/>
      <c r="ABD174" s="249"/>
      <c r="ABE174" s="249"/>
      <c r="ABF174" s="249"/>
      <c r="ABG174" s="249"/>
      <c r="ABH174" s="249"/>
      <c r="ABI174" s="249"/>
      <c r="ABJ174" s="249"/>
      <c r="ABK174" s="249"/>
      <c r="ABL174" s="249"/>
      <c r="ABM174" s="249"/>
      <c r="ABN174" s="249"/>
      <c r="ABO174" s="249"/>
      <c r="ABP174" s="249"/>
      <c r="ABQ174" s="249"/>
      <c r="ABR174" s="249"/>
      <c r="ABS174" s="249"/>
      <c r="ABT174" s="249"/>
      <c r="ABU174" s="249"/>
      <c r="ABV174" s="249"/>
      <c r="ABW174" s="249"/>
      <c r="ABX174" s="249"/>
      <c r="ABY174" s="249"/>
      <c r="ABZ174" s="249"/>
      <c r="ACA174" s="249"/>
      <c r="ACB174" s="249"/>
      <c r="ACC174" s="249"/>
      <c r="ACD174" s="249"/>
      <c r="ACE174" s="249"/>
      <c r="ACF174" s="249"/>
      <c r="ACG174" s="249"/>
      <c r="ACH174" s="249"/>
      <c r="ACI174" s="249"/>
      <c r="ACJ174" s="249"/>
      <c r="ACK174" s="249"/>
      <c r="ACL174" s="249"/>
      <c r="ACM174" s="249"/>
      <c r="ACN174" s="249"/>
      <c r="ACO174" s="249"/>
      <c r="ACP174" s="249"/>
      <c r="ACQ174" s="249"/>
      <c r="ACR174" s="249"/>
      <c r="ACS174" s="249"/>
      <c r="ACT174" s="249"/>
      <c r="ACU174" s="249"/>
      <c r="ACV174" s="249"/>
      <c r="ACW174" s="249"/>
      <c r="ACX174" s="249"/>
      <c r="ACY174" s="249"/>
      <c r="ACZ174" s="249"/>
      <c r="ADA174" s="249"/>
      <c r="ADB174" s="249"/>
      <c r="ADC174" s="249"/>
      <c r="ADD174" s="249"/>
      <c r="ADE174" s="249"/>
      <c r="ADF174" s="249"/>
      <c r="ADG174" s="249"/>
      <c r="ADH174" s="249"/>
      <c r="ADI174" s="249"/>
      <c r="ADJ174" s="249"/>
      <c r="ADK174" s="249"/>
      <c r="ADL174" s="249"/>
      <c r="ADM174" s="249"/>
      <c r="ADN174" s="249"/>
      <c r="ADO174" s="249"/>
      <c r="ADP174" s="249"/>
      <c r="ADQ174" s="249"/>
      <c r="ADR174" s="249"/>
      <c r="ADS174" s="249"/>
      <c r="ADT174" s="249"/>
      <c r="ADU174" s="249"/>
      <c r="ADV174" s="249"/>
      <c r="ADW174" s="249"/>
      <c r="ADX174" s="249"/>
      <c r="ADY174" s="249"/>
      <c r="ADZ174" s="249"/>
      <c r="AEA174" s="249"/>
      <c r="AEB174" s="249"/>
      <c r="AEC174" s="249"/>
      <c r="AED174" s="249"/>
      <c r="AEE174" s="249"/>
      <c r="AEF174" s="249"/>
      <c r="AEG174" s="249"/>
      <c r="AEH174" s="249"/>
      <c r="AEI174" s="249"/>
      <c r="AEJ174" s="249"/>
      <c r="AEK174" s="249"/>
      <c r="AEL174" s="249"/>
      <c r="AEM174" s="249"/>
      <c r="AEN174" s="249"/>
      <c r="AEO174" s="249"/>
      <c r="AEP174" s="249"/>
      <c r="AEQ174" s="249"/>
      <c r="AER174" s="249"/>
      <c r="AES174" s="249"/>
      <c r="AET174" s="249"/>
      <c r="AEU174" s="249"/>
      <c r="AEV174" s="249"/>
      <c r="AEW174" s="249"/>
      <c r="AEX174" s="249"/>
      <c r="AEY174" s="249"/>
      <c r="AEZ174" s="249"/>
      <c r="AFA174" s="249"/>
      <c r="AFB174" s="249"/>
      <c r="AFC174" s="249"/>
      <c r="AFD174" s="249"/>
      <c r="AFE174" s="249"/>
      <c r="AFF174" s="249"/>
      <c r="AFG174" s="249"/>
      <c r="AFH174" s="249"/>
      <c r="AFI174" s="249"/>
      <c r="AFJ174" s="249"/>
      <c r="AFK174" s="249"/>
      <c r="AFL174" s="249"/>
      <c r="AFM174" s="249"/>
      <c r="AFN174" s="249"/>
      <c r="AFO174" s="249"/>
      <c r="AFP174" s="249"/>
      <c r="AFQ174" s="249"/>
      <c r="AFR174" s="249"/>
      <c r="AFS174" s="249"/>
      <c r="AFT174" s="249"/>
      <c r="AFU174" s="249"/>
      <c r="AFV174" s="249"/>
      <c r="AFW174" s="249"/>
      <c r="AFX174" s="249"/>
      <c r="AFY174" s="249"/>
      <c r="AFZ174" s="249"/>
      <c r="AGA174" s="249"/>
      <c r="AGB174" s="249"/>
      <c r="AGC174" s="249"/>
      <c r="AGD174" s="249"/>
      <c r="AGE174" s="249"/>
      <c r="AGF174" s="249"/>
      <c r="AGG174" s="249"/>
      <c r="AGH174" s="249"/>
      <c r="AGI174" s="249"/>
      <c r="AGJ174" s="249"/>
      <c r="AGK174" s="249"/>
      <c r="AGL174" s="249"/>
      <c r="AGM174" s="249"/>
      <c r="AGN174" s="249"/>
      <c r="AGO174" s="249"/>
      <c r="AGP174" s="249"/>
      <c r="AGQ174" s="249"/>
      <c r="AGR174" s="249"/>
      <c r="AGS174" s="249"/>
      <c r="AGT174" s="249"/>
      <c r="AGU174" s="249"/>
      <c r="AGV174" s="249"/>
      <c r="AGW174" s="249"/>
      <c r="AGX174" s="249"/>
      <c r="AGY174" s="249"/>
      <c r="AGZ174" s="249"/>
      <c r="AHA174" s="249"/>
      <c r="AHB174" s="249"/>
      <c r="AHC174" s="249"/>
      <c r="AHD174" s="249"/>
      <c r="AHE174" s="249"/>
      <c r="AHF174" s="249"/>
      <c r="AHG174" s="249"/>
      <c r="AHH174" s="249"/>
      <c r="AHI174" s="249"/>
      <c r="AHJ174" s="249"/>
      <c r="AHK174" s="249"/>
      <c r="AHL174" s="249"/>
      <c r="AHM174" s="249"/>
      <c r="AHN174" s="249"/>
      <c r="AHO174" s="249"/>
      <c r="AHP174" s="249"/>
      <c r="AHQ174" s="249"/>
      <c r="AHR174" s="249"/>
      <c r="AHS174" s="249"/>
      <c r="AHT174" s="249"/>
      <c r="AHU174" s="249"/>
      <c r="AHV174" s="249"/>
      <c r="AHW174" s="249"/>
      <c r="AHX174" s="249"/>
      <c r="AHY174" s="249"/>
      <c r="AHZ174" s="249"/>
      <c r="AIA174" s="249"/>
      <c r="AIB174" s="249"/>
      <c r="AIC174" s="249"/>
      <c r="AID174" s="249"/>
      <c r="AIE174" s="249"/>
      <c r="AIF174" s="249"/>
      <c r="AIG174" s="249"/>
      <c r="AIH174" s="249"/>
      <c r="AII174" s="249"/>
      <c r="AIJ174" s="249"/>
      <c r="AIK174" s="249"/>
      <c r="AIL174" s="249"/>
      <c r="AIM174" s="249"/>
      <c r="AIN174" s="249"/>
      <c r="AIO174" s="249"/>
      <c r="AIP174" s="249"/>
      <c r="AIQ174" s="249"/>
      <c r="AIR174" s="249"/>
      <c r="AIS174" s="249"/>
      <c r="AIT174" s="249"/>
      <c r="AIU174" s="249"/>
      <c r="AIV174" s="249"/>
      <c r="AIW174" s="249"/>
      <c r="AIX174" s="249"/>
      <c r="AIY174" s="249"/>
      <c r="AIZ174" s="249"/>
      <c r="AJA174" s="249"/>
      <c r="AJB174" s="249"/>
      <c r="AJC174" s="249"/>
      <c r="AJD174" s="249"/>
      <c r="AJE174" s="249"/>
      <c r="AJF174" s="249"/>
      <c r="AJG174" s="249"/>
      <c r="AJH174" s="249"/>
      <c r="AJI174" s="249"/>
      <c r="AJJ174" s="249"/>
      <c r="AJK174" s="249"/>
      <c r="AJL174" s="249"/>
      <c r="AJM174" s="249"/>
      <c r="AJN174" s="249"/>
      <c r="AJO174" s="249"/>
      <c r="AJP174" s="249"/>
      <c r="AJQ174" s="249"/>
      <c r="AJR174" s="249"/>
      <c r="AJS174" s="249"/>
      <c r="AJT174" s="249"/>
      <c r="AJU174" s="249"/>
      <c r="AJV174" s="249"/>
      <c r="AJW174" s="249"/>
      <c r="AJX174" s="249"/>
      <c r="AJY174" s="249"/>
      <c r="AJZ174" s="249"/>
      <c r="AKA174" s="249"/>
      <c r="AKB174" s="249"/>
      <c r="AKC174" s="249"/>
      <c r="AKD174" s="249"/>
      <c r="AKE174" s="249"/>
      <c r="AKF174" s="249"/>
      <c r="AKG174" s="249"/>
      <c r="AKH174" s="249"/>
      <c r="AKI174" s="249"/>
      <c r="AKJ174" s="249"/>
      <c r="AKK174" s="249"/>
      <c r="AKL174" s="249"/>
      <c r="AKM174" s="249"/>
      <c r="AKN174" s="249"/>
      <c r="AKO174" s="249"/>
      <c r="AKP174" s="249"/>
      <c r="AKQ174" s="249"/>
      <c r="AKR174" s="249"/>
      <c r="AKS174" s="249"/>
      <c r="AKT174" s="249"/>
      <c r="AKU174" s="249"/>
      <c r="AKV174" s="249"/>
      <c r="AKW174" s="249"/>
      <c r="AKX174" s="249"/>
      <c r="AKY174" s="249"/>
      <c r="AKZ174" s="249"/>
      <c r="ALA174" s="249"/>
      <c r="ALB174" s="249"/>
      <c r="ALC174" s="249"/>
      <c r="ALD174" s="249"/>
      <c r="ALE174" s="249"/>
      <c r="ALF174" s="249"/>
      <c r="ALG174" s="249"/>
      <c r="ALH174" s="249"/>
      <c r="ALI174" s="249"/>
      <c r="ALJ174" s="249"/>
      <c r="ALK174" s="249"/>
      <c r="ALL174" s="249"/>
      <c r="ALM174" s="249"/>
      <c r="ALN174" s="249"/>
      <c r="ALO174" s="249"/>
      <c r="ALP174" s="249"/>
      <c r="ALQ174" s="249"/>
      <c r="ALR174" s="249"/>
      <c r="ALS174" s="249"/>
      <c r="ALT174" s="249"/>
      <c r="ALU174" s="249"/>
      <c r="ALV174" s="249"/>
      <c r="ALW174" s="249"/>
      <c r="ALX174" s="249"/>
      <c r="ALY174" s="249"/>
      <c r="ALZ174" s="249"/>
      <c r="AMA174" s="249"/>
      <c r="AMB174" s="249"/>
      <c r="AMC174" s="249"/>
      <c r="AMD174" s="249"/>
      <c r="AME174" s="249"/>
      <c r="AMF174" s="249"/>
      <c r="AMG174" s="249"/>
      <c r="AMH174" s="249"/>
      <c r="AMI174" s="249"/>
      <c r="AMJ174" s="249"/>
      <c r="AMK174" s="249"/>
      <c r="AML174" s="249"/>
      <c r="AMM174" s="249"/>
      <c r="AMN174" s="249"/>
      <c r="AMO174" s="249"/>
      <c r="AMP174" s="249"/>
      <c r="AMQ174" s="249"/>
      <c r="AMR174" s="249"/>
      <c r="AMS174" s="249"/>
      <c r="AMT174" s="249"/>
      <c r="AMU174" s="249"/>
      <c r="AMV174" s="249"/>
      <c r="AMW174" s="249"/>
      <c r="AMX174" s="249"/>
      <c r="AMY174" s="249"/>
      <c r="AMZ174" s="249"/>
      <c r="ANA174" s="249"/>
      <c r="ANB174" s="249"/>
      <c r="ANC174" s="249"/>
      <c r="AND174" s="249"/>
      <c r="ANE174" s="249"/>
      <c r="ANF174" s="249"/>
      <c r="ANG174" s="249"/>
      <c r="ANH174" s="249"/>
      <c r="ANI174" s="249"/>
      <c r="ANJ174" s="249"/>
      <c r="ANK174" s="249"/>
      <c r="ANL174" s="249"/>
      <c r="ANM174" s="249"/>
      <c r="ANN174" s="249"/>
      <c r="ANO174" s="249"/>
      <c r="ANP174" s="249"/>
      <c r="ANQ174" s="249"/>
      <c r="ANR174" s="249"/>
      <c r="ANS174" s="249"/>
      <c r="ANT174" s="249"/>
      <c r="ANU174" s="249"/>
      <c r="ANV174" s="249"/>
      <c r="ANW174" s="249"/>
      <c r="ANX174" s="249"/>
      <c r="ANY174" s="249"/>
      <c r="ANZ174" s="249"/>
      <c r="AOA174" s="249"/>
      <c r="AOB174" s="249"/>
      <c r="AOC174" s="249"/>
      <c r="AOD174" s="249"/>
      <c r="AOE174" s="249"/>
      <c r="AOF174" s="249"/>
      <c r="AOG174" s="249"/>
      <c r="AOH174" s="249"/>
      <c r="AOI174" s="249"/>
      <c r="AOJ174" s="249"/>
      <c r="AOK174" s="249"/>
      <c r="AOL174" s="249"/>
      <c r="AOM174" s="249"/>
      <c r="AON174" s="249"/>
      <c r="AOO174" s="249"/>
      <c r="AOP174" s="249"/>
      <c r="AOQ174" s="249"/>
      <c r="AOR174" s="249"/>
      <c r="AOS174" s="249"/>
      <c r="AOT174" s="249"/>
      <c r="AOU174" s="249"/>
      <c r="AOV174" s="249"/>
      <c r="AOW174" s="249"/>
      <c r="AOX174" s="249"/>
      <c r="AOY174" s="249"/>
      <c r="AOZ174" s="249"/>
      <c r="APA174" s="249"/>
      <c r="APB174" s="249"/>
      <c r="APC174" s="249"/>
      <c r="APD174" s="249"/>
      <c r="APE174" s="249"/>
      <c r="APF174" s="249"/>
      <c r="APG174" s="249"/>
      <c r="APH174" s="249"/>
      <c r="API174" s="249"/>
      <c r="APJ174" s="249"/>
      <c r="APK174" s="249"/>
      <c r="APL174" s="249"/>
      <c r="APM174" s="249"/>
      <c r="APN174" s="249"/>
      <c r="APO174" s="249"/>
      <c r="APP174" s="249"/>
    </row>
    <row r="175" spans="1:1108" s="173" customFormat="1">
      <c r="A175" s="42">
        <v>455</v>
      </c>
      <c r="B175" s="168">
        <v>158</v>
      </c>
      <c r="C175" s="102" t="s">
        <v>1180</v>
      </c>
      <c r="D175" s="174">
        <v>2000</v>
      </c>
      <c r="E175" s="185" t="s">
        <v>1160</v>
      </c>
      <c r="F175" s="406" t="s">
        <v>1162</v>
      </c>
      <c r="G175" s="405" t="s">
        <v>1161</v>
      </c>
      <c r="H175" s="405" t="s">
        <v>1164</v>
      </c>
      <c r="I175" s="405" t="s">
        <v>1163</v>
      </c>
      <c r="J175" s="10" t="s">
        <v>1165</v>
      </c>
      <c r="K175" s="10" t="s">
        <v>1166</v>
      </c>
      <c r="L175" s="74" t="s">
        <v>1167</v>
      </c>
      <c r="M175" s="10" t="s">
        <v>1168</v>
      </c>
      <c r="N175" s="74" t="s">
        <v>293</v>
      </c>
      <c r="O175" s="177">
        <v>101572</v>
      </c>
      <c r="P175" s="401">
        <v>40</v>
      </c>
      <c r="Q175" s="401" t="s">
        <v>0</v>
      </c>
      <c r="R175" s="401">
        <v>26</v>
      </c>
      <c r="S175" s="109" t="s">
        <v>0</v>
      </c>
      <c r="T175" s="109">
        <v>1</v>
      </c>
      <c r="U175" s="109" t="s">
        <v>0</v>
      </c>
      <c r="V175" s="109">
        <v>4.7</v>
      </c>
      <c r="W175" s="109" t="s">
        <v>0</v>
      </c>
      <c r="X175" s="109">
        <v>2.5</v>
      </c>
      <c r="Y175" s="109" t="s">
        <v>0</v>
      </c>
      <c r="Z175" s="109">
        <v>3</v>
      </c>
      <c r="AA175" s="109" t="s">
        <v>0</v>
      </c>
      <c r="AB175" s="109"/>
      <c r="AC175" s="109" t="s">
        <v>0</v>
      </c>
      <c r="AD175" s="109"/>
      <c r="AE175" s="109" t="s">
        <v>0</v>
      </c>
      <c r="AF175" s="77">
        <v>2.5</v>
      </c>
      <c r="AG175" s="78">
        <v>4</v>
      </c>
      <c r="AH175" s="77" t="s">
        <v>1181</v>
      </c>
      <c r="AI175" s="77" t="s">
        <v>0</v>
      </c>
      <c r="AJ175" s="80"/>
      <c r="AK175" s="80"/>
      <c r="AL175" s="26" t="s">
        <v>11</v>
      </c>
      <c r="AM175" s="26"/>
      <c r="AN175" s="26"/>
      <c r="AO175" s="26"/>
      <c r="AP175" s="111">
        <v>100</v>
      </c>
      <c r="AQ175" s="111" t="s">
        <v>7</v>
      </c>
      <c r="AR175" s="83">
        <v>1.2E-2</v>
      </c>
      <c r="AS175" s="83" t="s">
        <v>20</v>
      </c>
      <c r="AT175" s="265"/>
      <c r="AU175" s="266"/>
      <c r="AV175" s="266"/>
      <c r="AW175" s="74" t="s">
        <v>206</v>
      </c>
      <c r="AX175" s="74" t="s">
        <v>207</v>
      </c>
      <c r="AY175" s="74" t="s">
        <v>208</v>
      </c>
      <c r="AZ175" s="74" t="s">
        <v>209</v>
      </c>
      <c r="BA175" s="152" t="s">
        <v>4</v>
      </c>
      <c r="BB175" s="86" t="s">
        <v>165</v>
      </c>
      <c r="BC175" s="86" t="s">
        <v>4</v>
      </c>
      <c r="BD175" s="86" t="s">
        <v>166</v>
      </c>
      <c r="BE175" s="96" t="s">
        <v>1160</v>
      </c>
      <c r="BF175" s="236" t="s">
        <v>1170</v>
      </c>
      <c r="BG175" s="236" t="s">
        <v>1171</v>
      </c>
      <c r="BH175" s="236" t="s">
        <v>1172</v>
      </c>
      <c r="BM175" s="154" t="s">
        <v>294</v>
      </c>
      <c r="BN175" s="157" t="s">
        <v>295</v>
      </c>
      <c r="BO175" s="157" t="s">
        <v>296</v>
      </c>
      <c r="BP175" s="156" t="s">
        <v>297</v>
      </c>
      <c r="BQ175" s="155" t="s">
        <v>298</v>
      </c>
      <c r="BR175" s="155" t="s">
        <v>299</v>
      </c>
      <c r="BS175" s="121" t="s">
        <v>300</v>
      </c>
      <c r="BT175" s="121" t="s">
        <v>301</v>
      </c>
      <c r="BU175" s="121" t="s">
        <v>294</v>
      </c>
      <c r="BV175" s="121" t="s">
        <v>302</v>
      </c>
      <c r="BW175" s="121" t="s">
        <v>296</v>
      </c>
      <c r="BX175" s="121" t="s">
        <v>297</v>
      </c>
      <c r="BY175" s="121" t="s">
        <v>283</v>
      </c>
      <c r="BZ175" s="154"/>
      <c r="CA175" s="154"/>
      <c r="CB175" s="154"/>
      <c r="CC175" s="154" t="s">
        <v>227</v>
      </c>
      <c r="CD175" s="156" t="s">
        <v>228</v>
      </c>
      <c r="CE175" s="157" t="s">
        <v>229</v>
      </c>
      <c r="CF175" s="157" t="s">
        <v>230</v>
      </c>
      <c r="CG175" s="245" t="s">
        <v>231</v>
      </c>
      <c r="CH175" s="154" t="s">
        <v>232</v>
      </c>
      <c r="CI175" s="156" t="s">
        <v>233</v>
      </c>
      <c r="CJ175" s="156" t="s">
        <v>234</v>
      </c>
      <c r="CK175" s="158"/>
      <c r="CL175" s="158"/>
      <c r="CM175" s="158"/>
      <c r="CN175" s="158"/>
      <c r="CO175" s="158"/>
      <c r="CP175" s="158"/>
      <c r="CQ175" s="158"/>
      <c r="CR175" s="158"/>
      <c r="CS175" s="158"/>
      <c r="CT175" s="158"/>
      <c r="CU175" s="158"/>
      <c r="CV175" s="158"/>
      <c r="CW175" s="158"/>
      <c r="CX175" s="158"/>
      <c r="CY175" s="158"/>
      <c r="CZ175" s="91"/>
      <c r="DA175" s="92"/>
      <c r="DB175" s="93"/>
      <c r="DC175" s="93"/>
      <c r="DD175" s="93"/>
      <c r="DE175" s="90" t="s">
        <v>235</v>
      </c>
      <c r="DF175" s="92"/>
      <c r="DG175" s="158"/>
      <c r="DH175" s="158"/>
      <c r="DI175" s="92"/>
      <c r="DJ175" s="91"/>
      <c r="DK175" s="91"/>
      <c r="DL175" s="91"/>
      <c r="DM175" s="127" t="s">
        <v>283</v>
      </c>
      <c r="DN175" s="127" t="s">
        <v>283</v>
      </c>
      <c r="DO175" s="127" t="s">
        <v>283</v>
      </c>
      <c r="DP175" s="127"/>
      <c r="DQ175" s="91"/>
      <c r="DR175" s="91"/>
      <c r="DS175" s="91"/>
      <c r="DT175" s="91"/>
      <c r="DU175" s="91" t="s">
        <v>1173</v>
      </c>
      <c r="DV175" s="91" t="s">
        <v>1174</v>
      </c>
      <c r="DW175" s="91" t="s">
        <v>1175</v>
      </c>
      <c r="DX175" s="91" t="s">
        <v>1176</v>
      </c>
      <c r="DY175" s="91"/>
      <c r="DZ175" s="91"/>
      <c r="EA175" s="91"/>
      <c r="EB175" s="91"/>
      <c r="EC175" s="91"/>
      <c r="ED175" s="91"/>
      <c r="EE175" s="91"/>
      <c r="EF175" s="91"/>
      <c r="EG175" s="94"/>
      <c r="EH175" s="94"/>
      <c r="EI175" s="95"/>
      <c r="EJ175" s="95"/>
      <c r="EK175" s="96"/>
      <c r="EL175" s="74"/>
      <c r="EM175" s="74"/>
      <c r="EN175" s="137"/>
      <c r="EO175" s="185"/>
      <c r="EP175" s="185"/>
      <c r="EQ175" s="185" t="s">
        <v>1177</v>
      </c>
      <c r="ER175" s="185" t="s">
        <v>1178</v>
      </c>
      <c r="ES175" s="185" t="s">
        <v>1179</v>
      </c>
      <c r="ET175" s="185"/>
      <c r="EU175" s="185"/>
      <c r="EV175" s="137"/>
      <c r="EW175" s="137"/>
      <c r="EX175" s="356"/>
      <c r="EY175" s="356"/>
      <c r="EZ175" s="356"/>
      <c r="FA175" s="356"/>
      <c r="FB175" s="356"/>
      <c r="FC175" s="356"/>
      <c r="FD175" s="356"/>
      <c r="FE175" s="356"/>
      <c r="FF175" s="248"/>
      <c r="FG175" s="248"/>
      <c r="FH175" s="248"/>
      <c r="FI175" s="248"/>
      <c r="FJ175" s="248"/>
      <c r="FK175" s="248"/>
      <c r="FL175" s="135">
        <v>1</v>
      </c>
      <c r="FM175" s="136"/>
      <c r="FN175" s="136"/>
      <c r="FO175" s="136"/>
      <c r="FP175" s="136"/>
      <c r="FQ175" s="136"/>
      <c r="FR175" s="136"/>
      <c r="FS175" s="136"/>
      <c r="FT175" s="136"/>
      <c r="FU175" s="136"/>
      <c r="FV175" s="136"/>
      <c r="FW175" s="249"/>
      <c r="FX175" s="249"/>
      <c r="FY175" s="249"/>
      <c r="FZ175" s="249"/>
      <c r="GA175" s="249"/>
      <c r="GB175" s="249"/>
      <c r="GC175" s="249"/>
      <c r="GD175" s="249"/>
      <c r="GE175" s="249"/>
      <c r="GF175" s="249"/>
      <c r="GG175" s="249"/>
      <c r="GH175" s="249"/>
      <c r="GI175" s="249"/>
      <c r="GJ175" s="249"/>
      <c r="GK175" s="249"/>
      <c r="GL175" s="249"/>
      <c r="GM175" s="249"/>
      <c r="GN175" s="249"/>
      <c r="GO175" s="249"/>
      <c r="GP175" s="249"/>
      <c r="GQ175" s="249"/>
      <c r="GR175" s="249"/>
      <c r="GS175" s="249"/>
      <c r="GT175" s="249"/>
      <c r="GU175" s="249"/>
      <c r="GV175" s="249"/>
      <c r="GW175" s="249"/>
      <c r="GX175" s="249"/>
      <c r="GY175" s="249"/>
      <c r="GZ175" s="249"/>
      <c r="HA175" s="249"/>
      <c r="HB175" s="249"/>
      <c r="HC175" s="249"/>
      <c r="HD175" s="249"/>
      <c r="HE175" s="249"/>
      <c r="HF175" s="249"/>
      <c r="HG175" s="249"/>
      <c r="HH175" s="249"/>
      <c r="HI175" s="249"/>
      <c r="HJ175" s="249"/>
      <c r="HK175" s="249"/>
      <c r="HL175" s="249"/>
      <c r="HM175" s="249"/>
      <c r="HN175" s="249"/>
      <c r="HO175" s="249"/>
      <c r="HP175" s="249"/>
      <c r="HQ175" s="249"/>
      <c r="HR175" s="249"/>
      <c r="HS175" s="249"/>
      <c r="HT175" s="249"/>
      <c r="HU175" s="249"/>
      <c r="HV175" s="249"/>
      <c r="HW175" s="249"/>
      <c r="HX175" s="249"/>
      <c r="HY175" s="249"/>
      <c r="HZ175" s="249"/>
      <c r="IA175" s="249"/>
      <c r="IB175" s="249"/>
      <c r="IC175" s="249"/>
      <c r="ID175" s="249"/>
      <c r="IE175" s="249"/>
      <c r="IF175" s="249"/>
      <c r="IG175" s="249"/>
      <c r="IH175" s="249"/>
      <c r="II175" s="249"/>
      <c r="IJ175" s="249"/>
      <c r="IK175" s="249"/>
      <c r="IL175" s="249"/>
      <c r="IM175" s="249"/>
      <c r="IN175" s="249"/>
      <c r="IO175" s="249"/>
      <c r="IP175" s="249"/>
      <c r="IQ175" s="249"/>
      <c r="IR175" s="249"/>
      <c r="IS175" s="249"/>
      <c r="IT175" s="249"/>
      <c r="IU175" s="249"/>
      <c r="IV175" s="249"/>
      <c r="IW175" s="249"/>
      <c r="IX175" s="249"/>
      <c r="IY175" s="249"/>
      <c r="IZ175" s="249"/>
      <c r="JA175" s="249"/>
      <c r="JB175" s="249"/>
      <c r="JC175" s="249"/>
      <c r="JD175" s="249"/>
      <c r="JE175" s="249"/>
      <c r="JF175" s="249"/>
      <c r="JG175" s="249"/>
      <c r="JH175" s="249"/>
      <c r="JI175" s="249"/>
      <c r="JJ175" s="249"/>
      <c r="JK175" s="249"/>
      <c r="JL175" s="249"/>
      <c r="JM175" s="249"/>
      <c r="JN175" s="249"/>
      <c r="JO175" s="249"/>
      <c r="JP175" s="249"/>
      <c r="JQ175" s="249"/>
      <c r="JR175" s="249"/>
      <c r="JS175" s="249"/>
      <c r="JT175" s="249"/>
      <c r="JU175" s="249"/>
      <c r="JV175" s="249"/>
      <c r="JW175" s="249"/>
      <c r="JX175" s="249"/>
      <c r="JY175" s="249"/>
      <c r="JZ175" s="249"/>
      <c r="KA175" s="249"/>
      <c r="KB175" s="249"/>
      <c r="KC175" s="249"/>
      <c r="KD175" s="249"/>
      <c r="KE175" s="249"/>
      <c r="KF175" s="249"/>
      <c r="KG175" s="249"/>
      <c r="KH175" s="249"/>
      <c r="KI175" s="249"/>
      <c r="KJ175" s="249"/>
      <c r="KK175" s="249"/>
      <c r="KL175" s="249"/>
      <c r="KM175" s="249"/>
      <c r="KN175" s="249"/>
      <c r="KO175" s="249"/>
      <c r="KP175" s="249"/>
      <c r="KQ175" s="249"/>
      <c r="KR175" s="249"/>
      <c r="KS175" s="249"/>
      <c r="KT175" s="249"/>
      <c r="KU175" s="249"/>
      <c r="KV175" s="249"/>
      <c r="KW175" s="249"/>
      <c r="KX175" s="249"/>
      <c r="KY175" s="249"/>
      <c r="KZ175" s="249"/>
      <c r="LA175" s="249"/>
      <c r="LB175" s="249"/>
      <c r="LC175" s="249"/>
      <c r="LD175" s="249"/>
      <c r="LE175" s="249"/>
      <c r="LF175" s="249"/>
      <c r="LG175" s="249"/>
      <c r="LH175" s="249"/>
      <c r="LI175" s="249"/>
      <c r="LJ175" s="249"/>
      <c r="LK175" s="249"/>
      <c r="LL175" s="249"/>
      <c r="LM175" s="249"/>
      <c r="LN175" s="249"/>
      <c r="LO175" s="249"/>
      <c r="LP175" s="249"/>
      <c r="LQ175" s="249"/>
      <c r="LR175" s="249"/>
      <c r="LS175" s="249"/>
      <c r="LT175" s="249"/>
      <c r="LU175" s="249"/>
      <c r="LV175" s="249"/>
      <c r="LW175" s="249"/>
      <c r="LX175" s="249"/>
      <c r="LY175" s="249"/>
      <c r="LZ175" s="249"/>
      <c r="MA175" s="249"/>
      <c r="MB175" s="249"/>
      <c r="MC175" s="249"/>
      <c r="MD175" s="249"/>
      <c r="ME175" s="249"/>
      <c r="MF175" s="249"/>
      <c r="MG175" s="249"/>
      <c r="MH175" s="249"/>
      <c r="MI175" s="249"/>
      <c r="MJ175" s="249"/>
      <c r="MK175" s="249"/>
      <c r="ML175" s="249"/>
      <c r="MM175" s="249"/>
      <c r="MN175" s="249"/>
      <c r="MO175" s="249"/>
      <c r="MP175" s="249"/>
      <c r="MQ175" s="249"/>
      <c r="MR175" s="249"/>
      <c r="MS175" s="249"/>
      <c r="MT175" s="249"/>
      <c r="MU175" s="249"/>
      <c r="MV175" s="249"/>
      <c r="MW175" s="249"/>
      <c r="MX175" s="249"/>
      <c r="MY175" s="249"/>
      <c r="MZ175" s="249"/>
      <c r="NA175" s="249"/>
      <c r="NB175" s="249"/>
      <c r="NC175" s="249"/>
      <c r="ND175" s="249"/>
      <c r="NE175" s="249"/>
      <c r="NF175" s="249"/>
      <c r="NG175" s="249"/>
      <c r="NH175" s="249"/>
      <c r="NI175" s="249"/>
      <c r="NJ175" s="249"/>
      <c r="NK175" s="249"/>
      <c r="NL175" s="249"/>
      <c r="NM175" s="249"/>
      <c r="NN175" s="249"/>
      <c r="NO175" s="249"/>
      <c r="NP175" s="249"/>
      <c r="NQ175" s="249"/>
      <c r="NR175" s="249"/>
      <c r="NS175" s="249"/>
      <c r="NT175" s="249"/>
      <c r="NU175" s="249"/>
      <c r="NV175" s="249"/>
      <c r="NW175" s="249"/>
      <c r="NX175" s="249"/>
      <c r="NY175" s="249"/>
      <c r="NZ175" s="249"/>
      <c r="OA175" s="249"/>
      <c r="OB175" s="249"/>
      <c r="OC175" s="249"/>
      <c r="OD175" s="249"/>
      <c r="OE175" s="249"/>
      <c r="OF175" s="249"/>
      <c r="OG175" s="249"/>
      <c r="OH175" s="249"/>
      <c r="OI175" s="249"/>
      <c r="OJ175" s="249"/>
      <c r="OK175" s="249"/>
      <c r="OL175" s="249"/>
      <c r="OM175" s="249"/>
      <c r="ON175" s="249"/>
      <c r="OO175" s="249"/>
      <c r="OP175" s="249"/>
      <c r="OQ175" s="249"/>
      <c r="OR175" s="249"/>
      <c r="OS175" s="249"/>
      <c r="OT175" s="249"/>
      <c r="OU175" s="249"/>
      <c r="OV175" s="249"/>
      <c r="OW175" s="249"/>
      <c r="OX175" s="249"/>
      <c r="OY175" s="249"/>
      <c r="OZ175" s="249"/>
      <c r="PA175" s="249"/>
      <c r="PB175" s="249"/>
      <c r="PC175" s="249"/>
      <c r="PD175" s="249"/>
      <c r="PE175" s="249"/>
      <c r="PF175" s="249"/>
      <c r="PG175" s="249"/>
      <c r="PH175" s="249"/>
      <c r="PI175" s="249"/>
      <c r="PJ175" s="249"/>
      <c r="PK175" s="249"/>
      <c r="PL175" s="249"/>
      <c r="PM175" s="249"/>
      <c r="PN175" s="249"/>
      <c r="PO175" s="249"/>
      <c r="PP175" s="249"/>
      <c r="PQ175" s="249"/>
      <c r="PR175" s="249"/>
      <c r="PS175" s="249"/>
      <c r="PT175" s="249"/>
      <c r="PU175" s="249"/>
      <c r="PV175" s="249"/>
      <c r="PW175" s="249"/>
      <c r="PX175" s="249"/>
      <c r="PY175" s="249"/>
      <c r="PZ175" s="249"/>
      <c r="QA175" s="249"/>
      <c r="QB175" s="249"/>
      <c r="QC175" s="249"/>
      <c r="QD175" s="249"/>
      <c r="QE175" s="249"/>
      <c r="QF175" s="249"/>
      <c r="QG175" s="249"/>
      <c r="QH175" s="249"/>
      <c r="QI175" s="249"/>
      <c r="QJ175" s="249"/>
      <c r="QK175" s="249"/>
      <c r="QL175" s="249"/>
      <c r="QM175" s="249"/>
      <c r="QN175" s="249"/>
      <c r="QO175" s="249"/>
      <c r="QP175" s="249"/>
      <c r="QQ175" s="249"/>
      <c r="QR175" s="249"/>
      <c r="QS175" s="249"/>
      <c r="QT175" s="249"/>
      <c r="QU175" s="249"/>
      <c r="QV175" s="249"/>
      <c r="QW175" s="249"/>
      <c r="QX175" s="249"/>
      <c r="QY175" s="249"/>
      <c r="QZ175" s="249"/>
      <c r="RA175" s="249"/>
      <c r="RB175" s="249"/>
      <c r="RC175" s="249"/>
      <c r="RD175" s="249"/>
      <c r="RE175" s="249"/>
      <c r="RF175" s="249"/>
      <c r="RG175" s="249"/>
      <c r="RH175" s="249"/>
      <c r="RI175" s="249"/>
      <c r="RJ175" s="249"/>
      <c r="RK175" s="249"/>
      <c r="RL175" s="249"/>
      <c r="RM175" s="249"/>
      <c r="RN175" s="249"/>
      <c r="RO175" s="249"/>
      <c r="RP175" s="249"/>
      <c r="RQ175" s="249"/>
      <c r="RR175" s="249"/>
      <c r="RS175" s="249"/>
      <c r="RT175" s="249"/>
      <c r="RU175" s="249"/>
      <c r="RV175" s="249"/>
      <c r="RW175" s="249"/>
      <c r="RX175" s="249"/>
      <c r="RY175" s="249"/>
      <c r="RZ175" s="249"/>
      <c r="SA175" s="249"/>
      <c r="SB175" s="249"/>
      <c r="SC175" s="249"/>
      <c r="SD175" s="249"/>
      <c r="SE175" s="249"/>
      <c r="SF175" s="249"/>
      <c r="SG175" s="249"/>
      <c r="SH175" s="249"/>
      <c r="SI175" s="249"/>
      <c r="SJ175" s="249"/>
      <c r="SK175" s="249"/>
      <c r="SL175" s="249"/>
      <c r="SM175" s="249"/>
      <c r="SN175" s="249"/>
      <c r="SO175" s="249"/>
      <c r="SP175" s="249"/>
      <c r="SQ175" s="249"/>
      <c r="SR175" s="249"/>
      <c r="SS175" s="249"/>
      <c r="ST175" s="249"/>
      <c r="SU175" s="249"/>
      <c r="SV175" s="249"/>
      <c r="SW175" s="249"/>
      <c r="SX175" s="249"/>
      <c r="SY175" s="249"/>
      <c r="SZ175" s="249"/>
      <c r="TA175" s="249"/>
      <c r="TB175" s="249"/>
      <c r="TC175" s="249"/>
      <c r="TD175" s="249"/>
      <c r="TE175" s="249"/>
      <c r="TF175" s="249"/>
      <c r="TG175" s="249"/>
      <c r="TH175" s="249"/>
      <c r="TI175" s="249"/>
      <c r="TJ175" s="249"/>
      <c r="TK175" s="249"/>
      <c r="TL175" s="249"/>
      <c r="TM175" s="249"/>
      <c r="TN175" s="249"/>
      <c r="TO175" s="249"/>
      <c r="TP175" s="249"/>
      <c r="TQ175" s="249"/>
      <c r="TR175" s="249"/>
      <c r="TS175" s="249"/>
      <c r="TT175" s="249"/>
      <c r="TU175" s="249"/>
      <c r="TV175" s="249"/>
      <c r="TW175" s="249"/>
      <c r="TX175" s="249"/>
      <c r="TY175" s="249"/>
      <c r="TZ175" s="249"/>
      <c r="UA175" s="249"/>
      <c r="UB175" s="249"/>
      <c r="UC175" s="249"/>
      <c r="UD175" s="249"/>
      <c r="UE175" s="249"/>
      <c r="UF175" s="249"/>
      <c r="UG175" s="249"/>
      <c r="UH175" s="249"/>
      <c r="UI175" s="249"/>
      <c r="UJ175" s="249"/>
      <c r="UK175" s="249"/>
      <c r="UL175" s="249"/>
      <c r="UM175" s="249"/>
      <c r="UN175" s="249"/>
      <c r="UO175" s="249"/>
      <c r="UP175" s="249"/>
      <c r="UQ175" s="249"/>
      <c r="UR175" s="249"/>
      <c r="US175" s="249"/>
      <c r="UT175" s="249"/>
      <c r="UU175" s="249"/>
      <c r="UV175" s="249"/>
      <c r="UW175" s="249"/>
      <c r="UX175" s="249"/>
      <c r="UY175" s="249"/>
      <c r="UZ175" s="249"/>
      <c r="VA175" s="249"/>
      <c r="VB175" s="249"/>
      <c r="VC175" s="249"/>
      <c r="VD175" s="249"/>
      <c r="VE175" s="249"/>
      <c r="VF175" s="249"/>
      <c r="VG175" s="249"/>
      <c r="VH175" s="249"/>
      <c r="VI175" s="249"/>
      <c r="VJ175" s="249"/>
      <c r="VK175" s="249"/>
      <c r="VL175" s="249"/>
      <c r="VM175" s="249"/>
      <c r="VN175" s="249"/>
      <c r="VO175" s="249"/>
      <c r="VP175" s="249"/>
      <c r="VQ175" s="249"/>
      <c r="VR175" s="249"/>
      <c r="VS175" s="249"/>
      <c r="VT175" s="249"/>
      <c r="VU175" s="249"/>
      <c r="VV175" s="249"/>
      <c r="VW175" s="249"/>
      <c r="VX175" s="249"/>
      <c r="VY175" s="249"/>
      <c r="VZ175" s="249"/>
      <c r="WA175" s="249"/>
      <c r="WB175" s="249"/>
      <c r="WC175" s="249"/>
      <c r="WD175" s="249"/>
      <c r="WE175" s="249"/>
      <c r="WF175" s="249"/>
      <c r="WG175" s="249"/>
      <c r="WH175" s="249"/>
      <c r="WI175" s="249"/>
      <c r="WJ175" s="249"/>
      <c r="WK175" s="249"/>
      <c r="WL175" s="249"/>
      <c r="WM175" s="249"/>
      <c r="WN175" s="249"/>
      <c r="WO175" s="249"/>
      <c r="WP175" s="249"/>
      <c r="WQ175" s="249"/>
      <c r="WR175" s="249"/>
      <c r="WS175" s="249"/>
      <c r="WT175" s="249"/>
      <c r="WU175" s="249"/>
      <c r="WV175" s="249"/>
      <c r="WW175" s="249"/>
      <c r="WX175" s="249"/>
      <c r="WY175" s="249"/>
      <c r="WZ175" s="249"/>
      <c r="XA175" s="249"/>
      <c r="XB175" s="249"/>
      <c r="XC175" s="249"/>
      <c r="XD175" s="249"/>
      <c r="XE175" s="249"/>
      <c r="XF175" s="249"/>
      <c r="XG175" s="249"/>
      <c r="XH175" s="249"/>
      <c r="XI175" s="249"/>
      <c r="XJ175" s="249"/>
      <c r="XK175" s="249"/>
      <c r="XL175" s="249"/>
      <c r="XM175" s="249"/>
      <c r="XN175" s="249"/>
      <c r="XO175" s="249"/>
      <c r="XP175" s="249"/>
      <c r="XQ175" s="249"/>
      <c r="XR175" s="249"/>
      <c r="XS175" s="249"/>
      <c r="XT175" s="249"/>
      <c r="XU175" s="249"/>
      <c r="XV175" s="249"/>
      <c r="XW175" s="249"/>
      <c r="XX175" s="249"/>
      <c r="XY175" s="249"/>
      <c r="XZ175" s="249"/>
      <c r="YA175" s="249"/>
      <c r="YB175" s="249"/>
      <c r="YC175" s="249"/>
      <c r="YD175" s="249"/>
      <c r="YE175" s="249"/>
      <c r="YF175" s="249"/>
      <c r="YG175" s="249"/>
      <c r="YH175" s="249"/>
      <c r="YI175" s="249"/>
      <c r="YJ175" s="249"/>
      <c r="YK175" s="249"/>
      <c r="YL175" s="249"/>
      <c r="YM175" s="249"/>
      <c r="YN175" s="249"/>
      <c r="YO175" s="249"/>
      <c r="YP175" s="249"/>
      <c r="YQ175" s="249"/>
      <c r="YR175" s="249"/>
      <c r="YS175" s="249"/>
      <c r="YT175" s="249"/>
      <c r="YU175" s="249"/>
      <c r="YV175" s="249"/>
      <c r="YW175" s="249"/>
      <c r="YX175" s="249"/>
      <c r="YY175" s="249"/>
      <c r="YZ175" s="249"/>
      <c r="ZA175" s="249"/>
      <c r="ZB175" s="249"/>
      <c r="ZC175" s="249"/>
      <c r="ZD175" s="249"/>
      <c r="ZE175" s="249"/>
      <c r="ZF175" s="249"/>
      <c r="ZG175" s="249"/>
      <c r="ZH175" s="249"/>
      <c r="ZI175" s="249"/>
      <c r="ZJ175" s="249"/>
      <c r="ZK175" s="249"/>
      <c r="ZL175" s="249"/>
      <c r="ZM175" s="249"/>
      <c r="ZN175" s="249"/>
      <c r="ZO175" s="249"/>
      <c r="ZP175" s="249"/>
      <c r="ZQ175" s="249"/>
      <c r="ZR175" s="249"/>
      <c r="ZS175" s="249"/>
      <c r="ZT175" s="249"/>
      <c r="ZU175" s="249"/>
      <c r="ZV175" s="249"/>
      <c r="ZW175" s="249"/>
      <c r="ZX175" s="249"/>
      <c r="ZY175" s="249"/>
      <c r="ZZ175" s="249"/>
      <c r="AAA175" s="249"/>
      <c r="AAB175" s="249"/>
      <c r="AAC175" s="249"/>
      <c r="AAD175" s="249"/>
      <c r="AAE175" s="249"/>
      <c r="AAF175" s="249"/>
      <c r="AAG175" s="249"/>
      <c r="AAH175" s="249"/>
      <c r="AAI175" s="249"/>
      <c r="AAJ175" s="249"/>
      <c r="AAK175" s="249"/>
      <c r="AAL175" s="249"/>
      <c r="AAM175" s="249"/>
      <c r="AAN175" s="249"/>
      <c r="AAO175" s="249"/>
      <c r="AAP175" s="249"/>
      <c r="AAQ175" s="249"/>
      <c r="AAR175" s="249"/>
      <c r="AAS175" s="249"/>
      <c r="AAT175" s="249"/>
      <c r="AAU175" s="249"/>
      <c r="AAV175" s="249"/>
      <c r="AAW175" s="249"/>
      <c r="AAX175" s="249"/>
      <c r="AAY175" s="249"/>
      <c r="AAZ175" s="249"/>
      <c r="ABA175" s="249"/>
      <c r="ABB175" s="249"/>
      <c r="ABC175" s="249"/>
      <c r="ABD175" s="249"/>
      <c r="ABE175" s="249"/>
      <c r="ABF175" s="249"/>
      <c r="ABG175" s="249"/>
      <c r="ABH175" s="249"/>
      <c r="ABI175" s="249"/>
      <c r="ABJ175" s="249"/>
      <c r="ABK175" s="249"/>
      <c r="ABL175" s="249"/>
      <c r="ABM175" s="249"/>
      <c r="ABN175" s="249"/>
      <c r="ABO175" s="249"/>
      <c r="ABP175" s="249"/>
      <c r="ABQ175" s="249"/>
      <c r="ABR175" s="249"/>
      <c r="ABS175" s="249"/>
      <c r="ABT175" s="249"/>
      <c r="ABU175" s="249"/>
      <c r="ABV175" s="249"/>
      <c r="ABW175" s="249"/>
      <c r="ABX175" s="249"/>
      <c r="ABY175" s="249"/>
      <c r="ABZ175" s="249"/>
      <c r="ACA175" s="249"/>
      <c r="ACB175" s="249"/>
      <c r="ACC175" s="249"/>
      <c r="ACD175" s="249"/>
      <c r="ACE175" s="249"/>
      <c r="ACF175" s="249"/>
      <c r="ACG175" s="249"/>
      <c r="ACH175" s="249"/>
      <c r="ACI175" s="249"/>
      <c r="ACJ175" s="249"/>
      <c r="ACK175" s="249"/>
      <c r="ACL175" s="249"/>
      <c r="ACM175" s="249"/>
      <c r="ACN175" s="249"/>
      <c r="ACO175" s="249"/>
      <c r="ACP175" s="249"/>
      <c r="ACQ175" s="249"/>
      <c r="ACR175" s="249"/>
      <c r="ACS175" s="249"/>
      <c r="ACT175" s="249"/>
      <c r="ACU175" s="249"/>
      <c r="ACV175" s="249"/>
      <c r="ACW175" s="249"/>
      <c r="ACX175" s="249"/>
      <c r="ACY175" s="249"/>
      <c r="ACZ175" s="249"/>
      <c r="ADA175" s="249"/>
      <c r="ADB175" s="249"/>
      <c r="ADC175" s="249"/>
      <c r="ADD175" s="249"/>
      <c r="ADE175" s="249"/>
      <c r="ADF175" s="249"/>
      <c r="ADG175" s="249"/>
      <c r="ADH175" s="249"/>
      <c r="ADI175" s="249"/>
      <c r="ADJ175" s="249"/>
      <c r="ADK175" s="249"/>
      <c r="ADL175" s="249"/>
      <c r="ADM175" s="249"/>
      <c r="ADN175" s="249"/>
      <c r="ADO175" s="249"/>
      <c r="ADP175" s="249"/>
      <c r="ADQ175" s="249"/>
      <c r="ADR175" s="249"/>
      <c r="ADS175" s="249"/>
      <c r="ADT175" s="249"/>
      <c r="ADU175" s="249"/>
      <c r="ADV175" s="249"/>
      <c r="ADW175" s="249"/>
      <c r="ADX175" s="249"/>
      <c r="ADY175" s="249"/>
      <c r="ADZ175" s="249"/>
      <c r="AEA175" s="249"/>
      <c r="AEB175" s="249"/>
      <c r="AEC175" s="249"/>
      <c r="AED175" s="249"/>
      <c r="AEE175" s="249"/>
      <c r="AEF175" s="249"/>
      <c r="AEG175" s="249"/>
      <c r="AEH175" s="249"/>
      <c r="AEI175" s="249"/>
      <c r="AEJ175" s="249"/>
      <c r="AEK175" s="249"/>
      <c r="AEL175" s="249"/>
      <c r="AEM175" s="249"/>
      <c r="AEN175" s="249"/>
      <c r="AEO175" s="249"/>
      <c r="AEP175" s="249"/>
      <c r="AEQ175" s="249"/>
      <c r="AER175" s="249"/>
      <c r="AES175" s="249"/>
      <c r="AET175" s="249"/>
      <c r="AEU175" s="249"/>
      <c r="AEV175" s="249"/>
      <c r="AEW175" s="249"/>
      <c r="AEX175" s="249"/>
      <c r="AEY175" s="249"/>
      <c r="AEZ175" s="249"/>
      <c r="AFA175" s="249"/>
      <c r="AFB175" s="249"/>
      <c r="AFC175" s="249"/>
      <c r="AFD175" s="249"/>
      <c r="AFE175" s="249"/>
      <c r="AFF175" s="249"/>
      <c r="AFG175" s="249"/>
      <c r="AFH175" s="249"/>
      <c r="AFI175" s="249"/>
      <c r="AFJ175" s="249"/>
      <c r="AFK175" s="249"/>
      <c r="AFL175" s="249"/>
      <c r="AFM175" s="249"/>
      <c r="AFN175" s="249"/>
      <c r="AFO175" s="249"/>
      <c r="AFP175" s="249"/>
      <c r="AFQ175" s="249"/>
      <c r="AFR175" s="249"/>
      <c r="AFS175" s="249"/>
      <c r="AFT175" s="249"/>
      <c r="AFU175" s="249"/>
      <c r="AFV175" s="249"/>
      <c r="AFW175" s="249"/>
      <c r="AFX175" s="249"/>
      <c r="AFY175" s="249"/>
      <c r="AFZ175" s="249"/>
      <c r="AGA175" s="249"/>
      <c r="AGB175" s="249"/>
      <c r="AGC175" s="249"/>
      <c r="AGD175" s="249"/>
      <c r="AGE175" s="249"/>
      <c r="AGF175" s="249"/>
      <c r="AGG175" s="249"/>
      <c r="AGH175" s="249"/>
      <c r="AGI175" s="249"/>
      <c r="AGJ175" s="249"/>
      <c r="AGK175" s="249"/>
      <c r="AGL175" s="249"/>
      <c r="AGM175" s="249"/>
      <c r="AGN175" s="249"/>
      <c r="AGO175" s="249"/>
      <c r="AGP175" s="249"/>
      <c r="AGQ175" s="249"/>
      <c r="AGR175" s="249"/>
      <c r="AGS175" s="249"/>
      <c r="AGT175" s="249"/>
      <c r="AGU175" s="249"/>
      <c r="AGV175" s="249"/>
      <c r="AGW175" s="249"/>
      <c r="AGX175" s="249"/>
      <c r="AGY175" s="249"/>
      <c r="AGZ175" s="249"/>
      <c r="AHA175" s="249"/>
      <c r="AHB175" s="249"/>
      <c r="AHC175" s="249"/>
      <c r="AHD175" s="249"/>
      <c r="AHE175" s="249"/>
      <c r="AHF175" s="249"/>
      <c r="AHG175" s="249"/>
      <c r="AHH175" s="249"/>
      <c r="AHI175" s="249"/>
      <c r="AHJ175" s="249"/>
      <c r="AHK175" s="249"/>
      <c r="AHL175" s="249"/>
      <c r="AHM175" s="249"/>
      <c r="AHN175" s="249"/>
      <c r="AHO175" s="249"/>
      <c r="AHP175" s="249"/>
      <c r="AHQ175" s="249"/>
      <c r="AHR175" s="249"/>
      <c r="AHS175" s="249"/>
      <c r="AHT175" s="249"/>
      <c r="AHU175" s="249"/>
      <c r="AHV175" s="249"/>
      <c r="AHW175" s="249"/>
      <c r="AHX175" s="249"/>
      <c r="AHY175" s="249"/>
      <c r="AHZ175" s="249"/>
      <c r="AIA175" s="249"/>
      <c r="AIB175" s="249"/>
      <c r="AIC175" s="249"/>
      <c r="AID175" s="249"/>
      <c r="AIE175" s="249"/>
      <c r="AIF175" s="249"/>
      <c r="AIG175" s="249"/>
      <c r="AIH175" s="249"/>
      <c r="AII175" s="249"/>
      <c r="AIJ175" s="249"/>
      <c r="AIK175" s="249"/>
      <c r="AIL175" s="249"/>
      <c r="AIM175" s="249"/>
      <c r="AIN175" s="249"/>
      <c r="AIO175" s="249"/>
      <c r="AIP175" s="249"/>
      <c r="AIQ175" s="249"/>
      <c r="AIR175" s="249"/>
      <c r="AIS175" s="249"/>
      <c r="AIT175" s="249"/>
      <c r="AIU175" s="249"/>
      <c r="AIV175" s="249"/>
      <c r="AIW175" s="249"/>
      <c r="AIX175" s="249"/>
      <c r="AIY175" s="249"/>
      <c r="AIZ175" s="249"/>
      <c r="AJA175" s="249"/>
      <c r="AJB175" s="249"/>
      <c r="AJC175" s="249"/>
      <c r="AJD175" s="249"/>
      <c r="AJE175" s="249"/>
      <c r="AJF175" s="249"/>
      <c r="AJG175" s="249"/>
      <c r="AJH175" s="249"/>
      <c r="AJI175" s="249"/>
      <c r="AJJ175" s="249"/>
      <c r="AJK175" s="249"/>
      <c r="AJL175" s="249"/>
      <c r="AJM175" s="249"/>
      <c r="AJN175" s="249"/>
      <c r="AJO175" s="249"/>
      <c r="AJP175" s="249"/>
      <c r="AJQ175" s="249"/>
      <c r="AJR175" s="249"/>
      <c r="AJS175" s="249"/>
      <c r="AJT175" s="249"/>
      <c r="AJU175" s="249"/>
      <c r="AJV175" s="249"/>
      <c r="AJW175" s="249"/>
      <c r="AJX175" s="249"/>
      <c r="AJY175" s="249"/>
      <c r="AJZ175" s="249"/>
      <c r="AKA175" s="249"/>
      <c r="AKB175" s="249"/>
      <c r="AKC175" s="249"/>
      <c r="AKD175" s="249"/>
      <c r="AKE175" s="249"/>
      <c r="AKF175" s="249"/>
      <c r="AKG175" s="249"/>
      <c r="AKH175" s="249"/>
      <c r="AKI175" s="249"/>
      <c r="AKJ175" s="249"/>
      <c r="AKK175" s="249"/>
      <c r="AKL175" s="249"/>
      <c r="AKM175" s="249"/>
      <c r="AKN175" s="249"/>
      <c r="AKO175" s="249"/>
      <c r="AKP175" s="249"/>
      <c r="AKQ175" s="249"/>
      <c r="AKR175" s="249"/>
      <c r="AKS175" s="249"/>
      <c r="AKT175" s="249"/>
      <c r="AKU175" s="249"/>
      <c r="AKV175" s="249"/>
      <c r="AKW175" s="249"/>
      <c r="AKX175" s="249"/>
      <c r="AKY175" s="249"/>
      <c r="AKZ175" s="249"/>
      <c r="ALA175" s="249"/>
      <c r="ALB175" s="249"/>
      <c r="ALC175" s="249"/>
      <c r="ALD175" s="249"/>
      <c r="ALE175" s="249"/>
      <c r="ALF175" s="249"/>
      <c r="ALG175" s="249"/>
      <c r="ALH175" s="249"/>
      <c r="ALI175" s="249"/>
      <c r="ALJ175" s="249"/>
      <c r="ALK175" s="249"/>
      <c r="ALL175" s="249"/>
      <c r="ALM175" s="249"/>
      <c r="ALN175" s="249"/>
      <c r="ALO175" s="249"/>
      <c r="ALP175" s="249"/>
      <c r="ALQ175" s="249"/>
      <c r="ALR175" s="249"/>
      <c r="ALS175" s="249"/>
      <c r="ALT175" s="249"/>
      <c r="ALU175" s="249"/>
      <c r="ALV175" s="249"/>
      <c r="ALW175" s="249"/>
      <c r="ALX175" s="249"/>
      <c r="ALY175" s="249"/>
      <c r="ALZ175" s="249"/>
      <c r="AMA175" s="249"/>
      <c r="AMB175" s="249"/>
      <c r="AMC175" s="249"/>
      <c r="AMD175" s="249"/>
      <c r="AME175" s="249"/>
      <c r="AMF175" s="249"/>
      <c r="AMG175" s="249"/>
      <c r="AMH175" s="249"/>
      <c r="AMI175" s="249"/>
      <c r="AMJ175" s="249"/>
      <c r="AMK175" s="249"/>
      <c r="AML175" s="249"/>
      <c r="AMM175" s="249"/>
      <c r="AMN175" s="249"/>
      <c r="AMO175" s="249"/>
      <c r="AMP175" s="249"/>
      <c r="AMQ175" s="249"/>
      <c r="AMR175" s="249"/>
      <c r="AMS175" s="249"/>
      <c r="AMT175" s="249"/>
      <c r="AMU175" s="249"/>
      <c r="AMV175" s="249"/>
      <c r="AMW175" s="249"/>
      <c r="AMX175" s="249"/>
      <c r="AMY175" s="249"/>
      <c r="AMZ175" s="249"/>
      <c r="ANA175" s="249"/>
      <c r="ANB175" s="249"/>
      <c r="ANC175" s="249"/>
      <c r="AND175" s="249"/>
      <c r="ANE175" s="249"/>
      <c r="ANF175" s="249"/>
      <c r="ANG175" s="249"/>
      <c r="ANH175" s="249"/>
      <c r="ANI175" s="249"/>
      <c r="ANJ175" s="249"/>
      <c r="ANK175" s="249"/>
      <c r="ANL175" s="249"/>
      <c r="ANM175" s="249"/>
      <c r="ANN175" s="249"/>
      <c r="ANO175" s="249"/>
      <c r="ANP175" s="249"/>
      <c r="ANQ175" s="249"/>
      <c r="ANR175" s="249"/>
      <c r="ANS175" s="249"/>
      <c r="ANT175" s="249"/>
      <c r="ANU175" s="249"/>
      <c r="ANV175" s="249"/>
      <c r="ANW175" s="249"/>
      <c r="ANX175" s="249"/>
      <c r="ANY175" s="249"/>
      <c r="ANZ175" s="249"/>
      <c r="AOA175" s="249"/>
      <c r="AOB175" s="249"/>
      <c r="AOC175" s="249"/>
      <c r="AOD175" s="249"/>
      <c r="AOE175" s="249"/>
      <c r="AOF175" s="249"/>
      <c r="AOG175" s="249"/>
      <c r="AOH175" s="249"/>
      <c r="AOI175" s="249"/>
      <c r="AOJ175" s="249"/>
      <c r="AOK175" s="249"/>
      <c r="AOL175" s="249"/>
      <c r="AOM175" s="249"/>
      <c r="AON175" s="249"/>
      <c r="AOO175" s="249"/>
      <c r="AOP175" s="249"/>
      <c r="AOQ175" s="249"/>
      <c r="AOR175" s="249"/>
      <c r="AOS175" s="249"/>
      <c r="AOT175" s="249"/>
      <c r="AOU175" s="249"/>
      <c r="AOV175" s="249"/>
      <c r="AOW175" s="249"/>
      <c r="AOX175" s="249"/>
      <c r="AOY175" s="249"/>
      <c r="AOZ175" s="249"/>
      <c r="APA175" s="249"/>
      <c r="APB175" s="249"/>
      <c r="APC175" s="249"/>
      <c r="APD175" s="249"/>
      <c r="APE175" s="249"/>
      <c r="APF175" s="249"/>
      <c r="APG175" s="249"/>
      <c r="APH175" s="249"/>
      <c r="API175" s="249"/>
      <c r="APJ175" s="249"/>
      <c r="APK175" s="249"/>
      <c r="APL175" s="249"/>
      <c r="APM175" s="249"/>
      <c r="APN175" s="249"/>
      <c r="APO175" s="249"/>
      <c r="APP175" s="249"/>
    </row>
    <row r="176" spans="1:1108" s="173" customFormat="1">
      <c r="A176" s="42">
        <v>456</v>
      </c>
      <c r="B176" s="168">
        <v>159</v>
      </c>
      <c r="C176" s="102" t="s">
        <v>1182</v>
      </c>
      <c r="D176" s="174">
        <v>2000</v>
      </c>
      <c r="E176" s="185" t="s">
        <v>1160</v>
      </c>
      <c r="F176" s="280" t="s">
        <v>1162</v>
      </c>
      <c r="G176" s="405" t="s">
        <v>1161</v>
      </c>
      <c r="H176" s="405" t="s">
        <v>1164</v>
      </c>
      <c r="I176" s="405" t="s">
        <v>1163</v>
      </c>
      <c r="J176" s="10" t="s">
        <v>1165</v>
      </c>
      <c r="K176" s="10" t="s">
        <v>1166</v>
      </c>
      <c r="L176" s="74" t="s">
        <v>1167</v>
      </c>
      <c r="M176" s="10" t="s">
        <v>1168</v>
      </c>
      <c r="N176" s="74" t="s">
        <v>293</v>
      </c>
      <c r="O176" s="177">
        <v>101574</v>
      </c>
      <c r="P176" s="401">
        <v>50</v>
      </c>
      <c r="Q176" s="401" t="s">
        <v>0</v>
      </c>
      <c r="R176" s="401">
        <v>31</v>
      </c>
      <c r="S176" s="109" t="s">
        <v>0</v>
      </c>
      <c r="T176" s="109">
        <v>1.25</v>
      </c>
      <c r="U176" s="109" t="s">
        <v>0</v>
      </c>
      <c r="V176" s="109">
        <v>5.5</v>
      </c>
      <c r="W176" s="109" t="s">
        <v>0</v>
      </c>
      <c r="X176" s="109">
        <v>2.75</v>
      </c>
      <c r="Y176" s="109" t="s">
        <v>0</v>
      </c>
      <c r="Z176" s="109">
        <v>5</v>
      </c>
      <c r="AA176" s="109" t="s">
        <v>0</v>
      </c>
      <c r="AB176" s="109"/>
      <c r="AC176" s="109" t="s">
        <v>0</v>
      </c>
      <c r="AD176" s="109"/>
      <c r="AE176" s="109" t="s">
        <v>0</v>
      </c>
      <c r="AF176" s="77">
        <v>3</v>
      </c>
      <c r="AG176" s="78">
        <v>6</v>
      </c>
      <c r="AH176" s="77" t="s">
        <v>1183</v>
      </c>
      <c r="AI176" s="77" t="s">
        <v>0</v>
      </c>
      <c r="AJ176" s="80"/>
      <c r="AK176" s="80"/>
      <c r="AL176" s="26" t="s">
        <v>11</v>
      </c>
      <c r="AM176" s="26"/>
      <c r="AN176" s="26"/>
      <c r="AO176" s="26"/>
      <c r="AP176" s="111">
        <v>20</v>
      </c>
      <c r="AQ176" s="111" t="s">
        <v>7</v>
      </c>
      <c r="AR176" s="83">
        <v>2.1000000000000001E-2</v>
      </c>
      <c r="AS176" s="83" t="s">
        <v>20</v>
      </c>
      <c r="AT176" s="265"/>
      <c r="AU176" s="266"/>
      <c r="AV176" s="266"/>
      <c r="AW176" s="74" t="s">
        <v>206</v>
      </c>
      <c r="AX176" s="74" t="s">
        <v>207</v>
      </c>
      <c r="AY176" s="74" t="s">
        <v>208</v>
      </c>
      <c r="AZ176" s="74" t="s">
        <v>209</v>
      </c>
      <c r="BA176" s="152" t="s">
        <v>4</v>
      </c>
      <c r="BB176" s="86" t="s">
        <v>165</v>
      </c>
      <c r="BC176" s="86" t="s">
        <v>4</v>
      </c>
      <c r="BD176" s="86" t="s">
        <v>166</v>
      </c>
      <c r="BE176" s="96" t="s">
        <v>1160</v>
      </c>
      <c r="BF176" s="236" t="s">
        <v>1170</v>
      </c>
      <c r="BG176" s="236" t="s">
        <v>1171</v>
      </c>
      <c r="BH176" s="236" t="s">
        <v>1172</v>
      </c>
      <c r="BM176" s="154" t="s">
        <v>294</v>
      </c>
      <c r="BN176" s="157" t="s">
        <v>295</v>
      </c>
      <c r="BO176" s="157" t="s">
        <v>296</v>
      </c>
      <c r="BP176" s="156" t="s">
        <v>297</v>
      </c>
      <c r="BQ176" s="155" t="s">
        <v>298</v>
      </c>
      <c r="BR176" s="155" t="s">
        <v>299</v>
      </c>
      <c r="BS176" s="121" t="s">
        <v>300</v>
      </c>
      <c r="BT176" s="121" t="s">
        <v>301</v>
      </c>
      <c r="BU176" s="121" t="s">
        <v>294</v>
      </c>
      <c r="BV176" s="121" t="s">
        <v>302</v>
      </c>
      <c r="BW176" s="121" t="s">
        <v>296</v>
      </c>
      <c r="BX176" s="121" t="s">
        <v>297</v>
      </c>
      <c r="BY176" s="121" t="s">
        <v>283</v>
      </c>
      <c r="BZ176" s="154"/>
      <c r="CA176" s="154"/>
      <c r="CB176" s="154"/>
      <c r="CC176" s="154" t="s">
        <v>227</v>
      </c>
      <c r="CD176" s="156" t="s">
        <v>228</v>
      </c>
      <c r="CE176" s="157" t="s">
        <v>229</v>
      </c>
      <c r="CF176" s="157" t="s">
        <v>230</v>
      </c>
      <c r="CG176" s="245" t="s">
        <v>231</v>
      </c>
      <c r="CH176" s="154" t="s">
        <v>232</v>
      </c>
      <c r="CI176" s="156" t="s">
        <v>233</v>
      </c>
      <c r="CJ176" s="156" t="s">
        <v>234</v>
      </c>
      <c r="CK176" s="158"/>
      <c r="CL176" s="158"/>
      <c r="CM176" s="158"/>
      <c r="CN176" s="158"/>
      <c r="CO176" s="158"/>
      <c r="CP176" s="158"/>
      <c r="CQ176" s="158"/>
      <c r="CR176" s="158"/>
      <c r="CS176" s="158"/>
      <c r="CT176" s="158"/>
      <c r="CU176" s="158"/>
      <c r="CV176" s="158"/>
      <c r="CW176" s="158"/>
      <c r="CX176" s="158"/>
      <c r="CY176" s="158"/>
      <c r="CZ176" s="91"/>
      <c r="DA176" s="92"/>
      <c r="DB176" s="93"/>
      <c r="DC176" s="93"/>
      <c r="DD176" s="93"/>
      <c r="DE176" s="90" t="s">
        <v>235</v>
      </c>
      <c r="DF176" s="92"/>
      <c r="DG176" s="158"/>
      <c r="DH176" s="158"/>
      <c r="DI176" s="92"/>
      <c r="DJ176" s="91"/>
      <c r="DK176" s="91"/>
      <c r="DL176" s="91"/>
      <c r="DM176" s="127" t="s">
        <v>283</v>
      </c>
      <c r="DN176" s="127" t="s">
        <v>283</v>
      </c>
      <c r="DO176" s="127" t="s">
        <v>283</v>
      </c>
      <c r="DP176" s="127"/>
      <c r="DQ176" s="91"/>
      <c r="DR176" s="91"/>
      <c r="DS176" s="91"/>
      <c r="DT176" s="91"/>
      <c r="DU176" s="91" t="s">
        <v>1173</v>
      </c>
      <c r="DV176" s="91" t="s">
        <v>1174</v>
      </c>
      <c r="DW176" s="91" t="s">
        <v>1175</v>
      </c>
      <c r="DX176" s="91" t="s">
        <v>1176</v>
      </c>
      <c r="DY176" s="91"/>
      <c r="DZ176" s="91"/>
      <c r="EA176" s="91"/>
      <c r="EB176" s="91"/>
      <c r="EC176" s="91"/>
      <c r="ED176" s="91"/>
      <c r="EE176" s="91"/>
      <c r="EF176" s="91"/>
      <c r="EG176" s="94"/>
      <c r="EH176" s="94"/>
      <c r="EI176" s="95"/>
      <c r="EJ176" s="95"/>
      <c r="EK176" s="96"/>
      <c r="EL176" s="74"/>
      <c r="EM176" s="74"/>
      <c r="EN176" s="137"/>
      <c r="EO176" s="185"/>
      <c r="EP176" s="185"/>
      <c r="EQ176" s="185" t="s">
        <v>1177</v>
      </c>
      <c r="ER176" s="185" t="s">
        <v>1178</v>
      </c>
      <c r="ES176" s="185" t="s">
        <v>1179</v>
      </c>
      <c r="ET176" s="185"/>
      <c r="EU176" s="185"/>
      <c r="EV176" s="137"/>
      <c r="EW176" s="137"/>
      <c r="EX176" s="356"/>
      <c r="EY176" s="356"/>
      <c r="EZ176" s="356"/>
      <c r="FA176" s="356"/>
      <c r="FB176" s="356"/>
      <c r="FC176" s="356"/>
      <c r="FD176" s="356"/>
      <c r="FE176" s="356"/>
      <c r="FF176" s="248"/>
      <c r="FG176" s="248"/>
      <c r="FH176" s="248"/>
      <c r="FI176" s="248"/>
      <c r="FJ176" s="248"/>
      <c r="FK176" s="248"/>
      <c r="FL176" s="135">
        <v>1</v>
      </c>
      <c r="FM176" s="136"/>
      <c r="FN176" s="136"/>
      <c r="FO176" s="136"/>
      <c r="FP176" s="136"/>
      <c r="FQ176" s="136"/>
      <c r="FR176" s="136"/>
      <c r="FS176" s="136"/>
      <c r="FT176" s="136"/>
      <c r="FU176" s="136"/>
      <c r="FV176" s="136"/>
      <c r="FW176" s="249"/>
      <c r="FX176" s="249"/>
      <c r="FY176" s="249"/>
      <c r="FZ176" s="249"/>
      <c r="GA176" s="249"/>
      <c r="GB176" s="249"/>
      <c r="GC176" s="249"/>
      <c r="GD176" s="249"/>
      <c r="GE176" s="249"/>
      <c r="GF176" s="249"/>
      <c r="GG176" s="249"/>
      <c r="GH176" s="249"/>
      <c r="GI176" s="249"/>
      <c r="GJ176" s="249"/>
      <c r="GK176" s="249"/>
      <c r="GL176" s="249"/>
      <c r="GM176" s="249"/>
      <c r="GN176" s="249"/>
      <c r="GO176" s="249"/>
      <c r="GP176" s="249"/>
      <c r="GQ176" s="249"/>
      <c r="GR176" s="249"/>
      <c r="GS176" s="249"/>
      <c r="GT176" s="249"/>
      <c r="GU176" s="249"/>
      <c r="GV176" s="249"/>
      <c r="GW176" s="249"/>
      <c r="GX176" s="249"/>
      <c r="GY176" s="249"/>
      <c r="GZ176" s="249"/>
      <c r="HA176" s="249"/>
      <c r="HB176" s="249"/>
      <c r="HC176" s="249"/>
      <c r="HD176" s="249"/>
      <c r="HE176" s="249"/>
      <c r="HF176" s="249"/>
      <c r="HG176" s="249"/>
      <c r="HH176" s="249"/>
      <c r="HI176" s="249"/>
      <c r="HJ176" s="249"/>
      <c r="HK176" s="249"/>
      <c r="HL176" s="249"/>
      <c r="HM176" s="249"/>
      <c r="HN176" s="249"/>
      <c r="HO176" s="249"/>
      <c r="HP176" s="249"/>
      <c r="HQ176" s="249"/>
      <c r="HR176" s="249"/>
      <c r="HS176" s="249"/>
      <c r="HT176" s="249"/>
      <c r="HU176" s="249"/>
      <c r="HV176" s="249"/>
      <c r="HW176" s="249"/>
      <c r="HX176" s="249"/>
      <c r="HY176" s="249"/>
      <c r="HZ176" s="249"/>
      <c r="IA176" s="249"/>
      <c r="IB176" s="249"/>
      <c r="IC176" s="249"/>
      <c r="ID176" s="249"/>
      <c r="IE176" s="249"/>
      <c r="IF176" s="249"/>
      <c r="IG176" s="249"/>
      <c r="IH176" s="249"/>
      <c r="II176" s="249"/>
      <c r="IJ176" s="249"/>
      <c r="IK176" s="249"/>
      <c r="IL176" s="249"/>
      <c r="IM176" s="249"/>
      <c r="IN176" s="249"/>
      <c r="IO176" s="249"/>
      <c r="IP176" s="249"/>
      <c r="IQ176" s="249"/>
      <c r="IR176" s="249"/>
      <c r="IS176" s="249"/>
      <c r="IT176" s="249"/>
      <c r="IU176" s="249"/>
      <c r="IV176" s="249"/>
      <c r="IW176" s="249"/>
      <c r="IX176" s="249"/>
      <c r="IY176" s="249"/>
      <c r="IZ176" s="249"/>
      <c r="JA176" s="249"/>
      <c r="JB176" s="249"/>
      <c r="JC176" s="249"/>
      <c r="JD176" s="249"/>
      <c r="JE176" s="249"/>
      <c r="JF176" s="249"/>
      <c r="JG176" s="249"/>
      <c r="JH176" s="249"/>
      <c r="JI176" s="249"/>
      <c r="JJ176" s="249"/>
      <c r="JK176" s="249"/>
      <c r="JL176" s="249"/>
      <c r="JM176" s="249"/>
      <c r="JN176" s="249"/>
      <c r="JO176" s="249"/>
      <c r="JP176" s="249"/>
      <c r="JQ176" s="249"/>
      <c r="JR176" s="249"/>
      <c r="JS176" s="249"/>
      <c r="JT176" s="249"/>
      <c r="JU176" s="249"/>
      <c r="JV176" s="249"/>
      <c r="JW176" s="249"/>
      <c r="JX176" s="249"/>
      <c r="JY176" s="249"/>
      <c r="JZ176" s="249"/>
      <c r="KA176" s="249"/>
      <c r="KB176" s="249"/>
      <c r="KC176" s="249"/>
      <c r="KD176" s="249"/>
      <c r="KE176" s="249"/>
      <c r="KF176" s="249"/>
      <c r="KG176" s="249"/>
      <c r="KH176" s="249"/>
      <c r="KI176" s="249"/>
      <c r="KJ176" s="249"/>
      <c r="KK176" s="249"/>
      <c r="KL176" s="249"/>
      <c r="KM176" s="249"/>
      <c r="KN176" s="249"/>
      <c r="KO176" s="249"/>
      <c r="KP176" s="249"/>
      <c r="KQ176" s="249"/>
      <c r="KR176" s="249"/>
      <c r="KS176" s="249"/>
      <c r="KT176" s="249"/>
      <c r="KU176" s="249"/>
      <c r="KV176" s="249"/>
      <c r="KW176" s="249"/>
      <c r="KX176" s="249"/>
      <c r="KY176" s="249"/>
      <c r="KZ176" s="249"/>
      <c r="LA176" s="249"/>
      <c r="LB176" s="249"/>
      <c r="LC176" s="249"/>
      <c r="LD176" s="249"/>
      <c r="LE176" s="249"/>
      <c r="LF176" s="249"/>
      <c r="LG176" s="249"/>
      <c r="LH176" s="249"/>
      <c r="LI176" s="249"/>
      <c r="LJ176" s="249"/>
      <c r="LK176" s="249"/>
      <c r="LL176" s="249"/>
      <c r="LM176" s="249"/>
      <c r="LN176" s="249"/>
      <c r="LO176" s="249"/>
      <c r="LP176" s="249"/>
      <c r="LQ176" s="249"/>
      <c r="LR176" s="249"/>
      <c r="LS176" s="249"/>
      <c r="LT176" s="249"/>
      <c r="LU176" s="249"/>
      <c r="LV176" s="249"/>
      <c r="LW176" s="249"/>
      <c r="LX176" s="249"/>
      <c r="LY176" s="249"/>
      <c r="LZ176" s="249"/>
      <c r="MA176" s="249"/>
      <c r="MB176" s="249"/>
      <c r="MC176" s="249"/>
      <c r="MD176" s="249"/>
      <c r="ME176" s="249"/>
      <c r="MF176" s="249"/>
      <c r="MG176" s="249"/>
      <c r="MH176" s="249"/>
      <c r="MI176" s="249"/>
      <c r="MJ176" s="249"/>
      <c r="MK176" s="249"/>
      <c r="ML176" s="249"/>
      <c r="MM176" s="249"/>
      <c r="MN176" s="249"/>
      <c r="MO176" s="249"/>
      <c r="MP176" s="249"/>
      <c r="MQ176" s="249"/>
      <c r="MR176" s="249"/>
      <c r="MS176" s="249"/>
      <c r="MT176" s="249"/>
      <c r="MU176" s="249"/>
      <c r="MV176" s="249"/>
      <c r="MW176" s="249"/>
      <c r="MX176" s="249"/>
      <c r="MY176" s="249"/>
      <c r="MZ176" s="249"/>
      <c r="NA176" s="249"/>
      <c r="NB176" s="249"/>
      <c r="NC176" s="249"/>
      <c r="ND176" s="249"/>
      <c r="NE176" s="249"/>
      <c r="NF176" s="249"/>
      <c r="NG176" s="249"/>
      <c r="NH176" s="249"/>
      <c r="NI176" s="249"/>
      <c r="NJ176" s="249"/>
      <c r="NK176" s="249"/>
      <c r="NL176" s="249"/>
      <c r="NM176" s="249"/>
      <c r="NN176" s="249"/>
      <c r="NO176" s="249"/>
      <c r="NP176" s="249"/>
      <c r="NQ176" s="249"/>
      <c r="NR176" s="249"/>
      <c r="NS176" s="249"/>
      <c r="NT176" s="249"/>
      <c r="NU176" s="249"/>
      <c r="NV176" s="249"/>
      <c r="NW176" s="249"/>
      <c r="NX176" s="249"/>
      <c r="NY176" s="249"/>
      <c r="NZ176" s="249"/>
      <c r="OA176" s="249"/>
      <c r="OB176" s="249"/>
      <c r="OC176" s="249"/>
      <c r="OD176" s="249"/>
      <c r="OE176" s="249"/>
      <c r="OF176" s="249"/>
      <c r="OG176" s="249"/>
      <c r="OH176" s="249"/>
      <c r="OI176" s="249"/>
      <c r="OJ176" s="249"/>
      <c r="OK176" s="249"/>
      <c r="OL176" s="249"/>
      <c r="OM176" s="249"/>
      <c r="ON176" s="249"/>
      <c r="OO176" s="249"/>
      <c r="OP176" s="249"/>
      <c r="OQ176" s="249"/>
      <c r="OR176" s="249"/>
      <c r="OS176" s="249"/>
      <c r="OT176" s="249"/>
      <c r="OU176" s="249"/>
      <c r="OV176" s="249"/>
      <c r="OW176" s="249"/>
      <c r="OX176" s="249"/>
      <c r="OY176" s="249"/>
      <c r="OZ176" s="249"/>
      <c r="PA176" s="249"/>
      <c r="PB176" s="249"/>
      <c r="PC176" s="249"/>
      <c r="PD176" s="249"/>
      <c r="PE176" s="249"/>
      <c r="PF176" s="249"/>
      <c r="PG176" s="249"/>
      <c r="PH176" s="249"/>
      <c r="PI176" s="249"/>
      <c r="PJ176" s="249"/>
      <c r="PK176" s="249"/>
      <c r="PL176" s="249"/>
      <c r="PM176" s="249"/>
      <c r="PN176" s="249"/>
      <c r="PO176" s="249"/>
      <c r="PP176" s="249"/>
      <c r="PQ176" s="249"/>
      <c r="PR176" s="249"/>
      <c r="PS176" s="249"/>
      <c r="PT176" s="249"/>
      <c r="PU176" s="249"/>
      <c r="PV176" s="249"/>
      <c r="PW176" s="249"/>
      <c r="PX176" s="249"/>
      <c r="PY176" s="249"/>
      <c r="PZ176" s="249"/>
      <c r="QA176" s="249"/>
      <c r="QB176" s="249"/>
      <c r="QC176" s="249"/>
      <c r="QD176" s="249"/>
      <c r="QE176" s="249"/>
      <c r="QF176" s="249"/>
      <c r="QG176" s="249"/>
      <c r="QH176" s="249"/>
      <c r="QI176" s="249"/>
      <c r="QJ176" s="249"/>
      <c r="QK176" s="249"/>
      <c r="QL176" s="249"/>
      <c r="QM176" s="249"/>
      <c r="QN176" s="249"/>
      <c r="QO176" s="249"/>
      <c r="QP176" s="249"/>
      <c r="QQ176" s="249"/>
      <c r="QR176" s="249"/>
      <c r="QS176" s="249"/>
      <c r="QT176" s="249"/>
      <c r="QU176" s="249"/>
      <c r="QV176" s="249"/>
      <c r="QW176" s="249"/>
      <c r="QX176" s="249"/>
      <c r="QY176" s="249"/>
      <c r="QZ176" s="249"/>
      <c r="RA176" s="249"/>
      <c r="RB176" s="249"/>
      <c r="RC176" s="249"/>
      <c r="RD176" s="249"/>
      <c r="RE176" s="249"/>
      <c r="RF176" s="249"/>
      <c r="RG176" s="249"/>
      <c r="RH176" s="249"/>
      <c r="RI176" s="249"/>
      <c r="RJ176" s="249"/>
      <c r="RK176" s="249"/>
      <c r="RL176" s="249"/>
      <c r="RM176" s="249"/>
      <c r="RN176" s="249"/>
      <c r="RO176" s="249"/>
      <c r="RP176" s="249"/>
      <c r="RQ176" s="249"/>
      <c r="RR176" s="249"/>
      <c r="RS176" s="249"/>
      <c r="RT176" s="249"/>
      <c r="RU176" s="249"/>
      <c r="RV176" s="249"/>
      <c r="RW176" s="249"/>
      <c r="RX176" s="249"/>
      <c r="RY176" s="249"/>
      <c r="RZ176" s="249"/>
      <c r="SA176" s="249"/>
      <c r="SB176" s="249"/>
      <c r="SC176" s="249"/>
      <c r="SD176" s="249"/>
      <c r="SE176" s="249"/>
      <c r="SF176" s="249"/>
      <c r="SG176" s="249"/>
      <c r="SH176" s="249"/>
      <c r="SI176" s="249"/>
      <c r="SJ176" s="249"/>
      <c r="SK176" s="249"/>
      <c r="SL176" s="249"/>
      <c r="SM176" s="249"/>
      <c r="SN176" s="249"/>
      <c r="SO176" s="249"/>
      <c r="SP176" s="249"/>
      <c r="SQ176" s="249"/>
      <c r="SR176" s="249"/>
      <c r="SS176" s="249"/>
      <c r="ST176" s="249"/>
      <c r="SU176" s="249"/>
      <c r="SV176" s="249"/>
      <c r="SW176" s="249"/>
      <c r="SX176" s="249"/>
      <c r="SY176" s="249"/>
      <c r="SZ176" s="249"/>
      <c r="TA176" s="249"/>
      <c r="TB176" s="249"/>
      <c r="TC176" s="249"/>
      <c r="TD176" s="249"/>
      <c r="TE176" s="249"/>
      <c r="TF176" s="249"/>
      <c r="TG176" s="249"/>
      <c r="TH176" s="249"/>
      <c r="TI176" s="249"/>
      <c r="TJ176" s="249"/>
      <c r="TK176" s="249"/>
      <c r="TL176" s="249"/>
      <c r="TM176" s="249"/>
      <c r="TN176" s="249"/>
      <c r="TO176" s="249"/>
      <c r="TP176" s="249"/>
      <c r="TQ176" s="249"/>
      <c r="TR176" s="249"/>
      <c r="TS176" s="249"/>
      <c r="TT176" s="249"/>
      <c r="TU176" s="249"/>
      <c r="TV176" s="249"/>
      <c r="TW176" s="249"/>
      <c r="TX176" s="249"/>
      <c r="TY176" s="249"/>
      <c r="TZ176" s="249"/>
      <c r="UA176" s="249"/>
      <c r="UB176" s="249"/>
      <c r="UC176" s="249"/>
      <c r="UD176" s="249"/>
      <c r="UE176" s="249"/>
      <c r="UF176" s="249"/>
      <c r="UG176" s="249"/>
      <c r="UH176" s="249"/>
      <c r="UI176" s="249"/>
      <c r="UJ176" s="249"/>
      <c r="UK176" s="249"/>
      <c r="UL176" s="249"/>
      <c r="UM176" s="249"/>
      <c r="UN176" s="249"/>
      <c r="UO176" s="249"/>
      <c r="UP176" s="249"/>
      <c r="UQ176" s="249"/>
      <c r="UR176" s="249"/>
      <c r="US176" s="249"/>
      <c r="UT176" s="249"/>
      <c r="UU176" s="249"/>
      <c r="UV176" s="249"/>
      <c r="UW176" s="249"/>
      <c r="UX176" s="249"/>
      <c r="UY176" s="249"/>
      <c r="UZ176" s="249"/>
      <c r="VA176" s="249"/>
      <c r="VB176" s="249"/>
      <c r="VC176" s="249"/>
      <c r="VD176" s="249"/>
      <c r="VE176" s="249"/>
      <c r="VF176" s="249"/>
      <c r="VG176" s="249"/>
      <c r="VH176" s="249"/>
      <c r="VI176" s="249"/>
      <c r="VJ176" s="249"/>
      <c r="VK176" s="249"/>
      <c r="VL176" s="249"/>
      <c r="VM176" s="249"/>
      <c r="VN176" s="249"/>
      <c r="VO176" s="249"/>
      <c r="VP176" s="249"/>
      <c r="VQ176" s="249"/>
      <c r="VR176" s="249"/>
      <c r="VS176" s="249"/>
      <c r="VT176" s="249"/>
      <c r="VU176" s="249"/>
      <c r="VV176" s="249"/>
      <c r="VW176" s="249"/>
      <c r="VX176" s="249"/>
      <c r="VY176" s="249"/>
      <c r="VZ176" s="249"/>
      <c r="WA176" s="249"/>
      <c r="WB176" s="249"/>
      <c r="WC176" s="249"/>
      <c r="WD176" s="249"/>
      <c r="WE176" s="249"/>
      <c r="WF176" s="249"/>
      <c r="WG176" s="249"/>
      <c r="WH176" s="249"/>
      <c r="WI176" s="249"/>
      <c r="WJ176" s="249"/>
      <c r="WK176" s="249"/>
      <c r="WL176" s="249"/>
      <c r="WM176" s="249"/>
      <c r="WN176" s="249"/>
      <c r="WO176" s="249"/>
      <c r="WP176" s="249"/>
      <c r="WQ176" s="249"/>
      <c r="WR176" s="249"/>
      <c r="WS176" s="249"/>
      <c r="WT176" s="249"/>
      <c r="WU176" s="249"/>
      <c r="WV176" s="249"/>
      <c r="WW176" s="249"/>
      <c r="WX176" s="249"/>
      <c r="WY176" s="249"/>
      <c r="WZ176" s="249"/>
      <c r="XA176" s="249"/>
      <c r="XB176" s="249"/>
      <c r="XC176" s="249"/>
      <c r="XD176" s="249"/>
      <c r="XE176" s="249"/>
      <c r="XF176" s="249"/>
      <c r="XG176" s="249"/>
      <c r="XH176" s="249"/>
      <c r="XI176" s="249"/>
      <c r="XJ176" s="249"/>
      <c r="XK176" s="249"/>
      <c r="XL176" s="249"/>
      <c r="XM176" s="249"/>
      <c r="XN176" s="249"/>
      <c r="XO176" s="249"/>
      <c r="XP176" s="249"/>
      <c r="XQ176" s="249"/>
      <c r="XR176" s="249"/>
      <c r="XS176" s="249"/>
      <c r="XT176" s="249"/>
      <c r="XU176" s="249"/>
      <c r="XV176" s="249"/>
      <c r="XW176" s="249"/>
      <c r="XX176" s="249"/>
      <c r="XY176" s="249"/>
      <c r="XZ176" s="249"/>
      <c r="YA176" s="249"/>
      <c r="YB176" s="249"/>
      <c r="YC176" s="249"/>
      <c r="YD176" s="249"/>
      <c r="YE176" s="249"/>
      <c r="YF176" s="249"/>
      <c r="YG176" s="249"/>
      <c r="YH176" s="249"/>
      <c r="YI176" s="249"/>
      <c r="YJ176" s="249"/>
      <c r="YK176" s="249"/>
      <c r="YL176" s="249"/>
      <c r="YM176" s="249"/>
      <c r="YN176" s="249"/>
      <c r="YO176" s="249"/>
      <c r="YP176" s="249"/>
      <c r="YQ176" s="249"/>
      <c r="YR176" s="249"/>
      <c r="YS176" s="249"/>
      <c r="YT176" s="249"/>
      <c r="YU176" s="249"/>
      <c r="YV176" s="249"/>
      <c r="YW176" s="249"/>
      <c r="YX176" s="249"/>
      <c r="YY176" s="249"/>
      <c r="YZ176" s="249"/>
      <c r="ZA176" s="249"/>
      <c r="ZB176" s="249"/>
      <c r="ZC176" s="249"/>
      <c r="ZD176" s="249"/>
      <c r="ZE176" s="249"/>
      <c r="ZF176" s="249"/>
      <c r="ZG176" s="249"/>
      <c r="ZH176" s="249"/>
      <c r="ZI176" s="249"/>
      <c r="ZJ176" s="249"/>
      <c r="ZK176" s="249"/>
      <c r="ZL176" s="249"/>
      <c r="ZM176" s="249"/>
      <c r="ZN176" s="249"/>
      <c r="ZO176" s="249"/>
      <c r="ZP176" s="249"/>
      <c r="ZQ176" s="249"/>
      <c r="ZR176" s="249"/>
      <c r="ZS176" s="249"/>
      <c r="ZT176" s="249"/>
      <c r="ZU176" s="249"/>
      <c r="ZV176" s="249"/>
      <c r="ZW176" s="249"/>
      <c r="ZX176" s="249"/>
      <c r="ZY176" s="249"/>
      <c r="ZZ176" s="249"/>
      <c r="AAA176" s="249"/>
      <c r="AAB176" s="249"/>
      <c r="AAC176" s="249"/>
      <c r="AAD176" s="249"/>
      <c r="AAE176" s="249"/>
      <c r="AAF176" s="249"/>
      <c r="AAG176" s="249"/>
      <c r="AAH176" s="249"/>
      <c r="AAI176" s="249"/>
      <c r="AAJ176" s="249"/>
      <c r="AAK176" s="249"/>
      <c r="AAL176" s="249"/>
      <c r="AAM176" s="249"/>
      <c r="AAN176" s="249"/>
      <c r="AAO176" s="249"/>
      <c r="AAP176" s="249"/>
      <c r="AAQ176" s="249"/>
      <c r="AAR176" s="249"/>
      <c r="AAS176" s="249"/>
      <c r="AAT176" s="249"/>
      <c r="AAU176" s="249"/>
      <c r="AAV176" s="249"/>
      <c r="AAW176" s="249"/>
      <c r="AAX176" s="249"/>
      <c r="AAY176" s="249"/>
      <c r="AAZ176" s="249"/>
      <c r="ABA176" s="249"/>
      <c r="ABB176" s="249"/>
      <c r="ABC176" s="249"/>
      <c r="ABD176" s="249"/>
      <c r="ABE176" s="249"/>
      <c r="ABF176" s="249"/>
      <c r="ABG176" s="249"/>
      <c r="ABH176" s="249"/>
      <c r="ABI176" s="249"/>
      <c r="ABJ176" s="249"/>
      <c r="ABK176" s="249"/>
      <c r="ABL176" s="249"/>
      <c r="ABM176" s="249"/>
      <c r="ABN176" s="249"/>
      <c r="ABO176" s="249"/>
      <c r="ABP176" s="249"/>
      <c r="ABQ176" s="249"/>
      <c r="ABR176" s="249"/>
      <c r="ABS176" s="249"/>
      <c r="ABT176" s="249"/>
      <c r="ABU176" s="249"/>
      <c r="ABV176" s="249"/>
      <c r="ABW176" s="249"/>
      <c r="ABX176" s="249"/>
      <c r="ABY176" s="249"/>
      <c r="ABZ176" s="249"/>
      <c r="ACA176" s="249"/>
      <c r="ACB176" s="249"/>
      <c r="ACC176" s="249"/>
      <c r="ACD176" s="249"/>
      <c r="ACE176" s="249"/>
      <c r="ACF176" s="249"/>
      <c r="ACG176" s="249"/>
      <c r="ACH176" s="249"/>
      <c r="ACI176" s="249"/>
      <c r="ACJ176" s="249"/>
      <c r="ACK176" s="249"/>
      <c r="ACL176" s="249"/>
      <c r="ACM176" s="249"/>
      <c r="ACN176" s="249"/>
      <c r="ACO176" s="249"/>
      <c r="ACP176" s="249"/>
      <c r="ACQ176" s="249"/>
      <c r="ACR176" s="249"/>
      <c r="ACS176" s="249"/>
      <c r="ACT176" s="249"/>
      <c r="ACU176" s="249"/>
      <c r="ACV176" s="249"/>
      <c r="ACW176" s="249"/>
      <c r="ACX176" s="249"/>
      <c r="ACY176" s="249"/>
      <c r="ACZ176" s="249"/>
      <c r="ADA176" s="249"/>
      <c r="ADB176" s="249"/>
      <c r="ADC176" s="249"/>
      <c r="ADD176" s="249"/>
      <c r="ADE176" s="249"/>
      <c r="ADF176" s="249"/>
      <c r="ADG176" s="249"/>
      <c r="ADH176" s="249"/>
      <c r="ADI176" s="249"/>
      <c r="ADJ176" s="249"/>
      <c r="ADK176" s="249"/>
      <c r="ADL176" s="249"/>
      <c r="ADM176" s="249"/>
      <c r="ADN176" s="249"/>
      <c r="ADO176" s="249"/>
      <c r="ADP176" s="249"/>
      <c r="ADQ176" s="249"/>
      <c r="ADR176" s="249"/>
      <c r="ADS176" s="249"/>
      <c r="ADT176" s="249"/>
      <c r="ADU176" s="249"/>
      <c r="ADV176" s="249"/>
      <c r="ADW176" s="249"/>
      <c r="ADX176" s="249"/>
      <c r="ADY176" s="249"/>
      <c r="ADZ176" s="249"/>
      <c r="AEA176" s="249"/>
      <c r="AEB176" s="249"/>
      <c r="AEC176" s="249"/>
      <c r="AED176" s="249"/>
      <c r="AEE176" s="249"/>
      <c r="AEF176" s="249"/>
      <c r="AEG176" s="249"/>
      <c r="AEH176" s="249"/>
      <c r="AEI176" s="249"/>
      <c r="AEJ176" s="249"/>
      <c r="AEK176" s="249"/>
      <c r="AEL176" s="249"/>
      <c r="AEM176" s="249"/>
      <c r="AEN176" s="249"/>
      <c r="AEO176" s="249"/>
      <c r="AEP176" s="249"/>
      <c r="AEQ176" s="249"/>
      <c r="AER176" s="249"/>
      <c r="AES176" s="249"/>
      <c r="AET176" s="249"/>
      <c r="AEU176" s="249"/>
      <c r="AEV176" s="249"/>
      <c r="AEW176" s="249"/>
      <c r="AEX176" s="249"/>
      <c r="AEY176" s="249"/>
      <c r="AEZ176" s="249"/>
      <c r="AFA176" s="249"/>
      <c r="AFB176" s="249"/>
      <c r="AFC176" s="249"/>
      <c r="AFD176" s="249"/>
      <c r="AFE176" s="249"/>
      <c r="AFF176" s="249"/>
      <c r="AFG176" s="249"/>
      <c r="AFH176" s="249"/>
      <c r="AFI176" s="249"/>
      <c r="AFJ176" s="249"/>
      <c r="AFK176" s="249"/>
      <c r="AFL176" s="249"/>
      <c r="AFM176" s="249"/>
      <c r="AFN176" s="249"/>
      <c r="AFO176" s="249"/>
      <c r="AFP176" s="249"/>
      <c r="AFQ176" s="249"/>
      <c r="AFR176" s="249"/>
      <c r="AFS176" s="249"/>
      <c r="AFT176" s="249"/>
      <c r="AFU176" s="249"/>
      <c r="AFV176" s="249"/>
      <c r="AFW176" s="249"/>
      <c r="AFX176" s="249"/>
      <c r="AFY176" s="249"/>
      <c r="AFZ176" s="249"/>
      <c r="AGA176" s="249"/>
      <c r="AGB176" s="249"/>
      <c r="AGC176" s="249"/>
      <c r="AGD176" s="249"/>
      <c r="AGE176" s="249"/>
      <c r="AGF176" s="249"/>
      <c r="AGG176" s="249"/>
      <c r="AGH176" s="249"/>
      <c r="AGI176" s="249"/>
      <c r="AGJ176" s="249"/>
      <c r="AGK176" s="249"/>
      <c r="AGL176" s="249"/>
      <c r="AGM176" s="249"/>
      <c r="AGN176" s="249"/>
      <c r="AGO176" s="249"/>
      <c r="AGP176" s="249"/>
      <c r="AGQ176" s="249"/>
      <c r="AGR176" s="249"/>
      <c r="AGS176" s="249"/>
      <c r="AGT176" s="249"/>
      <c r="AGU176" s="249"/>
      <c r="AGV176" s="249"/>
      <c r="AGW176" s="249"/>
      <c r="AGX176" s="249"/>
      <c r="AGY176" s="249"/>
      <c r="AGZ176" s="249"/>
      <c r="AHA176" s="249"/>
      <c r="AHB176" s="249"/>
      <c r="AHC176" s="249"/>
      <c r="AHD176" s="249"/>
      <c r="AHE176" s="249"/>
      <c r="AHF176" s="249"/>
      <c r="AHG176" s="249"/>
      <c r="AHH176" s="249"/>
      <c r="AHI176" s="249"/>
      <c r="AHJ176" s="249"/>
      <c r="AHK176" s="249"/>
      <c r="AHL176" s="249"/>
      <c r="AHM176" s="249"/>
      <c r="AHN176" s="249"/>
      <c r="AHO176" s="249"/>
      <c r="AHP176" s="249"/>
      <c r="AHQ176" s="249"/>
      <c r="AHR176" s="249"/>
      <c r="AHS176" s="249"/>
      <c r="AHT176" s="249"/>
      <c r="AHU176" s="249"/>
      <c r="AHV176" s="249"/>
      <c r="AHW176" s="249"/>
      <c r="AHX176" s="249"/>
      <c r="AHY176" s="249"/>
      <c r="AHZ176" s="249"/>
      <c r="AIA176" s="249"/>
      <c r="AIB176" s="249"/>
      <c r="AIC176" s="249"/>
      <c r="AID176" s="249"/>
      <c r="AIE176" s="249"/>
      <c r="AIF176" s="249"/>
      <c r="AIG176" s="249"/>
      <c r="AIH176" s="249"/>
      <c r="AII176" s="249"/>
      <c r="AIJ176" s="249"/>
      <c r="AIK176" s="249"/>
      <c r="AIL176" s="249"/>
      <c r="AIM176" s="249"/>
      <c r="AIN176" s="249"/>
      <c r="AIO176" s="249"/>
      <c r="AIP176" s="249"/>
      <c r="AIQ176" s="249"/>
      <c r="AIR176" s="249"/>
      <c r="AIS176" s="249"/>
      <c r="AIT176" s="249"/>
      <c r="AIU176" s="249"/>
      <c r="AIV176" s="249"/>
      <c r="AIW176" s="249"/>
      <c r="AIX176" s="249"/>
      <c r="AIY176" s="249"/>
      <c r="AIZ176" s="249"/>
      <c r="AJA176" s="249"/>
      <c r="AJB176" s="249"/>
      <c r="AJC176" s="249"/>
      <c r="AJD176" s="249"/>
      <c r="AJE176" s="249"/>
      <c r="AJF176" s="249"/>
      <c r="AJG176" s="249"/>
      <c r="AJH176" s="249"/>
      <c r="AJI176" s="249"/>
      <c r="AJJ176" s="249"/>
      <c r="AJK176" s="249"/>
      <c r="AJL176" s="249"/>
      <c r="AJM176" s="249"/>
      <c r="AJN176" s="249"/>
      <c r="AJO176" s="249"/>
      <c r="AJP176" s="249"/>
      <c r="AJQ176" s="249"/>
      <c r="AJR176" s="249"/>
      <c r="AJS176" s="249"/>
      <c r="AJT176" s="249"/>
      <c r="AJU176" s="249"/>
      <c r="AJV176" s="249"/>
      <c r="AJW176" s="249"/>
      <c r="AJX176" s="249"/>
      <c r="AJY176" s="249"/>
      <c r="AJZ176" s="249"/>
      <c r="AKA176" s="249"/>
      <c r="AKB176" s="249"/>
      <c r="AKC176" s="249"/>
      <c r="AKD176" s="249"/>
      <c r="AKE176" s="249"/>
      <c r="AKF176" s="249"/>
      <c r="AKG176" s="249"/>
      <c r="AKH176" s="249"/>
      <c r="AKI176" s="249"/>
      <c r="AKJ176" s="249"/>
      <c r="AKK176" s="249"/>
      <c r="AKL176" s="249"/>
      <c r="AKM176" s="249"/>
      <c r="AKN176" s="249"/>
      <c r="AKO176" s="249"/>
      <c r="AKP176" s="249"/>
      <c r="AKQ176" s="249"/>
      <c r="AKR176" s="249"/>
      <c r="AKS176" s="249"/>
      <c r="AKT176" s="249"/>
      <c r="AKU176" s="249"/>
      <c r="AKV176" s="249"/>
      <c r="AKW176" s="249"/>
      <c r="AKX176" s="249"/>
      <c r="AKY176" s="249"/>
      <c r="AKZ176" s="249"/>
      <c r="ALA176" s="249"/>
      <c r="ALB176" s="249"/>
      <c r="ALC176" s="249"/>
      <c r="ALD176" s="249"/>
      <c r="ALE176" s="249"/>
      <c r="ALF176" s="249"/>
      <c r="ALG176" s="249"/>
      <c r="ALH176" s="249"/>
      <c r="ALI176" s="249"/>
      <c r="ALJ176" s="249"/>
      <c r="ALK176" s="249"/>
      <c r="ALL176" s="249"/>
      <c r="ALM176" s="249"/>
      <c r="ALN176" s="249"/>
      <c r="ALO176" s="249"/>
      <c r="ALP176" s="249"/>
      <c r="ALQ176" s="249"/>
      <c r="ALR176" s="249"/>
      <c r="ALS176" s="249"/>
      <c r="ALT176" s="249"/>
      <c r="ALU176" s="249"/>
      <c r="ALV176" s="249"/>
      <c r="ALW176" s="249"/>
      <c r="ALX176" s="249"/>
      <c r="ALY176" s="249"/>
      <c r="ALZ176" s="249"/>
      <c r="AMA176" s="249"/>
      <c r="AMB176" s="249"/>
      <c r="AMC176" s="249"/>
      <c r="AMD176" s="249"/>
      <c r="AME176" s="249"/>
      <c r="AMF176" s="249"/>
      <c r="AMG176" s="249"/>
      <c r="AMH176" s="249"/>
      <c r="AMI176" s="249"/>
      <c r="AMJ176" s="249"/>
      <c r="AMK176" s="249"/>
      <c r="AML176" s="249"/>
      <c r="AMM176" s="249"/>
      <c r="AMN176" s="249"/>
      <c r="AMO176" s="249"/>
      <c r="AMP176" s="249"/>
      <c r="AMQ176" s="249"/>
      <c r="AMR176" s="249"/>
      <c r="AMS176" s="249"/>
      <c r="AMT176" s="249"/>
      <c r="AMU176" s="249"/>
      <c r="AMV176" s="249"/>
      <c r="AMW176" s="249"/>
      <c r="AMX176" s="249"/>
      <c r="AMY176" s="249"/>
      <c r="AMZ176" s="249"/>
      <c r="ANA176" s="249"/>
      <c r="ANB176" s="249"/>
      <c r="ANC176" s="249"/>
      <c r="AND176" s="249"/>
      <c r="ANE176" s="249"/>
      <c r="ANF176" s="249"/>
      <c r="ANG176" s="249"/>
      <c r="ANH176" s="249"/>
      <c r="ANI176" s="249"/>
      <c r="ANJ176" s="249"/>
      <c r="ANK176" s="249"/>
      <c r="ANL176" s="249"/>
      <c r="ANM176" s="249"/>
      <c r="ANN176" s="249"/>
      <c r="ANO176" s="249"/>
      <c r="ANP176" s="249"/>
      <c r="ANQ176" s="249"/>
      <c r="ANR176" s="249"/>
      <c r="ANS176" s="249"/>
      <c r="ANT176" s="249"/>
      <c r="ANU176" s="249"/>
      <c r="ANV176" s="249"/>
      <c r="ANW176" s="249"/>
      <c r="ANX176" s="249"/>
      <c r="ANY176" s="249"/>
      <c r="ANZ176" s="249"/>
      <c r="AOA176" s="249"/>
      <c r="AOB176" s="249"/>
      <c r="AOC176" s="249"/>
      <c r="AOD176" s="249"/>
      <c r="AOE176" s="249"/>
      <c r="AOF176" s="249"/>
      <c r="AOG176" s="249"/>
      <c r="AOH176" s="249"/>
      <c r="AOI176" s="249"/>
      <c r="AOJ176" s="249"/>
      <c r="AOK176" s="249"/>
      <c r="AOL176" s="249"/>
      <c r="AOM176" s="249"/>
      <c r="AON176" s="249"/>
      <c r="AOO176" s="249"/>
      <c r="AOP176" s="249"/>
      <c r="AOQ176" s="249"/>
      <c r="AOR176" s="249"/>
      <c r="AOS176" s="249"/>
      <c r="AOT176" s="249"/>
      <c r="AOU176" s="249"/>
      <c r="AOV176" s="249"/>
      <c r="AOW176" s="249"/>
      <c r="AOX176" s="249"/>
      <c r="AOY176" s="249"/>
      <c r="AOZ176" s="249"/>
      <c r="APA176" s="249"/>
      <c r="APB176" s="249"/>
      <c r="APC176" s="249"/>
      <c r="APD176" s="249"/>
      <c r="APE176" s="249"/>
      <c r="APF176" s="249"/>
      <c r="APG176" s="249"/>
      <c r="APH176" s="249"/>
      <c r="API176" s="249"/>
      <c r="APJ176" s="249"/>
      <c r="APK176" s="249"/>
      <c r="APL176" s="249"/>
      <c r="APM176" s="249"/>
      <c r="APN176" s="249"/>
      <c r="APO176" s="249"/>
      <c r="APP176" s="249"/>
    </row>
    <row r="177" spans="1:1108" s="173" customFormat="1">
      <c r="A177" s="42">
        <v>457</v>
      </c>
      <c r="B177" s="168">
        <v>160</v>
      </c>
      <c r="C177" s="102" t="s">
        <v>1184</v>
      </c>
      <c r="D177" s="174">
        <v>2000</v>
      </c>
      <c r="E177" s="185" t="s">
        <v>1160</v>
      </c>
      <c r="F177" s="280" t="s">
        <v>1162</v>
      </c>
      <c r="G177" s="405" t="s">
        <v>1161</v>
      </c>
      <c r="H177" s="405" t="s">
        <v>1164</v>
      </c>
      <c r="I177" s="405" t="s">
        <v>1163</v>
      </c>
      <c r="J177" s="10" t="s">
        <v>1165</v>
      </c>
      <c r="K177" s="10" t="s">
        <v>1166</v>
      </c>
      <c r="L177" s="74" t="s">
        <v>1167</v>
      </c>
      <c r="M177" s="10" t="s">
        <v>1168</v>
      </c>
      <c r="N177" s="74" t="s">
        <v>293</v>
      </c>
      <c r="O177" s="177">
        <v>101576</v>
      </c>
      <c r="P177" s="401">
        <v>60</v>
      </c>
      <c r="Q177" s="401" t="s">
        <v>0</v>
      </c>
      <c r="R177" s="401">
        <v>34</v>
      </c>
      <c r="S177" s="109" t="s">
        <v>0</v>
      </c>
      <c r="T177" s="109">
        <v>1.5</v>
      </c>
      <c r="U177" s="109" t="s">
        <v>0</v>
      </c>
      <c r="V177" s="109">
        <v>6.1</v>
      </c>
      <c r="W177" s="109" t="s">
        <v>0</v>
      </c>
      <c r="X177" s="109">
        <v>3</v>
      </c>
      <c r="Y177" s="109" t="s">
        <v>0</v>
      </c>
      <c r="Z177" s="109">
        <v>5</v>
      </c>
      <c r="AA177" s="109" t="s">
        <v>0</v>
      </c>
      <c r="AB177" s="109"/>
      <c r="AC177" s="109" t="s">
        <v>0</v>
      </c>
      <c r="AD177" s="109"/>
      <c r="AE177" s="109" t="s">
        <v>0</v>
      </c>
      <c r="AF177" s="77">
        <v>3</v>
      </c>
      <c r="AG177" s="78">
        <v>6</v>
      </c>
      <c r="AH177" s="77" t="s">
        <v>1183</v>
      </c>
      <c r="AI177" s="77" t="s">
        <v>0</v>
      </c>
      <c r="AJ177" s="80"/>
      <c r="AK177" s="80"/>
      <c r="AL177" s="26" t="s">
        <v>11</v>
      </c>
      <c r="AM177" s="26"/>
      <c r="AN177" s="26"/>
      <c r="AO177" s="26"/>
      <c r="AP177" s="111">
        <v>20</v>
      </c>
      <c r="AQ177" s="111" t="s">
        <v>7</v>
      </c>
      <c r="AR177" s="83">
        <v>3.3000000000000002E-2</v>
      </c>
      <c r="AS177" s="83" t="s">
        <v>20</v>
      </c>
      <c r="AT177" s="265"/>
      <c r="AU177" s="266"/>
      <c r="AV177" s="266"/>
      <c r="AW177" s="74" t="s">
        <v>206</v>
      </c>
      <c r="AX177" s="74" t="s">
        <v>207</v>
      </c>
      <c r="AY177" s="74" t="s">
        <v>208</v>
      </c>
      <c r="AZ177" s="74" t="s">
        <v>209</v>
      </c>
      <c r="BA177" s="152" t="s">
        <v>4</v>
      </c>
      <c r="BB177" s="86" t="s">
        <v>165</v>
      </c>
      <c r="BC177" s="86" t="s">
        <v>4</v>
      </c>
      <c r="BD177" s="86" t="s">
        <v>166</v>
      </c>
      <c r="BE177" s="96" t="s">
        <v>1160</v>
      </c>
      <c r="BF177" s="236" t="s">
        <v>1170</v>
      </c>
      <c r="BG177" s="236" t="s">
        <v>1171</v>
      </c>
      <c r="BH177" s="236" t="s">
        <v>1172</v>
      </c>
      <c r="BM177" s="154" t="s">
        <v>294</v>
      </c>
      <c r="BN177" s="157" t="s">
        <v>295</v>
      </c>
      <c r="BO177" s="157" t="s">
        <v>296</v>
      </c>
      <c r="BP177" s="156" t="s">
        <v>297</v>
      </c>
      <c r="BQ177" s="155" t="s">
        <v>298</v>
      </c>
      <c r="BR177" s="155" t="s">
        <v>299</v>
      </c>
      <c r="BS177" s="121" t="s">
        <v>300</v>
      </c>
      <c r="BT177" s="121" t="s">
        <v>301</v>
      </c>
      <c r="BU177" s="121" t="s">
        <v>294</v>
      </c>
      <c r="BV177" s="121" t="s">
        <v>302</v>
      </c>
      <c r="BW177" s="121" t="s">
        <v>296</v>
      </c>
      <c r="BX177" s="121" t="s">
        <v>297</v>
      </c>
      <c r="BY177" s="121" t="s">
        <v>283</v>
      </c>
      <c r="BZ177" s="154"/>
      <c r="CA177" s="154"/>
      <c r="CB177" s="154"/>
      <c r="CC177" s="154" t="s">
        <v>227</v>
      </c>
      <c r="CD177" s="156" t="s">
        <v>228</v>
      </c>
      <c r="CE177" s="157" t="s">
        <v>229</v>
      </c>
      <c r="CF177" s="157" t="s">
        <v>230</v>
      </c>
      <c r="CG177" s="245" t="s">
        <v>231</v>
      </c>
      <c r="CH177" s="154" t="s">
        <v>232</v>
      </c>
      <c r="CI177" s="156" t="s">
        <v>233</v>
      </c>
      <c r="CJ177" s="156" t="s">
        <v>234</v>
      </c>
      <c r="CK177" s="158"/>
      <c r="CL177" s="158"/>
      <c r="CM177" s="158"/>
      <c r="CN177" s="158"/>
      <c r="CO177" s="158"/>
      <c r="CP177" s="158"/>
      <c r="CQ177" s="158"/>
      <c r="CR177" s="158"/>
      <c r="CS177" s="158"/>
      <c r="CT177" s="158"/>
      <c r="CU177" s="158"/>
      <c r="CV177" s="158"/>
      <c r="CW177" s="158"/>
      <c r="CX177" s="158"/>
      <c r="CY177" s="158"/>
      <c r="CZ177" s="91"/>
      <c r="DA177" s="92"/>
      <c r="DB177" s="93"/>
      <c r="DC177" s="93"/>
      <c r="DD177" s="93"/>
      <c r="DE177" s="90" t="s">
        <v>235</v>
      </c>
      <c r="DF177" s="92"/>
      <c r="DG177" s="158"/>
      <c r="DH177" s="158"/>
      <c r="DI177" s="92"/>
      <c r="DJ177" s="91"/>
      <c r="DK177" s="91"/>
      <c r="DL177" s="91"/>
      <c r="DM177" s="127" t="s">
        <v>283</v>
      </c>
      <c r="DN177" s="127" t="s">
        <v>283</v>
      </c>
      <c r="DO177" s="127" t="s">
        <v>283</v>
      </c>
      <c r="DP177" s="127"/>
      <c r="DQ177" s="91"/>
      <c r="DR177" s="91"/>
      <c r="DS177" s="91"/>
      <c r="DT177" s="91"/>
      <c r="DU177" s="91" t="s">
        <v>1173</v>
      </c>
      <c r="DV177" s="91" t="s">
        <v>1174</v>
      </c>
      <c r="DW177" s="91" t="s">
        <v>1175</v>
      </c>
      <c r="DX177" s="91" t="s">
        <v>1176</v>
      </c>
      <c r="DY177" s="91"/>
      <c r="DZ177" s="91"/>
      <c r="EA177" s="91"/>
      <c r="EB177" s="91"/>
      <c r="EC177" s="91"/>
      <c r="ED177" s="91"/>
      <c r="EE177" s="91"/>
      <c r="EF177" s="91"/>
      <c r="EG177" s="94"/>
      <c r="EH177" s="94"/>
      <c r="EI177" s="95"/>
      <c r="EJ177" s="95"/>
      <c r="EK177" s="96"/>
      <c r="EL177" s="74"/>
      <c r="EM177" s="74"/>
      <c r="EN177" s="137"/>
      <c r="EO177" s="185"/>
      <c r="EP177" s="185"/>
      <c r="EQ177" s="185" t="s">
        <v>1177</v>
      </c>
      <c r="ER177" s="185" t="s">
        <v>1178</v>
      </c>
      <c r="ES177" s="185" t="s">
        <v>1179</v>
      </c>
      <c r="ET177" s="185"/>
      <c r="EU177" s="185"/>
      <c r="EV177" s="137"/>
      <c r="EW177" s="137"/>
      <c r="EX177" s="356"/>
      <c r="EY177" s="356"/>
      <c r="EZ177" s="356"/>
      <c r="FA177" s="356"/>
      <c r="FB177" s="356"/>
      <c r="FC177" s="356"/>
      <c r="FD177" s="356"/>
      <c r="FE177" s="356"/>
      <c r="FF177" s="248"/>
      <c r="FG177" s="248"/>
      <c r="FH177" s="248"/>
      <c r="FI177" s="248"/>
      <c r="FJ177" s="248"/>
      <c r="FK177" s="248"/>
      <c r="FL177" s="135">
        <v>1</v>
      </c>
      <c r="FM177" s="136"/>
      <c r="FN177" s="136"/>
      <c r="FO177" s="136"/>
      <c r="FP177" s="136"/>
      <c r="FQ177" s="136"/>
      <c r="FR177" s="136"/>
      <c r="FS177" s="136"/>
      <c r="FT177" s="136"/>
      <c r="FU177" s="136"/>
      <c r="FV177" s="136"/>
      <c r="FW177" s="249"/>
      <c r="FX177" s="249"/>
      <c r="FY177" s="249"/>
      <c r="FZ177" s="249"/>
      <c r="GA177" s="249"/>
      <c r="GB177" s="249"/>
      <c r="GC177" s="249"/>
      <c r="GD177" s="249"/>
      <c r="GE177" s="249"/>
      <c r="GF177" s="249"/>
      <c r="GG177" s="249"/>
      <c r="GH177" s="249"/>
      <c r="GI177" s="249"/>
      <c r="GJ177" s="249"/>
      <c r="GK177" s="249"/>
      <c r="GL177" s="249"/>
      <c r="GM177" s="249"/>
      <c r="GN177" s="249"/>
      <c r="GO177" s="249"/>
      <c r="GP177" s="249"/>
      <c r="GQ177" s="249"/>
      <c r="GR177" s="249"/>
      <c r="GS177" s="249"/>
      <c r="GT177" s="249"/>
      <c r="GU177" s="249"/>
      <c r="GV177" s="249"/>
      <c r="GW177" s="249"/>
      <c r="GX177" s="249"/>
      <c r="GY177" s="249"/>
      <c r="GZ177" s="249"/>
      <c r="HA177" s="249"/>
      <c r="HB177" s="249"/>
      <c r="HC177" s="249"/>
      <c r="HD177" s="249"/>
      <c r="HE177" s="249"/>
      <c r="HF177" s="249"/>
      <c r="HG177" s="249"/>
      <c r="HH177" s="249"/>
      <c r="HI177" s="249"/>
      <c r="HJ177" s="249"/>
      <c r="HK177" s="249"/>
      <c r="HL177" s="249"/>
      <c r="HM177" s="249"/>
      <c r="HN177" s="249"/>
      <c r="HO177" s="249"/>
      <c r="HP177" s="249"/>
      <c r="HQ177" s="249"/>
      <c r="HR177" s="249"/>
      <c r="HS177" s="249"/>
      <c r="HT177" s="249"/>
      <c r="HU177" s="249"/>
      <c r="HV177" s="249"/>
      <c r="HW177" s="249"/>
      <c r="HX177" s="249"/>
      <c r="HY177" s="249"/>
      <c r="HZ177" s="249"/>
      <c r="IA177" s="249"/>
      <c r="IB177" s="249"/>
      <c r="IC177" s="249"/>
      <c r="ID177" s="249"/>
      <c r="IE177" s="249"/>
      <c r="IF177" s="249"/>
      <c r="IG177" s="249"/>
      <c r="IH177" s="249"/>
      <c r="II177" s="249"/>
      <c r="IJ177" s="249"/>
      <c r="IK177" s="249"/>
      <c r="IL177" s="249"/>
      <c r="IM177" s="249"/>
      <c r="IN177" s="249"/>
      <c r="IO177" s="249"/>
      <c r="IP177" s="249"/>
      <c r="IQ177" s="249"/>
      <c r="IR177" s="249"/>
      <c r="IS177" s="249"/>
      <c r="IT177" s="249"/>
      <c r="IU177" s="249"/>
      <c r="IV177" s="249"/>
      <c r="IW177" s="249"/>
      <c r="IX177" s="249"/>
      <c r="IY177" s="249"/>
      <c r="IZ177" s="249"/>
      <c r="JA177" s="249"/>
      <c r="JB177" s="249"/>
      <c r="JC177" s="249"/>
      <c r="JD177" s="249"/>
      <c r="JE177" s="249"/>
      <c r="JF177" s="249"/>
      <c r="JG177" s="249"/>
      <c r="JH177" s="249"/>
      <c r="JI177" s="249"/>
      <c r="JJ177" s="249"/>
      <c r="JK177" s="249"/>
      <c r="JL177" s="249"/>
      <c r="JM177" s="249"/>
      <c r="JN177" s="249"/>
      <c r="JO177" s="249"/>
      <c r="JP177" s="249"/>
      <c r="JQ177" s="249"/>
      <c r="JR177" s="249"/>
      <c r="JS177" s="249"/>
      <c r="JT177" s="249"/>
      <c r="JU177" s="249"/>
      <c r="JV177" s="249"/>
      <c r="JW177" s="249"/>
      <c r="JX177" s="249"/>
      <c r="JY177" s="249"/>
      <c r="JZ177" s="249"/>
      <c r="KA177" s="249"/>
      <c r="KB177" s="249"/>
      <c r="KC177" s="249"/>
      <c r="KD177" s="249"/>
      <c r="KE177" s="249"/>
      <c r="KF177" s="249"/>
      <c r="KG177" s="249"/>
      <c r="KH177" s="249"/>
      <c r="KI177" s="249"/>
      <c r="KJ177" s="249"/>
      <c r="KK177" s="249"/>
      <c r="KL177" s="249"/>
      <c r="KM177" s="249"/>
      <c r="KN177" s="249"/>
      <c r="KO177" s="249"/>
      <c r="KP177" s="249"/>
      <c r="KQ177" s="249"/>
      <c r="KR177" s="249"/>
      <c r="KS177" s="249"/>
      <c r="KT177" s="249"/>
      <c r="KU177" s="249"/>
      <c r="KV177" s="249"/>
      <c r="KW177" s="249"/>
      <c r="KX177" s="249"/>
      <c r="KY177" s="249"/>
      <c r="KZ177" s="249"/>
      <c r="LA177" s="249"/>
      <c r="LB177" s="249"/>
      <c r="LC177" s="249"/>
      <c r="LD177" s="249"/>
      <c r="LE177" s="249"/>
      <c r="LF177" s="249"/>
      <c r="LG177" s="249"/>
      <c r="LH177" s="249"/>
      <c r="LI177" s="249"/>
      <c r="LJ177" s="249"/>
      <c r="LK177" s="249"/>
      <c r="LL177" s="249"/>
      <c r="LM177" s="249"/>
      <c r="LN177" s="249"/>
      <c r="LO177" s="249"/>
      <c r="LP177" s="249"/>
      <c r="LQ177" s="249"/>
      <c r="LR177" s="249"/>
      <c r="LS177" s="249"/>
      <c r="LT177" s="249"/>
      <c r="LU177" s="249"/>
      <c r="LV177" s="249"/>
      <c r="LW177" s="249"/>
      <c r="LX177" s="249"/>
      <c r="LY177" s="249"/>
      <c r="LZ177" s="249"/>
      <c r="MA177" s="249"/>
      <c r="MB177" s="249"/>
      <c r="MC177" s="249"/>
      <c r="MD177" s="249"/>
      <c r="ME177" s="249"/>
      <c r="MF177" s="249"/>
      <c r="MG177" s="249"/>
      <c r="MH177" s="249"/>
      <c r="MI177" s="249"/>
      <c r="MJ177" s="249"/>
      <c r="MK177" s="249"/>
      <c r="ML177" s="249"/>
      <c r="MM177" s="249"/>
      <c r="MN177" s="249"/>
      <c r="MO177" s="249"/>
      <c r="MP177" s="249"/>
      <c r="MQ177" s="249"/>
      <c r="MR177" s="249"/>
      <c r="MS177" s="249"/>
      <c r="MT177" s="249"/>
      <c r="MU177" s="249"/>
      <c r="MV177" s="249"/>
      <c r="MW177" s="249"/>
      <c r="MX177" s="249"/>
      <c r="MY177" s="249"/>
      <c r="MZ177" s="249"/>
      <c r="NA177" s="249"/>
      <c r="NB177" s="249"/>
      <c r="NC177" s="249"/>
      <c r="ND177" s="249"/>
      <c r="NE177" s="249"/>
      <c r="NF177" s="249"/>
      <c r="NG177" s="249"/>
      <c r="NH177" s="249"/>
      <c r="NI177" s="249"/>
      <c r="NJ177" s="249"/>
      <c r="NK177" s="249"/>
      <c r="NL177" s="249"/>
      <c r="NM177" s="249"/>
      <c r="NN177" s="249"/>
      <c r="NO177" s="249"/>
      <c r="NP177" s="249"/>
      <c r="NQ177" s="249"/>
      <c r="NR177" s="249"/>
      <c r="NS177" s="249"/>
      <c r="NT177" s="249"/>
      <c r="NU177" s="249"/>
      <c r="NV177" s="249"/>
      <c r="NW177" s="249"/>
      <c r="NX177" s="249"/>
      <c r="NY177" s="249"/>
      <c r="NZ177" s="249"/>
      <c r="OA177" s="249"/>
      <c r="OB177" s="249"/>
      <c r="OC177" s="249"/>
      <c r="OD177" s="249"/>
      <c r="OE177" s="249"/>
      <c r="OF177" s="249"/>
      <c r="OG177" s="249"/>
      <c r="OH177" s="249"/>
      <c r="OI177" s="249"/>
      <c r="OJ177" s="249"/>
      <c r="OK177" s="249"/>
      <c r="OL177" s="249"/>
      <c r="OM177" s="249"/>
      <c r="ON177" s="249"/>
      <c r="OO177" s="249"/>
      <c r="OP177" s="249"/>
      <c r="OQ177" s="249"/>
      <c r="OR177" s="249"/>
      <c r="OS177" s="249"/>
      <c r="OT177" s="249"/>
      <c r="OU177" s="249"/>
      <c r="OV177" s="249"/>
      <c r="OW177" s="249"/>
      <c r="OX177" s="249"/>
      <c r="OY177" s="249"/>
      <c r="OZ177" s="249"/>
      <c r="PA177" s="249"/>
      <c r="PB177" s="249"/>
      <c r="PC177" s="249"/>
      <c r="PD177" s="249"/>
      <c r="PE177" s="249"/>
      <c r="PF177" s="249"/>
      <c r="PG177" s="249"/>
      <c r="PH177" s="249"/>
      <c r="PI177" s="249"/>
      <c r="PJ177" s="249"/>
      <c r="PK177" s="249"/>
      <c r="PL177" s="249"/>
      <c r="PM177" s="249"/>
      <c r="PN177" s="249"/>
      <c r="PO177" s="249"/>
      <c r="PP177" s="249"/>
      <c r="PQ177" s="249"/>
      <c r="PR177" s="249"/>
      <c r="PS177" s="249"/>
      <c r="PT177" s="249"/>
      <c r="PU177" s="249"/>
      <c r="PV177" s="249"/>
      <c r="PW177" s="249"/>
      <c r="PX177" s="249"/>
      <c r="PY177" s="249"/>
      <c r="PZ177" s="249"/>
      <c r="QA177" s="249"/>
      <c r="QB177" s="249"/>
      <c r="QC177" s="249"/>
      <c r="QD177" s="249"/>
      <c r="QE177" s="249"/>
      <c r="QF177" s="249"/>
      <c r="QG177" s="249"/>
      <c r="QH177" s="249"/>
      <c r="QI177" s="249"/>
      <c r="QJ177" s="249"/>
      <c r="QK177" s="249"/>
      <c r="QL177" s="249"/>
      <c r="QM177" s="249"/>
      <c r="QN177" s="249"/>
      <c r="QO177" s="249"/>
      <c r="QP177" s="249"/>
      <c r="QQ177" s="249"/>
      <c r="QR177" s="249"/>
      <c r="QS177" s="249"/>
      <c r="QT177" s="249"/>
      <c r="QU177" s="249"/>
      <c r="QV177" s="249"/>
      <c r="QW177" s="249"/>
      <c r="QX177" s="249"/>
      <c r="QY177" s="249"/>
      <c r="QZ177" s="249"/>
      <c r="RA177" s="249"/>
      <c r="RB177" s="249"/>
      <c r="RC177" s="249"/>
      <c r="RD177" s="249"/>
      <c r="RE177" s="249"/>
      <c r="RF177" s="249"/>
      <c r="RG177" s="249"/>
      <c r="RH177" s="249"/>
      <c r="RI177" s="249"/>
      <c r="RJ177" s="249"/>
      <c r="RK177" s="249"/>
      <c r="RL177" s="249"/>
      <c r="RM177" s="249"/>
      <c r="RN177" s="249"/>
      <c r="RO177" s="249"/>
      <c r="RP177" s="249"/>
      <c r="RQ177" s="249"/>
      <c r="RR177" s="249"/>
      <c r="RS177" s="249"/>
      <c r="RT177" s="249"/>
      <c r="RU177" s="249"/>
      <c r="RV177" s="249"/>
      <c r="RW177" s="249"/>
      <c r="RX177" s="249"/>
      <c r="RY177" s="249"/>
      <c r="RZ177" s="249"/>
      <c r="SA177" s="249"/>
      <c r="SB177" s="249"/>
      <c r="SC177" s="249"/>
      <c r="SD177" s="249"/>
      <c r="SE177" s="249"/>
      <c r="SF177" s="249"/>
      <c r="SG177" s="249"/>
      <c r="SH177" s="249"/>
      <c r="SI177" s="249"/>
      <c r="SJ177" s="249"/>
      <c r="SK177" s="249"/>
      <c r="SL177" s="249"/>
      <c r="SM177" s="249"/>
      <c r="SN177" s="249"/>
      <c r="SO177" s="249"/>
      <c r="SP177" s="249"/>
      <c r="SQ177" s="249"/>
      <c r="SR177" s="249"/>
      <c r="SS177" s="249"/>
      <c r="ST177" s="249"/>
      <c r="SU177" s="249"/>
      <c r="SV177" s="249"/>
      <c r="SW177" s="249"/>
      <c r="SX177" s="249"/>
      <c r="SY177" s="249"/>
      <c r="SZ177" s="249"/>
      <c r="TA177" s="249"/>
      <c r="TB177" s="249"/>
      <c r="TC177" s="249"/>
      <c r="TD177" s="249"/>
      <c r="TE177" s="249"/>
      <c r="TF177" s="249"/>
      <c r="TG177" s="249"/>
      <c r="TH177" s="249"/>
      <c r="TI177" s="249"/>
      <c r="TJ177" s="249"/>
      <c r="TK177" s="249"/>
      <c r="TL177" s="249"/>
      <c r="TM177" s="249"/>
      <c r="TN177" s="249"/>
      <c r="TO177" s="249"/>
      <c r="TP177" s="249"/>
      <c r="TQ177" s="249"/>
      <c r="TR177" s="249"/>
      <c r="TS177" s="249"/>
      <c r="TT177" s="249"/>
      <c r="TU177" s="249"/>
      <c r="TV177" s="249"/>
      <c r="TW177" s="249"/>
      <c r="TX177" s="249"/>
      <c r="TY177" s="249"/>
      <c r="TZ177" s="249"/>
      <c r="UA177" s="249"/>
      <c r="UB177" s="249"/>
      <c r="UC177" s="249"/>
      <c r="UD177" s="249"/>
      <c r="UE177" s="249"/>
      <c r="UF177" s="249"/>
      <c r="UG177" s="249"/>
      <c r="UH177" s="249"/>
      <c r="UI177" s="249"/>
      <c r="UJ177" s="249"/>
      <c r="UK177" s="249"/>
      <c r="UL177" s="249"/>
      <c r="UM177" s="249"/>
      <c r="UN177" s="249"/>
      <c r="UO177" s="249"/>
      <c r="UP177" s="249"/>
      <c r="UQ177" s="249"/>
      <c r="UR177" s="249"/>
      <c r="US177" s="249"/>
      <c r="UT177" s="249"/>
      <c r="UU177" s="249"/>
      <c r="UV177" s="249"/>
      <c r="UW177" s="249"/>
      <c r="UX177" s="249"/>
      <c r="UY177" s="249"/>
      <c r="UZ177" s="249"/>
      <c r="VA177" s="249"/>
      <c r="VB177" s="249"/>
      <c r="VC177" s="249"/>
      <c r="VD177" s="249"/>
      <c r="VE177" s="249"/>
      <c r="VF177" s="249"/>
      <c r="VG177" s="249"/>
      <c r="VH177" s="249"/>
      <c r="VI177" s="249"/>
      <c r="VJ177" s="249"/>
      <c r="VK177" s="249"/>
      <c r="VL177" s="249"/>
      <c r="VM177" s="249"/>
      <c r="VN177" s="249"/>
      <c r="VO177" s="249"/>
      <c r="VP177" s="249"/>
      <c r="VQ177" s="249"/>
      <c r="VR177" s="249"/>
      <c r="VS177" s="249"/>
      <c r="VT177" s="249"/>
      <c r="VU177" s="249"/>
      <c r="VV177" s="249"/>
      <c r="VW177" s="249"/>
      <c r="VX177" s="249"/>
      <c r="VY177" s="249"/>
      <c r="VZ177" s="249"/>
      <c r="WA177" s="249"/>
      <c r="WB177" s="249"/>
      <c r="WC177" s="249"/>
      <c r="WD177" s="249"/>
      <c r="WE177" s="249"/>
      <c r="WF177" s="249"/>
      <c r="WG177" s="249"/>
      <c r="WH177" s="249"/>
      <c r="WI177" s="249"/>
      <c r="WJ177" s="249"/>
      <c r="WK177" s="249"/>
      <c r="WL177" s="249"/>
      <c r="WM177" s="249"/>
      <c r="WN177" s="249"/>
      <c r="WO177" s="249"/>
      <c r="WP177" s="249"/>
      <c r="WQ177" s="249"/>
      <c r="WR177" s="249"/>
      <c r="WS177" s="249"/>
      <c r="WT177" s="249"/>
      <c r="WU177" s="249"/>
      <c r="WV177" s="249"/>
      <c r="WW177" s="249"/>
      <c r="WX177" s="249"/>
      <c r="WY177" s="249"/>
      <c r="WZ177" s="249"/>
      <c r="XA177" s="249"/>
      <c r="XB177" s="249"/>
      <c r="XC177" s="249"/>
      <c r="XD177" s="249"/>
      <c r="XE177" s="249"/>
      <c r="XF177" s="249"/>
      <c r="XG177" s="249"/>
      <c r="XH177" s="249"/>
      <c r="XI177" s="249"/>
      <c r="XJ177" s="249"/>
      <c r="XK177" s="249"/>
      <c r="XL177" s="249"/>
      <c r="XM177" s="249"/>
      <c r="XN177" s="249"/>
      <c r="XO177" s="249"/>
      <c r="XP177" s="249"/>
      <c r="XQ177" s="249"/>
      <c r="XR177" s="249"/>
      <c r="XS177" s="249"/>
      <c r="XT177" s="249"/>
      <c r="XU177" s="249"/>
      <c r="XV177" s="249"/>
      <c r="XW177" s="249"/>
      <c r="XX177" s="249"/>
      <c r="XY177" s="249"/>
      <c r="XZ177" s="249"/>
      <c r="YA177" s="249"/>
      <c r="YB177" s="249"/>
      <c r="YC177" s="249"/>
      <c r="YD177" s="249"/>
      <c r="YE177" s="249"/>
      <c r="YF177" s="249"/>
      <c r="YG177" s="249"/>
      <c r="YH177" s="249"/>
      <c r="YI177" s="249"/>
      <c r="YJ177" s="249"/>
      <c r="YK177" s="249"/>
      <c r="YL177" s="249"/>
      <c r="YM177" s="249"/>
      <c r="YN177" s="249"/>
      <c r="YO177" s="249"/>
      <c r="YP177" s="249"/>
      <c r="YQ177" s="249"/>
      <c r="YR177" s="249"/>
      <c r="YS177" s="249"/>
      <c r="YT177" s="249"/>
      <c r="YU177" s="249"/>
      <c r="YV177" s="249"/>
      <c r="YW177" s="249"/>
      <c r="YX177" s="249"/>
      <c r="YY177" s="249"/>
      <c r="YZ177" s="249"/>
      <c r="ZA177" s="249"/>
      <c r="ZB177" s="249"/>
      <c r="ZC177" s="249"/>
      <c r="ZD177" s="249"/>
      <c r="ZE177" s="249"/>
      <c r="ZF177" s="249"/>
      <c r="ZG177" s="249"/>
      <c r="ZH177" s="249"/>
      <c r="ZI177" s="249"/>
      <c r="ZJ177" s="249"/>
      <c r="ZK177" s="249"/>
      <c r="ZL177" s="249"/>
      <c r="ZM177" s="249"/>
      <c r="ZN177" s="249"/>
      <c r="ZO177" s="249"/>
      <c r="ZP177" s="249"/>
      <c r="ZQ177" s="249"/>
      <c r="ZR177" s="249"/>
      <c r="ZS177" s="249"/>
      <c r="ZT177" s="249"/>
      <c r="ZU177" s="249"/>
      <c r="ZV177" s="249"/>
      <c r="ZW177" s="249"/>
      <c r="ZX177" s="249"/>
      <c r="ZY177" s="249"/>
      <c r="ZZ177" s="249"/>
      <c r="AAA177" s="249"/>
      <c r="AAB177" s="249"/>
      <c r="AAC177" s="249"/>
      <c r="AAD177" s="249"/>
      <c r="AAE177" s="249"/>
      <c r="AAF177" s="249"/>
      <c r="AAG177" s="249"/>
      <c r="AAH177" s="249"/>
      <c r="AAI177" s="249"/>
      <c r="AAJ177" s="249"/>
      <c r="AAK177" s="249"/>
      <c r="AAL177" s="249"/>
      <c r="AAM177" s="249"/>
      <c r="AAN177" s="249"/>
      <c r="AAO177" s="249"/>
      <c r="AAP177" s="249"/>
      <c r="AAQ177" s="249"/>
      <c r="AAR177" s="249"/>
      <c r="AAS177" s="249"/>
      <c r="AAT177" s="249"/>
      <c r="AAU177" s="249"/>
      <c r="AAV177" s="249"/>
      <c r="AAW177" s="249"/>
      <c r="AAX177" s="249"/>
      <c r="AAY177" s="249"/>
      <c r="AAZ177" s="249"/>
      <c r="ABA177" s="249"/>
      <c r="ABB177" s="249"/>
      <c r="ABC177" s="249"/>
      <c r="ABD177" s="249"/>
      <c r="ABE177" s="249"/>
      <c r="ABF177" s="249"/>
      <c r="ABG177" s="249"/>
      <c r="ABH177" s="249"/>
      <c r="ABI177" s="249"/>
      <c r="ABJ177" s="249"/>
      <c r="ABK177" s="249"/>
      <c r="ABL177" s="249"/>
      <c r="ABM177" s="249"/>
      <c r="ABN177" s="249"/>
      <c r="ABO177" s="249"/>
      <c r="ABP177" s="249"/>
      <c r="ABQ177" s="249"/>
      <c r="ABR177" s="249"/>
      <c r="ABS177" s="249"/>
      <c r="ABT177" s="249"/>
      <c r="ABU177" s="249"/>
      <c r="ABV177" s="249"/>
      <c r="ABW177" s="249"/>
      <c r="ABX177" s="249"/>
      <c r="ABY177" s="249"/>
      <c r="ABZ177" s="249"/>
      <c r="ACA177" s="249"/>
      <c r="ACB177" s="249"/>
      <c r="ACC177" s="249"/>
      <c r="ACD177" s="249"/>
      <c r="ACE177" s="249"/>
      <c r="ACF177" s="249"/>
      <c r="ACG177" s="249"/>
      <c r="ACH177" s="249"/>
      <c r="ACI177" s="249"/>
      <c r="ACJ177" s="249"/>
      <c r="ACK177" s="249"/>
      <c r="ACL177" s="249"/>
      <c r="ACM177" s="249"/>
      <c r="ACN177" s="249"/>
      <c r="ACO177" s="249"/>
      <c r="ACP177" s="249"/>
      <c r="ACQ177" s="249"/>
      <c r="ACR177" s="249"/>
      <c r="ACS177" s="249"/>
      <c r="ACT177" s="249"/>
      <c r="ACU177" s="249"/>
      <c r="ACV177" s="249"/>
      <c r="ACW177" s="249"/>
      <c r="ACX177" s="249"/>
      <c r="ACY177" s="249"/>
      <c r="ACZ177" s="249"/>
      <c r="ADA177" s="249"/>
      <c r="ADB177" s="249"/>
      <c r="ADC177" s="249"/>
      <c r="ADD177" s="249"/>
      <c r="ADE177" s="249"/>
      <c r="ADF177" s="249"/>
      <c r="ADG177" s="249"/>
      <c r="ADH177" s="249"/>
      <c r="ADI177" s="249"/>
      <c r="ADJ177" s="249"/>
      <c r="ADK177" s="249"/>
      <c r="ADL177" s="249"/>
      <c r="ADM177" s="249"/>
      <c r="ADN177" s="249"/>
      <c r="ADO177" s="249"/>
      <c r="ADP177" s="249"/>
      <c r="ADQ177" s="249"/>
      <c r="ADR177" s="249"/>
      <c r="ADS177" s="249"/>
      <c r="ADT177" s="249"/>
      <c r="ADU177" s="249"/>
      <c r="ADV177" s="249"/>
      <c r="ADW177" s="249"/>
      <c r="ADX177" s="249"/>
      <c r="ADY177" s="249"/>
      <c r="ADZ177" s="249"/>
      <c r="AEA177" s="249"/>
      <c r="AEB177" s="249"/>
      <c r="AEC177" s="249"/>
      <c r="AED177" s="249"/>
      <c r="AEE177" s="249"/>
      <c r="AEF177" s="249"/>
      <c r="AEG177" s="249"/>
      <c r="AEH177" s="249"/>
      <c r="AEI177" s="249"/>
      <c r="AEJ177" s="249"/>
      <c r="AEK177" s="249"/>
      <c r="AEL177" s="249"/>
      <c r="AEM177" s="249"/>
      <c r="AEN177" s="249"/>
      <c r="AEO177" s="249"/>
      <c r="AEP177" s="249"/>
      <c r="AEQ177" s="249"/>
      <c r="AER177" s="249"/>
      <c r="AES177" s="249"/>
      <c r="AET177" s="249"/>
      <c r="AEU177" s="249"/>
      <c r="AEV177" s="249"/>
      <c r="AEW177" s="249"/>
      <c r="AEX177" s="249"/>
      <c r="AEY177" s="249"/>
      <c r="AEZ177" s="249"/>
      <c r="AFA177" s="249"/>
      <c r="AFB177" s="249"/>
      <c r="AFC177" s="249"/>
      <c r="AFD177" s="249"/>
      <c r="AFE177" s="249"/>
      <c r="AFF177" s="249"/>
      <c r="AFG177" s="249"/>
      <c r="AFH177" s="249"/>
      <c r="AFI177" s="249"/>
      <c r="AFJ177" s="249"/>
      <c r="AFK177" s="249"/>
      <c r="AFL177" s="249"/>
      <c r="AFM177" s="249"/>
      <c r="AFN177" s="249"/>
      <c r="AFO177" s="249"/>
      <c r="AFP177" s="249"/>
      <c r="AFQ177" s="249"/>
      <c r="AFR177" s="249"/>
      <c r="AFS177" s="249"/>
      <c r="AFT177" s="249"/>
      <c r="AFU177" s="249"/>
      <c r="AFV177" s="249"/>
      <c r="AFW177" s="249"/>
      <c r="AFX177" s="249"/>
      <c r="AFY177" s="249"/>
      <c r="AFZ177" s="249"/>
      <c r="AGA177" s="249"/>
      <c r="AGB177" s="249"/>
      <c r="AGC177" s="249"/>
      <c r="AGD177" s="249"/>
      <c r="AGE177" s="249"/>
      <c r="AGF177" s="249"/>
      <c r="AGG177" s="249"/>
      <c r="AGH177" s="249"/>
      <c r="AGI177" s="249"/>
      <c r="AGJ177" s="249"/>
      <c r="AGK177" s="249"/>
      <c r="AGL177" s="249"/>
      <c r="AGM177" s="249"/>
      <c r="AGN177" s="249"/>
      <c r="AGO177" s="249"/>
      <c r="AGP177" s="249"/>
      <c r="AGQ177" s="249"/>
      <c r="AGR177" s="249"/>
      <c r="AGS177" s="249"/>
      <c r="AGT177" s="249"/>
      <c r="AGU177" s="249"/>
      <c r="AGV177" s="249"/>
      <c r="AGW177" s="249"/>
      <c r="AGX177" s="249"/>
      <c r="AGY177" s="249"/>
      <c r="AGZ177" s="249"/>
      <c r="AHA177" s="249"/>
      <c r="AHB177" s="249"/>
      <c r="AHC177" s="249"/>
      <c r="AHD177" s="249"/>
      <c r="AHE177" s="249"/>
      <c r="AHF177" s="249"/>
      <c r="AHG177" s="249"/>
      <c r="AHH177" s="249"/>
      <c r="AHI177" s="249"/>
      <c r="AHJ177" s="249"/>
      <c r="AHK177" s="249"/>
      <c r="AHL177" s="249"/>
      <c r="AHM177" s="249"/>
      <c r="AHN177" s="249"/>
      <c r="AHO177" s="249"/>
      <c r="AHP177" s="249"/>
      <c r="AHQ177" s="249"/>
      <c r="AHR177" s="249"/>
      <c r="AHS177" s="249"/>
      <c r="AHT177" s="249"/>
      <c r="AHU177" s="249"/>
      <c r="AHV177" s="249"/>
      <c r="AHW177" s="249"/>
      <c r="AHX177" s="249"/>
      <c r="AHY177" s="249"/>
      <c r="AHZ177" s="249"/>
      <c r="AIA177" s="249"/>
      <c r="AIB177" s="249"/>
      <c r="AIC177" s="249"/>
      <c r="AID177" s="249"/>
      <c r="AIE177" s="249"/>
      <c r="AIF177" s="249"/>
      <c r="AIG177" s="249"/>
      <c r="AIH177" s="249"/>
      <c r="AII177" s="249"/>
      <c r="AIJ177" s="249"/>
      <c r="AIK177" s="249"/>
      <c r="AIL177" s="249"/>
      <c r="AIM177" s="249"/>
      <c r="AIN177" s="249"/>
      <c r="AIO177" s="249"/>
      <c r="AIP177" s="249"/>
      <c r="AIQ177" s="249"/>
      <c r="AIR177" s="249"/>
      <c r="AIS177" s="249"/>
      <c r="AIT177" s="249"/>
      <c r="AIU177" s="249"/>
      <c r="AIV177" s="249"/>
      <c r="AIW177" s="249"/>
      <c r="AIX177" s="249"/>
      <c r="AIY177" s="249"/>
      <c r="AIZ177" s="249"/>
      <c r="AJA177" s="249"/>
      <c r="AJB177" s="249"/>
      <c r="AJC177" s="249"/>
      <c r="AJD177" s="249"/>
      <c r="AJE177" s="249"/>
      <c r="AJF177" s="249"/>
      <c r="AJG177" s="249"/>
      <c r="AJH177" s="249"/>
      <c r="AJI177" s="249"/>
      <c r="AJJ177" s="249"/>
      <c r="AJK177" s="249"/>
      <c r="AJL177" s="249"/>
      <c r="AJM177" s="249"/>
      <c r="AJN177" s="249"/>
      <c r="AJO177" s="249"/>
      <c r="AJP177" s="249"/>
      <c r="AJQ177" s="249"/>
      <c r="AJR177" s="249"/>
      <c r="AJS177" s="249"/>
      <c r="AJT177" s="249"/>
      <c r="AJU177" s="249"/>
      <c r="AJV177" s="249"/>
      <c r="AJW177" s="249"/>
      <c r="AJX177" s="249"/>
      <c r="AJY177" s="249"/>
      <c r="AJZ177" s="249"/>
      <c r="AKA177" s="249"/>
      <c r="AKB177" s="249"/>
      <c r="AKC177" s="249"/>
      <c r="AKD177" s="249"/>
      <c r="AKE177" s="249"/>
      <c r="AKF177" s="249"/>
      <c r="AKG177" s="249"/>
      <c r="AKH177" s="249"/>
      <c r="AKI177" s="249"/>
      <c r="AKJ177" s="249"/>
      <c r="AKK177" s="249"/>
      <c r="AKL177" s="249"/>
      <c r="AKM177" s="249"/>
      <c r="AKN177" s="249"/>
      <c r="AKO177" s="249"/>
      <c r="AKP177" s="249"/>
      <c r="AKQ177" s="249"/>
      <c r="AKR177" s="249"/>
      <c r="AKS177" s="249"/>
      <c r="AKT177" s="249"/>
      <c r="AKU177" s="249"/>
      <c r="AKV177" s="249"/>
      <c r="AKW177" s="249"/>
      <c r="AKX177" s="249"/>
      <c r="AKY177" s="249"/>
      <c r="AKZ177" s="249"/>
      <c r="ALA177" s="249"/>
      <c r="ALB177" s="249"/>
      <c r="ALC177" s="249"/>
      <c r="ALD177" s="249"/>
      <c r="ALE177" s="249"/>
      <c r="ALF177" s="249"/>
      <c r="ALG177" s="249"/>
      <c r="ALH177" s="249"/>
      <c r="ALI177" s="249"/>
      <c r="ALJ177" s="249"/>
      <c r="ALK177" s="249"/>
      <c r="ALL177" s="249"/>
      <c r="ALM177" s="249"/>
      <c r="ALN177" s="249"/>
      <c r="ALO177" s="249"/>
      <c r="ALP177" s="249"/>
      <c r="ALQ177" s="249"/>
      <c r="ALR177" s="249"/>
      <c r="ALS177" s="249"/>
      <c r="ALT177" s="249"/>
      <c r="ALU177" s="249"/>
      <c r="ALV177" s="249"/>
      <c r="ALW177" s="249"/>
      <c r="ALX177" s="249"/>
      <c r="ALY177" s="249"/>
      <c r="ALZ177" s="249"/>
      <c r="AMA177" s="249"/>
      <c r="AMB177" s="249"/>
      <c r="AMC177" s="249"/>
      <c r="AMD177" s="249"/>
      <c r="AME177" s="249"/>
      <c r="AMF177" s="249"/>
      <c r="AMG177" s="249"/>
      <c r="AMH177" s="249"/>
      <c r="AMI177" s="249"/>
      <c r="AMJ177" s="249"/>
      <c r="AMK177" s="249"/>
      <c r="AML177" s="249"/>
      <c r="AMM177" s="249"/>
      <c r="AMN177" s="249"/>
      <c r="AMO177" s="249"/>
      <c r="AMP177" s="249"/>
      <c r="AMQ177" s="249"/>
      <c r="AMR177" s="249"/>
      <c r="AMS177" s="249"/>
      <c r="AMT177" s="249"/>
      <c r="AMU177" s="249"/>
      <c r="AMV177" s="249"/>
      <c r="AMW177" s="249"/>
      <c r="AMX177" s="249"/>
      <c r="AMY177" s="249"/>
      <c r="AMZ177" s="249"/>
      <c r="ANA177" s="249"/>
      <c r="ANB177" s="249"/>
      <c r="ANC177" s="249"/>
      <c r="AND177" s="249"/>
      <c r="ANE177" s="249"/>
      <c r="ANF177" s="249"/>
      <c r="ANG177" s="249"/>
      <c r="ANH177" s="249"/>
      <c r="ANI177" s="249"/>
      <c r="ANJ177" s="249"/>
      <c r="ANK177" s="249"/>
      <c r="ANL177" s="249"/>
      <c r="ANM177" s="249"/>
      <c r="ANN177" s="249"/>
      <c r="ANO177" s="249"/>
      <c r="ANP177" s="249"/>
      <c r="ANQ177" s="249"/>
      <c r="ANR177" s="249"/>
      <c r="ANS177" s="249"/>
      <c r="ANT177" s="249"/>
      <c r="ANU177" s="249"/>
      <c r="ANV177" s="249"/>
      <c r="ANW177" s="249"/>
      <c r="ANX177" s="249"/>
      <c r="ANY177" s="249"/>
      <c r="ANZ177" s="249"/>
      <c r="AOA177" s="249"/>
      <c r="AOB177" s="249"/>
      <c r="AOC177" s="249"/>
      <c r="AOD177" s="249"/>
      <c r="AOE177" s="249"/>
      <c r="AOF177" s="249"/>
      <c r="AOG177" s="249"/>
      <c r="AOH177" s="249"/>
      <c r="AOI177" s="249"/>
      <c r="AOJ177" s="249"/>
      <c r="AOK177" s="249"/>
      <c r="AOL177" s="249"/>
      <c r="AOM177" s="249"/>
      <c r="AON177" s="249"/>
      <c r="AOO177" s="249"/>
      <c r="AOP177" s="249"/>
      <c r="AOQ177" s="249"/>
      <c r="AOR177" s="249"/>
      <c r="AOS177" s="249"/>
      <c r="AOT177" s="249"/>
      <c r="AOU177" s="249"/>
      <c r="AOV177" s="249"/>
      <c r="AOW177" s="249"/>
      <c r="AOX177" s="249"/>
      <c r="AOY177" s="249"/>
      <c r="AOZ177" s="249"/>
      <c r="APA177" s="249"/>
      <c r="APB177" s="249"/>
      <c r="APC177" s="249"/>
      <c r="APD177" s="249"/>
      <c r="APE177" s="249"/>
      <c r="APF177" s="249"/>
      <c r="APG177" s="249"/>
      <c r="APH177" s="249"/>
      <c r="API177" s="249"/>
      <c r="APJ177" s="249"/>
      <c r="APK177" s="249"/>
      <c r="APL177" s="249"/>
      <c r="APM177" s="249"/>
      <c r="APN177" s="249"/>
      <c r="APO177" s="249"/>
      <c r="APP177" s="249"/>
    </row>
    <row r="178" spans="1:1108" s="173" customFormat="1">
      <c r="A178" s="42">
        <v>458</v>
      </c>
      <c r="B178" s="168">
        <v>161</v>
      </c>
      <c r="C178" s="102" t="s">
        <v>1185</v>
      </c>
      <c r="D178" s="174">
        <v>2000</v>
      </c>
      <c r="E178" s="97" t="s">
        <v>1160</v>
      </c>
      <c r="F178" s="280" t="s">
        <v>1162</v>
      </c>
      <c r="G178" s="405" t="s">
        <v>1161</v>
      </c>
      <c r="H178" s="405" t="s">
        <v>1164</v>
      </c>
      <c r="I178" s="405" t="s">
        <v>1163</v>
      </c>
      <c r="J178" s="10" t="s">
        <v>1165</v>
      </c>
      <c r="K178" s="10" t="s">
        <v>1166</v>
      </c>
      <c r="L178" s="74" t="s">
        <v>1167</v>
      </c>
      <c r="M178" s="10" t="s">
        <v>1168</v>
      </c>
      <c r="N178" s="74" t="s">
        <v>293</v>
      </c>
      <c r="O178" s="177">
        <v>101578</v>
      </c>
      <c r="P178" s="401">
        <v>80</v>
      </c>
      <c r="Q178" s="401" t="s">
        <v>0</v>
      </c>
      <c r="R178" s="401">
        <v>41</v>
      </c>
      <c r="S178" s="109" t="s">
        <v>0</v>
      </c>
      <c r="T178" s="109">
        <v>1.5</v>
      </c>
      <c r="U178" s="109" t="s">
        <v>0</v>
      </c>
      <c r="V178" s="109">
        <v>6.6</v>
      </c>
      <c r="W178" s="109" t="s">
        <v>0</v>
      </c>
      <c r="X178" s="109">
        <v>3.5</v>
      </c>
      <c r="Y178" s="109" t="s">
        <v>0</v>
      </c>
      <c r="Z178" s="109">
        <v>5</v>
      </c>
      <c r="AA178" s="109" t="s">
        <v>0</v>
      </c>
      <c r="AB178" s="109"/>
      <c r="AC178" s="109" t="s">
        <v>0</v>
      </c>
      <c r="AD178" s="109"/>
      <c r="AE178" s="109" t="s">
        <v>0</v>
      </c>
      <c r="AF178" s="77">
        <v>3.5</v>
      </c>
      <c r="AG178" s="78">
        <v>6</v>
      </c>
      <c r="AH178" s="77" t="s">
        <v>1186</v>
      </c>
      <c r="AI178" s="77" t="s">
        <v>0</v>
      </c>
      <c r="AJ178" s="80"/>
      <c r="AK178" s="80"/>
      <c r="AL178" s="26" t="s">
        <v>11</v>
      </c>
      <c r="AM178" s="26"/>
      <c r="AN178" s="26"/>
      <c r="AO178" s="26"/>
      <c r="AP178" s="111">
        <v>20</v>
      </c>
      <c r="AQ178" s="111" t="s">
        <v>7</v>
      </c>
      <c r="AR178" s="83">
        <v>5.1999999999999998E-2</v>
      </c>
      <c r="AS178" s="83" t="s">
        <v>20</v>
      </c>
      <c r="AT178" s="265"/>
      <c r="AU178" s="266"/>
      <c r="AV178" s="266"/>
      <c r="AW178" s="74" t="s">
        <v>206</v>
      </c>
      <c r="AX178" s="74" t="s">
        <v>207</v>
      </c>
      <c r="AY178" s="74" t="s">
        <v>208</v>
      </c>
      <c r="AZ178" s="74" t="s">
        <v>209</v>
      </c>
      <c r="BA178" s="152" t="s">
        <v>4</v>
      </c>
      <c r="BB178" s="86" t="s">
        <v>165</v>
      </c>
      <c r="BC178" s="86" t="s">
        <v>4</v>
      </c>
      <c r="BD178" s="86" t="s">
        <v>166</v>
      </c>
      <c r="BE178" s="404" t="s">
        <v>1160</v>
      </c>
      <c r="BF178" s="236" t="s">
        <v>1170</v>
      </c>
      <c r="BG178" s="236" t="s">
        <v>1171</v>
      </c>
      <c r="BH178" s="236" t="s">
        <v>1172</v>
      </c>
      <c r="BM178" s="154" t="s">
        <v>294</v>
      </c>
      <c r="BN178" s="157" t="s">
        <v>295</v>
      </c>
      <c r="BO178" s="157" t="s">
        <v>296</v>
      </c>
      <c r="BP178" s="156" t="s">
        <v>297</v>
      </c>
      <c r="BQ178" s="155" t="s">
        <v>298</v>
      </c>
      <c r="BR178" s="155" t="s">
        <v>299</v>
      </c>
      <c r="BS178" s="121" t="s">
        <v>300</v>
      </c>
      <c r="BT178" s="121" t="s">
        <v>301</v>
      </c>
      <c r="BU178" s="121" t="s">
        <v>294</v>
      </c>
      <c r="BV178" s="121" t="s">
        <v>302</v>
      </c>
      <c r="BW178" s="121" t="s">
        <v>296</v>
      </c>
      <c r="BX178" s="121" t="s">
        <v>297</v>
      </c>
      <c r="BY178" s="121" t="s">
        <v>283</v>
      </c>
      <c r="BZ178" s="154"/>
      <c r="CA178" s="154"/>
      <c r="CB178" s="154"/>
      <c r="CC178" s="154" t="s">
        <v>227</v>
      </c>
      <c r="CD178" s="156" t="s">
        <v>228</v>
      </c>
      <c r="CE178" s="157" t="s">
        <v>229</v>
      </c>
      <c r="CF178" s="157" t="s">
        <v>230</v>
      </c>
      <c r="CG178" s="245" t="s">
        <v>231</v>
      </c>
      <c r="CH178" s="154" t="s">
        <v>232</v>
      </c>
      <c r="CI178" s="156" t="s">
        <v>233</v>
      </c>
      <c r="CJ178" s="156" t="s">
        <v>234</v>
      </c>
      <c r="CK178" s="158"/>
      <c r="CL178" s="158"/>
      <c r="CM178" s="158"/>
      <c r="CN178" s="158"/>
      <c r="CO178" s="158"/>
      <c r="CP178" s="158"/>
      <c r="CQ178" s="158"/>
      <c r="CR178" s="158"/>
      <c r="CS178" s="158"/>
      <c r="CT178" s="158"/>
      <c r="CU178" s="158"/>
      <c r="CV178" s="158"/>
      <c r="CW178" s="158"/>
      <c r="CX178" s="158"/>
      <c r="CY178" s="158"/>
      <c r="CZ178" s="91"/>
      <c r="DA178" s="92"/>
      <c r="DB178" s="93"/>
      <c r="DC178" s="93"/>
      <c r="DD178" s="93"/>
      <c r="DE178" s="90" t="s">
        <v>235</v>
      </c>
      <c r="DF178" s="92"/>
      <c r="DG178" s="158"/>
      <c r="DH178" s="158"/>
      <c r="DI178" s="92"/>
      <c r="DJ178" s="91"/>
      <c r="DK178" s="91"/>
      <c r="DL178" s="91"/>
      <c r="DM178" s="127" t="s">
        <v>283</v>
      </c>
      <c r="DN178" s="127" t="s">
        <v>283</v>
      </c>
      <c r="DO178" s="127" t="s">
        <v>283</v>
      </c>
      <c r="DP178" s="127"/>
      <c r="DQ178" s="91"/>
      <c r="DR178" s="91"/>
      <c r="DS178" s="91"/>
      <c r="DT178" s="91"/>
      <c r="DU178" s="91" t="s">
        <v>1173</v>
      </c>
      <c r="DV178" s="91" t="s">
        <v>1174</v>
      </c>
      <c r="DW178" s="91" t="s">
        <v>1175</v>
      </c>
      <c r="DX178" s="91" t="s">
        <v>1176</v>
      </c>
      <c r="DY178" s="91"/>
      <c r="DZ178" s="91"/>
      <c r="EA178" s="91"/>
      <c r="EB178" s="91"/>
      <c r="EC178" s="91"/>
      <c r="ED178" s="91"/>
      <c r="EE178" s="91"/>
      <c r="EF178" s="91"/>
      <c r="EG178" s="94"/>
      <c r="EH178" s="94"/>
      <c r="EI178" s="95"/>
      <c r="EJ178" s="95"/>
      <c r="EK178" s="96"/>
      <c r="EL178" s="74"/>
      <c r="EM178" s="74"/>
      <c r="EN178" s="137"/>
      <c r="EO178" s="185"/>
      <c r="EP178" s="185"/>
      <c r="EQ178" s="185" t="s">
        <v>1177</v>
      </c>
      <c r="ER178" s="185" t="s">
        <v>1178</v>
      </c>
      <c r="ES178" s="185" t="s">
        <v>1179</v>
      </c>
      <c r="ET178" s="185"/>
      <c r="EU178" s="185"/>
      <c r="EV178" s="137"/>
      <c r="EW178" s="137"/>
      <c r="EX178" s="356"/>
      <c r="EY178" s="356"/>
      <c r="EZ178" s="356"/>
      <c r="FA178" s="356"/>
      <c r="FB178" s="356"/>
      <c r="FC178" s="356"/>
      <c r="FD178" s="356"/>
      <c r="FE178" s="356"/>
      <c r="FF178" s="248"/>
      <c r="FG178" s="248"/>
      <c r="FH178" s="248"/>
      <c r="FI178" s="248"/>
      <c r="FJ178" s="248"/>
      <c r="FK178" s="248"/>
      <c r="FL178" s="135">
        <v>1</v>
      </c>
      <c r="FM178" s="136"/>
      <c r="FN178" s="136"/>
      <c r="FO178" s="136"/>
      <c r="FP178" s="136"/>
      <c r="FQ178" s="136"/>
      <c r="FR178" s="136"/>
      <c r="FS178" s="136"/>
      <c r="FT178" s="136"/>
      <c r="FU178" s="136"/>
      <c r="FV178" s="136"/>
      <c r="FW178" s="249"/>
      <c r="FX178" s="249"/>
      <c r="FY178" s="249"/>
      <c r="FZ178" s="249"/>
      <c r="GA178" s="249"/>
      <c r="GB178" s="249"/>
      <c r="GC178" s="249"/>
      <c r="GD178" s="249"/>
      <c r="GE178" s="249"/>
      <c r="GF178" s="249"/>
      <c r="GG178" s="249"/>
      <c r="GH178" s="249"/>
      <c r="GI178" s="249"/>
      <c r="GJ178" s="249"/>
      <c r="GK178" s="249"/>
      <c r="GL178" s="249"/>
      <c r="GM178" s="249"/>
      <c r="GN178" s="249"/>
      <c r="GO178" s="249"/>
      <c r="GP178" s="249"/>
      <c r="GQ178" s="249"/>
      <c r="GR178" s="249"/>
      <c r="GS178" s="249"/>
      <c r="GT178" s="249"/>
      <c r="GU178" s="249"/>
      <c r="GV178" s="249"/>
      <c r="GW178" s="249"/>
      <c r="GX178" s="249"/>
      <c r="GY178" s="249"/>
      <c r="GZ178" s="249"/>
      <c r="HA178" s="249"/>
      <c r="HB178" s="249"/>
      <c r="HC178" s="249"/>
      <c r="HD178" s="249"/>
      <c r="HE178" s="249"/>
      <c r="HF178" s="249"/>
      <c r="HG178" s="249"/>
      <c r="HH178" s="249"/>
      <c r="HI178" s="249"/>
      <c r="HJ178" s="249"/>
      <c r="HK178" s="249"/>
      <c r="HL178" s="249"/>
      <c r="HM178" s="249"/>
      <c r="HN178" s="249"/>
      <c r="HO178" s="249"/>
      <c r="HP178" s="249"/>
      <c r="HQ178" s="249"/>
      <c r="HR178" s="249"/>
      <c r="HS178" s="249"/>
      <c r="HT178" s="249"/>
      <c r="HU178" s="249"/>
      <c r="HV178" s="249"/>
      <c r="HW178" s="249"/>
      <c r="HX178" s="249"/>
      <c r="HY178" s="249"/>
      <c r="HZ178" s="249"/>
      <c r="IA178" s="249"/>
      <c r="IB178" s="249"/>
      <c r="IC178" s="249"/>
      <c r="ID178" s="249"/>
      <c r="IE178" s="249"/>
      <c r="IF178" s="249"/>
      <c r="IG178" s="249"/>
      <c r="IH178" s="249"/>
      <c r="II178" s="249"/>
      <c r="IJ178" s="249"/>
      <c r="IK178" s="249"/>
      <c r="IL178" s="249"/>
      <c r="IM178" s="249"/>
      <c r="IN178" s="249"/>
      <c r="IO178" s="249"/>
      <c r="IP178" s="249"/>
      <c r="IQ178" s="249"/>
      <c r="IR178" s="249"/>
      <c r="IS178" s="249"/>
      <c r="IT178" s="249"/>
      <c r="IU178" s="249"/>
      <c r="IV178" s="249"/>
      <c r="IW178" s="249"/>
      <c r="IX178" s="249"/>
      <c r="IY178" s="249"/>
      <c r="IZ178" s="249"/>
      <c r="JA178" s="249"/>
      <c r="JB178" s="249"/>
      <c r="JC178" s="249"/>
      <c r="JD178" s="249"/>
      <c r="JE178" s="249"/>
      <c r="JF178" s="249"/>
      <c r="JG178" s="249"/>
      <c r="JH178" s="249"/>
      <c r="JI178" s="249"/>
      <c r="JJ178" s="249"/>
      <c r="JK178" s="249"/>
      <c r="JL178" s="249"/>
      <c r="JM178" s="249"/>
      <c r="JN178" s="249"/>
      <c r="JO178" s="249"/>
      <c r="JP178" s="249"/>
      <c r="JQ178" s="249"/>
      <c r="JR178" s="249"/>
      <c r="JS178" s="249"/>
      <c r="JT178" s="249"/>
      <c r="JU178" s="249"/>
      <c r="JV178" s="249"/>
      <c r="JW178" s="249"/>
      <c r="JX178" s="249"/>
      <c r="JY178" s="249"/>
      <c r="JZ178" s="249"/>
      <c r="KA178" s="249"/>
      <c r="KB178" s="249"/>
      <c r="KC178" s="249"/>
      <c r="KD178" s="249"/>
      <c r="KE178" s="249"/>
      <c r="KF178" s="249"/>
      <c r="KG178" s="249"/>
      <c r="KH178" s="249"/>
      <c r="KI178" s="249"/>
      <c r="KJ178" s="249"/>
      <c r="KK178" s="249"/>
      <c r="KL178" s="249"/>
      <c r="KM178" s="249"/>
      <c r="KN178" s="249"/>
      <c r="KO178" s="249"/>
      <c r="KP178" s="249"/>
      <c r="KQ178" s="249"/>
      <c r="KR178" s="249"/>
      <c r="KS178" s="249"/>
      <c r="KT178" s="249"/>
      <c r="KU178" s="249"/>
      <c r="KV178" s="249"/>
      <c r="KW178" s="249"/>
      <c r="KX178" s="249"/>
      <c r="KY178" s="249"/>
      <c r="KZ178" s="249"/>
      <c r="LA178" s="249"/>
      <c r="LB178" s="249"/>
      <c r="LC178" s="249"/>
      <c r="LD178" s="249"/>
      <c r="LE178" s="249"/>
      <c r="LF178" s="249"/>
      <c r="LG178" s="249"/>
      <c r="LH178" s="249"/>
      <c r="LI178" s="249"/>
      <c r="LJ178" s="249"/>
      <c r="LK178" s="249"/>
      <c r="LL178" s="249"/>
      <c r="LM178" s="249"/>
      <c r="LN178" s="249"/>
      <c r="LO178" s="249"/>
      <c r="LP178" s="249"/>
      <c r="LQ178" s="249"/>
      <c r="LR178" s="249"/>
      <c r="LS178" s="249"/>
      <c r="LT178" s="249"/>
      <c r="LU178" s="249"/>
      <c r="LV178" s="249"/>
      <c r="LW178" s="249"/>
      <c r="LX178" s="249"/>
      <c r="LY178" s="249"/>
      <c r="LZ178" s="249"/>
      <c r="MA178" s="249"/>
      <c r="MB178" s="249"/>
      <c r="MC178" s="249"/>
      <c r="MD178" s="249"/>
      <c r="ME178" s="249"/>
      <c r="MF178" s="249"/>
      <c r="MG178" s="249"/>
      <c r="MH178" s="249"/>
      <c r="MI178" s="249"/>
      <c r="MJ178" s="249"/>
      <c r="MK178" s="249"/>
      <c r="ML178" s="249"/>
      <c r="MM178" s="249"/>
      <c r="MN178" s="249"/>
      <c r="MO178" s="249"/>
      <c r="MP178" s="249"/>
      <c r="MQ178" s="249"/>
      <c r="MR178" s="249"/>
      <c r="MS178" s="249"/>
      <c r="MT178" s="249"/>
      <c r="MU178" s="249"/>
      <c r="MV178" s="249"/>
      <c r="MW178" s="249"/>
      <c r="MX178" s="249"/>
      <c r="MY178" s="249"/>
      <c r="MZ178" s="249"/>
      <c r="NA178" s="249"/>
      <c r="NB178" s="249"/>
      <c r="NC178" s="249"/>
      <c r="ND178" s="249"/>
      <c r="NE178" s="249"/>
      <c r="NF178" s="249"/>
      <c r="NG178" s="249"/>
      <c r="NH178" s="249"/>
      <c r="NI178" s="249"/>
      <c r="NJ178" s="249"/>
      <c r="NK178" s="249"/>
      <c r="NL178" s="249"/>
      <c r="NM178" s="249"/>
      <c r="NN178" s="249"/>
      <c r="NO178" s="249"/>
      <c r="NP178" s="249"/>
      <c r="NQ178" s="249"/>
      <c r="NR178" s="249"/>
      <c r="NS178" s="249"/>
      <c r="NT178" s="249"/>
      <c r="NU178" s="249"/>
      <c r="NV178" s="249"/>
      <c r="NW178" s="249"/>
      <c r="NX178" s="249"/>
      <c r="NY178" s="249"/>
      <c r="NZ178" s="249"/>
      <c r="OA178" s="249"/>
      <c r="OB178" s="249"/>
      <c r="OC178" s="249"/>
      <c r="OD178" s="249"/>
      <c r="OE178" s="249"/>
      <c r="OF178" s="249"/>
      <c r="OG178" s="249"/>
      <c r="OH178" s="249"/>
      <c r="OI178" s="249"/>
      <c r="OJ178" s="249"/>
      <c r="OK178" s="249"/>
      <c r="OL178" s="249"/>
      <c r="OM178" s="249"/>
      <c r="ON178" s="249"/>
      <c r="OO178" s="249"/>
      <c r="OP178" s="249"/>
      <c r="OQ178" s="249"/>
      <c r="OR178" s="249"/>
      <c r="OS178" s="249"/>
      <c r="OT178" s="249"/>
      <c r="OU178" s="249"/>
      <c r="OV178" s="249"/>
      <c r="OW178" s="249"/>
      <c r="OX178" s="249"/>
      <c r="OY178" s="249"/>
      <c r="OZ178" s="249"/>
      <c r="PA178" s="249"/>
      <c r="PB178" s="249"/>
      <c r="PC178" s="249"/>
      <c r="PD178" s="249"/>
      <c r="PE178" s="249"/>
      <c r="PF178" s="249"/>
      <c r="PG178" s="249"/>
      <c r="PH178" s="249"/>
      <c r="PI178" s="249"/>
      <c r="PJ178" s="249"/>
      <c r="PK178" s="249"/>
      <c r="PL178" s="249"/>
      <c r="PM178" s="249"/>
      <c r="PN178" s="249"/>
      <c r="PO178" s="249"/>
      <c r="PP178" s="249"/>
      <c r="PQ178" s="249"/>
      <c r="PR178" s="249"/>
      <c r="PS178" s="249"/>
      <c r="PT178" s="249"/>
      <c r="PU178" s="249"/>
      <c r="PV178" s="249"/>
      <c r="PW178" s="249"/>
      <c r="PX178" s="249"/>
      <c r="PY178" s="249"/>
      <c r="PZ178" s="249"/>
      <c r="QA178" s="249"/>
      <c r="QB178" s="249"/>
      <c r="QC178" s="249"/>
      <c r="QD178" s="249"/>
      <c r="QE178" s="249"/>
      <c r="QF178" s="249"/>
      <c r="QG178" s="249"/>
      <c r="QH178" s="249"/>
      <c r="QI178" s="249"/>
      <c r="QJ178" s="249"/>
      <c r="QK178" s="249"/>
      <c r="QL178" s="249"/>
      <c r="QM178" s="249"/>
      <c r="QN178" s="249"/>
      <c r="QO178" s="249"/>
      <c r="QP178" s="249"/>
      <c r="QQ178" s="249"/>
      <c r="QR178" s="249"/>
      <c r="QS178" s="249"/>
      <c r="QT178" s="249"/>
      <c r="QU178" s="249"/>
      <c r="QV178" s="249"/>
      <c r="QW178" s="249"/>
      <c r="QX178" s="249"/>
      <c r="QY178" s="249"/>
      <c r="QZ178" s="249"/>
      <c r="RA178" s="249"/>
      <c r="RB178" s="249"/>
      <c r="RC178" s="249"/>
      <c r="RD178" s="249"/>
      <c r="RE178" s="249"/>
      <c r="RF178" s="249"/>
      <c r="RG178" s="249"/>
      <c r="RH178" s="249"/>
      <c r="RI178" s="249"/>
      <c r="RJ178" s="249"/>
      <c r="RK178" s="249"/>
      <c r="RL178" s="249"/>
      <c r="RM178" s="249"/>
      <c r="RN178" s="249"/>
      <c r="RO178" s="249"/>
      <c r="RP178" s="249"/>
      <c r="RQ178" s="249"/>
      <c r="RR178" s="249"/>
      <c r="RS178" s="249"/>
      <c r="RT178" s="249"/>
      <c r="RU178" s="249"/>
      <c r="RV178" s="249"/>
      <c r="RW178" s="249"/>
      <c r="RX178" s="249"/>
      <c r="RY178" s="249"/>
      <c r="RZ178" s="249"/>
      <c r="SA178" s="249"/>
      <c r="SB178" s="249"/>
      <c r="SC178" s="249"/>
      <c r="SD178" s="249"/>
      <c r="SE178" s="249"/>
      <c r="SF178" s="249"/>
      <c r="SG178" s="249"/>
      <c r="SH178" s="249"/>
      <c r="SI178" s="249"/>
      <c r="SJ178" s="249"/>
      <c r="SK178" s="249"/>
      <c r="SL178" s="249"/>
      <c r="SM178" s="249"/>
      <c r="SN178" s="249"/>
      <c r="SO178" s="249"/>
      <c r="SP178" s="249"/>
      <c r="SQ178" s="249"/>
      <c r="SR178" s="249"/>
      <c r="SS178" s="249"/>
      <c r="ST178" s="249"/>
      <c r="SU178" s="249"/>
      <c r="SV178" s="249"/>
      <c r="SW178" s="249"/>
      <c r="SX178" s="249"/>
      <c r="SY178" s="249"/>
      <c r="SZ178" s="249"/>
      <c r="TA178" s="249"/>
      <c r="TB178" s="249"/>
      <c r="TC178" s="249"/>
      <c r="TD178" s="249"/>
      <c r="TE178" s="249"/>
      <c r="TF178" s="249"/>
      <c r="TG178" s="249"/>
      <c r="TH178" s="249"/>
      <c r="TI178" s="249"/>
      <c r="TJ178" s="249"/>
      <c r="TK178" s="249"/>
      <c r="TL178" s="249"/>
      <c r="TM178" s="249"/>
      <c r="TN178" s="249"/>
      <c r="TO178" s="249"/>
      <c r="TP178" s="249"/>
      <c r="TQ178" s="249"/>
      <c r="TR178" s="249"/>
      <c r="TS178" s="249"/>
      <c r="TT178" s="249"/>
      <c r="TU178" s="249"/>
      <c r="TV178" s="249"/>
      <c r="TW178" s="249"/>
      <c r="TX178" s="249"/>
      <c r="TY178" s="249"/>
      <c r="TZ178" s="249"/>
      <c r="UA178" s="249"/>
      <c r="UB178" s="249"/>
      <c r="UC178" s="249"/>
      <c r="UD178" s="249"/>
      <c r="UE178" s="249"/>
      <c r="UF178" s="249"/>
      <c r="UG178" s="249"/>
      <c r="UH178" s="249"/>
      <c r="UI178" s="249"/>
      <c r="UJ178" s="249"/>
      <c r="UK178" s="249"/>
      <c r="UL178" s="249"/>
      <c r="UM178" s="249"/>
      <c r="UN178" s="249"/>
      <c r="UO178" s="249"/>
      <c r="UP178" s="249"/>
      <c r="UQ178" s="249"/>
      <c r="UR178" s="249"/>
      <c r="US178" s="249"/>
      <c r="UT178" s="249"/>
      <c r="UU178" s="249"/>
      <c r="UV178" s="249"/>
      <c r="UW178" s="249"/>
      <c r="UX178" s="249"/>
      <c r="UY178" s="249"/>
      <c r="UZ178" s="249"/>
      <c r="VA178" s="249"/>
      <c r="VB178" s="249"/>
      <c r="VC178" s="249"/>
      <c r="VD178" s="249"/>
      <c r="VE178" s="249"/>
      <c r="VF178" s="249"/>
      <c r="VG178" s="249"/>
      <c r="VH178" s="249"/>
      <c r="VI178" s="249"/>
      <c r="VJ178" s="249"/>
      <c r="VK178" s="249"/>
      <c r="VL178" s="249"/>
      <c r="VM178" s="249"/>
      <c r="VN178" s="249"/>
      <c r="VO178" s="249"/>
      <c r="VP178" s="249"/>
      <c r="VQ178" s="249"/>
      <c r="VR178" s="249"/>
      <c r="VS178" s="249"/>
      <c r="VT178" s="249"/>
      <c r="VU178" s="249"/>
      <c r="VV178" s="249"/>
      <c r="VW178" s="249"/>
      <c r="VX178" s="249"/>
      <c r="VY178" s="249"/>
      <c r="VZ178" s="249"/>
      <c r="WA178" s="249"/>
      <c r="WB178" s="249"/>
      <c r="WC178" s="249"/>
      <c r="WD178" s="249"/>
      <c r="WE178" s="249"/>
      <c r="WF178" s="249"/>
      <c r="WG178" s="249"/>
      <c r="WH178" s="249"/>
      <c r="WI178" s="249"/>
      <c r="WJ178" s="249"/>
      <c r="WK178" s="249"/>
      <c r="WL178" s="249"/>
      <c r="WM178" s="249"/>
      <c r="WN178" s="249"/>
      <c r="WO178" s="249"/>
      <c r="WP178" s="249"/>
      <c r="WQ178" s="249"/>
      <c r="WR178" s="249"/>
      <c r="WS178" s="249"/>
      <c r="WT178" s="249"/>
      <c r="WU178" s="249"/>
      <c r="WV178" s="249"/>
      <c r="WW178" s="249"/>
      <c r="WX178" s="249"/>
      <c r="WY178" s="249"/>
      <c r="WZ178" s="249"/>
      <c r="XA178" s="249"/>
      <c r="XB178" s="249"/>
      <c r="XC178" s="249"/>
      <c r="XD178" s="249"/>
      <c r="XE178" s="249"/>
      <c r="XF178" s="249"/>
      <c r="XG178" s="249"/>
      <c r="XH178" s="249"/>
      <c r="XI178" s="249"/>
      <c r="XJ178" s="249"/>
      <c r="XK178" s="249"/>
      <c r="XL178" s="249"/>
      <c r="XM178" s="249"/>
      <c r="XN178" s="249"/>
      <c r="XO178" s="249"/>
      <c r="XP178" s="249"/>
      <c r="XQ178" s="249"/>
      <c r="XR178" s="249"/>
      <c r="XS178" s="249"/>
      <c r="XT178" s="249"/>
      <c r="XU178" s="249"/>
      <c r="XV178" s="249"/>
      <c r="XW178" s="249"/>
      <c r="XX178" s="249"/>
      <c r="XY178" s="249"/>
      <c r="XZ178" s="249"/>
      <c r="YA178" s="249"/>
      <c r="YB178" s="249"/>
      <c r="YC178" s="249"/>
      <c r="YD178" s="249"/>
      <c r="YE178" s="249"/>
      <c r="YF178" s="249"/>
      <c r="YG178" s="249"/>
      <c r="YH178" s="249"/>
      <c r="YI178" s="249"/>
      <c r="YJ178" s="249"/>
      <c r="YK178" s="249"/>
      <c r="YL178" s="249"/>
      <c r="YM178" s="249"/>
      <c r="YN178" s="249"/>
      <c r="YO178" s="249"/>
      <c r="YP178" s="249"/>
      <c r="YQ178" s="249"/>
      <c r="YR178" s="249"/>
      <c r="YS178" s="249"/>
      <c r="YT178" s="249"/>
      <c r="YU178" s="249"/>
      <c r="YV178" s="249"/>
      <c r="YW178" s="249"/>
      <c r="YX178" s="249"/>
      <c r="YY178" s="249"/>
      <c r="YZ178" s="249"/>
      <c r="ZA178" s="249"/>
      <c r="ZB178" s="249"/>
      <c r="ZC178" s="249"/>
      <c r="ZD178" s="249"/>
      <c r="ZE178" s="249"/>
      <c r="ZF178" s="249"/>
      <c r="ZG178" s="249"/>
      <c r="ZH178" s="249"/>
      <c r="ZI178" s="249"/>
      <c r="ZJ178" s="249"/>
      <c r="ZK178" s="249"/>
      <c r="ZL178" s="249"/>
      <c r="ZM178" s="249"/>
      <c r="ZN178" s="249"/>
      <c r="ZO178" s="249"/>
      <c r="ZP178" s="249"/>
      <c r="ZQ178" s="249"/>
      <c r="ZR178" s="249"/>
      <c r="ZS178" s="249"/>
      <c r="ZT178" s="249"/>
      <c r="ZU178" s="249"/>
      <c r="ZV178" s="249"/>
      <c r="ZW178" s="249"/>
      <c r="ZX178" s="249"/>
      <c r="ZY178" s="249"/>
      <c r="ZZ178" s="249"/>
      <c r="AAA178" s="249"/>
      <c r="AAB178" s="249"/>
      <c r="AAC178" s="249"/>
      <c r="AAD178" s="249"/>
      <c r="AAE178" s="249"/>
      <c r="AAF178" s="249"/>
      <c r="AAG178" s="249"/>
      <c r="AAH178" s="249"/>
      <c r="AAI178" s="249"/>
      <c r="AAJ178" s="249"/>
      <c r="AAK178" s="249"/>
      <c r="AAL178" s="249"/>
      <c r="AAM178" s="249"/>
      <c r="AAN178" s="249"/>
      <c r="AAO178" s="249"/>
      <c r="AAP178" s="249"/>
      <c r="AAQ178" s="249"/>
      <c r="AAR178" s="249"/>
      <c r="AAS178" s="249"/>
      <c r="AAT178" s="249"/>
      <c r="AAU178" s="249"/>
      <c r="AAV178" s="249"/>
      <c r="AAW178" s="249"/>
      <c r="AAX178" s="249"/>
      <c r="AAY178" s="249"/>
      <c r="AAZ178" s="249"/>
      <c r="ABA178" s="249"/>
      <c r="ABB178" s="249"/>
      <c r="ABC178" s="249"/>
      <c r="ABD178" s="249"/>
      <c r="ABE178" s="249"/>
      <c r="ABF178" s="249"/>
      <c r="ABG178" s="249"/>
      <c r="ABH178" s="249"/>
      <c r="ABI178" s="249"/>
      <c r="ABJ178" s="249"/>
      <c r="ABK178" s="249"/>
      <c r="ABL178" s="249"/>
      <c r="ABM178" s="249"/>
      <c r="ABN178" s="249"/>
      <c r="ABO178" s="249"/>
      <c r="ABP178" s="249"/>
      <c r="ABQ178" s="249"/>
      <c r="ABR178" s="249"/>
      <c r="ABS178" s="249"/>
      <c r="ABT178" s="249"/>
      <c r="ABU178" s="249"/>
      <c r="ABV178" s="249"/>
      <c r="ABW178" s="249"/>
      <c r="ABX178" s="249"/>
      <c r="ABY178" s="249"/>
      <c r="ABZ178" s="249"/>
      <c r="ACA178" s="249"/>
      <c r="ACB178" s="249"/>
      <c r="ACC178" s="249"/>
      <c r="ACD178" s="249"/>
      <c r="ACE178" s="249"/>
      <c r="ACF178" s="249"/>
      <c r="ACG178" s="249"/>
      <c r="ACH178" s="249"/>
      <c r="ACI178" s="249"/>
      <c r="ACJ178" s="249"/>
      <c r="ACK178" s="249"/>
      <c r="ACL178" s="249"/>
      <c r="ACM178" s="249"/>
      <c r="ACN178" s="249"/>
      <c r="ACO178" s="249"/>
      <c r="ACP178" s="249"/>
      <c r="ACQ178" s="249"/>
      <c r="ACR178" s="249"/>
      <c r="ACS178" s="249"/>
      <c r="ACT178" s="249"/>
      <c r="ACU178" s="249"/>
      <c r="ACV178" s="249"/>
      <c r="ACW178" s="249"/>
      <c r="ACX178" s="249"/>
      <c r="ACY178" s="249"/>
      <c r="ACZ178" s="249"/>
      <c r="ADA178" s="249"/>
      <c r="ADB178" s="249"/>
      <c r="ADC178" s="249"/>
      <c r="ADD178" s="249"/>
      <c r="ADE178" s="249"/>
      <c r="ADF178" s="249"/>
      <c r="ADG178" s="249"/>
      <c r="ADH178" s="249"/>
      <c r="ADI178" s="249"/>
      <c r="ADJ178" s="249"/>
      <c r="ADK178" s="249"/>
      <c r="ADL178" s="249"/>
      <c r="ADM178" s="249"/>
      <c r="ADN178" s="249"/>
      <c r="ADO178" s="249"/>
      <c r="ADP178" s="249"/>
      <c r="ADQ178" s="249"/>
      <c r="ADR178" s="249"/>
      <c r="ADS178" s="249"/>
      <c r="ADT178" s="249"/>
      <c r="ADU178" s="249"/>
      <c r="ADV178" s="249"/>
      <c r="ADW178" s="249"/>
      <c r="ADX178" s="249"/>
      <c r="ADY178" s="249"/>
      <c r="ADZ178" s="249"/>
      <c r="AEA178" s="249"/>
      <c r="AEB178" s="249"/>
      <c r="AEC178" s="249"/>
      <c r="AED178" s="249"/>
      <c r="AEE178" s="249"/>
      <c r="AEF178" s="249"/>
      <c r="AEG178" s="249"/>
      <c r="AEH178" s="249"/>
      <c r="AEI178" s="249"/>
      <c r="AEJ178" s="249"/>
      <c r="AEK178" s="249"/>
      <c r="AEL178" s="249"/>
      <c r="AEM178" s="249"/>
      <c r="AEN178" s="249"/>
      <c r="AEO178" s="249"/>
      <c r="AEP178" s="249"/>
      <c r="AEQ178" s="249"/>
      <c r="AER178" s="249"/>
      <c r="AES178" s="249"/>
      <c r="AET178" s="249"/>
      <c r="AEU178" s="249"/>
      <c r="AEV178" s="249"/>
      <c r="AEW178" s="249"/>
      <c r="AEX178" s="249"/>
      <c r="AEY178" s="249"/>
      <c r="AEZ178" s="249"/>
      <c r="AFA178" s="249"/>
      <c r="AFB178" s="249"/>
      <c r="AFC178" s="249"/>
      <c r="AFD178" s="249"/>
      <c r="AFE178" s="249"/>
      <c r="AFF178" s="249"/>
      <c r="AFG178" s="249"/>
      <c r="AFH178" s="249"/>
      <c r="AFI178" s="249"/>
      <c r="AFJ178" s="249"/>
      <c r="AFK178" s="249"/>
      <c r="AFL178" s="249"/>
      <c r="AFM178" s="249"/>
      <c r="AFN178" s="249"/>
      <c r="AFO178" s="249"/>
      <c r="AFP178" s="249"/>
      <c r="AFQ178" s="249"/>
      <c r="AFR178" s="249"/>
      <c r="AFS178" s="249"/>
      <c r="AFT178" s="249"/>
      <c r="AFU178" s="249"/>
      <c r="AFV178" s="249"/>
      <c r="AFW178" s="249"/>
      <c r="AFX178" s="249"/>
      <c r="AFY178" s="249"/>
      <c r="AFZ178" s="249"/>
      <c r="AGA178" s="249"/>
      <c r="AGB178" s="249"/>
      <c r="AGC178" s="249"/>
      <c r="AGD178" s="249"/>
      <c r="AGE178" s="249"/>
      <c r="AGF178" s="249"/>
      <c r="AGG178" s="249"/>
      <c r="AGH178" s="249"/>
      <c r="AGI178" s="249"/>
      <c r="AGJ178" s="249"/>
      <c r="AGK178" s="249"/>
      <c r="AGL178" s="249"/>
      <c r="AGM178" s="249"/>
      <c r="AGN178" s="249"/>
      <c r="AGO178" s="249"/>
      <c r="AGP178" s="249"/>
      <c r="AGQ178" s="249"/>
      <c r="AGR178" s="249"/>
      <c r="AGS178" s="249"/>
      <c r="AGT178" s="249"/>
      <c r="AGU178" s="249"/>
      <c r="AGV178" s="249"/>
      <c r="AGW178" s="249"/>
      <c r="AGX178" s="249"/>
      <c r="AGY178" s="249"/>
      <c r="AGZ178" s="249"/>
      <c r="AHA178" s="249"/>
      <c r="AHB178" s="249"/>
      <c r="AHC178" s="249"/>
      <c r="AHD178" s="249"/>
      <c r="AHE178" s="249"/>
      <c r="AHF178" s="249"/>
      <c r="AHG178" s="249"/>
      <c r="AHH178" s="249"/>
      <c r="AHI178" s="249"/>
      <c r="AHJ178" s="249"/>
      <c r="AHK178" s="249"/>
      <c r="AHL178" s="249"/>
      <c r="AHM178" s="249"/>
      <c r="AHN178" s="249"/>
      <c r="AHO178" s="249"/>
      <c r="AHP178" s="249"/>
      <c r="AHQ178" s="249"/>
      <c r="AHR178" s="249"/>
      <c r="AHS178" s="249"/>
      <c r="AHT178" s="249"/>
      <c r="AHU178" s="249"/>
      <c r="AHV178" s="249"/>
      <c r="AHW178" s="249"/>
      <c r="AHX178" s="249"/>
      <c r="AHY178" s="249"/>
      <c r="AHZ178" s="249"/>
      <c r="AIA178" s="249"/>
      <c r="AIB178" s="249"/>
      <c r="AIC178" s="249"/>
      <c r="AID178" s="249"/>
      <c r="AIE178" s="249"/>
      <c r="AIF178" s="249"/>
      <c r="AIG178" s="249"/>
      <c r="AIH178" s="249"/>
      <c r="AII178" s="249"/>
      <c r="AIJ178" s="249"/>
      <c r="AIK178" s="249"/>
      <c r="AIL178" s="249"/>
      <c r="AIM178" s="249"/>
      <c r="AIN178" s="249"/>
      <c r="AIO178" s="249"/>
      <c r="AIP178" s="249"/>
      <c r="AIQ178" s="249"/>
      <c r="AIR178" s="249"/>
      <c r="AIS178" s="249"/>
      <c r="AIT178" s="249"/>
      <c r="AIU178" s="249"/>
      <c r="AIV178" s="249"/>
      <c r="AIW178" s="249"/>
      <c r="AIX178" s="249"/>
      <c r="AIY178" s="249"/>
      <c r="AIZ178" s="249"/>
      <c r="AJA178" s="249"/>
      <c r="AJB178" s="249"/>
      <c r="AJC178" s="249"/>
      <c r="AJD178" s="249"/>
      <c r="AJE178" s="249"/>
      <c r="AJF178" s="249"/>
      <c r="AJG178" s="249"/>
      <c r="AJH178" s="249"/>
      <c r="AJI178" s="249"/>
      <c r="AJJ178" s="249"/>
      <c r="AJK178" s="249"/>
      <c r="AJL178" s="249"/>
      <c r="AJM178" s="249"/>
      <c r="AJN178" s="249"/>
      <c r="AJO178" s="249"/>
      <c r="AJP178" s="249"/>
      <c r="AJQ178" s="249"/>
      <c r="AJR178" s="249"/>
      <c r="AJS178" s="249"/>
      <c r="AJT178" s="249"/>
      <c r="AJU178" s="249"/>
      <c r="AJV178" s="249"/>
      <c r="AJW178" s="249"/>
      <c r="AJX178" s="249"/>
      <c r="AJY178" s="249"/>
      <c r="AJZ178" s="249"/>
      <c r="AKA178" s="249"/>
      <c r="AKB178" s="249"/>
      <c r="AKC178" s="249"/>
      <c r="AKD178" s="249"/>
      <c r="AKE178" s="249"/>
      <c r="AKF178" s="249"/>
      <c r="AKG178" s="249"/>
      <c r="AKH178" s="249"/>
      <c r="AKI178" s="249"/>
      <c r="AKJ178" s="249"/>
      <c r="AKK178" s="249"/>
      <c r="AKL178" s="249"/>
      <c r="AKM178" s="249"/>
      <c r="AKN178" s="249"/>
      <c r="AKO178" s="249"/>
      <c r="AKP178" s="249"/>
      <c r="AKQ178" s="249"/>
      <c r="AKR178" s="249"/>
      <c r="AKS178" s="249"/>
      <c r="AKT178" s="249"/>
      <c r="AKU178" s="249"/>
      <c r="AKV178" s="249"/>
      <c r="AKW178" s="249"/>
      <c r="AKX178" s="249"/>
      <c r="AKY178" s="249"/>
      <c r="AKZ178" s="249"/>
      <c r="ALA178" s="249"/>
      <c r="ALB178" s="249"/>
      <c r="ALC178" s="249"/>
      <c r="ALD178" s="249"/>
      <c r="ALE178" s="249"/>
      <c r="ALF178" s="249"/>
      <c r="ALG178" s="249"/>
      <c r="ALH178" s="249"/>
      <c r="ALI178" s="249"/>
      <c r="ALJ178" s="249"/>
      <c r="ALK178" s="249"/>
      <c r="ALL178" s="249"/>
      <c r="ALM178" s="249"/>
      <c r="ALN178" s="249"/>
      <c r="ALO178" s="249"/>
      <c r="ALP178" s="249"/>
      <c r="ALQ178" s="249"/>
      <c r="ALR178" s="249"/>
      <c r="ALS178" s="249"/>
      <c r="ALT178" s="249"/>
      <c r="ALU178" s="249"/>
      <c r="ALV178" s="249"/>
      <c r="ALW178" s="249"/>
      <c r="ALX178" s="249"/>
      <c r="ALY178" s="249"/>
      <c r="ALZ178" s="249"/>
      <c r="AMA178" s="249"/>
      <c r="AMB178" s="249"/>
      <c r="AMC178" s="249"/>
      <c r="AMD178" s="249"/>
      <c r="AME178" s="249"/>
      <c r="AMF178" s="249"/>
      <c r="AMG178" s="249"/>
      <c r="AMH178" s="249"/>
      <c r="AMI178" s="249"/>
      <c r="AMJ178" s="249"/>
      <c r="AMK178" s="249"/>
      <c r="AML178" s="249"/>
      <c r="AMM178" s="249"/>
      <c r="AMN178" s="249"/>
      <c r="AMO178" s="249"/>
      <c r="AMP178" s="249"/>
      <c r="AMQ178" s="249"/>
      <c r="AMR178" s="249"/>
      <c r="AMS178" s="249"/>
      <c r="AMT178" s="249"/>
      <c r="AMU178" s="249"/>
      <c r="AMV178" s="249"/>
      <c r="AMW178" s="249"/>
      <c r="AMX178" s="249"/>
      <c r="AMY178" s="249"/>
      <c r="AMZ178" s="249"/>
      <c r="ANA178" s="249"/>
      <c r="ANB178" s="249"/>
      <c r="ANC178" s="249"/>
      <c r="AND178" s="249"/>
      <c r="ANE178" s="249"/>
      <c r="ANF178" s="249"/>
      <c r="ANG178" s="249"/>
      <c r="ANH178" s="249"/>
      <c r="ANI178" s="249"/>
      <c r="ANJ178" s="249"/>
      <c r="ANK178" s="249"/>
      <c r="ANL178" s="249"/>
      <c r="ANM178" s="249"/>
      <c r="ANN178" s="249"/>
      <c r="ANO178" s="249"/>
      <c r="ANP178" s="249"/>
      <c r="ANQ178" s="249"/>
      <c r="ANR178" s="249"/>
      <c r="ANS178" s="249"/>
      <c r="ANT178" s="249"/>
      <c r="ANU178" s="249"/>
      <c r="ANV178" s="249"/>
      <c r="ANW178" s="249"/>
      <c r="ANX178" s="249"/>
      <c r="ANY178" s="249"/>
      <c r="ANZ178" s="249"/>
      <c r="AOA178" s="249"/>
      <c r="AOB178" s="249"/>
      <c r="AOC178" s="249"/>
      <c r="AOD178" s="249"/>
      <c r="AOE178" s="249"/>
      <c r="AOF178" s="249"/>
      <c r="AOG178" s="249"/>
      <c r="AOH178" s="249"/>
      <c r="AOI178" s="249"/>
      <c r="AOJ178" s="249"/>
      <c r="AOK178" s="249"/>
      <c r="AOL178" s="249"/>
      <c r="AOM178" s="249"/>
      <c r="AON178" s="249"/>
      <c r="AOO178" s="249"/>
      <c r="AOP178" s="249"/>
      <c r="AOQ178" s="249"/>
      <c r="AOR178" s="249"/>
      <c r="AOS178" s="249"/>
      <c r="AOT178" s="249"/>
      <c r="AOU178" s="249"/>
      <c r="AOV178" s="249"/>
      <c r="AOW178" s="249"/>
      <c r="AOX178" s="249"/>
      <c r="AOY178" s="249"/>
      <c r="AOZ178" s="249"/>
      <c r="APA178" s="249"/>
      <c r="APB178" s="249"/>
      <c r="APC178" s="249"/>
      <c r="APD178" s="249"/>
      <c r="APE178" s="249"/>
      <c r="APF178" s="249"/>
      <c r="APG178" s="249"/>
      <c r="APH178" s="249"/>
      <c r="API178" s="249"/>
      <c r="APJ178" s="249"/>
      <c r="APK178" s="249"/>
      <c r="APL178" s="249"/>
      <c r="APM178" s="249"/>
      <c r="APN178" s="249"/>
      <c r="APO178" s="249"/>
      <c r="APP178" s="249"/>
    </row>
    <row r="179" spans="1:1108" s="173" customFormat="1">
      <c r="A179" s="42">
        <v>459</v>
      </c>
      <c r="B179" s="168">
        <v>162</v>
      </c>
      <c r="C179" s="102" t="s">
        <v>1187</v>
      </c>
      <c r="D179" s="174">
        <v>2000</v>
      </c>
      <c r="E179" s="97" t="s">
        <v>1160</v>
      </c>
      <c r="F179" s="280" t="s">
        <v>1189</v>
      </c>
      <c r="G179" s="405" t="s">
        <v>1188</v>
      </c>
      <c r="H179" s="405" t="s">
        <v>1191</v>
      </c>
      <c r="I179" s="405" t="s">
        <v>1190</v>
      </c>
      <c r="J179" s="10" t="s">
        <v>1192</v>
      </c>
      <c r="K179" s="10" t="s">
        <v>1193</v>
      </c>
      <c r="L179" s="74" t="s">
        <v>1194</v>
      </c>
      <c r="M179" s="10" t="s">
        <v>1195</v>
      </c>
      <c r="N179" s="74" t="s">
        <v>201</v>
      </c>
      <c r="O179" s="177">
        <v>101551</v>
      </c>
      <c r="P179" s="401">
        <v>25</v>
      </c>
      <c r="Q179" s="401" t="s">
        <v>0</v>
      </c>
      <c r="R179" s="401">
        <v>20</v>
      </c>
      <c r="S179" s="109" t="s">
        <v>0</v>
      </c>
      <c r="T179" s="109">
        <v>1</v>
      </c>
      <c r="U179" s="109" t="s">
        <v>0</v>
      </c>
      <c r="V179" s="109">
        <v>4.2</v>
      </c>
      <c r="W179" s="109" t="s">
        <v>0</v>
      </c>
      <c r="X179" s="109">
        <v>2</v>
      </c>
      <c r="Y179" s="109" t="s">
        <v>0</v>
      </c>
      <c r="Z179" s="109">
        <v>3</v>
      </c>
      <c r="AA179" s="109" t="s">
        <v>0</v>
      </c>
      <c r="AB179" s="109"/>
      <c r="AC179" s="109" t="s">
        <v>0</v>
      </c>
      <c r="AD179" s="109"/>
      <c r="AE179" s="109" t="s">
        <v>0</v>
      </c>
      <c r="AF179" s="77">
        <v>2</v>
      </c>
      <c r="AG179" s="78">
        <v>4</v>
      </c>
      <c r="AH179" s="77" t="s">
        <v>1169</v>
      </c>
      <c r="AI179" s="77" t="s">
        <v>0</v>
      </c>
      <c r="AJ179" s="80"/>
      <c r="AK179" s="80"/>
      <c r="AL179" s="26" t="s">
        <v>11</v>
      </c>
      <c r="AM179" s="26"/>
      <c r="AN179" s="26"/>
      <c r="AO179" s="26"/>
      <c r="AP179" s="111">
        <v>100</v>
      </c>
      <c r="AQ179" s="111" t="s">
        <v>7</v>
      </c>
      <c r="AR179" s="83">
        <v>6.0000000000000001E-3</v>
      </c>
      <c r="AS179" s="83" t="s">
        <v>20</v>
      </c>
      <c r="AT179" s="265"/>
      <c r="AU179" s="266"/>
      <c r="AV179" s="266"/>
      <c r="AW179" s="74" t="s">
        <v>206</v>
      </c>
      <c r="AX179" s="74" t="s">
        <v>207</v>
      </c>
      <c r="AY179" s="74" t="s">
        <v>208</v>
      </c>
      <c r="AZ179" s="74" t="s">
        <v>209</v>
      </c>
      <c r="BA179" s="152" t="s">
        <v>4</v>
      </c>
      <c r="BB179" s="86" t="s">
        <v>165</v>
      </c>
      <c r="BC179" s="86" t="s">
        <v>4</v>
      </c>
      <c r="BD179" s="86" t="s">
        <v>166</v>
      </c>
      <c r="BE179" s="404" t="s">
        <v>1160</v>
      </c>
      <c r="BF179" s="236" t="s">
        <v>1170</v>
      </c>
      <c r="BG179" s="236" t="s">
        <v>1171</v>
      </c>
      <c r="BH179" s="236" t="s">
        <v>1172</v>
      </c>
      <c r="BM179" s="155" t="s">
        <v>215</v>
      </c>
      <c r="BN179" s="154" t="s">
        <v>216</v>
      </c>
      <c r="BO179" s="154" t="s">
        <v>217</v>
      </c>
      <c r="BP179" s="154" t="s">
        <v>218</v>
      </c>
      <c r="BQ179" s="155" t="s">
        <v>219</v>
      </c>
      <c r="BR179" s="154" t="s">
        <v>220</v>
      </c>
      <c r="BS179" s="121" t="s">
        <v>221</v>
      </c>
      <c r="BT179" s="121" t="s">
        <v>222</v>
      </c>
      <c r="BU179" s="121" t="s">
        <v>215</v>
      </c>
      <c r="BV179" s="121" t="s">
        <v>216</v>
      </c>
      <c r="BW179" s="121" t="s">
        <v>217</v>
      </c>
      <c r="BX179" s="121" t="s">
        <v>218</v>
      </c>
      <c r="BY179" s="121" t="s">
        <v>283</v>
      </c>
      <c r="BZ179" s="154"/>
      <c r="CA179" s="154"/>
      <c r="CB179" s="154"/>
      <c r="CC179" s="154" t="s">
        <v>227</v>
      </c>
      <c r="CD179" s="156" t="s">
        <v>228</v>
      </c>
      <c r="CE179" s="157" t="s">
        <v>229</v>
      </c>
      <c r="CF179" s="157" t="s">
        <v>230</v>
      </c>
      <c r="CG179" s="245" t="s">
        <v>231</v>
      </c>
      <c r="CH179" s="154" t="s">
        <v>232</v>
      </c>
      <c r="CI179" s="156" t="s">
        <v>233</v>
      </c>
      <c r="CJ179" s="156" t="s">
        <v>234</v>
      </c>
      <c r="CK179" s="158"/>
      <c r="CL179" s="158"/>
      <c r="CM179" s="158"/>
      <c r="CN179" s="158"/>
      <c r="CO179" s="158"/>
      <c r="CP179" s="158"/>
      <c r="CQ179" s="158"/>
      <c r="CR179" s="158"/>
      <c r="CS179" s="158"/>
      <c r="CT179" s="158"/>
      <c r="CU179" s="158"/>
      <c r="CV179" s="158"/>
      <c r="CW179" s="158"/>
      <c r="CX179" s="158"/>
      <c r="CY179" s="158"/>
      <c r="CZ179" s="91"/>
      <c r="DA179" s="92"/>
      <c r="DB179" s="93"/>
      <c r="DC179" s="93"/>
      <c r="DD179" s="93"/>
      <c r="DE179" s="90" t="s">
        <v>235</v>
      </c>
      <c r="DF179" s="92"/>
      <c r="DG179" s="158"/>
      <c r="DH179" s="158"/>
      <c r="DI179" s="92"/>
      <c r="DJ179" s="91"/>
      <c r="DK179" s="91"/>
      <c r="DL179" s="91"/>
      <c r="DM179" s="127" t="s">
        <v>283</v>
      </c>
      <c r="DN179" s="127" t="s">
        <v>283</v>
      </c>
      <c r="DO179" s="127" t="s">
        <v>283</v>
      </c>
      <c r="DP179" s="127"/>
      <c r="DQ179" s="91"/>
      <c r="DR179" s="91"/>
      <c r="DS179" s="91"/>
      <c r="DT179" s="91"/>
      <c r="DU179" s="91" t="s">
        <v>1173</v>
      </c>
      <c r="DV179" s="91" t="s">
        <v>1174</v>
      </c>
      <c r="DW179" s="91" t="s">
        <v>1175</v>
      </c>
      <c r="DX179" s="91" t="s">
        <v>1176</v>
      </c>
      <c r="DY179" s="91"/>
      <c r="DZ179" s="91"/>
      <c r="EA179" s="91"/>
      <c r="EB179" s="91"/>
      <c r="EC179" s="91"/>
      <c r="ED179" s="91"/>
      <c r="EE179" s="91"/>
      <c r="EF179" s="91"/>
      <c r="EG179" s="94"/>
      <c r="EH179" s="94"/>
      <c r="EI179" s="95"/>
      <c r="EJ179" s="95"/>
      <c r="EK179" s="96"/>
      <c r="EL179" s="74"/>
      <c r="EM179" s="74"/>
      <c r="EN179" s="137"/>
      <c r="EO179" s="185"/>
      <c r="EP179" s="185"/>
      <c r="EQ179" s="185" t="s">
        <v>1196</v>
      </c>
      <c r="ER179" s="185" t="s">
        <v>1197</v>
      </c>
      <c r="ES179" s="185" t="s">
        <v>1198</v>
      </c>
      <c r="ET179" s="185"/>
      <c r="EU179" s="185"/>
      <c r="EV179" s="137"/>
      <c r="EW179" s="137"/>
      <c r="EX179" s="356"/>
      <c r="EY179" s="356"/>
      <c r="EZ179" s="356"/>
      <c r="FA179" s="356"/>
      <c r="FB179" s="356"/>
      <c r="FC179" s="356"/>
      <c r="FD179" s="356"/>
      <c r="FE179" s="356"/>
      <c r="FF179" s="248"/>
      <c r="FG179" s="248"/>
      <c r="FH179" s="248"/>
      <c r="FI179" s="248"/>
      <c r="FJ179" s="248"/>
      <c r="FK179" s="248"/>
      <c r="FL179" s="135">
        <v>1</v>
      </c>
      <c r="FM179" s="136"/>
      <c r="FN179" s="136"/>
      <c r="FO179" s="136"/>
      <c r="FP179" s="136"/>
      <c r="FQ179" s="136"/>
      <c r="FR179" s="136"/>
      <c r="FS179" s="136"/>
      <c r="FT179" s="136"/>
      <c r="FU179" s="136"/>
      <c r="FV179" s="136"/>
      <c r="FW179" s="249"/>
      <c r="FX179" s="249"/>
      <c r="FY179" s="249"/>
      <c r="FZ179" s="249"/>
      <c r="GA179" s="249"/>
      <c r="GB179" s="249"/>
      <c r="GC179" s="249"/>
      <c r="GD179" s="249"/>
      <c r="GE179" s="249"/>
      <c r="GF179" s="249"/>
      <c r="GG179" s="249"/>
      <c r="GH179" s="249"/>
      <c r="GI179" s="249"/>
      <c r="GJ179" s="249"/>
      <c r="GK179" s="249"/>
      <c r="GL179" s="249"/>
      <c r="GM179" s="249"/>
      <c r="GN179" s="249"/>
      <c r="GO179" s="249"/>
      <c r="GP179" s="249"/>
      <c r="GQ179" s="249"/>
      <c r="GR179" s="249"/>
      <c r="GS179" s="249"/>
      <c r="GT179" s="249"/>
      <c r="GU179" s="249"/>
      <c r="GV179" s="249"/>
      <c r="GW179" s="249"/>
      <c r="GX179" s="249"/>
      <c r="GY179" s="249"/>
      <c r="GZ179" s="249"/>
      <c r="HA179" s="249"/>
      <c r="HB179" s="249"/>
      <c r="HC179" s="249"/>
      <c r="HD179" s="249"/>
      <c r="HE179" s="249"/>
      <c r="HF179" s="249"/>
      <c r="HG179" s="249"/>
      <c r="HH179" s="249"/>
      <c r="HI179" s="249"/>
      <c r="HJ179" s="249"/>
      <c r="HK179" s="249"/>
      <c r="HL179" s="249"/>
      <c r="HM179" s="249"/>
      <c r="HN179" s="249"/>
      <c r="HO179" s="249"/>
      <c r="HP179" s="249"/>
      <c r="HQ179" s="249"/>
      <c r="HR179" s="249"/>
      <c r="HS179" s="249"/>
      <c r="HT179" s="249"/>
      <c r="HU179" s="249"/>
      <c r="HV179" s="249"/>
      <c r="HW179" s="249"/>
      <c r="HX179" s="249"/>
      <c r="HY179" s="249"/>
      <c r="HZ179" s="249"/>
      <c r="IA179" s="249"/>
      <c r="IB179" s="249"/>
      <c r="IC179" s="249"/>
      <c r="ID179" s="249"/>
      <c r="IE179" s="249"/>
      <c r="IF179" s="249"/>
      <c r="IG179" s="249"/>
      <c r="IH179" s="249"/>
      <c r="II179" s="249"/>
      <c r="IJ179" s="249"/>
      <c r="IK179" s="249"/>
      <c r="IL179" s="249"/>
      <c r="IM179" s="249"/>
      <c r="IN179" s="249"/>
      <c r="IO179" s="249"/>
      <c r="IP179" s="249"/>
      <c r="IQ179" s="249"/>
      <c r="IR179" s="249"/>
      <c r="IS179" s="249"/>
      <c r="IT179" s="249"/>
      <c r="IU179" s="249"/>
      <c r="IV179" s="249"/>
      <c r="IW179" s="249"/>
      <c r="IX179" s="249"/>
      <c r="IY179" s="249"/>
      <c r="IZ179" s="249"/>
      <c r="JA179" s="249"/>
      <c r="JB179" s="249"/>
      <c r="JC179" s="249"/>
      <c r="JD179" s="249"/>
      <c r="JE179" s="249"/>
      <c r="JF179" s="249"/>
      <c r="JG179" s="249"/>
      <c r="JH179" s="249"/>
      <c r="JI179" s="249"/>
      <c r="JJ179" s="249"/>
      <c r="JK179" s="249"/>
      <c r="JL179" s="249"/>
      <c r="JM179" s="249"/>
      <c r="JN179" s="249"/>
      <c r="JO179" s="249"/>
      <c r="JP179" s="249"/>
      <c r="JQ179" s="249"/>
      <c r="JR179" s="249"/>
      <c r="JS179" s="249"/>
      <c r="JT179" s="249"/>
      <c r="JU179" s="249"/>
      <c r="JV179" s="249"/>
      <c r="JW179" s="249"/>
      <c r="JX179" s="249"/>
      <c r="JY179" s="249"/>
      <c r="JZ179" s="249"/>
      <c r="KA179" s="249"/>
      <c r="KB179" s="249"/>
      <c r="KC179" s="249"/>
      <c r="KD179" s="249"/>
      <c r="KE179" s="249"/>
      <c r="KF179" s="249"/>
      <c r="KG179" s="249"/>
      <c r="KH179" s="249"/>
      <c r="KI179" s="249"/>
      <c r="KJ179" s="249"/>
      <c r="KK179" s="249"/>
      <c r="KL179" s="249"/>
      <c r="KM179" s="249"/>
      <c r="KN179" s="249"/>
      <c r="KO179" s="249"/>
      <c r="KP179" s="249"/>
      <c r="KQ179" s="249"/>
      <c r="KR179" s="249"/>
      <c r="KS179" s="249"/>
      <c r="KT179" s="249"/>
      <c r="KU179" s="249"/>
      <c r="KV179" s="249"/>
      <c r="KW179" s="249"/>
      <c r="KX179" s="249"/>
      <c r="KY179" s="249"/>
      <c r="KZ179" s="249"/>
      <c r="LA179" s="249"/>
      <c r="LB179" s="249"/>
      <c r="LC179" s="249"/>
      <c r="LD179" s="249"/>
      <c r="LE179" s="249"/>
      <c r="LF179" s="249"/>
      <c r="LG179" s="249"/>
      <c r="LH179" s="249"/>
      <c r="LI179" s="249"/>
      <c r="LJ179" s="249"/>
      <c r="LK179" s="249"/>
      <c r="LL179" s="249"/>
      <c r="LM179" s="249"/>
      <c r="LN179" s="249"/>
      <c r="LO179" s="249"/>
      <c r="LP179" s="249"/>
      <c r="LQ179" s="249"/>
      <c r="LR179" s="249"/>
      <c r="LS179" s="249"/>
      <c r="LT179" s="249"/>
      <c r="LU179" s="249"/>
      <c r="LV179" s="249"/>
      <c r="LW179" s="249"/>
      <c r="LX179" s="249"/>
      <c r="LY179" s="249"/>
      <c r="LZ179" s="249"/>
      <c r="MA179" s="249"/>
      <c r="MB179" s="249"/>
      <c r="MC179" s="249"/>
      <c r="MD179" s="249"/>
      <c r="ME179" s="249"/>
      <c r="MF179" s="249"/>
      <c r="MG179" s="249"/>
      <c r="MH179" s="249"/>
      <c r="MI179" s="249"/>
      <c r="MJ179" s="249"/>
      <c r="MK179" s="249"/>
      <c r="ML179" s="249"/>
      <c r="MM179" s="249"/>
      <c r="MN179" s="249"/>
      <c r="MO179" s="249"/>
      <c r="MP179" s="249"/>
      <c r="MQ179" s="249"/>
      <c r="MR179" s="249"/>
      <c r="MS179" s="249"/>
      <c r="MT179" s="249"/>
      <c r="MU179" s="249"/>
      <c r="MV179" s="249"/>
      <c r="MW179" s="249"/>
      <c r="MX179" s="249"/>
      <c r="MY179" s="249"/>
      <c r="MZ179" s="249"/>
      <c r="NA179" s="249"/>
      <c r="NB179" s="249"/>
      <c r="NC179" s="249"/>
      <c r="ND179" s="249"/>
      <c r="NE179" s="249"/>
      <c r="NF179" s="249"/>
      <c r="NG179" s="249"/>
      <c r="NH179" s="249"/>
      <c r="NI179" s="249"/>
      <c r="NJ179" s="249"/>
      <c r="NK179" s="249"/>
      <c r="NL179" s="249"/>
      <c r="NM179" s="249"/>
      <c r="NN179" s="249"/>
      <c r="NO179" s="249"/>
      <c r="NP179" s="249"/>
      <c r="NQ179" s="249"/>
      <c r="NR179" s="249"/>
      <c r="NS179" s="249"/>
      <c r="NT179" s="249"/>
      <c r="NU179" s="249"/>
      <c r="NV179" s="249"/>
      <c r="NW179" s="249"/>
      <c r="NX179" s="249"/>
      <c r="NY179" s="249"/>
      <c r="NZ179" s="249"/>
      <c r="OA179" s="249"/>
      <c r="OB179" s="249"/>
      <c r="OC179" s="249"/>
      <c r="OD179" s="249"/>
      <c r="OE179" s="249"/>
      <c r="OF179" s="249"/>
      <c r="OG179" s="249"/>
      <c r="OH179" s="249"/>
      <c r="OI179" s="249"/>
      <c r="OJ179" s="249"/>
      <c r="OK179" s="249"/>
      <c r="OL179" s="249"/>
      <c r="OM179" s="249"/>
      <c r="ON179" s="249"/>
      <c r="OO179" s="249"/>
      <c r="OP179" s="249"/>
      <c r="OQ179" s="249"/>
      <c r="OR179" s="249"/>
      <c r="OS179" s="249"/>
      <c r="OT179" s="249"/>
      <c r="OU179" s="249"/>
      <c r="OV179" s="249"/>
      <c r="OW179" s="249"/>
      <c r="OX179" s="249"/>
      <c r="OY179" s="249"/>
      <c r="OZ179" s="249"/>
      <c r="PA179" s="249"/>
      <c r="PB179" s="249"/>
      <c r="PC179" s="249"/>
      <c r="PD179" s="249"/>
      <c r="PE179" s="249"/>
      <c r="PF179" s="249"/>
      <c r="PG179" s="249"/>
      <c r="PH179" s="249"/>
      <c r="PI179" s="249"/>
      <c r="PJ179" s="249"/>
      <c r="PK179" s="249"/>
      <c r="PL179" s="249"/>
      <c r="PM179" s="249"/>
      <c r="PN179" s="249"/>
      <c r="PO179" s="249"/>
      <c r="PP179" s="249"/>
      <c r="PQ179" s="249"/>
      <c r="PR179" s="249"/>
      <c r="PS179" s="249"/>
      <c r="PT179" s="249"/>
      <c r="PU179" s="249"/>
      <c r="PV179" s="249"/>
      <c r="PW179" s="249"/>
      <c r="PX179" s="249"/>
      <c r="PY179" s="249"/>
      <c r="PZ179" s="249"/>
      <c r="QA179" s="249"/>
      <c r="QB179" s="249"/>
      <c r="QC179" s="249"/>
      <c r="QD179" s="249"/>
      <c r="QE179" s="249"/>
      <c r="QF179" s="249"/>
      <c r="QG179" s="249"/>
      <c r="QH179" s="249"/>
      <c r="QI179" s="249"/>
      <c r="QJ179" s="249"/>
      <c r="QK179" s="249"/>
      <c r="QL179" s="249"/>
      <c r="QM179" s="249"/>
      <c r="QN179" s="249"/>
      <c r="QO179" s="249"/>
      <c r="QP179" s="249"/>
      <c r="QQ179" s="249"/>
      <c r="QR179" s="249"/>
      <c r="QS179" s="249"/>
      <c r="QT179" s="249"/>
      <c r="QU179" s="249"/>
      <c r="QV179" s="249"/>
      <c r="QW179" s="249"/>
      <c r="QX179" s="249"/>
      <c r="QY179" s="249"/>
      <c r="QZ179" s="249"/>
      <c r="RA179" s="249"/>
      <c r="RB179" s="249"/>
      <c r="RC179" s="249"/>
      <c r="RD179" s="249"/>
      <c r="RE179" s="249"/>
      <c r="RF179" s="249"/>
      <c r="RG179" s="249"/>
      <c r="RH179" s="249"/>
      <c r="RI179" s="249"/>
      <c r="RJ179" s="249"/>
      <c r="RK179" s="249"/>
      <c r="RL179" s="249"/>
      <c r="RM179" s="249"/>
      <c r="RN179" s="249"/>
      <c r="RO179" s="249"/>
      <c r="RP179" s="249"/>
      <c r="RQ179" s="249"/>
      <c r="RR179" s="249"/>
      <c r="RS179" s="249"/>
      <c r="RT179" s="249"/>
      <c r="RU179" s="249"/>
      <c r="RV179" s="249"/>
      <c r="RW179" s="249"/>
      <c r="RX179" s="249"/>
      <c r="RY179" s="249"/>
      <c r="RZ179" s="249"/>
      <c r="SA179" s="249"/>
      <c r="SB179" s="249"/>
      <c r="SC179" s="249"/>
      <c r="SD179" s="249"/>
      <c r="SE179" s="249"/>
      <c r="SF179" s="249"/>
      <c r="SG179" s="249"/>
      <c r="SH179" s="249"/>
      <c r="SI179" s="249"/>
      <c r="SJ179" s="249"/>
      <c r="SK179" s="249"/>
      <c r="SL179" s="249"/>
      <c r="SM179" s="249"/>
      <c r="SN179" s="249"/>
      <c r="SO179" s="249"/>
      <c r="SP179" s="249"/>
      <c r="SQ179" s="249"/>
      <c r="SR179" s="249"/>
      <c r="SS179" s="249"/>
      <c r="ST179" s="249"/>
      <c r="SU179" s="249"/>
      <c r="SV179" s="249"/>
      <c r="SW179" s="249"/>
      <c r="SX179" s="249"/>
      <c r="SY179" s="249"/>
      <c r="SZ179" s="249"/>
      <c r="TA179" s="249"/>
      <c r="TB179" s="249"/>
      <c r="TC179" s="249"/>
      <c r="TD179" s="249"/>
      <c r="TE179" s="249"/>
      <c r="TF179" s="249"/>
      <c r="TG179" s="249"/>
      <c r="TH179" s="249"/>
      <c r="TI179" s="249"/>
      <c r="TJ179" s="249"/>
      <c r="TK179" s="249"/>
      <c r="TL179" s="249"/>
      <c r="TM179" s="249"/>
      <c r="TN179" s="249"/>
      <c r="TO179" s="249"/>
      <c r="TP179" s="249"/>
      <c r="TQ179" s="249"/>
      <c r="TR179" s="249"/>
      <c r="TS179" s="249"/>
      <c r="TT179" s="249"/>
      <c r="TU179" s="249"/>
      <c r="TV179" s="249"/>
      <c r="TW179" s="249"/>
      <c r="TX179" s="249"/>
      <c r="TY179" s="249"/>
      <c r="TZ179" s="249"/>
      <c r="UA179" s="249"/>
      <c r="UB179" s="249"/>
      <c r="UC179" s="249"/>
      <c r="UD179" s="249"/>
      <c r="UE179" s="249"/>
      <c r="UF179" s="249"/>
      <c r="UG179" s="249"/>
      <c r="UH179" s="249"/>
      <c r="UI179" s="249"/>
      <c r="UJ179" s="249"/>
      <c r="UK179" s="249"/>
      <c r="UL179" s="249"/>
      <c r="UM179" s="249"/>
      <c r="UN179" s="249"/>
      <c r="UO179" s="249"/>
      <c r="UP179" s="249"/>
      <c r="UQ179" s="249"/>
      <c r="UR179" s="249"/>
      <c r="US179" s="249"/>
      <c r="UT179" s="249"/>
      <c r="UU179" s="249"/>
      <c r="UV179" s="249"/>
      <c r="UW179" s="249"/>
      <c r="UX179" s="249"/>
      <c r="UY179" s="249"/>
      <c r="UZ179" s="249"/>
      <c r="VA179" s="249"/>
      <c r="VB179" s="249"/>
      <c r="VC179" s="249"/>
      <c r="VD179" s="249"/>
      <c r="VE179" s="249"/>
      <c r="VF179" s="249"/>
      <c r="VG179" s="249"/>
      <c r="VH179" s="249"/>
      <c r="VI179" s="249"/>
      <c r="VJ179" s="249"/>
      <c r="VK179" s="249"/>
      <c r="VL179" s="249"/>
      <c r="VM179" s="249"/>
      <c r="VN179" s="249"/>
      <c r="VO179" s="249"/>
      <c r="VP179" s="249"/>
      <c r="VQ179" s="249"/>
      <c r="VR179" s="249"/>
      <c r="VS179" s="249"/>
      <c r="VT179" s="249"/>
      <c r="VU179" s="249"/>
      <c r="VV179" s="249"/>
      <c r="VW179" s="249"/>
      <c r="VX179" s="249"/>
      <c r="VY179" s="249"/>
      <c r="VZ179" s="249"/>
      <c r="WA179" s="249"/>
      <c r="WB179" s="249"/>
      <c r="WC179" s="249"/>
      <c r="WD179" s="249"/>
      <c r="WE179" s="249"/>
      <c r="WF179" s="249"/>
      <c r="WG179" s="249"/>
      <c r="WH179" s="249"/>
      <c r="WI179" s="249"/>
      <c r="WJ179" s="249"/>
      <c r="WK179" s="249"/>
      <c r="WL179" s="249"/>
      <c r="WM179" s="249"/>
      <c r="WN179" s="249"/>
      <c r="WO179" s="249"/>
      <c r="WP179" s="249"/>
      <c r="WQ179" s="249"/>
      <c r="WR179" s="249"/>
      <c r="WS179" s="249"/>
      <c r="WT179" s="249"/>
      <c r="WU179" s="249"/>
      <c r="WV179" s="249"/>
      <c r="WW179" s="249"/>
      <c r="WX179" s="249"/>
      <c r="WY179" s="249"/>
      <c r="WZ179" s="249"/>
      <c r="XA179" s="249"/>
      <c r="XB179" s="249"/>
      <c r="XC179" s="249"/>
      <c r="XD179" s="249"/>
      <c r="XE179" s="249"/>
      <c r="XF179" s="249"/>
      <c r="XG179" s="249"/>
      <c r="XH179" s="249"/>
      <c r="XI179" s="249"/>
      <c r="XJ179" s="249"/>
      <c r="XK179" s="249"/>
      <c r="XL179" s="249"/>
      <c r="XM179" s="249"/>
      <c r="XN179" s="249"/>
      <c r="XO179" s="249"/>
      <c r="XP179" s="249"/>
      <c r="XQ179" s="249"/>
      <c r="XR179" s="249"/>
      <c r="XS179" s="249"/>
      <c r="XT179" s="249"/>
      <c r="XU179" s="249"/>
      <c r="XV179" s="249"/>
      <c r="XW179" s="249"/>
      <c r="XX179" s="249"/>
      <c r="XY179" s="249"/>
      <c r="XZ179" s="249"/>
      <c r="YA179" s="249"/>
      <c r="YB179" s="249"/>
      <c r="YC179" s="249"/>
      <c r="YD179" s="249"/>
      <c r="YE179" s="249"/>
      <c r="YF179" s="249"/>
      <c r="YG179" s="249"/>
      <c r="YH179" s="249"/>
      <c r="YI179" s="249"/>
      <c r="YJ179" s="249"/>
      <c r="YK179" s="249"/>
      <c r="YL179" s="249"/>
      <c r="YM179" s="249"/>
      <c r="YN179" s="249"/>
      <c r="YO179" s="249"/>
      <c r="YP179" s="249"/>
      <c r="YQ179" s="249"/>
      <c r="YR179" s="249"/>
      <c r="YS179" s="249"/>
      <c r="YT179" s="249"/>
      <c r="YU179" s="249"/>
      <c r="YV179" s="249"/>
      <c r="YW179" s="249"/>
      <c r="YX179" s="249"/>
      <c r="YY179" s="249"/>
      <c r="YZ179" s="249"/>
      <c r="ZA179" s="249"/>
      <c r="ZB179" s="249"/>
      <c r="ZC179" s="249"/>
      <c r="ZD179" s="249"/>
      <c r="ZE179" s="249"/>
      <c r="ZF179" s="249"/>
      <c r="ZG179" s="249"/>
      <c r="ZH179" s="249"/>
      <c r="ZI179" s="249"/>
      <c r="ZJ179" s="249"/>
      <c r="ZK179" s="249"/>
      <c r="ZL179" s="249"/>
      <c r="ZM179" s="249"/>
      <c r="ZN179" s="249"/>
      <c r="ZO179" s="249"/>
      <c r="ZP179" s="249"/>
      <c r="ZQ179" s="249"/>
      <c r="ZR179" s="249"/>
      <c r="ZS179" s="249"/>
      <c r="ZT179" s="249"/>
      <c r="ZU179" s="249"/>
      <c r="ZV179" s="249"/>
      <c r="ZW179" s="249"/>
      <c r="ZX179" s="249"/>
      <c r="ZY179" s="249"/>
      <c r="ZZ179" s="249"/>
      <c r="AAA179" s="249"/>
      <c r="AAB179" s="249"/>
      <c r="AAC179" s="249"/>
      <c r="AAD179" s="249"/>
      <c r="AAE179" s="249"/>
      <c r="AAF179" s="249"/>
      <c r="AAG179" s="249"/>
      <c r="AAH179" s="249"/>
      <c r="AAI179" s="249"/>
      <c r="AAJ179" s="249"/>
      <c r="AAK179" s="249"/>
      <c r="AAL179" s="249"/>
      <c r="AAM179" s="249"/>
      <c r="AAN179" s="249"/>
      <c r="AAO179" s="249"/>
      <c r="AAP179" s="249"/>
      <c r="AAQ179" s="249"/>
      <c r="AAR179" s="249"/>
      <c r="AAS179" s="249"/>
      <c r="AAT179" s="249"/>
      <c r="AAU179" s="249"/>
      <c r="AAV179" s="249"/>
      <c r="AAW179" s="249"/>
      <c r="AAX179" s="249"/>
      <c r="AAY179" s="249"/>
      <c r="AAZ179" s="249"/>
      <c r="ABA179" s="249"/>
      <c r="ABB179" s="249"/>
      <c r="ABC179" s="249"/>
      <c r="ABD179" s="249"/>
      <c r="ABE179" s="249"/>
      <c r="ABF179" s="249"/>
      <c r="ABG179" s="249"/>
      <c r="ABH179" s="249"/>
      <c r="ABI179" s="249"/>
      <c r="ABJ179" s="249"/>
      <c r="ABK179" s="249"/>
      <c r="ABL179" s="249"/>
      <c r="ABM179" s="249"/>
      <c r="ABN179" s="249"/>
      <c r="ABO179" s="249"/>
      <c r="ABP179" s="249"/>
      <c r="ABQ179" s="249"/>
      <c r="ABR179" s="249"/>
      <c r="ABS179" s="249"/>
      <c r="ABT179" s="249"/>
      <c r="ABU179" s="249"/>
      <c r="ABV179" s="249"/>
      <c r="ABW179" s="249"/>
      <c r="ABX179" s="249"/>
      <c r="ABY179" s="249"/>
      <c r="ABZ179" s="249"/>
      <c r="ACA179" s="249"/>
      <c r="ACB179" s="249"/>
      <c r="ACC179" s="249"/>
      <c r="ACD179" s="249"/>
      <c r="ACE179" s="249"/>
      <c r="ACF179" s="249"/>
      <c r="ACG179" s="249"/>
      <c r="ACH179" s="249"/>
      <c r="ACI179" s="249"/>
      <c r="ACJ179" s="249"/>
      <c r="ACK179" s="249"/>
      <c r="ACL179" s="249"/>
      <c r="ACM179" s="249"/>
      <c r="ACN179" s="249"/>
      <c r="ACO179" s="249"/>
      <c r="ACP179" s="249"/>
      <c r="ACQ179" s="249"/>
      <c r="ACR179" s="249"/>
      <c r="ACS179" s="249"/>
      <c r="ACT179" s="249"/>
      <c r="ACU179" s="249"/>
      <c r="ACV179" s="249"/>
      <c r="ACW179" s="249"/>
      <c r="ACX179" s="249"/>
      <c r="ACY179" s="249"/>
      <c r="ACZ179" s="249"/>
      <c r="ADA179" s="249"/>
      <c r="ADB179" s="249"/>
      <c r="ADC179" s="249"/>
      <c r="ADD179" s="249"/>
      <c r="ADE179" s="249"/>
      <c r="ADF179" s="249"/>
      <c r="ADG179" s="249"/>
      <c r="ADH179" s="249"/>
      <c r="ADI179" s="249"/>
      <c r="ADJ179" s="249"/>
      <c r="ADK179" s="249"/>
      <c r="ADL179" s="249"/>
      <c r="ADM179" s="249"/>
      <c r="ADN179" s="249"/>
      <c r="ADO179" s="249"/>
      <c r="ADP179" s="249"/>
      <c r="ADQ179" s="249"/>
      <c r="ADR179" s="249"/>
      <c r="ADS179" s="249"/>
      <c r="ADT179" s="249"/>
      <c r="ADU179" s="249"/>
      <c r="ADV179" s="249"/>
      <c r="ADW179" s="249"/>
      <c r="ADX179" s="249"/>
      <c r="ADY179" s="249"/>
      <c r="ADZ179" s="249"/>
      <c r="AEA179" s="249"/>
      <c r="AEB179" s="249"/>
      <c r="AEC179" s="249"/>
      <c r="AED179" s="249"/>
      <c r="AEE179" s="249"/>
      <c r="AEF179" s="249"/>
      <c r="AEG179" s="249"/>
      <c r="AEH179" s="249"/>
      <c r="AEI179" s="249"/>
      <c r="AEJ179" s="249"/>
      <c r="AEK179" s="249"/>
      <c r="AEL179" s="249"/>
      <c r="AEM179" s="249"/>
      <c r="AEN179" s="249"/>
      <c r="AEO179" s="249"/>
      <c r="AEP179" s="249"/>
      <c r="AEQ179" s="249"/>
      <c r="AER179" s="249"/>
      <c r="AES179" s="249"/>
      <c r="AET179" s="249"/>
      <c r="AEU179" s="249"/>
      <c r="AEV179" s="249"/>
      <c r="AEW179" s="249"/>
      <c r="AEX179" s="249"/>
      <c r="AEY179" s="249"/>
      <c r="AEZ179" s="249"/>
      <c r="AFA179" s="249"/>
      <c r="AFB179" s="249"/>
      <c r="AFC179" s="249"/>
      <c r="AFD179" s="249"/>
      <c r="AFE179" s="249"/>
      <c r="AFF179" s="249"/>
      <c r="AFG179" s="249"/>
      <c r="AFH179" s="249"/>
      <c r="AFI179" s="249"/>
      <c r="AFJ179" s="249"/>
      <c r="AFK179" s="249"/>
      <c r="AFL179" s="249"/>
      <c r="AFM179" s="249"/>
      <c r="AFN179" s="249"/>
      <c r="AFO179" s="249"/>
      <c r="AFP179" s="249"/>
      <c r="AFQ179" s="249"/>
      <c r="AFR179" s="249"/>
      <c r="AFS179" s="249"/>
      <c r="AFT179" s="249"/>
      <c r="AFU179" s="249"/>
      <c r="AFV179" s="249"/>
      <c r="AFW179" s="249"/>
      <c r="AFX179" s="249"/>
      <c r="AFY179" s="249"/>
      <c r="AFZ179" s="249"/>
      <c r="AGA179" s="249"/>
      <c r="AGB179" s="249"/>
      <c r="AGC179" s="249"/>
      <c r="AGD179" s="249"/>
      <c r="AGE179" s="249"/>
      <c r="AGF179" s="249"/>
      <c r="AGG179" s="249"/>
      <c r="AGH179" s="249"/>
      <c r="AGI179" s="249"/>
      <c r="AGJ179" s="249"/>
      <c r="AGK179" s="249"/>
      <c r="AGL179" s="249"/>
      <c r="AGM179" s="249"/>
      <c r="AGN179" s="249"/>
      <c r="AGO179" s="249"/>
      <c r="AGP179" s="249"/>
      <c r="AGQ179" s="249"/>
      <c r="AGR179" s="249"/>
      <c r="AGS179" s="249"/>
      <c r="AGT179" s="249"/>
      <c r="AGU179" s="249"/>
      <c r="AGV179" s="249"/>
      <c r="AGW179" s="249"/>
      <c r="AGX179" s="249"/>
      <c r="AGY179" s="249"/>
      <c r="AGZ179" s="249"/>
      <c r="AHA179" s="249"/>
      <c r="AHB179" s="249"/>
      <c r="AHC179" s="249"/>
      <c r="AHD179" s="249"/>
      <c r="AHE179" s="249"/>
      <c r="AHF179" s="249"/>
      <c r="AHG179" s="249"/>
      <c r="AHH179" s="249"/>
      <c r="AHI179" s="249"/>
      <c r="AHJ179" s="249"/>
      <c r="AHK179" s="249"/>
      <c r="AHL179" s="249"/>
      <c r="AHM179" s="249"/>
      <c r="AHN179" s="249"/>
      <c r="AHO179" s="249"/>
      <c r="AHP179" s="249"/>
      <c r="AHQ179" s="249"/>
      <c r="AHR179" s="249"/>
      <c r="AHS179" s="249"/>
      <c r="AHT179" s="249"/>
      <c r="AHU179" s="249"/>
      <c r="AHV179" s="249"/>
      <c r="AHW179" s="249"/>
      <c r="AHX179" s="249"/>
      <c r="AHY179" s="249"/>
      <c r="AHZ179" s="249"/>
      <c r="AIA179" s="249"/>
      <c r="AIB179" s="249"/>
      <c r="AIC179" s="249"/>
      <c r="AID179" s="249"/>
      <c r="AIE179" s="249"/>
      <c r="AIF179" s="249"/>
      <c r="AIG179" s="249"/>
      <c r="AIH179" s="249"/>
      <c r="AII179" s="249"/>
      <c r="AIJ179" s="249"/>
      <c r="AIK179" s="249"/>
      <c r="AIL179" s="249"/>
      <c r="AIM179" s="249"/>
      <c r="AIN179" s="249"/>
      <c r="AIO179" s="249"/>
      <c r="AIP179" s="249"/>
      <c r="AIQ179" s="249"/>
      <c r="AIR179" s="249"/>
      <c r="AIS179" s="249"/>
      <c r="AIT179" s="249"/>
      <c r="AIU179" s="249"/>
      <c r="AIV179" s="249"/>
      <c r="AIW179" s="249"/>
      <c r="AIX179" s="249"/>
      <c r="AIY179" s="249"/>
      <c r="AIZ179" s="249"/>
      <c r="AJA179" s="249"/>
      <c r="AJB179" s="249"/>
      <c r="AJC179" s="249"/>
      <c r="AJD179" s="249"/>
      <c r="AJE179" s="249"/>
      <c r="AJF179" s="249"/>
      <c r="AJG179" s="249"/>
      <c r="AJH179" s="249"/>
      <c r="AJI179" s="249"/>
      <c r="AJJ179" s="249"/>
      <c r="AJK179" s="249"/>
      <c r="AJL179" s="249"/>
      <c r="AJM179" s="249"/>
      <c r="AJN179" s="249"/>
      <c r="AJO179" s="249"/>
      <c r="AJP179" s="249"/>
      <c r="AJQ179" s="249"/>
      <c r="AJR179" s="249"/>
      <c r="AJS179" s="249"/>
      <c r="AJT179" s="249"/>
      <c r="AJU179" s="249"/>
      <c r="AJV179" s="249"/>
      <c r="AJW179" s="249"/>
      <c r="AJX179" s="249"/>
      <c r="AJY179" s="249"/>
      <c r="AJZ179" s="249"/>
      <c r="AKA179" s="249"/>
      <c r="AKB179" s="249"/>
      <c r="AKC179" s="249"/>
      <c r="AKD179" s="249"/>
      <c r="AKE179" s="249"/>
      <c r="AKF179" s="249"/>
      <c r="AKG179" s="249"/>
      <c r="AKH179" s="249"/>
      <c r="AKI179" s="249"/>
      <c r="AKJ179" s="249"/>
      <c r="AKK179" s="249"/>
      <c r="AKL179" s="249"/>
      <c r="AKM179" s="249"/>
      <c r="AKN179" s="249"/>
      <c r="AKO179" s="249"/>
      <c r="AKP179" s="249"/>
      <c r="AKQ179" s="249"/>
      <c r="AKR179" s="249"/>
      <c r="AKS179" s="249"/>
      <c r="AKT179" s="249"/>
      <c r="AKU179" s="249"/>
      <c r="AKV179" s="249"/>
      <c r="AKW179" s="249"/>
      <c r="AKX179" s="249"/>
      <c r="AKY179" s="249"/>
      <c r="AKZ179" s="249"/>
      <c r="ALA179" s="249"/>
      <c r="ALB179" s="249"/>
      <c r="ALC179" s="249"/>
      <c r="ALD179" s="249"/>
      <c r="ALE179" s="249"/>
      <c r="ALF179" s="249"/>
      <c r="ALG179" s="249"/>
      <c r="ALH179" s="249"/>
      <c r="ALI179" s="249"/>
      <c r="ALJ179" s="249"/>
      <c r="ALK179" s="249"/>
      <c r="ALL179" s="249"/>
      <c r="ALM179" s="249"/>
      <c r="ALN179" s="249"/>
      <c r="ALO179" s="249"/>
      <c r="ALP179" s="249"/>
      <c r="ALQ179" s="249"/>
      <c r="ALR179" s="249"/>
      <c r="ALS179" s="249"/>
      <c r="ALT179" s="249"/>
      <c r="ALU179" s="249"/>
      <c r="ALV179" s="249"/>
      <c r="ALW179" s="249"/>
      <c r="ALX179" s="249"/>
      <c r="ALY179" s="249"/>
      <c r="ALZ179" s="249"/>
      <c r="AMA179" s="249"/>
      <c r="AMB179" s="249"/>
      <c r="AMC179" s="249"/>
      <c r="AMD179" s="249"/>
      <c r="AME179" s="249"/>
      <c r="AMF179" s="249"/>
      <c r="AMG179" s="249"/>
      <c r="AMH179" s="249"/>
      <c r="AMI179" s="249"/>
      <c r="AMJ179" s="249"/>
      <c r="AMK179" s="249"/>
      <c r="AML179" s="249"/>
      <c r="AMM179" s="249"/>
      <c r="AMN179" s="249"/>
      <c r="AMO179" s="249"/>
      <c r="AMP179" s="249"/>
      <c r="AMQ179" s="249"/>
      <c r="AMR179" s="249"/>
      <c r="AMS179" s="249"/>
      <c r="AMT179" s="249"/>
      <c r="AMU179" s="249"/>
      <c r="AMV179" s="249"/>
      <c r="AMW179" s="249"/>
      <c r="AMX179" s="249"/>
      <c r="AMY179" s="249"/>
      <c r="AMZ179" s="249"/>
      <c r="ANA179" s="249"/>
      <c r="ANB179" s="249"/>
      <c r="ANC179" s="249"/>
      <c r="AND179" s="249"/>
      <c r="ANE179" s="249"/>
      <c r="ANF179" s="249"/>
      <c r="ANG179" s="249"/>
      <c r="ANH179" s="249"/>
      <c r="ANI179" s="249"/>
      <c r="ANJ179" s="249"/>
      <c r="ANK179" s="249"/>
      <c r="ANL179" s="249"/>
      <c r="ANM179" s="249"/>
      <c r="ANN179" s="249"/>
      <c r="ANO179" s="249"/>
      <c r="ANP179" s="249"/>
      <c r="ANQ179" s="249"/>
      <c r="ANR179" s="249"/>
      <c r="ANS179" s="249"/>
      <c r="ANT179" s="249"/>
      <c r="ANU179" s="249"/>
      <c r="ANV179" s="249"/>
      <c r="ANW179" s="249"/>
      <c r="ANX179" s="249"/>
      <c r="ANY179" s="249"/>
      <c r="ANZ179" s="249"/>
      <c r="AOA179" s="249"/>
      <c r="AOB179" s="249"/>
      <c r="AOC179" s="249"/>
      <c r="AOD179" s="249"/>
      <c r="AOE179" s="249"/>
      <c r="AOF179" s="249"/>
      <c r="AOG179" s="249"/>
      <c r="AOH179" s="249"/>
      <c r="AOI179" s="249"/>
      <c r="AOJ179" s="249"/>
      <c r="AOK179" s="249"/>
      <c r="AOL179" s="249"/>
      <c r="AOM179" s="249"/>
      <c r="AON179" s="249"/>
      <c r="AOO179" s="249"/>
      <c r="AOP179" s="249"/>
      <c r="AOQ179" s="249"/>
      <c r="AOR179" s="249"/>
      <c r="AOS179" s="249"/>
      <c r="AOT179" s="249"/>
      <c r="AOU179" s="249"/>
      <c r="AOV179" s="249"/>
      <c r="AOW179" s="249"/>
      <c r="AOX179" s="249"/>
      <c r="AOY179" s="249"/>
      <c r="AOZ179" s="249"/>
      <c r="APA179" s="249"/>
      <c r="APB179" s="249"/>
      <c r="APC179" s="249"/>
      <c r="APD179" s="249"/>
      <c r="APE179" s="249"/>
      <c r="APF179" s="249"/>
      <c r="APG179" s="249"/>
      <c r="APH179" s="249"/>
      <c r="API179" s="249"/>
      <c r="APJ179" s="249"/>
      <c r="APK179" s="249"/>
      <c r="APL179" s="249"/>
      <c r="APM179" s="249"/>
      <c r="APN179" s="249"/>
      <c r="APO179" s="249"/>
      <c r="APP179" s="249"/>
    </row>
    <row r="180" spans="1:1108" s="173" customFormat="1">
      <c r="A180" s="42">
        <v>460</v>
      </c>
      <c r="B180" s="168">
        <v>163</v>
      </c>
      <c r="C180" s="102" t="s">
        <v>1199</v>
      </c>
      <c r="D180" s="174">
        <v>2000</v>
      </c>
      <c r="E180" s="97" t="s">
        <v>1160</v>
      </c>
      <c r="F180" s="280" t="s">
        <v>1189</v>
      </c>
      <c r="G180" s="405" t="s">
        <v>1188</v>
      </c>
      <c r="H180" s="405" t="s">
        <v>1191</v>
      </c>
      <c r="I180" s="405" t="s">
        <v>1190</v>
      </c>
      <c r="J180" s="10" t="s">
        <v>1192</v>
      </c>
      <c r="K180" s="10" t="s">
        <v>1193</v>
      </c>
      <c r="L180" s="74" t="s">
        <v>1194</v>
      </c>
      <c r="M180" s="10" t="s">
        <v>1195</v>
      </c>
      <c r="N180" s="74" t="s">
        <v>201</v>
      </c>
      <c r="O180" s="177">
        <v>101553</v>
      </c>
      <c r="P180" s="401">
        <v>30</v>
      </c>
      <c r="Q180" s="401" t="s">
        <v>0</v>
      </c>
      <c r="R180" s="401">
        <v>22</v>
      </c>
      <c r="S180" s="109" t="s">
        <v>0</v>
      </c>
      <c r="T180" s="109">
        <v>1</v>
      </c>
      <c r="U180" s="109" t="s">
        <v>0</v>
      </c>
      <c r="V180" s="109">
        <v>4.2</v>
      </c>
      <c r="W180" s="109" t="s">
        <v>0</v>
      </c>
      <c r="X180" s="109">
        <v>2</v>
      </c>
      <c r="Y180" s="109" t="s">
        <v>0</v>
      </c>
      <c r="Z180" s="109">
        <v>3</v>
      </c>
      <c r="AA180" s="109" t="s">
        <v>0</v>
      </c>
      <c r="AB180" s="109"/>
      <c r="AC180" s="109" t="s">
        <v>0</v>
      </c>
      <c r="AD180" s="109"/>
      <c r="AE180" s="109" t="s">
        <v>0</v>
      </c>
      <c r="AF180" s="77">
        <v>2</v>
      </c>
      <c r="AG180" s="78">
        <v>4</v>
      </c>
      <c r="AH180" s="77" t="s">
        <v>1169</v>
      </c>
      <c r="AI180" s="77" t="s">
        <v>0</v>
      </c>
      <c r="AJ180" s="80"/>
      <c r="AK180" s="80"/>
      <c r="AL180" s="26" t="s">
        <v>11</v>
      </c>
      <c r="AM180" s="26"/>
      <c r="AN180" s="26"/>
      <c r="AO180" s="26"/>
      <c r="AP180" s="111">
        <v>100</v>
      </c>
      <c r="AQ180" s="111" t="s">
        <v>7</v>
      </c>
      <c r="AR180" s="83">
        <v>7.0000000000000001E-3</v>
      </c>
      <c r="AS180" s="83" t="s">
        <v>20</v>
      </c>
      <c r="AT180" s="265"/>
      <c r="AU180" s="266"/>
      <c r="AV180" s="266"/>
      <c r="AW180" s="74" t="s">
        <v>206</v>
      </c>
      <c r="AX180" s="74" t="s">
        <v>207</v>
      </c>
      <c r="AY180" s="74" t="s">
        <v>208</v>
      </c>
      <c r="AZ180" s="74" t="s">
        <v>209</v>
      </c>
      <c r="BA180" s="152" t="s">
        <v>4</v>
      </c>
      <c r="BB180" s="86" t="s">
        <v>165</v>
      </c>
      <c r="BC180" s="86" t="s">
        <v>4</v>
      </c>
      <c r="BD180" s="86" t="s">
        <v>166</v>
      </c>
      <c r="BE180" s="404" t="s">
        <v>1160</v>
      </c>
      <c r="BF180" s="236" t="s">
        <v>1170</v>
      </c>
      <c r="BG180" s="236" t="s">
        <v>1171</v>
      </c>
      <c r="BH180" s="236" t="s">
        <v>1172</v>
      </c>
      <c r="BM180" s="155" t="s">
        <v>215</v>
      </c>
      <c r="BN180" s="154" t="s">
        <v>216</v>
      </c>
      <c r="BO180" s="154" t="s">
        <v>217</v>
      </c>
      <c r="BP180" s="154" t="s">
        <v>218</v>
      </c>
      <c r="BQ180" s="155" t="s">
        <v>219</v>
      </c>
      <c r="BR180" s="154" t="s">
        <v>220</v>
      </c>
      <c r="BS180" s="121" t="s">
        <v>221</v>
      </c>
      <c r="BT180" s="121" t="s">
        <v>222</v>
      </c>
      <c r="BU180" s="121" t="s">
        <v>215</v>
      </c>
      <c r="BV180" s="121" t="s">
        <v>216</v>
      </c>
      <c r="BW180" s="121" t="s">
        <v>217</v>
      </c>
      <c r="BX180" s="121" t="s">
        <v>218</v>
      </c>
      <c r="BY180" s="121" t="s">
        <v>283</v>
      </c>
      <c r="BZ180" s="154"/>
      <c r="CA180" s="154"/>
      <c r="CB180" s="154"/>
      <c r="CC180" s="154" t="s">
        <v>227</v>
      </c>
      <c r="CD180" s="156" t="s">
        <v>228</v>
      </c>
      <c r="CE180" s="157" t="s">
        <v>229</v>
      </c>
      <c r="CF180" s="157" t="s">
        <v>230</v>
      </c>
      <c r="CG180" s="245" t="s">
        <v>231</v>
      </c>
      <c r="CH180" s="154" t="s">
        <v>232</v>
      </c>
      <c r="CI180" s="156" t="s">
        <v>233</v>
      </c>
      <c r="CJ180" s="156" t="s">
        <v>234</v>
      </c>
      <c r="CK180" s="158"/>
      <c r="CL180" s="158"/>
      <c r="CM180" s="158"/>
      <c r="CN180" s="158"/>
      <c r="CO180" s="158"/>
      <c r="CP180" s="158"/>
      <c r="CQ180" s="158"/>
      <c r="CR180" s="158"/>
      <c r="CS180" s="158"/>
      <c r="CT180" s="158"/>
      <c r="CU180" s="158"/>
      <c r="CV180" s="158"/>
      <c r="CW180" s="158"/>
      <c r="CX180" s="158"/>
      <c r="CY180" s="158"/>
      <c r="CZ180" s="91"/>
      <c r="DA180" s="92"/>
      <c r="DB180" s="93"/>
      <c r="DC180" s="93"/>
      <c r="DD180" s="93"/>
      <c r="DE180" s="90" t="s">
        <v>235</v>
      </c>
      <c r="DF180" s="92"/>
      <c r="DG180" s="158"/>
      <c r="DH180" s="158"/>
      <c r="DI180" s="92"/>
      <c r="DJ180" s="91"/>
      <c r="DK180" s="91"/>
      <c r="DL180" s="91"/>
      <c r="DM180" s="127" t="s">
        <v>283</v>
      </c>
      <c r="DN180" s="127" t="s">
        <v>283</v>
      </c>
      <c r="DO180" s="127" t="s">
        <v>283</v>
      </c>
      <c r="DP180" s="127"/>
      <c r="DQ180" s="91"/>
      <c r="DR180" s="91"/>
      <c r="DS180" s="91"/>
      <c r="DT180" s="91"/>
      <c r="DU180" s="91" t="s">
        <v>1173</v>
      </c>
      <c r="DV180" s="91" t="s">
        <v>1174</v>
      </c>
      <c r="DW180" s="91" t="s">
        <v>1175</v>
      </c>
      <c r="DX180" s="91" t="s">
        <v>1176</v>
      </c>
      <c r="DY180" s="91"/>
      <c r="DZ180" s="91"/>
      <c r="EA180" s="91"/>
      <c r="EB180" s="91"/>
      <c r="EC180" s="91"/>
      <c r="ED180" s="91"/>
      <c r="EE180" s="91"/>
      <c r="EF180" s="91"/>
      <c r="EG180" s="94"/>
      <c r="EH180" s="94"/>
      <c r="EI180" s="95"/>
      <c r="EJ180" s="95"/>
      <c r="EK180" s="96"/>
      <c r="EL180" s="74"/>
      <c r="EM180" s="74"/>
      <c r="EN180" s="137"/>
      <c r="EO180" s="185"/>
      <c r="EP180" s="185"/>
      <c r="EQ180" s="185" t="s">
        <v>1196</v>
      </c>
      <c r="ER180" s="185" t="s">
        <v>1197</v>
      </c>
      <c r="ES180" s="185" t="s">
        <v>1198</v>
      </c>
      <c r="ET180" s="185"/>
      <c r="EU180" s="185"/>
      <c r="EV180" s="137"/>
      <c r="EW180" s="137"/>
      <c r="EX180" s="356"/>
      <c r="EY180" s="356"/>
      <c r="EZ180" s="356"/>
      <c r="FA180" s="356"/>
      <c r="FB180" s="356"/>
      <c r="FC180" s="356"/>
      <c r="FD180" s="356"/>
      <c r="FE180" s="356"/>
      <c r="FF180" s="248"/>
      <c r="FG180" s="248"/>
      <c r="FH180" s="248"/>
      <c r="FI180" s="248"/>
      <c r="FJ180" s="248"/>
      <c r="FK180" s="248"/>
      <c r="FL180" s="135">
        <v>1</v>
      </c>
      <c r="FM180" s="136"/>
      <c r="FN180" s="136"/>
      <c r="FO180" s="136"/>
      <c r="FP180" s="136"/>
      <c r="FQ180" s="136"/>
      <c r="FR180" s="136"/>
      <c r="FS180" s="136"/>
      <c r="FT180" s="136"/>
      <c r="FU180" s="136"/>
      <c r="FV180" s="136"/>
      <c r="FW180" s="249"/>
      <c r="FX180" s="249"/>
      <c r="FY180" s="249"/>
      <c r="FZ180" s="249"/>
      <c r="GA180" s="249"/>
      <c r="GB180" s="249"/>
      <c r="GC180" s="249"/>
      <c r="GD180" s="249"/>
      <c r="GE180" s="249"/>
      <c r="GF180" s="249"/>
      <c r="GG180" s="249"/>
      <c r="GH180" s="249"/>
      <c r="GI180" s="249"/>
      <c r="GJ180" s="249"/>
      <c r="GK180" s="249"/>
      <c r="GL180" s="249"/>
      <c r="GM180" s="249"/>
      <c r="GN180" s="249"/>
      <c r="GO180" s="249"/>
      <c r="GP180" s="249"/>
      <c r="GQ180" s="249"/>
      <c r="GR180" s="249"/>
      <c r="GS180" s="249"/>
      <c r="GT180" s="249"/>
      <c r="GU180" s="249"/>
      <c r="GV180" s="249"/>
      <c r="GW180" s="249"/>
      <c r="GX180" s="249"/>
      <c r="GY180" s="249"/>
      <c r="GZ180" s="249"/>
      <c r="HA180" s="249"/>
      <c r="HB180" s="249"/>
      <c r="HC180" s="249"/>
      <c r="HD180" s="249"/>
      <c r="HE180" s="249"/>
      <c r="HF180" s="249"/>
      <c r="HG180" s="249"/>
      <c r="HH180" s="249"/>
      <c r="HI180" s="249"/>
      <c r="HJ180" s="249"/>
      <c r="HK180" s="249"/>
      <c r="HL180" s="249"/>
      <c r="HM180" s="249"/>
      <c r="HN180" s="249"/>
      <c r="HO180" s="249"/>
      <c r="HP180" s="249"/>
      <c r="HQ180" s="249"/>
      <c r="HR180" s="249"/>
      <c r="HS180" s="249"/>
      <c r="HT180" s="249"/>
      <c r="HU180" s="249"/>
      <c r="HV180" s="249"/>
      <c r="HW180" s="249"/>
      <c r="HX180" s="249"/>
      <c r="HY180" s="249"/>
      <c r="HZ180" s="249"/>
      <c r="IA180" s="249"/>
      <c r="IB180" s="249"/>
      <c r="IC180" s="249"/>
      <c r="ID180" s="249"/>
      <c r="IE180" s="249"/>
      <c r="IF180" s="249"/>
      <c r="IG180" s="249"/>
      <c r="IH180" s="249"/>
      <c r="II180" s="249"/>
      <c r="IJ180" s="249"/>
      <c r="IK180" s="249"/>
      <c r="IL180" s="249"/>
      <c r="IM180" s="249"/>
      <c r="IN180" s="249"/>
      <c r="IO180" s="249"/>
      <c r="IP180" s="249"/>
      <c r="IQ180" s="249"/>
      <c r="IR180" s="249"/>
      <c r="IS180" s="249"/>
      <c r="IT180" s="249"/>
      <c r="IU180" s="249"/>
      <c r="IV180" s="249"/>
      <c r="IW180" s="249"/>
      <c r="IX180" s="249"/>
      <c r="IY180" s="249"/>
      <c r="IZ180" s="249"/>
      <c r="JA180" s="249"/>
      <c r="JB180" s="249"/>
      <c r="JC180" s="249"/>
      <c r="JD180" s="249"/>
      <c r="JE180" s="249"/>
      <c r="JF180" s="249"/>
      <c r="JG180" s="249"/>
      <c r="JH180" s="249"/>
      <c r="JI180" s="249"/>
      <c r="JJ180" s="249"/>
      <c r="JK180" s="249"/>
      <c r="JL180" s="249"/>
      <c r="JM180" s="249"/>
      <c r="JN180" s="249"/>
      <c r="JO180" s="249"/>
      <c r="JP180" s="249"/>
      <c r="JQ180" s="249"/>
      <c r="JR180" s="249"/>
      <c r="JS180" s="249"/>
      <c r="JT180" s="249"/>
      <c r="JU180" s="249"/>
      <c r="JV180" s="249"/>
      <c r="JW180" s="249"/>
      <c r="JX180" s="249"/>
      <c r="JY180" s="249"/>
      <c r="JZ180" s="249"/>
      <c r="KA180" s="249"/>
      <c r="KB180" s="249"/>
      <c r="KC180" s="249"/>
      <c r="KD180" s="249"/>
      <c r="KE180" s="249"/>
      <c r="KF180" s="249"/>
      <c r="KG180" s="249"/>
      <c r="KH180" s="249"/>
      <c r="KI180" s="249"/>
      <c r="KJ180" s="249"/>
      <c r="KK180" s="249"/>
      <c r="KL180" s="249"/>
      <c r="KM180" s="249"/>
      <c r="KN180" s="249"/>
      <c r="KO180" s="249"/>
      <c r="KP180" s="249"/>
      <c r="KQ180" s="249"/>
      <c r="KR180" s="249"/>
      <c r="KS180" s="249"/>
      <c r="KT180" s="249"/>
      <c r="KU180" s="249"/>
      <c r="KV180" s="249"/>
      <c r="KW180" s="249"/>
      <c r="KX180" s="249"/>
      <c r="KY180" s="249"/>
      <c r="KZ180" s="249"/>
      <c r="LA180" s="249"/>
      <c r="LB180" s="249"/>
      <c r="LC180" s="249"/>
      <c r="LD180" s="249"/>
      <c r="LE180" s="249"/>
      <c r="LF180" s="249"/>
      <c r="LG180" s="249"/>
      <c r="LH180" s="249"/>
      <c r="LI180" s="249"/>
      <c r="LJ180" s="249"/>
      <c r="LK180" s="249"/>
      <c r="LL180" s="249"/>
      <c r="LM180" s="249"/>
      <c r="LN180" s="249"/>
      <c r="LO180" s="249"/>
      <c r="LP180" s="249"/>
      <c r="LQ180" s="249"/>
      <c r="LR180" s="249"/>
      <c r="LS180" s="249"/>
      <c r="LT180" s="249"/>
      <c r="LU180" s="249"/>
      <c r="LV180" s="249"/>
      <c r="LW180" s="249"/>
      <c r="LX180" s="249"/>
      <c r="LY180" s="249"/>
      <c r="LZ180" s="249"/>
      <c r="MA180" s="249"/>
      <c r="MB180" s="249"/>
      <c r="MC180" s="249"/>
      <c r="MD180" s="249"/>
      <c r="ME180" s="249"/>
      <c r="MF180" s="249"/>
      <c r="MG180" s="249"/>
      <c r="MH180" s="249"/>
      <c r="MI180" s="249"/>
      <c r="MJ180" s="249"/>
      <c r="MK180" s="249"/>
      <c r="ML180" s="249"/>
      <c r="MM180" s="249"/>
      <c r="MN180" s="249"/>
      <c r="MO180" s="249"/>
      <c r="MP180" s="249"/>
      <c r="MQ180" s="249"/>
      <c r="MR180" s="249"/>
      <c r="MS180" s="249"/>
      <c r="MT180" s="249"/>
      <c r="MU180" s="249"/>
      <c r="MV180" s="249"/>
      <c r="MW180" s="249"/>
      <c r="MX180" s="249"/>
      <c r="MY180" s="249"/>
      <c r="MZ180" s="249"/>
      <c r="NA180" s="249"/>
      <c r="NB180" s="249"/>
      <c r="NC180" s="249"/>
      <c r="ND180" s="249"/>
      <c r="NE180" s="249"/>
      <c r="NF180" s="249"/>
      <c r="NG180" s="249"/>
      <c r="NH180" s="249"/>
      <c r="NI180" s="249"/>
      <c r="NJ180" s="249"/>
      <c r="NK180" s="249"/>
      <c r="NL180" s="249"/>
      <c r="NM180" s="249"/>
      <c r="NN180" s="249"/>
      <c r="NO180" s="249"/>
      <c r="NP180" s="249"/>
      <c r="NQ180" s="249"/>
      <c r="NR180" s="249"/>
      <c r="NS180" s="249"/>
      <c r="NT180" s="249"/>
      <c r="NU180" s="249"/>
      <c r="NV180" s="249"/>
      <c r="NW180" s="249"/>
      <c r="NX180" s="249"/>
      <c r="NY180" s="249"/>
      <c r="NZ180" s="249"/>
      <c r="OA180" s="249"/>
      <c r="OB180" s="249"/>
      <c r="OC180" s="249"/>
      <c r="OD180" s="249"/>
      <c r="OE180" s="249"/>
      <c r="OF180" s="249"/>
      <c r="OG180" s="249"/>
      <c r="OH180" s="249"/>
      <c r="OI180" s="249"/>
      <c r="OJ180" s="249"/>
      <c r="OK180" s="249"/>
      <c r="OL180" s="249"/>
      <c r="OM180" s="249"/>
      <c r="ON180" s="249"/>
      <c r="OO180" s="249"/>
      <c r="OP180" s="249"/>
      <c r="OQ180" s="249"/>
      <c r="OR180" s="249"/>
      <c r="OS180" s="249"/>
      <c r="OT180" s="249"/>
      <c r="OU180" s="249"/>
      <c r="OV180" s="249"/>
      <c r="OW180" s="249"/>
      <c r="OX180" s="249"/>
      <c r="OY180" s="249"/>
      <c r="OZ180" s="249"/>
      <c r="PA180" s="249"/>
      <c r="PB180" s="249"/>
      <c r="PC180" s="249"/>
      <c r="PD180" s="249"/>
      <c r="PE180" s="249"/>
      <c r="PF180" s="249"/>
      <c r="PG180" s="249"/>
      <c r="PH180" s="249"/>
      <c r="PI180" s="249"/>
      <c r="PJ180" s="249"/>
      <c r="PK180" s="249"/>
      <c r="PL180" s="249"/>
      <c r="PM180" s="249"/>
      <c r="PN180" s="249"/>
      <c r="PO180" s="249"/>
      <c r="PP180" s="249"/>
      <c r="PQ180" s="249"/>
      <c r="PR180" s="249"/>
      <c r="PS180" s="249"/>
      <c r="PT180" s="249"/>
      <c r="PU180" s="249"/>
      <c r="PV180" s="249"/>
      <c r="PW180" s="249"/>
      <c r="PX180" s="249"/>
      <c r="PY180" s="249"/>
      <c r="PZ180" s="249"/>
      <c r="QA180" s="249"/>
      <c r="QB180" s="249"/>
      <c r="QC180" s="249"/>
      <c r="QD180" s="249"/>
      <c r="QE180" s="249"/>
      <c r="QF180" s="249"/>
      <c r="QG180" s="249"/>
      <c r="QH180" s="249"/>
      <c r="QI180" s="249"/>
      <c r="QJ180" s="249"/>
      <c r="QK180" s="249"/>
      <c r="QL180" s="249"/>
      <c r="QM180" s="249"/>
      <c r="QN180" s="249"/>
      <c r="QO180" s="249"/>
      <c r="QP180" s="249"/>
      <c r="QQ180" s="249"/>
      <c r="QR180" s="249"/>
      <c r="QS180" s="249"/>
      <c r="QT180" s="249"/>
      <c r="QU180" s="249"/>
      <c r="QV180" s="249"/>
      <c r="QW180" s="249"/>
      <c r="QX180" s="249"/>
      <c r="QY180" s="249"/>
      <c r="QZ180" s="249"/>
      <c r="RA180" s="249"/>
      <c r="RB180" s="249"/>
      <c r="RC180" s="249"/>
      <c r="RD180" s="249"/>
      <c r="RE180" s="249"/>
      <c r="RF180" s="249"/>
      <c r="RG180" s="249"/>
      <c r="RH180" s="249"/>
      <c r="RI180" s="249"/>
      <c r="RJ180" s="249"/>
      <c r="RK180" s="249"/>
      <c r="RL180" s="249"/>
      <c r="RM180" s="249"/>
      <c r="RN180" s="249"/>
      <c r="RO180" s="249"/>
      <c r="RP180" s="249"/>
      <c r="RQ180" s="249"/>
      <c r="RR180" s="249"/>
      <c r="RS180" s="249"/>
      <c r="RT180" s="249"/>
      <c r="RU180" s="249"/>
      <c r="RV180" s="249"/>
      <c r="RW180" s="249"/>
      <c r="RX180" s="249"/>
      <c r="RY180" s="249"/>
      <c r="RZ180" s="249"/>
      <c r="SA180" s="249"/>
      <c r="SB180" s="249"/>
      <c r="SC180" s="249"/>
      <c r="SD180" s="249"/>
      <c r="SE180" s="249"/>
      <c r="SF180" s="249"/>
      <c r="SG180" s="249"/>
      <c r="SH180" s="249"/>
      <c r="SI180" s="249"/>
      <c r="SJ180" s="249"/>
      <c r="SK180" s="249"/>
      <c r="SL180" s="249"/>
      <c r="SM180" s="249"/>
      <c r="SN180" s="249"/>
      <c r="SO180" s="249"/>
      <c r="SP180" s="249"/>
      <c r="SQ180" s="249"/>
      <c r="SR180" s="249"/>
      <c r="SS180" s="249"/>
      <c r="ST180" s="249"/>
      <c r="SU180" s="249"/>
      <c r="SV180" s="249"/>
      <c r="SW180" s="249"/>
      <c r="SX180" s="249"/>
      <c r="SY180" s="249"/>
      <c r="SZ180" s="249"/>
      <c r="TA180" s="249"/>
      <c r="TB180" s="249"/>
      <c r="TC180" s="249"/>
      <c r="TD180" s="249"/>
      <c r="TE180" s="249"/>
      <c r="TF180" s="249"/>
      <c r="TG180" s="249"/>
      <c r="TH180" s="249"/>
      <c r="TI180" s="249"/>
      <c r="TJ180" s="249"/>
      <c r="TK180" s="249"/>
      <c r="TL180" s="249"/>
      <c r="TM180" s="249"/>
      <c r="TN180" s="249"/>
      <c r="TO180" s="249"/>
      <c r="TP180" s="249"/>
      <c r="TQ180" s="249"/>
      <c r="TR180" s="249"/>
      <c r="TS180" s="249"/>
      <c r="TT180" s="249"/>
      <c r="TU180" s="249"/>
      <c r="TV180" s="249"/>
      <c r="TW180" s="249"/>
      <c r="TX180" s="249"/>
      <c r="TY180" s="249"/>
      <c r="TZ180" s="249"/>
      <c r="UA180" s="249"/>
      <c r="UB180" s="249"/>
      <c r="UC180" s="249"/>
      <c r="UD180" s="249"/>
      <c r="UE180" s="249"/>
      <c r="UF180" s="249"/>
      <c r="UG180" s="249"/>
      <c r="UH180" s="249"/>
      <c r="UI180" s="249"/>
      <c r="UJ180" s="249"/>
      <c r="UK180" s="249"/>
      <c r="UL180" s="249"/>
      <c r="UM180" s="249"/>
      <c r="UN180" s="249"/>
      <c r="UO180" s="249"/>
      <c r="UP180" s="249"/>
      <c r="UQ180" s="249"/>
      <c r="UR180" s="249"/>
      <c r="US180" s="249"/>
      <c r="UT180" s="249"/>
      <c r="UU180" s="249"/>
      <c r="UV180" s="249"/>
      <c r="UW180" s="249"/>
      <c r="UX180" s="249"/>
      <c r="UY180" s="249"/>
      <c r="UZ180" s="249"/>
      <c r="VA180" s="249"/>
      <c r="VB180" s="249"/>
      <c r="VC180" s="249"/>
      <c r="VD180" s="249"/>
      <c r="VE180" s="249"/>
      <c r="VF180" s="249"/>
      <c r="VG180" s="249"/>
      <c r="VH180" s="249"/>
      <c r="VI180" s="249"/>
      <c r="VJ180" s="249"/>
      <c r="VK180" s="249"/>
      <c r="VL180" s="249"/>
      <c r="VM180" s="249"/>
      <c r="VN180" s="249"/>
      <c r="VO180" s="249"/>
      <c r="VP180" s="249"/>
      <c r="VQ180" s="249"/>
      <c r="VR180" s="249"/>
      <c r="VS180" s="249"/>
      <c r="VT180" s="249"/>
      <c r="VU180" s="249"/>
      <c r="VV180" s="249"/>
      <c r="VW180" s="249"/>
      <c r="VX180" s="249"/>
      <c r="VY180" s="249"/>
      <c r="VZ180" s="249"/>
      <c r="WA180" s="249"/>
      <c r="WB180" s="249"/>
      <c r="WC180" s="249"/>
      <c r="WD180" s="249"/>
      <c r="WE180" s="249"/>
      <c r="WF180" s="249"/>
      <c r="WG180" s="249"/>
      <c r="WH180" s="249"/>
      <c r="WI180" s="249"/>
      <c r="WJ180" s="249"/>
      <c r="WK180" s="249"/>
      <c r="WL180" s="249"/>
      <c r="WM180" s="249"/>
      <c r="WN180" s="249"/>
      <c r="WO180" s="249"/>
      <c r="WP180" s="249"/>
      <c r="WQ180" s="249"/>
      <c r="WR180" s="249"/>
      <c r="WS180" s="249"/>
      <c r="WT180" s="249"/>
      <c r="WU180" s="249"/>
      <c r="WV180" s="249"/>
      <c r="WW180" s="249"/>
      <c r="WX180" s="249"/>
      <c r="WY180" s="249"/>
      <c r="WZ180" s="249"/>
      <c r="XA180" s="249"/>
      <c r="XB180" s="249"/>
      <c r="XC180" s="249"/>
      <c r="XD180" s="249"/>
      <c r="XE180" s="249"/>
      <c r="XF180" s="249"/>
      <c r="XG180" s="249"/>
      <c r="XH180" s="249"/>
      <c r="XI180" s="249"/>
      <c r="XJ180" s="249"/>
      <c r="XK180" s="249"/>
      <c r="XL180" s="249"/>
      <c r="XM180" s="249"/>
      <c r="XN180" s="249"/>
      <c r="XO180" s="249"/>
      <c r="XP180" s="249"/>
      <c r="XQ180" s="249"/>
      <c r="XR180" s="249"/>
      <c r="XS180" s="249"/>
      <c r="XT180" s="249"/>
      <c r="XU180" s="249"/>
      <c r="XV180" s="249"/>
      <c r="XW180" s="249"/>
      <c r="XX180" s="249"/>
      <c r="XY180" s="249"/>
      <c r="XZ180" s="249"/>
      <c r="YA180" s="249"/>
      <c r="YB180" s="249"/>
      <c r="YC180" s="249"/>
      <c r="YD180" s="249"/>
      <c r="YE180" s="249"/>
      <c r="YF180" s="249"/>
      <c r="YG180" s="249"/>
      <c r="YH180" s="249"/>
      <c r="YI180" s="249"/>
      <c r="YJ180" s="249"/>
      <c r="YK180" s="249"/>
      <c r="YL180" s="249"/>
      <c r="YM180" s="249"/>
      <c r="YN180" s="249"/>
      <c r="YO180" s="249"/>
      <c r="YP180" s="249"/>
      <c r="YQ180" s="249"/>
      <c r="YR180" s="249"/>
      <c r="YS180" s="249"/>
      <c r="YT180" s="249"/>
      <c r="YU180" s="249"/>
      <c r="YV180" s="249"/>
      <c r="YW180" s="249"/>
      <c r="YX180" s="249"/>
      <c r="YY180" s="249"/>
      <c r="YZ180" s="249"/>
      <c r="ZA180" s="249"/>
      <c r="ZB180" s="249"/>
      <c r="ZC180" s="249"/>
      <c r="ZD180" s="249"/>
      <c r="ZE180" s="249"/>
      <c r="ZF180" s="249"/>
      <c r="ZG180" s="249"/>
      <c r="ZH180" s="249"/>
      <c r="ZI180" s="249"/>
      <c r="ZJ180" s="249"/>
      <c r="ZK180" s="249"/>
      <c r="ZL180" s="249"/>
      <c r="ZM180" s="249"/>
      <c r="ZN180" s="249"/>
      <c r="ZO180" s="249"/>
      <c r="ZP180" s="249"/>
      <c r="ZQ180" s="249"/>
      <c r="ZR180" s="249"/>
      <c r="ZS180" s="249"/>
      <c r="ZT180" s="249"/>
      <c r="ZU180" s="249"/>
      <c r="ZV180" s="249"/>
      <c r="ZW180" s="249"/>
      <c r="ZX180" s="249"/>
      <c r="ZY180" s="249"/>
      <c r="ZZ180" s="249"/>
      <c r="AAA180" s="249"/>
      <c r="AAB180" s="249"/>
      <c r="AAC180" s="249"/>
      <c r="AAD180" s="249"/>
      <c r="AAE180" s="249"/>
      <c r="AAF180" s="249"/>
      <c r="AAG180" s="249"/>
      <c r="AAH180" s="249"/>
      <c r="AAI180" s="249"/>
      <c r="AAJ180" s="249"/>
      <c r="AAK180" s="249"/>
      <c r="AAL180" s="249"/>
      <c r="AAM180" s="249"/>
      <c r="AAN180" s="249"/>
      <c r="AAO180" s="249"/>
      <c r="AAP180" s="249"/>
      <c r="AAQ180" s="249"/>
      <c r="AAR180" s="249"/>
      <c r="AAS180" s="249"/>
      <c r="AAT180" s="249"/>
      <c r="AAU180" s="249"/>
      <c r="AAV180" s="249"/>
      <c r="AAW180" s="249"/>
      <c r="AAX180" s="249"/>
      <c r="AAY180" s="249"/>
      <c r="AAZ180" s="249"/>
      <c r="ABA180" s="249"/>
      <c r="ABB180" s="249"/>
      <c r="ABC180" s="249"/>
      <c r="ABD180" s="249"/>
      <c r="ABE180" s="249"/>
      <c r="ABF180" s="249"/>
      <c r="ABG180" s="249"/>
      <c r="ABH180" s="249"/>
      <c r="ABI180" s="249"/>
      <c r="ABJ180" s="249"/>
      <c r="ABK180" s="249"/>
      <c r="ABL180" s="249"/>
      <c r="ABM180" s="249"/>
      <c r="ABN180" s="249"/>
      <c r="ABO180" s="249"/>
      <c r="ABP180" s="249"/>
      <c r="ABQ180" s="249"/>
      <c r="ABR180" s="249"/>
      <c r="ABS180" s="249"/>
      <c r="ABT180" s="249"/>
      <c r="ABU180" s="249"/>
      <c r="ABV180" s="249"/>
      <c r="ABW180" s="249"/>
      <c r="ABX180" s="249"/>
      <c r="ABY180" s="249"/>
      <c r="ABZ180" s="249"/>
      <c r="ACA180" s="249"/>
      <c r="ACB180" s="249"/>
      <c r="ACC180" s="249"/>
      <c r="ACD180" s="249"/>
      <c r="ACE180" s="249"/>
      <c r="ACF180" s="249"/>
      <c r="ACG180" s="249"/>
      <c r="ACH180" s="249"/>
      <c r="ACI180" s="249"/>
      <c r="ACJ180" s="249"/>
      <c r="ACK180" s="249"/>
      <c r="ACL180" s="249"/>
      <c r="ACM180" s="249"/>
      <c r="ACN180" s="249"/>
      <c r="ACO180" s="249"/>
      <c r="ACP180" s="249"/>
      <c r="ACQ180" s="249"/>
      <c r="ACR180" s="249"/>
      <c r="ACS180" s="249"/>
      <c r="ACT180" s="249"/>
      <c r="ACU180" s="249"/>
      <c r="ACV180" s="249"/>
      <c r="ACW180" s="249"/>
      <c r="ACX180" s="249"/>
      <c r="ACY180" s="249"/>
      <c r="ACZ180" s="249"/>
      <c r="ADA180" s="249"/>
      <c r="ADB180" s="249"/>
      <c r="ADC180" s="249"/>
      <c r="ADD180" s="249"/>
      <c r="ADE180" s="249"/>
      <c r="ADF180" s="249"/>
      <c r="ADG180" s="249"/>
      <c r="ADH180" s="249"/>
      <c r="ADI180" s="249"/>
      <c r="ADJ180" s="249"/>
      <c r="ADK180" s="249"/>
      <c r="ADL180" s="249"/>
      <c r="ADM180" s="249"/>
      <c r="ADN180" s="249"/>
      <c r="ADO180" s="249"/>
      <c r="ADP180" s="249"/>
      <c r="ADQ180" s="249"/>
      <c r="ADR180" s="249"/>
      <c r="ADS180" s="249"/>
      <c r="ADT180" s="249"/>
      <c r="ADU180" s="249"/>
      <c r="ADV180" s="249"/>
      <c r="ADW180" s="249"/>
      <c r="ADX180" s="249"/>
      <c r="ADY180" s="249"/>
      <c r="ADZ180" s="249"/>
      <c r="AEA180" s="249"/>
      <c r="AEB180" s="249"/>
      <c r="AEC180" s="249"/>
      <c r="AED180" s="249"/>
      <c r="AEE180" s="249"/>
      <c r="AEF180" s="249"/>
      <c r="AEG180" s="249"/>
      <c r="AEH180" s="249"/>
      <c r="AEI180" s="249"/>
      <c r="AEJ180" s="249"/>
      <c r="AEK180" s="249"/>
      <c r="AEL180" s="249"/>
      <c r="AEM180" s="249"/>
      <c r="AEN180" s="249"/>
      <c r="AEO180" s="249"/>
      <c r="AEP180" s="249"/>
      <c r="AEQ180" s="249"/>
      <c r="AER180" s="249"/>
      <c r="AES180" s="249"/>
      <c r="AET180" s="249"/>
      <c r="AEU180" s="249"/>
      <c r="AEV180" s="249"/>
      <c r="AEW180" s="249"/>
      <c r="AEX180" s="249"/>
      <c r="AEY180" s="249"/>
      <c r="AEZ180" s="249"/>
      <c r="AFA180" s="249"/>
      <c r="AFB180" s="249"/>
      <c r="AFC180" s="249"/>
      <c r="AFD180" s="249"/>
      <c r="AFE180" s="249"/>
      <c r="AFF180" s="249"/>
      <c r="AFG180" s="249"/>
      <c r="AFH180" s="249"/>
      <c r="AFI180" s="249"/>
      <c r="AFJ180" s="249"/>
      <c r="AFK180" s="249"/>
      <c r="AFL180" s="249"/>
      <c r="AFM180" s="249"/>
      <c r="AFN180" s="249"/>
      <c r="AFO180" s="249"/>
      <c r="AFP180" s="249"/>
      <c r="AFQ180" s="249"/>
      <c r="AFR180" s="249"/>
      <c r="AFS180" s="249"/>
      <c r="AFT180" s="249"/>
      <c r="AFU180" s="249"/>
      <c r="AFV180" s="249"/>
      <c r="AFW180" s="249"/>
      <c r="AFX180" s="249"/>
      <c r="AFY180" s="249"/>
      <c r="AFZ180" s="249"/>
      <c r="AGA180" s="249"/>
      <c r="AGB180" s="249"/>
      <c r="AGC180" s="249"/>
      <c r="AGD180" s="249"/>
      <c r="AGE180" s="249"/>
      <c r="AGF180" s="249"/>
      <c r="AGG180" s="249"/>
      <c r="AGH180" s="249"/>
      <c r="AGI180" s="249"/>
      <c r="AGJ180" s="249"/>
      <c r="AGK180" s="249"/>
      <c r="AGL180" s="249"/>
      <c r="AGM180" s="249"/>
      <c r="AGN180" s="249"/>
      <c r="AGO180" s="249"/>
      <c r="AGP180" s="249"/>
      <c r="AGQ180" s="249"/>
      <c r="AGR180" s="249"/>
      <c r="AGS180" s="249"/>
      <c r="AGT180" s="249"/>
      <c r="AGU180" s="249"/>
      <c r="AGV180" s="249"/>
      <c r="AGW180" s="249"/>
      <c r="AGX180" s="249"/>
      <c r="AGY180" s="249"/>
      <c r="AGZ180" s="249"/>
      <c r="AHA180" s="249"/>
      <c r="AHB180" s="249"/>
      <c r="AHC180" s="249"/>
      <c r="AHD180" s="249"/>
      <c r="AHE180" s="249"/>
      <c r="AHF180" s="249"/>
      <c r="AHG180" s="249"/>
      <c r="AHH180" s="249"/>
      <c r="AHI180" s="249"/>
      <c r="AHJ180" s="249"/>
      <c r="AHK180" s="249"/>
      <c r="AHL180" s="249"/>
      <c r="AHM180" s="249"/>
      <c r="AHN180" s="249"/>
      <c r="AHO180" s="249"/>
      <c r="AHP180" s="249"/>
      <c r="AHQ180" s="249"/>
      <c r="AHR180" s="249"/>
      <c r="AHS180" s="249"/>
      <c r="AHT180" s="249"/>
      <c r="AHU180" s="249"/>
      <c r="AHV180" s="249"/>
      <c r="AHW180" s="249"/>
      <c r="AHX180" s="249"/>
      <c r="AHY180" s="249"/>
      <c r="AHZ180" s="249"/>
      <c r="AIA180" s="249"/>
      <c r="AIB180" s="249"/>
      <c r="AIC180" s="249"/>
      <c r="AID180" s="249"/>
      <c r="AIE180" s="249"/>
      <c r="AIF180" s="249"/>
      <c r="AIG180" s="249"/>
      <c r="AIH180" s="249"/>
      <c r="AII180" s="249"/>
      <c r="AIJ180" s="249"/>
      <c r="AIK180" s="249"/>
      <c r="AIL180" s="249"/>
      <c r="AIM180" s="249"/>
      <c r="AIN180" s="249"/>
      <c r="AIO180" s="249"/>
      <c r="AIP180" s="249"/>
      <c r="AIQ180" s="249"/>
      <c r="AIR180" s="249"/>
      <c r="AIS180" s="249"/>
      <c r="AIT180" s="249"/>
      <c r="AIU180" s="249"/>
      <c r="AIV180" s="249"/>
      <c r="AIW180" s="249"/>
      <c r="AIX180" s="249"/>
      <c r="AIY180" s="249"/>
      <c r="AIZ180" s="249"/>
      <c r="AJA180" s="249"/>
      <c r="AJB180" s="249"/>
      <c r="AJC180" s="249"/>
      <c r="AJD180" s="249"/>
      <c r="AJE180" s="249"/>
      <c r="AJF180" s="249"/>
      <c r="AJG180" s="249"/>
      <c r="AJH180" s="249"/>
      <c r="AJI180" s="249"/>
      <c r="AJJ180" s="249"/>
      <c r="AJK180" s="249"/>
      <c r="AJL180" s="249"/>
      <c r="AJM180" s="249"/>
      <c r="AJN180" s="249"/>
      <c r="AJO180" s="249"/>
      <c r="AJP180" s="249"/>
      <c r="AJQ180" s="249"/>
      <c r="AJR180" s="249"/>
      <c r="AJS180" s="249"/>
      <c r="AJT180" s="249"/>
      <c r="AJU180" s="249"/>
      <c r="AJV180" s="249"/>
      <c r="AJW180" s="249"/>
      <c r="AJX180" s="249"/>
      <c r="AJY180" s="249"/>
      <c r="AJZ180" s="249"/>
      <c r="AKA180" s="249"/>
      <c r="AKB180" s="249"/>
      <c r="AKC180" s="249"/>
      <c r="AKD180" s="249"/>
      <c r="AKE180" s="249"/>
      <c r="AKF180" s="249"/>
      <c r="AKG180" s="249"/>
      <c r="AKH180" s="249"/>
      <c r="AKI180" s="249"/>
      <c r="AKJ180" s="249"/>
      <c r="AKK180" s="249"/>
      <c r="AKL180" s="249"/>
      <c r="AKM180" s="249"/>
      <c r="AKN180" s="249"/>
      <c r="AKO180" s="249"/>
      <c r="AKP180" s="249"/>
      <c r="AKQ180" s="249"/>
      <c r="AKR180" s="249"/>
      <c r="AKS180" s="249"/>
      <c r="AKT180" s="249"/>
      <c r="AKU180" s="249"/>
      <c r="AKV180" s="249"/>
      <c r="AKW180" s="249"/>
      <c r="AKX180" s="249"/>
      <c r="AKY180" s="249"/>
      <c r="AKZ180" s="249"/>
      <c r="ALA180" s="249"/>
      <c r="ALB180" s="249"/>
      <c r="ALC180" s="249"/>
      <c r="ALD180" s="249"/>
      <c r="ALE180" s="249"/>
      <c r="ALF180" s="249"/>
      <c r="ALG180" s="249"/>
      <c r="ALH180" s="249"/>
      <c r="ALI180" s="249"/>
      <c r="ALJ180" s="249"/>
      <c r="ALK180" s="249"/>
      <c r="ALL180" s="249"/>
      <c r="ALM180" s="249"/>
      <c r="ALN180" s="249"/>
      <c r="ALO180" s="249"/>
      <c r="ALP180" s="249"/>
      <c r="ALQ180" s="249"/>
      <c r="ALR180" s="249"/>
      <c r="ALS180" s="249"/>
      <c r="ALT180" s="249"/>
      <c r="ALU180" s="249"/>
      <c r="ALV180" s="249"/>
      <c r="ALW180" s="249"/>
      <c r="ALX180" s="249"/>
      <c r="ALY180" s="249"/>
      <c r="ALZ180" s="249"/>
      <c r="AMA180" s="249"/>
      <c r="AMB180" s="249"/>
      <c r="AMC180" s="249"/>
      <c r="AMD180" s="249"/>
      <c r="AME180" s="249"/>
      <c r="AMF180" s="249"/>
      <c r="AMG180" s="249"/>
      <c r="AMH180" s="249"/>
      <c r="AMI180" s="249"/>
      <c r="AMJ180" s="249"/>
      <c r="AMK180" s="249"/>
      <c r="AML180" s="249"/>
      <c r="AMM180" s="249"/>
      <c r="AMN180" s="249"/>
      <c r="AMO180" s="249"/>
      <c r="AMP180" s="249"/>
      <c r="AMQ180" s="249"/>
      <c r="AMR180" s="249"/>
      <c r="AMS180" s="249"/>
      <c r="AMT180" s="249"/>
      <c r="AMU180" s="249"/>
      <c r="AMV180" s="249"/>
      <c r="AMW180" s="249"/>
      <c r="AMX180" s="249"/>
      <c r="AMY180" s="249"/>
      <c r="AMZ180" s="249"/>
      <c r="ANA180" s="249"/>
      <c r="ANB180" s="249"/>
      <c r="ANC180" s="249"/>
      <c r="AND180" s="249"/>
      <c r="ANE180" s="249"/>
      <c r="ANF180" s="249"/>
      <c r="ANG180" s="249"/>
      <c r="ANH180" s="249"/>
      <c r="ANI180" s="249"/>
      <c r="ANJ180" s="249"/>
      <c r="ANK180" s="249"/>
      <c r="ANL180" s="249"/>
      <c r="ANM180" s="249"/>
      <c r="ANN180" s="249"/>
      <c r="ANO180" s="249"/>
      <c r="ANP180" s="249"/>
      <c r="ANQ180" s="249"/>
      <c r="ANR180" s="249"/>
      <c r="ANS180" s="249"/>
      <c r="ANT180" s="249"/>
      <c r="ANU180" s="249"/>
      <c r="ANV180" s="249"/>
      <c r="ANW180" s="249"/>
      <c r="ANX180" s="249"/>
      <c r="ANY180" s="249"/>
      <c r="ANZ180" s="249"/>
      <c r="AOA180" s="249"/>
      <c r="AOB180" s="249"/>
      <c r="AOC180" s="249"/>
      <c r="AOD180" s="249"/>
      <c r="AOE180" s="249"/>
      <c r="AOF180" s="249"/>
      <c r="AOG180" s="249"/>
      <c r="AOH180" s="249"/>
      <c r="AOI180" s="249"/>
      <c r="AOJ180" s="249"/>
      <c r="AOK180" s="249"/>
      <c r="AOL180" s="249"/>
      <c r="AOM180" s="249"/>
      <c r="AON180" s="249"/>
      <c r="AOO180" s="249"/>
      <c r="AOP180" s="249"/>
      <c r="AOQ180" s="249"/>
      <c r="AOR180" s="249"/>
      <c r="AOS180" s="249"/>
      <c r="AOT180" s="249"/>
      <c r="AOU180" s="249"/>
      <c r="AOV180" s="249"/>
      <c r="AOW180" s="249"/>
      <c r="AOX180" s="249"/>
      <c r="AOY180" s="249"/>
      <c r="AOZ180" s="249"/>
      <c r="APA180" s="249"/>
      <c r="APB180" s="249"/>
      <c r="APC180" s="249"/>
      <c r="APD180" s="249"/>
      <c r="APE180" s="249"/>
      <c r="APF180" s="249"/>
      <c r="APG180" s="249"/>
      <c r="APH180" s="249"/>
      <c r="API180" s="249"/>
      <c r="APJ180" s="249"/>
      <c r="APK180" s="249"/>
      <c r="APL180" s="249"/>
      <c r="APM180" s="249"/>
      <c r="APN180" s="249"/>
      <c r="APO180" s="249"/>
      <c r="APP180" s="249"/>
    </row>
    <row r="181" spans="1:1108" s="173" customFormat="1">
      <c r="A181" s="42">
        <v>461</v>
      </c>
      <c r="B181" s="168">
        <v>164</v>
      </c>
      <c r="C181" s="102" t="s">
        <v>1200</v>
      </c>
      <c r="D181" s="174">
        <v>2000</v>
      </c>
      <c r="E181" s="97" t="s">
        <v>1160</v>
      </c>
      <c r="F181" s="280" t="s">
        <v>1189</v>
      </c>
      <c r="G181" s="405" t="s">
        <v>1188</v>
      </c>
      <c r="H181" s="405" t="s">
        <v>1191</v>
      </c>
      <c r="I181" s="405" t="s">
        <v>1190</v>
      </c>
      <c r="J181" s="10" t="s">
        <v>1192</v>
      </c>
      <c r="K181" s="10" t="s">
        <v>1193</v>
      </c>
      <c r="L181" s="74" t="s">
        <v>1194</v>
      </c>
      <c r="M181" s="10" t="s">
        <v>1195</v>
      </c>
      <c r="N181" s="74" t="s">
        <v>201</v>
      </c>
      <c r="O181" s="177">
        <v>101555</v>
      </c>
      <c r="P181" s="401">
        <v>40</v>
      </c>
      <c r="Q181" s="401" t="s">
        <v>0</v>
      </c>
      <c r="R181" s="401">
        <v>26</v>
      </c>
      <c r="S181" s="109" t="s">
        <v>0</v>
      </c>
      <c r="T181" s="109">
        <v>1</v>
      </c>
      <c r="U181" s="109" t="s">
        <v>0</v>
      </c>
      <c r="V181" s="109">
        <v>4.7</v>
      </c>
      <c r="W181" s="109" t="s">
        <v>0</v>
      </c>
      <c r="X181" s="109">
        <v>2.5</v>
      </c>
      <c r="Y181" s="109" t="s">
        <v>0</v>
      </c>
      <c r="Z181" s="109">
        <v>3</v>
      </c>
      <c r="AA181" s="109" t="s">
        <v>0</v>
      </c>
      <c r="AB181" s="109"/>
      <c r="AC181" s="109" t="s">
        <v>0</v>
      </c>
      <c r="AD181" s="109"/>
      <c r="AE181" s="109" t="s">
        <v>0</v>
      </c>
      <c r="AF181" s="77">
        <v>2.5</v>
      </c>
      <c r="AG181" s="78">
        <v>4</v>
      </c>
      <c r="AH181" s="77" t="s">
        <v>1181</v>
      </c>
      <c r="AI181" s="77" t="s">
        <v>0</v>
      </c>
      <c r="AJ181" s="80"/>
      <c r="AK181" s="80"/>
      <c r="AL181" s="26" t="s">
        <v>11</v>
      </c>
      <c r="AM181" s="26"/>
      <c r="AN181" s="26"/>
      <c r="AO181" s="26"/>
      <c r="AP181" s="111">
        <v>100</v>
      </c>
      <c r="AQ181" s="111" t="s">
        <v>7</v>
      </c>
      <c r="AR181" s="83">
        <v>1.2E-2</v>
      </c>
      <c r="AS181" s="83" t="s">
        <v>20</v>
      </c>
      <c r="AT181" s="265"/>
      <c r="AU181" s="266"/>
      <c r="AV181" s="266"/>
      <c r="AW181" s="74" t="s">
        <v>206</v>
      </c>
      <c r="AX181" s="74" t="s">
        <v>207</v>
      </c>
      <c r="AY181" s="74" t="s">
        <v>208</v>
      </c>
      <c r="AZ181" s="74" t="s">
        <v>209</v>
      </c>
      <c r="BA181" s="152" t="s">
        <v>4</v>
      </c>
      <c r="BB181" s="86" t="s">
        <v>165</v>
      </c>
      <c r="BC181" s="86" t="s">
        <v>4</v>
      </c>
      <c r="BD181" s="86" t="s">
        <v>166</v>
      </c>
      <c r="BE181" s="404" t="s">
        <v>1160</v>
      </c>
      <c r="BF181" s="236" t="s">
        <v>1170</v>
      </c>
      <c r="BG181" s="236" t="s">
        <v>1171</v>
      </c>
      <c r="BH181" s="236" t="s">
        <v>1172</v>
      </c>
      <c r="BM181" s="155" t="s">
        <v>215</v>
      </c>
      <c r="BN181" s="154" t="s">
        <v>216</v>
      </c>
      <c r="BO181" s="154" t="s">
        <v>217</v>
      </c>
      <c r="BP181" s="154" t="s">
        <v>218</v>
      </c>
      <c r="BQ181" s="155" t="s">
        <v>219</v>
      </c>
      <c r="BR181" s="154" t="s">
        <v>220</v>
      </c>
      <c r="BS181" s="121" t="s">
        <v>221</v>
      </c>
      <c r="BT181" s="121" t="s">
        <v>222</v>
      </c>
      <c r="BU181" s="121" t="s">
        <v>215</v>
      </c>
      <c r="BV181" s="121" t="s">
        <v>216</v>
      </c>
      <c r="BW181" s="121" t="s">
        <v>217</v>
      </c>
      <c r="BX181" s="121" t="s">
        <v>218</v>
      </c>
      <c r="BY181" s="121" t="s">
        <v>283</v>
      </c>
      <c r="BZ181" s="154"/>
      <c r="CA181" s="154"/>
      <c r="CB181" s="154"/>
      <c r="CC181" s="154" t="s">
        <v>227</v>
      </c>
      <c r="CD181" s="156" t="s">
        <v>228</v>
      </c>
      <c r="CE181" s="157" t="s">
        <v>229</v>
      </c>
      <c r="CF181" s="157" t="s">
        <v>230</v>
      </c>
      <c r="CG181" s="245" t="s">
        <v>231</v>
      </c>
      <c r="CH181" s="154" t="s">
        <v>232</v>
      </c>
      <c r="CI181" s="156" t="s">
        <v>233</v>
      </c>
      <c r="CJ181" s="156" t="s">
        <v>234</v>
      </c>
      <c r="CK181" s="158"/>
      <c r="CL181" s="158"/>
      <c r="CM181" s="158"/>
      <c r="CN181" s="158"/>
      <c r="CO181" s="158"/>
      <c r="CP181" s="158"/>
      <c r="CQ181" s="158"/>
      <c r="CR181" s="158"/>
      <c r="CS181" s="158"/>
      <c r="CT181" s="158"/>
      <c r="CU181" s="158"/>
      <c r="CV181" s="158"/>
      <c r="CW181" s="158"/>
      <c r="CX181" s="158"/>
      <c r="CY181" s="158"/>
      <c r="CZ181" s="91"/>
      <c r="DA181" s="92"/>
      <c r="DB181" s="93"/>
      <c r="DC181" s="93"/>
      <c r="DD181" s="93"/>
      <c r="DE181" s="90" t="s">
        <v>235</v>
      </c>
      <c r="DF181" s="92"/>
      <c r="DG181" s="158"/>
      <c r="DH181" s="158"/>
      <c r="DI181" s="92"/>
      <c r="DJ181" s="91"/>
      <c r="DK181" s="91"/>
      <c r="DL181" s="91"/>
      <c r="DM181" s="127" t="s">
        <v>283</v>
      </c>
      <c r="DN181" s="127" t="s">
        <v>283</v>
      </c>
      <c r="DO181" s="127" t="s">
        <v>283</v>
      </c>
      <c r="DP181" s="127"/>
      <c r="DQ181" s="91"/>
      <c r="DR181" s="91"/>
      <c r="DS181" s="91"/>
      <c r="DT181" s="91"/>
      <c r="DU181" s="91" t="s">
        <v>1173</v>
      </c>
      <c r="DV181" s="91" t="s">
        <v>1174</v>
      </c>
      <c r="DW181" s="91" t="s">
        <v>1175</v>
      </c>
      <c r="DX181" s="91" t="s">
        <v>1176</v>
      </c>
      <c r="DY181" s="91"/>
      <c r="DZ181" s="91"/>
      <c r="EA181" s="91"/>
      <c r="EB181" s="91"/>
      <c r="EC181" s="91"/>
      <c r="ED181" s="91"/>
      <c r="EE181" s="91"/>
      <c r="EF181" s="91"/>
      <c r="EG181" s="94"/>
      <c r="EH181" s="94"/>
      <c r="EI181" s="95"/>
      <c r="EJ181" s="95"/>
      <c r="EK181" s="96"/>
      <c r="EL181" s="74"/>
      <c r="EM181" s="74"/>
      <c r="EN181" s="137"/>
      <c r="EO181" s="185"/>
      <c r="EP181" s="185"/>
      <c r="EQ181" s="185" t="s">
        <v>1196</v>
      </c>
      <c r="ER181" s="185" t="s">
        <v>1197</v>
      </c>
      <c r="ES181" s="185" t="s">
        <v>1198</v>
      </c>
      <c r="ET181" s="185"/>
      <c r="EU181" s="185"/>
      <c r="EV181" s="137"/>
      <c r="EW181" s="137"/>
      <c r="EX181" s="356"/>
      <c r="EY181" s="356"/>
      <c r="EZ181" s="356"/>
      <c r="FA181" s="356"/>
      <c r="FB181" s="356"/>
      <c r="FC181" s="356"/>
      <c r="FD181" s="356"/>
      <c r="FE181" s="356"/>
      <c r="FF181" s="248"/>
      <c r="FG181" s="248"/>
      <c r="FH181" s="248"/>
      <c r="FI181" s="248"/>
      <c r="FJ181" s="248"/>
      <c r="FK181" s="248"/>
      <c r="FL181" s="135">
        <v>1</v>
      </c>
      <c r="FM181" s="136"/>
      <c r="FN181" s="136"/>
      <c r="FO181" s="136"/>
      <c r="FP181" s="136"/>
      <c r="FQ181" s="136"/>
      <c r="FR181" s="136"/>
      <c r="FS181" s="136"/>
      <c r="FT181" s="136"/>
      <c r="FU181" s="136"/>
      <c r="FV181" s="136"/>
      <c r="FW181" s="249"/>
      <c r="FX181" s="249"/>
      <c r="FY181" s="249"/>
      <c r="FZ181" s="249"/>
      <c r="GA181" s="249"/>
      <c r="GB181" s="249"/>
      <c r="GC181" s="249"/>
      <c r="GD181" s="249"/>
      <c r="GE181" s="249"/>
      <c r="GF181" s="249"/>
      <c r="GG181" s="249"/>
      <c r="GH181" s="249"/>
      <c r="GI181" s="249"/>
      <c r="GJ181" s="249"/>
      <c r="GK181" s="249"/>
      <c r="GL181" s="249"/>
      <c r="GM181" s="249"/>
      <c r="GN181" s="249"/>
      <c r="GO181" s="249"/>
      <c r="GP181" s="249"/>
      <c r="GQ181" s="249"/>
      <c r="GR181" s="249"/>
      <c r="GS181" s="249"/>
      <c r="GT181" s="249"/>
      <c r="GU181" s="249"/>
      <c r="GV181" s="249"/>
      <c r="GW181" s="249"/>
      <c r="GX181" s="249"/>
      <c r="GY181" s="249"/>
      <c r="GZ181" s="249"/>
      <c r="HA181" s="249"/>
      <c r="HB181" s="249"/>
      <c r="HC181" s="249"/>
      <c r="HD181" s="249"/>
      <c r="HE181" s="249"/>
      <c r="HF181" s="249"/>
      <c r="HG181" s="249"/>
      <c r="HH181" s="249"/>
      <c r="HI181" s="249"/>
      <c r="HJ181" s="249"/>
      <c r="HK181" s="249"/>
      <c r="HL181" s="249"/>
      <c r="HM181" s="249"/>
      <c r="HN181" s="249"/>
      <c r="HO181" s="249"/>
      <c r="HP181" s="249"/>
      <c r="HQ181" s="249"/>
      <c r="HR181" s="249"/>
      <c r="HS181" s="249"/>
      <c r="HT181" s="249"/>
      <c r="HU181" s="249"/>
      <c r="HV181" s="249"/>
      <c r="HW181" s="249"/>
      <c r="HX181" s="249"/>
      <c r="HY181" s="249"/>
      <c r="HZ181" s="249"/>
      <c r="IA181" s="249"/>
      <c r="IB181" s="249"/>
      <c r="IC181" s="249"/>
      <c r="ID181" s="249"/>
      <c r="IE181" s="249"/>
      <c r="IF181" s="249"/>
      <c r="IG181" s="249"/>
      <c r="IH181" s="249"/>
      <c r="II181" s="249"/>
      <c r="IJ181" s="249"/>
      <c r="IK181" s="249"/>
      <c r="IL181" s="249"/>
      <c r="IM181" s="249"/>
      <c r="IN181" s="249"/>
      <c r="IO181" s="249"/>
      <c r="IP181" s="249"/>
      <c r="IQ181" s="249"/>
      <c r="IR181" s="249"/>
      <c r="IS181" s="249"/>
      <c r="IT181" s="249"/>
      <c r="IU181" s="249"/>
      <c r="IV181" s="249"/>
      <c r="IW181" s="249"/>
      <c r="IX181" s="249"/>
      <c r="IY181" s="249"/>
      <c r="IZ181" s="249"/>
      <c r="JA181" s="249"/>
      <c r="JB181" s="249"/>
      <c r="JC181" s="249"/>
      <c r="JD181" s="249"/>
      <c r="JE181" s="249"/>
      <c r="JF181" s="249"/>
      <c r="JG181" s="249"/>
      <c r="JH181" s="249"/>
      <c r="JI181" s="249"/>
      <c r="JJ181" s="249"/>
      <c r="JK181" s="249"/>
      <c r="JL181" s="249"/>
      <c r="JM181" s="249"/>
      <c r="JN181" s="249"/>
      <c r="JO181" s="249"/>
      <c r="JP181" s="249"/>
      <c r="JQ181" s="249"/>
      <c r="JR181" s="249"/>
      <c r="JS181" s="249"/>
      <c r="JT181" s="249"/>
      <c r="JU181" s="249"/>
      <c r="JV181" s="249"/>
      <c r="JW181" s="249"/>
      <c r="JX181" s="249"/>
      <c r="JY181" s="249"/>
      <c r="JZ181" s="249"/>
      <c r="KA181" s="249"/>
      <c r="KB181" s="249"/>
      <c r="KC181" s="249"/>
      <c r="KD181" s="249"/>
      <c r="KE181" s="249"/>
      <c r="KF181" s="249"/>
      <c r="KG181" s="249"/>
      <c r="KH181" s="249"/>
      <c r="KI181" s="249"/>
      <c r="KJ181" s="249"/>
      <c r="KK181" s="249"/>
      <c r="KL181" s="249"/>
      <c r="KM181" s="249"/>
      <c r="KN181" s="249"/>
      <c r="KO181" s="249"/>
      <c r="KP181" s="249"/>
      <c r="KQ181" s="249"/>
      <c r="KR181" s="249"/>
      <c r="KS181" s="249"/>
      <c r="KT181" s="249"/>
      <c r="KU181" s="249"/>
      <c r="KV181" s="249"/>
      <c r="KW181" s="249"/>
      <c r="KX181" s="249"/>
      <c r="KY181" s="249"/>
      <c r="KZ181" s="249"/>
      <c r="LA181" s="249"/>
      <c r="LB181" s="249"/>
      <c r="LC181" s="249"/>
      <c r="LD181" s="249"/>
      <c r="LE181" s="249"/>
      <c r="LF181" s="249"/>
      <c r="LG181" s="249"/>
      <c r="LH181" s="249"/>
      <c r="LI181" s="249"/>
      <c r="LJ181" s="249"/>
      <c r="LK181" s="249"/>
      <c r="LL181" s="249"/>
      <c r="LM181" s="249"/>
      <c r="LN181" s="249"/>
      <c r="LO181" s="249"/>
      <c r="LP181" s="249"/>
      <c r="LQ181" s="249"/>
      <c r="LR181" s="249"/>
      <c r="LS181" s="249"/>
      <c r="LT181" s="249"/>
      <c r="LU181" s="249"/>
      <c r="LV181" s="249"/>
      <c r="LW181" s="249"/>
      <c r="LX181" s="249"/>
      <c r="LY181" s="249"/>
      <c r="LZ181" s="249"/>
      <c r="MA181" s="249"/>
      <c r="MB181" s="249"/>
      <c r="MC181" s="249"/>
      <c r="MD181" s="249"/>
      <c r="ME181" s="249"/>
      <c r="MF181" s="249"/>
      <c r="MG181" s="249"/>
      <c r="MH181" s="249"/>
      <c r="MI181" s="249"/>
      <c r="MJ181" s="249"/>
      <c r="MK181" s="249"/>
      <c r="ML181" s="249"/>
      <c r="MM181" s="249"/>
      <c r="MN181" s="249"/>
      <c r="MO181" s="249"/>
      <c r="MP181" s="249"/>
      <c r="MQ181" s="249"/>
      <c r="MR181" s="249"/>
      <c r="MS181" s="249"/>
      <c r="MT181" s="249"/>
      <c r="MU181" s="249"/>
      <c r="MV181" s="249"/>
      <c r="MW181" s="249"/>
      <c r="MX181" s="249"/>
      <c r="MY181" s="249"/>
      <c r="MZ181" s="249"/>
      <c r="NA181" s="249"/>
      <c r="NB181" s="249"/>
      <c r="NC181" s="249"/>
      <c r="ND181" s="249"/>
      <c r="NE181" s="249"/>
      <c r="NF181" s="249"/>
      <c r="NG181" s="249"/>
      <c r="NH181" s="249"/>
      <c r="NI181" s="249"/>
      <c r="NJ181" s="249"/>
      <c r="NK181" s="249"/>
      <c r="NL181" s="249"/>
      <c r="NM181" s="249"/>
      <c r="NN181" s="249"/>
      <c r="NO181" s="249"/>
      <c r="NP181" s="249"/>
      <c r="NQ181" s="249"/>
      <c r="NR181" s="249"/>
      <c r="NS181" s="249"/>
      <c r="NT181" s="249"/>
      <c r="NU181" s="249"/>
      <c r="NV181" s="249"/>
      <c r="NW181" s="249"/>
      <c r="NX181" s="249"/>
      <c r="NY181" s="249"/>
      <c r="NZ181" s="249"/>
      <c r="OA181" s="249"/>
      <c r="OB181" s="249"/>
      <c r="OC181" s="249"/>
      <c r="OD181" s="249"/>
      <c r="OE181" s="249"/>
      <c r="OF181" s="249"/>
      <c r="OG181" s="249"/>
      <c r="OH181" s="249"/>
      <c r="OI181" s="249"/>
      <c r="OJ181" s="249"/>
      <c r="OK181" s="249"/>
      <c r="OL181" s="249"/>
      <c r="OM181" s="249"/>
      <c r="ON181" s="249"/>
      <c r="OO181" s="249"/>
      <c r="OP181" s="249"/>
      <c r="OQ181" s="249"/>
      <c r="OR181" s="249"/>
      <c r="OS181" s="249"/>
      <c r="OT181" s="249"/>
      <c r="OU181" s="249"/>
      <c r="OV181" s="249"/>
      <c r="OW181" s="249"/>
      <c r="OX181" s="249"/>
      <c r="OY181" s="249"/>
      <c r="OZ181" s="249"/>
      <c r="PA181" s="249"/>
      <c r="PB181" s="249"/>
      <c r="PC181" s="249"/>
      <c r="PD181" s="249"/>
      <c r="PE181" s="249"/>
      <c r="PF181" s="249"/>
      <c r="PG181" s="249"/>
      <c r="PH181" s="249"/>
      <c r="PI181" s="249"/>
      <c r="PJ181" s="249"/>
      <c r="PK181" s="249"/>
      <c r="PL181" s="249"/>
      <c r="PM181" s="249"/>
      <c r="PN181" s="249"/>
      <c r="PO181" s="249"/>
      <c r="PP181" s="249"/>
      <c r="PQ181" s="249"/>
      <c r="PR181" s="249"/>
      <c r="PS181" s="249"/>
      <c r="PT181" s="249"/>
      <c r="PU181" s="249"/>
      <c r="PV181" s="249"/>
      <c r="PW181" s="249"/>
      <c r="PX181" s="249"/>
      <c r="PY181" s="249"/>
      <c r="PZ181" s="249"/>
      <c r="QA181" s="249"/>
      <c r="QB181" s="249"/>
      <c r="QC181" s="249"/>
      <c r="QD181" s="249"/>
      <c r="QE181" s="249"/>
      <c r="QF181" s="249"/>
      <c r="QG181" s="249"/>
      <c r="QH181" s="249"/>
      <c r="QI181" s="249"/>
      <c r="QJ181" s="249"/>
      <c r="QK181" s="249"/>
      <c r="QL181" s="249"/>
      <c r="QM181" s="249"/>
      <c r="QN181" s="249"/>
      <c r="QO181" s="249"/>
      <c r="QP181" s="249"/>
      <c r="QQ181" s="249"/>
      <c r="QR181" s="249"/>
      <c r="QS181" s="249"/>
      <c r="QT181" s="249"/>
      <c r="QU181" s="249"/>
      <c r="QV181" s="249"/>
      <c r="QW181" s="249"/>
      <c r="QX181" s="249"/>
      <c r="QY181" s="249"/>
      <c r="QZ181" s="249"/>
      <c r="RA181" s="249"/>
      <c r="RB181" s="249"/>
      <c r="RC181" s="249"/>
      <c r="RD181" s="249"/>
      <c r="RE181" s="249"/>
      <c r="RF181" s="249"/>
      <c r="RG181" s="249"/>
      <c r="RH181" s="249"/>
      <c r="RI181" s="249"/>
      <c r="RJ181" s="249"/>
      <c r="RK181" s="249"/>
      <c r="RL181" s="249"/>
      <c r="RM181" s="249"/>
      <c r="RN181" s="249"/>
      <c r="RO181" s="249"/>
      <c r="RP181" s="249"/>
      <c r="RQ181" s="249"/>
      <c r="RR181" s="249"/>
      <c r="RS181" s="249"/>
      <c r="RT181" s="249"/>
      <c r="RU181" s="249"/>
      <c r="RV181" s="249"/>
      <c r="RW181" s="249"/>
      <c r="RX181" s="249"/>
      <c r="RY181" s="249"/>
      <c r="RZ181" s="249"/>
      <c r="SA181" s="249"/>
      <c r="SB181" s="249"/>
      <c r="SC181" s="249"/>
      <c r="SD181" s="249"/>
      <c r="SE181" s="249"/>
      <c r="SF181" s="249"/>
      <c r="SG181" s="249"/>
      <c r="SH181" s="249"/>
      <c r="SI181" s="249"/>
      <c r="SJ181" s="249"/>
      <c r="SK181" s="249"/>
      <c r="SL181" s="249"/>
      <c r="SM181" s="249"/>
      <c r="SN181" s="249"/>
      <c r="SO181" s="249"/>
      <c r="SP181" s="249"/>
      <c r="SQ181" s="249"/>
      <c r="SR181" s="249"/>
      <c r="SS181" s="249"/>
      <c r="ST181" s="249"/>
      <c r="SU181" s="249"/>
      <c r="SV181" s="249"/>
      <c r="SW181" s="249"/>
      <c r="SX181" s="249"/>
      <c r="SY181" s="249"/>
      <c r="SZ181" s="249"/>
      <c r="TA181" s="249"/>
      <c r="TB181" s="249"/>
      <c r="TC181" s="249"/>
      <c r="TD181" s="249"/>
      <c r="TE181" s="249"/>
      <c r="TF181" s="249"/>
      <c r="TG181" s="249"/>
      <c r="TH181" s="249"/>
      <c r="TI181" s="249"/>
      <c r="TJ181" s="249"/>
      <c r="TK181" s="249"/>
      <c r="TL181" s="249"/>
      <c r="TM181" s="249"/>
      <c r="TN181" s="249"/>
      <c r="TO181" s="249"/>
      <c r="TP181" s="249"/>
      <c r="TQ181" s="249"/>
      <c r="TR181" s="249"/>
      <c r="TS181" s="249"/>
      <c r="TT181" s="249"/>
      <c r="TU181" s="249"/>
      <c r="TV181" s="249"/>
      <c r="TW181" s="249"/>
      <c r="TX181" s="249"/>
      <c r="TY181" s="249"/>
      <c r="TZ181" s="249"/>
      <c r="UA181" s="249"/>
      <c r="UB181" s="249"/>
      <c r="UC181" s="249"/>
      <c r="UD181" s="249"/>
      <c r="UE181" s="249"/>
      <c r="UF181" s="249"/>
      <c r="UG181" s="249"/>
      <c r="UH181" s="249"/>
      <c r="UI181" s="249"/>
      <c r="UJ181" s="249"/>
      <c r="UK181" s="249"/>
      <c r="UL181" s="249"/>
      <c r="UM181" s="249"/>
      <c r="UN181" s="249"/>
      <c r="UO181" s="249"/>
      <c r="UP181" s="249"/>
      <c r="UQ181" s="249"/>
      <c r="UR181" s="249"/>
      <c r="US181" s="249"/>
      <c r="UT181" s="249"/>
      <c r="UU181" s="249"/>
      <c r="UV181" s="249"/>
      <c r="UW181" s="249"/>
      <c r="UX181" s="249"/>
      <c r="UY181" s="249"/>
      <c r="UZ181" s="249"/>
      <c r="VA181" s="249"/>
      <c r="VB181" s="249"/>
      <c r="VC181" s="249"/>
      <c r="VD181" s="249"/>
      <c r="VE181" s="249"/>
      <c r="VF181" s="249"/>
      <c r="VG181" s="249"/>
      <c r="VH181" s="249"/>
      <c r="VI181" s="249"/>
      <c r="VJ181" s="249"/>
      <c r="VK181" s="249"/>
      <c r="VL181" s="249"/>
      <c r="VM181" s="249"/>
      <c r="VN181" s="249"/>
      <c r="VO181" s="249"/>
      <c r="VP181" s="249"/>
      <c r="VQ181" s="249"/>
      <c r="VR181" s="249"/>
      <c r="VS181" s="249"/>
      <c r="VT181" s="249"/>
      <c r="VU181" s="249"/>
      <c r="VV181" s="249"/>
      <c r="VW181" s="249"/>
      <c r="VX181" s="249"/>
      <c r="VY181" s="249"/>
      <c r="VZ181" s="249"/>
      <c r="WA181" s="249"/>
      <c r="WB181" s="249"/>
      <c r="WC181" s="249"/>
      <c r="WD181" s="249"/>
      <c r="WE181" s="249"/>
      <c r="WF181" s="249"/>
      <c r="WG181" s="249"/>
      <c r="WH181" s="249"/>
      <c r="WI181" s="249"/>
      <c r="WJ181" s="249"/>
      <c r="WK181" s="249"/>
      <c r="WL181" s="249"/>
      <c r="WM181" s="249"/>
      <c r="WN181" s="249"/>
      <c r="WO181" s="249"/>
      <c r="WP181" s="249"/>
      <c r="WQ181" s="249"/>
      <c r="WR181" s="249"/>
      <c r="WS181" s="249"/>
      <c r="WT181" s="249"/>
      <c r="WU181" s="249"/>
      <c r="WV181" s="249"/>
      <c r="WW181" s="249"/>
      <c r="WX181" s="249"/>
      <c r="WY181" s="249"/>
      <c r="WZ181" s="249"/>
      <c r="XA181" s="249"/>
      <c r="XB181" s="249"/>
      <c r="XC181" s="249"/>
      <c r="XD181" s="249"/>
      <c r="XE181" s="249"/>
      <c r="XF181" s="249"/>
      <c r="XG181" s="249"/>
      <c r="XH181" s="249"/>
      <c r="XI181" s="249"/>
      <c r="XJ181" s="249"/>
      <c r="XK181" s="249"/>
      <c r="XL181" s="249"/>
      <c r="XM181" s="249"/>
      <c r="XN181" s="249"/>
      <c r="XO181" s="249"/>
      <c r="XP181" s="249"/>
      <c r="XQ181" s="249"/>
      <c r="XR181" s="249"/>
      <c r="XS181" s="249"/>
      <c r="XT181" s="249"/>
      <c r="XU181" s="249"/>
      <c r="XV181" s="249"/>
      <c r="XW181" s="249"/>
      <c r="XX181" s="249"/>
      <c r="XY181" s="249"/>
      <c r="XZ181" s="249"/>
      <c r="YA181" s="249"/>
      <c r="YB181" s="249"/>
      <c r="YC181" s="249"/>
      <c r="YD181" s="249"/>
      <c r="YE181" s="249"/>
      <c r="YF181" s="249"/>
      <c r="YG181" s="249"/>
      <c r="YH181" s="249"/>
      <c r="YI181" s="249"/>
      <c r="YJ181" s="249"/>
      <c r="YK181" s="249"/>
      <c r="YL181" s="249"/>
      <c r="YM181" s="249"/>
      <c r="YN181" s="249"/>
      <c r="YO181" s="249"/>
      <c r="YP181" s="249"/>
      <c r="YQ181" s="249"/>
      <c r="YR181" s="249"/>
      <c r="YS181" s="249"/>
      <c r="YT181" s="249"/>
      <c r="YU181" s="249"/>
      <c r="YV181" s="249"/>
      <c r="YW181" s="249"/>
      <c r="YX181" s="249"/>
      <c r="YY181" s="249"/>
      <c r="YZ181" s="249"/>
      <c r="ZA181" s="249"/>
      <c r="ZB181" s="249"/>
      <c r="ZC181" s="249"/>
      <c r="ZD181" s="249"/>
      <c r="ZE181" s="249"/>
      <c r="ZF181" s="249"/>
      <c r="ZG181" s="249"/>
      <c r="ZH181" s="249"/>
      <c r="ZI181" s="249"/>
      <c r="ZJ181" s="249"/>
      <c r="ZK181" s="249"/>
      <c r="ZL181" s="249"/>
      <c r="ZM181" s="249"/>
      <c r="ZN181" s="249"/>
      <c r="ZO181" s="249"/>
      <c r="ZP181" s="249"/>
      <c r="ZQ181" s="249"/>
      <c r="ZR181" s="249"/>
      <c r="ZS181" s="249"/>
      <c r="ZT181" s="249"/>
      <c r="ZU181" s="249"/>
      <c r="ZV181" s="249"/>
      <c r="ZW181" s="249"/>
      <c r="ZX181" s="249"/>
      <c r="ZY181" s="249"/>
      <c r="ZZ181" s="249"/>
      <c r="AAA181" s="249"/>
      <c r="AAB181" s="249"/>
      <c r="AAC181" s="249"/>
      <c r="AAD181" s="249"/>
      <c r="AAE181" s="249"/>
      <c r="AAF181" s="249"/>
      <c r="AAG181" s="249"/>
      <c r="AAH181" s="249"/>
      <c r="AAI181" s="249"/>
      <c r="AAJ181" s="249"/>
      <c r="AAK181" s="249"/>
      <c r="AAL181" s="249"/>
      <c r="AAM181" s="249"/>
      <c r="AAN181" s="249"/>
      <c r="AAO181" s="249"/>
      <c r="AAP181" s="249"/>
      <c r="AAQ181" s="249"/>
      <c r="AAR181" s="249"/>
      <c r="AAS181" s="249"/>
      <c r="AAT181" s="249"/>
      <c r="AAU181" s="249"/>
      <c r="AAV181" s="249"/>
      <c r="AAW181" s="249"/>
      <c r="AAX181" s="249"/>
      <c r="AAY181" s="249"/>
      <c r="AAZ181" s="249"/>
      <c r="ABA181" s="249"/>
      <c r="ABB181" s="249"/>
      <c r="ABC181" s="249"/>
      <c r="ABD181" s="249"/>
      <c r="ABE181" s="249"/>
      <c r="ABF181" s="249"/>
      <c r="ABG181" s="249"/>
      <c r="ABH181" s="249"/>
      <c r="ABI181" s="249"/>
      <c r="ABJ181" s="249"/>
      <c r="ABK181" s="249"/>
      <c r="ABL181" s="249"/>
      <c r="ABM181" s="249"/>
      <c r="ABN181" s="249"/>
      <c r="ABO181" s="249"/>
      <c r="ABP181" s="249"/>
      <c r="ABQ181" s="249"/>
      <c r="ABR181" s="249"/>
      <c r="ABS181" s="249"/>
      <c r="ABT181" s="249"/>
      <c r="ABU181" s="249"/>
      <c r="ABV181" s="249"/>
      <c r="ABW181" s="249"/>
      <c r="ABX181" s="249"/>
      <c r="ABY181" s="249"/>
      <c r="ABZ181" s="249"/>
      <c r="ACA181" s="249"/>
      <c r="ACB181" s="249"/>
      <c r="ACC181" s="249"/>
      <c r="ACD181" s="249"/>
      <c r="ACE181" s="249"/>
      <c r="ACF181" s="249"/>
      <c r="ACG181" s="249"/>
      <c r="ACH181" s="249"/>
      <c r="ACI181" s="249"/>
      <c r="ACJ181" s="249"/>
      <c r="ACK181" s="249"/>
      <c r="ACL181" s="249"/>
      <c r="ACM181" s="249"/>
      <c r="ACN181" s="249"/>
      <c r="ACO181" s="249"/>
      <c r="ACP181" s="249"/>
      <c r="ACQ181" s="249"/>
      <c r="ACR181" s="249"/>
      <c r="ACS181" s="249"/>
      <c r="ACT181" s="249"/>
      <c r="ACU181" s="249"/>
      <c r="ACV181" s="249"/>
      <c r="ACW181" s="249"/>
      <c r="ACX181" s="249"/>
      <c r="ACY181" s="249"/>
      <c r="ACZ181" s="249"/>
      <c r="ADA181" s="249"/>
      <c r="ADB181" s="249"/>
      <c r="ADC181" s="249"/>
      <c r="ADD181" s="249"/>
      <c r="ADE181" s="249"/>
      <c r="ADF181" s="249"/>
      <c r="ADG181" s="249"/>
      <c r="ADH181" s="249"/>
      <c r="ADI181" s="249"/>
      <c r="ADJ181" s="249"/>
      <c r="ADK181" s="249"/>
      <c r="ADL181" s="249"/>
      <c r="ADM181" s="249"/>
      <c r="ADN181" s="249"/>
      <c r="ADO181" s="249"/>
      <c r="ADP181" s="249"/>
      <c r="ADQ181" s="249"/>
      <c r="ADR181" s="249"/>
      <c r="ADS181" s="249"/>
      <c r="ADT181" s="249"/>
      <c r="ADU181" s="249"/>
      <c r="ADV181" s="249"/>
      <c r="ADW181" s="249"/>
      <c r="ADX181" s="249"/>
      <c r="ADY181" s="249"/>
      <c r="ADZ181" s="249"/>
      <c r="AEA181" s="249"/>
      <c r="AEB181" s="249"/>
      <c r="AEC181" s="249"/>
      <c r="AED181" s="249"/>
      <c r="AEE181" s="249"/>
      <c r="AEF181" s="249"/>
      <c r="AEG181" s="249"/>
      <c r="AEH181" s="249"/>
      <c r="AEI181" s="249"/>
      <c r="AEJ181" s="249"/>
      <c r="AEK181" s="249"/>
      <c r="AEL181" s="249"/>
      <c r="AEM181" s="249"/>
      <c r="AEN181" s="249"/>
      <c r="AEO181" s="249"/>
      <c r="AEP181" s="249"/>
      <c r="AEQ181" s="249"/>
      <c r="AER181" s="249"/>
      <c r="AES181" s="249"/>
      <c r="AET181" s="249"/>
      <c r="AEU181" s="249"/>
      <c r="AEV181" s="249"/>
      <c r="AEW181" s="249"/>
      <c r="AEX181" s="249"/>
      <c r="AEY181" s="249"/>
      <c r="AEZ181" s="249"/>
      <c r="AFA181" s="249"/>
      <c r="AFB181" s="249"/>
      <c r="AFC181" s="249"/>
      <c r="AFD181" s="249"/>
      <c r="AFE181" s="249"/>
      <c r="AFF181" s="249"/>
      <c r="AFG181" s="249"/>
      <c r="AFH181" s="249"/>
      <c r="AFI181" s="249"/>
      <c r="AFJ181" s="249"/>
      <c r="AFK181" s="249"/>
      <c r="AFL181" s="249"/>
      <c r="AFM181" s="249"/>
      <c r="AFN181" s="249"/>
      <c r="AFO181" s="249"/>
      <c r="AFP181" s="249"/>
      <c r="AFQ181" s="249"/>
      <c r="AFR181" s="249"/>
      <c r="AFS181" s="249"/>
      <c r="AFT181" s="249"/>
      <c r="AFU181" s="249"/>
      <c r="AFV181" s="249"/>
      <c r="AFW181" s="249"/>
      <c r="AFX181" s="249"/>
      <c r="AFY181" s="249"/>
      <c r="AFZ181" s="249"/>
      <c r="AGA181" s="249"/>
      <c r="AGB181" s="249"/>
      <c r="AGC181" s="249"/>
      <c r="AGD181" s="249"/>
      <c r="AGE181" s="249"/>
      <c r="AGF181" s="249"/>
      <c r="AGG181" s="249"/>
      <c r="AGH181" s="249"/>
      <c r="AGI181" s="249"/>
      <c r="AGJ181" s="249"/>
      <c r="AGK181" s="249"/>
      <c r="AGL181" s="249"/>
      <c r="AGM181" s="249"/>
      <c r="AGN181" s="249"/>
      <c r="AGO181" s="249"/>
      <c r="AGP181" s="249"/>
      <c r="AGQ181" s="249"/>
      <c r="AGR181" s="249"/>
      <c r="AGS181" s="249"/>
      <c r="AGT181" s="249"/>
      <c r="AGU181" s="249"/>
      <c r="AGV181" s="249"/>
      <c r="AGW181" s="249"/>
      <c r="AGX181" s="249"/>
      <c r="AGY181" s="249"/>
      <c r="AGZ181" s="249"/>
      <c r="AHA181" s="249"/>
      <c r="AHB181" s="249"/>
      <c r="AHC181" s="249"/>
      <c r="AHD181" s="249"/>
      <c r="AHE181" s="249"/>
      <c r="AHF181" s="249"/>
      <c r="AHG181" s="249"/>
      <c r="AHH181" s="249"/>
      <c r="AHI181" s="249"/>
      <c r="AHJ181" s="249"/>
      <c r="AHK181" s="249"/>
      <c r="AHL181" s="249"/>
      <c r="AHM181" s="249"/>
      <c r="AHN181" s="249"/>
      <c r="AHO181" s="249"/>
      <c r="AHP181" s="249"/>
      <c r="AHQ181" s="249"/>
      <c r="AHR181" s="249"/>
      <c r="AHS181" s="249"/>
      <c r="AHT181" s="249"/>
      <c r="AHU181" s="249"/>
      <c r="AHV181" s="249"/>
      <c r="AHW181" s="249"/>
      <c r="AHX181" s="249"/>
      <c r="AHY181" s="249"/>
      <c r="AHZ181" s="249"/>
      <c r="AIA181" s="249"/>
      <c r="AIB181" s="249"/>
      <c r="AIC181" s="249"/>
      <c r="AID181" s="249"/>
      <c r="AIE181" s="249"/>
      <c r="AIF181" s="249"/>
      <c r="AIG181" s="249"/>
      <c r="AIH181" s="249"/>
      <c r="AII181" s="249"/>
      <c r="AIJ181" s="249"/>
      <c r="AIK181" s="249"/>
      <c r="AIL181" s="249"/>
      <c r="AIM181" s="249"/>
      <c r="AIN181" s="249"/>
      <c r="AIO181" s="249"/>
      <c r="AIP181" s="249"/>
      <c r="AIQ181" s="249"/>
      <c r="AIR181" s="249"/>
      <c r="AIS181" s="249"/>
      <c r="AIT181" s="249"/>
      <c r="AIU181" s="249"/>
      <c r="AIV181" s="249"/>
      <c r="AIW181" s="249"/>
      <c r="AIX181" s="249"/>
      <c r="AIY181" s="249"/>
      <c r="AIZ181" s="249"/>
      <c r="AJA181" s="249"/>
      <c r="AJB181" s="249"/>
      <c r="AJC181" s="249"/>
      <c r="AJD181" s="249"/>
      <c r="AJE181" s="249"/>
      <c r="AJF181" s="249"/>
      <c r="AJG181" s="249"/>
      <c r="AJH181" s="249"/>
      <c r="AJI181" s="249"/>
      <c r="AJJ181" s="249"/>
      <c r="AJK181" s="249"/>
      <c r="AJL181" s="249"/>
      <c r="AJM181" s="249"/>
      <c r="AJN181" s="249"/>
      <c r="AJO181" s="249"/>
      <c r="AJP181" s="249"/>
      <c r="AJQ181" s="249"/>
      <c r="AJR181" s="249"/>
      <c r="AJS181" s="249"/>
      <c r="AJT181" s="249"/>
      <c r="AJU181" s="249"/>
      <c r="AJV181" s="249"/>
      <c r="AJW181" s="249"/>
      <c r="AJX181" s="249"/>
      <c r="AJY181" s="249"/>
      <c r="AJZ181" s="249"/>
      <c r="AKA181" s="249"/>
      <c r="AKB181" s="249"/>
      <c r="AKC181" s="249"/>
      <c r="AKD181" s="249"/>
      <c r="AKE181" s="249"/>
      <c r="AKF181" s="249"/>
      <c r="AKG181" s="249"/>
      <c r="AKH181" s="249"/>
      <c r="AKI181" s="249"/>
      <c r="AKJ181" s="249"/>
      <c r="AKK181" s="249"/>
      <c r="AKL181" s="249"/>
      <c r="AKM181" s="249"/>
      <c r="AKN181" s="249"/>
      <c r="AKO181" s="249"/>
      <c r="AKP181" s="249"/>
      <c r="AKQ181" s="249"/>
      <c r="AKR181" s="249"/>
      <c r="AKS181" s="249"/>
      <c r="AKT181" s="249"/>
      <c r="AKU181" s="249"/>
      <c r="AKV181" s="249"/>
      <c r="AKW181" s="249"/>
      <c r="AKX181" s="249"/>
      <c r="AKY181" s="249"/>
      <c r="AKZ181" s="249"/>
      <c r="ALA181" s="249"/>
      <c r="ALB181" s="249"/>
      <c r="ALC181" s="249"/>
      <c r="ALD181" s="249"/>
      <c r="ALE181" s="249"/>
      <c r="ALF181" s="249"/>
      <c r="ALG181" s="249"/>
      <c r="ALH181" s="249"/>
      <c r="ALI181" s="249"/>
      <c r="ALJ181" s="249"/>
      <c r="ALK181" s="249"/>
      <c r="ALL181" s="249"/>
      <c r="ALM181" s="249"/>
      <c r="ALN181" s="249"/>
      <c r="ALO181" s="249"/>
      <c r="ALP181" s="249"/>
      <c r="ALQ181" s="249"/>
      <c r="ALR181" s="249"/>
      <c r="ALS181" s="249"/>
      <c r="ALT181" s="249"/>
      <c r="ALU181" s="249"/>
      <c r="ALV181" s="249"/>
      <c r="ALW181" s="249"/>
      <c r="ALX181" s="249"/>
      <c r="ALY181" s="249"/>
      <c r="ALZ181" s="249"/>
      <c r="AMA181" s="249"/>
      <c r="AMB181" s="249"/>
      <c r="AMC181" s="249"/>
      <c r="AMD181" s="249"/>
      <c r="AME181" s="249"/>
      <c r="AMF181" s="249"/>
      <c r="AMG181" s="249"/>
      <c r="AMH181" s="249"/>
      <c r="AMI181" s="249"/>
      <c r="AMJ181" s="249"/>
      <c r="AMK181" s="249"/>
      <c r="AML181" s="249"/>
      <c r="AMM181" s="249"/>
      <c r="AMN181" s="249"/>
      <c r="AMO181" s="249"/>
      <c r="AMP181" s="249"/>
      <c r="AMQ181" s="249"/>
      <c r="AMR181" s="249"/>
      <c r="AMS181" s="249"/>
      <c r="AMT181" s="249"/>
      <c r="AMU181" s="249"/>
      <c r="AMV181" s="249"/>
      <c r="AMW181" s="249"/>
      <c r="AMX181" s="249"/>
      <c r="AMY181" s="249"/>
      <c r="AMZ181" s="249"/>
      <c r="ANA181" s="249"/>
      <c r="ANB181" s="249"/>
      <c r="ANC181" s="249"/>
      <c r="AND181" s="249"/>
      <c r="ANE181" s="249"/>
      <c r="ANF181" s="249"/>
      <c r="ANG181" s="249"/>
      <c r="ANH181" s="249"/>
      <c r="ANI181" s="249"/>
      <c r="ANJ181" s="249"/>
      <c r="ANK181" s="249"/>
      <c r="ANL181" s="249"/>
      <c r="ANM181" s="249"/>
      <c r="ANN181" s="249"/>
      <c r="ANO181" s="249"/>
      <c r="ANP181" s="249"/>
      <c r="ANQ181" s="249"/>
      <c r="ANR181" s="249"/>
      <c r="ANS181" s="249"/>
      <c r="ANT181" s="249"/>
      <c r="ANU181" s="249"/>
      <c r="ANV181" s="249"/>
      <c r="ANW181" s="249"/>
      <c r="ANX181" s="249"/>
      <c r="ANY181" s="249"/>
      <c r="ANZ181" s="249"/>
      <c r="AOA181" s="249"/>
      <c r="AOB181" s="249"/>
      <c r="AOC181" s="249"/>
      <c r="AOD181" s="249"/>
      <c r="AOE181" s="249"/>
      <c r="AOF181" s="249"/>
      <c r="AOG181" s="249"/>
      <c r="AOH181" s="249"/>
      <c r="AOI181" s="249"/>
      <c r="AOJ181" s="249"/>
      <c r="AOK181" s="249"/>
      <c r="AOL181" s="249"/>
      <c r="AOM181" s="249"/>
      <c r="AON181" s="249"/>
      <c r="AOO181" s="249"/>
      <c r="AOP181" s="249"/>
      <c r="AOQ181" s="249"/>
      <c r="AOR181" s="249"/>
      <c r="AOS181" s="249"/>
      <c r="AOT181" s="249"/>
      <c r="AOU181" s="249"/>
      <c r="AOV181" s="249"/>
      <c r="AOW181" s="249"/>
      <c r="AOX181" s="249"/>
      <c r="AOY181" s="249"/>
      <c r="AOZ181" s="249"/>
      <c r="APA181" s="249"/>
      <c r="APB181" s="249"/>
      <c r="APC181" s="249"/>
      <c r="APD181" s="249"/>
      <c r="APE181" s="249"/>
      <c r="APF181" s="249"/>
      <c r="APG181" s="249"/>
      <c r="APH181" s="249"/>
      <c r="API181" s="249"/>
      <c r="APJ181" s="249"/>
      <c r="APK181" s="249"/>
      <c r="APL181" s="249"/>
      <c r="APM181" s="249"/>
      <c r="APN181" s="249"/>
      <c r="APO181" s="249"/>
      <c r="APP181" s="249"/>
    </row>
    <row r="182" spans="1:1108" s="173" customFormat="1">
      <c r="A182" s="42">
        <v>462</v>
      </c>
      <c r="B182" s="168">
        <v>165</v>
      </c>
      <c r="C182" s="102" t="s">
        <v>1201</v>
      </c>
      <c r="D182" s="174">
        <v>2000</v>
      </c>
      <c r="E182" s="97" t="s">
        <v>1160</v>
      </c>
      <c r="F182" s="280" t="s">
        <v>1189</v>
      </c>
      <c r="G182" s="405" t="s">
        <v>1188</v>
      </c>
      <c r="H182" s="405" t="s">
        <v>1191</v>
      </c>
      <c r="I182" s="405" t="s">
        <v>1190</v>
      </c>
      <c r="J182" s="10" t="s">
        <v>1192</v>
      </c>
      <c r="K182" s="10" t="s">
        <v>1193</v>
      </c>
      <c r="L182" s="74" t="s">
        <v>1194</v>
      </c>
      <c r="M182" s="10" t="s">
        <v>1195</v>
      </c>
      <c r="N182" s="74" t="s">
        <v>201</v>
      </c>
      <c r="O182" s="177">
        <v>101557</v>
      </c>
      <c r="P182" s="401">
        <v>50</v>
      </c>
      <c r="Q182" s="401" t="s">
        <v>0</v>
      </c>
      <c r="R182" s="401">
        <v>31</v>
      </c>
      <c r="S182" s="109" t="s">
        <v>0</v>
      </c>
      <c r="T182" s="109">
        <v>1.25</v>
      </c>
      <c r="U182" s="109" t="s">
        <v>0</v>
      </c>
      <c r="V182" s="109">
        <v>5.5</v>
      </c>
      <c r="W182" s="109" t="s">
        <v>0</v>
      </c>
      <c r="X182" s="109">
        <v>2.75</v>
      </c>
      <c r="Y182" s="109" t="s">
        <v>0</v>
      </c>
      <c r="Z182" s="109">
        <v>5</v>
      </c>
      <c r="AA182" s="109" t="s">
        <v>0</v>
      </c>
      <c r="AB182" s="109"/>
      <c r="AC182" s="109" t="s">
        <v>0</v>
      </c>
      <c r="AD182" s="109"/>
      <c r="AE182" s="109" t="s">
        <v>0</v>
      </c>
      <c r="AF182" s="77">
        <v>3</v>
      </c>
      <c r="AG182" s="78">
        <v>6</v>
      </c>
      <c r="AH182" s="77" t="s">
        <v>1183</v>
      </c>
      <c r="AI182" s="77" t="s">
        <v>0</v>
      </c>
      <c r="AJ182" s="80"/>
      <c r="AK182" s="80"/>
      <c r="AL182" s="26" t="s">
        <v>11</v>
      </c>
      <c r="AM182" s="26"/>
      <c r="AN182" s="26"/>
      <c r="AO182" s="26"/>
      <c r="AP182" s="111">
        <v>20</v>
      </c>
      <c r="AQ182" s="111" t="s">
        <v>7</v>
      </c>
      <c r="AR182" s="83">
        <v>2.1000000000000001E-2</v>
      </c>
      <c r="AS182" s="83" t="s">
        <v>20</v>
      </c>
      <c r="AT182" s="265"/>
      <c r="AU182" s="266"/>
      <c r="AV182" s="266"/>
      <c r="AW182" s="74" t="s">
        <v>206</v>
      </c>
      <c r="AX182" s="74" t="s">
        <v>207</v>
      </c>
      <c r="AY182" s="74" t="s">
        <v>208</v>
      </c>
      <c r="AZ182" s="74" t="s">
        <v>209</v>
      </c>
      <c r="BA182" s="152" t="s">
        <v>4</v>
      </c>
      <c r="BB182" s="86" t="s">
        <v>165</v>
      </c>
      <c r="BC182" s="86" t="s">
        <v>4</v>
      </c>
      <c r="BD182" s="86" t="s">
        <v>166</v>
      </c>
      <c r="BE182" s="404" t="s">
        <v>1160</v>
      </c>
      <c r="BF182" s="236" t="s">
        <v>1170</v>
      </c>
      <c r="BG182" s="236" t="s">
        <v>1171</v>
      </c>
      <c r="BH182" s="236" t="s">
        <v>1172</v>
      </c>
      <c r="BM182" s="155" t="s">
        <v>215</v>
      </c>
      <c r="BN182" s="154" t="s">
        <v>216</v>
      </c>
      <c r="BO182" s="154" t="s">
        <v>217</v>
      </c>
      <c r="BP182" s="154" t="s">
        <v>218</v>
      </c>
      <c r="BQ182" s="155" t="s">
        <v>219</v>
      </c>
      <c r="BR182" s="154" t="s">
        <v>220</v>
      </c>
      <c r="BS182" s="121" t="s">
        <v>221</v>
      </c>
      <c r="BT182" s="121" t="s">
        <v>222</v>
      </c>
      <c r="BU182" s="121" t="s">
        <v>215</v>
      </c>
      <c r="BV182" s="121" t="s">
        <v>216</v>
      </c>
      <c r="BW182" s="121" t="s">
        <v>217</v>
      </c>
      <c r="BX182" s="121" t="s">
        <v>218</v>
      </c>
      <c r="BY182" s="121" t="s">
        <v>283</v>
      </c>
      <c r="BZ182" s="154"/>
      <c r="CA182" s="154"/>
      <c r="CB182" s="154"/>
      <c r="CC182" s="154" t="s">
        <v>227</v>
      </c>
      <c r="CD182" s="156" t="s">
        <v>228</v>
      </c>
      <c r="CE182" s="157" t="s">
        <v>229</v>
      </c>
      <c r="CF182" s="157" t="s">
        <v>230</v>
      </c>
      <c r="CG182" s="245" t="s">
        <v>231</v>
      </c>
      <c r="CH182" s="154" t="s">
        <v>232</v>
      </c>
      <c r="CI182" s="156" t="s">
        <v>233</v>
      </c>
      <c r="CJ182" s="156" t="s">
        <v>234</v>
      </c>
      <c r="CK182" s="158"/>
      <c r="CL182" s="158"/>
      <c r="CM182" s="158"/>
      <c r="CN182" s="158"/>
      <c r="CO182" s="158"/>
      <c r="CP182" s="158"/>
      <c r="CQ182" s="158"/>
      <c r="CR182" s="158"/>
      <c r="CS182" s="158"/>
      <c r="CT182" s="158"/>
      <c r="CU182" s="158"/>
      <c r="CV182" s="158"/>
      <c r="CW182" s="158"/>
      <c r="CX182" s="158"/>
      <c r="CY182" s="158"/>
      <c r="CZ182" s="91"/>
      <c r="DA182" s="92"/>
      <c r="DB182" s="93"/>
      <c r="DC182" s="93"/>
      <c r="DD182" s="93"/>
      <c r="DE182" s="90" t="s">
        <v>235</v>
      </c>
      <c r="DF182" s="92"/>
      <c r="DG182" s="158"/>
      <c r="DH182" s="158"/>
      <c r="DI182" s="92"/>
      <c r="DJ182" s="91"/>
      <c r="DK182" s="91"/>
      <c r="DL182" s="91"/>
      <c r="DM182" s="127" t="s">
        <v>283</v>
      </c>
      <c r="DN182" s="127" t="s">
        <v>283</v>
      </c>
      <c r="DO182" s="127" t="s">
        <v>283</v>
      </c>
      <c r="DP182" s="127"/>
      <c r="DQ182" s="91"/>
      <c r="DR182" s="91"/>
      <c r="DS182" s="91"/>
      <c r="DT182" s="91"/>
      <c r="DU182" s="91" t="s">
        <v>1173</v>
      </c>
      <c r="DV182" s="91" t="s">
        <v>1174</v>
      </c>
      <c r="DW182" s="91" t="s">
        <v>1175</v>
      </c>
      <c r="DX182" s="91" t="s">
        <v>1176</v>
      </c>
      <c r="DY182" s="91"/>
      <c r="DZ182" s="91"/>
      <c r="EA182" s="91"/>
      <c r="EB182" s="91"/>
      <c r="EC182" s="91"/>
      <c r="ED182" s="91"/>
      <c r="EE182" s="91"/>
      <c r="EF182" s="91"/>
      <c r="EG182" s="94"/>
      <c r="EH182" s="94"/>
      <c r="EI182" s="95"/>
      <c r="EJ182" s="95"/>
      <c r="EK182" s="96"/>
      <c r="EL182" s="74"/>
      <c r="EM182" s="74"/>
      <c r="EN182" s="137"/>
      <c r="EO182" s="185"/>
      <c r="EP182" s="185"/>
      <c r="EQ182" s="185" t="s">
        <v>1196</v>
      </c>
      <c r="ER182" s="185" t="s">
        <v>1197</v>
      </c>
      <c r="ES182" s="185" t="s">
        <v>1198</v>
      </c>
      <c r="ET182" s="185"/>
      <c r="EU182" s="185"/>
      <c r="EV182" s="137"/>
      <c r="EW182" s="137"/>
      <c r="EX182" s="356"/>
      <c r="EY182" s="356"/>
      <c r="EZ182" s="356"/>
      <c r="FA182" s="356"/>
      <c r="FB182" s="356"/>
      <c r="FC182" s="356"/>
      <c r="FD182" s="356"/>
      <c r="FE182" s="356"/>
      <c r="FF182" s="248"/>
      <c r="FG182" s="248"/>
      <c r="FH182" s="248"/>
      <c r="FI182" s="248"/>
      <c r="FJ182" s="248"/>
      <c r="FK182" s="248"/>
      <c r="FL182" s="135">
        <v>1</v>
      </c>
      <c r="FM182" s="136"/>
      <c r="FN182" s="136"/>
      <c r="FO182" s="136"/>
      <c r="FP182" s="136"/>
      <c r="FQ182" s="136"/>
      <c r="FR182" s="136"/>
      <c r="FS182" s="136"/>
      <c r="FT182" s="136"/>
      <c r="FU182" s="136"/>
      <c r="FV182" s="136"/>
      <c r="FW182" s="249"/>
      <c r="FX182" s="249"/>
      <c r="FY182" s="249"/>
      <c r="FZ182" s="249"/>
      <c r="GA182" s="249"/>
      <c r="GB182" s="249"/>
      <c r="GC182" s="249"/>
      <c r="GD182" s="249"/>
      <c r="GE182" s="249"/>
      <c r="GF182" s="249"/>
      <c r="GG182" s="249"/>
      <c r="GH182" s="249"/>
      <c r="GI182" s="249"/>
      <c r="GJ182" s="249"/>
      <c r="GK182" s="249"/>
      <c r="GL182" s="249"/>
      <c r="GM182" s="249"/>
      <c r="GN182" s="249"/>
      <c r="GO182" s="249"/>
      <c r="GP182" s="249"/>
      <c r="GQ182" s="249"/>
      <c r="GR182" s="249"/>
      <c r="GS182" s="249"/>
      <c r="GT182" s="249"/>
      <c r="GU182" s="249"/>
      <c r="GV182" s="249"/>
      <c r="GW182" s="249"/>
      <c r="GX182" s="249"/>
      <c r="GY182" s="249"/>
      <c r="GZ182" s="249"/>
      <c r="HA182" s="249"/>
      <c r="HB182" s="249"/>
      <c r="HC182" s="249"/>
      <c r="HD182" s="249"/>
      <c r="HE182" s="249"/>
      <c r="HF182" s="249"/>
      <c r="HG182" s="249"/>
      <c r="HH182" s="249"/>
      <c r="HI182" s="249"/>
      <c r="HJ182" s="249"/>
      <c r="HK182" s="249"/>
      <c r="HL182" s="249"/>
      <c r="HM182" s="249"/>
      <c r="HN182" s="249"/>
      <c r="HO182" s="249"/>
      <c r="HP182" s="249"/>
      <c r="HQ182" s="249"/>
      <c r="HR182" s="249"/>
      <c r="HS182" s="249"/>
      <c r="HT182" s="249"/>
      <c r="HU182" s="249"/>
      <c r="HV182" s="249"/>
      <c r="HW182" s="249"/>
      <c r="HX182" s="249"/>
      <c r="HY182" s="249"/>
      <c r="HZ182" s="249"/>
      <c r="IA182" s="249"/>
      <c r="IB182" s="249"/>
      <c r="IC182" s="249"/>
      <c r="ID182" s="249"/>
      <c r="IE182" s="249"/>
      <c r="IF182" s="249"/>
      <c r="IG182" s="249"/>
      <c r="IH182" s="249"/>
      <c r="II182" s="249"/>
      <c r="IJ182" s="249"/>
      <c r="IK182" s="249"/>
      <c r="IL182" s="249"/>
      <c r="IM182" s="249"/>
      <c r="IN182" s="249"/>
      <c r="IO182" s="249"/>
      <c r="IP182" s="249"/>
      <c r="IQ182" s="249"/>
      <c r="IR182" s="249"/>
      <c r="IS182" s="249"/>
      <c r="IT182" s="249"/>
      <c r="IU182" s="249"/>
      <c r="IV182" s="249"/>
      <c r="IW182" s="249"/>
      <c r="IX182" s="249"/>
      <c r="IY182" s="249"/>
      <c r="IZ182" s="249"/>
      <c r="JA182" s="249"/>
      <c r="JB182" s="249"/>
      <c r="JC182" s="249"/>
      <c r="JD182" s="249"/>
      <c r="JE182" s="249"/>
      <c r="JF182" s="249"/>
      <c r="JG182" s="249"/>
      <c r="JH182" s="249"/>
      <c r="JI182" s="249"/>
      <c r="JJ182" s="249"/>
      <c r="JK182" s="249"/>
      <c r="JL182" s="249"/>
      <c r="JM182" s="249"/>
      <c r="JN182" s="249"/>
      <c r="JO182" s="249"/>
      <c r="JP182" s="249"/>
      <c r="JQ182" s="249"/>
      <c r="JR182" s="249"/>
      <c r="JS182" s="249"/>
      <c r="JT182" s="249"/>
      <c r="JU182" s="249"/>
      <c r="JV182" s="249"/>
      <c r="JW182" s="249"/>
      <c r="JX182" s="249"/>
      <c r="JY182" s="249"/>
      <c r="JZ182" s="249"/>
      <c r="KA182" s="249"/>
      <c r="KB182" s="249"/>
      <c r="KC182" s="249"/>
      <c r="KD182" s="249"/>
      <c r="KE182" s="249"/>
      <c r="KF182" s="249"/>
      <c r="KG182" s="249"/>
      <c r="KH182" s="249"/>
      <c r="KI182" s="249"/>
      <c r="KJ182" s="249"/>
      <c r="KK182" s="249"/>
      <c r="KL182" s="249"/>
      <c r="KM182" s="249"/>
      <c r="KN182" s="249"/>
      <c r="KO182" s="249"/>
      <c r="KP182" s="249"/>
      <c r="KQ182" s="249"/>
      <c r="KR182" s="249"/>
      <c r="KS182" s="249"/>
      <c r="KT182" s="249"/>
      <c r="KU182" s="249"/>
      <c r="KV182" s="249"/>
      <c r="KW182" s="249"/>
      <c r="KX182" s="249"/>
      <c r="KY182" s="249"/>
      <c r="KZ182" s="249"/>
      <c r="LA182" s="249"/>
      <c r="LB182" s="249"/>
      <c r="LC182" s="249"/>
      <c r="LD182" s="249"/>
      <c r="LE182" s="249"/>
      <c r="LF182" s="249"/>
      <c r="LG182" s="249"/>
      <c r="LH182" s="249"/>
      <c r="LI182" s="249"/>
      <c r="LJ182" s="249"/>
      <c r="LK182" s="249"/>
      <c r="LL182" s="249"/>
      <c r="LM182" s="249"/>
      <c r="LN182" s="249"/>
      <c r="LO182" s="249"/>
      <c r="LP182" s="249"/>
      <c r="LQ182" s="249"/>
      <c r="LR182" s="249"/>
      <c r="LS182" s="249"/>
      <c r="LT182" s="249"/>
      <c r="LU182" s="249"/>
      <c r="LV182" s="249"/>
      <c r="LW182" s="249"/>
      <c r="LX182" s="249"/>
      <c r="LY182" s="249"/>
      <c r="LZ182" s="249"/>
      <c r="MA182" s="249"/>
      <c r="MB182" s="249"/>
      <c r="MC182" s="249"/>
      <c r="MD182" s="249"/>
      <c r="ME182" s="249"/>
      <c r="MF182" s="249"/>
      <c r="MG182" s="249"/>
      <c r="MH182" s="249"/>
      <c r="MI182" s="249"/>
      <c r="MJ182" s="249"/>
      <c r="MK182" s="249"/>
      <c r="ML182" s="249"/>
      <c r="MM182" s="249"/>
      <c r="MN182" s="249"/>
      <c r="MO182" s="249"/>
      <c r="MP182" s="249"/>
      <c r="MQ182" s="249"/>
      <c r="MR182" s="249"/>
      <c r="MS182" s="249"/>
      <c r="MT182" s="249"/>
      <c r="MU182" s="249"/>
      <c r="MV182" s="249"/>
      <c r="MW182" s="249"/>
      <c r="MX182" s="249"/>
      <c r="MY182" s="249"/>
      <c r="MZ182" s="249"/>
      <c r="NA182" s="249"/>
      <c r="NB182" s="249"/>
      <c r="NC182" s="249"/>
      <c r="ND182" s="249"/>
      <c r="NE182" s="249"/>
      <c r="NF182" s="249"/>
      <c r="NG182" s="249"/>
      <c r="NH182" s="249"/>
      <c r="NI182" s="249"/>
      <c r="NJ182" s="249"/>
      <c r="NK182" s="249"/>
      <c r="NL182" s="249"/>
      <c r="NM182" s="249"/>
      <c r="NN182" s="249"/>
      <c r="NO182" s="249"/>
      <c r="NP182" s="249"/>
      <c r="NQ182" s="249"/>
      <c r="NR182" s="249"/>
      <c r="NS182" s="249"/>
      <c r="NT182" s="249"/>
      <c r="NU182" s="249"/>
      <c r="NV182" s="249"/>
      <c r="NW182" s="249"/>
      <c r="NX182" s="249"/>
      <c r="NY182" s="249"/>
      <c r="NZ182" s="249"/>
      <c r="OA182" s="249"/>
      <c r="OB182" s="249"/>
      <c r="OC182" s="249"/>
      <c r="OD182" s="249"/>
      <c r="OE182" s="249"/>
      <c r="OF182" s="249"/>
      <c r="OG182" s="249"/>
      <c r="OH182" s="249"/>
      <c r="OI182" s="249"/>
      <c r="OJ182" s="249"/>
      <c r="OK182" s="249"/>
      <c r="OL182" s="249"/>
      <c r="OM182" s="249"/>
      <c r="ON182" s="249"/>
      <c r="OO182" s="249"/>
      <c r="OP182" s="249"/>
      <c r="OQ182" s="249"/>
      <c r="OR182" s="249"/>
      <c r="OS182" s="249"/>
      <c r="OT182" s="249"/>
      <c r="OU182" s="249"/>
      <c r="OV182" s="249"/>
      <c r="OW182" s="249"/>
      <c r="OX182" s="249"/>
      <c r="OY182" s="249"/>
      <c r="OZ182" s="249"/>
      <c r="PA182" s="249"/>
      <c r="PB182" s="249"/>
      <c r="PC182" s="249"/>
      <c r="PD182" s="249"/>
      <c r="PE182" s="249"/>
      <c r="PF182" s="249"/>
      <c r="PG182" s="249"/>
      <c r="PH182" s="249"/>
      <c r="PI182" s="249"/>
      <c r="PJ182" s="249"/>
      <c r="PK182" s="249"/>
      <c r="PL182" s="249"/>
      <c r="PM182" s="249"/>
      <c r="PN182" s="249"/>
      <c r="PO182" s="249"/>
      <c r="PP182" s="249"/>
      <c r="PQ182" s="249"/>
      <c r="PR182" s="249"/>
      <c r="PS182" s="249"/>
      <c r="PT182" s="249"/>
      <c r="PU182" s="249"/>
      <c r="PV182" s="249"/>
      <c r="PW182" s="249"/>
      <c r="PX182" s="249"/>
      <c r="PY182" s="249"/>
      <c r="PZ182" s="249"/>
      <c r="QA182" s="249"/>
      <c r="QB182" s="249"/>
      <c r="QC182" s="249"/>
      <c r="QD182" s="249"/>
      <c r="QE182" s="249"/>
      <c r="QF182" s="249"/>
      <c r="QG182" s="249"/>
      <c r="QH182" s="249"/>
      <c r="QI182" s="249"/>
      <c r="QJ182" s="249"/>
      <c r="QK182" s="249"/>
      <c r="QL182" s="249"/>
      <c r="QM182" s="249"/>
      <c r="QN182" s="249"/>
      <c r="QO182" s="249"/>
      <c r="QP182" s="249"/>
      <c r="QQ182" s="249"/>
      <c r="QR182" s="249"/>
      <c r="QS182" s="249"/>
      <c r="QT182" s="249"/>
      <c r="QU182" s="249"/>
      <c r="QV182" s="249"/>
      <c r="QW182" s="249"/>
      <c r="QX182" s="249"/>
      <c r="QY182" s="249"/>
      <c r="QZ182" s="249"/>
      <c r="RA182" s="249"/>
      <c r="RB182" s="249"/>
      <c r="RC182" s="249"/>
      <c r="RD182" s="249"/>
      <c r="RE182" s="249"/>
      <c r="RF182" s="249"/>
      <c r="RG182" s="249"/>
      <c r="RH182" s="249"/>
      <c r="RI182" s="249"/>
      <c r="RJ182" s="249"/>
      <c r="RK182" s="249"/>
      <c r="RL182" s="249"/>
      <c r="RM182" s="249"/>
      <c r="RN182" s="249"/>
      <c r="RO182" s="249"/>
      <c r="RP182" s="249"/>
      <c r="RQ182" s="249"/>
      <c r="RR182" s="249"/>
      <c r="RS182" s="249"/>
      <c r="RT182" s="249"/>
      <c r="RU182" s="249"/>
      <c r="RV182" s="249"/>
      <c r="RW182" s="249"/>
      <c r="RX182" s="249"/>
      <c r="RY182" s="249"/>
      <c r="RZ182" s="249"/>
      <c r="SA182" s="249"/>
      <c r="SB182" s="249"/>
      <c r="SC182" s="249"/>
      <c r="SD182" s="249"/>
      <c r="SE182" s="249"/>
      <c r="SF182" s="249"/>
      <c r="SG182" s="249"/>
      <c r="SH182" s="249"/>
      <c r="SI182" s="249"/>
      <c r="SJ182" s="249"/>
      <c r="SK182" s="249"/>
      <c r="SL182" s="249"/>
      <c r="SM182" s="249"/>
      <c r="SN182" s="249"/>
      <c r="SO182" s="249"/>
      <c r="SP182" s="249"/>
      <c r="SQ182" s="249"/>
      <c r="SR182" s="249"/>
      <c r="SS182" s="249"/>
      <c r="ST182" s="249"/>
      <c r="SU182" s="249"/>
      <c r="SV182" s="249"/>
      <c r="SW182" s="249"/>
      <c r="SX182" s="249"/>
      <c r="SY182" s="249"/>
      <c r="SZ182" s="249"/>
      <c r="TA182" s="249"/>
      <c r="TB182" s="249"/>
      <c r="TC182" s="249"/>
      <c r="TD182" s="249"/>
      <c r="TE182" s="249"/>
      <c r="TF182" s="249"/>
      <c r="TG182" s="249"/>
      <c r="TH182" s="249"/>
      <c r="TI182" s="249"/>
      <c r="TJ182" s="249"/>
      <c r="TK182" s="249"/>
      <c r="TL182" s="249"/>
      <c r="TM182" s="249"/>
      <c r="TN182" s="249"/>
      <c r="TO182" s="249"/>
      <c r="TP182" s="249"/>
      <c r="TQ182" s="249"/>
      <c r="TR182" s="249"/>
      <c r="TS182" s="249"/>
      <c r="TT182" s="249"/>
      <c r="TU182" s="249"/>
      <c r="TV182" s="249"/>
      <c r="TW182" s="249"/>
      <c r="TX182" s="249"/>
      <c r="TY182" s="249"/>
      <c r="TZ182" s="249"/>
      <c r="UA182" s="249"/>
      <c r="UB182" s="249"/>
      <c r="UC182" s="249"/>
      <c r="UD182" s="249"/>
      <c r="UE182" s="249"/>
      <c r="UF182" s="249"/>
      <c r="UG182" s="249"/>
      <c r="UH182" s="249"/>
      <c r="UI182" s="249"/>
      <c r="UJ182" s="249"/>
      <c r="UK182" s="249"/>
      <c r="UL182" s="249"/>
      <c r="UM182" s="249"/>
      <c r="UN182" s="249"/>
      <c r="UO182" s="249"/>
      <c r="UP182" s="249"/>
      <c r="UQ182" s="249"/>
      <c r="UR182" s="249"/>
      <c r="US182" s="249"/>
      <c r="UT182" s="249"/>
      <c r="UU182" s="249"/>
      <c r="UV182" s="249"/>
      <c r="UW182" s="249"/>
      <c r="UX182" s="249"/>
      <c r="UY182" s="249"/>
      <c r="UZ182" s="249"/>
      <c r="VA182" s="249"/>
      <c r="VB182" s="249"/>
      <c r="VC182" s="249"/>
      <c r="VD182" s="249"/>
      <c r="VE182" s="249"/>
      <c r="VF182" s="249"/>
      <c r="VG182" s="249"/>
      <c r="VH182" s="249"/>
      <c r="VI182" s="249"/>
      <c r="VJ182" s="249"/>
      <c r="VK182" s="249"/>
      <c r="VL182" s="249"/>
      <c r="VM182" s="249"/>
      <c r="VN182" s="249"/>
      <c r="VO182" s="249"/>
      <c r="VP182" s="249"/>
      <c r="VQ182" s="249"/>
      <c r="VR182" s="249"/>
      <c r="VS182" s="249"/>
      <c r="VT182" s="249"/>
      <c r="VU182" s="249"/>
      <c r="VV182" s="249"/>
      <c r="VW182" s="249"/>
      <c r="VX182" s="249"/>
      <c r="VY182" s="249"/>
      <c r="VZ182" s="249"/>
      <c r="WA182" s="249"/>
      <c r="WB182" s="249"/>
      <c r="WC182" s="249"/>
      <c r="WD182" s="249"/>
      <c r="WE182" s="249"/>
      <c r="WF182" s="249"/>
      <c r="WG182" s="249"/>
      <c r="WH182" s="249"/>
      <c r="WI182" s="249"/>
      <c r="WJ182" s="249"/>
      <c r="WK182" s="249"/>
      <c r="WL182" s="249"/>
      <c r="WM182" s="249"/>
      <c r="WN182" s="249"/>
      <c r="WO182" s="249"/>
      <c r="WP182" s="249"/>
      <c r="WQ182" s="249"/>
      <c r="WR182" s="249"/>
      <c r="WS182" s="249"/>
      <c r="WT182" s="249"/>
      <c r="WU182" s="249"/>
      <c r="WV182" s="249"/>
      <c r="WW182" s="249"/>
      <c r="WX182" s="249"/>
      <c r="WY182" s="249"/>
      <c r="WZ182" s="249"/>
      <c r="XA182" s="249"/>
      <c r="XB182" s="249"/>
      <c r="XC182" s="249"/>
      <c r="XD182" s="249"/>
      <c r="XE182" s="249"/>
      <c r="XF182" s="249"/>
      <c r="XG182" s="249"/>
      <c r="XH182" s="249"/>
      <c r="XI182" s="249"/>
      <c r="XJ182" s="249"/>
      <c r="XK182" s="249"/>
      <c r="XL182" s="249"/>
      <c r="XM182" s="249"/>
      <c r="XN182" s="249"/>
      <c r="XO182" s="249"/>
      <c r="XP182" s="249"/>
      <c r="XQ182" s="249"/>
      <c r="XR182" s="249"/>
      <c r="XS182" s="249"/>
      <c r="XT182" s="249"/>
      <c r="XU182" s="249"/>
      <c r="XV182" s="249"/>
      <c r="XW182" s="249"/>
      <c r="XX182" s="249"/>
      <c r="XY182" s="249"/>
      <c r="XZ182" s="249"/>
      <c r="YA182" s="249"/>
      <c r="YB182" s="249"/>
      <c r="YC182" s="249"/>
      <c r="YD182" s="249"/>
      <c r="YE182" s="249"/>
      <c r="YF182" s="249"/>
      <c r="YG182" s="249"/>
      <c r="YH182" s="249"/>
      <c r="YI182" s="249"/>
      <c r="YJ182" s="249"/>
      <c r="YK182" s="249"/>
      <c r="YL182" s="249"/>
      <c r="YM182" s="249"/>
      <c r="YN182" s="249"/>
      <c r="YO182" s="249"/>
      <c r="YP182" s="249"/>
      <c r="YQ182" s="249"/>
      <c r="YR182" s="249"/>
      <c r="YS182" s="249"/>
      <c r="YT182" s="249"/>
      <c r="YU182" s="249"/>
      <c r="YV182" s="249"/>
      <c r="YW182" s="249"/>
      <c r="YX182" s="249"/>
      <c r="YY182" s="249"/>
      <c r="YZ182" s="249"/>
      <c r="ZA182" s="249"/>
      <c r="ZB182" s="249"/>
      <c r="ZC182" s="249"/>
      <c r="ZD182" s="249"/>
      <c r="ZE182" s="249"/>
      <c r="ZF182" s="249"/>
      <c r="ZG182" s="249"/>
      <c r="ZH182" s="249"/>
      <c r="ZI182" s="249"/>
      <c r="ZJ182" s="249"/>
      <c r="ZK182" s="249"/>
      <c r="ZL182" s="249"/>
      <c r="ZM182" s="249"/>
      <c r="ZN182" s="249"/>
      <c r="ZO182" s="249"/>
      <c r="ZP182" s="249"/>
      <c r="ZQ182" s="249"/>
      <c r="ZR182" s="249"/>
      <c r="ZS182" s="249"/>
      <c r="ZT182" s="249"/>
      <c r="ZU182" s="249"/>
      <c r="ZV182" s="249"/>
      <c r="ZW182" s="249"/>
      <c r="ZX182" s="249"/>
      <c r="ZY182" s="249"/>
      <c r="ZZ182" s="249"/>
      <c r="AAA182" s="249"/>
      <c r="AAB182" s="249"/>
      <c r="AAC182" s="249"/>
      <c r="AAD182" s="249"/>
      <c r="AAE182" s="249"/>
      <c r="AAF182" s="249"/>
      <c r="AAG182" s="249"/>
      <c r="AAH182" s="249"/>
      <c r="AAI182" s="249"/>
      <c r="AAJ182" s="249"/>
      <c r="AAK182" s="249"/>
      <c r="AAL182" s="249"/>
      <c r="AAM182" s="249"/>
      <c r="AAN182" s="249"/>
      <c r="AAO182" s="249"/>
      <c r="AAP182" s="249"/>
      <c r="AAQ182" s="249"/>
      <c r="AAR182" s="249"/>
      <c r="AAS182" s="249"/>
      <c r="AAT182" s="249"/>
      <c r="AAU182" s="249"/>
      <c r="AAV182" s="249"/>
      <c r="AAW182" s="249"/>
      <c r="AAX182" s="249"/>
      <c r="AAY182" s="249"/>
      <c r="AAZ182" s="249"/>
      <c r="ABA182" s="249"/>
      <c r="ABB182" s="249"/>
      <c r="ABC182" s="249"/>
      <c r="ABD182" s="249"/>
      <c r="ABE182" s="249"/>
      <c r="ABF182" s="249"/>
      <c r="ABG182" s="249"/>
      <c r="ABH182" s="249"/>
      <c r="ABI182" s="249"/>
      <c r="ABJ182" s="249"/>
      <c r="ABK182" s="249"/>
      <c r="ABL182" s="249"/>
      <c r="ABM182" s="249"/>
      <c r="ABN182" s="249"/>
      <c r="ABO182" s="249"/>
      <c r="ABP182" s="249"/>
      <c r="ABQ182" s="249"/>
      <c r="ABR182" s="249"/>
      <c r="ABS182" s="249"/>
      <c r="ABT182" s="249"/>
      <c r="ABU182" s="249"/>
      <c r="ABV182" s="249"/>
      <c r="ABW182" s="249"/>
      <c r="ABX182" s="249"/>
      <c r="ABY182" s="249"/>
      <c r="ABZ182" s="249"/>
      <c r="ACA182" s="249"/>
      <c r="ACB182" s="249"/>
      <c r="ACC182" s="249"/>
      <c r="ACD182" s="249"/>
      <c r="ACE182" s="249"/>
      <c r="ACF182" s="249"/>
      <c r="ACG182" s="249"/>
      <c r="ACH182" s="249"/>
      <c r="ACI182" s="249"/>
      <c r="ACJ182" s="249"/>
      <c r="ACK182" s="249"/>
      <c r="ACL182" s="249"/>
      <c r="ACM182" s="249"/>
      <c r="ACN182" s="249"/>
      <c r="ACO182" s="249"/>
      <c r="ACP182" s="249"/>
      <c r="ACQ182" s="249"/>
      <c r="ACR182" s="249"/>
      <c r="ACS182" s="249"/>
      <c r="ACT182" s="249"/>
      <c r="ACU182" s="249"/>
      <c r="ACV182" s="249"/>
      <c r="ACW182" s="249"/>
      <c r="ACX182" s="249"/>
      <c r="ACY182" s="249"/>
      <c r="ACZ182" s="249"/>
      <c r="ADA182" s="249"/>
      <c r="ADB182" s="249"/>
      <c r="ADC182" s="249"/>
      <c r="ADD182" s="249"/>
      <c r="ADE182" s="249"/>
      <c r="ADF182" s="249"/>
      <c r="ADG182" s="249"/>
      <c r="ADH182" s="249"/>
      <c r="ADI182" s="249"/>
      <c r="ADJ182" s="249"/>
      <c r="ADK182" s="249"/>
      <c r="ADL182" s="249"/>
      <c r="ADM182" s="249"/>
      <c r="ADN182" s="249"/>
      <c r="ADO182" s="249"/>
      <c r="ADP182" s="249"/>
      <c r="ADQ182" s="249"/>
      <c r="ADR182" s="249"/>
      <c r="ADS182" s="249"/>
      <c r="ADT182" s="249"/>
      <c r="ADU182" s="249"/>
      <c r="ADV182" s="249"/>
      <c r="ADW182" s="249"/>
      <c r="ADX182" s="249"/>
      <c r="ADY182" s="249"/>
      <c r="ADZ182" s="249"/>
      <c r="AEA182" s="249"/>
      <c r="AEB182" s="249"/>
      <c r="AEC182" s="249"/>
      <c r="AED182" s="249"/>
      <c r="AEE182" s="249"/>
      <c r="AEF182" s="249"/>
      <c r="AEG182" s="249"/>
      <c r="AEH182" s="249"/>
      <c r="AEI182" s="249"/>
      <c r="AEJ182" s="249"/>
      <c r="AEK182" s="249"/>
      <c r="AEL182" s="249"/>
      <c r="AEM182" s="249"/>
      <c r="AEN182" s="249"/>
      <c r="AEO182" s="249"/>
      <c r="AEP182" s="249"/>
      <c r="AEQ182" s="249"/>
      <c r="AER182" s="249"/>
      <c r="AES182" s="249"/>
      <c r="AET182" s="249"/>
      <c r="AEU182" s="249"/>
      <c r="AEV182" s="249"/>
      <c r="AEW182" s="249"/>
      <c r="AEX182" s="249"/>
      <c r="AEY182" s="249"/>
      <c r="AEZ182" s="249"/>
      <c r="AFA182" s="249"/>
      <c r="AFB182" s="249"/>
      <c r="AFC182" s="249"/>
      <c r="AFD182" s="249"/>
      <c r="AFE182" s="249"/>
      <c r="AFF182" s="249"/>
      <c r="AFG182" s="249"/>
      <c r="AFH182" s="249"/>
      <c r="AFI182" s="249"/>
      <c r="AFJ182" s="249"/>
      <c r="AFK182" s="249"/>
      <c r="AFL182" s="249"/>
      <c r="AFM182" s="249"/>
      <c r="AFN182" s="249"/>
      <c r="AFO182" s="249"/>
      <c r="AFP182" s="249"/>
      <c r="AFQ182" s="249"/>
      <c r="AFR182" s="249"/>
      <c r="AFS182" s="249"/>
      <c r="AFT182" s="249"/>
      <c r="AFU182" s="249"/>
      <c r="AFV182" s="249"/>
      <c r="AFW182" s="249"/>
      <c r="AFX182" s="249"/>
      <c r="AFY182" s="249"/>
      <c r="AFZ182" s="249"/>
      <c r="AGA182" s="249"/>
      <c r="AGB182" s="249"/>
      <c r="AGC182" s="249"/>
      <c r="AGD182" s="249"/>
      <c r="AGE182" s="249"/>
      <c r="AGF182" s="249"/>
      <c r="AGG182" s="249"/>
      <c r="AGH182" s="249"/>
      <c r="AGI182" s="249"/>
      <c r="AGJ182" s="249"/>
      <c r="AGK182" s="249"/>
      <c r="AGL182" s="249"/>
      <c r="AGM182" s="249"/>
      <c r="AGN182" s="249"/>
      <c r="AGO182" s="249"/>
      <c r="AGP182" s="249"/>
      <c r="AGQ182" s="249"/>
      <c r="AGR182" s="249"/>
      <c r="AGS182" s="249"/>
      <c r="AGT182" s="249"/>
      <c r="AGU182" s="249"/>
      <c r="AGV182" s="249"/>
      <c r="AGW182" s="249"/>
      <c r="AGX182" s="249"/>
      <c r="AGY182" s="249"/>
      <c r="AGZ182" s="249"/>
      <c r="AHA182" s="249"/>
      <c r="AHB182" s="249"/>
      <c r="AHC182" s="249"/>
      <c r="AHD182" s="249"/>
      <c r="AHE182" s="249"/>
      <c r="AHF182" s="249"/>
      <c r="AHG182" s="249"/>
      <c r="AHH182" s="249"/>
      <c r="AHI182" s="249"/>
      <c r="AHJ182" s="249"/>
      <c r="AHK182" s="249"/>
      <c r="AHL182" s="249"/>
      <c r="AHM182" s="249"/>
      <c r="AHN182" s="249"/>
      <c r="AHO182" s="249"/>
      <c r="AHP182" s="249"/>
      <c r="AHQ182" s="249"/>
      <c r="AHR182" s="249"/>
      <c r="AHS182" s="249"/>
      <c r="AHT182" s="249"/>
      <c r="AHU182" s="249"/>
      <c r="AHV182" s="249"/>
      <c r="AHW182" s="249"/>
      <c r="AHX182" s="249"/>
      <c r="AHY182" s="249"/>
      <c r="AHZ182" s="249"/>
      <c r="AIA182" s="249"/>
      <c r="AIB182" s="249"/>
      <c r="AIC182" s="249"/>
      <c r="AID182" s="249"/>
      <c r="AIE182" s="249"/>
      <c r="AIF182" s="249"/>
      <c r="AIG182" s="249"/>
      <c r="AIH182" s="249"/>
      <c r="AII182" s="249"/>
      <c r="AIJ182" s="249"/>
      <c r="AIK182" s="249"/>
      <c r="AIL182" s="249"/>
      <c r="AIM182" s="249"/>
      <c r="AIN182" s="249"/>
      <c r="AIO182" s="249"/>
      <c r="AIP182" s="249"/>
      <c r="AIQ182" s="249"/>
      <c r="AIR182" s="249"/>
      <c r="AIS182" s="249"/>
      <c r="AIT182" s="249"/>
      <c r="AIU182" s="249"/>
      <c r="AIV182" s="249"/>
      <c r="AIW182" s="249"/>
      <c r="AIX182" s="249"/>
      <c r="AIY182" s="249"/>
      <c r="AIZ182" s="249"/>
      <c r="AJA182" s="249"/>
      <c r="AJB182" s="249"/>
      <c r="AJC182" s="249"/>
      <c r="AJD182" s="249"/>
      <c r="AJE182" s="249"/>
      <c r="AJF182" s="249"/>
      <c r="AJG182" s="249"/>
      <c r="AJH182" s="249"/>
      <c r="AJI182" s="249"/>
      <c r="AJJ182" s="249"/>
      <c r="AJK182" s="249"/>
      <c r="AJL182" s="249"/>
      <c r="AJM182" s="249"/>
      <c r="AJN182" s="249"/>
      <c r="AJO182" s="249"/>
      <c r="AJP182" s="249"/>
      <c r="AJQ182" s="249"/>
      <c r="AJR182" s="249"/>
      <c r="AJS182" s="249"/>
      <c r="AJT182" s="249"/>
      <c r="AJU182" s="249"/>
      <c r="AJV182" s="249"/>
      <c r="AJW182" s="249"/>
      <c r="AJX182" s="249"/>
      <c r="AJY182" s="249"/>
      <c r="AJZ182" s="249"/>
      <c r="AKA182" s="249"/>
      <c r="AKB182" s="249"/>
      <c r="AKC182" s="249"/>
      <c r="AKD182" s="249"/>
      <c r="AKE182" s="249"/>
      <c r="AKF182" s="249"/>
      <c r="AKG182" s="249"/>
      <c r="AKH182" s="249"/>
      <c r="AKI182" s="249"/>
      <c r="AKJ182" s="249"/>
      <c r="AKK182" s="249"/>
      <c r="AKL182" s="249"/>
      <c r="AKM182" s="249"/>
      <c r="AKN182" s="249"/>
      <c r="AKO182" s="249"/>
      <c r="AKP182" s="249"/>
      <c r="AKQ182" s="249"/>
      <c r="AKR182" s="249"/>
      <c r="AKS182" s="249"/>
      <c r="AKT182" s="249"/>
      <c r="AKU182" s="249"/>
      <c r="AKV182" s="249"/>
      <c r="AKW182" s="249"/>
      <c r="AKX182" s="249"/>
      <c r="AKY182" s="249"/>
      <c r="AKZ182" s="249"/>
      <c r="ALA182" s="249"/>
      <c r="ALB182" s="249"/>
      <c r="ALC182" s="249"/>
      <c r="ALD182" s="249"/>
      <c r="ALE182" s="249"/>
      <c r="ALF182" s="249"/>
      <c r="ALG182" s="249"/>
      <c r="ALH182" s="249"/>
      <c r="ALI182" s="249"/>
      <c r="ALJ182" s="249"/>
      <c r="ALK182" s="249"/>
      <c r="ALL182" s="249"/>
      <c r="ALM182" s="249"/>
      <c r="ALN182" s="249"/>
      <c r="ALO182" s="249"/>
      <c r="ALP182" s="249"/>
      <c r="ALQ182" s="249"/>
      <c r="ALR182" s="249"/>
      <c r="ALS182" s="249"/>
      <c r="ALT182" s="249"/>
      <c r="ALU182" s="249"/>
      <c r="ALV182" s="249"/>
      <c r="ALW182" s="249"/>
      <c r="ALX182" s="249"/>
      <c r="ALY182" s="249"/>
      <c r="ALZ182" s="249"/>
      <c r="AMA182" s="249"/>
      <c r="AMB182" s="249"/>
      <c r="AMC182" s="249"/>
      <c r="AMD182" s="249"/>
      <c r="AME182" s="249"/>
      <c r="AMF182" s="249"/>
      <c r="AMG182" s="249"/>
      <c r="AMH182" s="249"/>
      <c r="AMI182" s="249"/>
      <c r="AMJ182" s="249"/>
      <c r="AMK182" s="249"/>
      <c r="AML182" s="249"/>
      <c r="AMM182" s="249"/>
      <c r="AMN182" s="249"/>
      <c r="AMO182" s="249"/>
      <c r="AMP182" s="249"/>
      <c r="AMQ182" s="249"/>
      <c r="AMR182" s="249"/>
      <c r="AMS182" s="249"/>
      <c r="AMT182" s="249"/>
      <c r="AMU182" s="249"/>
      <c r="AMV182" s="249"/>
      <c r="AMW182" s="249"/>
      <c r="AMX182" s="249"/>
      <c r="AMY182" s="249"/>
      <c r="AMZ182" s="249"/>
      <c r="ANA182" s="249"/>
      <c r="ANB182" s="249"/>
      <c r="ANC182" s="249"/>
      <c r="AND182" s="249"/>
      <c r="ANE182" s="249"/>
      <c r="ANF182" s="249"/>
      <c r="ANG182" s="249"/>
      <c r="ANH182" s="249"/>
      <c r="ANI182" s="249"/>
      <c r="ANJ182" s="249"/>
      <c r="ANK182" s="249"/>
      <c r="ANL182" s="249"/>
      <c r="ANM182" s="249"/>
      <c r="ANN182" s="249"/>
      <c r="ANO182" s="249"/>
      <c r="ANP182" s="249"/>
      <c r="ANQ182" s="249"/>
      <c r="ANR182" s="249"/>
      <c r="ANS182" s="249"/>
      <c r="ANT182" s="249"/>
      <c r="ANU182" s="249"/>
      <c r="ANV182" s="249"/>
      <c r="ANW182" s="249"/>
      <c r="ANX182" s="249"/>
      <c r="ANY182" s="249"/>
      <c r="ANZ182" s="249"/>
      <c r="AOA182" s="249"/>
      <c r="AOB182" s="249"/>
      <c r="AOC182" s="249"/>
      <c r="AOD182" s="249"/>
      <c r="AOE182" s="249"/>
      <c r="AOF182" s="249"/>
      <c r="AOG182" s="249"/>
      <c r="AOH182" s="249"/>
      <c r="AOI182" s="249"/>
      <c r="AOJ182" s="249"/>
      <c r="AOK182" s="249"/>
      <c r="AOL182" s="249"/>
      <c r="AOM182" s="249"/>
      <c r="AON182" s="249"/>
      <c r="AOO182" s="249"/>
      <c r="AOP182" s="249"/>
      <c r="AOQ182" s="249"/>
      <c r="AOR182" s="249"/>
      <c r="AOS182" s="249"/>
      <c r="AOT182" s="249"/>
      <c r="AOU182" s="249"/>
      <c r="AOV182" s="249"/>
      <c r="AOW182" s="249"/>
      <c r="AOX182" s="249"/>
      <c r="AOY182" s="249"/>
      <c r="AOZ182" s="249"/>
      <c r="APA182" s="249"/>
      <c r="APB182" s="249"/>
      <c r="APC182" s="249"/>
      <c r="APD182" s="249"/>
      <c r="APE182" s="249"/>
      <c r="APF182" s="249"/>
      <c r="APG182" s="249"/>
      <c r="APH182" s="249"/>
      <c r="API182" s="249"/>
      <c r="APJ182" s="249"/>
      <c r="APK182" s="249"/>
      <c r="APL182" s="249"/>
      <c r="APM182" s="249"/>
      <c r="APN182" s="249"/>
      <c r="APO182" s="249"/>
      <c r="APP182" s="249"/>
    </row>
    <row r="183" spans="1:1108" s="173" customFormat="1">
      <c r="A183" s="42">
        <v>463</v>
      </c>
      <c r="B183" s="168">
        <v>166</v>
      </c>
      <c r="C183" s="102" t="s">
        <v>1202</v>
      </c>
      <c r="D183" s="174">
        <v>2000</v>
      </c>
      <c r="E183" s="97" t="s">
        <v>1160</v>
      </c>
      <c r="F183" s="280" t="s">
        <v>1189</v>
      </c>
      <c r="G183" s="405" t="s">
        <v>1188</v>
      </c>
      <c r="H183" s="405" t="s">
        <v>1191</v>
      </c>
      <c r="I183" s="405" t="s">
        <v>1190</v>
      </c>
      <c r="J183" s="10" t="s">
        <v>1192</v>
      </c>
      <c r="K183" s="10" t="s">
        <v>1193</v>
      </c>
      <c r="L183" s="74" t="s">
        <v>1194</v>
      </c>
      <c r="M183" s="10" t="s">
        <v>1195</v>
      </c>
      <c r="N183" s="74" t="s">
        <v>201</v>
      </c>
      <c r="O183" s="177">
        <v>101559</v>
      </c>
      <c r="P183" s="401">
        <v>60</v>
      </c>
      <c r="Q183" s="401" t="s">
        <v>0</v>
      </c>
      <c r="R183" s="401">
        <v>34</v>
      </c>
      <c r="S183" s="109" t="s">
        <v>0</v>
      </c>
      <c r="T183" s="109">
        <v>1.5</v>
      </c>
      <c r="U183" s="109" t="s">
        <v>0</v>
      </c>
      <c r="V183" s="109">
        <v>6.1</v>
      </c>
      <c r="W183" s="109" t="s">
        <v>0</v>
      </c>
      <c r="X183" s="109">
        <v>3</v>
      </c>
      <c r="Y183" s="109" t="s">
        <v>0</v>
      </c>
      <c r="Z183" s="109">
        <v>5</v>
      </c>
      <c r="AA183" s="109" t="s">
        <v>0</v>
      </c>
      <c r="AB183" s="109"/>
      <c r="AC183" s="109" t="s">
        <v>0</v>
      </c>
      <c r="AD183" s="109"/>
      <c r="AE183" s="109" t="s">
        <v>0</v>
      </c>
      <c r="AF183" s="77">
        <v>3</v>
      </c>
      <c r="AG183" s="78">
        <v>6</v>
      </c>
      <c r="AH183" s="77" t="s">
        <v>1183</v>
      </c>
      <c r="AI183" s="77" t="s">
        <v>0</v>
      </c>
      <c r="AJ183" s="80"/>
      <c r="AK183" s="80"/>
      <c r="AL183" s="26" t="s">
        <v>11</v>
      </c>
      <c r="AM183" s="26"/>
      <c r="AN183" s="26"/>
      <c r="AO183" s="26"/>
      <c r="AP183" s="111">
        <v>20</v>
      </c>
      <c r="AQ183" s="111" t="s">
        <v>7</v>
      </c>
      <c r="AR183" s="83">
        <v>3.3000000000000002E-2</v>
      </c>
      <c r="AS183" s="83" t="s">
        <v>20</v>
      </c>
      <c r="AT183" s="265"/>
      <c r="AU183" s="266"/>
      <c r="AV183" s="266"/>
      <c r="AW183" s="74" t="s">
        <v>206</v>
      </c>
      <c r="AX183" s="74" t="s">
        <v>207</v>
      </c>
      <c r="AY183" s="74" t="s">
        <v>208</v>
      </c>
      <c r="AZ183" s="74" t="s">
        <v>209</v>
      </c>
      <c r="BA183" s="152" t="s">
        <v>4</v>
      </c>
      <c r="BB183" s="86" t="s">
        <v>165</v>
      </c>
      <c r="BC183" s="86" t="s">
        <v>4</v>
      </c>
      <c r="BD183" s="86" t="s">
        <v>166</v>
      </c>
      <c r="BE183" s="404" t="s">
        <v>1160</v>
      </c>
      <c r="BF183" s="236" t="s">
        <v>1170</v>
      </c>
      <c r="BG183" s="236" t="s">
        <v>1171</v>
      </c>
      <c r="BH183" s="236" t="s">
        <v>1172</v>
      </c>
      <c r="BM183" s="155" t="s">
        <v>215</v>
      </c>
      <c r="BN183" s="154" t="s">
        <v>216</v>
      </c>
      <c r="BO183" s="154" t="s">
        <v>217</v>
      </c>
      <c r="BP183" s="154" t="s">
        <v>218</v>
      </c>
      <c r="BQ183" s="155" t="s">
        <v>219</v>
      </c>
      <c r="BR183" s="154" t="s">
        <v>220</v>
      </c>
      <c r="BS183" s="121" t="s">
        <v>221</v>
      </c>
      <c r="BT183" s="121" t="s">
        <v>222</v>
      </c>
      <c r="BU183" s="121" t="s">
        <v>215</v>
      </c>
      <c r="BV183" s="121" t="s">
        <v>216</v>
      </c>
      <c r="BW183" s="121" t="s">
        <v>217</v>
      </c>
      <c r="BX183" s="121" t="s">
        <v>218</v>
      </c>
      <c r="BY183" s="121" t="s">
        <v>283</v>
      </c>
      <c r="BZ183" s="154"/>
      <c r="CA183" s="154"/>
      <c r="CB183" s="154"/>
      <c r="CC183" s="154" t="s">
        <v>227</v>
      </c>
      <c r="CD183" s="156" t="s">
        <v>228</v>
      </c>
      <c r="CE183" s="157" t="s">
        <v>229</v>
      </c>
      <c r="CF183" s="157" t="s">
        <v>230</v>
      </c>
      <c r="CG183" s="245" t="s">
        <v>231</v>
      </c>
      <c r="CH183" s="154" t="s">
        <v>232</v>
      </c>
      <c r="CI183" s="156" t="s">
        <v>233</v>
      </c>
      <c r="CJ183" s="156" t="s">
        <v>234</v>
      </c>
      <c r="CK183" s="158"/>
      <c r="CL183" s="158"/>
      <c r="CM183" s="158"/>
      <c r="CN183" s="158"/>
      <c r="CO183" s="158"/>
      <c r="CP183" s="158"/>
      <c r="CQ183" s="158"/>
      <c r="CR183" s="158"/>
      <c r="CS183" s="158"/>
      <c r="CT183" s="158"/>
      <c r="CU183" s="158"/>
      <c r="CV183" s="158"/>
      <c r="CW183" s="158"/>
      <c r="CX183" s="158"/>
      <c r="CY183" s="158"/>
      <c r="CZ183" s="91"/>
      <c r="DA183" s="92"/>
      <c r="DB183" s="93"/>
      <c r="DC183" s="93"/>
      <c r="DD183" s="93"/>
      <c r="DE183" s="90" t="s">
        <v>235</v>
      </c>
      <c r="DF183" s="92"/>
      <c r="DG183" s="158"/>
      <c r="DH183" s="158"/>
      <c r="DI183" s="92"/>
      <c r="DJ183" s="91"/>
      <c r="DK183" s="91"/>
      <c r="DL183" s="91"/>
      <c r="DM183" s="127" t="s">
        <v>283</v>
      </c>
      <c r="DN183" s="127" t="s">
        <v>283</v>
      </c>
      <c r="DO183" s="127" t="s">
        <v>283</v>
      </c>
      <c r="DP183" s="127"/>
      <c r="DQ183" s="91"/>
      <c r="DR183" s="91"/>
      <c r="DS183" s="91"/>
      <c r="DT183" s="91"/>
      <c r="DU183" s="91" t="s">
        <v>1173</v>
      </c>
      <c r="DV183" s="91" t="s">
        <v>1174</v>
      </c>
      <c r="DW183" s="91" t="s">
        <v>1175</v>
      </c>
      <c r="DX183" s="91" t="s">
        <v>1176</v>
      </c>
      <c r="DY183" s="91"/>
      <c r="DZ183" s="91"/>
      <c r="EA183" s="91"/>
      <c r="EB183" s="91"/>
      <c r="EC183" s="91"/>
      <c r="ED183" s="91"/>
      <c r="EE183" s="91"/>
      <c r="EF183" s="91"/>
      <c r="EG183" s="94"/>
      <c r="EH183" s="94"/>
      <c r="EI183" s="95"/>
      <c r="EJ183" s="95"/>
      <c r="EK183" s="96"/>
      <c r="EL183" s="74"/>
      <c r="EM183" s="74"/>
      <c r="EN183" s="137"/>
      <c r="EO183" s="185"/>
      <c r="EP183" s="185"/>
      <c r="EQ183" s="185" t="s">
        <v>1196</v>
      </c>
      <c r="ER183" s="185" t="s">
        <v>1197</v>
      </c>
      <c r="ES183" s="185" t="s">
        <v>1198</v>
      </c>
      <c r="ET183" s="185"/>
      <c r="EU183" s="185"/>
      <c r="EV183" s="137"/>
      <c r="EW183" s="137"/>
      <c r="EX183" s="356"/>
      <c r="EY183" s="356"/>
      <c r="EZ183" s="356"/>
      <c r="FA183" s="356"/>
      <c r="FB183" s="356"/>
      <c r="FC183" s="356"/>
      <c r="FD183" s="356"/>
      <c r="FE183" s="356"/>
      <c r="FF183" s="248"/>
      <c r="FG183" s="248"/>
      <c r="FH183" s="248"/>
      <c r="FI183" s="248"/>
      <c r="FJ183" s="248"/>
      <c r="FK183" s="248"/>
      <c r="FL183" s="135">
        <v>1</v>
      </c>
      <c r="FM183" s="136"/>
      <c r="FN183" s="136"/>
      <c r="FO183" s="136"/>
      <c r="FP183" s="136"/>
      <c r="FQ183" s="136"/>
      <c r="FR183" s="136"/>
      <c r="FS183" s="136"/>
      <c r="FT183" s="136"/>
      <c r="FU183" s="136"/>
      <c r="FV183" s="136"/>
      <c r="FW183" s="249"/>
      <c r="FX183" s="249"/>
      <c r="FY183" s="249"/>
      <c r="FZ183" s="249"/>
      <c r="GA183" s="249"/>
      <c r="GB183" s="249"/>
      <c r="GC183" s="249"/>
      <c r="GD183" s="249"/>
      <c r="GE183" s="249"/>
      <c r="GF183" s="249"/>
      <c r="GG183" s="249"/>
      <c r="GH183" s="249"/>
      <c r="GI183" s="249"/>
      <c r="GJ183" s="249"/>
      <c r="GK183" s="249"/>
      <c r="GL183" s="249"/>
      <c r="GM183" s="249"/>
      <c r="GN183" s="249"/>
      <c r="GO183" s="249"/>
      <c r="GP183" s="249"/>
      <c r="GQ183" s="249"/>
      <c r="GR183" s="249"/>
      <c r="GS183" s="249"/>
      <c r="GT183" s="249"/>
      <c r="GU183" s="249"/>
      <c r="GV183" s="249"/>
      <c r="GW183" s="249"/>
      <c r="GX183" s="249"/>
      <c r="GY183" s="249"/>
      <c r="GZ183" s="249"/>
      <c r="HA183" s="249"/>
      <c r="HB183" s="249"/>
      <c r="HC183" s="249"/>
      <c r="HD183" s="249"/>
      <c r="HE183" s="249"/>
      <c r="HF183" s="249"/>
      <c r="HG183" s="249"/>
      <c r="HH183" s="249"/>
      <c r="HI183" s="249"/>
      <c r="HJ183" s="249"/>
      <c r="HK183" s="249"/>
      <c r="HL183" s="249"/>
      <c r="HM183" s="249"/>
      <c r="HN183" s="249"/>
      <c r="HO183" s="249"/>
      <c r="HP183" s="249"/>
      <c r="HQ183" s="249"/>
      <c r="HR183" s="249"/>
      <c r="HS183" s="249"/>
      <c r="HT183" s="249"/>
      <c r="HU183" s="249"/>
      <c r="HV183" s="249"/>
      <c r="HW183" s="249"/>
      <c r="HX183" s="249"/>
      <c r="HY183" s="249"/>
      <c r="HZ183" s="249"/>
      <c r="IA183" s="249"/>
      <c r="IB183" s="249"/>
      <c r="IC183" s="249"/>
      <c r="ID183" s="249"/>
      <c r="IE183" s="249"/>
      <c r="IF183" s="249"/>
      <c r="IG183" s="249"/>
      <c r="IH183" s="249"/>
      <c r="II183" s="249"/>
      <c r="IJ183" s="249"/>
      <c r="IK183" s="249"/>
      <c r="IL183" s="249"/>
      <c r="IM183" s="249"/>
      <c r="IN183" s="249"/>
      <c r="IO183" s="249"/>
      <c r="IP183" s="249"/>
      <c r="IQ183" s="249"/>
      <c r="IR183" s="249"/>
      <c r="IS183" s="249"/>
      <c r="IT183" s="249"/>
      <c r="IU183" s="249"/>
      <c r="IV183" s="249"/>
      <c r="IW183" s="249"/>
      <c r="IX183" s="249"/>
      <c r="IY183" s="249"/>
      <c r="IZ183" s="249"/>
      <c r="JA183" s="249"/>
      <c r="JB183" s="249"/>
      <c r="JC183" s="249"/>
      <c r="JD183" s="249"/>
      <c r="JE183" s="249"/>
      <c r="JF183" s="249"/>
      <c r="JG183" s="249"/>
      <c r="JH183" s="249"/>
      <c r="JI183" s="249"/>
      <c r="JJ183" s="249"/>
      <c r="JK183" s="249"/>
      <c r="JL183" s="249"/>
      <c r="JM183" s="249"/>
      <c r="JN183" s="249"/>
      <c r="JO183" s="249"/>
      <c r="JP183" s="249"/>
      <c r="JQ183" s="249"/>
      <c r="JR183" s="249"/>
      <c r="JS183" s="249"/>
      <c r="JT183" s="249"/>
      <c r="JU183" s="249"/>
      <c r="JV183" s="249"/>
      <c r="JW183" s="249"/>
      <c r="JX183" s="249"/>
      <c r="JY183" s="249"/>
      <c r="JZ183" s="249"/>
      <c r="KA183" s="249"/>
      <c r="KB183" s="249"/>
      <c r="KC183" s="249"/>
      <c r="KD183" s="249"/>
      <c r="KE183" s="249"/>
      <c r="KF183" s="249"/>
      <c r="KG183" s="249"/>
      <c r="KH183" s="249"/>
      <c r="KI183" s="249"/>
      <c r="KJ183" s="249"/>
      <c r="KK183" s="249"/>
      <c r="KL183" s="249"/>
      <c r="KM183" s="249"/>
      <c r="KN183" s="249"/>
      <c r="KO183" s="249"/>
      <c r="KP183" s="249"/>
      <c r="KQ183" s="249"/>
      <c r="KR183" s="249"/>
      <c r="KS183" s="249"/>
      <c r="KT183" s="249"/>
      <c r="KU183" s="249"/>
      <c r="KV183" s="249"/>
      <c r="KW183" s="249"/>
      <c r="KX183" s="249"/>
      <c r="KY183" s="249"/>
      <c r="KZ183" s="249"/>
      <c r="LA183" s="249"/>
      <c r="LB183" s="249"/>
      <c r="LC183" s="249"/>
      <c r="LD183" s="249"/>
      <c r="LE183" s="249"/>
      <c r="LF183" s="249"/>
      <c r="LG183" s="249"/>
      <c r="LH183" s="249"/>
      <c r="LI183" s="249"/>
      <c r="LJ183" s="249"/>
      <c r="LK183" s="249"/>
      <c r="LL183" s="249"/>
      <c r="LM183" s="249"/>
      <c r="LN183" s="249"/>
      <c r="LO183" s="249"/>
      <c r="LP183" s="249"/>
      <c r="LQ183" s="249"/>
      <c r="LR183" s="249"/>
      <c r="LS183" s="249"/>
      <c r="LT183" s="249"/>
      <c r="LU183" s="249"/>
      <c r="LV183" s="249"/>
      <c r="LW183" s="249"/>
      <c r="LX183" s="249"/>
      <c r="LY183" s="249"/>
      <c r="LZ183" s="249"/>
      <c r="MA183" s="249"/>
      <c r="MB183" s="249"/>
      <c r="MC183" s="249"/>
      <c r="MD183" s="249"/>
      <c r="ME183" s="249"/>
      <c r="MF183" s="249"/>
      <c r="MG183" s="249"/>
      <c r="MH183" s="249"/>
      <c r="MI183" s="249"/>
      <c r="MJ183" s="249"/>
      <c r="MK183" s="249"/>
      <c r="ML183" s="249"/>
      <c r="MM183" s="249"/>
      <c r="MN183" s="249"/>
      <c r="MO183" s="249"/>
      <c r="MP183" s="249"/>
      <c r="MQ183" s="249"/>
      <c r="MR183" s="249"/>
      <c r="MS183" s="249"/>
      <c r="MT183" s="249"/>
      <c r="MU183" s="249"/>
      <c r="MV183" s="249"/>
      <c r="MW183" s="249"/>
      <c r="MX183" s="249"/>
      <c r="MY183" s="249"/>
      <c r="MZ183" s="249"/>
      <c r="NA183" s="249"/>
      <c r="NB183" s="249"/>
      <c r="NC183" s="249"/>
      <c r="ND183" s="249"/>
      <c r="NE183" s="249"/>
      <c r="NF183" s="249"/>
      <c r="NG183" s="249"/>
      <c r="NH183" s="249"/>
      <c r="NI183" s="249"/>
      <c r="NJ183" s="249"/>
      <c r="NK183" s="249"/>
      <c r="NL183" s="249"/>
      <c r="NM183" s="249"/>
      <c r="NN183" s="249"/>
      <c r="NO183" s="249"/>
      <c r="NP183" s="249"/>
      <c r="NQ183" s="249"/>
      <c r="NR183" s="249"/>
      <c r="NS183" s="249"/>
      <c r="NT183" s="249"/>
      <c r="NU183" s="249"/>
      <c r="NV183" s="249"/>
      <c r="NW183" s="249"/>
      <c r="NX183" s="249"/>
      <c r="NY183" s="249"/>
      <c r="NZ183" s="249"/>
      <c r="OA183" s="249"/>
      <c r="OB183" s="249"/>
      <c r="OC183" s="249"/>
      <c r="OD183" s="249"/>
      <c r="OE183" s="249"/>
      <c r="OF183" s="249"/>
      <c r="OG183" s="249"/>
      <c r="OH183" s="249"/>
      <c r="OI183" s="249"/>
      <c r="OJ183" s="249"/>
      <c r="OK183" s="249"/>
      <c r="OL183" s="249"/>
      <c r="OM183" s="249"/>
      <c r="ON183" s="249"/>
      <c r="OO183" s="249"/>
      <c r="OP183" s="249"/>
      <c r="OQ183" s="249"/>
      <c r="OR183" s="249"/>
      <c r="OS183" s="249"/>
      <c r="OT183" s="249"/>
      <c r="OU183" s="249"/>
      <c r="OV183" s="249"/>
      <c r="OW183" s="249"/>
      <c r="OX183" s="249"/>
      <c r="OY183" s="249"/>
      <c r="OZ183" s="249"/>
      <c r="PA183" s="249"/>
      <c r="PB183" s="249"/>
      <c r="PC183" s="249"/>
      <c r="PD183" s="249"/>
      <c r="PE183" s="249"/>
      <c r="PF183" s="249"/>
      <c r="PG183" s="249"/>
      <c r="PH183" s="249"/>
      <c r="PI183" s="249"/>
      <c r="PJ183" s="249"/>
      <c r="PK183" s="249"/>
      <c r="PL183" s="249"/>
      <c r="PM183" s="249"/>
      <c r="PN183" s="249"/>
      <c r="PO183" s="249"/>
      <c r="PP183" s="249"/>
      <c r="PQ183" s="249"/>
      <c r="PR183" s="249"/>
      <c r="PS183" s="249"/>
      <c r="PT183" s="249"/>
      <c r="PU183" s="249"/>
      <c r="PV183" s="249"/>
      <c r="PW183" s="249"/>
      <c r="PX183" s="249"/>
      <c r="PY183" s="249"/>
      <c r="PZ183" s="249"/>
      <c r="QA183" s="249"/>
      <c r="QB183" s="249"/>
      <c r="QC183" s="249"/>
      <c r="QD183" s="249"/>
      <c r="QE183" s="249"/>
      <c r="QF183" s="249"/>
      <c r="QG183" s="249"/>
      <c r="QH183" s="249"/>
      <c r="QI183" s="249"/>
      <c r="QJ183" s="249"/>
      <c r="QK183" s="249"/>
      <c r="QL183" s="249"/>
      <c r="QM183" s="249"/>
      <c r="QN183" s="249"/>
      <c r="QO183" s="249"/>
      <c r="QP183" s="249"/>
      <c r="QQ183" s="249"/>
      <c r="QR183" s="249"/>
      <c r="QS183" s="249"/>
      <c r="QT183" s="249"/>
      <c r="QU183" s="249"/>
      <c r="QV183" s="249"/>
      <c r="QW183" s="249"/>
      <c r="QX183" s="249"/>
      <c r="QY183" s="249"/>
      <c r="QZ183" s="249"/>
      <c r="RA183" s="249"/>
      <c r="RB183" s="249"/>
      <c r="RC183" s="249"/>
      <c r="RD183" s="249"/>
      <c r="RE183" s="249"/>
      <c r="RF183" s="249"/>
      <c r="RG183" s="249"/>
      <c r="RH183" s="249"/>
      <c r="RI183" s="249"/>
      <c r="RJ183" s="249"/>
      <c r="RK183" s="249"/>
      <c r="RL183" s="249"/>
      <c r="RM183" s="249"/>
      <c r="RN183" s="249"/>
      <c r="RO183" s="249"/>
      <c r="RP183" s="249"/>
      <c r="RQ183" s="249"/>
      <c r="RR183" s="249"/>
      <c r="RS183" s="249"/>
      <c r="RT183" s="249"/>
      <c r="RU183" s="249"/>
      <c r="RV183" s="249"/>
      <c r="RW183" s="249"/>
      <c r="RX183" s="249"/>
      <c r="RY183" s="249"/>
      <c r="RZ183" s="249"/>
      <c r="SA183" s="249"/>
      <c r="SB183" s="249"/>
      <c r="SC183" s="249"/>
      <c r="SD183" s="249"/>
      <c r="SE183" s="249"/>
      <c r="SF183" s="249"/>
      <c r="SG183" s="249"/>
      <c r="SH183" s="249"/>
      <c r="SI183" s="249"/>
      <c r="SJ183" s="249"/>
      <c r="SK183" s="249"/>
      <c r="SL183" s="249"/>
      <c r="SM183" s="249"/>
      <c r="SN183" s="249"/>
      <c r="SO183" s="249"/>
      <c r="SP183" s="249"/>
      <c r="SQ183" s="249"/>
      <c r="SR183" s="249"/>
      <c r="SS183" s="249"/>
      <c r="ST183" s="249"/>
      <c r="SU183" s="249"/>
      <c r="SV183" s="249"/>
      <c r="SW183" s="249"/>
      <c r="SX183" s="249"/>
      <c r="SY183" s="249"/>
      <c r="SZ183" s="249"/>
      <c r="TA183" s="249"/>
      <c r="TB183" s="249"/>
      <c r="TC183" s="249"/>
      <c r="TD183" s="249"/>
      <c r="TE183" s="249"/>
      <c r="TF183" s="249"/>
      <c r="TG183" s="249"/>
      <c r="TH183" s="249"/>
      <c r="TI183" s="249"/>
      <c r="TJ183" s="249"/>
      <c r="TK183" s="249"/>
      <c r="TL183" s="249"/>
      <c r="TM183" s="249"/>
      <c r="TN183" s="249"/>
      <c r="TO183" s="249"/>
      <c r="TP183" s="249"/>
      <c r="TQ183" s="249"/>
      <c r="TR183" s="249"/>
      <c r="TS183" s="249"/>
      <c r="TT183" s="249"/>
      <c r="TU183" s="249"/>
      <c r="TV183" s="249"/>
      <c r="TW183" s="249"/>
      <c r="TX183" s="249"/>
      <c r="TY183" s="249"/>
      <c r="TZ183" s="249"/>
      <c r="UA183" s="249"/>
      <c r="UB183" s="249"/>
      <c r="UC183" s="249"/>
      <c r="UD183" s="249"/>
      <c r="UE183" s="249"/>
      <c r="UF183" s="249"/>
      <c r="UG183" s="249"/>
      <c r="UH183" s="249"/>
      <c r="UI183" s="249"/>
      <c r="UJ183" s="249"/>
      <c r="UK183" s="249"/>
      <c r="UL183" s="249"/>
      <c r="UM183" s="249"/>
      <c r="UN183" s="249"/>
      <c r="UO183" s="249"/>
      <c r="UP183" s="249"/>
      <c r="UQ183" s="249"/>
      <c r="UR183" s="249"/>
      <c r="US183" s="249"/>
      <c r="UT183" s="249"/>
      <c r="UU183" s="249"/>
      <c r="UV183" s="249"/>
      <c r="UW183" s="249"/>
      <c r="UX183" s="249"/>
      <c r="UY183" s="249"/>
      <c r="UZ183" s="249"/>
      <c r="VA183" s="249"/>
      <c r="VB183" s="249"/>
      <c r="VC183" s="249"/>
      <c r="VD183" s="249"/>
      <c r="VE183" s="249"/>
      <c r="VF183" s="249"/>
      <c r="VG183" s="249"/>
      <c r="VH183" s="249"/>
      <c r="VI183" s="249"/>
      <c r="VJ183" s="249"/>
      <c r="VK183" s="249"/>
      <c r="VL183" s="249"/>
      <c r="VM183" s="249"/>
      <c r="VN183" s="249"/>
      <c r="VO183" s="249"/>
      <c r="VP183" s="249"/>
      <c r="VQ183" s="249"/>
      <c r="VR183" s="249"/>
      <c r="VS183" s="249"/>
      <c r="VT183" s="249"/>
      <c r="VU183" s="249"/>
      <c r="VV183" s="249"/>
      <c r="VW183" s="249"/>
      <c r="VX183" s="249"/>
      <c r="VY183" s="249"/>
      <c r="VZ183" s="249"/>
      <c r="WA183" s="249"/>
      <c r="WB183" s="249"/>
      <c r="WC183" s="249"/>
      <c r="WD183" s="249"/>
      <c r="WE183" s="249"/>
      <c r="WF183" s="249"/>
      <c r="WG183" s="249"/>
      <c r="WH183" s="249"/>
      <c r="WI183" s="249"/>
      <c r="WJ183" s="249"/>
      <c r="WK183" s="249"/>
      <c r="WL183" s="249"/>
      <c r="WM183" s="249"/>
      <c r="WN183" s="249"/>
      <c r="WO183" s="249"/>
      <c r="WP183" s="249"/>
      <c r="WQ183" s="249"/>
      <c r="WR183" s="249"/>
      <c r="WS183" s="249"/>
      <c r="WT183" s="249"/>
      <c r="WU183" s="249"/>
      <c r="WV183" s="249"/>
      <c r="WW183" s="249"/>
      <c r="WX183" s="249"/>
      <c r="WY183" s="249"/>
      <c r="WZ183" s="249"/>
      <c r="XA183" s="249"/>
      <c r="XB183" s="249"/>
      <c r="XC183" s="249"/>
      <c r="XD183" s="249"/>
      <c r="XE183" s="249"/>
      <c r="XF183" s="249"/>
      <c r="XG183" s="249"/>
      <c r="XH183" s="249"/>
      <c r="XI183" s="249"/>
      <c r="XJ183" s="249"/>
      <c r="XK183" s="249"/>
      <c r="XL183" s="249"/>
      <c r="XM183" s="249"/>
      <c r="XN183" s="249"/>
      <c r="XO183" s="249"/>
      <c r="XP183" s="249"/>
      <c r="XQ183" s="249"/>
      <c r="XR183" s="249"/>
      <c r="XS183" s="249"/>
      <c r="XT183" s="249"/>
      <c r="XU183" s="249"/>
      <c r="XV183" s="249"/>
      <c r="XW183" s="249"/>
      <c r="XX183" s="249"/>
      <c r="XY183" s="249"/>
      <c r="XZ183" s="249"/>
      <c r="YA183" s="249"/>
      <c r="YB183" s="249"/>
      <c r="YC183" s="249"/>
      <c r="YD183" s="249"/>
      <c r="YE183" s="249"/>
      <c r="YF183" s="249"/>
      <c r="YG183" s="249"/>
      <c r="YH183" s="249"/>
      <c r="YI183" s="249"/>
      <c r="YJ183" s="249"/>
      <c r="YK183" s="249"/>
      <c r="YL183" s="249"/>
      <c r="YM183" s="249"/>
      <c r="YN183" s="249"/>
      <c r="YO183" s="249"/>
      <c r="YP183" s="249"/>
      <c r="YQ183" s="249"/>
      <c r="YR183" s="249"/>
      <c r="YS183" s="249"/>
      <c r="YT183" s="249"/>
      <c r="YU183" s="249"/>
      <c r="YV183" s="249"/>
      <c r="YW183" s="249"/>
      <c r="YX183" s="249"/>
      <c r="YY183" s="249"/>
      <c r="YZ183" s="249"/>
      <c r="ZA183" s="249"/>
      <c r="ZB183" s="249"/>
      <c r="ZC183" s="249"/>
      <c r="ZD183" s="249"/>
      <c r="ZE183" s="249"/>
      <c r="ZF183" s="249"/>
      <c r="ZG183" s="249"/>
      <c r="ZH183" s="249"/>
      <c r="ZI183" s="249"/>
      <c r="ZJ183" s="249"/>
      <c r="ZK183" s="249"/>
      <c r="ZL183" s="249"/>
      <c r="ZM183" s="249"/>
      <c r="ZN183" s="249"/>
      <c r="ZO183" s="249"/>
      <c r="ZP183" s="249"/>
      <c r="ZQ183" s="249"/>
      <c r="ZR183" s="249"/>
      <c r="ZS183" s="249"/>
      <c r="ZT183" s="249"/>
      <c r="ZU183" s="249"/>
      <c r="ZV183" s="249"/>
      <c r="ZW183" s="249"/>
      <c r="ZX183" s="249"/>
      <c r="ZY183" s="249"/>
      <c r="ZZ183" s="249"/>
      <c r="AAA183" s="249"/>
      <c r="AAB183" s="249"/>
      <c r="AAC183" s="249"/>
      <c r="AAD183" s="249"/>
      <c r="AAE183" s="249"/>
      <c r="AAF183" s="249"/>
      <c r="AAG183" s="249"/>
      <c r="AAH183" s="249"/>
      <c r="AAI183" s="249"/>
      <c r="AAJ183" s="249"/>
      <c r="AAK183" s="249"/>
      <c r="AAL183" s="249"/>
      <c r="AAM183" s="249"/>
      <c r="AAN183" s="249"/>
      <c r="AAO183" s="249"/>
      <c r="AAP183" s="249"/>
      <c r="AAQ183" s="249"/>
      <c r="AAR183" s="249"/>
      <c r="AAS183" s="249"/>
      <c r="AAT183" s="249"/>
      <c r="AAU183" s="249"/>
      <c r="AAV183" s="249"/>
      <c r="AAW183" s="249"/>
      <c r="AAX183" s="249"/>
      <c r="AAY183" s="249"/>
      <c r="AAZ183" s="249"/>
      <c r="ABA183" s="249"/>
      <c r="ABB183" s="249"/>
      <c r="ABC183" s="249"/>
      <c r="ABD183" s="249"/>
      <c r="ABE183" s="249"/>
      <c r="ABF183" s="249"/>
      <c r="ABG183" s="249"/>
      <c r="ABH183" s="249"/>
      <c r="ABI183" s="249"/>
      <c r="ABJ183" s="249"/>
      <c r="ABK183" s="249"/>
      <c r="ABL183" s="249"/>
      <c r="ABM183" s="249"/>
      <c r="ABN183" s="249"/>
      <c r="ABO183" s="249"/>
      <c r="ABP183" s="249"/>
      <c r="ABQ183" s="249"/>
      <c r="ABR183" s="249"/>
      <c r="ABS183" s="249"/>
      <c r="ABT183" s="249"/>
      <c r="ABU183" s="249"/>
      <c r="ABV183" s="249"/>
      <c r="ABW183" s="249"/>
      <c r="ABX183" s="249"/>
      <c r="ABY183" s="249"/>
      <c r="ABZ183" s="249"/>
      <c r="ACA183" s="249"/>
      <c r="ACB183" s="249"/>
      <c r="ACC183" s="249"/>
      <c r="ACD183" s="249"/>
      <c r="ACE183" s="249"/>
      <c r="ACF183" s="249"/>
      <c r="ACG183" s="249"/>
      <c r="ACH183" s="249"/>
      <c r="ACI183" s="249"/>
      <c r="ACJ183" s="249"/>
      <c r="ACK183" s="249"/>
      <c r="ACL183" s="249"/>
      <c r="ACM183" s="249"/>
      <c r="ACN183" s="249"/>
      <c r="ACO183" s="249"/>
      <c r="ACP183" s="249"/>
      <c r="ACQ183" s="249"/>
      <c r="ACR183" s="249"/>
      <c r="ACS183" s="249"/>
      <c r="ACT183" s="249"/>
      <c r="ACU183" s="249"/>
      <c r="ACV183" s="249"/>
      <c r="ACW183" s="249"/>
      <c r="ACX183" s="249"/>
      <c r="ACY183" s="249"/>
      <c r="ACZ183" s="249"/>
      <c r="ADA183" s="249"/>
      <c r="ADB183" s="249"/>
      <c r="ADC183" s="249"/>
      <c r="ADD183" s="249"/>
      <c r="ADE183" s="249"/>
      <c r="ADF183" s="249"/>
      <c r="ADG183" s="249"/>
      <c r="ADH183" s="249"/>
      <c r="ADI183" s="249"/>
      <c r="ADJ183" s="249"/>
      <c r="ADK183" s="249"/>
      <c r="ADL183" s="249"/>
      <c r="ADM183" s="249"/>
      <c r="ADN183" s="249"/>
      <c r="ADO183" s="249"/>
      <c r="ADP183" s="249"/>
      <c r="ADQ183" s="249"/>
      <c r="ADR183" s="249"/>
      <c r="ADS183" s="249"/>
      <c r="ADT183" s="249"/>
      <c r="ADU183" s="249"/>
      <c r="ADV183" s="249"/>
      <c r="ADW183" s="249"/>
      <c r="ADX183" s="249"/>
      <c r="ADY183" s="249"/>
      <c r="ADZ183" s="249"/>
      <c r="AEA183" s="249"/>
      <c r="AEB183" s="249"/>
      <c r="AEC183" s="249"/>
      <c r="AED183" s="249"/>
      <c r="AEE183" s="249"/>
      <c r="AEF183" s="249"/>
      <c r="AEG183" s="249"/>
      <c r="AEH183" s="249"/>
      <c r="AEI183" s="249"/>
      <c r="AEJ183" s="249"/>
      <c r="AEK183" s="249"/>
      <c r="AEL183" s="249"/>
      <c r="AEM183" s="249"/>
      <c r="AEN183" s="249"/>
      <c r="AEO183" s="249"/>
      <c r="AEP183" s="249"/>
      <c r="AEQ183" s="249"/>
      <c r="AER183" s="249"/>
      <c r="AES183" s="249"/>
      <c r="AET183" s="249"/>
      <c r="AEU183" s="249"/>
      <c r="AEV183" s="249"/>
      <c r="AEW183" s="249"/>
      <c r="AEX183" s="249"/>
      <c r="AEY183" s="249"/>
      <c r="AEZ183" s="249"/>
      <c r="AFA183" s="249"/>
      <c r="AFB183" s="249"/>
      <c r="AFC183" s="249"/>
      <c r="AFD183" s="249"/>
      <c r="AFE183" s="249"/>
      <c r="AFF183" s="249"/>
      <c r="AFG183" s="249"/>
      <c r="AFH183" s="249"/>
      <c r="AFI183" s="249"/>
      <c r="AFJ183" s="249"/>
      <c r="AFK183" s="249"/>
      <c r="AFL183" s="249"/>
      <c r="AFM183" s="249"/>
      <c r="AFN183" s="249"/>
      <c r="AFO183" s="249"/>
      <c r="AFP183" s="249"/>
      <c r="AFQ183" s="249"/>
      <c r="AFR183" s="249"/>
      <c r="AFS183" s="249"/>
      <c r="AFT183" s="249"/>
      <c r="AFU183" s="249"/>
      <c r="AFV183" s="249"/>
      <c r="AFW183" s="249"/>
      <c r="AFX183" s="249"/>
      <c r="AFY183" s="249"/>
      <c r="AFZ183" s="249"/>
      <c r="AGA183" s="249"/>
      <c r="AGB183" s="249"/>
      <c r="AGC183" s="249"/>
      <c r="AGD183" s="249"/>
      <c r="AGE183" s="249"/>
      <c r="AGF183" s="249"/>
      <c r="AGG183" s="249"/>
      <c r="AGH183" s="249"/>
      <c r="AGI183" s="249"/>
      <c r="AGJ183" s="249"/>
      <c r="AGK183" s="249"/>
      <c r="AGL183" s="249"/>
      <c r="AGM183" s="249"/>
      <c r="AGN183" s="249"/>
      <c r="AGO183" s="249"/>
      <c r="AGP183" s="249"/>
      <c r="AGQ183" s="249"/>
      <c r="AGR183" s="249"/>
      <c r="AGS183" s="249"/>
      <c r="AGT183" s="249"/>
      <c r="AGU183" s="249"/>
      <c r="AGV183" s="249"/>
      <c r="AGW183" s="249"/>
      <c r="AGX183" s="249"/>
      <c r="AGY183" s="249"/>
      <c r="AGZ183" s="249"/>
      <c r="AHA183" s="249"/>
      <c r="AHB183" s="249"/>
      <c r="AHC183" s="249"/>
      <c r="AHD183" s="249"/>
      <c r="AHE183" s="249"/>
      <c r="AHF183" s="249"/>
      <c r="AHG183" s="249"/>
      <c r="AHH183" s="249"/>
      <c r="AHI183" s="249"/>
      <c r="AHJ183" s="249"/>
      <c r="AHK183" s="249"/>
      <c r="AHL183" s="249"/>
      <c r="AHM183" s="249"/>
      <c r="AHN183" s="249"/>
      <c r="AHO183" s="249"/>
      <c r="AHP183" s="249"/>
      <c r="AHQ183" s="249"/>
      <c r="AHR183" s="249"/>
      <c r="AHS183" s="249"/>
      <c r="AHT183" s="249"/>
      <c r="AHU183" s="249"/>
      <c r="AHV183" s="249"/>
      <c r="AHW183" s="249"/>
      <c r="AHX183" s="249"/>
      <c r="AHY183" s="249"/>
      <c r="AHZ183" s="249"/>
      <c r="AIA183" s="249"/>
      <c r="AIB183" s="249"/>
      <c r="AIC183" s="249"/>
      <c r="AID183" s="249"/>
      <c r="AIE183" s="249"/>
      <c r="AIF183" s="249"/>
      <c r="AIG183" s="249"/>
      <c r="AIH183" s="249"/>
      <c r="AII183" s="249"/>
      <c r="AIJ183" s="249"/>
      <c r="AIK183" s="249"/>
      <c r="AIL183" s="249"/>
      <c r="AIM183" s="249"/>
      <c r="AIN183" s="249"/>
      <c r="AIO183" s="249"/>
      <c r="AIP183" s="249"/>
      <c r="AIQ183" s="249"/>
      <c r="AIR183" s="249"/>
      <c r="AIS183" s="249"/>
      <c r="AIT183" s="249"/>
      <c r="AIU183" s="249"/>
      <c r="AIV183" s="249"/>
      <c r="AIW183" s="249"/>
      <c r="AIX183" s="249"/>
      <c r="AIY183" s="249"/>
      <c r="AIZ183" s="249"/>
      <c r="AJA183" s="249"/>
      <c r="AJB183" s="249"/>
      <c r="AJC183" s="249"/>
      <c r="AJD183" s="249"/>
      <c r="AJE183" s="249"/>
      <c r="AJF183" s="249"/>
      <c r="AJG183" s="249"/>
      <c r="AJH183" s="249"/>
      <c r="AJI183" s="249"/>
      <c r="AJJ183" s="249"/>
      <c r="AJK183" s="249"/>
      <c r="AJL183" s="249"/>
      <c r="AJM183" s="249"/>
      <c r="AJN183" s="249"/>
      <c r="AJO183" s="249"/>
      <c r="AJP183" s="249"/>
      <c r="AJQ183" s="249"/>
      <c r="AJR183" s="249"/>
      <c r="AJS183" s="249"/>
      <c r="AJT183" s="249"/>
      <c r="AJU183" s="249"/>
      <c r="AJV183" s="249"/>
      <c r="AJW183" s="249"/>
      <c r="AJX183" s="249"/>
      <c r="AJY183" s="249"/>
      <c r="AJZ183" s="249"/>
      <c r="AKA183" s="249"/>
      <c r="AKB183" s="249"/>
      <c r="AKC183" s="249"/>
      <c r="AKD183" s="249"/>
      <c r="AKE183" s="249"/>
      <c r="AKF183" s="249"/>
      <c r="AKG183" s="249"/>
      <c r="AKH183" s="249"/>
      <c r="AKI183" s="249"/>
      <c r="AKJ183" s="249"/>
      <c r="AKK183" s="249"/>
      <c r="AKL183" s="249"/>
      <c r="AKM183" s="249"/>
      <c r="AKN183" s="249"/>
      <c r="AKO183" s="249"/>
      <c r="AKP183" s="249"/>
      <c r="AKQ183" s="249"/>
      <c r="AKR183" s="249"/>
      <c r="AKS183" s="249"/>
      <c r="AKT183" s="249"/>
      <c r="AKU183" s="249"/>
      <c r="AKV183" s="249"/>
      <c r="AKW183" s="249"/>
      <c r="AKX183" s="249"/>
      <c r="AKY183" s="249"/>
      <c r="AKZ183" s="249"/>
      <c r="ALA183" s="249"/>
      <c r="ALB183" s="249"/>
      <c r="ALC183" s="249"/>
      <c r="ALD183" s="249"/>
      <c r="ALE183" s="249"/>
      <c r="ALF183" s="249"/>
      <c r="ALG183" s="249"/>
      <c r="ALH183" s="249"/>
      <c r="ALI183" s="249"/>
      <c r="ALJ183" s="249"/>
      <c r="ALK183" s="249"/>
      <c r="ALL183" s="249"/>
      <c r="ALM183" s="249"/>
      <c r="ALN183" s="249"/>
      <c r="ALO183" s="249"/>
      <c r="ALP183" s="249"/>
      <c r="ALQ183" s="249"/>
      <c r="ALR183" s="249"/>
      <c r="ALS183" s="249"/>
      <c r="ALT183" s="249"/>
      <c r="ALU183" s="249"/>
      <c r="ALV183" s="249"/>
      <c r="ALW183" s="249"/>
      <c r="ALX183" s="249"/>
      <c r="ALY183" s="249"/>
      <c r="ALZ183" s="249"/>
      <c r="AMA183" s="249"/>
      <c r="AMB183" s="249"/>
      <c r="AMC183" s="249"/>
      <c r="AMD183" s="249"/>
      <c r="AME183" s="249"/>
      <c r="AMF183" s="249"/>
      <c r="AMG183" s="249"/>
      <c r="AMH183" s="249"/>
      <c r="AMI183" s="249"/>
      <c r="AMJ183" s="249"/>
      <c r="AMK183" s="249"/>
      <c r="AML183" s="249"/>
      <c r="AMM183" s="249"/>
      <c r="AMN183" s="249"/>
      <c r="AMO183" s="249"/>
      <c r="AMP183" s="249"/>
      <c r="AMQ183" s="249"/>
      <c r="AMR183" s="249"/>
      <c r="AMS183" s="249"/>
      <c r="AMT183" s="249"/>
      <c r="AMU183" s="249"/>
      <c r="AMV183" s="249"/>
      <c r="AMW183" s="249"/>
      <c r="AMX183" s="249"/>
      <c r="AMY183" s="249"/>
      <c r="AMZ183" s="249"/>
      <c r="ANA183" s="249"/>
      <c r="ANB183" s="249"/>
      <c r="ANC183" s="249"/>
      <c r="AND183" s="249"/>
      <c r="ANE183" s="249"/>
      <c r="ANF183" s="249"/>
      <c r="ANG183" s="249"/>
      <c r="ANH183" s="249"/>
      <c r="ANI183" s="249"/>
      <c r="ANJ183" s="249"/>
      <c r="ANK183" s="249"/>
      <c r="ANL183" s="249"/>
      <c r="ANM183" s="249"/>
      <c r="ANN183" s="249"/>
      <c r="ANO183" s="249"/>
      <c r="ANP183" s="249"/>
      <c r="ANQ183" s="249"/>
      <c r="ANR183" s="249"/>
      <c r="ANS183" s="249"/>
      <c r="ANT183" s="249"/>
      <c r="ANU183" s="249"/>
      <c r="ANV183" s="249"/>
      <c r="ANW183" s="249"/>
      <c r="ANX183" s="249"/>
      <c r="ANY183" s="249"/>
      <c r="ANZ183" s="249"/>
      <c r="AOA183" s="249"/>
      <c r="AOB183" s="249"/>
      <c r="AOC183" s="249"/>
      <c r="AOD183" s="249"/>
      <c r="AOE183" s="249"/>
      <c r="AOF183" s="249"/>
      <c r="AOG183" s="249"/>
      <c r="AOH183" s="249"/>
      <c r="AOI183" s="249"/>
      <c r="AOJ183" s="249"/>
      <c r="AOK183" s="249"/>
      <c r="AOL183" s="249"/>
      <c r="AOM183" s="249"/>
      <c r="AON183" s="249"/>
      <c r="AOO183" s="249"/>
      <c r="AOP183" s="249"/>
      <c r="AOQ183" s="249"/>
      <c r="AOR183" s="249"/>
      <c r="AOS183" s="249"/>
      <c r="AOT183" s="249"/>
      <c r="AOU183" s="249"/>
      <c r="AOV183" s="249"/>
      <c r="AOW183" s="249"/>
      <c r="AOX183" s="249"/>
      <c r="AOY183" s="249"/>
      <c r="AOZ183" s="249"/>
      <c r="APA183" s="249"/>
      <c r="APB183" s="249"/>
      <c r="APC183" s="249"/>
      <c r="APD183" s="249"/>
      <c r="APE183" s="249"/>
      <c r="APF183" s="249"/>
      <c r="APG183" s="249"/>
      <c r="APH183" s="249"/>
      <c r="API183" s="249"/>
      <c r="APJ183" s="249"/>
      <c r="APK183" s="249"/>
      <c r="APL183" s="249"/>
      <c r="APM183" s="249"/>
      <c r="APN183" s="249"/>
      <c r="APO183" s="249"/>
      <c r="APP183" s="249"/>
    </row>
    <row r="184" spans="1:1108" s="173" customFormat="1">
      <c r="A184" s="42">
        <v>464</v>
      </c>
      <c r="B184" s="168">
        <v>167</v>
      </c>
      <c r="C184" s="102" t="s">
        <v>1203</v>
      </c>
      <c r="D184" s="174">
        <v>2000</v>
      </c>
      <c r="E184" s="97" t="s">
        <v>1160</v>
      </c>
      <c r="F184" s="280" t="s">
        <v>1189</v>
      </c>
      <c r="G184" s="405" t="s">
        <v>1188</v>
      </c>
      <c r="H184" s="405" t="s">
        <v>1191</v>
      </c>
      <c r="I184" s="405" t="s">
        <v>1190</v>
      </c>
      <c r="J184" s="10" t="s">
        <v>1192</v>
      </c>
      <c r="K184" s="10" t="s">
        <v>1193</v>
      </c>
      <c r="L184" s="74" t="s">
        <v>1194</v>
      </c>
      <c r="M184" s="10" t="s">
        <v>1195</v>
      </c>
      <c r="N184" s="74" t="s">
        <v>201</v>
      </c>
      <c r="O184" s="177">
        <v>101561</v>
      </c>
      <c r="P184" s="401">
        <v>70</v>
      </c>
      <c r="Q184" s="401" t="s">
        <v>0</v>
      </c>
      <c r="R184" s="401">
        <v>38</v>
      </c>
      <c r="S184" s="109" t="s">
        <v>0</v>
      </c>
      <c r="T184" s="109">
        <v>1.5</v>
      </c>
      <c r="U184" s="109" t="s">
        <v>0</v>
      </c>
      <c r="V184" s="109">
        <v>6.1</v>
      </c>
      <c r="W184" s="109" t="s">
        <v>0</v>
      </c>
      <c r="X184" s="109">
        <v>3</v>
      </c>
      <c r="Y184" s="109" t="s">
        <v>0</v>
      </c>
      <c r="Z184" s="109">
        <v>5</v>
      </c>
      <c r="AA184" s="109" t="s">
        <v>0</v>
      </c>
      <c r="AB184" s="109"/>
      <c r="AC184" s="109" t="s">
        <v>0</v>
      </c>
      <c r="AD184" s="109"/>
      <c r="AE184" s="109" t="s">
        <v>0</v>
      </c>
      <c r="AF184" s="77">
        <v>3</v>
      </c>
      <c r="AG184" s="78">
        <v>6</v>
      </c>
      <c r="AH184" s="77" t="s">
        <v>1183</v>
      </c>
      <c r="AI184" s="77" t="s">
        <v>0</v>
      </c>
      <c r="AJ184" s="80"/>
      <c r="AK184" s="80"/>
      <c r="AL184" s="26" t="s">
        <v>11</v>
      </c>
      <c r="AM184" s="26"/>
      <c r="AN184" s="26"/>
      <c r="AO184" s="26"/>
      <c r="AP184" s="111">
        <v>20</v>
      </c>
      <c r="AQ184" s="111" t="s">
        <v>7</v>
      </c>
      <c r="AR184" s="83">
        <v>3.9E-2</v>
      </c>
      <c r="AS184" s="83" t="s">
        <v>20</v>
      </c>
      <c r="AT184" s="265"/>
      <c r="AU184" s="266"/>
      <c r="AV184" s="266"/>
      <c r="AW184" s="74" t="s">
        <v>206</v>
      </c>
      <c r="AX184" s="74" t="s">
        <v>207</v>
      </c>
      <c r="AY184" s="74" t="s">
        <v>208</v>
      </c>
      <c r="AZ184" s="74" t="s">
        <v>209</v>
      </c>
      <c r="BA184" s="152" t="s">
        <v>4</v>
      </c>
      <c r="BB184" s="86" t="s">
        <v>165</v>
      </c>
      <c r="BC184" s="86" t="s">
        <v>4</v>
      </c>
      <c r="BD184" s="86" t="s">
        <v>166</v>
      </c>
      <c r="BE184" s="404" t="s">
        <v>1160</v>
      </c>
      <c r="BF184" s="236" t="s">
        <v>1170</v>
      </c>
      <c r="BG184" s="236" t="s">
        <v>1171</v>
      </c>
      <c r="BH184" s="236" t="s">
        <v>1172</v>
      </c>
      <c r="BM184" s="155" t="s">
        <v>215</v>
      </c>
      <c r="BN184" s="154" t="s">
        <v>216</v>
      </c>
      <c r="BO184" s="154" t="s">
        <v>217</v>
      </c>
      <c r="BP184" s="154" t="s">
        <v>218</v>
      </c>
      <c r="BQ184" s="155" t="s">
        <v>219</v>
      </c>
      <c r="BR184" s="154" t="s">
        <v>220</v>
      </c>
      <c r="BS184" s="121" t="s">
        <v>221</v>
      </c>
      <c r="BT184" s="121" t="s">
        <v>222</v>
      </c>
      <c r="BU184" s="121" t="s">
        <v>215</v>
      </c>
      <c r="BV184" s="121" t="s">
        <v>216</v>
      </c>
      <c r="BW184" s="121" t="s">
        <v>217</v>
      </c>
      <c r="BX184" s="121" t="s">
        <v>218</v>
      </c>
      <c r="BY184" s="121" t="s">
        <v>283</v>
      </c>
      <c r="BZ184" s="154"/>
      <c r="CA184" s="154"/>
      <c r="CB184" s="154"/>
      <c r="CC184" s="154" t="s">
        <v>227</v>
      </c>
      <c r="CD184" s="156" t="s">
        <v>228</v>
      </c>
      <c r="CE184" s="157" t="s">
        <v>229</v>
      </c>
      <c r="CF184" s="157" t="s">
        <v>230</v>
      </c>
      <c r="CG184" s="245" t="s">
        <v>231</v>
      </c>
      <c r="CH184" s="154" t="s">
        <v>232</v>
      </c>
      <c r="CI184" s="156" t="s">
        <v>233</v>
      </c>
      <c r="CJ184" s="156" t="s">
        <v>234</v>
      </c>
      <c r="CK184" s="158"/>
      <c r="CL184" s="158"/>
      <c r="CM184" s="158"/>
      <c r="CN184" s="158"/>
      <c r="CO184" s="158"/>
      <c r="CP184" s="158"/>
      <c r="CQ184" s="158"/>
      <c r="CR184" s="158"/>
      <c r="CS184" s="158"/>
      <c r="CT184" s="158"/>
      <c r="CU184" s="158"/>
      <c r="CV184" s="158"/>
      <c r="CW184" s="158"/>
      <c r="CX184" s="158"/>
      <c r="CY184" s="158"/>
      <c r="CZ184" s="91"/>
      <c r="DA184" s="92"/>
      <c r="DB184" s="92"/>
      <c r="DC184" s="92"/>
      <c r="DD184" s="92"/>
      <c r="DE184" s="91" t="s">
        <v>235</v>
      </c>
      <c r="DF184" s="92"/>
      <c r="DG184" s="158"/>
      <c r="DH184" s="158"/>
      <c r="DI184" s="92"/>
      <c r="DJ184" s="91"/>
      <c r="DK184" s="91"/>
      <c r="DL184" s="91"/>
      <c r="DM184" s="127" t="s">
        <v>283</v>
      </c>
      <c r="DN184" s="127" t="s">
        <v>283</v>
      </c>
      <c r="DO184" s="127" t="s">
        <v>283</v>
      </c>
      <c r="DP184" s="127"/>
      <c r="DQ184" s="91"/>
      <c r="DR184" s="91"/>
      <c r="DS184" s="91"/>
      <c r="DT184" s="91"/>
      <c r="DU184" s="91" t="s">
        <v>1173</v>
      </c>
      <c r="DV184" s="91" t="s">
        <v>1174</v>
      </c>
      <c r="DW184" s="91" t="s">
        <v>1175</v>
      </c>
      <c r="DX184" s="91" t="s">
        <v>1176</v>
      </c>
      <c r="DY184" s="91"/>
      <c r="DZ184" s="91"/>
      <c r="EA184" s="91"/>
      <c r="EB184" s="91"/>
      <c r="EC184" s="91"/>
      <c r="ED184" s="91"/>
      <c r="EE184" s="91"/>
      <c r="EF184" s="91"/>
      <c r="EG184" s="94"/>
      <c r="EH184" s="94"/>
      <c r="EI184" s="95"/>
      <c r="EJ184" s="95"/>
      <c r="EK184" s="96"/>
      <c r="EL184" s="74"/>
      <c r="EM184" s="74"/>
      <c r="EN184" s="137"/>
      <c r="EO184" s="185"/>
      <c r="EP184" s="185"/>
      <c r="EQ184" s="185" t="s">
        <v>1196</v>
      </c>
      <c r="ER184" s="185" t="s">
        <v>1197</v>
      </c>
      <c r="ES184" s="185" t="s">
        <v>1198</v>
      </c>
      <c r="ET184" s="185"/>
      <c r="EU184" s="185"/>
      <c r="EV184" s="137"/>
      <c r="EW184" s="137"/>
      <c r="EX184" s="356"/>
      <c r="EY184" s="356"/>
      <c r="EZ184" s="356"/>
      <c r="FA184" s="356"/>
      <c r="FB184" s="356"/>
      <c r="FC184" s="356"/>
      <c r="FD184" s="356"/>
      <c r="FE184" s="356"/>
      <c r="FF184" s="248"/>
      <c r="FG184" s="248"/>
      <c r="FH184" s="248"/>
      <c r="FI184" s="248"/>
      <c r="FJ184" s="248"/>
      <c r="FK184" s="248"/>
      <c r="FL184" s="135">
        <v>1</v>
      </c>
      <c r="FM184" s="136"/>
      <c r="FN184" s="136"/>
      <c r="FO184" s="136"/>
      <c r="FP184" s="136"/>
      <c r="FQ184" s="136"/>
      <c r="FR184" s="136"/>
      <c r="FS184" s="136"/>
      <c r="FT184" s="136"/>
      <c r="FU184" s="136"/>
      <c r="FV184" s="136"/>
      <c r="FW184" s="249"/>
      <c r="FX184" s="249"/>
      <c r="FY184" s="249"/>
      <c r="FZ184" s="249"/>
      <c r="GA184" s="249"/>
      <c r="GB184" s="249"/>
      <c r="GC184" s="249"/>
      <c r="GD184" s="249"/>
      <c r="GE184" s="249"/>
      <c r="GF184" s="249"/>
      <c r="GG184" s="249"/>
      <c r="GH184" s="249"/>
      <c r="GI184" s="249"/>
      <c r="GJ184" s="249"/>
      <c r="GK184" s="249"/>
      <c r="GL184" s="249"/>
      <c r="GM184" s="249"/>
      <c r="GN184" s="249"/>
      <c r="GO184" s="249"/>
      <c r="GP184" s="249"/>
      <c r="GQ184" s="249"/>
      <c r="GR184" s="249"/>
      <c r="GS184" s="249"/>
      <c r="GT184" s="249"/>
      <c r="GU184" s="249"/>
      <c r="GV184" s="249"/>
      <c r="GW184" s="249"/>
      <c r="GX184" s="249"/>
      <c r="GY184" s="249"/>
      <c r="GZ184" s="249"/>
      <c r="HA184" s="249"/>
      <c r="HB184" s="249"/>
      <c r="HC184" s="249"/>
      <c r="HD184" s="249"/>
      <c r="HE184" s="249"/>
      <c r="HF184" s="249"/>
      <c r="HG184" s="249"/>
      <c r="HH184" s="249"/>
      <c r="HI184" s="249"/>
      <c r="HJ184" s="249"/>
      <c r="HK184" s="249"/>
      <c r="HL184" s="249"/>
      <c r="HM184" s="249"/>
      <c r="HN184" s="249"/>
      <c r="HO184" s="249"/>
      <c r="HP184" s="249"/>
      <c r="HQ184" s="249"/>
      <c r="HR184" s="249"/>
      <c r="HS184" s="249"/>
      <c r="HT184" s="249"/>
      <c r="HU184" s="249"/>
      <c r="HV184" s="249"/>
      <c r="HW184" s="249"/>
      <c r="HX184" s="249"/>
      <c r="HY184" s="249"/>
      <c r="HZ184" s="249"/>
      <c r="IA184" s="249"/>
      <c r="IB184" s="249"/>
      <c r="IC184" s="249"/>
      <c r="ID184" s="249"/>
      <c r="IE184" s="249"/>
      <c r="IF184" s="249"/>
      <c r="IG184" s="249"/>
      <c r="IH184" s="249"/>
      <c r="II184" s="249"/>
      <c r="IJ184" s="249"/>
      <c r="IK184" s="249"/>
      <c r="IL184" s="249"/>
      <c r="IM184" s="249"/>
      <c r="IN184" s="249"/>
      <c r="IO184" s="249"/>
      <c r="IP184" s="249"/>
      <c r="IQ184" s="249"/>
      <c r="IR184" s="249"/>
      <c r="IS184" s="249"/>
      <c r="IT184" s="249"/>
      <c r="IU184" s="249"/>
      <c r="IV184" s="249"/>
      <c r="IW184" s="249"/>
      <c r="IX184" s="249"/>
      <c r="IY184" s="249"/>
      <c r="IZ184" s="249"/>
      <c r="JA184" s="249"/>
      <c r="JB184" s="249"/>
      <c r="JC184" s="249"/>
      <c r="JD184" s="249"/>
      <c r="JE184" s="249"/>
      <c r="JF184" s="249"/>
      <c r="JG184" s="249"/>
      <c r="JH184" s="249"/>
      <c r="JI184" s="249"/>
      <c r="JJ184" s="249"/>
      <c r="JK184" s="249"/>
      <c r="JL184" s="249"/>
      <c r="JM184" s="249"/>
      <c r="JN184" s="249"/>
      <c r="JO184" s="249"/>
      <c r="JP184" s="249"/>
      <c r="JQ184" s="249"/>
      <c r="JR184" s="249"/>
      <c r="JS184" s="249"/>
      <c r="JT184" s="249"/>
      <c r="JU184" s="249"/>
      <c r="JV184" s="249"/>
      <c r="JW184" s="249"/>
      <c r="JX184" s="249"/>
      <c r="JY184" s="249"/>
      <c r="JZ184" s="249"/>
      <c r="KA184" s="249"/>
      <c r="KB184" s="249"/>
      <c r="KC184" s="249"/>
      <c r="KD184" s="249"/>
      <c r="KE184" s="249"/>
      <c r="KF184" s="249"/>
      <c r="KG184" s="249"/>
      <c r="KH184" s="249"/>
      <c r="KI184" s="249"/>
      <c r="KJ184" s="249"/>
      <c r="KK184" s="249"/>
      <c r="KL184" s="249"/>
      <c r="KM184" s="249"/>
      <c r="KN184" s="249"/>
      <c r="KO184" s="249"/>
      <c r="KP184" s="249"/>
      <c r="KQ184" s="249"/>
      <c r="KR184" s="249"/>
      <c r="KS184" s="249"/>
      <c r="KT184" s="249"/>
      <c r="KU184" s="249"/>
      <c r="KV184" s="249"/>
      <c r="KW184" s="249"/>
      <c r="KX184" s="249"/>
      <c r="KY184" s="249"/>
      <c r="KZ184" s="249"/>
      <c r="LA184" s="249"/>
      <c r="LB184" s="249"/>
      <c r="LC184" s="249"/>
      <c r="LD184" s="249"/>
      <c r="LE184" s="249"/>
      <c r="LF184" s="249"/>
      <c r="LG184" s="249"/>
      <c r="LH184" s="249"/>
      <c r="LI184" s="249"/>
      <c r="LJ184" s="249"/>
      <c r="LK184" s="249"/>
      <c r="LL184" s="249"/>
      <c r="LM184" s="249"/>
      <c r="LN184" s="249"/>
      <c r="LO184" s="249"/>
      <c r="LP184" s="249"/>
      <c r="LQ184" s="249"/>
      <c r="LR184" s="249"/>
      <c r="LS184" s="249"/>
      <c r="LT184" s="249"/>
      <c r="LU184" s="249"/>
      <c r="LV184" s="249"/>
      <c r="LW184" s="249"/>
      <c r="LX184" s="249"/>
      <c r="LY184" s="249"/>
      <c r="LZ184" s="249"/>
      <c r="MA184" s="249"/>
      <c r="MB184" s="249"/>
      <c r="MC184" s="249"/>
      <c r="MD184" s="249"/>
      <c r="ME184" s="249"/>
      <c r="MF184" s="249"/>
      <c r="MG184" s="249"/>
      <c r="MH184" s="249"/>
      <c r="MI184" s="249"/>
      <c r="MJ184" s="249"/>
      <c r="MK184" s="249"/>
      <c r="ML184" s="249"/>
      <c r="MM184" s="249"/>
      <c r="MN184" s="249"/>
      <c r="MO184" s="249"/>
      <c r="MP184" s="249"/>
      <c r="MQ184" s="249"/>
      <c r="MR184" s="249"/>
      <c r="MS184" s="249"/>
      <c r="MT184" s="249"/>
      <c r="MU184" s="249"/>
      <c r="MV184" s="249"/>
      <c r="MW184" s="249"/>
      <c r="MX184" s="249"/>
      <c r="MY184" s="249"/>
      <c r="MZ184" s="249"/>
      <c r="NA184" s="249"/>
      <c r="NB184" s="249"/>
      <c r="NC184" s="249"/>
      <c r="ND184" s="249"/>
      <c r="NE184" s="249"/>
      <c r="NF184" s="249"/>
      <c r="NG184" s="249"/>
      <c r="NH184" s="249"/>
      <c r="NI184" s="249"/>
      <c r="NJ184" s="249"/>
      <c r="NK184" s="249"/>
      <c r="NL184" s="249"/>
      <c r="NM184" s="249"/>
      <c r="NN184" s="249"/>
      <c r="NO184" s="249"/>
      <c r="NP184" s="249"/>
      <c r="NQ184" s="249"/>
      <c r="NR184" s="249"/>
      <c r="NS184" s="249"/>
      <c r="NT184" s="249"/>
      <c r="NU184" s="249"/>
      <c r="NV184" s="249"/>
      <c r="NW184" s="249"/>
      <c r="NX184" s="249"/>
      <c r="NY184" s="249"/>
      <c r="NZ184" s="249"/>
      <c r="OA184" s="249"/>
      <c r="OB184" s="249"/>
      <c r="OC184" s="249"/>
      <c r="OD184" s="249"/>
      <c r="OE184" s="249"/>
      <c r="OF184" s="249"/>
      <c r="OG184" s="249"/>
      <c r="OH184" s="249"/>
      <c r="OI184" s="249"/>
      <c r="OJ184" s="249"/>
      <c r="OK184" s="249"/>
      <c r="OL184" s="249"/>
      <c r="OM184" s="249"/>
      <c r="ON184" s="249"/>
      <c r="OO184" s="249"/>
      <c r="OP184" s="249"/>
      <c r="OQ184" s="249"/>
      <c r="OR184" s="249"/>
      <c r="OS184" s="249"/>
      <c r="OT184" s="249"/>
      <c r="OU184" s="249"/>
      <c r="OV184" s="249"/>
      <c r="OW184" s="249"/>
      <c r="OX184" s="249"/>
      <c r="OY184" s="249"/>
      <c r="OZ184" s="249"/>
      <c r="PA184" s="249"/>
      <c r="PB184" s="249"/>
      <c r="PC184" s="249"/>
      <c r="PD184" s="249"/>
      <c r="PE184" s="249"/>
      <c r="PF184" s="249"/>
      <c r="PG184" s="249"/>
      <c r="PH184" s="249"/>
      <c r="PI184" s="249"/>
      <c r="PJ184" s="249"/>
      <c r="PK184" s="249"/>
      <c r="PL184" s="249"/>
      <c r="PM184" s="249"/>
      <c r="PN184" s="249"/>
      <c r="PO184" s="249"/>
      <c r="PP184" s="249"/>
      <c r="PQ184" s="249"/>
      <c r="PR184" s="249"/>
      <c r="PS184" s="249"/>
      <c r="PT184" s="249"/>
      <c r="PU184" s="249"/>
      <c r="PV184" s="249"/>
      <c r="PW184" s="249"/>
      <c r="PX184" s="249"/>
      <c r="PY184" s="249"/>
      <c r="PZ184" s="249"/>
      <c r="QA184" s="249"/>
      <c r="QB184" s="249"/>
      <c r="QC184" s="249"/>
      <c r="QD184" s="249"/>
      <c r="QE184" s="249"/>
      <c r="QF184" s="249"/>
      <c r="QG184" s="249"/>
      <c r="QH184" s="249"/>
      <c r="QI184" s="249"/>
      <c r="QJ184" s="249"/>
      <c r="QK184" s="249"/>
      <c r="QL184" s="249"/>
      <c r="QM184" s="249"/>
      <c r="QN184" s="249"/>
      <c r="QO184" s="249"/>
      <c r="QP184" s="249"/>
      <c r="QQ184" s="249"/>
      <c r="QR184" s="249"/>
      <c r="QS184" s="249"/>
      <c r="QT184" s="249"/>
      <c r="QU184" s="249"/>
      <c r="QV184" s="249"/>
      <c r="QW184" s="249"/>
      <c r="QX184" s="249"/>
      <c r="QY184" s="249"/>
      <c r="QZ184" s="249"/>
      <c r="RA184" s="249"/>
      <c r="RB184" s="249"/>
      <c r="RC184" s="249"/>
      <c r="RD184" s="249"/>
      <c r="RE184" s="249"/>
      <c r="RF184" s="249"/>
      <c r="RG184" s="249"/>
      <c r="RH184" s="249"/>
      <c r="RI184" s="249"/>
      <c r="RJ184" s="249"/>
      <c r="RK184" s="249"/>
      <c r="RL184" s="249"/>
      <c r="RM184" s="249"/>
      <c r="RN184" s="249"/>
      <c r="RO184" s="249"/>
      <c r="RP184" s="249"/>
      <c r="RQ184" s="249"/>
      <c r="RR184" s="249"/>
      <c r="RS184" s="249"/>
      <c r="RT184" s="249"/>
      <c r="RU184" s="249"/>
      <c r="RV184" s="249"/>
      <c r="RW184" s="249"/>
      <c r="RX184" s="249"/>
      <c r="RY184" s="249"/>
      <c r="RZ184" s="249"/>
      <c r="SA184" s="249"/>
      <c r="SB184" s="249"/>
      <c r="SC184" s="249"/>
      <c r="SD184" s="249"/>
      <c r="SE184" s="249"/>
      <c r="SF184" s="249"/>
      <c r="SG184" s="249"/>
      <c r="SH184" s="249"/>
      <c r="SI184" s="249"/>
      <c r="SJ184" s="249"/>
      <c r="SK184" s="249"/>
      <c r="SL184" s="249"/>
      <c r="SM184" s="249"/>
      <c r="SN184" s="249"/>
      <c r="SO184" s="249"/>
      <c r="SP184" s="249"/>
      <c r="SQ184" s="249"/>
      <c r="SR184" s="249"/>
      <c r="SS184" s="249"/>
      <c r="ST184" s="249"/>
      <c r="SU184" s="249"/>
      <c r="SV184" s="249"/>
      <c r="SW184" s="249"/>
      <c r="SX184" s="249"/>
      <c r="SY184" s="249"/>
      <c r="SZ184" s="249"/>
      <c r="TA184" s="249"/>
      <c r="TB184" s="249"/>
      <c r="TC184" s="249"/>
      <c r="TD184" s="249"/>
      <c r="TE184" s="249"/>
      <c r="TF184" s="249"/>
      <c r="TG184" s="249"/>
      <c r="TH184" s="249"/>
      <c r="TI184" s="249"/>
      <c r="TJ184" s="249"/>
      <c r="TK184" s="249"/>
      <c r="TL184" s="249"/>
      <c r="TM184" s="249"/>
      <c r="TN184" s="249"/>
      <c r="TO184" s="249"/>
      <c r="TP184" s="249"/>
      <c r="TQ184" s="249"/>
      <c r="TR184" s="249"/>
      <c r="TS184" s="249"/>
      <c r="TT184" s="249"/>
      <c r="TU184" s="249"/>
      <c r="TV184" s="249"/>
      <c r="TW184" s="249"/>
      <c r="TX184" s="249"/>
      <c r="TY184" s="249"/>
      <c r="TZ184" s="249"/>
      <c r="UA184" s="249"/>
      <c r="UB184" s="249"/>
      <c r="UC184" s="249"/>
      <c r="UD184" s="249"/>
      <c r="UE184" s="249"/>
      <c r="UF184" s="249"/>
      <c r="UG184" s="249"/>
      <c r="UH184" s="249"/>
      <c r="UI184" s="249"/>
      <c r="UJ184" s="249"/>
      <c r="UK184" s="249"/>
      <c r="UL184" s="249"/>
      <c r="UM184" s="249"/>
      <c r="UN184" s="249"/>
      <c r="UO184" s="249"/>
      <c r="UP184" s="249"/>
      <c r="UQ184" s="249"/>
      <c r="UR184" s="249"/>
      <c r="US184" s="249"/>
      <c r="UT184" s="249"/>
      <c r="UU184" s="249"/>
      <c r="UV184" s="249"/>
      <c r="UW184" s="249"/>
      <c r="UX184" s="249"/>
      <c r="UY184" s="249"/>
      <c r="UZ184" s="249"/>
      <c r="VA184" s="249"/>
      <c r="VB184" s="249"/>
      <c r="VC184" s="249"/>
      <c r="VD184" s="249"/>
      <c r="VE184" s="249"/>
      <c r="VF184" s="249"/>
      <c r="VG184" s="249"/>
      <c r="VH184" s="249"/>
      <c r="VI184" s="249"/>
      <c r="VJ184" s="249"/>
      <c r="VK184" s="249"/>
      <c r="VL184" s="249"/>
      <c r="VM184" s="249"/>
      <c r="VN184" s="249"/>
      <c r="VO184" s="249"/>
      <c r="VP184" s="249"/>
      <c r="VQ184" s="249"/>
      <c r="VR184" s="249"/>
      <c r="VS184" s="249"/>
      <c r="VT184" s="249"/>
      <c r="VU184" s="249"/>
      <c r="VV184" s="249"/>
      <c r="VW184" s="249"/>
      <c r="VX184" s="249"/>
      <c r="VY184" s="249"/>
      <c r="VZ184" s="249"/>
      <c r="WA184" s="249"/>
      <c r="WB184" s="249"/>
      <c r="WC184" s="249"/>
      <c r="WD184" s="249"/>
      <c r="WE184" s="249"/>
      <c r="WF184" s="249"/>
      <c r="WG184" s="249"/>
      <c r="WH184" s="249"/>
      <c r="WI184" s="249"/>
      <c r="WJ184" s="249"/>
      <c r="WK184" s="249"/>
      <c r="WL184" s="249"/>
      <c r="WM184" s="249"/>
      <c r="WN184" s="249"/>
      <c r="WO184" s="249"/>
      <c r="WP184" s="249"/>
      <c r="WQ184" s="249"/>
      <c r="WR184" s="249"/>
      <c r="WS184" s="249"/>
      <c r="WT184" s="249"/>
      <c r="WU184" s="249"/>
      <c r="WV184" s="249"/>
      <c r="WW184" s="249"/>
      <c r="WX184" s="249"/>
      <c r="WY184" s="249"/>
      <c r="WZ184" s="249"/>
      <c r="XA184" s="249"/>
      <c r="XB184" s="249"/>
      <c r="XC184" s="249"/>
      <c r="XD184" s="249"/>
      <c r="XE184" s="249"/>
      <c r="XF184" s="249"/>
      <c r="XG184" s="249"/>
      <c r="XH184" s="249"/>
      <c r="XI184" s="249"/>
      <c r="XJ184" s="249"/>
      <c r="XK184" s="249"/>
      <c r="XL184" s="249"/>
      <c r="XM184" s="249"/>
      <c r="XN184" s="249"/>
      <c r="XO184" s="249"/>
      <c r="XP184" s="249"/>
      <c r="XQ184" s="249"/>
      <c r="XR184" s="249"/>
      <c r="XS184" s="249"/>
      <c r="XT184" s="249"/>
      <c r="XU184" s="249"/>
      <c r="XV184" s="249"/>
      <c r="XW184" s="249"/>
      <c r="XX184" s="249"/>
      <c r="XY184" s="249"/>
      <c r="XZ184" s="249"/>
      <c r="YA184" s="249"/>
      <c r="YB184" s="249"/>
      <c r="YC184" s="249"/>
      <c r="YD184" s="249"/>
      <c r="YE184" s="249"/>
      <c r="YF184" s="249"/>
      <c r="YG184" s="249"/>
      <c r="YH184" s="249"/>
      <c r="YI184" s="249"/>
      <c r="YJ184" s="249"/>
      <c r="YK184" s="249"/>
      <c r="YL184" s="249"/>
      <c r="YM184" s="249"/>
      <c r="YN184" s="249"/>
      <c r="YO184" s="249"/>
      <c r="YP184" s="249"/>
      <c r="YQ184" s="249"/>
      <c r="YR184" s="249"/>
      <c r="YS184" s="249"/>
      <c r="YT184" s="249"/>
      <c r="YU184" s="249"/>
      <c r="YV184" s="249"/>
      <c r="YW184" s="249"/>
      <c r="YX184" s="249"/>
      <c r="YY184" s="249"/>
      <c r="YZ184" s="249"/>
      <c r="ZA184" s="249"/>
      <c r="ZB184" s="249"/>
      <c r="ZC184" s="249"/>
      <c r="ZD184" s="249"/>
      <c r="ZE184" s="249"/>
      <c r="ZF184" s="249"/>
      <c r="ZG184" s="249"/>
      <c r="ZH184" s="249"/>
      <c r="ZI184" s="249"/>
      <c r="ZJ184" s="249"/>
      <c r="ZK184" s="249"/>
      <c r="ZL184" s="249"/>
      <c r="ZM184" s="249"/>
      <c r="ZN184" s="249"/>
      <c r="ZO184" s="249"/>
      <c r="ZP184" s="249"/>
      <c r="ZQ184" s="249"/>
      <c r="ZR184" s="249"/>
      <c r="ZS184" s="249"/>
      <c r="ZT184" s="249"/>
      <c r="ZU184" s="249"/>
      <c r="ZV184" s="249"/>
      <c r="ZW184" s="249"/>
      <c r="ZX184" s="249"/>
      <c r="ZY184" s="249"/>
      <c r="ZZ184" s="249"/>
      <c r="AAA184" s="249"/>
      <c r="AAB184" s="249"/>
      <c r="AAC184" s="249"/>
      <c r="AAD184" s="249"/>
      <c r="AAE184" s="249"/>
      <c r="AAF184" s="249"/>
      <c r="AAG184" s="249"/>
      <c r="AAH184" s="249"/>
      <c r="AAI184" s="249"/>
      <c r="AAJ184" s="249"/>
      <c r="AAK184" s="249"/>
      <c r="AAL184" s="249"/>
      <c r="AAM184" s="249"/>
      <c r="AAN184" s="249"/>
      <c r="AAO184" s="249"/>
      <c r="AAP184" s="249"/>
      <c r="AAQ184" s="249"/>
      <c r="AAR184" s="249"/>
      <c r="AAS184" s="249"/>
      <c r="AAT184" s="249"/>
      <c r="AAU184" s="249"/>
      <c r="AAV184" s="249"/>
      <c r="AAW184" s="249"/>
      <c r="AAX184" s="249"/>
      <c r="AAY184" s="249"/>
      <c r="AAZ184" s="249"/>
      <c r="ABA184" s="249"/>
      <c r="ABB184" s="249"/>
      <c r="ABC184" s="249"/>
      <c r="ABD184" s="249"/>
      <c r="ABE184" s="249"/>
      <c r="ABF184" s="249"/>
      <c r="ABG184" s="249"/>
      <c r="ABH184" s="249"/>
      <c r="ABI184" s="249"/>
      <c r="ABJ184" s="249"/>
      <c r="ABK184" s="249"/>
      <c r="ABL184" s="249"/>
      <c r="ABM184" s="249"/>
      <c r="ABN184" s="249"/>
      <c r="ABO184" s="249"/>
      <c r="ABP184" s="249"/>
      <c r="ABQ184" s="249"/>
      <c r="ABR184" s="249"/>
      <c r="ABS184" s="249"/>
      <c r="ABT184" s="249"/>
      <c r="ABU184" s="249"/>
      <c r="ABV184" s="249"/>
      <c r="ABW184" s="249"/>
      <c r="ABX184" s="249"/>
      <c r="ABY184" s="249"/>
      <c r="ABZ184" s="249"/>
      <c r="ACA184" s="249"/>
      <c r="ACB184" s="249"/>
      <c r="ACC184" s="249"/>
      <c r="ACD184" s="249"/>
      <c r="ACE184" s="249"/>
      <c r="ACF184" s="249"/>
      <c r="ACG184" s="249"/>
      <c r="ACH184" s="249"/>
      <c r="ACI184" s="249"/>
      <c r="ACJ184" s="249"/>
      <c r="ACK184" s="249"/>
      <c r="ACL184" s="249"/>
      <c r="ACM184" s="249"/>
      <c r="ACN184" s="249"/>
      <c r="ACO184" s="249"/>
      <c r="ACP184" s="249"/>
      <c r="ACQ184" s="249"/>
      <c r="ACR184" s="249"/>
      <c r="ACS184" s="249"/>
      <c r="ACT184" s="249"/>
      <c r="ACU184" s="249"/>
      <c r="ACV184" s="249"/>
      <c r="ACW184" s="249"/>
      <c r="ACX184" s="249"/>
      <c r="ACY184" s="249"/>
      <c r="ACZ184" s="249"/>
      <c r="ADA184" s="249"/>
      <c r="ADB184" s="249"/>
      <c r="ADC184" s="249"/>
      <c r="ADD184" s="249"/>
      <c r="ADE184" s="249"/>
      <c r="ADF184" s="249"/>
      <c r="ADG184" s="249"/>
      <c r="ADH184" s="249"/>
      <c r="ADI184" s="249"/>
      <c r="ADJ184" s="249"/>
      <c r="ADK184" s="249"/>
      <c r="ADL184" s="249"/>
      <c r="ADM184" s="249"/>
      <c r="ADN184" s="249"/>
      <c r="ADO184" s="249"/>
      <c r="ADP184" s="249"/>
      <c r="ADQ184" s="249"/>
      <c r="ADR184" s="249"/>
      <c r="ADS184" s="249"/>
      <c r="ADT184" s="249"/>
      <c r="ADU184" s="249"/>
      <c r="ADV184" s="249"/>
      <c r="ADW184" s="249"/>
      <c r="ADX184" s="249"/>
      <c r="ADY184" s="249"/>
      <c r="ADZ184" s="249"/>
      <c r="AEA184" s="249"/>
      <c r="AEB184" s="249"/>
      <c r="AEC184" s="249"/>
      <c r="AED184" s="249"/>
      <c r="AEE184" s="249"/>
      <c r="AEF184" s="249"/>
      <c r="AEG184" s="249"/>
      <c r="AEH184" s="249"/>
      <c r="AEI184" s="249"/>
      <c r="AEJ184" s="249"/>
      <c r="AEK184" s="249"/>
      <c r="AEL184" s="249"/>
      <c r="AEM184" s="249"/>
      <c r="AEN184" s="249"/>
      <c r="AEO184" s="249"/>
      <c r="AEP184" s="249"/>
      <c r="AEQ184" s="249"/>
      <c r="AER184" s="249"/>
      <c r="AES184" s="249"/>
      <c r="AET184" s="249"/>
      <c r="AEU184" s="249"/>
      <c r="AEV184" s="249"/>
      <c r="AEW184" s="249"/>
      <c r="AEX184" s="249"/>
      <c r="AEY184" s="249"/>
      <c r="AEZ184" s="249"/>
      <c r="AFA184" s="249"/>
      <c r="AFB184" s="249"/>
      <c r="AFC184" s="249"/>
      <c r="AFD184" s="249"/>
      <c r="AFE184" s="249"/>
      <c r="AFF184" s="249"/>
      <c r="AFG184" s="249"/>
      <c r="AFH184" s="249"/>
      <c r="AFI184" s="249"/>
      <c r="AFJ184" s="249"/>
      <c r="AFK184" s="249"/>
      <c r="AFL184" s="249"/>
      <c r="AFM184" s="249"/>
      <c r="AFN184" s="249"/>
      <c r="AFO184" s="249"/>
      <c r="AFP184" s="249"/>
      <c r="AFQ184" s="249"/>
      <c r="AFR184" s="249"/>
      <c r="AFS184" s="249"/>
      <c r="AFT184" s="249"/>
      <c r="AFU184" s="249"/>
      <c r="AFV184" s="249"/>
      <c r="AFW184" s="249"/>
      <c r="AFX184" s="249"/>
      <c r="AFY184" s="249"/>
      <c r="AFZ184" s="249"/>
      <c r="AGA184" s="249"/>
      <c r="AGB184" s="249"/>
      <c r="AGC184" s="249"/>
      <c r="AGD184" s="249"/>
      <c r="AGE184" s="249"/>
      <c r="AGF184" s="249"/>
      <c r="AGG184" s="249"/>
      <c r="AGH184" s="249"/>
      <c r="AGI184" s="249"/>
      <c r="AGJ184" s="249"/>
      <c r="AGK184" s="249"/>
      <c r="AGL184" s="249"/>
      <c r="AGM184" s="249"/>
      <c r="AGN184" s="249"/>
      <c r="AGO184" s="249"/>
      <c r="AGP184" s="249"/>
      <c r="AGQ184" s="249"/>
      <c r="AGR184" s="249"/>
      <c r="AGS184" s="249"/>
      <c r="AGT184" s="249"/>
      <c r="AGU184" s="249"/>
      <c r="AGV184" s="249"/>
      <c r="AGW184" s="249"/>
      <c r="AGX184" s="249"/>
      <c r="AGY184" s="249"/>
      <c r="AGZ184" s="249"/>
      <c r="AHA184" s="249"/>
      <c r="AHB184" s="249"/>
      <c r="AHC184" s="249"/>
      <c r="AHD184" s="249"/>
      <c r="AHE184" s="249"/>
      <c r="AHF184" s="249"/>
      <c r="AHG184" s="249"/>
      <c r="AHH184" s="249"/>
      <c r="AHI184" s="249"/>
      <c r="AHJ184" s="249"/>
      <c r="AHK184" s="249"/>
      <c r="AHL184" s="249"/>
      <c r="AHM184" s="249"/>
      <c r="AHN184" s="249"/>
      <c r="AHO184" s="249"/>
      <c r="AHP184" s="249"/>
      <c r="AHQ184" s="249"/>
      <c r="AHR184" s="249"/>
      <c r="AHS184" s="249"/>
      <c r="AHT184" s="249"/>
      <c r="AHU184" s="249"/>
      <c r="AHV184" s="249"/>
      <c r="AHW184" s="249"/>
      <c r="AHX184" s="249"/>
      <c r="AHY184" s="249"/>
      <c r="AHZ184" s="249"/>
      <c r="AIA184" s="249"/>
      <c r="AIB184" s="249"/>
      <c r="AIC184" s="249"/>
      <c r="AID184" s="249"/>
      <c r="AIE184" s="249"/>
      <c r="AIF184" s="249"/>
      <c r="AIG184" s="249"/>
      <c r="AIH184" s="249"/>
      <c r="AII184" s="249"/>
      <c r="AIJ184" s="249"/>
      <c r="AIK184" s="249"/>
      <c r="AIL184" s="249"/>
      <c r="AIM184" s="249"/>
      <c r="AIN184" s="249"/>
      <c r="AIO184" s="249"/>
      <c r="AIP184" s="249"/>
      <c r="AIQ184" s="249"/>
      <c r="AIR184" s="249"/>
      <c r="AIS184" s="249"/>
      <c r="AIT184" s="249"/>
      <c r="AIU184" s="249"/>
      <c r="AIV184" s="249"/>
      <c r="AIW184" s="249"/>
      <c r="AIX184" s="249"/>
      <c r="AIY184" s="249"/>
      <c r="AIZ184" s="249"/>
      <c r="AJA184" s="249"/>
      <c r="AJB184" s="249"/>
      <c r="AJC184" s="249"/>
      <c r="AJD184" s="249"/>
      <c r="AJE184" s="249"/>
      <c r="AJF184" s="249"/>
      <c r="AJG184" s="249"/>
      <c r="AJH184" s="249"/>
      <c r="AJI184" s="249"/>
      <c r="AJJ184" s="249"/>
      <c r="AJK184" s="249"/>
      <c r="AJL184" s="249"/>
      <c r="AJM184" s="249"/>
      <c r="AJN184" s="249"/>
      <c r="AJO184" s="249"/>
      <c r="AJP184" s="249"/>
      <c r="AJQ184" s="249"/>
      <c r="AJR184" s="249"/>
      <c r="AJS184" s="249"/>
      <c r="AJT184" s="249"/>
      <c r="AJU184" s="249"/>
      <c r="AJV184" s="249"/>
      <c r="AJW184" s="249"/>
      <c r="AJX184" s="249"/>
      <c r="AJY184" s="249"/>
      <c r="AJZ184" s="249"/>
      <c r="AKA184" s="249"/>
      <c r="AKB184" s="249"/>
      <c r="AKC184" s="249"/>
      <c r="AKD184" s="249"/>
      <c r="AKE184" s="249"/>
      <c r="AKF184" s="249"/>
      <c r="AKG184" s="249"/>
      <c r="AKH184" s="249"/>
      <c r="AKI184" s="249"/>
      <c r="AKJ184" s="249"/>
      <c r="AKK184" s="249"/>
      <c r="AKL184" s="249"/>
      <c r="AKM184" s="249"/>
      <c r="AKN184" s="249"/>
      <c r="AKO184" s="249"/>
      <c r="AKP184" s="249"/>
      <c r="AKQ184" s="249"/>
      <c r="AKR184" s="249"/>
      <c r="AKS184" s="249"/>
      <c r="AKT184" s="249"/>
      <c r="AKU184" s="249"/>
      <c r="AKV184" s="249"/>
      <c r="AKW184" s="249"/>
      <c r="AKX184" s="249"/>
      <c r="AKY184" s="249"/>
      <c r="AKZ184" s="249"/>
      <c r="ALA184" s="249"/>
      <c r="ALB184" s="249"/>
      <c r="ALC184" s="249"/>
      <c r="ALD184" s="249"/>
      <c r="ALE184" s="249"/>
      <c r="ALF184" s="249"/>
      <c r="ALG184" s="249"/>
      <c r="ALH184" s="249"/>
      <c r="ALI184" s="249"/>
      <c r="ALJ184" s="249"/>
      <c r="ALK184" s="249"/>
      <c r="ALL184" s="249"/>
      <c r="ALM184" s="249"/>
      <c r="ALN184" s="249"/>
      <c r="ALO184" s="249"/>
      <c r="ALP184" s="249"/>
      <c r="ALQ184" s="249"/>
      <c r="ALR184" s="249"/>
      <c r="ALS184" s="249"/>
      <c r="ALT184" s="249"/>
      <c r="ALU184" s="249"/>
      <c r="ALV184" s="249"/>
      <c r="ALW184" s="249"/>
      <c r="ALX184" s="249"/>
      <c r="ALY184" s="249"/>
      <c r="ALZ184" s="249"/>
      <c r="AMA184" s="249"/>
      <c r="AMB184" s="249"/>
      <c r="AMC184" s="249"/>
      <c r="AMD184" s="249"/>
      <c r="AME184" s="249"/>
      <c r="AMF184" s="249"/>
      <c r="AMG184" s="249"/>
      <c r="AMH184" s="249"/>
      <c r="AMI184" s="249"/>
      <c r="AMJ184" s="249"/>
      <c r="AMK184" s="249"/>
      <c r="AML184" s="249"/>
      <c r="AMM184" s="249"/>
      <c r="AMN184" s="249"/>
      <c r="AMO184" s="249"/>
      <c r="AMP184" s="249"/>
      <c r="AMQ184" s="249"/>
      <c r="AMR184" s="249"/>
      <c r="AMS184" s="249"/>
      <c r="AMT184" s="249"/>
      <c r="AMU184" s="249"/>
      <c r="AMV184" s="249"/>
      <c r="AMW184" s="249"/>
      <c r="AMX184" s="249"/>
      <c r="AMY184" s="249"/>
      <c r="AMZ184" s="249"/>
      <c r="ANA184" s="249"/>
      <c r="ANB184" s="249"/>
      <c r="ANC184" s="249"/>
      <c r="AND184" s="249"/>
      <c r="ANE184" s="249"/>
      <c r="ANF184" s="249"/>
      <c r="ANG184" s="249"/>
      <c r="ANH184" s="249"/>
      <c r="ANI184" s="249"/>
      <c r="ANJ184" s="249"/>
      <c r="ANK184" s="249"/>
      <c r="ANL184" s="249"/>
      <c r="ANM184" s="249"/>
      <c r="ANN184" s="249"/>
      <c r="ANO184" s="249"/>
      <c r="ANP184" s="249"/>
      <c r="ANQ184" s="249"/>
      <c r="ANR184" s="249"/>
      <c r="ANS184" s="249"/>
      <c r="ANT184" s="249"/>
      <c r="ANU184" s="249"/>
      <c r="ANV184" s="249"/>
      <c r="ANW184" s="249"/>
      <c r="ANX184" s="249"/>
      <c r="ANY184" s="249"/>
      <c r="ANZ184" s="249"/>
      <c r="AOA184" s="249"/>
      <c r="AOB184" s="249"/>
      <c r="AOC184" s="249"/>
      <c r="AOD184" s="249"/>
      <c r="AOE184" s="249"/>
      <c r="AOF184" s="249"/>
      <c r="AOG184" s="249"/>
      <c r="AOH184" s="249"/>
      <c r="AOI184" s="249"/>
      <c r="AOJ184" s="249"/>
      <c r="AOK184" s="249"/>
      <c r="AOL184" s="249"/>
      <c r="AOM184" s="249"/>
      <c r="AON184" s="249"/>
      <c r="AOO184" s="249"/>
      <c r="AOP184" s="249"/>
      <c r="AOQ184" s="249"/>
      <c r="AOR184" s="249"/>
      <c r="AOS184" s="249"/>
      <c r="AOT184" s="249"/>
      <c r="AOU184" s="249"/>
      <c r="AOV184" s="249"/>
      <c r="AOW184" s="249"/>
      <c r="AOX184" s="249"/>
      <c r="AOY184" s="249"/>
      <c r="AOZ184" s="249"/>
      <c r="APA184" s="249"/>
      <c r="APB184" s="249"/>
      <c r="APC184" s="249"/>
      <c r="APD184" s="249"/>
      <c r="APE184" s="249"/>
      <c r="APF184" s="249"/>
      <c r="APG184" s="249"/>
      <c r="APH184" s="249"/>
      <c r="API184" s="249"/>
      <c r="APJ184" s="249"/>
      <c r="APK184" s="249"/>
      <c r="APL184" s="249"/>
      <c r="APM184" s="249"/>
      <c r="APN184" s="249"/>
      <c r="APO184" s="249"/>
      <c r="APP184" s="249"/>
    </row>
    <row r="185" spans="1:1108" s="249" customFormat="1">
      <c r="A185" s="42">
        <v>465</v>
      </c>
      <c r="B185" s="168">
        <v>168</v>
      </c>
      <c r="C185" s="102" t="s">
        <v>1204</v>
      </c>
      <c r="D185" s="174">
        <v>2000</v>
      </c>
      <c r="E185" s="97" t="s">
        <v>1160</v>
      </c>
      <c r="F185" s="280" t="s">
        <v>1189</v>
      </c>
      <c r="G185" s="405" t="s">
        <v>1188</v>
      </c>
      <c r="H185" s="405" t="s">
        <v>1191</v>
      </c>
      <c r="I185" s="405" t="s">
        <v>1190</v>
      </c>
      <c r="J185" s="10" t="s">
        <v>1192</v>
      </c>
      <c r="K185" s="10" t="s">
        <v>1193</v>
      </c>
      <c r="L185" s="74" t="s">
        <v>1194</v>
      </c>
      <c r="M185" s="10" t="s">
        <v>1195</v>
      </c>
      <c r="N185" s="74" t="s">
        <v>201</v>
      </c>
      <c r="O185" s="177">
        <v>101563</v>
      </c>
      <c r="P185" s="401">
        <v>80</v>
      </c>
      <c r="Q185" s="401" t="s">
        <v>0</v>
      </c>
      <c r="R185" s="401">
        <v>41</v>
      </c>
      <c r="S185" s="109" t="s">
        <v>0</v>
      </c>
      <c r="T185" s="109">
        <v>1.5</v>
      </c>
      <c r="U185" s="109" t="s">
        <v>0</v>
      </c>
      <c r="V185" s="109">
        <v>6.6</v>
      </c>
      <c r="W185" s="109" t="s">
        <v>0</v>
      </c>
      <c r="X185" s="109">
        <v>3.5</v>
      </c>
      <c r="Y185" s="109" t="s">
        <v>0</v>
      </c>
      <c r="Z185" s="109">
        <v>5</v>
      </c>
      <c r="AA185" s="109" t="s">
        <v>0</v>
      </c>
      <c r="AB185" s="109"/>
      <c r="AC185" s="109" t="s">
        <v>0</v>
      </c>
      <c r="AD185" s="109"/>
      <c r="AE185" s="109" t="s">
        <v>0</v>
      </c>
      <c r="AF185" s="77">
        <v>3.5</v>
      </c>
      <c r="AG185" s="78">
        <v>6</v>
      </c>
      <c r="AH185" s="77" t="s">
        <v>1186</v>
      </c>
      <c r="AI185" s="77" t="s">
        <v>0</v>
      </c>
      <c r="AJ185" s="80"/>
      <c r="AK185" s="80"/>
      <c r="AL185" s="26" t="s">
        <v>11</v>
      </c>
      <c r="AM185" s="26"/>
      <c r="AN185" s="26"/>
      <c r="AO185" s="26"/>
      <c r="AP185" s="111">
        <v>20</v>
      </c>
      <c r="AQ185" s="111" t="s">
        <v>7</v>
      </c>
      <c r="AR185" s="83">
        <v>5.2999999999999999E-2</v>
      </c>
      <c r="AS185" s="83" t="s">
        <v>20</v>
      </c>
      <c r="AT185" s="265"/>
      <c r="AU185" s="266"/>
      <c r="AV185" s="266"/>
      <c r="AW185" s="74" t="s">
        <v>206</v>
      </c>
      <c r="AX185" s="74" t="s">
        <v>207</v>
      </c>
      <c r="AY185" s="74" t="s">
        <v>208</v>
      </c>
      <c r="AZ185" s="74" t="s">
        <v>209</v>
      </c>
      <c r="BA185" s="152" t="s">
        <v>4</v>
      </c>
      <c r="BB185" s="86" t="s">
        <v>165</v>
      </c>
      <c r="BC185" s="86" t="s">
        <v>4</v>
      </c>
      <c r="BD185" s="86" t="s">
        <v>166</v>
      </c>
      <c r="BE185" s="404" t="s">
        <v>1160</v>
      </c>
      <c r="BF185" s="236" t="s">
        <v>1170</v>
      </c>
      <c r="BG185" s="236" t="s">
        <v>1171</v>
      </c>
      <c r="BH185" s="236" t="s">
        <v>1172</v>
      </c>
      <c r="BM185" s="155" t="s">
        <v>215</v>
      </c>
      <c r="BN185" s="154" t="s">
        <v>216</v>
      </c>
      <c r="BO185" s="154" t="s">
        <v>217</v>
      </c>
      <c r="BP185" s="154" t="s">
        <v>218</v>
      </c>
      <c r="BQ185" s="155" t="s">
        <v>219</v>
      </c>
      <c r="BR185" s="154" t="s">
        <v>220</v>
      </c>
      <c r="BS185" s="121" t="s">
        <v>221</v>
      </c>
      <c r="BT185" s="121" t="s">
        <v>222</v>
      </c>
      <c r="BU185" s="121" t="s">
        <v>215</v>
      </c>
      <c r="BV185" s="121" t="s">
        <v>216</v>
      </c>
      <c r="BW185" s="121" t="s">
        <v>217</v>
      </c>
      <c r="BX185" s="121" t="s">
        <v>218</v>
      </c>
      <c r="BY185" s="121" t="s">
        <v>283</v>
      </c>
      <c r="BZ185" s="154"/>
      <c r="CA185" s="154"/>
      <c r="CB185" s="154"/>
      <c r="CC185" s="154" t="s">
        <v>227</v>
      </c>
      <c r="CD185" s="156" t="s">
        <v>228</v>
      </c>
      <c r="CE185" s="157" t="s">
        <v>229</v>
      </c>
      <c r="CF185" s="157" t="s">
        <v>230</v>
      </c>
      <c r="CG185" s="245" t="s">
        <v>231</v>
      </c>
      <c r="CH185" s="154" t="s">
        <v>232</v>
      </c>
      <c r="CI185" s="156" t="s">
        <v>233</v>
      </c>
      <c r="CJ185" s="156" t="s">
        <v>234</v>
      </c>
      <c r="CK185" s="158"/>
      <c r="CL185" s="158"/>
      <c r="CM185" s="158"/>
      <c r="CN185" s="158"/>
      <c r="CO185" s="158"/>
      <c r="CP185" s="158"/>
      <c r="CQ185" s="158"/>
      <c r="CR185" s="158"/>
      <c r="CS185" s="158"/>
      <c r="CT185" s="158"/>
      <c r="CU185" s="158"/>
      <c r="CV185" s="158"/>
      <c r="CW185" s="158"/>
      <c r="CX185" s="158"/>
      <c r="CY185" s="158"/>
      <c r="CZ185" s="91"/>
      <c r="DA185" s="92"/>
      <c r="DB185" s="92"/>
      <c r="DC185" s="92"/>
      <c r="DD185" s="92"/>
      <c r="DE185" s="91" t="s">
        <v>235</v>
      </c>
      <c r="DF185" s="92"/>
      <c r="DG185" s="158"/>
      <c r="DH185" s="158"/>
      <c r="DI185" s="92"/>
      <c r="DJ185" s="91"/>
      <c r="DK185" s="91"/>
      <c r="DL185" s="91"/>
      <c r="DM185" s="127" t="s">
        <v>283</v>
      </c>
      <c r="DN185" s="127" t="s">
        <v>283</v>
      </c>
      <c r="DO185" s="127" t="s">
        <v>283</v>
      </c>
      <c r="DP185" s="127"/>
      <c r="DQ185" s="91"/>
      <c r="DR185" s="91"/>
      <c r="DS185" s="91"/>
      <c r="DT185" s="91"/>
      <c r="DU185" s="91" t="s">
        <v>1173</v>
      </c>
      <c r="DV185" s="91" t="s">
        <v>1174</v>
      </c>
      <c r="DW185" s="91" t="s">
        <v>1175</v>
      </c>
      <c r="DX185" s="91" t="s">
        <v>1176</v>
      </c>
      <c r="DY185" s="91"/>
      <c r="DZ185" s="91"/>
      <c r="EA185" s="91"/>
      <c r="EB185" s="91"/>
      <c r="EC185" s="91"/>
      <c r="ED185" s="91"/>
      <c r="EE185" s="91"/>
      <c r="EF185" s="91"/>
      <c r="EG185" s="94"/>
      <c r="EH185" s="94"/>
      <c r="EI185" s="95"/>
      <c r="EJ185" s="95"/>
      <c r="EK185" s="96"/>
      <c r="EL185" s="74"/>
      <c r="EM185" s="74"/>
      <c r="EN185" s="137"/>
      <c r="EO185" s="185"/>
      <c r="EP185" s="185"/>
      <c r="EQ185" s="185" t="s">
        <v>1196</v>
      </c>
      <c r="ER185" s="185" t="s">
        <v>1197</v>
      </c>
      <c r="ES185" s="185" t="s">
        <v>1198</v>
      </c>
      <c r="ET185" s="185"/>
      <c r="EU185" s="185"/>
      <c r="EV185" s="137"/>
      <c r="EW185" s="137"/>
      <c r="EX185" s="356"/>
      <c r="EY185" s="356"/>
      <c r="EZ185" s="356"/>
      <c r="FA185" s="356"/>
      <c r="FB185" s="356"/>
      <c r="FC185" s="356"/>
      <c r="FD185" s="356"/>
      <c r="FE185" s="356"/>
      <c r="FF185" s="248"/>
      <c r="FG185" s="248"/>
      <c r="FH185" s="248"/>
      <c r="FI185" s="248"/>
      <c r="FJ185" s="248"/>
      <c r="FK185" s="248"/>
      <c r="FL185" s="135">
        <v>1</v>
      </c>
      <c r="FM185" s="136"/>
      <c r="FN185" s="136"/>
      <c r="FO185" s="136"/>
      <c r="FP185" s="136"/>
      <c r="FQ185" s="136"/>
      <c r="FR185" s="136"/>
      <c r="FS185" s="136"/>
      <c r="FT185" s="136"/>
      <c r="FU185" s="136"/>
      <c r="FV185" s="136"/>
    </row>
    <row r="186" spans="1:1108" s="249" customFormat="1">
      <c r="A186" s="42">
        <v>466</v>
      </c>
      <c r="B186" s="168">
        <v>169</v>
      </c>
      <c r="C186" s="102" t="s">
        <v>1205</v>
      </c>
      <c r="D186" s="174">
        <v>2000</v>
      </c>
      <c r="E186" s="97" t="s">
        <v>1160</v>
      </c>
      <c r="F186" s="280" t="s">
        <v>1189</v>
      </c>
      <c r="G186" s="405" t="s">
        <v>1188</v>
      </c>
      <c r="H186" s="405" t="s">
        <v>1191</v>
      </c>
      <c r="I186" s="405" t="s">
        <v>1190</v>
      </c>
      <c r="J186" s="10" t="s">
        <v>1192</v>
      </c>
      <c r="K186" s="10" t="s">
        <v>1193</v>
      </c>
      <c r="L186" s="74" t="s">
        <v>1194</v>
      </c>
      <c r="M186" s="10" t="s">
        <v>1195</v>
      </c>
      <c r="N186" s="74" t="s">
        <v>201</v>
      </c>
      <c r="O186" s="177">
        <v>101565</v>
      </c>
      <c r="P186" s="401">
        <v>100</v>
      </c>
      <c r="Q186" s="401" t="s">
        <v>0</v>
      </c>
      <c r="R186" s="401">
        <v>52</v>
      </c>
      <c r="S186" s="109" t="s">
        <v>0</v>
      </c>
      <c r="T186" s="109">
        <v>1.75</v>
      </c>
      <c r="U186" s="109" t="s">
        <v>0</v>
      </c>
      <c r="V186" s="109">
        <v>7.7</v>
      </c>
      <c r="W186" s="109" t="s">
        <v>0</v>
      </c>
      <c r="X186" s="109">
        <v>4</v>
      </c>
      <c r="Y186" s="109" t="s">
        <v>0</v>
      </c>
      <c r="Z186" s="109">
        <v>5</v>
      </c>
      <c r="AA186" s="109" t="s">
        <v>0</v>
      </c>
      <c r="AB186" s="109"/>
      <c r="AC186" s="109" t="s">
        <v>0</v>
      </c>
      <c r="AD186" s="109"/>
      <c r="AE186" s="109" t="s">
        <v>0</v>
      </c>
      <c r="AF186" s="77">
        <v>4</v>
      </c>
      <c r="AG186" s="78">
        <v>8</v>
      </c>
      <c r="AH186" s="77" t="s">
        <v>202</v>
      </c>
      <c r="AI186" s="77" t="s">
        <v>0</v>
      </c>
      <c r="AJ186" s="80"/>
      <c r="AK186" s="80"/>
      <c r="AL186" s="26" t="s">
        <v>11</v>
      </c>
      <c r="AM186" s="26"/>
      <c r="AN186" s="26"/>
      <c r="AO186" s="26"/>
      <c r="AP186" s="111">
        <v>20</v>
      </c>
      <c r="AQ186" s="111" t="s">
        <v>7</v>
      </c>
      <c r="AR186" s="83">
        <v>9.2999999999999999E-2</v>
      </c>
      <c r="AS186" s="83" t="s">
        <v>20</v>
      </c>
      <c r="AT186" s="265"/>
      <c r="AU186" s="266"/>
      <c r="AV186" s="266"/>
      <c r="AW186" s="74" t="s">
        <v>206</v>
      </c>
      <c r="AX186" s="74" t="s">
        <v>207</v>
      </c>
      <c r="AY186" s="74" t="s">
        <v>208</v>
      </c>
      <c r="AZ186" s="74" t="s">
        <v>209</v>
      </c>
      <c r="BA186" s="152" t="s">
        <v>4</v>
      </c>
      <c r="BB186" s="86" t="s">
        <v>165</v>
      </c>
      <c r="BC186" s="86" t="s">
        <v>4</v>
      </c>
      <c r="BD186" s="86" t="s">
        <v>166</v>
      </c>
      <c r="BE186" s="404" t="s">
        <v>1160</v>
      </c>
      <c r="BF186" s="236" t="s">
        <v>1170</v>
      </c>
      <c r="BG186" s="236" t="s">
        <v>1171</v>
      </c>
      <c r="BH186" s="236" t="s">
        <v>1172</v>
      </c>
      <c r="BM186" s="155" t="s">
        <v>215</v>
      </c>
      <c r="BN186" s="154" t="s">
        <v>216</v>
      </c>
      <c r="BO186" s="154" t="s">
        <v>217</v>
      </c>
      <c r="BP186" s="154" t="s">
        <v>218</v>
      </c>
      <c r="BQ186" s="155" t="s">
        <v>219</v>
      </c>
      <c r="BR186" s="154" t="s">
        <v>220</v>
      </c>
      <c r="BS186" s="121" t="s">
        <v>221</v>
      </c>
      <c r="BT186" s="121" t="s">
        <v>222</v>
      </c>
      <c r="BU186" s="121" t="s">
        <v>215</v>
      </c>
      <c r="BV186" s="121" t="s">
        <v>216</v>
      </c>
      <c r="BW186" s="121" t="s">
        <v>217</v>
      </c>
      <c r="BX186" s="121" t="s">
        <v>218</v>
      </c>
      <c r="BY186" s="121" t="s">
        <v>283</v>
      </c>
      <c r="BZ186" s="154"/>
      <c r="CA186" s="154"/>
      <c r="CB186" s="154"/>
      <c r="CC186" s="154" t="s">
        <v>227</v>
      </c>
      <c r="CD186" s="156" t="s">
        <v>228</v>
      </c>
      <c r="CE186" s="157" t="s">
        <v>229</v>
      </c>
      <c r="CF186" s="157" t="s">
        <v>230</v>
      </c>
      <c r="CG186" s="245" t="s">
        <v>231</v>
      </c>
      <c r="CH186" s="154" t="s">
        <v>232</v>
      </c>
      <c r="CI186" s="156" t="s">
        <v>233</v>
      </c>
      <c r="CJ186" s="156" t="s">
        <v>234</v>
      </c>
      <c r="CK186" s="158"/>
      <c r="CL186" s="158"/>
      <c r="CM186" s="158"/>
      <c r="CN186" s="158"/>
      <c r="CO186" s="158"/>
      <c r="CP186" s="158"/>
      <c r="CQ186" s="158"/>
      <c r="CR186" s="158"/>
      <c r="CS186" s="158"/>
      <c r="CT186" s="158"/>
      <c r="CU186" s="158"/>
      <c r="CV186" s="158"/>
      <c r="CW186" s="158"/>
      <c r="CX186" s="158"/>
      <c r="CY186" s="158"/>
      <c r="CZ186" s="91"/>
      <c r="DA186" s="92"/>
      <c r="DB186" s="92"/>
      <c r="DC186" s="92"/>
      <c r="DD186" s="92"/>
      <c r="DE186" s="91" t="s">
        <v>235</v>
      </c>
      <c r="DF186" s="92"/>
      <c r="DG186" s="158"/>
      <c r="DH186" s="158"/>
      <c r="DI186" s="92"/>
      <c r="DJ186" s="91"/>
      <c r="DK186" s="91"/>
      <c r="DL186" s="91"/>
      <c r="DM186" s="127" t="s">
        <v>283</v>
      </c>
      <c r="DN186" s="127" t="s">
        <v>283</v>
      </c>
      <c r="DO186" s="127" t="s">
        <v>283</v>
      </c>
      <c r="DP186" s="127"/>
      <c r="DQ186" s="91"/>
      <c r="DR186" s="91"/>
      <c r="DS186" s="91"/>
      <c r="DT186" s="91"/>
      <c r="DU186" s="91" t="s">
        <v>1173</v>
      </c>
      <c r="DV186" s="91" t="s">
        <v>1174</v>
      </c>
      <c r="DW186" s="91" t="s">
        <v>1175</v>
      </c>
      <c r="DX186" s="91" t="s">
        <v>1176</v>
      </c>
      <c r="DY186" s="91"/>
      <c r="DZ186" s="91"/>
      <c r="EA186" s="91"/>
      <c r="EB186" s="91"/>
      <c r="EC186" s="91"/>
      <c r="ED186" s="91"/>
      <c r="EE186" s="91"/>
      <c r="EF186" s="91"/>
      <c r="EG186" s="94"/>
      <c r="EH186" s="94"/>
      <c r="EI186" s="95"/>
      <c r="EJ186" s="95"/>
      <c r="EK186" s="96"/>
      <c r="EL186" s="74"/>
      <c r="EM186" s="74"/>
      <c r="EN186" s="137"/>
      <c r="EO186" s="185"/>
      <c r="EP186" s="185"/>
      <c r="EQ186" s="185" t="s">
        <v>1196</v>
      </c>
      <c r="ER186" s="185" t="s">
        <v>1197</v>
      </c>
      <c r="ES186" s="185" t="s">
        <v>1198</v>
      </c>
      <c r="ET186" s="185"/>
      <c r="EU186" s="185"/>
      <c r="EV186" s="137"/>
      <c r="EW186" s="137"/>
      <c r="EX186" s="356"/>
      <c r="EY186" s="356"/>
      <c r="EZ186" s="356"/>
      <c r="FA186" s="356"/>
      <c r="FB186" s="356"/>
      <c r="FC186" s="356"/>
      <c r="FD186" s="356"/>
      <c r="FE186" s="356"/>
      <c r="FF186" s="248"/>
      <c r="FG186" s="248"/>
      <c r="FH186" s="248"/>
      <c r="FI186" s="248"/>
      <c r="FJ186" s="248"/>
      <c r="FK186" s="248"/>
      <c r="FL186" s="135">
        <v>1</v>
      </c>
      <c r="FM186" s="136"/>
      <c r="FN186" s="136"/>
      <c r="FO186" s="136"/>
      <c r="FP186" s="136"/>
      <c r="FQ186" s="136"/>
      <c r="FR186" s="136"/>
      <c r="FS186" s="136"/>
      <c r="FT186" s="136"/>
      <c r="FU186" s="136"/>
      <c r="FV186" s="136"/>
    </row>
    <row r="187" spans="1:1108" s="249" customFormat="1">
      <c r="A187" s="199">
        <v>467</v>
      </c>
      <c r="B187" s="232">
        <v>170</v>
      </c>
      <c r="C187" s="201"/>
      <c r="D187" s="206"/>
      <c r="E187" s="326"/>
      <c r="F187" s="326"/>
      <c r="G187" s="206"/>
      <c r="H187" s="206"/>
      <c r="I187" s="206"/>
      <c r="J187" s="326"/>
      <c r="K187" s="326"/>
      <c r="L187" s="319"/>
      <c r="M187" s="332"/>
      <c r="N187" s="319"/>
      <c r="O187" s="321"/>
      <c r="P187" s="213"/>
      <c r="Q187" s="213"/>
      <c r="R187" s="213"/>
      <c r="S187" s="213"/>
      <c r="T187" s="213"/>
      <c r="U187" s="21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13"/>
      <c r="AF187" s="213"/>
      <c r="AG187" s="217"/>
      <c r="AH187" s="213"/>
      <c r="AI187" s="213"/>
      <c r="AJ187" s="341"/>
      <c r="AK187" s="341"/>
      <c r="AL187" s="342"/>
      <c r="AM187" s="342"/>
      <c r="AN187" s="342"/>
      <c r="AO187" s="342"/>
      <c r="AP187" s="217"/>
      <c r="AQ187" s="217"/>
      <c r="AR187" s="345"/>
      <c r="AS187" s="345"/>
      <c r="AT187" s="345"/>
      <c r="AU187" s="345"/>
      <c r="AV187" s="345"/>
      <c r="AW187" s="319"/>
      <c r="AX187" s="319"/>
      <c r="AY187" s="319"/>
      <c r="AZ187" s="319"/>
      <c r="BA187" s="319"/>
      <c r="BB187" s="332"/>
      <c r="BC187" s="332"/>
      <c r="BD187" s="332"/>
      <c r="BE187" s="203"/>
      <c r="BF187" s="319"/>
      <c r="BG187" s="319"/>
      <c r="BH187" s="319"/>
      <c r="BI187" s="252"/>
      <c r="BJ187" s="252"/>
      <c r="BK187" s="252"/>
      <c r="BL187" s="252"/>
      <c r="BM187" s="319"/>
      <c r="BN187" s="319"/>
      <c r="BO187" s="319"/>
      <c r="BP187" s="319"/>
      <c r="BQ187" s="319"/>
      <c r="BR187" s="319"/>
      <c r="BS187" s="222" t="s">
        <v>283</v>
      </c>
      <c r="BT187" s="222" t="s">
        <v>283</v>
      </c>
      <c r="BU187" s="222" t="s">
        <v>283</v>
      </c>
      <c r="BV187" s="222" t="s">
        <v>283</v>
      </c>
      <c r="BW187" s="222" t="s">
        <v>283</v>
      </c>
      <c r="BX187" s="222" t="s">
        <v>283</v>
      </c>
      <c r="BY187" s="222" t="s">
        <v>283</v>
      </c>
      <c r="BZ187" s="319"/>
      <c r="CA187" s="319"/>
      <c r="CB187" s="319"/>
      <c r="CC187" s="319"/>
      <c r="CD187" s="319"/>
      <c r="CE187" s="319"/>
      <c r="CF187" s="319"/>
      <c r="CG187" s="319"/>
      <c r="CH187" s="319"/>
      <c r="CI187" s="319"/>
      <c r="CJ187" s="319"/>
      <c r="CK187" s="319"/>
      <c r="CL187" s="319"/>
      <c r="CM187" s="319"/>
      <c r="CN187" s="319"/>
      <c r="CO187" s="319"/>
      <c r="CP187" s="319"/>
      <c r="CQ187" s="319"/>
      <c r="CR187" s="319"/>
      <c r="CS187" s="319"/>
      <c r="CT187" s="319"/>
      <c r="CU187" s="319"/>
      <c r="CV187" s="319"/>
      <c r="CW187" s="319"/>
      <c r="CX187" s="319"/>
      <c r="CY187" s="319"/>
      <c r="CZ187" s="319"/>
      <c r="DA187" s="330"/>
      <c r="DB187" s="330"/>
      <c r="DC187" s="330"/>
      <c r="DD187" s="330"/>
      <c r="DE187" s="319"/>
      <c r="DF187" s="330"/>
      <c r="DG187" s="319"/>
      <c r="DH187" s="319"/>
      <c r="DI187" s="330"/>
      <c r="DJ187" s="319"/>
      <c r="DK187" s="319"/>
      <c r="DL187" s="319"/>
      <c r="DM187" s="228" t="s">
        <v>283</v>
      </c>
      <c r="DN187" s="228" t="s">
        <v>283</v>
      </c>
      <c r="DO187" s="228" t="s">
        <v>283</v>
      </c>
      <c r="DP187" s="228"/>
      <c r="DQ187" s="319"/>
      <c r="DR187" s="319"/>
      <c r="DS187" s="319"/>
      <c r="DT187" s="319"/>
      <c r="DU187" s="319"/>
      <c r="DV187" s="319"/>
      <c r="DW187" s="319"/>
      <c r="DX187" s="319"/>
      <c r="DY187" s="319"/>
      <c r="DZ187" s="319"/>
      <c r="EA187" s="319"/>
      <c r="EB187" s="319"/>
      <c r="EC187" s="319"/>
      <c r="ED187" s="319"/>
      <c r="EE187" s="319"/>
      <c r="EF187" s="319"/>
      <c r="EG187" s="200"/>
      <c r="EH187" s="200"/>
      <c r="EI187" s="319"/>
      <c r="EJ187" s="319"/>
      <c r="EK187" s="281"/>
      <c r="EL187" s="319"/>
      <c r="EM187" s="319"/>
      <c r="EN187" s="200"/>
      <c r="EO187" s="281"/>
      <c r="EP187" s="281"/>
      <c r="EQ187" s="281"/>
      <c r="ER187" s="281"/>
      <c r="ES187" s="281"/>
      <c r="ET187" s="281"/>
      <c r="EU187" s="281"/>
      <c r="EV187" s="200"/>
      <c r="EW187" s="200"/>
      <c r="EX187" s="319"/>
      <c r="EY187" s="319"/>
      <c r="EZ187" s="319"/>
      <c r="FA187" s="319"/>
      <c r="FB187" s="319"/>
      <c r="FC187" s="319"/>
      <c r="FD187" s="319"/>
      <c r="FE187" s="319"/>
      <c r="FF187" s="317"/>
      <c r="FG187" s="317"/>
      <c r="FH187" s="317"/>
      <c r="FI187" s="317"/>
      <c r="FJ187" s="317"/>
      <c r="FK187" s="317"/>
      <c r="FL187" s="234">
        <v>1</v>
      </c>
      <c r="FM187" s="222"/>
      <c r="FN187" s="222"/>
      <c r="FO187" s="222"/>
      <c r="FP187" s="222"/>
      <c r="FQ187" s="222"/>
      <c r="FR187" s="222"/>
      <c r="FS187" s="222"/>
      <c r="FT187" s="222"/>
      <c r="FU187" s="222"/>
      <c r="FV187" s="222"/>
      <c r="FW187" s="252"/>
      <c r="FX187" s="252"/>
      <c r="FY187" s="252"/>
      <c r="FZ187" s="252"/>
      <c r="GA187" s="252"/>
      <c r="GB187" s="252"/>
      <c r="GC187" s="252"/>
      <c r="GD187" s="252"/>
      <c r="GE187" s="252"/>
      <c r="GF187" s="252"/>
      <c r="GG187" s="252"/>
      <c r="GH187" s="252"/>
      <c r="GI187" s="252"/>
      <c r="GJ187" s="252"/>
      <c r="GK187" s="252"/>
      <c r="GL187" s="252"/>
      <c r="GM187" s="252"/>
      <c r="GN187" s="252"/>
      <c r="GO187" s="252"/>
      <c r="GP187" s="252"/>
      <c r="GQ187" s="252"/>
      <c r="GR187" s="252"/>
      <c r="GS187" s="252"/>
      <c r="GT187" s="252"/>
      <c r="GU187" s="252"/>
      <c r="GV187" s="252"/>
      <c r="GW187" s="252"/>
      <c r="GX187" s="252"/>
      <c r="GY187" s="252"/>
      <c r="GZ187" s="252"/>
      <c r="HA187" s="252"/>
      <c r="HB187" s="252"/>
      <c r="HC187" s="252"/>
      <c r="HD187" s="252"/>
      <c r="HE187" s="252"/>
      <c r="HF187" s="252"/>
      <c r="HG187" s="252"/>
      <c r="HH187" s="252"/>
      <c r="HI187" s="252"/>
      <c r="HJ187" s="252"/>
      <c r="HK187" s="252"/>
      <c r="HL187" s="252"/>
      <c r="HM187" s="252"/>
      <c r="HN187" s="252"/>
      <c r="HO187" s="252"/>
      <c r="HP187" s="252"/>
      <c r="HQ187" s="252"/>
      <c r="HR187" s="252"/>
      <c r="HS187" s="252"/>
      <c r="HT187" s="252"/>
      <c r="HU187" s="252"/>
      <c r="HV187" s="252"/>
      <c r="HW187" s="252"/>
      <c r="HX187" s="252"/>
      <c r="HY187" s="252"/>
      <c r="HZ187" s="252"/>
      <c r="IA187" s="252"/>
      <c r="IB187" s="252"/>
      <c r="IC187" s="252"/>
      <c r="ID187" s="252"/>
      <c r="IE187" s="252"/>
      <c r="IF187" s="252"/>
      <c r="IG187" s="252"/>
      <c r="IH187" s="252"/>
      <c r="II187" s="252"/>
      <c r="IJ187" s="252"/>
      <c r="IK187" s="252"/>
      <c r="IL187" s="252"/>
      <c r="IM187" s="252"/>
      <c r="IN187" s="252"/>
      <c r="IO187" s="252"/>
      <c r="IP187" s="252"/>
      <c r="IQ187" s="252"/>
      <c r="IR187" s="252"/>
      <c r="IS187" s="252"/>
      <c r="IT187" s="252"/>
      <c r="IU187" s="252"/>
      <c r="IV187" s="252"/>
      <c r="IW187" s="252"/>
      <c r="IX187" s="252"/>
      <c r="IY187" s="252"/>
      <c r="IZ187" s="252"/>
      <c r="JA187" s="252"/>
      <c r="JB187" s="252"/>
      <c r="JC187" s="252"/>
      <c r="JD187" s="252"/>
      <c r="JE187" s="252"/>
      <c r="JF187" s="252"/>
      <c r="JG187" s="252"/>
      <c r="JH187" s="252"/>
      <c r="JI187" s="252"/>
      <c r="JJ187" s="252"/>
      <c r="JK187" s="252"/>
      <c r="JL187" s="252"/>
      <c r="JM187" s="252"/>
      <c r="JN187" s="252"/>
      <c r="JO187" s="252"/>
      <c r="JP187" s="252"/>
      <c r="JQ187" s="252"/>
      <c r="JR187" s="252"/>
      <c r="JS187" s="252"/>
      <c r="JT187" s="252"/>
      <c r="JU187" s="252"/>
      <c r="JV187" s="252"/>
      <c r="JW187" s="252"/>
      <c r="JX187" s="252"/>
      <c r="JY187" s="252"/>
      <c r="JZ187" s="252"/>
      <c r="KA187" s="252"/>
      <c r="KB187" s="252"/>
      <c r="KC187" s="252"/>
      <c r="KD187" s="252"/>
      <c r="KE187" s="252"/>
      <c r="KF187" s="252"/>
      <c r="KG187" s="252"/>
      <c r="KH187" s="252"/>
      <c r="KI187" s="252"/>
      <c r="KJ187" s="252"/>
      <c r="KK187" s="252"/>
      <c r="KL187" s="252"/>
      <c r="KM187" s="252"/>
      <c r="KN187" s="252"/>
      <c r="KO187" s="252"/>
      <c r="KP187" s="252"/>
      <c r="KQ187" s="252"/>
      <c r="KR187" s="252"/>
      <c r="KS187" s="252"/>
      <c r="KT187" s="252"/>
      <c r="KU187" s="252"/>
      <c r="KV187" s="252"/>
      <c r="KW187" s="252"/>
      <c r="KX187" s="252"/>
      <c r="KY187" s="252"/>
      <c r="KZ187" s="252"/>
      <c r="LA187" s="252"/>
      <c r="LB187" s="252"/>
      <c r="LC187" s="252"/>
      <c r="LD187" s="252"/>
      <c r="LE187" s="252"/>
      <c r="LF187" s="252"/>
      <c r="LG187" s="252"/>
      <c r="LH187" s="252"/>
      <c r="LI187" s="252"/>
      <c r="LJ187" s="252"/>
      <c r="LK187" s="252"/>
      <c r="LL187" s="252"/>
      <c r="LM187" s="252"/>
      <c r="LN187" s="252"/>
      <c r="LO187" s="252"/>
      <c r="LP187" s="252"/>
      <c r="LQ187" s="252"/>
      <c r="LR187" s="252"/>
      <c r="LS187" s="252"/>
      <c r="LT187" s="252"/>
      <c r="LU187" s="252"/>
      <c r="LV187" s="252"/>
      <c r="LW187" s="252"/>
      <c r="LX187" s="252"/>
      <c r="LY187" s="252"/>
      <c r="LZ187" s="252"/>
      <c r="MA187" s="252"/>
      <c r="MB187" s="252"/>
      <c r="MC187" s="252"/>
      <c r="MD187" s="252"/>
      <c r="ME187" s="252"/>
      <c r="MF187" s="252"/>
      <c r="MG187" s="252"/>
      <c r="MH187" s="252"/>
      <c r="MI187" s="252"/>
      <c r="MJ187" s="252"/>
      <c r="MK187" s="252"/>
      <c r="ML187" s="252"/>
      <c r="MM187" s="252"/>
      <c r="MN187" s="252"/>
      <c r="MO187" s="252"/>
      <c r="MP187" s="252"/>
      <c r="MQ187" s="252"/>
      <c r="MR187" s="252"/>
      <c r="MS187" s="252"/>
      <c r="MT187" s="252"/>
      <c r="MU187" s="252"/>
      <c r="MV187" s="252"/>
      <c r="MW187" s="252"/>
      <c r="MX187" s="252"/>
      <c r="MY187" s="252"/>
      <c r="MZ187" s="252"/>
      <c r="NA187" s="252"/>
      <c r="NB187" s="252"/>
      <c r="NC187" s="252"/>
      <c r="ND187" s="252"/>
      <c r="NE187" s="252"/>
      <c r="NF187" s="252"/>
      <c r="NG187" s="252"/>
      <c r="NH187" s="252"/>
      <c r="NI187" s="252"/>
      <c r="NJ187" s="252"/>
      <c r="NK187" s="252"/>
      <c r="NL187" s="252"/>
      <c r="NM187" s="252"/>
      <c r="NN187" s="252"/>
      <c r="NO187" s="252"/>
      <c r="NP187" s="252"/>
      <c r="NQ187" s="252"/>
      <c r="NR187" s="252"/>
      <c r="NS187" s="252"/>
      <c r="NT187" s="252"/>
      <c r="NU187" s="252"/>
      <c r="NV187" s="252"/>
      <c r="NW187" s="252"/>
      <c r="NX187" s="252"/>
      <c r="NY187" s="252"/>
      <c r="NZ187" s="252"/>
      <c r="OA187" s="252"/>
      <c r="OB187" s="252"/>
      <c r="OC187" s="252"/>
      <c r="OD187" s="252"/>
      <c r="OE187" s="252"/>
      <c r="OF187" s="252"/>
      <c r="OG187" s="252"/>
      <c r="OH187" s="252"/>
      <c r="OI187" s="252"/>
      <c r="OJ187" s="252"/>
      <c r="OK187" s="252"/>
      <c r="OL187" s="252"/>
      <c r="OM187" s="252"/>
      <c r="ON187" s="252"/>
      <c r="OO187" s="252"/>
      <c r="OP187" s="252"/>
      <c r="OQ187" s="252"/>
      <c r="OR187" s="252"/>
      <c r="OS187" s="252"/>
      <c r="OT187" s="252"/>
      <c r="OU187" s="252"/>
      <c r="OV187" s="252"/>
      <c r="OW187" s="252"/>
      <c r="OX187" s="252"/>
      <c r="OY187" s="252"/>
      <c r="OZ187" s="252"/>
      <c r="PA187" s="252"/>
      <c r="PB187" s="252"/>
      <c r="PC187" s="252"/>
      <c r="PD187" s="252"/>
      <c r="PE187" s="252"/>
      <c r="PF187" s="252"/>
      <c r="PG187" s="252"/>
      <c r="PH187" s="252"/>
      <c r="PI187" s="252"/>
      <c r="PJ187" s="252"/>
      <c r="PK187" s="252"/>
      <c r="PL187" s="252"/>
      <c r="PM187" s="252"/>
      <c r="PN187" s="252"/>
      <c r="PO187" s="252"/>
      <c r="PP187" s="252"/>
      <c r="PQ187" s="252"/>
      <c r="PR187" s="252"/>
      <c r="PS187" s="252"/>
      <c r="PT187" s="252"/>
      <c r="PU187" s="252"/>
      <c r="PV187" s="252"/>
      <c r="PW187" s="252"/>
      <c r="PX187" s="252"/>
      <c r="PY187" s="252"/>
      <c r="PZ187" s="252"/>
      <c r="QA187" s="252"/>
      <c r="QB187" s="252"/>
      <c r="QC187" s="252"/>
      <c r="QD187" s="252"/>
      <c r="QE187" s="252"/>
      <c r="QF187" s="252"/>
      <c r="QG187" s="252"/>
      <c r="QH187" s="252"/>
      <c r="QI187" s="252"/>
      <c r="QJ187" s="252"/>
      <c r="QK187" s="252"/>
      <c r="QL187" s="252"/>
      <c r="QM187" s="252"/>
      <c r="QN187" s="252"/>
      <c r="QO187" s="252"/>
      <c r="QP187" s="252"/>
      <c r="QQ187" s="252"/>
      <c r="QR187" s="252"/>
      <c r="QS187" s="252"/>
      <c r="QT187" s="252"/>
      <c r="QU187" s="252"/>
      <c r="QV187" s="252"/>
      <c r="QW187" s="252"/>
      <c r="QX187" s="252"/>
      <c r="QY187" s="252"/>
      <c r="QZ187" s="252"/>
      <c r="RA187" s="252"/>
      <c r="RB187" s="252"/>
      <c r="RC187" s="252"/>
      <c r="RD187" s="252"/>
      <c r="RE187" s="252"/>
      <c r="RF187" s="252"/>
      <c r="RG187" s="252"/>
      <c r="RH187" s="252"/>
      <c r="RI187" s="252"/>
      <c r="RJ187" s="252"/>
      <c r="RK187" s="252"/>
      <c r="RL187" s="252"/>
      <c r="RM187" s="252"/>
      <c r="RN187" s="252"/>
      <c r="RO187" s="252"/>
      <c r="RP187" s="252"/>
      <c r="RQ187" s="252"/>
      <c r="RR187" s="252"/>
      <c r="RS187" s="252"/>
      <c r="RT187" s="252"/>
      <c r="RU187" s="252"/>
      <c r="RV187" s="252"/>
      <c r="RW187" s="252"/>
      <c r="RX187" s="252"/>
      <c r="RY187" s="252"/>
      <c r="RZ187" s="252"/>
      <c r="SA187" s="252"/>
      <c r="SB187" s="252"/>
      <c r="SC187" s="252"/>
      <c r="SD187" s="252"/>
      <c r="SE187" s="252"/>
      <c r="SF187" s="252"/>
      <c r="SG187" s="252"/>
      <c r="SH187" s="252"/>
      <c r="SI187" s="252"/>
      <c r="SJ187" s="252"/>
      <c r="SK187" s="252"/>
      <c r="SL187" s="252"/>
      <c r="SM187" s="252"/>
      <c r="SN187" s="252"/>
      <c r="SO187" s="252"/>
      <c r="SP187" s="252"/>
      <c r="SQ187" s="252"/>
      <c r="SR187" s="252"/>
      <c r="SS187" s="252"/>
      <c r="ST187" s="252"/>
      <c r="SU187" s="252"/>
      <c r="SV187" s="252"/>
      <c r="SW187" s="252"/>
      <c r="SX187" s="252"/>
      <c r="SY187" s="252"/>
      <c r="SZ187" s="252"/>
      <c r="TA187" s="252"/>
      <c r="TB187" s="252"/>
      <c r="TC187" s="252"/>
      <c r="TD187" s="252"/>
      <c r="TE187" s="252"/>
      <c r="TF187" s="252"/>
      <c r="TG187" s="252"/>
      <c r="TH187" s="252"/>
      <c r="TI187" s="252"/>
      <c r="TJ187" s="252"/>
      <c r="TK187" s="252"/>
      <c r="TL187" s="252"/>
      <c r="TM187" s="252"/>
      <c r="TN187" s="252"/>
      <c r="TO187" s="252"/>
      <c r="TP187" s="252"/>
      <c r="TQ187" s="252"/>
      <c r="TR187" s="252"/>
      <c r="TS187" s="252"/>
      <c r="TT187" s="252"/>
      <c r="TU187" s="252"/>
      <c r="TV187" s="252"/>
      <c r="TW187" s="252"/>
      <c r="TX187" s="252"/>
      <c r="TY187" s="252"/>
      <c r="TZ187" s="252"/>
      <c r="UA187" s="252"/>
      <c r="UB187" s="252"/>
      <c r="UC187" s="252"/>
      <c r="UD187" s="252"/>
      <c r="UE187" s="252"/>
      <c r="UF187" s="252"/>
      <c r="UG187" s="252"/>
      <c r="UH187" s="252"/>
      <c r="UI187" s="252"/>
      <c r="UJ187" s="252"/>
      <c r="UK187" s="252"/>
      <c r="UL187" s="252"/>
      <c r="UM187" s="252"/>
      <c r="UN187" s="252"/>
      <c r="UO187" s="252"/>
      <c r="UP187" s="252"/>
      <c r="UQ187" s="252"/>
      <c r="UR187" s="252"/>
      <c r="US187" s="252"/>
      <c r="UT187" s="252"/>
      <c r="UU187" s="252"/>
      <c r="UV187" s="252"/>
      <c r="UW187" s="252"/>
      <c r="UX187" s="252"/>
      <c r="UY187" s="252"/>
      <c r="UZ187" s="252"/>
      <c r="VA187" s="252"/>
      <c r="VB187" s="252"/>
      <c r="VC187" s="252"/>
      <c r="VD187" s="252"/>
      <c r="VE187" s="252"/>
      <c r="VF187" s="252"/>
      <c r="VG187" s="252"/>
      <c r="VH187" s="252"/>
      <c r="VI187" s="252"/>
      <c r="VJ187" s="252"/>
      <c r="VK187" s="252"/>
      <c r="VL187" s="252"/>
      <c r="VM187" s="252"/>
      <c r="VN187" s="252"/>
      <c r="VO187" s="252"/>
      <c r="VP187" s="252"/>
      <c r="VQ187" s="252"/>
      <c r="VR187" s="252"/>
      <c r="VS187" s="252"/>
      <c r="VT187" s="252"/>
      <c r="VU187" s="252"/>
      <c r="VV187" s="252"/>
      <c r="VW187" s="252"/>
      <c r="VX187" s="252"/>
      <c r="VY187" s="252"/>
      <c r="VZ187" s="252"/>
      <c r="WA187" s="252"/>
      <c r="WB187" s="252"/>
      <c r="WC187" s="252"/>
      <c r="WD187" s="252"/>
      <c r="WE187" s="252"/>
      <c r="WF187" s="252"/>
      <c r="WG187" s="252"/>
      <c r="WH187" s="252"/>
      <c r="WI187" s="252"/>
      <c r="WJ187" s="252"/>
      <c r="WK187" s="252"/>
      <c r="WL187" s="252"/>
      <c r="WM187" s="252"/>
      <c r="WN187" s="252"/>
      <c r="WO187" s="252"/>
      <c r="WP187" s="252"/>
      <c r="WQ187" s="252"/>
      <c r="WR187" s="252"/>
      <c r="WS187" s="252"/>
      <c r="WT187" s="252"/>
      <c r="WU187" s="252"/>
      <c r="WV187" s="252"/>
      <c r="WW187" s="252"/>
      <c r="WX187" s="252"/>
      <c r="WY187" s="252"/>
      <c r="WZ187" s="252"/>
      <c r="XA187" s="252"/>
      <c r="XB187" s="252"/>
      <c r="XC187" s="252"/>
      <c r="XD187" s="252"/>
      <c r="XE187" s="252"/>
      <c r="XF187" s="252"/>
      <c r="XG187" s="252"/>
      <c r="XH187" s="252"/>
      <c r="XI187" s="252"/>
      <c r="XJ187" s="252"/>
      <c r="XK187" s="252"/>
      <c r="XL187" s="252"/>
      <c r="XM187" s="252"/>
      <c r="XN187" s="252"/>
      <c r="XO187" s="252"/>
      <c r="XP187" s="252"/>
      <c r="XQ187" s="252"/>
      <c r="XR187" s="252"/>
      <c r="XS187" s="252"/>
      <c r="XT187" s="252"/>
      <c r="XU187" s="252"/>
      <c r="XV187" s="252"/>
      <c r="XW187" s="252"/>
      <c r="XX187" s="252"/>
      <c r="XY187" s="252"/>
      <c r="XZ187" s="252"/>
      <c r="YA187" s="252"/>
      <c r="YB187" s="252"/>
      <c r="YC187" s="252"/>
      <c r="YD187" s="252"/>
      <c r="YE187" s="252"/>
      <c r="YF187" s="252"/>
      <c r="YG187" s="252"/>
      <c r="YH187" s="252"/>
      <c r="YI187" s="252"/>
      <c r="YJ187" s="252"/>
      <c r="YK187" s="252"/>
      <c r="YL187" s="252"/>
      <c r="YM187" s="252"/>
      <c r="YN187" s="252"/>
      <c r="YO187" s="252"/>
      <c r="YP187" s="252"/>
      <c r="YQ187" s="252"/>
      <c r="YR187" s="252"/>
      <c r="YS187" s="252"/>
      <c r="YT187" s="252"/>
      <c r="YU187" s="252"/>
      <c r="YV187" s="252"/>
      <c r="YW187" s="252"/>
      <c r="YX187" s="252"/>
      <c r="YY187" s="252"/>
      <c r="YZ187" s="252"/>
      <c r="ZA187" s="252"/>
      <c r="ZB187" s="252"/>
      <c r="ZC187" s="252"/>
      <c r="ZD187" s="252"/>
      <c r="ZE187" s="252"/>
      <c r="ZF187" s="252"/>
      <c r="ZG187" s="252"/>
      <c r="ZH187" s="252"/>
      <c r="ZI187" s="252"/>
      <c r="ZJ187" s="252"/>
      <c r="ZK187" s="252"/>
      <c r="ZL187" s="252"/>
      <c r="ZM187" s="252"/>
      <c r="ZN187" s="252"/>
      <c r="ZO187" s="252"/>
      <c r="ZP187" s="252"/>
      <c r="ZQ187" s="252"/>
      <c r="ZR187" s="252"/>
      <c r="ZS187" s="252"/>
      <c r="ZT187" s="252"/>
      <c r="ZU187" s="252"/>
      <c r="ZV187" s="252"/>
      <c r="ZW187" s="252"/>
      <c r="ZX187" s="252"/>
      <c r="ZY187" s="252"/>
      <c r="ZZ187" s="252"/>
      <c r="AAA187" s="252"/>
      <c r="AAB187" s="252"/>
      <c r="AAC187" s="252"/>
      <c r="AAD187" s="252"/>
      <c r="AAE187" s="252"/>
      <c r="AAF187" s="252"/>
      <c r="AAG187" s="252"/>
      <c r="AAH187" s="252"/>
      <c r="AAI187" s="252"/>
      <c r="AAJ187" s="252"/>
      <c r="AAK187" s="252"/>
      <c r="AAL187" s="252"/>
      <c r="AAM187" s="252"/>
      <c r="AAN187" s="252"/>
      <c r="AAO187" s="252"/>
      <c r="AAP187" s="252"/>
      <c r="AAQ187" s="252"/>
      <c r="AAR187" s="252"/>
      <c r="AAS187" s="252"/>
      <c r="AAT187" s="252"/>
      <c r="AAU187" s="252"/>
      <c r="AAV187" s="252"/>
      <c r="AAW187" s="252"/>
      <c r="AAX187" s="252"/>
      <c r="AAY187" s="252"/>
      <c r="AAZ187" s="252"/>
      <c r="ABA187" s="252"/>
      <c r="ABB187" s="252"/>
      <c r="ABC187" s="252"/>
      <c r="ABD187" s="252"/>
      <c r="ABE187" s="252"/>
      <c r="ABF187" s="252"/>
      <c r="ABG187" s="252"/>
      <c r="ABH187" s="252"/>
      <c r="ABI187" s="252"/>
      <c r="ABJ187" s="252"/>
      <c r="ABK187" s="252"/>
      <c r="ABL187" s="252"/>
      <c r="ABM187" s="252"/>
      <c r="ABN187" s="252"/>
      <c r="ABO187" s="252"/>
      <c r="ABP187" s="252"/>
      <c r="ABQ187" s="252"/>
      <c r="ABR187" s="252"/>
      <c r="ABS187" s="252"/>
      <c r="ABT187" s="252"/>
      <c r="ABU187" s="252"/>
      <c r="ABV187" s="252"/>
      <c r="ABW187" s="252"/>
      <c r="ABX187" s="252"/>
      <c r="ABY187" s="252"/>
      <c r="ABZ187" s="252"/>
      <c r="ACA187" s="252"/>
      <c r="ACB187" s="252"/>
      <c r="ACC187" s="252"/>
      <c r="ACD187" s="252"/>
      <c r="ACE187" s="252"/>
      <c r="ACF187" s="252"/>
      <c r="ACG187" s="252"/>
      <c r="ACH187" s="252"/>
      <c r="ACI187" s="252"/>
      <c r="ACJ187" s="252"/>
      <c r="ACK187" s="252"/>
      <c r="ACL187" s="252"/>
      <c r="ACM187" s="252"/>
      <c r="ACN187" s="252"/>
      <c r="ACO187" s="252"/>
      <c r="ACP187" s="252"/>
      <c r="ACQ187" s="252"/>
      <c r="ACR187" s="252"/>
      <c r="ACS187" s="252"/>
      <c r="ACT187" s="252"/>
      <c r="ACU187" s="252"/>
      <c r="ACV187" s="252"/>
      <c r="ACW187" s="252"/>
      <c r="ACX187" s="252"/>
      <c r="ACY187" s="252"/>
      <c r="ACZ187" s="252"/>
      <c r="ADA187" s="252"/>
      <c r="ADB187" s="252"/>
      <c r="ADC187" s="252"/>
      <c r="ADD187" s="252"/>
      <c r="ADE187" s="252"/>
      <c r="ADF187" s="252"/>
      <c r="ADG187" s="252"/>
      <c r="ADH187" s="252"/>
      <c r="ADI187" s="252"/>
      <c r="ADJ187" s="252"/>
      <c r="ADK187" s="252"/>
      <c r="ADL187" s="252"/>
      <c r="ADM187" s="252"/>
      <c r="ADN187" s="252"/>
      <c r="ADO187" s="252"/>
      <c r="ADP187" s="252"/>
      <c r="ADQ187" s="252"/>
      <c r="ADR187" s="252"/>
      <c r="ADS187" s="252"/>
      <c r="ADT187" s="252"/>
      <c r="ADU187" s="252"/>
      <c r="ADV187" s="252"/>
      <c r="ADW187" s="252"/>
      <c r="ADX187" s="252"/>
      <c r="ADY187" s="252"/>
      <c r="ADZ187" s="252"/>
      <c r="AEA187" s="252"/>
      <c r="AEB187" s="252"/>
      <c r="AEC187" s="252"/>
      <c r="AED187" s="252"/>
      <c r="AEE187" s="252"/>
      <c r="AEF187" s="252"/>
      <c r="AEG187" s="252"/>
      <c r="AEH187" s="252"/>
      <c r="AEI187" s="252"/>
      <c r="AEJ187" s="252"/>
      <c r="AEK187" s="252"/>
      <c r="AEL187" s="252"/>
      <c r="AEM187" s="252"/>
      <c r="AEN187" s="252"/>
      <c r="AEO187" s="252"/>
      <c r="AEP187" s="252"/>
      <c r="AEQ187" s="252"/>
      <c r="AER187" s="252"/>
      <c r="AES187" s="252"/>
      <c r="AET187" s="252"/>
      <c r="AEU187" s="252"/>
      <c r="AEV187" s="252"/>
      <c r="AEW187" s="252"/>
      <c r="AEX187" s="252"/>
      <c r="AEY187" s="252"/>
      <c r="AEZ187" s="252"/>
      <c r="AFA187" s="252"/>
      <c r="AFB187" s="252"/>
      <c r="AFC187" s="252"/>
      <c r="AFD187" s="252"/>
      <c r="AFE187" s="252"/>
      <c r="AFF187" s="252"/>
      <c r="AFG187" s="252"/>
      <c r="AFH187" s="252"/>
      <c r="AFI187" s="252"/>
      <c r="AFJ187" s="252"/>
      <c r="AFK187" s="252"/>
      <c r="AFL187" s="252"/>
      <c r="AFM187" s="252"/>
      <c r="AFN187" s="252"/>
      <c r="AFO187" s="252"/>
      <c r="AFP187" s="252"/>
      <c r="AFQ187" s="252"/>
      <c r="AFR187" s="252"/>
      <c r="AFS187" s="252"/>
      <c r="AFT187" s="252"/>
      <c r="AFU187" s="252"/>
      <c r="AFV187" s="252"/>
      <c r="AFW187" s="252"/>
      <c r="AFX187" s="252"/>
      <c r="AFY187" s="252"/>
      <c r="AFZ187" s="252"/>
      <c r="AGA187" s="252"/>
      <c r="AGB187" s="252"/>
      <c r="AGC187" s="252"/>
      <c r="AGD187" s="252"/>
      <c r="AGE187" s="252"/>
      <c r="AGF187" s="252"/>
      <c r="AGG187" s="252"/>
      <c r="AGH187" s="252"/>
      <c r="AGI187" s="252"/>
      <c r="AGJ187" s="252"/>
      <c r="AGK187" s="252"/>
      <c r="AGL187" s="252"/>
      <c r="AGM187" s="252"/>
      <c r="AGN187" s="252"/>
      <c r="AGO187" s="252"/>
      <c r="AGP187" s="252"/>
      <c r="AGQ187" s="252"/>
      <c r="AGR187" s="252"/>
      <c r="AGS187" s="252"/>
      <c r="AGT187" s="252"/>
      <c r="AGU187" s="252"/>
      <c r="AGV187" s="252"/>
      <c r="AGW187" s="252"/>
      <c r="AGX187" s="252"/>
      <c r="AGY187" s="252"/>
      <c r="AGZ187" s="252"/>
      <c r="AHA187" s="252"/>
      <c r="AHB187" s="252"/>
      <c r="AHC187" s="252"/>
      <c r="AHD187" s="252"/>
      <c r="AHE187" s="252"/>
      <c r="AHF187" s="252"/>
      <c r="AHG187" s="252"/>
      <c r="AHH187" s="252"/>
      <c r="AHI187" s="252"/>
      <c r="AHJ187" s="252"/>
      <c r="AHK187" s="252"/>
      <c r="AHL187" s="252"/>
      <c r="AHM187" s="252"/>
      <c r="AHN187" s="252"/>
      <c r="AHO187" s="252"/>
      <c r="AHP187" s="252"/>
      <c r="AHQ187" s="252"/>
      <c r="AHR187" s="252"/>
      <c r="AHS187" s="252"/>
      <c r="AHT187" s="252"/>
      <c r="AHU187" s="252"/>
      <c r="AHV187" s="252"/>
      <c r="AHW187" s="252"/>
      <c r="AHX187" s="252"/>
      <c r="AHY187" s="252"/>
      <c r="AHZ187" s="252"/>
      <c r="AIA187" s="252"/>
      <c r="AIB187" s="252"/>
      <c r="AIC187" s="252"/>
      <c r="AID187" s="252"/>
      <c r="AIE187" s="252"/>
      <c r="AIF187" s="252"/>
      <c r="AIG187" s="252"/>
      <c r="AIH187" s="252"/>
      <c r="AII187" s="252"/>
      <c r="AIJ187" s="252"/>
      <c r="AIK187" s="252"/>
      <c r="AIL187" s="252"/>
      <c r="AIM187" s="252"/>
      <c r="AIN187" s="252"/>
      <c r="AIO187" s="252"/>
      <c r="AIP187" s="252"/>
      <c r="AIQ187" s="252"/>
      <c r="AIR187" s="252"/>
      <c r="AIS187" s="252"/>
      <c r="AIT187" s="252"/>
      <c r="AIU187" s="252"/>
      <c r="AIV187" s="252"/>
      <c r="AIW187" s="252"/>
      <c r="AIX187" s="252"/>
      <c r="AIY187" s="252"/>
      <c r="AIZ187" s="252"/>
      <c r="AJA187" s="252"/>
      <c r="AJB187" s="252"/>
      <c r="AJC187" s="252"/>
      <c r="AJD187" s="252"/>
      <c r="AJE187" s="252"/>
      <c r="AJF187" s="252"/>
      <c r="AJG187" s="252"/>
      <c r="AJH187" s="252"/>
      <c r="AJI187" s="252"/>
      <c r="AJJ187" s="252"/>
      <c r="AJK187" s="252"/>
      <c r="AJL187" s="252"/>
      <c r="AJM187" s="252"/>
      <c r="AJN187" s="252"/>
      <c r="AJO187" s="252"/>
      <c r="AJP187" s="252"/>
      <c r="AJQ187" s="252"/>
      <c r="AJR187" s="252"/>
      <c r="AJS187" s="252"/>
      <c r="AJT187" s="252"/>
      <c r="AJU187" s="252"/>
      <c r="AJV187" s="252"/>
      <c r="AJW187" s="252"/>
      <c r="AJX187" s="252"/>
      <c r="AJY187" s="252"/>
      <c r="AJZ187" s="252"/>
      <c r="AKA187" s="252"/>
      <c r="AKB187" s="252"/>
      <c r="AKC187" s="252"/>
      <c r="AKD187" s="252"/>
      <c r="AKE187" s="252"/>
      <c r="AKF187" s="252"/>
      <c r="AKG187" s="252"/>
      <c r="AKH187" s="252"/>
      <c r="AKI187" s="252"/>
      <c r="AKJ187" s="252"/>
      <c r="AKK187" s="252"/>
      <c r="AKL187" s="252"/>
      <c r="AKM187" s="252"/>
      <c r="AKN187" s="252"/>
      <c r="AKO187" s="252"/>
      <c r="AKP187" s="252"/>
      <c r="AKQ187" s="252"/>
      <c r="AKR187" s="252"/>
      <c r="AKS187" s="252"/>
      <c r="AKT187" s="252"/>
      <c r="AKU187" s="252"/>
      <c r="AKV187" s="252"/>
      <c r="AKW187" s="252"/>
      <c r="AKX187" s="252"/>
      <c r="AKY187" s="252"/>
      <c r="AKZ187" s="252"/>
      <c r="ALA187" s="252"/>
      <c r="ALB187" s="252"/>
      <c r="ALC187" s="252"/>
      <c r="ALD187" s="252"/>
      <c r="ALE187" s="252"/>
      <c r="ALF187" s="252"/>
      <c r="ALG187" s="252"/>
      <c r="ALH187" s="252"/>
      <c r="ALI187" s="252"/>
      <c r="ALJ187" s="252"/>
      <c r="ALK187" s="252"/>
      <c r="ALL187" s="252"/>
      <c r="ALM187" s="252"/>
      <c r="ALN187" s="252"/>
      <c r="ALO187" s="252"/>
      <c r="ALP187" s="252"/>
      <c r="ALQ187" s="252"/>
      <c r="ALR187" s="252"/>
      <c r="ALS187" s="252"/>
      <c r="ALT187" s="252"/>
      <c r="ALU187" s="252"/>
      <c r="ALV187" s="252"/>
      <c r="ALW187" s="252"/>
      <c r="ALX187" s="252"/>
      <c r="ALY187" s="252"/>
      <c r="ALZ187" s="252"/>
      <c r="AMA187" s="252"/>
      <c r="AMB187" s="252"/>
      <c r="AMC187" s="252"/>
      <c r="AMD187" s="252"/>
      <c r="AME187" s="252"/>
      <c r="AMF187" s="252"/>
      <c r="AMG187" s="252"/>
      <c r="AMH187" s="252"/>
      <c r="AMI187" s="252"/>
      <c r="AMJ187" s="252"/>
      <c r="AMK187" s="252"/>
      <c r="AML187" s="252"/>
      <c r="AMM187" s="252"/>
      <c r="AMN187" s="252"/>
      <c r="AMO187" s="252"/>
      <c r="AMP187" s="252"/>
      <c r="AMQ187" s="252"/>
      <c r="AMR187" s="252"/>
      <c r="AMS187" s="252"/>
      <c r="AMT187" s="252"/>
      <c r="AMU187" s="252"/>
      <c r="AMV187" s="252"/>
      <c r="AMW187" s="252"/>
      <c r="AMX187" s="252"/>
      <c r="AMY187" s="252"/>
      <c r="AMZ187" s="252"/>
      <c r="ANA187" s="252"/>
      <c r="ANB187" s="252"/>
      <c r="ANC187" s="252"/>
      <c r="AND187" s="252"/>
      <c r="ANE187" s="252"/>
      <c r="ANF187" s="252"/>
      <c r="ANG187" s="252"/>
      <c r="ANH187" s="252"/>
      <c r="ANI187" s="252"/>
      <c r="ANJ187" s="252"/>
      <c r="ANK187" s="252"/>
      <c r="ANL187" s="252"/>
      <c r="ANM187" s="252"/>
      <c r="ANN187" s="252"/>
      <c r="ANO187" s="252"/>
      <c r="ANP187" s="252"/>
      <c r="ANQ187" s="252"/>
      <c r="ANR187" s="252"/>
      <c r="ANS187" s="252"/>
      <c r="ANT187" s="252"/>
      <c r="ANU187" s="252"/>
      <c r="ANV187" s="252"/>
      <c r="ANW187" s="252"/>
      <c r="ANX187" s="252"/>
      <c r="ANY187" s="252"/>
      <c r="ANZ187" s="252"/>
      <c r="AOA187" s="252"/>
      <c r="AOB187" s="252"/>
      <c r="AOC187" s="252"/>
      <c r="AOD187" s="252"/>
      <c r="AOE187" s="252"/>
      <c r="AOF187" s="252"/>
      <c r="AOG187" s="252"/>
      <c r="AOH187" s="252"/>
      <c r="AOI187" s="252"/>
      <c r="AOJ187" s="252"/>
      <c r="AOK187" s="252"/>
      <c r="AOL187" s="252"/>
      <c r="AOM187" s="252"/>
      <c r="AON187" s="252"/>
      <c r="AOO187" s="252"/>
      <c r="AOP187" s="252"/>
      <c r="AOQ187" s="252"/>
      <c r="AOR187" s="252"/>
      <c r="AOS187" s="252"/>
      <c r="AOT187" s="252"/>
      <c r="AOU187" s="252"/>
      <c r="AOV187" s="252"/>
      <c r="AOW187" s="252"/>
      <c r="AOX187" s="252"/>
      <c r="AOY187" s="252"/>
      <c r="AOZ187" s="252"/>
      <c r="APA187" s="252"/>
      <c r="APB187" s="252"/>
      <c r="APC187" s="252"/>
      <c r="APD187" s="252"/>
      <c r="APE187" s="252"/>
      <c r="APF187" s="252"/>
      <c r="APG187" s="252"/>
      <c r="APH187" s="252"/>
      <c r="API187" s="252"/>
      <c r="APJ187" s="252"/>
      <c r="APK187" s="252"/>
      <c r="APL187" s="252"/>
      <c r="APM187" s="252"/>
      <c r="APN187" s="252"/>
      <c r="APO187" s="252"/>
      <c r="APP187" s="252"/>
    </row>
    <row r="188" spans="1:1108" s="249" customFormat="1">
      <c r="A188" s="42">
        <v>468</v>
      </c>
      <c r="B188" s="168">
        <v>171</v>
      </c>
      <c r="C188" s="102" t="s">
        <v>1206</v>
      </c>
      <c r="D188" s="174">
        <v>2003</v>
      </c>
      <c r="E188" s="97" t="s">
        <v>1160</v>
      </c>
      <c r="F188" s="280" t="s">
        <v>1208</v>
      </c>
      <c r="G188" s="405" t="s">
        <v>1207</v>
      </c>
      <c r="H188" s="405" t="s">
        <v>1210</v>
      </c>
      <c r="I188" s="405" t="s">
        <v>1209</v>
      </c>
      <c r="J188" s="10" t="s">
        <v>1211</v>
      </c>
      <c r="K188" s="10" t="s">
        <v>1212</v>
      </c>
      <c r="L188" s="74" t="s">
        <v>1213</v>
      </c>
      <c r="M188" s="10" t="s">
        <v>1214</v>
      </c>
      <c r="N188" s="74" t="s">
        <v>201</v>
      </c>
      <c r="O188" s="177">
        <v>101580</v>
      </c>
      <c r="P188" s="401">
        <v>40</v>
      </c>
      <c r="Q188" s="401" t="s">
        <v>0</v>
      </c>
      <c r="R188" s="401">
        <v>32</v>
      </c>
      <c r="S188" s="109" t="s">
        <v>0</v>
      </c>
      <c r="T188" s="109">
        <v>1</v>
      </c>
      <c r="U188" s="109" t="s">
        <v>0</v>
      </c>
      <c r="V188" s="109">
        <v>4.7</v>
      </c>
      <c r="W188" s="109" t="s">
        <v>0</v>
      </c>
      <c r="X188" s="109">
        <v>2.5</v>
      </c>
      <c r="Y188" s="109" t="s">
        <v>0</v>
      </c>
      <c r="Z188" s="109">
        <v>3</v>
      </c>
      <c r="AA188" s="109" t="s">
        <v>0</v>
      </c>
      <c r="AB188" s="109"/>
      <c r="AC188" s="109" t="s">
        <v>0</v>
      </c>
      <c r="AD188" s="109"/>
      <c r="AE188" s="109" t="s">
        <v>0</v>
      </c>
      <c r="AF188" s="77">
        <v>2.5</v>
      </c>
      <c r="AG188" s="78">
        <v>4</v>
      </c>
      <c r="AH188" s="77" t="s">
        <v>1181</v>
      </c>
      <c r="AI188" s="77" t="s">
        <v>0</v>
      </c>
      <c r="AJ188" s="80"/>
      <c r="AK188" s="80"/>
      <c r="AL188" s="26" t="s">
        <v>11</v>
      </c>
      <c r="AM188" s="26"/>
      <c r="AN188" s="26"/>
      <c r="AO188" s="26"/>
      <c r="AP188" s="111">
        <v>100</v>
      </c>
      <c r="AQ188" s="111" t="s">
        <v>7</v>
      </c>
      <c r="AR188" s="83">
        <v>1.4E-2</v>
      </c>
      <c r="AS188" s="83" t="s">
        <v>20</v>
      </c>
      <c r="AT188" s="265"/>
      <c r="AU188" s="266"/>
      <c r="AV188" s="266"/>
      <c r="AW188" s="74" t="s">
        <v>206</v>
      </c>
      <c r="AX188" s="74" t="s">
        <v>207</v>
      </c>
      <c r="AY188" s="74" t="s">
        <v>208</v>
      </c>
      <c r="AZ188" s="74" t="s">
        <v>209</v>
      </c>
      <c r="BA188" s="152" t="s">
        <v>4</v>
      </c>
      <c r="BB188" s="86" t="s">
        <v>165</v>
      </c>
      <c r="BC188" s="86" t="s">
        <v>4</v>
      </c>
      <c r="BD188" s="86" t="s">
        <v>166</v>
      </c>
      <c r="BE188" s="404" t="s">
        <v>1160</v>
      </c>
      <c r="BF188" s="236" t="s">
        <v>1170</v>
      </c>
      <c r="BG188" s="236" t="s">
        <v>1171</v>
      </c>
      <c r="BH188" s="236" t="s">
        <v>1172</v>
      </c>
      <c r="BM188" s="155" t="s">
        <v>215</v>
      </c>
      <c r="BN188" s="154" t="s">
        <v>216</v>
      </c>
      <c r="BO188" s="154" t="s">
        <v>217</v>
      </c>
      <c r="BP188" s="154" t="s">
        <v>218</v>
      </c>
      <c r="BQ188" s="155" t="s">
        <v>219</v>
      </c>
      <c r="BR188" s="154" t="s">
        <v>220</v>
      </c>
      <c r="BS188" s="121" t="s">
        <v>221</v>
      </c>
      <c r="BT188" s="121" t="s">
        <v>222</v>
      </c>
      <c r="BU188" s="121" t="s">
        <v>215</v>
      </c>
      <c r="BV188" s="121" t="s">
        <v>216</v>
      </c>
      <c r="BW188" s="121" t="s">
        <v>217</v>
      </c>
      <c r="BX188" s="121" t="s">
        <v>218</v>
      </c>
      <c r="BY188" s="121" t="s">
        <v>283</v>
      </c>
      <c r="BZ188" s="154"/>
      <c r="CA188" s="154"/>
      <c r="CB188" s="154"/>
      <c r="CC188" s="154" t="s">
        <v>227</v>
      </c>
      <c r="CD188" s="156" t="s">
        <v>228</v>
      </c>
      <c r="CE188" s="157" t="s">
        <v>229</v>
      </c>
      <c r="CF188" s="157" t="s">
        <v>230</v>
      </c>
      <c r="CG188" s="245" t="s">
        <v>231</v>
      </c>
      <c r="CH188" s="154" t="s">
        <v>232</v>
      </c>
      <c r="CI188" s="156" t="s">
        <v>233</v>
      </c>
      <c r="CJ188" s="156" t="s">
        <v>234</v>
      </c>
      <c r="CK188" s="158"/>
      <c r="CL188" s="158"/>
      <c r="CM188" s="158"/>
      <c r="CN188" s="158"/>
      <c r="CO188" s="158"/>
      <c r="CP188" s="158"/>
      <c r="CQ188" s="158"/>
      <c r="CR188" s="158"/>
      <c r="CS188" s="158"/>
      <c r="CT188" s="158"/>
      <c r="CU188" s="158"/>
      <c r="CV188" s="158"/>
      <c r="CW188" s="158"/>
      <c r="CX188" s="158"/>
      <c r="CY188" s="158"/>
      <c r="CZ188" s="91"/>
      <c r="DA188" s="92"/>
      <c r="DB188" s="92"/>
      <c r="DC188" s="92"/>
      <c r="DD188" s="92"/>
      <c r="DE188" s="91" t="s">
        <v>235</v>
      </c>
      <c r="DF188" s="92"/>
      <c r="DG188" s="158"/>
      <c r="DH188" s="158"/>
      <c r="DI188" s="92"/>
      <c r="DJ188" s="91"/>
      <c r="DK188" s="91"/>
      <c r="DL188" s="91"/>
      <c r="DM188" s="127" t="s">
        <v>283</v>
      </c>
      <c r="DN188" s="127" t="s">
        <v>283</v>
      </c>
      <c r="DO188" s="127" t="s">
        <v>283</v>
      </c>
      <c r="DP188" s="127"/>
      <c r="DQ188" s="91"/>
      <c r="DR188" s="91"/>
      <c r="DS188" s="91"/>
      <c r="DT188" s="91"/>
      <c r="DU188" s="91" t="s">
        <v>1173</v>
      </c>
      <c r="DV188" s="91" t="s">
        <v>1174</v>
      </c>
      <c r="DW188" s="91" t="s">
        <v>1175</v>
      </c>
      <c r="DX188" s="91" t="s">
        <v>1176</v>
      </c>
      <c r="DY188" s="91"/>
      <c r="DZ188" s="91"/>
      <c r="EA188" s="91"/>
      <c r="EB188" s="91"/>
      <c r="EC188" s="91"/>
      <c r="ED188" s="91"/>
      <c r="EE188" s="91"/>
      <c r="EF188" s="91"/>
      <c r="EG188" s="94"/>
      <c r="EH188" s="94"/>
      <c r="EI188" s="95"/>
      <c r="EJ188" s="95"/>
      <c r="EK188" s="96"/>
      <c r="EL188" s="74"/>
      <c r="EM188" s="74"/>
      <c r="EN188" s="137"/>
      <c r="EO188" s="185"/>
      <c r="EP188" s="185"/>
      <c r="EQ188" s="185" t="s">
        <v>1215</v>
      </c>
      <c r="ER188" s="185" t="s">
        <v>1216</v>
      </c>
      <c r="ES188" s="185" t="s">
        <v>1217</v>
      </c>
      <c r="ET188" s="185"/>
      <c r="EU188" s="185"/>
      <c r="EV188" s="137"/>
      <c r="EW188" s="137"/>
      <c r="EX188" s="356"/>
      <c r="EY188" s="356"/>
      <c r="EZ188" s="356"/>
      <c r="FA188" s="356"/>
      <c r="FB188" s="356"/>
      <c r="FC188" s="356"/>
      <c r="FD188" s="356"/>
      <c r="FE188" s="356"/>
      <c r="FF188" s="248"/>
      <c r="FG188" s="248"/>
      <c r="FH188" s="248"/>
      <c r="FI188" s="248"/>
      <c r="FJ188" s="248"/>
      <c r="FK188" s="248"/>
      <c r="FL188" s="135">
        <v>1</v>
      </c>
      <c r="FM188" s="136"/>
      <c r="FN188" s="136"/>
      <c r="FO188" s="136"/>
      <c r="FP188" s="136"/>
      <c r="FQ188" s="136"/>
      <c r="FR188" s="136"/>
      <c r="FS188" s="136"/>
      <c r="FT188" s="136"/>
      <c r="FU188" s="136"/>
      <c r="FV188" s="136"/>
    </row>
    <row r="189" spans="1:1108" s="249" customFormat="1">
      <c r="A189" s="42">
        <v>469</v>
      </c>
      <c r="B189" s="168">
        <v>172</v>
      </c>
      <c r="C189" s="102" t="s">
        <v>1218</v>
      </c>
      <c r="D189" s="174">
        <v>2003</v>
      </c>
      <c r="E189" s="97" t="s">
        <v>1160</v>
      </c>
      <c r="F189" s="280" t="s">
        <v>1208</v>
      </c>
      <c r="G189" s="405" t="s">
        <v>1207</v>
      </c>
      <c r="H189" s="405" t="s">
        <v>1210</v>
      </c>
      <c r="I189" s="405" t="s">
        <v>1209</v>
      </c>
      <c r="J189" s="10" t="s">
        <v>1211</v>
      </c>
      <c r="K189" s="10" t="s">
        <v>1212</v>
      </c>
      <c r="L189" s="74" t="s">
        <v>1213</v>
      </c>
      <c r="M189" s="10" t="s">
        <v>1214</v>
      </c>
      <c r="N189" s="74" t="s">
        <v>201</v>
      </c>
      <c r="O189" s="177">
        <v>101582</v>
      </c>
      <c r="P189" s="401">
        <v>50</v>
      </c>
      <c r="Q189" s="401" t="s">
        <v>0</v>
      </c>
      <c r="R189" s="401">
        <v>39</v>
      </c>
      <c r="S189" s="109" t="s">
        <v>0</v>
      </c>
      <c r="T189" s="109">
        <v>1.25</v>
      </c>
      <c r="U189" s="109" t="s">
        <v>0</v>
      </c>
      <c r="V189" s="109">
        <v>5.5</v>
      </c>
      <c r="W189" s="109" t="s">
        <v>0</v>
      </c>
      <c r="X189" s="109">
        <v>2.75</v>
      </c>
      <c r="Y189" s="109" t="s">
        <v>0</v>
      </c>
      <c r="Z189" s="109">
        <v>5</v>
      </c>
      <c r="AA189" s="109" t="s">
        <v>0</v>
      </c>
      <c r="AB189" s="109"/>
      <c r="AC189" s="109" t="s">
        <v>0</v>
      </c>
      <c r="AD189" s="109"/>
      <c r="AE189" s="109" t="s">
        <v>0</v>
      </c>
      <c r="AF189" s="77">
        <v>3</v>
      </c>
      <c r="AG189" s="78">
        <v>6</v>
      </c>
      <c r="AH189" s="77" t="s">
        <v>1183</v>
      </c>
      <c r="AI189" s="77" t="s">
        <v>0</v>
      </c>
      <c r="AJ189" s="80"/>
      <c r="AK189" s="80"/>
      <c r="AL189" s="26" t="s">
        <v>11</v>
      </c>
      <c r="AM189" s="26"/>
      <c r="AN189" s="26"/>
      <c r="AO189" s="26"/>
      <c r="AP189" s="111">
        <v>20</v>
      </c>
      <c r="AQ189" s="111" t="s">
        <v>7</v>
      </c>
      <c r="AR189" s="83">
        <v>2.4E-2</v>
      </c>
      <c r="AS189" s="83" t="s">
        <v>20</v>
      </c>
      <c r="AT189" s="265"/>
      <c r="AU189" s="266"/>
      <c r="AV189" s="266"/>
      <c r="AW189" s="74" t="s">
        <v>206</v>
      </c>
      <c r="AX189" s="74" t="s">
        <v>207</v>
      </c>
      <c r="AY189" s="74" t="s">
        <v>208</v>
      </c>
      <c r="AZ189" s="74" t="s">
        <v>209</v>
      </c>
      <c r="BA189" s="152" t="s">
        <v>4</v>
      </c>
      <c r="BB189" s="86" t="s">
        <v>165</v>
      </c>
      <c r="BC189" s="86" t="s">
        <v>4</v>
      </c>
      <c r="BD189" s="86" t="s">
        <v>166</v>
      </c>
      <c r="BE189" s="404" t="s">
        <v>1160</v>
      </c>
      <c r="BF189" s="236" t="s">
        <v>1170</v>
      </c>
      <c r="BG189" s="236" t="s">
        <v>1171</v>
      </c>
      <c r="BH189" s="236" t="s">
        <v>1172</v>
      </c>
      <c r="BM189" s="155" t="s">
        <v>215</v>
      </c>
      <c r="BN189" s="154" t="s">
        <v>216</v>
      </c>
      <c r="BO189" s="154" t="s">
        <v>217</v>
      </c>
      <c r="BP189" s="154" t="s">
        <v>218</v>
      </c>
      <c r="BQ189" s="155" t="s">
        <v>219</v>
      </c>
      <c r="BR189" s="154" t="s">
        <v>220</v>
      </c>
      <c r="BS189" s="121" t="s">
        <v>221</v>
      </c>
      <c r="BT189" s="121" t="s">
        <v>222</v>
      </c>
      <c r="BU189" s="121" t="s">
        <v>215</v>
      </c>
      <c r="BV189" s="121" t="s">
        <v>216</v>
      </c>
      <c r="BW189" s="121" t="s">
        <v>217</v>
      </c>
      <c r="BX189" s="121" t="s">
        <v>218</v>
      </c>
      <c r="BY189" s="121" t="s">
        <v>283</v>
      </c>
      <c r="BZ189" s="154"/>
      <c r="CA189" s="154"/>
      <c r="CB189" s="154"/>
      <c r="CC189" s="154" t="s">
        <v>227</v>
      </c>
      <c r="CD189" s="156" t="s">
        <v>228</v>
      </c>
      <c r="CE189" s="157" t="s">
        <v>229</v>
      </c>
      <c r="CF189" s="157" t="s">
        <v>230</v>
      </c>
      <c r="CG189" s="245" t="s">
        <v>231</v>
      </c>
      <c r="CH189" s="154" t="s">
        <v>232</v>
      </c>
      <c r="CI189" s="156" t="s">
        <v>233</v>
      </c>
      <c r="CJ189" s="156" t="s">
        <v>234</v>
      </c>
      <c r="CK189" s="158"/>
      <c r="CL189" s="158"/>
      <c r="CM189" s="158"/>
      <c r="CN189" s="158"/>
      <c r="CO189" s="158"/>
      <c r="CP189" s="158"/>
      <c r="CQ189" s="158"/>
      <c r="CR189" s="158"/>
      <c r="CS189" s="158"/>
      <c r="CT189" s="158"/>
      <c r="CU189" s="158"/>
      <c r="CV189" s="158"/>
      <c r="CW189" s="158"/>
      <c r="CX189" s="158"/>
      <c r="CY189" s="158"/>
      <c r="CZ189" s="91"/>
      <c r="DA189" s="92"/>
      <c r="DB189" s="92"/>
      <c r="DC189" s="92"/>
      <c r="DD189" s="92"/>
      <c r="DE189" s="91" t="s">
        <v>235</v>
      </c>
      <c r="DF189" s="92"/>
      <c r="DG189" s="158"/>
      <c r="DH189" s="158"/>
      <c r="DI189" s="92"/>
      <c r="DJ189" s="91"/>
      <c r="DK189" s="91"/>
      <c r="DL189" s="91"/>
      <c r="DM189" s="127" t="s">
        <v>283</v>
      </c>
      <c r="DN189" s="127" t="s">
        <v>283</v>
      </c>
      <c r="DO189" s="127" t="s">
        <v>283</v>
      </c>
      <c r="DP189" s="127"/>
      <c r="DQ189" s="91"/>
      <c r="DR189" s="91"/>
      <c r="DS189" s="91"/>
      <c r="DT189" s="91"/>
      <c r="DU189" s="91" t="s">
        <v>1173</v>
      </c>
      <c r="DV189" s="91" t="s">
        <v>1174</v>
      </c>
      <c r="DW189" s="91" t="s">
        <v>1175</v>
      </c>
      <c r="DX189" s="91" t="s">
        <v>1176</v>
      </c>
      <c r="DY189" s="91"/>
      <c r="DZ189" s="91"/>
      <c r="EA189" s="91"/>
      <c r="EB189" s="91"/>
      <c r="EC189" s="91"/>
      <c r="ED189" s="91"/>
      <c r="EE189" s="91"/>
      <c r="EF189" s="91"/>
      <c r="EG189" s="94"/>
      <c r="EH189" s="94"/>
      <c r="EI189" s="95"/>
      <c r="EJ189" s="95"/>
      <c r="EK189" s="96"/>
      <c r="EL189" s="74"/>
      <c r="EM189" s="74"/>
      <c r="EN189" s="137"/>
      <c r="EO189" s="185"/>
      <c r="EP189" s="185"/>
      <c r="EQ189" s="185" t="s">
        <v>1215</v>
      </c>
      <c r="ER189" s="185" t="s">
        <v>1216</v>
      </c>
      <c r="ES189" s="185" t="s">
        <v>1217</v>
      </c>
      <c r="ET189" s="185"/>
      <c r="EU189" s="185"/>
      <c r="EV189" s="137"/>
      <c r="EW189" s="137"/>
      <c r="EX189" s="356"/>
      <c r="EY189" s="356"/>
      <c r="EZ189" s="356"/>
      <c r="FA189" s="356"/>
      <c r="FB189" s="356"/>
      <c r="FC189" s="356"/>
      <c r="FD189" s="356"/>
      <c r="FE189" s="356"/>
      <c r="FF189" s="248"/>
      <c r="FG189" s="248"/>
      <c r="FH189" s="248"/>
      <c r="FI189" s="248"/>
      <c r="FJ189" s="248"/>
      <c r="FK189" s="248"/>
      <c r="FL189" s="135">
        <v>1</v>
      </c>
      <c r="FM189" s="136"/>
      <c r="FN189" s="136"/>
      <c r="FO189" s="136"/>
      <c r="FP189" s="136"/>
      <c r="FQ189" s="136"/>
      <c r="FR189" s="136"/>
      <c r="FS189" s="136"/>
      <c r="FT189" s="136"/>
      <c r="FU189" s="136"/>
      <c r="FV189" s="136"/>
    </row>
    <row r="190" spans="1:1108" s="249" customFormat="1">
      <c r="A190" s="42">
        <v>470</v>
      </c>
      <c r="B190" s="168">
        <v>173</v>
      </c>
      <c r="C190" s="102" t="s">
        <v>1219</v>
      </c>
      <c r="D190" s="174">
        <v>2003</v>
      </c>
      <c r="E190" s="97" t="s">
        <v>1160</v>
      </c>
      <c r="F190" s="280" t="s">
        <v>1208</v>
      </c>
      <c r="G190" s="405" t="s">
        <v>1207</v>
      </c>
      <c r="H190" s="405" t="s">
        <v>1210</v>
      </c>
      <c r="I190" s="405" t="s">
        <v>1209</v>
      </c>
      <c r="J190" s="10" t="s">
        <v>1211</v>
      </c>
      <c r="K190" s="10" t="s">
        <v>1212</v>
      </c>
      <c r="L190" s="74" t="s">
        <v>1213</v>
      </c>
      <c r="M190" s="10" t="s">
        <v>1214</v>
      </c>
      <c r="N190" s="74" t="s">
        <v>201</v>
      </c>
      <c r="O190" s="177">
        <v>101584</v>
      </c>
      <c r="P190" s="401">
        <v>60</v>
      </c>
      <c r="Q190" s="401" t="s">
        <v>0</v>
      </c>
      <c r="R190" s="401">
        <v>46</v>
      </c>
      <c r="S190" s="109" t="s">
        <v>0</v>
      </c>
      <c r="T190" s="109">
        <v>1.5</v>
      </c>
      <c r="U190" s="109" t="s">
        <v>0</v>
      </c>
      <c r="V190" s="109">
        <v>6.2</v>
      </c>
      <c r="W190" s="109" t="s">
        <v>0</v>
      </c>
      <c r="X190" s="109">
        <v>3</v>
      </c>
      <c r="Y190" s="109" t="s">
        <v>0</v>
      </c>
      <c r="Z190" s="109">
        <v>5</v>
      </c>
      <c r="AA190" s="109" t="s">
        <v>0</v>
      </c>
      <c r="AB190" s="109"/>
      <c r="AC190" s="109" t="s">
        <v>0</v>
      </c>
      <c r="AD190" s="109"/>
      <c r="AE190" s="109" t="s">
        <v>0</v>
      </c>
      <c r="AF190" s="77">
        <v>3</v>
      </c>
      <c r="AG190" s="78">
        <v>6</v>
      </c>
      <c r="AH190" s="77" t="s">
        <v>1183</v>
      </c>
      <c r="AI190" s="77" t="s">
        <v>0</v>
      </c>
      <c r="AJ190" s="80"/>
      <c r="AK190" s="80"/>
      <c r="AL190" s="26" t="s">
        <v>11</v>
      </c>
      <c r="AM190" s="26"/>
      <c r="AN190" s="26"/>
      <c r="AO190" s="26"/>
      <c r="AP190" s="111">
        <v>20</v>
      </c>
      <c r="AQ190" s="111" t="s">
        <v>7</v>
      </c>
      <c r="AR190" s="83">
        <v>0.04</v>
      </c>
      <c r="AS190" s="83" t="s">
        <v>20</v>
      </c>
      <c r="AT190" s="265"/>
      <c r="AU190" s="266"/>
      <c r="AV190" s="266"/>
      <c r="AW190" s="74" t="s">
        <v>206</v>
      </c>
      <c r="AX190" s="74" t="s">
        <v>207</v>
      </c>
      <c r="AY190" s="74" t="s">
        <v>208</v>
      </c>
      <c r="AZ190" s="74" t="s">
        <v>209</v>
      </c>
      <c r="BA190" s="152" t="s">
        <v>4</v>
      </c>
      <c r="BB190" s="86" t="s">
        <v>165</v>
      </c>
      <c r="BC190" s="86" t="s">
        <v>4</v>
      </c>
      <c r="BD190" s="86" t="s">
        <v>166</v>
      </c>
      <c r="BE190" s="404" t="s">
        <v>1160</v>
      </c>
      <c r="BF190" s="236" t="s">
        <v>1170</v>
      </c>
      <c r="BG190" s="236" t="s">
        <v>1171</v>
      </c>
      <c r="BH190" s="236" t="s">
        <v>1172</v>
      </c>
      <c r="BM190" s="155" t="s">
        <v>215</v>
      </c>
      <c r="BN190" s="154" t="s">
        <v>216</v>
      </c>
      <c r="BO190" s="154" t="s">
        <v>217</v>
      </c>
      <c r="BP190" s="154" t="s">
        <v>218</v>
      </c>
      <c r="BQ190" s="155" t="s">
        <v>219</v>
      </c>
      <c r="BR190" s="154" t="s">
        <v>220</v>
      </c>
      <c r="BS190" s="121" t="s">
        <v>221</v>
      </c>
      <c r="BT190" s="121" t="s">
        <v>222</v>
      </c>
      <c r="BU190" s="121" t="s">
        <v>215</v>
      </c>
      <c r="BV190" s="121" t="s">
        <v>216</v>
      </c>
      <c r="BW190" s="121" t="s">
        <v>217</v>
      </c>
      <c r="BX190" s="121" t="s">
        <v>218</v>
      </c>
      <c r="BY190" s="121" t="s">
        <v>283</v>
      </c>
      <c r="BZ190" s="154"/>
      <c r="CA190" s="154"/>
      <c r="CB190" s="154"/>
      <c r="CC190" s="154" t="s">
        <v>227</v>
      </c>
      <c r="CD190" s="156" t="s">
        <v>228</v>
      </c>
      <c r="CE190" s="157" t="s">
        <v>229</v>
      </c>
      <c r="CF190" s="157" t="s">
        <v>230</v>
      </c>
      <c r="CG190" s="245" t="s">
        <v>231</v>
      </c>
      <c r="CH190" s="154" t="s">
        <v>232</v>
      </c>
      <c r="CI190" s="156" t="s">
        <v>233</v>
      </c>
      <c r="CJ190" s="156" t="s">
        <v>234</v>
      </c>
      <c r="CK190" s="158"/>
      <c r="CL190" s="158"/>
      <c r="CM190" s="158"/>
      <c r="CN190" s="158"/>
      <c r="CO190" s="158"/>
      <c r="CP190" s="158"/>
      <c r="CQ190" s="158"/>
      <c r="CR190" s="158"/>
      <c r="CS190" s="158"/>
      <c r="CT190" s="158"/>
      <c r="CU190" s="158"/>
      <c r="CV190" s="158"/>
      <c r="CW190" s="158"/>
      <c r="CX190" s="158"/>
      <c r="CY190" s="158"/>
      <c r="CZ190" s="91"/>
      <c r="DA190" s="92"/>
      <c r="DB190" s="92"/>
      <c r="DC190" s="92"/>
      <c r="DD190" s="92"/>
      <c r="DE190" s="91" t="s">
        <v>235</v>
      </c>
      <c r="DF190" s="92"/>
      <c r="DG190" s="158"/>
      <c r="DH190" s="158"/>
      <c r="DI190" s="92"/>
      <c r="DJ190" s="91"/>
      <c r="DK190" s="91"/>
      <c r="DL190" s="91"/>
      <c r="DM190" s="127" t="s">
        <v>283</v>
      </c>
      <c r="DN190" s="127" t="s">
        <v>283</v>
      </c>
      <c r="DO190" s="127" t="s">
        <v>283</v>
      </c>
      <c r="DP190" s="127"/>
      <c r="DQ190" s="91"/>
      <c r="DR190" s="91"/>
      <c r="DS190" s="91"/>
      <c r="DT190" s="91"/>
      <c r="DU190" s="91" t="s">
        <v>1173</v>
      </c>
      <c r="DV190" s="91" t="s">
        <v>1174</v>
      </c>
      <c r="DW190" s="91" t="s">
        <v>1175</v>
      </c>
      <c r="DX190" s="91" t="s">
        <v>1176</v>
      </c>
      <c r="DY190" s="91"/>
      <c r="DZ190" s="91"/>
      <c r="EA190" s="91"/>
      <c r="EB190" s="91"/>
      <c r="EC190" s="91"/>
      <c r="ED190" s="91"/>
      <c r="EE190" s="91"/>
      <c r="EF190" s="91"/>
      <c r="EG190" s="94"/>
      <c r="EH190" s="94"/>
      <c r="EI190" s="95"/>
      <c r="EJ190" s="95"/>
      <c r="EK190" s="96"/>
      <c r="EL190" s="74"/>
      <c r="EM190" s="74"/>
      <c r="EN190" s="137"/>
      <c r="EO190" s="185"/>
      <c r="EP190" s="185"/>
      <c r="EQ190" s="185" t="s">
        <v>1215</v>
      </c>
      <c r="ER190" s="185" t="s">
        <v>1216</v>
      </c>
      <c r="ES190" s="185" t="s">
        <v>1217</v>
      </c>
      <c r="ET190" s="185"/>
      <c r="EU190" s="185"/>
      <c r="EV190" s="137"/>
      <c r="EW190" s="137"/>
      <c r="EX190" s="356"/>
      <c r="EY190" s="356"/>
      <c r="EZ190" s="356"/>
      <c r="FA190" s="356"/>
      <c r="FB190" s="356"/>
      <c r="FC190" s="356"/>
      <c r="FD190" s="356"/>
      <c r="FE190" s="356"/>
      <c r="FF190" s="248"/>
      <c r="FG190" s="248"/>
      <c r="FH190" s="248"/>
      <c r="FI190" s="248"/>
      <c r="FJ190" s="248"/>
      <c r="FK190" s="248"/>
      <c r="FL190" s="135">
        <v>1</v>
      </c>
      <c r="FM190" s="136"/>
      <c r="FN190" s="136"/>
      <c r="FO190" s="136"/>
      <c r="FP190" s="136"/>
      <c r="FQ190" s="136"/>
      <c r="FR190" s="136"/>
      <c r="FS190" s="136"/>
      <c r="FT190" s="136"/>
      <c r="FU190" s="136"/>
      <c r="FV190" s="136"/>
    </row>
    <row r="191" spans="1:1108" s="249" customFormat="1">
      <c r="A191" s="42">
        <v>471</v>
      </c>
      <c r="B191" s="168">
        <v>174</v>
      </c>
      <c r="C191" s="102" t="s">
        <v>1220</v>
      </c>
      <c r="D191" s="174">
        <v>2003</v>
      </c>
      <c r="E191" s="97" t="s">
        <v>1160</v>
      </c>
      <c r="F191" s="280" t="s">
        <v>1208</v>
      </c>
      <c r="G191" s="405" t="s">
        <v>1207</v>
      </c>
      <c r="H191" s="405" t="s">
        <v>1210</v>
      </c>
      <c r="I191" s="405" t="s">
        <v>1209</v>
      </c>
      <c r="J191" s="10" t="s">
        <v>1211</v>
      </c>
      <c r="K191" s="10" t="s">
        <v>1212</v>
      </c>
      <c r="L191" s="74" t="s">
        <v>1213</v>
      </c>
      <c r="M191" s="10" t="s">
        <v>1214</v>
      </c>
      <c r="N191" s="74" t="s">
        <v>201</v>
      </c>
      <c r="O191" s="177">
        <v>101586</v>
      </c>
      <c r="P191" s="401">
        <v>70</v>
      </c>
      <c r="Q191" s="401" t="s">
        <v>0</v>
      </c>
      <c r="R191" s="401">
        <v>51</v>
      </c>
      <c r="S191" s="109" t="s">
        <v>0</v>
      </c>
      <c r="T191" s="109">
        <v>1.5</v>
      </c>
      <c r="U191" s="109" t="s">
        <v>0</v>
      </c>
      <c r="V191" s="109">
        <v>6.2</v>
      </c>
      <c r="W191" s="109" t="s">
        <v>0</v>
      </c>
      <c r="X191" s="109">
        <v>3</v>
      </c>
      <c r="Y191" s="109" t="s">
        <v>0</v>
      </c>
      <c r="Z191" s="109">
        <v>5</v>
      </c>
      <c r="AA191" s="109" t="s">
        <v>0</v>
      </c>
      <c r="AB191" s="109"/>
      <c r="AC191" s="109" t="s">
        <v>0</v>
      </c>
      <c r="AD191" s="109"/>
      <c r="AE191" s="109" t="s">
        <v>0</v>
      </c>
      <c r="AF191" s="77">
        <v>3.5</v>
      </c>
      <c r="AG191" s="78">
        <v>6</v>
      </c>
      <c r="AH191" s="77" t="s">
        <v>1186</v>
      </c>
      <c r="AI191" s="77" t="s">
        <v>0</v>
      </c>
      <c r="AJ191" s="80"/>
      <c r="AK191" s="80"/>
      <c r="AL191" s="26" t="s">
        <v>11</v>
      </c>
      <c r="AM191" s="26"/>
      <c r="AN191" s="26"/>
      <c r="AO191" s="26"/>
      <c r="AP191" s="111">
        <v>20</v>
      </c>
      <c r="AQ191" s="111" t="s">
        <v>7</v>
      </c>
      <c r="AR191" s="83">
        <v>5.2999999999999999E-2</v>
      </c>
      <c r="AS191" s="83" t="s">
        <v>20</v>
      </c>
      <c r="AT191" s="265"/>
      <c r="AU191" s="266"/>
      <c r="AV191" s="266"/>
      <c r="AW191" s="74" t="s">
        <v>206</v>
      </c>
      <c r="AX191" s="74" t="s">
        <v>207</v>
      </c>
      <c r="AY191" s="74" t="s">
        <v>208</v>
      </c>
      <c r="AZ191" s="74" t="s">
        <v>209</v>
      </c>
      <c r="BA191" s="152" t="s">
        <v>4</v>
      </c>
      <c r="BB191" s="86" t="s">
        <v>165</v>
      </c>
      <c r="BC191" s="86" t="s">
        <v>4</v>
      </c>
      <c r="BD191" s="86" t="s">
        <v>166</v>
      </c>
      <c r="BE191" s="404" t="s">
        <v>1160</v>
      </c>
      <c r="BF191" s="236" t="s">
        <v>1170</v>
      </c>
      <c r="BG191" s="236" t="s">
        <v>1171</v>
      </c>
      <c r="BH191" s="236" t="s">
        <v>1172</v>
      </c>
      <c r="BM191" s="155" t="s">
        <v>215</v>
      </c>
      <c r="BN191" s="154" t="s">
        <v>216</v>
      </c>
      <c r="BO191" s="154" t="s">
        <v>217</v>
      </c>
      <c r="BP191" s="154" t="s">
        <v>218</v>
      </c>
      <c r="BQ191" s="155" t="s">
        <v>219</v>
      </c>
      <c r="BR191" s="154" t="s">
        <v>220</v>
      </c>
      <c r="BS191" s="121" t="s">
        <v>221</v>
      </c>
      <c r="BT191" s="121" t="s">
        <v>222</v>
      </c>
      <c r="BU191" s="121" t="s">
        <v>215</v>
      </c>
      <c r="BV191" s="121" t="s">
        <v>216</v>
      </c>
      <c r="BW191" s="121" t="s">
        <v>217</v>
      </c>
      <c r="BX191" s="121" t="s">
        <v>218</v>
      </c>
      <c r="BY191" s="121" t="s">
        <v>283</v>
      </c>
      <c r="BZ191" s="154"/>
      <c r="CA191" s="154"/>
      <c r="CB191" s="154"/>
      <c r="CC191" s="154" t="s">
        <v>227</v>
      </c>
      <c r="CD191" s="156" t="s">
        <v>228</v>
      </c>
      <c r="CE191" s="157" t="s">
        <v>229</v>
      </c>
      <c r="CF191" s="157" t="s">
        <v>230</v>
      </c>
      <c r="CG191" s="245" t="s">
        <v>231</v>
      </c>
      <c r="CH191" s="154" t="s">
        <v>232</v>
      </c>
      <c r="CI191" s="156" t="s">
        <v>233</v>
      </c>
      <c r="CJ191" s="156" t="s">
        <v>234</v>
      </c>
      <c r="CK191" s="158"/>
      <c r="CL191" s="158"/>
      <c r="CM191" s="158"/>
      <c r="CN191" s="158"/>
      <c r="CO191" s="158"/>
      <c r="CP191" s="158"/>
      <c r="CQ191" s="158"/>
      <c r="CR191" s="158"/>
      <c r="CS191" s="158"/>
      <c r="CT191" s="158"/>
      <c r="CU191" s="158"/>
      <c r="CV191" s="158"/>
      <c r="CW191" s="158"/>
      <c r="CX191" s="158"/>
      <c r="CY191" s="158"/>
      <c r="CZ191" s="91"/>
      <c r="DA191" s="92"/>
      <c r="DB191" s="92"/>
      <c r="DC191" s="92"/>
      <c r="DD191" s="92"/>
      <c r="DE191" s="91" t="s">
        <v>235</v>
      </c>
      <c r="DF191" s="92"/>
      <c r="DG191" s="158"/>
      <c r="DH191" s="158"/>
      <c r="DI191" s="92"/>
      <c r="DJ191" s="91"/>
      <c r="DK191" s="91"/>
      <c r="DL191" s="91"/>
      <c r="DM191" s="127" t="s">
        <v>283</v>
      </c>
      <c r="DN191" s="127" t="s">
        <v>283</v>
      </c>
      <c r="DO191" s="127" t="s">
        <v>283</v>
      </c>
      <c r="DP191" s="127"/>
      <c r="DQ191" s="91"/>
      <c r="DR191" s="91"/>
      <c r="DS191" s="91"/>
      <c r="DT191" s="91"/>
      <c r="DU191" s="91" t="s">
        <v>1173</v>
      </c>
      <c r="DV191" s="91" t="s">
        <v>1174</v>
      </c>
      <c r="DW191" s="91" t="s">
        <v>1175</v>
      </c>
      <c r="DX191" s="91" t="s">
        <v>1176</v>
      </c>
      <c r="DY191" s="91"/>
      <c r="DZ191" s="91"/>
      <c r="EA191" s="91"/>
      <c r="EB191" s="91"/>
      <c r="EC191" s="91"/>
      <c r="ED191" s="91"/>
      <c r="EE191" s="91"/>
      <c r="EF191" s="91"/>
      <c r="EG191" s="94"/>
      <c r="EH191" s="94"/>
      <c r="EI191" s="95"/>
      <c r="EJ191" s="95"/>
      <c r="EK191" s="96"/>
      <c r="EL191" s="74"/>
      <c r="EM191" s="74"/>
      <c r="EN191" s="137"/>
      <c r="EO191" s="185"/>
      <c r="EP191" s="185"/>
      <c r="EQ191" s="185" t="s">
        <v>1215</v>
      </c>
      <c r="ER191" s="185" t="s">
        <v>1216</v>
      </c>
      <c r="ES191" s="185" t="s">
        <v>1217</v>
      </c>
      <c r="ET191" s="185"/>
      <c r="EU191" s="185"/>
      <c r="EV191" s="137"/>
      <c r="EW191" s="137"/>
      <c r="EX191" s="356"/>
      <c r="EY191" s="356"/>
      <c r="EZ191" s="356"/>
      <c r="FA191" s="356"/>
      <c r="FB191" s="356"/>
      <c r="FC191" s="356"/>
      <c r="FD191" s="356"/>
      <c r="FE191" s="356"/>
      <c r="FF191" s="248"/>
      <c r="FG191" s="248"/>
      <c r="FH191" s="248"/>
      <c r="FI191" s="248"/>
      <c r="FJ191" s="248"/>
      <c r="FK191" s="248"/>
      <c r="FL191" s="135">
        <v>1</v>
      </c>
      <c r="FM191" s="136"/>
      <c r="FN191" s="136"/>
      <c r="FO191" s="136"/>
      <c r="FP191" s="136"/>
      <c r="FQ191" s="136"/>
      <c r="FR191" s="136"/>
      <c r="FS191" s="136"/>
      <c r="FT191" s="136"/>
      <c r="FU191" s="136"/>
      <c r="FV191" s="136"/>
    </row>
    <row r="192" spans="1:1108" s="153" customFormat="1">
      <c r="A192" s="42">
        <v>472</v>
      </c>
      <c r="B192" s="168">
        <v>175</v>
      </c>
      <c r="C192" s="102" t="s">
        <v>1221</v>
      </c>
      <c r="D192" s="174">
        <v>2003</v>
      </c>
      <c r="E192" s="97" t="s">
        <v>1160</v>
      </c>
      <c r="F192" s="280" t="s">
        <v>1208</v>
      </c>
      <c r="G192" s="405" t="s">
        <v>1207</v>
      </c>
      <c r="H192" s="405" t="s">
        <v>1210</v>
      </c>
      <c r="I192" s="405" t="s">
        <v>1209</v>
      </c>
      <c r="J192" s="10" t="s">
        <v>1211</v>
      </c>
      <c r="K192" s="10" t="s">
        <v>1212</v>
      </c>
      <c r="L192" s="74" t="s">
        <v>1213</v>
      </c>
      <c r="M192" s="10" t="s">
        <v>1214</v>
      </c>
      <c r="N192" s="74" t="s">
        <v>201</v>
      </c>
      <c r="O192" s="177">
        <v>101588</v>
      </c>
      <c r="P192" s="401">
        <v>80</v>
      </c>
      <c r="Q192" s="401" t="s">
        <v>0</v>
      </c>
      <c r="R192" s="401">
        <v>58</v>
      </c>
      <c r="S192" s="109" t="s">
        <v>0</v>
      </c>
      <c r="T192" s="109">
        <v>1.5</v>
      </c>
      <c r="U192" s="109" t="s">
        <v>0</v>
      </c>
      <c r="V192" s="109">
        <v>6.7</v>
      </c>
      <c r="W192" s="109" t="s">
        <v>0</v>
      </c>
      <c r="X192" s="109">
        <v>3.5</v>
      </c>
      <c r="Y192" s="109" t="s">
        <v>0</v>
      </c>
      <c r="Z192" s="109">
        <v>5</v>
      </c>
      <c r="AA192" s="109" t="s">
        <v>0</v>
      </c>
      <c r="AB192" s="109"/>
      <c r="AC192" s="109" t="s">
        <v>0</v>
      </c>
      <c r="AD192" s="109"/>
      <c r="AE192" s="109" t="s">
        <v>0</v>
      </c>
      <c r="AF192" s="77">
        <v>3.5</v>
      </c>
      <c r="AG192" s="78">
        <v>6</v>
      </c>
      <c r="AH192" s="77" t="s">
        <v>1186</v>
      </c>
      <c r="AI192" s="77" t="s">
        <v>0</v>
      </c>
      <c r="AJ192" s="80"/>
      <c r="AK192" s="80"/>
      <c r="AL192" s="26" t="s">
        <v>11</v>
      </c>
      <c r="AM192" s="26"/>
      <c r="AN192" s="26"/>
      <c r="AO192" s="26"/>
      <c r="AP192" s="111">
        <v>20</v>
      </c>
      <c r="AQ192" s="111" t="s">
        <v>7</v>
      </c>
      <c r="AR192" s="83">
        <v>6.8000000000000005E-2</v>
      </c>
      <c r="AS192" s="83" t="s">
        <v>20</v>
      </c>
      <c r="AT192" s="265"/>
      <c r="AU192" s="266"/>
      <c r="AV192" s="266"/>
      <c r="AW192" s="74" t="s">
        <v>206</v>
      </c>
      <c r="AX192" s="74" t="s">
        <v>207</v>
      </c>
      <c r="AY192" s="74" t="s">
        <v>208</v>
      </c>
      <c r="AZ192" s="74" t="s">
        <v>209</v>
      </c>
      <c r="BA192" s="152" t="s">
        <v>4</v>
      </c>
      <c r="BB192" s="86" t="s">
        <v>165</v>
      </c>
      <c r="BC192" s="86" t="s">
        <v>4</v>
      </c>
      <c r="BD192" s="86" t="s">
        <v>166</v>
      </c>
      <c r="BE192" s="404" t="s">
        <v>1160</v>
      </c>
      <c r="BF192" s="236" t="s">
        <v>1170</v>
      </c>
      <c r="BG192" s="236" t="s">
        <v>1171</v>
      </c>
      <c r="BH192" s="236" t="s">
        <v>1172</v>
      </c>
      <c r="BM192" s="155" t="s">
        <v>215</v>
      </c>
      <c r="BN192" s="154" t="s">
        <v>216</v>
      </c>
      <c r="BO192" s="154" t="s">
        <v>217</v>
      </c>
      <c r="BP192" s="154" t="s">
        <v>218</v>
      </c>
      <c r="BQ192" s="155" t="s">
        <v>219</v>
      </c>
      <c r="BR192" s="154" t="s">
        <v>220</v>
      </c>
      <c r="BS192" s="121" t="s">
        <v>221</v>
      </c>
      <c r="BT192" s="121" t="s">
        <v>222</v>
      </c>
      <c r="BU192" s="121" t="s">
        <v>215</v>
      </c>
      <c r="BV192" s="121" t="s">
        <v>216</v>
      </c>
      <c r="BW192" s="121" t="s">
        <v>217</v>
      </c>
      <c r="BX192" s="121" t="s">
        <v>218</v>
      </c>
      <c r="BY192" s="121" t="s">
        <v>283</v>
      </c>
      <c r="BZ192" s="154"/>
      <c r="CA192" s="154"/>
      <c r="CB192" s="154"/>
      <c r="CC192" s="154" t="s">
        <v>227</v>
      </c>
      <c r="CD192" s="156" t="s">
        <v>228</v>
      </c>
      <c r="CE192" s="157" t="s">
        <v>229</v>
      </c>
      <c r="CF192" s="157" t="s">
        <v>230</v>
      </c>
      <c r="CG192" s="245" t="s">
        <v>231</v>
      </c>
      <c r="CH192" s="154" t="s">
        <v>232</v>
      </c>
      <c r="CI192" s="156" t="s">
        <v>233</v>
      </c>
      <c r="CJ192" s="156" t="s">
        <v>234</v>
      </c>
      <c r="CK192" s="158"/>
      <c r="CL192" s="158"/>
      <c r="CM192" s="158"/>
      <c r="CN192" s="158"/>
      <c r="CO192" s="158"/>
      <c r="CP192" s="158"/>
      <c r="CQ192" s="158"/>
      <c r="CR192" s="158"/>
      <c r="CS192" s="158"/>
      <c r="CT192" s="158"/>
      <c r="CU192" s="158"/>
      <c r="CV192" s="158"/>
      <c r="CW192" s="158"/>
      <c r="CX192" s="158"/>
      <c r="CY192" s="158"/>
      <c r="CZ192" s="91"/>
      <c r="DA192" s="92"/>
      <c r="DB192" s="92"/>
      <c r="DC192" s="92"/>
      <c r="DD192" s="92"/>
      <c r="DE192" s="91" t="s">
        <v>235</v>
      </c>
      <c r="DF192" s="92"/>
      <c r="DG192" s="158"/>
      <c r="DH192" s="158"/>
      <c r="DI192" s="92"/>
      <c r="DJ192" s="91"/>
      <c r="DK192" s="91"/>
      <c r="DL192" s="91"/>
      <c r="DM192" s="127" t="s">
        <v>283</v>
      </c>
      <c r="DN192" s="127" t="s">
        <v>283</v>
      </c>
      <c r="DO192" s="127" t="s">
        <v>283</v>
      </c>
      <c r="DP192" s="127"/>
      <c r="DQ192" s="91"/>
      <c r="DR192" s="91"/>
      <c r="DS192" s="91"/>
      <c r="DT192" s="91"/>
      <c r="DU192" s="91" t="s">
        <v>1173</v>
      </c>
      <c r="DV192" s="91" t="s">
        <v>1174</v>
      </c>
      <c r="DW192" s="91" t="s">
        <v>1175</v>
      </c>
      <c r="DX192" s="91" t="s">
        <v>1176</v>
      </c>
      <c r="DY192" s="91"/>
      <c r="DZ192" s="91"/>
      <c r="EA192" s="91"/>
      <c r="EB192" s="91"/>
      <c r="EC192" s="91"/>
      <c r="ED192" s="91"/>
      <c r="EE192" s="91"/>
      <c r="EF192" s="91"/>
      <c r="EG192" s="94"/>
      <c r="EH192" s="94"/>
      <c r="EI192" s="95"/>
      <c r="EJ192" s="95"/>
      <c r="EK192" s="96"/>
      <c r="EL192" s="74"/>
      <c r="EM192" s="74"/>
      <c r="EN192" s="137"/>
      <c r="EO192" s="185"/>
      <c r="EP192" s="185"/>
      <c r="EQ192" s="185" t="s">
        <v>1215</v>
      </c>
      <c r="ER192" s="185" t="s">
        <v>1216</v>
      </c>
      <c r="ES192" s="185" t="s">
        <v>1217</v>
      </c>
      <c r="ET192" s="185"/>
      <c r="EU192" s="185"/>
      <c r="EV192" s="137"/>
      <c r="EW192" s="137"/>
      <c r="EX192" s="356"/>
      <c r="EY192" s="356"/>
      <c r="EZ192" s="356"/>
      <c r="FA192" s="356"/>
      <c r="FB192" s="356"/>
      <c r="FC192" s="356"/>
      <c r="FD192" s="356"/>
      <c r="FE192" s="356"/>
      <c r="FF192" s="248"/>
      <c r="FG192" s="248"/>
      <c r="FH192" s="248"/>
      <c r="FI192" s="248"/>
      <c r="FJ192" s="248"/>
      <c r="FK192" s="248"/>
      <c r="FL192" s="135">
        <v>1</v>
      </c>
      <c r="FM192" s="136"/>
      <c r="FN192" s="136"/>
      <c r="FO192" s="136"/>
      <c r="FP192" s="136"/>
      <c r="FQ192" s="136"/>
      <c r="FR192" s="136"/>
      <c r="FS192" s="136"/>
      <c r="FT192" s="136"/>
      <c r="FU192" s="136"/>
      <c r="FV192" s="136"/>
      <c r="FW192" s="249"/>
      <c r="FX192" s="249"/>
      <c r="FY192" s="249"/>
      <c r="FZ192" s="249"/>
      <c r="GA192" s="249"/>
      <c r="GB192" s="249"/>
      <c r="GC192" s="249"/>
      <c r="GD192" s="249"/>
      <c r="GE192" s="249"/>
      <c r="GF192" s="249"/>
      <c r="GG192" s="249"/>
      <c r="GH192" s="249"/>
      <c r="GI192" s="249"/>
      <c r="GJ192" s="249"/>
      <c r="GK192" s="249"/>
      <c r="GL192" s="249"/>
      <c r="GM192" s="249"/>
      <c r="GN192" s="249"/>
      <c r="GO192" s="249"/>
      <c r="GP192" s="249"/>
      <c r="GQ192" s="249"/>
      <c r="GR192" s="249"/>
      <c r="GS192" s="249"/>
      <c r="GT192" s="249"/>
      <c r="GU192" s="249"/>
      <c r="GV192" s="249"/>
      <c r="GW192" s="249"/>
      <c r="GX192" s="249"/>
      <c r="GY192" s="249"/>
      <c r="GZ192" s="249"/>
      <c r="HA192" s="249"/>
      <c r="HB192" s="249"/>
      <c r="HC192" s="249"/>
      <c r="HD192" s="249"/>
      <c r="HE192" s="249"/>
      <c r="HF192" s="249"/>
      <c r="HG192" s="249"/>
      <c r="HH192" s="249"/>
      <c r="HI192" s="249"/>
      <c r="HJ192" s="249"/>
      <c r="HK192" s="249"/>
      <c r="HL192" s="249"/>
      <c r="HM192" s="249"/>
      <c r="HN192" s="249"/>
      <c r="HO192" s="249"/>
      <c r="HP192" s="249"/>
      <c r="HQ192" s="249"/>
      <c r="HR192" s="249"/>
      <c r="HS192" s="249"/>
      <c r="HT192" s="249"/>
      <c r="HU192" s="249"/>
      <c r="HV192" s="249"/>
      <c r="HW192" s="249"/>
      <c r="HX192" s="249"/>
      <c r="HY192" s="249"/>
      <c r="HZ192" s="249"/>
      <c r="IA192" s="249"/>
      <c r="IB192" s="249"/>
      <c r="IC192" s="249"/>
      <c r="ID192" s="249"/>
      <c r="IE192" s="249"/>
      <c r="IF192" s="249"/>
      <c r="IG192" s="249"/>
      <c r="IH192" s="249"/>
      <c r="II192" s="249"/>
      <c r="IJ192" s="249"/>
      <c r="IK192" s="249"/>
      <c r="IL192" s="249"/>
      <c r="IM192" s="249"/>
      <c r="IN192" s="249"/>
      <c r="IO192" s="249"/>
      <c r="IP192" s="249"/>
      <c r="IQ192" s="249"/>
      <c r="IR192" s="249"/>
      <c r="IS192" s="249"/>
      <c r="IT192" s="249"/>
      <c r="IU192" s="249"/>
      <c r="IV192" s="249"/>
      <c r="IW192" s="249"/>
      <c r="IX192" s="249"/>
      <c r="IY192" s="249"/>
      <c r="IZ192" s="249"/>
      <c r="JA192" s="249"/>
      <c r="JB192" s="249"/>
      <c r="JC192" s="249"/>
      <c r="JD192" s="249"/>
      <c r="JE192" s="249"/>
      <c r="JF192" s="249"/>
      <c r="JG192" s="249"/>
      <c r="JH192" s="249"/>
      <c r="JI192" s="249"/>
      <c r="JJ192" s="249"/>
      <c r="JK192" s="249"/>
      <c r="JL192" s="249"/>
      <c r="JM192" s="249"/>
      <c r="JN192" s="249"/>
      <c r="JO192" s="249"/>
      <c r="JP192" s="249"/>
      <c r="JQ192" s="249"/>
      <c r="JR192" s="249"/>
      <c r="JS192" s="249"/>
      <c r="JT192" s="249"/>
      <c r="JU192" s="249"/>
      <c r="JV192" s="249"/>
      <c r="JW192" s="249"/>
      <c r="JX192" s="249"/>
      <c r="JY192" s="249"/>
      <c r="JZ192" s="249"/>
      <c r="KA192" s="249"/>
      <c r="KB192" s="249"/>
      <c r="KC192" s="249"/>
      <c r="KD192" s="249"/>
      <c r="KE192" s="249"/>
      <c r="KF192" s="249"/>
      <c r="KG192" s="249"/>
      <c r="KH192" s="249"/>
      <c r="KI192" s="249"/>
      <c r="KJ192" s="249"/>
      <c r="KK192" s="249"/>
      <c r="KL192" s="249"/>
      <c r="KM192" s="249"/>
      <c r="KN192" s="249"/>
      <c r="KO192" s="249"/>
      <c r="KP192" s="249"/>
      <c r="KQ192" s="249"/>
      <c r="KR192" s="249"/>
      <c r="KS192" s="249"/>
      <c r="KT192" s="249"/>
      <c r="KU192" s="249"/>
      <c r="KV192" s="249"/>
      <c r="KW192" s="249"/>
      <c r="KX192" s="249"/>
      <c r="KY192" s="249"/>
      <c r="KZ192" s="249"/>
      <c r="LA192" s="249"/>
      <c r="LB192" s="249"/>
      <c r="LC192" s="249"/>
      <c r="LD192" s="249"/>
      <c r="LE192" s="249"/>
      <c r="LF192" s="249"/>
      <c r="LG192" s="249"/>
      <c r="LH192" s="249"/>
      <c r="LI192" s="249"/>
      <c r="LJ192" s="249"/>
      <c r="LK192" s="249"/>
      <c r="LL192" s="249"/>
      <c r="LM192" s="249"/>
      <c r="LN192" s="249"/>
      <c r="LO192" s="249"/>
      <c r="LP192" s="249"/>
      <c r="LQ192" s="249"/>
      <c r="LR192" s="249"/>
      <c r="LS192" s="249"/>
      <c r="LT192" s="249"/>
      <c r="LU192" s="249"/>
      <c r="LV192" s="249"/>
      <c r="LW192" s="249"/>
      <c r="LX192" s="249"/>
      <c r="LY192" s="249"/>
      <c r="LZ192" s="249"/>
      <c r="MA192" s="249"/>
      <c r="MB192" s="249"/>
      <c r="MC192" s="249"/>
      <c r="MD192" s="249"/>
      <c r="ME192" s="249"/>
      <c r="MF192" s="249"/>
      <c r="MG192" s="249"/>
      <c r="MH192" s="249"/>
      <c r="MI192" s="249"/>
      <c r="MJ192" s="249"/>
      <c r="MK192" s="249"/>
      <c r="ML192" s="249"/>
      <c r="MM192" s="249"/>
      <c r="MN192" s="249"/>
      <c r="MO192" s="249"/>
      <c r="MP192" s="249"/>
      <c r="MQ192" s="249"/>
      <c r="MR192" s="249"/>
      <c r="MS192" s="249"/>
      <c r="MT192" s="249"/>
      <c r="MU192" s="249"/>
      <c r="MV192" s="249"/>
      <c r="MW192" s="249"/>
      <c r="MX192" s="249"/>
      <c r="MY192" s="249"/>
      <c r="MZ192" s="249"/>
      <c r="NA192" s="249"/>
      <c r="NB192" s="249"/>
      <c r="NC192" s="249"/>
      <c r="ND192" s="249"/>
      <c r="NE192" s="249"/>
      <c r="NF192" s="249"/>
      <c r="NG192" s="249"/>
      <c r="NH192" s="249"/>
      <c r="NI192" s="249"/>
      <c r="NJ192" s="249"/>
      <c r="NK192" s="249"/>
      <c r="NL192" s="249"/>
      <c r="NM192" s="249"/>
      <c r="NN192" s="249"/>
      <c r="NO192" s="249"/>
      <c r="NP192" s="249"/>
      <c r="NQ192" s="249"/>
      <c r="NR192" s="249"/>
      <c r="NS192" s="249"/>
      <c r="NT192" s="249"/>
      <c r="NU192" s="249"/>
      <c r="NV192" s="249"/>
      <c r="NW192" s="249"/>
      <c r="NX192" s="249"/>
      <c r="NY192" s="249"/>
      <c r="NZ192" s="249"/>
      <c r="OA192" s="249"/>
      <c r="OB192" s="249"/>
      <c r="OC192" s="249"/>
      <c r="OD192" s="249"/>
      <c r="OE192" s="249"/>
      <c r="OF192" s="249"/>
      <c r="OG192" s="249"/>
      <c r="OH192" s="249"/>
      <c r="OI192" s="249"/>
      <c r="OJ192" s="249"/>
      <c r="OK192" s="249"/>
      <c r="OL192" s="249"/>
      <c r="OM192" s="249"/>
      <c r="ON192" s="249"/>
      <c r="OO192" s="249"/>
      <c r="OP192" s="249"/>
      <c r="OQ192" s="249"/>
      <c r="OR192" s="249"/>
      <c r="OS192" s="249"/>
      <c r="OT192" s="249"/>
      <c r="OU192" s="249"/>
      <c r="OV192" s="249"/>
      <c r="OW192" s="249"/>
      <c r="OX192" s="249"/>
      <c r="OY192" s="249"/>
      <c r="OZ192" s="249"/>
      <c r="PA192" s="249"/>
      <c r="PB192" s="249"/>
      <c r="PC192" s="249"/>
      <c r="PD192" s="249"/>
      <c r="PE192" s="249"/>
      <c r="PF192" s="249"/>
      <c r="PG192" s="249"/>
      <c r="PH192" s="249"/>
      <c r="PI192" s="249"/>
      <c r="PJ192" s="249"/>
      <c r="PK192" s="249"/>
      <c r="PL192" s="249"/>
      <c r="PM192" s="249"/>
      <c r="PN192" s="249"/>
      <c r="PO192" s="249"/>
      <c r="PP192" s="249"/>
      <c r="PQ192" s="249"/>
      <c r="PR192" s="249"/>
      <c r="PS192" s="249"/>
      <c r="PT192" s="249"/>
      <c r="PU192" s="249"/>
      <c r="PV192" s="249"/>
      <c r="PW192" s="249"/>
      <c r="PX192" s="249"/>
      <c r="PY192" s="249"/>
      <c r="PZ192" s="249"/>
      <c r="QA192" s="249"/>
      <c r="QB192" s="249"/>
      <c r="QC192" s="249"/>
      <c r="QD192" s="249"/>
      <c r="QE192" s="249"/>
      <c r="QF192" s="249"/>
      <c r="QG192" s="249"/>
      <c r="QH192" s="249"/>
      <c r="QI192" s="249"/>
      <c r="QJ192" s="249"/>
      <c r="QK192" s="249"/>
      <c r="QL192" s="249"/>
      <c r="QM192" s="249"/>
      <c r="QN192" s="249"/>
      <c r="QO192" s="249"/>
      <c r="QP192" s="249"/>
      <c r="QQ192" s="249"/>
      <c r="QR192" s="249"/>
      <c r="QS192" s="249"/>
      <c r="QT192" s="249"/>
      <c r="QU192" s="249"/>
      <c r="QV192" s="249"/>
      <c r="QW192" s="249"/>
      <c r="QX192" s="249"/>
      <c r="QY192" s="249"/>
      <c r="QZ192" s="249"/>
      <c r="RA192" s="249"/>
      <c r="RB192" s="249"/>
      <c r="RC192" s="249"/>
      <c r="RD192" s="249"/>
      <c r="RE192" s="249"/>
      <c r="RF192" s="249"/>
      <c r="RG192" s="249"/>
      <c r="RH192" s="249"/>
      <c r="RI192" s="249"/>
      <c r="RJ192" s="249"/>
      <c r="RK192" s="249"/>
      <c r="RL192" s="249"/>
      <c r="RM192" s="249"/>
      <c r="RN192" s="249"/>
      <c r="RO192" s="249"/>
      <c r="RP192" s="249"/>
      <c r="RQ192" s="249"/>
      <c r="RR192" s="249"/>
      <c r="RS192" s="249"/>
      <c r="RT192" s="249"/>
      <c r="RU192" s="249"/>
      <c r="RV192" s="249"/>
      <c r="RW192" s="249"/>
      <c r="RX192" s="249"/>
      <c r="RY192" s="249"/>
      <c r="RZ192" s="249"/>
      <c r="SA192" s="249"/>
      <c r="SB192" s="249"/>
      <c r="SC192" s="249"/>
      <c r="SD192" s="249"/>
      <c r="SE192" s="249"/>
      <c r="SF192" s="249"/>
      <c r="SG192" s="249"/>
      <c r="SH192" s="249"/>
      <c r="SI192" s="249"/>
      <c r="SJ192" s="249"/>
      <c r="SK192" s="249"/>
      <c r="SL192" s="249"/>
      <c r="SM192" s="249"/>
      <c r="SN192" s="249"/>
      <c r="SO192" s="249"/>
      <c r="SP192" s="249"/>
      <c r="SQ192" s="249"/>
      <c r="SR192" s="249"/>
      <c r="SS192" s="249"/>
      <c r="ST192" s="249"/>
      <c r="SU192" s="249"/>
      <c r="SV192" s="249"/>
      <c r="SW192" s="249"/>
      <c r="SX192" s="249"/>
      <c r="SY192" s="249"/>
      <c r="SZ192" s="249"/>
      <c r="TA192" s="249"/>
      <c r="TB192" s="249"/>
      <c r="TC192" s="249"/>
      <c r="TD192" s="249"/>
      <c r="TE192" s="249"/>
      <c r="TF192" s="249"/>
      <c r="TG192" s="249"/>
      <c r="TH192" s="249"/>
      <c r="TI192" s="249"/>
      <c r="TJ192" s="249"/>
      <c r="TK192" s="249"/>
      <c r="TL192" s="249"/>
      <c r="TM192" s="249"/>
      <c r="TN192" s="249"/>
      <c r="TO192" s="249"/>
      <c r="TP192" s="249"/>
      <c r="TQ192" s="249"/>
      <c r="TR192" s="249"/>
      <c r="TS192" s="249"/>
      <c r="TT192" s="249"/>
      <c r="TU192" s="249"/>
      <c r="TV192" s="249"/>
      <c r="TW192" s="249"/>
      <c r="TX192" s="249"/>
      <c r="TY192" s="249"/>
      <c r="TZ192" s="249"/>
      <c r="UA192" s="249"/>
      <c r="UB192" s="249"/>
      <c r="UC192" s="249"/>
      <c r="UD192" s="249"/>
      <c r="UE192" s="249"/>
      <c r="UF192" s="249"/>
      <c r="UG192" s="249"/>
      <c r="UH192" s="249"/>
      <c r="UI192" s="249"/>
      <c r="UJ192" s="249"/>
      <c r="UK192" s="249"/>
      <c r="UL192" s="249"/>
      <c r="UM192" s="249"/>
      <c r="UN192" s="249"/>
      <c r="UO192" s="249"/>
      <c r="UP192" s="249"/>
      <c r="UQ192" s="249"/>
      <c r="UR192" s="249"/>
      <c r="US192" s="249"/>
      <c r="UT192" s="249"/>
      <c r="UU192" s="249"/>
      <c r="UV192" s="249"/>
      <c r="UW192" s="249"/>
      <c r="UX192" s="249"/>
      <c r="UY192" s="249"/>
      <c r="UZ192" s="249"/>
      <c r="VA192" s="249"/>
      <c r="VB192" s="249"/>
      <c r="VC192" s="249"/>
      <c r="VD192" s="249"/>
      <c r="VE192" s="249"/>
      <c r="VF192" s="249"/>
      <c r="VG192" s="249"/>
      <c r="VH192" s="249"/>
      <c r="VI192" s="249"/>
      <c r="VJ192" s="249"/>
      <c r="VK192" s="249"/>
      <c r="VL192" s="249"/>
      <c r="VM192" s="249"/>
      <c r="VN192" s="249"/>
      <c r="VO192" s="249"/>
      <c r="VP192" s="249"/>
      <c r="VQ192" s="249"/>
      <c r="VR192" s="249"/>
      <c r="VS192" s="249"/>
      <c r="VT192" s="249"/>
      <c r="VU192" s="249"/>
      <c r="VV192" s="249"/>
      <c r="VW192" s="249"/>
      <c r="VX192" s="249"/>
      <c r="VY192" s="249"/>
      <c r="VZ192" s="249"/>
      <c r="WA192" s="249"/>
      <c r="WB192" s="249"/>
      <c r="WC192" s="249"/>
      <c r="WD192" s="249"/>
      <c r="WE192" s="249"/>
      <c r="WF192" s="249"/>
      <c r="WG192" s="249"/>
      <c r="WH192" s="249"/>
      <c r="WI192" s="249"/>
      <c r="WJ192" s="249"/>
      <c r="WK192" s="249"/>
      <c r="WL192" s="249"/>
      <c r="WM192" s="249"/>
      <c r="WN192" s="249"/>
      <c r="WO192" s="249"/>
      <c r="WP192" s="249"/>
      <c r="WQ192" s="249"/>
      <c r="WR192" s="249"/>
      <c r="WS192" s="249"/>
      <c r="WT192" s="249"/>
      <c r="WU192" s="249"/>
      <c r="WV192" s="249"/>
      <c r="WW192" s="249"/>
      <c r="WX192" s="249"/>
      <c r="WY192" s="249"/>
      <c r="WZ192" s="249"/>
      <c r="XA192" s="249"/>
      <c r="XB192" s="249"/>
      <c r="XC192" s="249"/>
      <c r="XD192" s="249"/>
      <c r="XE192" s="249"/>
      <c r="XF192" s="249"/>
      <c r="XG192" s="249"/>
      <c r="XH192" s="249"/>
      <c r="XI192" s="249"/>
      <c r="XJ192" s="249"/>
      <c r="XK192" s="249"/>
      <c r="XL192" s="249"/>
      <c r="XM192" s="249"/>
      <c r="XN192" s="249"/>
      <c r="XO192" s="249"/>
      <c r="XP192" s="249"/>
      <c r="XQ192" s="249"/>
      <c r="XR192" s="249"/>
      <c r="XS192" s="249"/>
      <c r="XT192" s="249"/>
      <c r="XU192" s="249"/>
      <c r="XV192" s="249"/>
      <c r="XW192" s="249"/>
      <c r="XX192" s="249"/>
      <c r="XY192" s="249"/>
      <c r="XZ192" s="249"/>
      <c r="YA192" s="249"/>
      <c r="YB192" s="249"/>
      <c r="YC192" s="249"/>
      <c r="YD192" s="249"/>
      <c r="YE192" s="249"/>
      <c r="YF192" s="249"/>
      <c r="YG192" s="249"/>
      <c r="YH192" s="249"/>
      <c r="YI192" s="249"/>
      <c r="YJ192" s="249"/>
      <c r="YK192" s="249"/>
      <c r="YL192" s="249"/>
      <c r="YM192" s="249"/>
      <c r="YN192" s="249"/>
      <c r="YO192" s="249"/>
      <c r="YP192" s="249"/>
      <c r="YQ192" s="249"/>
      <c r="YR192" s="249"/>
      <c r="YS192" s="249"/>
      <c r="YT192" s="249"/>
      <c r="YU192" s="249"/>
      <c r="YV192" s="249"/>
      <c r="YW192" s="249"/>
      <c r="YX192" s="249"/>
      <c r="YY192" s="249"/>
      <c r="YZ192" s="249"/>
      <c r="ZA192" s="249"/>
      <c r="ZB192" s="249"/>
      <c r="ZC192" s="249"/>
      <c r="ZD192" s="249"/>
      <c r="ZE192" s="249"/>
      <c r="ZF192" s="249"/>
      <c r="ZG192" s="249"/>
      <c r="ZH192" s="249"/>
      <c r="ZI192" s="249"/>
      <c r="ZJ192" s="249"/>
      <c r="ZK192" s="249"/>
      <c r="ZL192" s="249"/>
      <c r="ZM192" s="249"/>
      <c r="ZN192" s="249"/>
      <c r="ZO192" s="249"/>
      <c r="ZP192" s="249"/>
      <c r="ZQ192" s="249"/>
      <c r="ZR192" s="249"/>
      <c r="ZS192" s="249"/>
      <c r="ZT192" s="249"/>
      <c r="ZU192" s="249"/>
      <c r="ZV192" s="249"/>
      <c r="ZW192" s="249"/>
      <c r="ZX192" s="249"/>
      <c r="ZY192" s="249"/>
      <c r="ZZ192" s="249"/>
      <c r="AAA192" s="249"/>
      <c r="AAB192" s="249"/>
      <c r="AAC192" s="249"/>
      <c r="AAD192" s="249"/>
      <c r="AAE192" s="249"/>
      <c r="AAF192" s="249"/>
      <c r="AAG192" s="249"/>
      <c r="AAH192" s="249"/>
      <c r="AAI192" s="249"/>
      <c r="AAJ192" s="249"/>
      <c r="AAK192" s="249"/>
      <c r="AAL192" s="249"/>
      <c r="AAM192" s="249"/>
      <c r="AAN192" s="249"/>
      <c r="AAO192" s="249"/>
      <c r="AAP192" s="249"/>
      <c r="AAQ192" s="249"/>
      <c r="AAR192" s="249"/>
      <c r="AAS192" s="249"/>
      <c r="AAT192" s="249"/>
      <c r="AAU192" s="249"/>
      <c r="AAV192" s="249"/>
      <c r="AAW192" s="249"/>
      <c r="AAX192" s="249"/>
      <c r="AAY192" s="249"/>
      <c r="AAZ192" s="249"/>
      <c r="ABA192" s="249"/>
      <c r="ABB192" s="249"/>
      <c r="ABC192" s="249"/>
      <c r="ABD192" s="249"/>
      <c r="ABE192" s="249"/>
      <c r="ABF192" s="249"/>
      <c r="ABG192" s="249"/>
      <c r="ABH192" s="249"/>
      <c r="ABI192" s="249"/>
      <c r="ABJ192" s="249"/>
      <c r="ABK192" s="249"/>
      <c r="ABL192" s="249"/>
      <c r="ABM192" s="249"/>
      <c r="ABN192" s="249"/>
      <c r="ABO192" s="249"/>
      <c r="ABP192" s="249"/>
      <c r="ABQ192" s="249"/>
      <c r="ABR192" s="249"/>
      <c r="ABS192" s="249"/>
      <c r="ABT192" s="249"/>
      <c r="ABU192" s="249"/>
      <c r="ABV192" s="249"/>
      <c r="ABW192" s="249"/>
      <c r="ABX192" s="249"/>
      <c r="ABY192" s="249"/>
      <c r="ABZ192" s="249"/>
      <c r="ACA192" s="249"/>
      <c r="ACB192" s="249"/>
      <c r="ACC192" s="249"/>
      <c r="ACD192" s="249"/>
      <c r="ACE192" s="249"/>
      <c r="ACF192" s="249"/>
      <c r="ACG192" s="249"/>
      <c r="ACH192" s="249"/>
      <c r="ACI192" s="249"/>
      <c r="ACJ192" s="249"/>
      <c r="ACK192" s="249"/>
      <c r="ACL192" s="249"/>
      <c r="ACM192" s="249"/>
      <c r="ACN192" s="249"/>
      <c r="ACO192" s="249"/>
      <c r="ACP192" s="249"/>
      <c r="ACQ192" s="249"/>
      <c r="ACR192" s="249"/>
      <c r="ACS192" s="249"/>
      <c r="ACT192" s="249"/>
      <c r="ACU192" s="249"/>
      <c r="ACV192" s="249"/>
      <c r="ACW192" s="249"/>
      <c r="ACX192" s="249"/>
      <c r="ACY192" s="249"/>
      <c r="ACZ192" s="249"/>
      <c r="ADA192" s="249"/>
      <c r="ADB192" s="249"/>
      <c r="ADC192" s="249"/>
      <c r="ADD192" s="249"/>
      <c r="ADE192" s="249"/>
      <c r="ADF192" s="249"/>
      <c r="ADG192" s="249"/>
      <c r="ADH192" s="249"/>
      <c r="ADI192" s="249"/>
      <c r="ADJ192" s="249"/>
      <c r="ADK192" s="249"/>
      <c r="ADL192" s="249"/>
      <c r="ADM192" s="249"/>
      <c r="ADN192" s="249"/>
      <c r="ADO192" s="249"/>
      <c r="ADP192" s="249"/>
      <c r="ADQ192" s="249"/>
      <c r="ADR192" s="249"/>
      <c r="ADS192" s="249"/>
      <c r="ADT192" s="249"/>
      <c r="ADU192" s="249"/>
      <c r="ADV192" s="249"/>
      <c r="ADW192" s="249"/>
      <c r="ADX192" s="249"/>
      <c r="ADY192" s="249"/>
      <c r="ADZ192" s="249"/>
      <c r="AEA192" s="249"/>
      <c r="AEB192" s="249"/>
      <c r="AEC192" s="249"/>
      <c r="AED192" s="249"/>
      <c r="AEE192" s="249"/>
      <c r="AEF192" s="249"/>
      <c r="AEG192" s="249"/>
      <c r="AEH192" s="249"/>
      <c r="AEI192" s="249"/>
      <c r="AEJ192" s="249"/>
      <c r="AEK192" s="249"/>
      <c r="AEL192" s="249"/>
      <c r="AEM192" s="249"/>
      <c r="AEN192" s="249"/>
      <c r="AEO192" s="249"/>
      <c r="AEP192" s="249"/>
      <c r="AEQ192" s="249"/>
      <c r="AER192" s="249"/>
      <c r="AES192" s="249"/>
      <c r="AET192" s="249"/>
      <c r="AEU192" s="249"/>
      <c r="AEV192" s="249"/>
      <c r="AEW192" s="249"/>
      <c r="AEX192" s="249"/>
      <c r="AEY192" s="249"/>
      <c r="AEZ192" s="249"/>
      <c r="AFA192" s="249"/>
      <c r="AFB192" s="249"/>
      <c r="AFC192" s="249"/>
      <c r="AFD192" s="249"/>
      <c r="AFE192" s="249"/>
      <c r="AFF192" s="249"/>
      <c r="AFG192" s="249"/>
      <c r="AFH192" s="249"/>
      <c r="AFI192" s="249"/>
      <c r="AFJ192" s="249"/>
      <c r="AFK192" s="249"/>
      <c r="AFL192" s="249"/>
      <c r="AFM192" s="249"/>
      <c r="AFN192" s="249"/>
      <c r="AFO192" s="249"/>
      <c r="AFP192" s="249"/>
      <c r="AFQ192" s="249"/>
      <c r="AFR192" s="249"/>
      <c r="AFS192" s="249"/>
      <c r="AFT192" s="249"/>
      <c r="AFU192" s="249"/>
      <c r="AFV192" s="249"/>
      <c r="AFW192" s="249"/>
      <c r="AFX192" s="249"/>
      <c r="AFY192" s="249"/>
      <c r="AFZ192" s="249"/>
      <c r="AGA192" s="249"/>
      <c r="AGB192" s="249"/>
      <c r="AGC192" s="249"/>
      <c r="AGD192" s="249"/>
      <c r="AGE192" s="249"/>
      <c r="AGF192" s="249"/>
      <c r="AGG192" s="249"/>
      <c r="AGH192" s="249"/>
      <c r="AGI192" s="249"/>
      <c r="AGJ192" s="249"/>
      <c r="AGK192" s="249"/>
      <c r="AGL192" s="249"/>
      <c r="AGM192" s="249"/>
      <c r="AGN192" s="249"/>
      <c r="AGO192" s="249"/>
      <c r="AGP192" s="249"/>
      <c r="AGQ192" s="249"/>
      <c r="AGR192" s="249"/>
      <c r="AGS192" s="249"/>
      <c r="AGT192" s="249"/>
      <c r="AGU192" s="249"/>
      <c r="AGV192" s="249"/>
      <c r="AGW192" s="249"/>
      <c r="AGX192" s="249"/>
      <c r="AGY192" s="249"/>
      <c r="AGZ192" s="249"/>
      <c r="AHA192" s="249"/>
      <c r="AHB192" s="249"/>
      <c r="AHC192" s="249"/>
      <c r="AHD192" s="249"/>
      <c r="AHE192" s="249"/>
      <c r="AHF192" s="249"/>
      <c r="AHG192" s="249"/>
      <c r="AHH192" s="249"/>
      <c r="AHI192" s="249"/>
      <c r="AHJ192" s="249"/>
      <c r="AHK192" s="249"/>
      <c r="AHL192" s="249"/>
      <c r="AHM192" s="249"/>
      <c r="AHN192" s="249"/>
      <c r="AHO192" s="249"/>
      <c r="AHP192" s="249"/>
      <c r="AHQ192" s="249"/>
      <c r="AHR192" s="249"/>
      <c r="AHS192" s="249"/>
      <c r="AHT192" s="249"/>
      <c r="AHU192" s="249"/>
      <c r="AHV192" s="249"/>
      <c r="AHW192" s="249"/>
      <c r="AHX192" s="249"/>
      <c r="AHY192" s="249"/>
      <c r="AHZ192" s="249"/>
      <c r="AIA192" s="249"/>
      <c r="AIB192" s="249"/>
      <c r="AIC192" s="249"/>
      <c r="AID192" s="249"/>
      <c r="AIE192" s="249"/>
      <c r="AIF192" s="249"/>
      <c r="AIG192" s="249"/>
      <c r="AIH192" s="249"/>
      <c r="AII192" s="249"/>
      <c r="AIJ192" s="249"/>
      <c r="AIK192" s="249"/>
      <c r="AIL192" s="249"/>
      <c r="AIM192" s="249"/>
      <c r="AIN192" s="249"/>
      <c r="AIO192" s="249"/>
      <c r="AIP192" s="249"/>
      <c r="AIQ192" s="249"/>
      <c r="AIR192" s="249"/>
      <c r="AIS192" s="249"/>
      <c r="AIT192" s="249"/>
      <c r="AIU192" s="249"/>
      <c r="AIV192" s="249"/>
      <c r="AIW192" s="249"/>
      <c r="AIX192" s="249"/>
      <c r="AIY192" s="249"/>
      <c r="AIZ192" s="249"/>
      <c r="AJA192" s="249"/>
      <c r="AJB192" s="249"/>
      <c r="AJC192" s="249"/>
      <c r="AJD192" s="249"/>
      <c r="AJE192" s="249"/>
      <c r="AJF192" s="249"/>
      <c r="AJG192" s="249"/>
      <c r="AJH192" s="249"/>
      <c r="AJI192" s="249"/>
      <c r="AJJ192" s="249"/>
      <c r="AJK192" s="249"/>
      <c r="AJL192" s="249"/>
      <c r="AJM192" s="249"/>
      <c r="AJN192" s="249"/>
      <c r="AJO192" s="249"/>
      <c r="AJP192" s="249"/>
      <c r="AJQ192" s="249"/>
      <c r="AJR192" s="249"/>
      <c r="AJS192" s="249"/>
      <c r="AJT192" s="249"/>
      <c r="AJU192" s="249"/>
      <c r="AJV192" s="249"/>
      <c r="AJW192" s="249"/>
      <c r="AJX192" s="249"/>
      <c r="AJY192" s="249"/>
      <c r="AJZ192" s="249"/>
      <c r="AKA192" s="249"/>
      <c r="AKB192" s="249"/>
      <c r="AKC192" s="249"/>
      <c r="AKD192" s="249"/>
      <c r="AKE192" s="249"/>
      <c r="AKF192" s="249"/>
      <c r="AKG192" s="249"/>
      <c r="AKH192" s="249"/>
      <c r="AKI192" s="249"/>
      <c r="AKJ192" s="249"/>
      <c r="AKK192" s="249"/>
      <c r="AKL192" s="249"/>
      <c r="AKM192" s="249"/>
      <c r="AKN192" s="249"/>
      <c r="AKO192" s="249"/>
      <c r="AKP192" s="249"/>
      <c r="AKQ192" s="249"/>
      <c r="AKR192" s="249"/>
      <c r="AKS192" s="249"/>
      <c r="AKT192" s="249"/>
      <c r="AKU192" s="249"/>
      <c r="AKV192" s="249"/>
      <c r="AKW192" s="249"/>
      <c r="AKX192" s="249"/>
      <c r="AKY192" s="249"/>
      <c r="AKZ192" s="249"/>
      <c r="ALA192" s="249"/>
      <c r="ALB192" s="249"/>
      <c r="ALC192" s="249"/>
      <c r="ALD192" s="249"/>
      <c r="ALE192" s="249"/>
      <c r="ALF192" s="249"/>
      <c r="ALG192" s="249"/>
      <c r="ALH192" s="249"/>
      <c r="ALI192" s="249"/>
      <c r="ALJ192" s="249"/>
      <c r="ALK192" s="249"/>
      <c r="ALL192" s="249"/>
      <c r="ALM192" s="249"/>
      <c r="ALN192" s="249"/>
      <c r="ALO192" s="249"/>
      <c r="ALP192" s="249"/>
      <c r="ALQ192" s="249"/>
      <c r="ALR192" s="249"/>
      <c r="ALS192" s="249"/>
      <c r="ALT192" s="249"/>
      <c r="ALU192" s="249"/>
      <c r="ALV192" s="249"/>
      <c r="ALW192" s="249"/>
      <c r="ALX192" s="249"/>
      <c r="ALY192" s="249"/>
      <c r="ALZ192" s="249"/>
      <c r="AMA192" s="249"/>
      <c r="AMB192" s="249"/>
      <c r="AMC192" s="249"/>
      <c r="AMD192" s="249"/>
      <c r="AME192" s="249"/>
      <c r="AMF192" s="249"/>
      <c r="AMG192" s="249"/>
      <c r="AMH192" s="249"/>
      <c r="AMI192" s="249"/>
      <c r="AMJ192" s="249"/>
      <c r="AMK192" s="249"/>
      <c r="AML192" s="249"/>
      <c r="AMM192" s="249"/>
      <c r="AMN192" s="249"/>
      <c r="AMO192" s="249"/>
      <c r="AMP192" s="249"/>
      <c r="AMQ192" s="249"/>
      <c r="AMR192" s="249"/>
      <c r="AMS192" s="249"/>
      <c r="AMT192" s="249"/>
      <c r="AMU192" s="249"/>
      <c r="AMV192" s="249"/>
      <c r="AMW192" s="249"/>
      <c r="AMX192" s="249"/>
      <c r="AMY192" s="249"/>
      <c r="AMZ192" s="249"/>
      <c r="ANA192" s="249"/>
      <c r="ANB192" s="249"/>
      <c r="ANC192" s="249"/>
      <c r="AND192" s="249"/>
      <c r="ANE192" s="249"/>
      <c r="ANF192" s="249"/>
      <c r="ANG192" s="249"/>
      <c r="ANH192" s="249"/>
      <c r="ANI192" s="249"/>
      <c r="ANJ192" s="249"/>
      <c r="ANK192" s="249"/>
      <c r="ANL192" s="249"/>
      <c r="ANM192" s="249"/>
      <c r="ANN192" s="249"/>
      <c r="ANO192" s="249"/>
      <c r="ANP192" s="249"/>
      <c r="ANQ192" s="249"/>
      <c r="ANR192" s="249"/>
      <c r="ANS192" s="249"/>
      <c r="ANT192" s="249"/>
      <c r="ANU192" s="249"/>
      <c r="ANV192" s="249"/>
      <c r="ANW192" s="249"/>
      <c r="ANX192" s="249"/>
      <c r="ANY192" s="249"/>
      <c r="ANZ192" s="249"/>
      <c r="AOA192" s="249"/>
      <c r="AOB192" s="249"/>
      <c r="AOC192" s="249"/>
      <c r="AOD192" s="249"/>
      <c r="AOE192" s="249"/>
      <c r="AOF192" s="249"/>
      <c r="AOG192" s="249"/>
      <c r="AOH192" s="249"/>
      <c r="AOI192" s="249"/>
      <c r="AOJ192" s="249"/>
      <c r="AOK192" s="249"/>
      <c r="AOL192" s="249"/>
      <c r="AOM192" s="249"/>
      <c r="AON192" s="249"/>
      <c r="AOO192" s="249"/>
      <c r="AOP192" s="249"/>
      <c r="AOQ192" s="249"/>
      <c r="AOR192" s="249"/>
      <c r="AOS192" s="249"/>
      <c r="AOT192" s="249"/>
      <c r="AOU192" s="249"/>
      <c r="AOV192" s="249"/>
      <c r="AOW192" s="249"/>
      <c r="AOX192" s="249"/>
      <c r="AOY192" s="249"/>
      <c r="AOZ192" s="249"/>
      <c r="APA192" s="249"/>
      <c r="APB192" s="249"/>
      <c r="APC192" s="249"/>
      <c r="APD192" s="249"/>
      <c r="APE192" s="249"/>
      <c r="APF192" s="249"/>
      <c r="APG192" s="249"/>
      <c r="APH192" s="249"/>
      <c r="API192" s="249"/>
      <c r="APJ192" s="249"/>
      <c r="APK192" s="249"/>
      <c r="APL192" s="249"/>
      <c r="APM192" s="249"/>
      <c r="APN192" s="249"/>
      <c r="APO192" s="249"/>
      <c r="APP192" s="249"/>
    </row>
    <row r="193" spans="1:1108" s="249" customFormat="1">
      <c r="A193" s="42">
        <v>473</v>
      </c>
      <c r="B193" s="168">
        <v>176</v>
      </c>
      <c r="C193" s="102" t="s">
        <v>1222</v>
      </c>
      <c r="D193" s="174">
        <v>2003</v>
      </c>
      <c r="E193" s="97" t="s">
        <v>1160</v>
      </c>
      <c r="F193" s="280" t="s">
        <v>1208</v>
      </c>
      <c r="G193" s="405" t="s">
        <v>1207</v>
      </c>
      <c r="H193" s="405" t="s">
        <v>1210</v>
      </c>
      <c r="I193" s="405" t="s">
        <v>1209</v>
      </c>
      <c r="J193" s="10" t="s">
        <v>1211</v>
      </c>
      <c r="K193" s="10" t="s">
        <v>1212</v>
      </c>
      <c r="L193" s="74" t="s">
        <v>1213</v>
      </c>
      <c r="M193" s="10" t="s">
        <v>1214</v>
      </c>
      <c r="N193" s="74" t="s">
        <v>201</v>
      </c>
      <c r="O193" s="177">
        <v>101590</v>
      </c>
      <c r="P193" s="401">
        <v>100</v>
      </c>
      <c r="Q193" s="401" t="s">
        <v>0</v>
      </c>
      <c r="R193" s="401">
        <v>72</v>
      </c>
      <c r="S193" s="109" t="s">
        <v>0</v>
      </c>
      <c r="T193" s="109">
        <v>1.75</v>
      </c>
      <c r="U193" s="109" t="s">
        <v>0</v>
      </c>
      <c r="V193" s="109">
        <v>7.7</v>
      </c>
      <c r="W193" s="109" t="s">
        <v>0</v>
      </c>
      <c r="X193" s="109">
        <v>4</v>
      </c>
      <c r="Y193" s="109" t="s">
        <v>0</v>
      </c>
      <c r="Z193" s="109">
        <v>5</v>
      </c>
      <c r="AA193" s="109" t="s">
        <v>0</v>
      </c>
      <c r="AB193" s="109"/>
      <c r="AC193" s="109" t="s">
        <v>0</v>
      </c>
      <c r="AD193" s="109"/>
      <c r="AE193" s="109" t="s">
        <v>0</v>
      </c>
      <c r="AF193" s="77">
        <v>4</v>
      </c>
      <c r="AG193" s="78">
        <v>8</v>
      </c>
      <c r="AH193" s="77" t="s">
        <v>202</v>
      </c>
      <c r="AI193" s="77" t="s">
        <v>0</v>
      </c>
      <c r="AJ193" s="80"/>
      <c r="AK193" s="80"/>
      <c r="AL193" s="26" t="s">
        <v>11</v>
      </c>
      <c r="AM193" s="26"/>
      <c r="AN193" s="26"/>
      <c r="AO193" s="26"/>
      <c r="AP193" s="111">
        <v>20</v>
      </c>
      <c r="AQ193" s="111" t="s">
        <v>7</v>
      </c>
      <c r="AR193" s="83">
        <v>0.11899999999999999</v>
      </c>
      <c r="AS193" s="83" t="s">
        <v>20</v>
      </c>
      <c r="AT193" s="265"/>
      <c r="AU193" s="266"/>
      <c r="AV193" s="266"/>
      <c r="AW193" s="74" t="s">
        <v>206</v>
      </c>
      <c r="AX193" s="74" t="s">
        <v>207</v>
      </c>
      <c r="AY193" s="74" t="s">
        <v>208</v>
      </c>
      <c r="AZ193" s="74" t="s">
        <v>209</v>
      </c>
      <c r="BA193" s="152" t="s">
        <v>4</v>
      </c>
      <c r="BB193" s="86" t="s">
        <v>165</v>
      </c>
      <c r="BC193" s="86" t="s">
        <v>4</v>
      </c>
      <c r="BD193" s="86" t="s">
        <v>166</v>
      </c>
      <c r="BE193" s="404" t="s">
        <v>1160</v>
      </c>
      <c r="BF193" s="236" t="s">
        <v>1170</v>
      </c>
      <c r="BG193" s="236" t="s">
        <v>1171</v>
      </c>
      <c r="BH193" s="236" t="s">
        <v>1172</v>
      </c>
      <c r="BM193" s="155" t="s">
        <v>215</v>
      </c>
      <c r="BN193" s="154" t="s">
        <v>216</v>
      </c>
      <c r="BO193" s="154" t="s">
        <v>217</v>
      </c>
      <c r="BP193" s="154" t="s">
        <v>218</v>
      </c>
      <c r="BQ193" s="155" t="s">
        <v>219</v>
      </c>
      <c r="BR193" s="154" t="s">
        <v>220</v>
      </c>
      <c r="BS193" s="121" t="s">
        <v>221</v>
      </c>
      <c r="BT193" s="121" t="s">
        <v>222</v>
      </c>
      <c r="BU193" s="121" t="s">
        <v>215</v>
      </c>
      <c r="BV193" s="121" t="s">
        <v>216</v>
      </c>
      <c r="BW193" s="121" t="s">
        <v>217</v>
      </c>
      <c r="BX193" s="121" t="s">
        <v>218</v>
      </c>
      <c r="BY193" s="121" t="s">
        <v>283</v>
      </c>
      <c r="BZ193" s="154"/>
      <c r="CA193" s="154"/>
      <c r="CB193" s="154"/>
      <c r="CC193" s="154" t="s">
        <v>227</v>
      </c>
      <c r="CD193" s="156" t="s">
        <v>228</v>
      </c>
      <c r="CE193" s="157" t="s">
        <v>229</v>
      </c>
      <c r="CF193" s="157" t="s">
        <v>230</v>
      </c>
      <c r="CG193" s="245" t="s">
        <v>231</v>
      </c>
      <c r="CH193" s="154" t="s">
        <v>232</v>
      </c>
      <c r="CI193" s="156" t="s">
        <v>233</v>
      </c>
      <c r="CJ193" s="156" t="s">
        <v>234</v>
      </c>
      <c r="CK193" s="158"/>
      <c r="CL193" s="158"/>
      <c r="CM193" s="158"/>
      <c r="CN193" s="158"/>
      <c r="CO193" s="158"/>
      <c r="CP193" s="158"/>
      <c r="CQ193" s="158"/>
      <c r="CR193" s="158"/>
      <c r="CS193" s="158"/>
      <c r="CT193" s="158"/>
      <c r="CU193" s="158"/>
      <c r="CV193" s="158"/>
      <c r="CW193" s="158"/>
      <c r="CX193" s="158"/>
      <c r="CY193" s="158"/>
      <c r="CZ193" s="91"/>
      <c r="DA193" s="92"/>
      <c r="DB193" s="92"/>
      <c r="DC193" s="92"/>
      <c r="DD193" s="92"/>
      <c r="DE193" s="91" t="s">
        <v>235</v>
      </c>
      <c r="DF193" s="92"/>
      <c r="DG193" s="158"/>
      <c r="DH193" s="158"/>
      <c r="DI193" s="92"/>
      <c r="DJ193" s="91"/>
      <c r="DK193" s="91"/>
      <c r="DL193" s="91"/>
      <c r="DM193" s="127" t="s">
        <v>283</v>
      </c>
      <c r="DN193" s="127" t="s">
        <v>283</v>
      </c>
      <c r="DO193" s="127" t="s">
        <v>283</v>
      </c>
      <c r="DP193" s="127"/>
      <c r="DQ193" s="91"/>
      <c r="DR193" s="91"/>
      <c r="DS193" s="91"/>
      <c r="DT193" s="91"/>
      <c r="DU193" s="91" t="s">
        <v>1173</v>
      </c>
      <c r="DV193" s="91" t="s">
        <v>1174</v>
      </c>
      <c r="DW193" s="91" t="s">
        <v>1175</v>
      </c>
      <c r="DX193" s="91" t="s">
        <v>1176</v>
      </c>
      <c r="DY193" s="91"/>
      <c r="DZ193" s="91"/>
      <c r="EA193" s="91"/>
      <c r="EB193" s="91"/>
      <c r="EC193" s="91"/>
      <c r="ED193" s="91"/>
      <c r="EE193" s="91"/>
      <c r="EF193" s="91"/>
      <c r="EG193" s="94"/>
      <c r="EH193" s="94"/>
      <c r="EI193" s="95"/>
      <c r="EJ193" s="95"/>
      <c r="EK193" s="96"/>
      <c r="EL193" s="74"/>
      <c r="EM193" s="74"/>
      <c r="EN193" s="137"/>
      <c r="EO193" s="185"/>
      <c r="EP193" s="185"/>
      <c r="EQ193" s="185" t="s">
        <v>1215</v>
      </c>
      <c r="ER193" s="185" t="s">
        <v>1216</v>
      </c>
      <c r="ES193" s="185" t="s">
        <v>1217</v>
      </c>
      <c r="ET193" s="185"/>
      <c r="EU193" s="185"/>
      <c r="EV193" s="137"/>
      <c r="EW193" s="137"/>
      <c r="EX193" s="356"/>
      <c r="EY193" s="356"/>
      <c r="EZ193" s="356"/>
      <c r="FA193" s="356"/>
      <c r="FB193" s="356"/>
      <c r="FC193" s="356"/>
      <c r="FD193" s="356"/>
      <c r="FE193" s="356"/>
      <c r="FF193" s="248"/>
      <c r="FG193" s="248"/>
      <c r="FH193" s="248"/>
      <c r="FI193" s="248"/>
      <c r="FJ193" s="248"/>
      <c r="FK193" s="248"/>
      <c r="FL193" s="135">
        <v>1</v>
      </c>
      <c r="FM193" s="136"/>
      <c r="FN193" s="136"/>
      <c r="FO193" s="136"/>
      <c r="FP193" s="136"/>
      <c r="FQ193" s="136"/>
      <c r="FR193" s="136"/>
      <c r="FS193" s="136"/>
      <c r="FT193" s="136"/>
      <c r="FU193" s="136"/>
      <c r="FV193" s="136"/>
    </row>
    <row r="194" spans="1:1108" s="249" customFormat="1">
      <c r="A194" s="42">
        <v>474</v>
      </c>
      <c r="B194" s="168">
        <v>177</v>
      </c>
      <c r="C194" s="102" t="s">
        <v>1223</v>
      </c>
      <c r="D194" s="174">
        <v>2003</v>
      </c>
      <c r="E194" s="97" t="s">
        <v>1160</v>
      </c>
      <c r="F194" s="280" t="s">
        <v>1225</v>
      </c>
      <c r="G194" s="405" t="s">
        <v>1224</v>
      </c>
      <c r="H194" s="405" t="s">
        <v>1227</v>
      </c>
      <c r="I194" s="405" t="s">
        <v>1226</v>
      </c>
      <c r="J194" s="10" t="s">
        <v>1228</v>
      </c>
      <c r="K194" s="10" t="s">
        <v>1229</v>
      </c>
      <c r="L194" s="74" t="s">
        <v>1230</v>
      </c>
      <c r="M194" s="10" t="s">
        <v>1231</v>
      </c>
      <c r="N194" s="74" t="s">
        <v>293</v>
      </c>
      <c r="O194" s="177">
        <v>101593</v>
      </c>
      <c r="P194" s="401">
        <v>40</v>
      </c>
      <c r="Q194" s="401" t="s">
        <v>0</v>
      </c>
      <c r="R194" s="401">
        <v>32</v>
      </c>
      <c r="S194" s="109" t="s">
        <v>0</v>
      </c>
      <c r="T194" s="109">
        <v>1</v>
      </c>
      <c r="U194" s="109" t="s">
        <v>0</v>
      </c>
      <c r="V194" s="109">
        <v>4.7</v>
      </c>
      <c r="W194" s="109" t="s">
        <v>0</v>
      </c>
      <c r="X194" s="109">
        <v>2.5</v>
      </c>
      <c r="Y194" s="109" t="s">
        <v>0</v>
      </c>
      <c r="Z194" s="109">
        <v>3</v>
      </c>
      <c r="AA194" s="109" t="s">
        <v>0</v>
      </c>
      <c r="AB194" s="109"/>
      <c r="AC194" s="109" t="s">
        <v>0</v>
      </c>
      <c r="AD194" s="109"/>
      <c r="AE194" s="109" t="s">
        <v>0</v>
      </c>
      <c r="AF194" s="77">
        <v>2.5</v>
      </c>
      <c r="AG194" s="78">
        <v>4</v>
      </c>
      <c r="AH194" s="77" t="s">
        <v>1181</v>
      </c>
      <c r="AI194" s="77" t="s">
        <v>0</v>
      </c>
      <c r="AJ194" s="80"/>
      <c r="AK194" s="80"/>
      <c r="AL194" s="26" t="s">
        <v>11</v>
      </c>
      <c r="AM194" s="26"/>
      <c r="AN194" s="26"/>
      <c r="AO194" s="26"/>
      <c r="AP194" s="111">
        <v>100</v>
      </c>
      <c r="AQ194" s="111" t="s">
        <v>7</v>
      </c>
      <c r="AR194" s="83">
        <v>1.4E-2</v>
      </c>
      <c r="AS194" s="83" t="s">
        <v>20</v>
      </c>
      <c r="AT194" s="265"/>
      <c r="AU194" s="266"/>
      <c r="AV194" s="266"/>
      <c r="AW194" s="74" t="s">
        <v>206</v>
      </c>
      <c r="AX194" s="74" t="s">
        <v>207</v>
      </c>
      <c r="AY194" s="74" t="s">
        <v>208</v>
      </c>
      <c r="AZ194" s="74" t="s">
        <v>209</v>
      </c>
      <c r="BA194" s="152" t="s">
        <v>4</v>
      </c>
      <c r="BB194" s="86" t="s">
        <v>165</v>
      </c>
      <c r="BC194" s="86" t="s">
        <v>4</v>
      </c>
      <c r="BD194" s="86" t="s">
        <v>166</v>
      </c>
      <c r="BE194" s="404" t="s">
        <v>1160</v>
      </c>
      <c r="BF194" s="236" t="s">
        <v>1170</v>
      </c>
      <c r="BG194" s="236" t="s">
        <v>1171</v>
      </c>
      <c r="BH194" s="236" t="s">
        <v>1172</v>
      </c>
      <c r="BM194" s="154" t="s">
        <v>294</v>
      </c>
      <c r="BN194" s="157" t="s">
        <v>295</v>
      </c>
      <c r="BO194" s="157" t="s">
        <v>296</v>
      </c>
      <c r="BP194" s="156" t="s">
        <v>297</v>
      </c>
      <c r="BQ194" s="155" t="s">
        <v>298</v>
      </c>
      <c r="BR194" s="155" t="s">
        <v>299</v>
      </c>
      <c r="BS194" s="121" t="s">
        <v>300</v>
      </c>
      <c r="BT194" s="121" t="s">
        <v>301</v>
      </c>
      <c r="BU194" s="121" t="s">
        <v>294</v>
      </c>
      <c r="BV194" s="121" t="s">
        <v>302</v>
      </c>
      <c r="BW194" s="121" t="s">
        <v>296</v>
      </c>
      <c r="BX194" s="121" t="s">
        <v>297</v>
      </c>
      <c r="BY194" s="121" t="s">
        <v>283</v>
      </c>
      <c r="BZ194" s="154"/>
      <c r="CA194" s="154"/>
      <c r="CB194" s="154"/>
      <c r="CC194" s="154" t="s">
        <v>227</v>
      </c>
      <c r="CD194" s="156" t="s">
        <v>228</v>
      </c>
      <c r="CE194" s="157" t="s">
        <v>229</v>
      </c>
      <c r="CF194" s="157" t="s">
        <v>230</v>
      </c>
      <c r="CG194" s="245" t="s">
        <v>231</v>
      </c>
      <c r="CH194" s="154" t="s">
        <v>232</v>
      </c>
      <c r="CI194" s="156" t="s">
        <v>233</v>
      </c>
      <c r="CJ194" s="156" t="s">
        <v>234</v>
      </c>
      <c r="CK194" s="158"/>
      <c r="CL194" s="158"/>
      <c r="CM194" s="158"/>
      <c r="CN194" s="158"/>
      <c r="CO194" s="158"/>
      <c r="CP194" s="158"/>
      <c r="CQ194" s="158"/>
      <c r="CR194" s="158"/>
      <c r="CS194" s="158"/>
      <c r="CT194" s="158"/>
      <c r="CU194" s="158"/>
      <c r="CV194" s="158"/>
      <c r="CW194" s="158"/>
      <c r="CX194" s="158"/>
      <c r="CY194" s="158"/>
      <c r="CZ194" s="91"/>
      <c r="DA194" s="92"/>
      <c r="DB194" s="92"/>
      <c r="DC194" s="92"/>
      <c r="DD194" s="92"/>
      <c r="DE194" s="91" t="s">
        <v>235</v>
      </c>
      <c r="DF194" s="92"/>
      <c r="DG194" s="158"/>
      <c r="DH194" s="158"/>
      <c r="DI194" s="92"/>
      <c r="DJ194" s="91"/>
      <c r="DK194" s="91"/>
      <c r="DL194" s="91"/>
      <c r="DM194" s="127" t="s">
        <v>283</v>
      </c>
      <c r="DN194" s="127" t="s">
        <v>283</v>
      </c>
      <c r="DO194" s="127" t="s">
        <v>283</v>
      </c>
      <c r="DP194" s="127"/>
      <c r="DQ194" s="91"/>
      <c r="DR194" s="91"/>
      <c r="DS194" s="91"/>
      <c r="DT194" s="91"/>
      <c r="DU194" s="91" t="s">
        <v>1173</v>
      </c>
      <c r="DV194" s="91" t="s">
        <v>1174</v>
      </c>
      <c r="DW194" s="91" t="s">
        <v>1175</v>
      </c>
      <c r="DX194" s="91" t="s">
        <v>1176</v>
      </c>
      <c r="DY194" s="91"/>
      <c r="DZ194" s="91"/>
      <c r="EA194" s="91"/>
      <c r="EB194" s="91"/>
      <c r="EC194" s="91"/>
      <c r="ED194" s="91"/>
      <c r="EE194" s="91"/>
      <c r="EF194" s="91"/>
      <c r="EG194" s="94"/>
      <c r="EH194" s="94"/>
      <c r="EI194" s="95"/>
      <c r="EJ194" s="95"/>
      <c r="EK194" s="96"/>
      <c r="EL194" s="74"/>
      <c r="EM194" s="74"/>
      <c r="EN194" s="137"/>
      <c r="EO194" s="185"/>
      <c r="EP194" s="185"/>
      <c r="EQ194" s="185" t="s">
        <v>1232</v>
      </c>
      <c r="ER194" s="185" t="s">
        <v>1233</v>
      </c>
      <c r="ES194" s="185" t="s">
        <v>1234</v>
      </c>
      <c r="ET194" s="185"/>
      <c r="EU194" s="185"/>
      <c r="EV194" s="137"/>
      <c r="EW194" s="137"/>
      <c r="EX194" s="356"/>
      <c r="EY194" s="356"/>
      <c r="EZ194" s="356"/>
      <c r="FA194" s="356"/>
      <c r="FB194" s="356"/>
      <c r="FC194" s="356"/>
      <c r="FD194" s="356"/>
      <c r="FE194" s="356"/>
      <c r="FF194" s="248"/>
      <c r="FG194" s="248"/>
      <c r="FH194" s="248"/>
      <c r="FI194" s="248"/>
      <c r="FJ194" s="248"/>
      <c r="FK194" s="248"/>
      <c r="FL194" s="135">
        <v>1</v>
      </c>
      <c r="FM194" s="136"/>
      <c r="FN194" s="136"/>
      <c r="FO194" s="136"/>
      <c r="FP194" s="136"/>
      <c r="FQ194" s="136"/>
      <c r="FR194" s="136"/>
      <c r="FS194" s="136"/>
      <c r="FT194" s="136"/>
      <c r="FU194" s="136"/>
      <c r="FV194" s="136"/>
    </row>
    <row r="195" spans="1:1108" s="249" customFormat="1">
      <c r="A195" s="42">
        <v>475</v>
      </c>
      <c r="B195" s="168">
        <v>178</v>
      </c>
      <c r="C195" s="102" t="s">
        <v>1235</v>
      </c>
      <c r="D195" s="174">
        <v>2003</v>
      </c>
      <c r="E195" s="97" t="s">
        <v>1160</v>
      </c>
      <c r="F195" s="280" t="s">
        <v>1225</v>
      </c>
      <c r="G195" s="405" t="s">
        <v>1224</v>
      </c>
      <c r="H195" s="405" t="s">
        <v>1227</v>
      </c>
      <c r="I195" s="405" t="s">
        <v>1226</v>
      </c>
      <c r="J195" s="10" t="s">
        <v>1228</v>
      </c>
      <c r="K195" s="10" t="s">
        <v>1229</v>
      </c>
      <c r="L195" s="74" t="s">
        <v>1230</v>
      </c>
      <c r="M195" s="10" t="s">
        <v>1231</v>
      </c>
      <c r="N195" s="74" t="s">
        <v>293</v>
      </c>
      <c r="O195" s="177">
        <v>101595</v>
      </c>
      <c r="P195" s="401">
        <v>50</v>
      </c>
      <c r="Q195" s="401" t="s">
        <v>0</v>
      </c>
      <c r="R195" s="401">
        <v>39</v>
      </c>
      <c r="S195" s="109" t="s">
        <v>0</v>
      </c>
      <c r="T195" s="109">
        <v>1.25</v>
      </c>
      <c r="U195" s="109" t="s">
        <v>0</v>
      </c>
      <c r="V195" s="109">
        <v>5.5</v>
      </c>
      <c r="W195" s="109" t="s">
        <v>0</v>
      </c>
      <c r="X195" s="109">
        <v>2.75</v>
      </c>
      <c r="Y195" s="109" t="s">
        <v>0</v>
      </c>
      <c r="Z195" s="109">
        <v>5</v>
      </c>
      <c r="AA195" s="109" t="s">
        <v>0</v>
      </c>
      <c r="AB195" s="109"/>
      <c r="AC195" s="109" t="s">
        <v>0</v>
      </c>
      <c r="AD195" s="109"/>
      <c r="AE195" s="109" t="s">
        <v>0</v>
      </c>
      <c r="AF195" s="77">
        <v>3</v>
      </c>
      <c r="AG195" s="78">
        <v>6</v>
      </c>
      <c r="AH195" s="77" t="s">
        <v>1183</v>
      </c>
      <c r="AI195" s="77" t="s">
        <v>0</v>
      </c>
      <c r="AJ195" s="80"/>
      <c r="AK195" s="80"/>
      <c r="AL195" s="26" t="s">
        <v>11</v>
      </c>
      <c r="AM195" s="26"/>
      <c r="AN195" s="26"/>
      <c r="AO195" s="26"/>
      <c r="AP195" s="111">
        <v>20</v>
      </c>
      <c r="AQ195" s="111" t="s">
        <v>7</v>
      </c>
      <c r="AR195" s="83">
        <v>2.5000000000000001E-2</v>
      </c>
      <c r="AS195" s="83" t="s">
        <v>20</v>
      </c>
      <c r="AT195" s="265"/>
      <c r="AU195" s="266"/>
      <c r="AV195" s="266"/>
      <c r="AW195" s="74" t="s">
        <v>206</v>
      </c>
      <c r="AX195" s="74" t="s">
        <v>207</v>
      </c>
      <c r="AY195" s="74" t="s">
        <v>208</v>
      </c>
      <c r="AZ195" s="74" t="s">
        <v>209</v>
      </c>
      <c r="BA195" s="152" t="s">
        <v>4</v>
      </c>
      <c r="BB195" s="86" t="s">
        <v>165</v>
      </c>
      <c r="BC195" s="86" t="s">
        <v>4</v>
      </c>
      <c r="BD195" s="86" t="s">
        <v>166</v>
      </c>
      <c r="BE195" s="404" t="s">
        <v>1160</v>
      </c>
      <c r="BF195" s="236" t="s">
        <v>1170</v>
      </c>
      <c r="BG195" s="236" t="s">
        <v>1171</v>
      </c>
      <c r="BH195" s="236" t="s">
        <v>1172</v>
      </c>
      <c r="BM195" s="154" t="s">
        <v>294</v>
      </c>
      <c r="BN195" s="157" t="s">
        <v>295</v>
      </c>
      <c r="BO195" s="157" t="s">
        <v>296</v>
      </c>
      <c r="BP195" s="156" t="s">
        <v>297</v>
      </c>
      <c r="BQ195" s="155" t="s">
        <v>298</v>
      </c>
      <c r="BR195" s="155" t="s">
        <v>299</v>
      </c>
      <c r="BS195" s="121" t="s">
        <v>300</v>
      </c>
      <c r="BT195" s="121" t="s">
        <v>301</v>
      </c>
      <c r="BU195" s="121" t="s">
        <v>294</v>
      </c>
      <c r="BV195" s="121" t="s">
        <v>302</v>
      </c>
      <c r="BW195" s="121" t="s">
        <v>296</v>
      </c>
      <c r="BX195" s="121" t="s">
        <v>297</v>
      </c>
      <c r="BY195" s="121" t="s">
        <v>283</v>
      </c>
      <c r="BZ195" s="154"/>
      <c r="CA195" s="154"/>
      <c r="CB195" s="154"/>
      <c r="CC195" s="154" t="s">
        <v>227</v>
      </c>
      <c r="CD195" s="156" t="s">
        <v>228</v>
      </c>
      <c r="CE195" s="157" t="s">
        <v>229</v>
      </c>
      <c r="CF195" s="157" t="s">
        <v>230</v>
      </c>
      <c r="CG195" s="245" t="s">
        <v>231</v>
      </c>
      <c r="CH195" s="154" t="s">
        <v>232</v>
      </c>
      <c r="CI195" s="156" t="s">
        <v>233</v>
      </c>
      <c r="CJ195" s="156" t="s">
        <v>234</v>
      </c>
      <c r="CK195" s="158"/>
      <c r="CL195" s="158"/>
      <c r="CM195" s="158"/>
      <c r="CN195" s="158"/>
      <c r="CO195" s="158"/>
      <c r="CP195" s="158"/>
      <c r="CQ195" s="158"/>
      <c r="CR195" s="158"/>
      <c r="CS195" s="158"/>
      <c r="CT195" s="158"/>
      <c r="CU195" s="158"/>
      <c r="CV195" s="158"/>
      <c r="CW195" s="158"/>
      <c r="CX195" s="158"/>
      <c r="CY195" s="158"/>
      <c r="CZ195" s="91"/>
      <c r="DA195" s="92"/>
      <c r="DB195" s="92"/>
      <c r="DC195" s="92"/>
      <c r="DD195" s="92"/>
      <c r="DE195" s="91" t="s">
        <v>235</v>
      </c>
      <c r="DF195" s="92"/>
      <c r="DG195" s="158"/>
      <c r="DH195" s="158"/>
      <c r="DI195" s="92"/>
      <c r="DJ195" s="91"/>
      <c r="DK195" s="91"/>
      <c r="DL195" s="91"/>
      <c r="DM195" s="127" t="s">
        <v>283</v>
      </c>
      <c r="DN195" s="127" t="s">
        <v>283</v>
      </c>
      <c r="DO195" s="127" t="s">
        <v>283</v>
      </c>
      <c r="DP195" s="127"/>
      <c r="DQ195" s="91"/>
      <c r="DR195" s="91"/>
      <c r="DS195" s="91"/>
      <c r="DT195" s="91"/>
      <c r="DU195" s="91" t="s">
        <v>1173</v>
      </c>
      <c r="DV195" s="91" t="s">
        <v>1174</v>
      </c>
      <c r="DW195" s="91" t="s">
        <v>1175</v>
      </c>
      <c r="DX195" s="91" t="s">
        <v>1176</v>
      </c>
      <c r="DY195" s="91"/>
      <c r="DZ195" s="91"/>
      <c r="EA195" s="91"/>
      <c r="EB195" s="91"/>
      <c r="EC195" s="91"/>
      <c r="ED195" s="91"/>
      <c r="EE195" s="91"/>
      <c r="EF195" s="91"/>
      <c r="EG195" s="94"/>
      <c r="EH195" s="94"/>
      <c r="EI195" s="95"/>
      <c r="EJ195" s="95"/>
      <c r="EK195" s="96"/>
      <c r="EL195" s="74"/>
      <c r="EM195" s="74"/>
      <c r="EN195" s="137"/>
      <c r="EO195" s="185"/>
      <c r="EP195" s="185"/>
      <c r="EQ195" s="185" t="s">
        <v>1232</v>
      </c>
      <c r="ER195" s="185" t="s">
        <v>1233</v>
      </c>
      <c r="ES195" s="185" t="s">
        <v>1234</v>
      </c>
      <c r="ET195" s="185"/>
      <c r="EU195" s="185"/>
      <c r="EV195" s="137"/>
      <c r="EW195" s="137"/>
      <c r="EX195" s="356"/>
      <c r="EY195" s="356"/>
      <c r="EZ195" s="356"/>
      <c r="FA195" s="356"/>
      <c r="FB195" s="356"/>
      <c r="FC195" s="356"/>
      <c r="FD195" s="356"/>
      <c r="FE195" s="356"/>
      <c r="FF195" s="248"/>
      <c r="FG195" s="248"/>
      <c r="FH195" s="248"/>
      <c r="FI195" s="248"/>
      <c r="FJ195" s="248"/>
      <c r="FK195" s="248"/>
      <c r="FL195" s="135">
        <v>1</v>
      </c>
      <c r="FM195" s="136"/>
      <c r="FN195" s="136"/>
      <c r="FO195" s="136"/>
      <c r="FP195" s="136"/>
      <c r="FQ195" s="136"/>
      <c r="FR195" s="136"/>
      <c r="FS195" s="136"/>
      <c r="FT195" s="136"/>
      <c r="FU195" s="136"/>
      <c r="FV195" s="136"/>
    </row>
    <row r="196" spans="1:1108" s="249" customFormat="1">
      <c r="A196" s="42">
        <v>476</v>
      </c>
      <c r="B196" s="168">
        <v>179</v>
      </c>
      <c r="C196" s="102" t="s">
        <v>1236</v>
      </c>
      <c r="D196" s="174">
        <v>2003</v>
      </c>
      <c r="E196" s="185" t="s">
        <v>1160</v>
      </c>
      <c r="F196" s="280" t="s">
        <v>1225</v>
      </c>
      <c r="G196" s="405" t="s">
        <v>1224</v>
      </c>
      <c r="H196" s="405" t="s">
        <v>1227</v>
      </c>
      <c r="I196" s="405" t="s">
        <v>1226</v>
      </c>
      <c r="J196" s="10" t="s">
        <v>1228</v>
      </c>
      <c r="K196" s="10" t="s">
        <v>1229</v>
      </c>
      <c r="L196" s="74" t="s">
        <v>1230</v>
      </c>
      <c r="M196" s="10" t="s">
        <v>1231</v>
      </c>
      <c r="N196" s="74" t="s">
        <v>293</v>
      </c>
      <c r="O196" s="177">
        <v>101597</v>
      </c>
      <c r="P196" s="401">
        <v>60</v>
      </c>
      <c r="Q196" s="401" t="s">
        <v>0</v>
      </c>
      <c r="R196" s="401">
        <v>46</v>
      </c>
      <c r="S196" s="109" t="s">
        <v>0</v>
      </c>
      <c r="T196" s="109">
        <v>1.5</v>
      </c>
      <c r="U196" s="109" t="s">
        <v>0</v>
      </c>
      <c r="V196" s="109">
        <v>6.2</v>
      </c>
      <c r="W196" s="109" t="s">
        <v>0</v>
      </c>
      <c r="X196" s="109">
        <v>3</v>
      </c>
      <c r="Y196" s="109" t="s">
        <v>0</v>
      </c>
      <c r="Z196" s="109">
        <v>5</v>
      </c>
      <c r="AA196" s="109" t="s">
        <v>0</v>
      </c>
      <c r="AB196" s="109"/>
      <c r="AC196" s="109" t="s">
        <v>0</v>
      </c>
      <c r="AD196" s="109"/>
      <c r="AE196" s="109" t="s">
        <v>0</v>
      </c>
      <c r="AF196" s="77">
        <v>3</v>
      </c>
      <c r="AG196" s="78">
        <v>6</v>
      </c>
      <c r="AH196" s="77" t="s">
        <v>1183</v>
      </c>
      <c r="AI196" s="77" t="s">
        <v>0</v>
      </c>
      <c r="AJ196" s="80"/>
      <c r="AK196" s="80"/>
      <c r="AL196" s="26" t="s">
        <v>11</v>
      </c>
      <c r="AM196" s="26"/>
      <c r="AN196" s="26"/>
      <c r="AO196" s="26"/>
      <c r="AP196" s="111">
        <v>20</v>
      </c>
      <c r="AQ196" s="111" t="s">
        <v>7</v>
      </c>
      <c r="AR196" s="83">
        <v>0.04</v>
      </c>
      <c r="AS196" s="83" t="s">
        <v>20</v>
      </c>
      <c r="AT196" s="265"/>
      <c r="AU196" s="266"/>
      <c r="AV196" s="266"/>
      <c r="AW196" s="74" t="s">
        <v>206</v>
      </c>
      <c r="AX196" s="74" t="s">
        <v>207</v>
      </c>
      <c r="AY196" s="74" t="s">
        <v>208</v>
      </c>
      <c r="AZ196" s="74" t="s">
        <v>209</v>
      </c>
      <c r="BA196" s="152" t="s">
        <v>4</v>
      </c>
      <c r="BB196" s="86" t="s">
        <v>165</v>
      </c>
      <c r="BC196" s="86" t="s">
        <v>4</v>
      </c>
      <c r="BD196" s="86" t="s">
        <v>166</v>
      </c>
      <c r="BE196" s="96" t="s">
        <v>1160</v>
      </c>
      <c r="BF196" s="236" t="s">
        <v>1170</v>
      </c>
      <c r="BG196" s="236" t="s">
        <v>1171</v>
      </c>
      <c r="BH196" s="236" t="s">
        <v>1172</v>
      </c>
      <c r="BM196" s="154" t="s">
        <v>294</v>
      </c>
      <c r="BN196" s="157" t="s">
        <v>295</v>
      </c>
      <c r="BO196" s="157" t="s">
        <v>296</v>
      </c>
      <c r="BP196" s="156" t="s">
        <v>297</v>
      </c>
      <c r="BQ196" s="155" t="s">
        <v>298</v>
      </c>
      <c r="BR196" s="155" t="s">
        <v>299</v>
      </c>
      <c r="BS196" s="121" t="s">
        <v>300</v>
      </c>
      <c r="BT196" s="121" t="s">
        <v>301</v>
      </c>
      <c r="BU196" s="121" t="s">
        <v>294</v>
      </c>
      <c r="BV196" s="121" t="s">
        <v>302</v>
      </c>
      <c r="BW196" s="121" t="s">
        <v>296</v>
      </c>
      <c r="BX196" s="121" t="s">
        <v>297</v>
      </c>
      <c r="BY196" s="121" t="s">
        <v>283</v>
      </c>
      <c r="BZ196" s="154"/>
      <c r="CA196" s="154"/>
      <c r="CB196" s="154"/>
      <c r="CC196" s="154" t="s">
        <v>227</v>
      </c>
      <c r="CD196" s="156" t="s">
        <v>228</v>
      </c>
      <c r="CE196" s="157" t="s">
        <v>229</v>
      </c>
      <c r="CF196" s="157" t="s">
        <v>230</v>
      </c>
      <c r="CG196" s="245" t="s">
        <v>231</v>
      </c>
      <c r="CH196" s="154" t="s">
        <v>232</v>
      </c>
      <c r="CI196" s="156" t="s">
        <v>233</v>
      </c>
      <c r="CJ196" s="156" t="s">
        <v>234</v>
      </c>
      <c r="CK196" s="158"/>
      <c r="CL196" s="158"/>
      <c r="CM196" s="158"/>
      <c r="CN196" s="158"/>
      <c r="CO196" s="158"/>
      <c r="CP196" s="158"/>
      <c r="CQ196" s="158"/>
      <c r="CR196" s="158"/>
      <c r="CS196" s="158"/>
      <c r="CT196" s="158"/>
      <c r="CU196" s="158"/>
      <c r="CV196" s="158"/>
      <c r="CW196" s="158"/>
      <c r="CX196" s="158"/>
      <c r="CY196" s="158"/>
      <c r="CZ196" s="91"/>
      <c r="DA196" s="92"/>
      <c r="DB196" s="92"/>
      <c r="DC196" s="92"/>
      <c r="DD196" s="92"/>
      <c r="DE196" s="91" t="s">
        <v>235</v>
      </c>
      <c r="DF196" s="92"/>
      <c r="DG196" s="158"/>
      <c r="DH196" s="158"/>
      <c r="DI196" s="92"/>
      <c r="DJ196" s="91"/>
      <c r="DK196" s="91"/>
      <c r="DL196" s="91"/>
      <c r="DM196" s="127" t="s">
        <v>283</v>
      </c>
      <c r="DN196" s="127" t="s">
        <v>283</v>
      </c>
      <c r="DO196" s="127" t="s">
        <v>283</v>
      </c>
      <c r="DP196" s="127"/>
      <c r="DQ196" s="91"/>
      <c r="DR196" s="91"/>
      <c r="DS196" s="91"/>
      <c r="DT196" s="91"/>
      <c r="DU196" s="91" t="s">
        <v>1173</v>
      </c>
      <c r="DV196" s="91" t="s">
        <v>1174</v>
      </c>
      <c r="DW196" s="91" t="s">
        <v>1175</v>
      </c>
      <c r="DX196" s="91" t="s">
        <v>1176</v>
      </c>
      <c r="DY196" s="91"/>
      <c r="DZ196" s="91"/>
      <c r="EA196" s="91"/>
      <c r="EB196" s="91"/>
      <c r="EC196" s="91"/>
      <c r="ED196" s="91"/>
      <c r="EE196" s="91"/>
      <c r="EF196" s="91"/>
      <c r="EG196" s="94"/>
      <c r="EH196" s="94"/>
      <c r="EI196" s="95"/>
      <c r="EJ196" s="95"/>
      <c r="EK196" s="96"/>
      <c r="EL196" s="74"/>
      <c r="EM196" s="74"/>
      <c r="EN196" s="137"/>
      <c r="EO196" s="185"/>
      <c r="EP196" s="185"/>
      <c r="EQ196" s="185" t="s">
        <v>1232</v>
      </c>
      <c r="ER196" s="185" t="s">
        <v>1233</v>
      </c>
      <c r="ES196" s="185" t="s">
        <v>1234</v>
      </c>
      <c r="ET196" s="185"/>
      <c r="EU196" s="185"/>
      <c r="EV196" s="137"/>
      <c r="EW196" s="137"/>
      <c r="EX196" s="356"/>
      <c r="EY196" s="356"/>
      <c r="EZ196" s="356"/>
      <c r="FA196" s="356"/>
      <c r="FB196" s="356"/>
      <c r="FC196" s="356"/>
      <c r="FD196" s="356"/>
      <c r="FE196" s="356"/>
      <c r="FF196" s="248"/>
      <c r="FG196" s="248"/>
      <c r="FH196" s="248"/>
      <c r="FI196" s="248"/>
      <c r="FJ196" s="248"/>
      <c r="FK196" s="248"/>
      <c r="FL196" s="135">
        <v>1</v>
      </c>
      <c r="FM196" s="136"/>
      <c r="FN196" s="136"/>
      <c r="FO196" s="136"/>
      <c r="FP196" s="136"/>
      <c r="FQ196" s="136"/>
      <c r="FR196" s="136"/>
      <c r="FS196" s="136"/>
      <c r="FT196" s="136"/>
      <c r="FU196" s="136"/>
      <c r="FV196" s="136"/>
    </row>
    <row r="197" spans="1:1108" s="249" customFormat="1">
      <c r="A197" s="42">
        <v>477</v>
      </c>
      <c r="B197" s="168">
        <v>180</v>
      </c>
      <c r="C197" s="102" t="s">
        <v>1237</v>
      </c>
      <c r="D197" s="174">
        <v>2003</v>
      </c>
      <c r="E197" s="185" t="s">
        <v>1160</v>
      </c>
      <c r="F197" s="280" t="s">
        <v>1225</v>
      </c>
      <c r="G197" s="405" t="s">
        <v>1224</v>
      </c>
      <c r="H197" s="405" t="s">
        <v>1227</v>
      </c>
      <c r="I197" s="405" t="s">
        <v>1226</v>
      </c>
      <c r="J197" s="10" t="s">
        <v>1228</v>
      </c>
      <c r="K197" s="10" t="s">
        <v>1229</v>
      </c>
      <c r="L197" s="74" t="s">
        <v>1230</v>
      </c>
      <c r="M197" s="10" t="s">
        <v>1231</v>
      </c>
      <c r="N197" s="74" t="s">
        <v>293</v>
      </c>
      <c r="O197" s="177">
        <v>101599</v>
      </c>
      <c r="P197" s="401">
        <v>80</v>
      </c>
      <c r="Q197" s="401" t="s">
        <v>0</v>
      </c>
      <c r="R197" s="401">
        <v>58</v>
      </c>
      <c r="S197" s="109" t="s">
        <v>0</v>
      </c>
      <c r="T197" s="109">
        <v>1.5</v>
      </c>
      <c r="U197" s="109" t="s">
        <v>0</v>
      </c>
      <c r="V197" s="109">
        <v>6.7</v>
      </c>
      <c r="W197" s="109" t="s">
        <v>0</v>
      </c>
      <c r="X197" s="109">
        <v>3.5</v>
      </c>
      <c r="Y197" s="109" t="s">
        <v>0</v>
      </c>
      <c r="Z197" s="109">
        <v>5</v>
      </c>
      <c r="AA197" s="109" t="s">
        <v>0</v>
      </c>
      <c r="AB197" s="109"/>
      <c r="AC197" s="109" t="s">
        <v>0</v>
      </c>
      <c r="AD197" s="109"/>
      <c r="AE197" s="109" t="s">
        <v>0</v>
      </c>
      <c r="AF197" s="77">
        <v>3.5</v>
      </c>
      <c r="AG197" s="78">
        <v>6</v>
      </c>
      <c r="AH197" s="77" t="s">
        <v>1186</v>
      </c>
      <c r="AI197" s="77" t="s">
        <v>0</v>
      </c>
      <c r="AJ197" s="80"/>
      <c r="AK197" s="80"/>
      <c r="AL197" s="26" t="s">
        <v>11</v>
      </c>
      <c r="AM197" s="26"/>
      <c r="AN197" s="26"/>
      <c r="AO197" s="26"/>
      <c r="AP197" s="111">
        <v>20</v>
      </c>
      <c r="AQ197" s="111" t="s">
        <v>7</v>
      </c>
      <c r="AR197" s="83">
        <v>7.0000000000000007E-2</v>
      </c>
      <c r="AS197" s="83" t="s">
        <v>20</v>
      </c>
      <c r="AT197" s="265"/>
      <c r="AU197" s="266"/>
      <c r="AV197" s="266"/>
      <c r="AW197" s="74" t="s">
        <v>206</v>
      </c>
      <c r="AX197" s="74" t="s">
        <v>207</v>
      </c>
      <c r="AY197" s="74" t="s">
        <v>208</v>
      </c>
      <c r="AZ197" s="74" t="s">
        <v>209</v>
      </c>
      <c r="BA197" s="152" t="s">
        <v>4</v>
      </c>
      <c r="BB197" s="86" t="s">
        <v>165</v>
      </c>
      <c r="BC197" s="86" t="s">
        <v>4</v>
      </c>
      <c r="BD197" s="86" t="s">
        <v>166</v>
      </c>
      <c r="BE197" s="96" t="s">
        <v>1160</v>
      </c>
      <c r="BF197" s="236" t="s">
        <v>1170</v>
      </c>
      <c r="BG197" s="236" t="s">
        <v>1171</v>
      </c>
      <c r="BH197" s="236" t="s">
        <v>1172</v>
      </c>
      <c r="BM197" s="154" t="s">
        <v>294</v>
      </c>
      <c r="BN197" s="157" t="s">
        <v>295</v>
      </c>
      <c r="BO197" s="157" t="s">
        <v>296</v>
      </c>
      <c r="BP197" s="156" t="s">
        <v>297</v>
      </c>
      <c r="BQ197" s="155" t="s">
        <v>298</v>
      </c>
      <c r="BR197" s="155" t="s">
        <v>299</v>
      </c>
      <c r="BS197" s="121" t="s">
        <v>300</v>
      </c>
      <c r="BT197" s="121" t="s">
        <v>301</v>
      </c>
      <c r="BU197" s="121" t="s">
        <v>294</v>
      </c>
      <c r="BV197" s="121" t="s">
        <v>302</v>
      </c>
      <c r="BW197" s="121" t="s">
        <v>296</v>
      </c>
      <c r="BX197" s="121" t="s">
        <v>297</v>
      </c>
      <c r="BY197" s="121" t="s">
        <v>283</v>
      </c>
      <c r="BZ197" s="154"/>
      <c r="CA197" s="154"/>
      <c r="CB197" s="154"/>
      <c r="CC197" s="154" t="s">
        <v>227</v>
      </c>
      <c r="CD197" s="156" t="s">
        <v>228</v>
      </c>
      <c r="CE197" s="157" t="s">
        <v>229</v>
      </c>
      <c r="CF197" s="157" t="s">
        <v>230</v>
      </c>
      <c r="CG197" s="245" t="s">
        <v>231</v>
      </c>
      <c r="CH197" s="154" t="s">
        <v>232</v>
      </c>
      <c r="CI197" s="156" t="s">
        <v>233</v>
      </c>
      <c r="CJ197" s="156" t="s">
        <v>234</v>
      </c>
      <c r="CK197" s="158"/>
      <c r="CL197" s="158"/>
      <c r="CM197" s="158"/>
      <c r="CN197" s="158"/>
      <c r="CO197" s="158"/>
      <c r="CP197" s="158"/>
      <c r="CQ197" s="158"/>
      <c r="CR197" s="158"/>
      <c r="CS197" s="158"/>
      <c r="CT197" s="158"/>
      <c r="CU197" s="158"/>
      <c r="CV197" s="158"/>
      <c r="CW197" s="158"/>
      <c r="CX197" s="158"/>
      <c r="CY197" s="158"/>
      <c r="CZ197" s="91"/>
      <c r="DA197" s="92"/>
      <c r="DB197" s="92"/>
      <c r="DC197" s="92"/>
      <c r="DD197" s="92"/>
      <c r="DE197" s="91" t="s">
        <v>235</v>
      </c>
      <c r="DF197" s="92"/>
      <c r="DG197" s="158"/>
      <c r="DH197" s="158"/>
      <c r="DI197" s="92"/>
      <c r="DJ197" s="91"/>
      <c r="DK197" s="91"/>
      <c r="DL197" s="91"/>
      <c r="DM197" s="127" t="s">
        <v>283</v>
      </c>
      <c r="DN197" s="127" t="s">
        <v>283</v>
      </c>
      <c r="DO197" s="127" t="s">
        <v>283</v>
      </c>
      <c r="DP197" s="127"/>
      <c r="DQ197" s="91"/>
      <c r="DR197" s="91"/>
      <c r="DS197" s="91"/>
      <c r="DT197" s="91"/>
      <c r="DU197" s="91" t="s">
        <v>1173</v>
      </c>
      <c r="DV197" s="91" t="s">
        <v>1174</v>
      </c>
      <c r="DW197" s="91" t="s">
        <v>1175</v>
      </c>
      <c r="DX197" s="91" t="s">
        <v>1176</v>
      </c>
      <c r="DY197" s="91"/>
      <c r="DZ197" s="91"/>
      <c r="EA197" s="91"/>
      <c r="EB197" s="91"/>
      <c r="EC197" s="91"/>
      <c r="ED197" s="91"/>
      <c r="EE197" s="91"/>
      <c r="EF197" s="91"/>
      <c r="EG197" s="94"/>
      <c r="EH197" s="94"/>
      <c r="EI197" s="95"/>
      <c r="EJ197" s="95"/>
      <c r="EK197" s="96"/>
      <c r="EL197" s="74"/>
      <c r="EM197" s="74"/>
      <c r="EN197" s="137"/>
      <c r="EO197" s="185"/>
      <c r="EP197" s="185"/>
      <c r="EQ197" s="185" t="s">
        <v>1232</v>
      </c>
      <c r="ER197" s="185" t="s">
        <v>1233</v>
      </c>
      <c r="ES197" s="185" t="s">
        <v>1234</v>
      </c>
      <c r="ET197" s="185"/>
      <c r="EU197" s="185"/>
      <c r="EV197" s="137"/>
      <c r="EW197" s="137"/>
      <c r="EX197" s="356"/>
      <c r="EY197" s="356"/>
      <c r="EZ197" s="356"/>
      <c r="FA197" s="356"/>
      <c r="FB197" s="356"/>
      <c r="FC197" s="356"/>
      <c r="FD197" s="356"/>
      <c r="FE197" s="356"/>
      <c r="FF197" s="248"/>
      <c r="FG197" s="248"/>
      <c r="FH197" s="248"/>
      <c r="FI197" s="248"/>
      <c r="FJ197" s="248"/>
      <c r="FK197" s="248"/>
      <c r="FL197" s="135">
        <v>1</v>
      </c>
      <c r="FM197" s="136"/>
      <c r="FN197" s="136"/>
      <c r="FO197" s="136"/>
      <c r="FP197" s="136"/>
      <c r="FQ197" s="136"/>
      <c r="FR197" s="136"/>
      <c r="FS197" s="136"/>
      <c r="FT197" s="136"/>
      <c r="FU197" s="136"/>
      <c r="FV197" s="136"/>
    </row>
    <row r="198" spans="1:1108" s="253" customFormat="1">
      <c r="A198" s="42">
        <v>478</v>
      </c>
      <c r="B198" s="168">
        <v>181</v>
      </c>
      <c r="C198" s="407" t="s">
        <v>1238</v>
      </c>
      <c r="D198" s="174">
        <v>2003</v>
      </c>
      <c r="E198" s="185" t="s">
        <v>1160</v>
      </c>
      <c r="F198" s="302" t="s">
        <v>1225</v>
      </c>
      <c r="G198" s="310" t="s">
        <v>1224</v>
      </c>
      <c r="H198" s="310" t="s">
        <v>1227</v>
      </c>
      <c r="I198" s="310" t="s">
        <v>1226</v>
      </c>
      <c r="J198" s="10" t="s">
        <v>1228</v>
      </c>
      <c r="K198" s="10" t="s">
        <v>1229</v>
      </c>
      <c r="L198" s="74" t="s">
        <v>1230</v>
      </c>
      <c r="M198" s="10" t="s">
        <v>1231</v>
      </c>
      <c r="N198" s="74" t="s">
        <v>293</v>
      </c>
      <c r="O198" s="177">
        <v>101601</v>
      </c>
      <c r="P198" s="401">
        <v>100</v>
      </c>
      <c r="Q198" s="401" t="s">
        <v>0</v>
      </c>
      <c r="R198" s="401">
        <v>72</v>
      </c>
      <c r="S198" s="109" t="s">
        <v>0</v>
      </c>
      <c r="T198" s="109">
        <v>1.75</v>
      </c>
      <c r="U198" s="109" t="s">
        <v>0</v>
      </c>
      <c r="V198" s="109">
        <v>7.7</v>
      </c>
      <c r="W198" s="109" t="s">
        <v>0</v>
      </c>
      <c r="X198" s="109">
        <v>4</v>
      </c>
      <c r="Y198" s="109" t="s">
        <v>0</v>
      </c>
      <c r="Z198" s="109">
        <v>5</v>
      </c>
      <c r="AA198" s="109" t="s">
        <v>0</v>
      </c>
      <c r="AB198" s="109"/>
      <c r="AC198" s="109" t="s">
        <v>0</v>
      </c>
      <c r="AD198" s="109"/>
      <c r="AE198" s="109" t="s">
        <v>0</v>
      </c>
      <c r="AF198" s="77">
        <v>4</v>
      </c>
      <c r="AG198" s="78">
        <v>8</v>
      </c>
      <c r="AH198" s="77" t="s">
        <v>202</v>
      </c>
      <c r="AI198" s="77" t="s">
        <v>0</v>
      </c>
      <c r="AJ198" s="80"/>
      <c r="AK198" s="80"/>
      <c r="AL198" s="26" t="s">
        <v>11</v>
      </c>
      <c r="AM198" s="26"/>
      <c r="AN198" s="26"/>
      <c r="AO198" s="26"/>
      <c r="AP198" s="111">
        <v>20</v>
      </c>
      <c r="AQ198" s="111" t="s">
        <v>7</v>
      </c>
      <c r="AR198" s="83">
        <v>0.114</v>
      </c>
      <c r="AS198" s="83" t="s">
        <v>20</v>
      </c>
      <c r="AT198" s="265"/>
      <c r="AU198" s="266"/>
      <c r="AV198" s="266"/>
      <c r="AW198" s="74" t="s">
        <v>206</v>
      </c>
      <c r="AX198" s="74" t="s">
        <v>207</v>
      </c>
      <c r="AY198" s="74" t="s">
        <v>208</v>
      </c>
      <c r="AZ198" s="74" t="s">
        <v>209</v>
      </c>
      <c r="BA198" s="152" t="s">
        <v>4</v>
      </c>
      <c r="BB198" s="86" t="s">
        <v>165</v>
      </c>
      <c r="BC198" s="86" t="s">
        <v>4</v>
      </c>
      <c r="BD198" s="86" t="s">
        <v>166</v>
      </c>
      <c r="BE198" s="96" t="s">
        <v>1160</v>
      </c>
      <c r="BF198" s="236" t="s">
        <v>1170</v>
      </c>
      <c r="BG198" s="236" t="s">
        <v>1171</v>
      </c>
      <c r="BH198" s="236" t="s">
        <v>1172</v>
      </c>
      <c r="BM198" s="154" t="s">
        <v>294</v>
      </c>
      <c r="BN198" s="157" t="s">
        <v>295</v>
      </c>
      <c r="BO198" s="157" t="s">
        <v>296</v>
      </c>
      <c r="BP198" s="156" t="s">
        <v>297</v>
      </c>
      <c r="BQ198" s="155" t="s">
        <v>298</v>
      </c>
      <c r="BR198" s="155" t="s">
        <v>299</v>
      </c>
      <c r="BS198" s="121" t="s">
        <v>300</v>
      </c>
      <c r="BT198" s="121" t="s">
        <v>301</v>
      </c>
      <c r="BU198" s="121" t="s">
        <v>294</v>
      </c>
      <c r="BV198" s="121" t="s">
        <v>302</v>
      </c>
      <c r="BW198" s="121" t="s">
        <v>296</v>
      </c>
      <c r="BX198" s="121" t="s">
        <v>297</v>
      </c>
      <c r="BY198" s="121" t="s">
        <v>283</v>
      </c>
      <c r="BZ198" s="154"/>
      <c r="CA198" s="154"/>
      <c r="CB198" s="154"/>
      <c r="CC198" s="154" t="s">
        <v>227</v>
      </c>
      <c r="CD198" s="156" t="s">
        <v>228</v>
      </c>
      <c r="CE198" s="157" t="s">
        <v>229</v>
      </c>
      <c r="CF198" s="157" t="s">
        <v>230</v>
      </c>
      <c r="CG198" s="245" t="s">
        <v>231</v>
      </c>
      <c r="CH198" s="154" t="s">
        <v>232</v>
      </c>
      <c r="CI198" s="156" t="s">
        <v>233</v>
      </c>
      <c r="CJ198" s="156" t="s">
        <v>234</v>
      </c>
      <c r="CK198" s="158"/>
      <c r="CL198" s="158"/>
      <c r="CM198" s="158"/>
      <c r="CN198" s="158"/>
      <c r="CO198" s="158"/>
      <c r="CP198" s="158"/>
      <c r="CQ198" s="158"/>
      <c r="CR198" s="158"/>
      <c r="CS198" s="158"/>
      <c r="CT198" s="158"/>
      <c r="CU198" s="158"/>
      <c r="CV198" s="158"/>
      <c r="CW198" s="158"/>
      <c r="CX198" s="158"/>
      <c r="CY198" s="158"/>
      <c r="CZ198" s="91"/>
      <c r="DA198" s="92"/>
      <c r="DB198" s="92"/>
      <c r="DC198" s="92"/>
      <c r="DD198" s="92"/>
      <c r="DE198" s="91" t="s">
        <v>235</v>
      </c>
      <c r="DF198" s="92"/>
      <c r="DG198" s="158"/>
      <c r="DH198" s="158"/>
      <c r="DI198" s="92"/>
      <c r="DJ198" s="91"/>
      <c r="DK198" s="91"/>
      <c r="DL198" s="91"/>
      <c r="DM198" s="127" t="s">
        <v>283</v>
      </c>
      <c r="DN198" s="127" t="s">
        <v>283</v>
      </c>
      <c r="DO198" s="127" t="s">
        <v>283</v>
      </c>
      <c r="DP198" s="127"/>
      <c r="DQ198" s="91"/>
      <c r="DR198" s="91"/>
      <c r="DS198" s="91"/>
      <c r="DT198" s="91"/>
      <c r="DU198" s="91" t="s">
        <v>1173</v>
      </c>
      <c r="DV198" s="91" t="s">
        <v>1174</v>
      </c>
      <c r="DW198" s="91" t="s">
        <v>1175</v>
      </c>
      <c r="DX198" s="91" t="s">
        <v>1176</v>
      </c>
      <c r="DY198" s="91"/>
      <c r="DZ198" s="91"/>
      <c r="EA198" s="91"/>
      <c r="EB198" s="91"/>
      <c r="EC198" s="91"/>
      <c r="ED198" s="91"/>
      <c r="EE198" s="91"/>
      <c r="EF198" s="91"/>
      <c r="EG198" s="94"/>
      <c r="EH198" s="94"/>
      <c r="EI198" s="95"/>
      <c r="EJ198" s="95"/>
      <c r="EK198" s="96"/>
      <c r="EL198" s="74"/>
      <c r="EM198" s="74"/>
      <c r="EN198" s="137"/>
      <c r="EO198" s="185"/>
      <c r="EP198" s="185"/>
      <c r="EQ198" s="185" t="s">
        <v>1232</v>
      </c>
      <c r="ER198" s="185" t="s">
        <v>1233</v>
      </c>
      <c r="ES198" s="185" t="s">
        <v>1234</v>
      </c>
      <c r="ET198" s="185"/>
      <c r="EU198" s="185"/>
      <c r="EV198" s="137"/>
      <c r="EW198" s="137"/>
      <c r="EX198" s="356"/>
      <c r="EY198" s="356"/>
      <c r="EZ198" s="356"/>
      <c r="FA198" s="356"/>
      <c r="FB198" s="356"/>
      <c r="FC198" s="356"/>
      <c r="FD198" s="356"/>
      <c r="FE198" s="356"/>
      <c r="FF198" s="248"/>
      <c r="FG198" s="248"/>
      <c r="FH198" s="248"/>
      <c r="FI198" s="248"/>
      <c r="FJ198" s="248"/>
      <c r="FK198" s="248"/>
      <c r="FL198" s="135">
        <v>1</v>
      </c>
      <c r="FM198" s="136"/>
      <c r="FN198" s="136"/>
      <c r="FO198" s="136"/>
      <c r="FP198" s="136"/>
      <c r="FQ198" s="136"/>
      <c r="FR198" s="136"/>
      <c r="FS198" s="136"/>
      <c r="FT198" s="136"/>
      <c r="FU198" s="136"/>
      <c r="FV198" s="136"/>
      <c r="FW198" s="249"/>
      <c r="FX198" s="249"/>
      <c r="FY198" s="249"/>
      <c r="FZ198" s="249"/>
      <c r="GA198" s="249"/>
      <c r="GB198" s="249"/>
      <c r="GC198" s="249"/>
      <c r="GD198" s="249"/>
      <c r="GE198" s="249"/>
      <c r="GF198" s="249"/>
      <c r="GG198" s="249"/>
      <c r="GH198" s="249"/>
      <c r="GI198" s="249"/>
      <c r="GJ198" s="249"/>
      <c r="GK198" s="249"/>
      <c r="GL198" s="249"/>
      <c r="GM198" s="249"/>
      <c r="GN198" s="249"/>
      <c r="GO198" s="249"/>
      <c r="GP198" s="249"/>
      <c r="GQ198" s="249"/>
      <c r="GR198" s="249"/>
      <c r="GS198" s="249"/>
      <c r="GT198" s="249"/>
      <c r="GU198" s="249"/>
      <c r="GV198" s="249"/>
      <c r="GW198" s="249"/>
      <c r="GX198" s="249"/>
      <c r="GY198" s="249"/>
      <c r="GZ198" s="249"/>
      <c r="HA198" s="249"/>
      <c r="HB198" s="249"/>
      <c r="HC198" s="249"/>
      <c r="HD198" s="249"/>
      <c r="HE198" s="249"/>
      <c r="HF198" s="249"/>
      <c r="HG198" s="249"/>
      <c r="HH198" s="249"/>
      <c r="HI198" s="249"/>
      <c r="HJ198" s="249"/>
      <c r="HK198" s="249"/>
      <c r="HL198" s="249"/>
      <c r="HM198" s="249"/>
      <c r="HN198" s="249"/>
      <c r="HO198" s="249"/>
      <c r="HP198" s="249"/>
      <c r="HQ198" s="249"/>
      <c r="HR198" s="249"/>
      <c r="HS198" s="249"/>
      <c r="HT198" s="249"/>
      <c r="HU198" s="249"/>
      <c r="HV198" s="249"/>
      <c r="HW198" s="249"/>
      <c r="HX198" s="249"/>
      <c r="HY198" s="249"/>
      <c r="HZ198" s="249"/>
      <c r="IA198" s="249"/>
      <c r="IB198" s="249"/>
      <c r="IC198" s="249"/>
      <c r="ID198" s="249"/>
      <c r="IE198" s="249"/>
      <c r="IF198" s="249"/>
      <c r="IG198" s="249"/>
      <c r="IH198" s="249"/>
      <c r="II198" s="249"/>
      <c r="IJ198" s="249"/>
      <c r="IK198" s="249"/>
      <c r="IL198" s="249"/>
      <c r="IM198" s="249"/>
      <c r="IN198" s="249"/>
      <c r="IO198" s="249"/>
      <c r="IP198" s="249"/>
      <c r="IQ198" s="249"/>
      <c r="IR198" s="249"/>
      <c r="IS198" s="249"/>
      <c r="IT198" s="249"/>
      <c r="IU198" s="249"/>
      <c r="IV198" s="249"/>
      <c r="IW198" s="249"/>
      <c r="IX198" s="249"/>
      <c r="IY198" s="249"/>
      <c r="IZ198" s="249"/>
      <c r="JA198" s="249"/>
      <c r="JB198" s="249"/>
      <c r="JC198" s="249"/>
      <c r="JD198" s="249"/>
      <c r="JE198" s="249"/>
      <c r="JF198" s="249"/>
      <c r="JG198" s="249"/>
      <c r="JH198" s="249"/>
      <c r="JI198" s="249"/>
      <c r="JJ198" s="249"/>
      <c r="JK198" s="249"/>
      <c r="JL198" s="249"/>
      <c r="JM198" s="249"/>
      <c r="JN198" s="249"/>
      <c r="JO198" s="249"/>
      <c r="JP198" s="249"/>
      <c r="JQ198" s="249"/>
      <c r="JR198" s="249"/>
      <c r="JS198" s="249"/>
      <c r="JT198" s="249"/>
      <c r="JU198" s="249"/>
      <c r="JV198" s="249"/>
      <c r="JW198" s="249"/>
      <c r="JX198" s="249"/>
      <c r="JY198" s="249"/>
      <c r="JZ198" s="249"/>
      <c r="KA198" s="249"/>
      <c r="KB198" s="249"/>
      <c r="KC198" s="249"/>
      <c r="KD198" s="249"/>
      <c r="KE198" s="249"/>
      <c r="KF198" s="249"/>
      <c r="KG198" s="249"/>
      <c r="KH198" s="249"/>
      <c r="KI198" s="249"/>
      <c r="KJ198" s="249"/>
      <c r="KK198" s="249"/>
      <c r="KL198" s="249"/>
      <c r="KM198" s="249"/>
      <c r="KN198" s="249"/>
      <c r="KO198" s="249"/>
      <c r="KP198" s="249"/>
      <c r="KQ198" s="249"/>
      <c r="KR198" s="249"/>
      <c r="KS198" s="249"/>
      <c r="KT198" s="249"/>
      <c r="KU198" s="249"/>
      <c r="KV198" s="249"/>
      <c r="KW198" s="249"/>
      <c r="KX198" s="249"/>
      <c r="KY198" s="249"/>
      <c r="KZ198" s="249"/>
      <c r="LA198" s="249"/>
      <c r="LB198" s="249"/>
      <c r="LC198" s="249"/>
      <c r="LD198" s="249"/>
      <c r="LE198" s="249"/>
      <c r="LF198" s="249"/>
      <c r="LG198" s="249"/>
      <c r="LH198" s="249"/>
      <c r="LI198" s="249"/>
      <c r="LJ198" s="249"/>
      <c r="LK198" s="249"/>
      <c r="LL198" s="249"/>
      <c r="LM198" s="249"/>
      <c r="LN198" s="249"/>
      <c r="LO198" s="249"/>
      <c r="LP198" s="249"/>
      <c r="LQ198" s="249"/>
      <c r="LR198" s="249"/>
      <c r="LS198" s="249"/>
      <c r="LT198" s="249"/>
      <c r="LU198" s="249"/>
      <c r="LV198" s="249"/>
      <c r="LW198" s="249"/>
      <c r="LX198" s="249"/>
      <c r="LY198" s="249"/>
      <c r="LZ198" s="249"/>
      <c r="MA198" s="249"/>
      <c r="MB198" s="249"/>
      <c r="MC198" s="249"/>
      <c r="MD198" s="249"/>
      <c r="ME198" s="249"/>
      <c r="MF198" s="249"/>
      <c r="MG198" s="249"/>
      <c r="MH198" s="249"/>
      <c r="MI198" s="249"/>
      <c r="MJ198" s="249"/>
      <c r="MK198" s="249"/>
      <c r="ML198" s="249"/>
      <c r="MM198" s="249"/>
      <c r="MN198" s="249"/>
      <c r="MO198" s="249"/>
      <c r="MP198" s="249"/>
      <c r="MQ198" s="249"/>
      <c r="MR198" s="249"/>
      <c r="MS198" s="249"/>
      <c r="MT198" s="249"/>
      <c r="MU198" s="249"/>
      <c r="MV198" s="249"/>
      <c r="MW198" s="249"/>
      <c r="MX198" s="249"/>
      <c r="MY198" s="249"/>
      <c r="MZ198" s="249"/>
      <c r="NA198" s="249"/>
      <c r="NB198" s="249"/>
      <c r="NC198" s="249"/>
      <c r="ND198" s="249"/>
      <c r="NE198" s="249"/>
      <c r="NF198" s="249"/>
      <c r="NG198" s="249"/>
      <c r="NH198" s="249"/>
      <c r="NI198" s="249"/>
      <c r="NJ198" s="249"/>
      <c r="NK198" s="249"/>
      <c r="NL198" s="249"/>
      <c r="NM198" s="249"/>
      <c r="NN198" s="249"/>
      <c r="NO198" s="249"/>
      <c r="NP198" s="249"/>
      <c r="NQ198" s="249"/>
      <c r="NR198" s="249"/>
      <c r="NS198" s="249"/>
      <c r="NT198" s="249"/>
      <c r="NU198" s="249"/>
      <c r="NV198" s="249"/>
      <c r="NW198" s="249"/>
      <c r="NX198" s="249"/>
      <c r="NY198" s="249"/>
      <c r="NZ198" s="249"/>
      <c r="OA198" s="249"/>
      <c r="OB198" s="249"/>
      <c r="OC198" s="249"/>
      <c r="OD198" s="249"/>
      <c r="OE198" s="249"/>
      <c r="OF198" s="249"/>
      <c r="OG198" s="249"/>
      <c r="OH198" s="249"/>
      <c r="OI198" s="249"/>
      <c r="OJ198" s="249"/>
      <c r="OK198" s="249"/>
      <c r="OL198" s="249"/>
      <c r="OM198" s="249"/>
      <c r="ON198" s="249"/>
      <c r="OO198" s="249"/>
      <c r="OP198" s="249"/>
      <c r="OQ198" s="249"/>
      <c r="OR198" s="249"/>
      <c r="OS198" s="249"/>
      <c r="OT198" s="249"/>
      <c r="OU198" s="249"/>
      <c r="OV198" s="249"/>
      <c r="OW198" s="249"/>
      <c r="OX198" s="249"/>
      <c r="OY198" s="249"/>
      <c r="OZ198" s="249"/>
      <c r="PA198" s="249"/>
      <c r="PB198" s="249"/>
      <c r="PC198" s="249"/>
      <c r="PD198" s="249"/>
      <c r="PE198" s="249"/>
      <c r="PF198" s="249"/>
      <c r="PG198" s="249"/>
      <c r="PH198" s="249"/>
      <c r="PI198" s="249"/>
      <c r="PJ198" s="249"/>
      <c r="PK198" s="249"/>
      <c r="PL198" s="249"/>
      <c r="PM198" s="249"/>
      <c r="PN198" s="249"/>
      <c r="PO198" s="249"/>
      <c r="PP198" s="249"/>
      <c r="PQ198" s="249"/>
      <c r="PR198" s="249"/>
      <c r="PS198" s="249"/>
      <c r="PT198" s="249"/>
      <c r="PU198" s="249"/>
      <c r="PV198" s="249"/>
      <c r="PW198" s="249"/>
      <c r="PX198" s="249"/>
      <c r="PY198" s="249"/>
      <c r="PZ198" s="249"/>
      <c r="QA198" s="249"/>
      <c r="QB198" s="249"/>
      <c r="QC198" s="249"/>
      <c r="QD198" s="249"/>
      <c r="QE198" s="249"/>
      <c r="QF198" s="249"/>
      <c r="QG198" s="249"/>
      <c r="QH198" s="249"/>
      <c r="QI198" s="249"/>
      <c r="QJ198" s="249"/>
      <c r="QK198" s="249"/>
      <c r="QL198" s="249"/>
      <c r="QM198" s="249"/>
      <c r="QN198" s="249"/>
      <c r="QO198" s="249"/>
      <c r="QP198" s="249"/>
      <c r="QQ198" s="249"/>
      <c r="QR198" s="249"/>
      <c r="QS198" s="249"/>
      <c r="QT198" s="249"/>
      <c r="QU198" s="249"/>
      <c r="QV198" s="249"/>
      <c r="QW198" s="249"/>
      <c r="QX198" s="249"/>
      <c r="QY198" s="249"/>
      <c r="QZ198" s="249"/>
      <c r="RA198" s="249"/>
      <c r="RB198" s="249"/>
      <c r="RC198" s="249"/>
      <c r="RD198" s="249"/>
      <c r="RE198" s="249"/>
      <c r="RF198" s="249"/>
      <c r="RG198" s="249"/>
      <c r="RH198" s="249"/>
      <c r="RI198" s="249"/>
      <c r="RJ198" s="249"/>
      <c r="RK198" s="249"/>
      <c r="RL198" s="249"/>
      <c r="RM198" s="249"/>
      <c r="RN198" s="249"/>
      <c r="RO198" s="249"/>
      <c r="RP198" s="249"/>
      <c r="RQ198" s="249"/>
      <c r="RR198" s="249"/>
      <c r="RS198" s="249"/>
      <c r="RT198" s="249"/>
      <c r="RU198" s="249"/>
      <c r="RV198" s="249"/>
      <c r="RW198" s="249"/>
      <c r="RX198" s="249"/>
      <c r="RY198" s="249"/>
      <c r="RZ198" s="249"/>
      <c r="SA198" s="249"/>
      <c r="SB198" s="249"/>
      <c r="SC198" s="249"/>
      <c r="SD198" s="249"/>
      <c r="SE198" s="249"/>
      <c r="SF198" s="249"/>
      <c r="SG198" s="249"/>
      <c r="SH198" s="249"/>
      <c r="SI198" s="249"/>
      <c r="SJ198" s="249"/>
      <c r="SK198" s="249"/>
      <c r="SL198" s="249"/>
      <c r="SM198" s="249"/>
      <c r="SN198" s="249"/>
      <c r="SO198" s="249"/>
      <c r="SP198" s="249"/>
      <c r="SQ198" s="249"/>
      <c r="SR198" s="249"/>
      <c r="SS198" s="249"/>
      <c r="ST198" s="249"/>
      <c r="SU198" s="249"/>
      <c r="SV198" s="249"/>
      <c r="SW198" s="249"/>
      <c r="SX198" s="249"/>
      <c r="SY198" s="249"/>
      <c r="SZ198" s="249"/>
      <c r="TA198" s="249"/>
      <c r="TB198" s="249"/>
      <c r="TC198" s="249"/>
      <c r="TD198" s="249"/>
      <c r="TE198" s="249"/>
      <c r="TF198" s="249"/>
      <c r="TG198" s="249"/>
      <c r="TH198" s="249"/>
      <c r="TI198" s="249"/>
      <c r="TJ198" s="249"/>
      <c r="TK198" s="249"/>
      <c r="TL198" s="249"/>
      <c r="TM198" s="249"/>
      <c r="TN198" s="249"/>
      <c r="TO198" s="249"/>
      <c r="TP198" s="249"/>
      <c r="TQ198" s="249"/>
      <c r="TR198" s="249"/>
      <c r="TS198" s="249"/>
      <c r="TT198" s="249"/>
      <c r="TU198" s="249"/>
      <c r="TV198" s="249"/>
      <c r="TW198" s="249"/>
      <c r="TX198" s="249"/>
      <c r="TY198" s="249"/>
      <c r="TZ198" s="249"/>
      <c r="UA198" s="249"/>
      <c r="UB198" s="249"/>
      <c r="UC198" s="249"/>
      <c r="UD198" s="249"/>
      <c r="UE198" s="249"/>
      <c r="UF198" s="249"/>
      <c r="UG198" s="249"/>
      <c r="UH198" s="249"/>
      <c r="UI198" s="249"/>
      <c r="UJ198" s="249"/>
      <c r="UK198" s="249"/>
      <c r="UL198" s="249"/>
      <c r="UM198" s="249"/>
      <c r="UN198" s="249"/>
      <c r="UO198" s="249"/>
      <c r="UP198" s="249"/>
      <c r="UQ198" s="249"/>
      <c r="UR198" s="249"/>
      <c r="US198" s="249"/>
      <c r="UT198" s="249"/>
      <c r="UU198" s="249"/>
      <c r="UV198" s="249"/>
      <c r="UW198" s="249"/>
      <c r="UX198" s="249"/>
      <c r="UY198" s="249"/>
      <c r="UZ198" s="249"/>
      <c r="VA198" s="249"/>
      <c r="VB198" s="249"/>
      <c r="VC198" s="249"/>
      <c r="VD198" s="249"/>
      <c r="VE198" s="249"/>
      <c r="VF198" s="249"/>
      <c r="VG198" s="249"/>
      <c r="VH198" s="249"/>
      <c r="VI198" s="249"/>
      <c r="VJ198" s="249"/>
      <c r="VK198" s="249"/>
      <c r="VL198" s="249"/>
      <c r="VM198" s="249"/>
      <c r="VN198" s="249"/>
      <c r="VO198" s="249"/>
      <c r="VP198" s="249"/>
      <c r="VQ198" s="249"/>
      <c r="VR198" s="249"/>
      <c r="VS198" s="249"/>
      <c r="VT198" s="249"/>
      <c r="VU198" s="249"/>
      <c r="VV198" s="249"/>
      <c r="VW198" s="249"/>
      <c r="VX198" s="249"/>
      <c r="VY198" s="249"/>
      <c r="VZ198" s="249"/>
      <c r="WA198" s="249"/>
      <c r="WB198" s="249"/>
      <c r="WC198" s="249"/>
      <c r="WD198" s="249"/>
      <c r="WE198" s="249"/>
      <c r="WF198" s="249"/>
      <c r="WG198" s="249"/>
      <c r="WH198" s="249"/>
      <c r="WI198" s="249"/>
      <c r="WJ198" s="249"/>
      <c r="WK198" s="249"/>
      <c r="WL198" s="249"/>
      <c r="WM198" s="249"/>
      <c r="WN198" s="249"/>
      <c r="WO198" s="249"/>
      <c r="WP198" s="249"/>
      <c r="WQ198" s="249"/>
      <c r="WR198" s="249"/>
      <c r="WS198" s="249"/>
      <c r="WT198" s="249"/>
      <c r="WU198" s="249"/>
      <c r="WV198" s="249"/>
      <c r="WW198" s="249"/>
      <c r="WX198" s="249"/>
      <c r="WY198" s="249"/>
      <c r="WZ198" s="249"/>
      <c r="XA198" s="249"/>
      <c r="XB198" s="249"/>
      <c r="XC198" s="249"/>
      <c r="XD198" s="249"/>
      <c r="XE198" s="249"/>
      <c r="XF198" s="249"/>
      <c r="XG198" s="249"/>
      <c r="XH198" s="249"/>
      <c r="XI198" s="249"/>
      <c r="XJ198" s="249"/>
      <c r="XK198" s="249"/>
      <c r="XL198" s="249"/>
      <c r="XM198" s="249"/>
      <c r="XN198" s="249"/>
      <c r="XO198" s="249"/>
      <c r="XP198" s="249"/>
      <c r="XQ198" s="249"/>
      <c r="XR198" s="249"/>
      <c r="XS198" s="249"/>
      <c r="XT198" s="249"/>
      <c r="XU198" s="249"/>
      <c r="XV198" s="249"/>
      <c r="XW198" s="249"/>
      <c r="XX198" s="249"/>
      <c r="XY198" s="249"/>
      <c r="XZ198" s="249"/>
      <c r="YA198" s="249"/>
      <c r="YB198" s="249"/>
      <c r="YC198" s="249"/>
      <c r="YD198" s="249"/>
      <c r="YE198" s="249"/>
      <c r="YF198" s="249"/>
      <c r="YG198" s="249"/>
      <c r="YH198" s="249"/>
      <c r="YI198" s="249"/>
      <c r="YJ198" s="249"/>
      <c r="YK198" s="249"/>
      <c r="YL198" s="249"/>
      <c r="YM198" s="249"/>
      <c r="YN198" s="249"/>
      <c r="YO198" s="249"/>
      <c r="YP198" s="249"/>
      <c r="YQ198" s="249"/>
      <c r="YR198" s="249"/>
      <c r="YS198" s="249"/>
      <c r="YT198" s="249"/>
      <c r="YU198" s="249"/>
      <c r="YV198" s="249"/>
      <c r="YW198" s="249"/>
      <c r="YX198" s="249"/>
      <c r="YY198" s="249"/>
      <c r="YZ198" s="249"/>
      <c r="ZA198" s="249"/>
      <c r="ZB198" s="249"/>
      <c r="ZC198" s="249"/>
      <c r="ZD198" s="249"/>
      <c r="ZE198" s="249"/>
      <c r="ZF198" s="249"/>
      <c r="ZG198" s="249"/>
      <c r="ZH198" s="249"/>
      <c r="ZI198" s="249"/>
      <c r="ZJ198" s="249"/>
      <c r="ZK198" s="249"/>
      <c r="ZL198" s="249"/>
      <c r="ZM198" s="249"/>
      <c r="ZN198" s="249"/>
      <c r="ZO198" s="249"/>
      <c r="ZP198" s="249"/>
      <c r="ZQ198" s="249"/>
      <c r="ZR198" s="249"/>
      <c r="ZS198" s="249"/>
      <c r="ZT198" s="249"/>
      <c r="ZU198" s="249"/>
      <c r="ZV198" s="249"/>
      <c r="ZW198" s="249"/>
      <c r="ZX198" s="249"/>
      <c r="ZY198" s="249"/>
      <c r="ZZ198" s="249"/>
      <c r="AAA198" s="249"/>
      <c r="AAB198" s="249"/>
      <c r="AAC198" s="249"/>
      <c r="AAD198" s="249"/>
      <c r="AAE198" s="249"/>
      <c r="AAF198" s="249"/>
      <c r="AAG198" s="249"/>
      <c r="AAH198" s="249"/>
      <c r="AAI198" s="249"/>
      <c r="AAJ198" s="249"/>
      <c r="AAK198" s="249"/>
      <c r="AAL198" s="249"/>
      <c r="AAM198" s="249"/>
      <c r="AAN198" s="249"/>
      <c r="AAO198" s="249"/>
      <c r="AAP198" s="249"/>
      <c r="AAQ198" s="249"/>
      <c r="AAR198" s="249"/>
      <c r="AAS198" s="249"/>
      <c r="AAT198" s="249"/>
      <c r="AAU198" s="249"/>
      <c r="AAV198" s="249"/>
      <c r="AAW198" s="249"/>
      <c r="AAX198" s="249"/>
      <c r="AAY198" s="249"/>
      <c r="AAZ198" s="249"/>
      <c r="ABA198" s="249"/>
      <c r="ABB198" s="249"/>
      <c r="ABC198" s="249"/>
      <c r="ABD198" s="249"/>
      <c r="ABE198" s="249"/>
      <c r="ABF198" s="249"/>
      <c r="ABG198" s="249"/>
      <c r="ABH198" s="249"/>
      <c r="ABI198" s="249"/>
      <c r="ABJ198" s="249"/>
      <c r="ABK198" s="249"/>
      <c r="ABL198" s="249"/>
      <c r="ABM198" s="249"/>
      <c r="ABN198" s="249"/>
      <c r="ABO198" s="249"/>
      <c r="ABP198" s="249"/>
      <c r="ABQ198" s="249"/>
      <c r="ABR198" s="249"/>
      <c r="ABS198" s="249"/>
      <c r="ABT198" s="249"/>
      <c r="ABU198" s="249"/>
      <c r="ABV198" s="249"/>
      <c r="ABW198" s="249"/>
      <c r="ABX198" s="249"/>
      <c r="ABY198" s="249"/>
      <c r="ABZ198" s="249"/>
      <c r="ACA198" s="249"/>
      <c r="ACB198" s="249"/>
      <c r="ACC198" s="249"/>
      <c r="ACD198" s="249"/>
      <c r="ACE198" s="249"/>
      <c r="ACF198" s="249"/>
      <c r="ACG198" s="249"/>
      <c r="ACH198" s="249"/>
      <c r="ACI198" s="249"/>
      <c r="ACJ198" s="249"/>
      <c r="ACK198" s="249"/>
      <c r="ACL198" s="249"/>
      <c r="ACM198" s="249"/>
      <c r="ACN198" s="249"/>
      <c r="ACO198" s="249"/>
      <c r="ACP198" s="249"/>
      <c r="ACQ198" s="249"/>
      <c r="ACR198" s="249"/>
      <c r="ACS198" s="249"/>
      <c r="ACT198" s="249"/>
      <c r="ACU198" s="249"/>
      <c r="ACV198" s="249"/>
      <c r="ACW198" s="249"/>
      <c r="ACX198" s="249"/>
      <c r="ACY198" s="249"/>
      <c r="ACZ198" s="249"/>
      <c r="ADA198" s="249"/>
      <c r="ADB198" s="249"/>
      <c r="ADC198" s="249"/>
      <c r="ADD198" s="249"/>
      <c r="ADE198" s="249"/>
      <c r="ADF198" s="249"/>
      <c r="ADG198" s="249"/>
      <c r="ADH198" s="249"/>
      <c r="ADI198" s="249"/>
      <c r="ADJ198" s="249"/>
      <c r="ADK198" s="249"/>
      <c r="ADL198" s="249"/>
      <c r="ADM198" s="249"/>
      <c r="ADN198" s="249"/>
      <c r="ADO198" s="249"/>
      <c r="ADP198" s="249"/>
      <c r="ADQ198" s="249"/>
      <c r="ADR198" s="249"/>
      <c r="ADS198" s="249"/>
      <c r="ADT198" s="249"/>
      <c r="ADU198" s="249"/>
      <c r="ADV198" s="249"/>
      <c r="ADW198" s="249"/>
      <c r="ADX198" s="249"/>
      <c r="ADY198" s="249"/>
      <c r="ADZ198" s="249"/>
      <c r="AEA198" s="249"/>
      <c r="AEB198" s="249"/>
      <c r="AEC198" s="249"/>
      <c r="AED198" s="249"/>
      <c r="AEE198" s="249"/>
      <c r="AEF198" s="249"/>
      <c r="AEG198" s="249"/>
      <c r="AEH198" s="249"/>
      <c r="AEI198" s="249"/>
      <c r="AEJ198" s="249"/>
      <c r="AEK198" s="249"/>
      <c r="AEL198" s="249"/>
      <c r="AEM198" s="249"/>
      <c r="AEN198" s="249"/>
      <c r="AEO198" s="249"/>
      <c r="AEP198" s="249"/>
      <c r="AEQ198" s="249"/>
      <c r="AER198" s="249"/>
      <c r="AES198" s="249"/>
      <c r="AET198" s="249"/>
      <c r="AEU198" s="249"/>
      <c r="AEV198" s="249"/>
      <c r="AEW198" s="249"/>
      <c r="AEX198" s="249"/>
      <c r="AEY198" s="249"/>
      <c r="AEZ198" s="249"/>
      <c r="AFA198" s="249"/>
      <c r="AFB198" s="249"/>
      <c r="AFC198" s="249"/>
      <c r="AFD198" s="249"/>
      <c r="AFE198" s="249"/>
      <c r="AFF198" s="249"/>
      <c r="AFG198" s="249"/>
      <c r="AFH198" s="249"/>
      <c r="AFI198" s="249"/>
      <c r="AFJ198" s="249"/>
      <c r="AFK198" s="249"/>
      <c r="AFL198" s="249"/>
      <c r="AFM198" s="249"/>
      <c r="AFN198" s="249"/>
      <c r="AFO198" s="249"/>
      <c r="AFP198" s="249"/>
      <c r="AFQ198" s="249"/>
      <c r="AFR198" s="249"/>
      <c r="AFS198" s="249"/>
      <c r="AFT198" s="249"/>
      <c r="AFU198" s="249"/>
      <c r="AFV198" s="249"/>
      <c r="AFW198" s="249"/>
      <c r="AFX198" s="249"/>
      <c r="AFY198" s="249"/>
      <c r="AFZ198" s="249"/>
      <c r="AGA198" s="249"/>
      <c r="AGB198" s="249"/>
      <c r="AGC198" s="249"/>
      <c r="AGD198" s="249"/>
      <c r="AGE198" s="249"/>
      <c r="AGF198" s="249"/>
      <c r="AGG198" s="249"/>
      <c r="AGH198" s="249"/>
      <c r="AGI198" s="249"/>
      <c r="AGJ198" s="249"/>
      <c r="AGK198" s="249"/>
      <c r="AGL198" s="249"/>
      <c r="AGM198" s="249"/>
      <c r="AGN198" s="249"/>
      <c r="AGO198" s="249"/>
      <c r="AGP198" s="249"/>
      <c r="AGQ198" s="249"/>
      <c r="AGR198" s="249"/>
      <c r="AGS198" s="249"/>
      <c r="AGT198" s="249"/>
      <c r="AGU198" s="249"/>
      <c r="AGV198" s="249"/>
      <c r="AGW198" s="249"/>
      <c r="AGX198" s="249"/>
      <c r="AGY198" s="249"/>
      <c r="AGZ198" s="249"/>
      <c r="AHA198" s="249"/>
      <c r="AHB198" s="249"/>
      <c r="AHC198" s="249"/>
      <c r="AHD198" s="249"/>
      <c r="AHE198" s="249"/>
      <c r="AHF198" s="249"/>
      <c r="AHG198" s="249"/>
      <c r="AHH198" s="249"/>
      <c r="AHI198" s="249"/>
      <c r="AHJ198" s="249"/>
      <c r="AHK198" s="249"/>
      <c r="AHL198" s="249"/>
      <c r="AHM198" s="249"/>
      <c r="AHN198" s="249"/>
      <c r="AHO198" s="249"/>
      <c r="AHP198" s="249"/>
      <c r="AHQ198" s="249"/>
      <c r="AHR198" s="249"/>
      <c r="AHS198" s="249"/>
      <c r="AHT198" s="249"/>
      <c r="AHU198" s="249"/>
      <c r="AHV198" s="249"/>
      <c r="AHW198" s="249"/>
      <c r="AHX198" s="249"/>
      <c r="AHY198" s="249"/>
      <c r="AHZ198" s="249"/>
      <c r="AIA198" s="249"/>
      <c r="AIB198" s="249"/>
      <c r="AIC198" s="249"/>
      <c r="AID198" s="249"/>
      <c r="AIE198" s="249"/>
      <c r="AIF198" s="249"/>
      <c r="AIG198" s="249"/>
      <c r="AIH198" s="249"/>
      <c r="AII198" s="249"/>
      <c r="AIJ198" s="249"/>
      <c r="AIK198" s="249"/>
      <c r="AIL198" s="249"/>
      <c r="AIM198" s="249"/>
      <c r="AIN198" s="249"/>
      <c r="AIO198" s="249"/>
      <c r="AIP198" s="249"/>
      <c r="AIQ198" s="249"/>
      <c r="AIR198" s="249"/>
      <c r="AIS198" s="249"/>
      <c r="AIT198" s="249"/>
      <c r="AIU198" s="249"/>
      <c r="AIV198" s="249"/>
      <c r="AIW198" s="249"/>
      <c r="AIX198" s="249"/>
      <c r="AIY198" s="249"/>
      <c r="AIZ198" s="249"/>
      <c r="AJA198" s="249"/>
      <c r="AJB198" s="249"/>
      <c r="AJC198" s="249"/>
      <c r="AJD198" s="249"/>
      <c r="AJE198" s="249"/>
      <c r="AJF198" s="249"/>
      <c r="AJG198" s="249"/>
      <c r="AJH198" s="249"/>
      <c r="AJI198" s="249"/>
      <c r="AJJ198" s="249"/>
      <c r="AJK198" s="249"/>
      <c r="AJL198" s="249"/>
      <c r="AJM198" s="249"/>
      <c r="AJN198" s="249"/>
      <c r="AJO198" s="249"/>
      <c r="AJP198" s="249"/>
      <c r="AJQ198" s="249"/>
      <c r="AJR198" s="249"/>
      <c r="AJS198" s="249"/>
      <c r="AJT198" s="249"/>
      <c r="AJU198" s="249"/>
      <c r="AJV198" s="249"/>
      <c r="AJW198" s="249"/>
      <c r="AJX198" s="249"/>
      <c r="AJY198" s="249"/>
      <c r="AJZ198" s="249"/>
      <c r="AKA198" s="249"/>
      <c r="AKB198" s="249"/>
      <c r="AKC198" s="249"/>
      <c r="AKD198" s="249"/>
      <c r="AKE198" s="249"/>
      <c r="AKF198" s="249"/>
      <c r="AKG198" s="249"/>
      <c r="AKH198" s="249"/>
      <c r="AKI198" s="249"/>
      <c r="AKJ198" s="249"/>
      <c r="AKK198" s="249"/>
      <c r="AKL198" s="249"/>
      <c r="AKM198" s="249"/>
      <c r="AKN198" s="249"/>
      <c r="AKO198" s="249"/>
      <c r="AKP198" s="249"/>
      <c r="AKQ198" s="249"/>
      <c r="AKR198" s="249"/>
      <c r="AKS198" s="249"/>
      <c r="AKT198" s="249"/>
      <c r="AKU198" s="249"/>
      <c r="AKV198" s="249"/>
      <c r="AKW198" s="249"/>
      <c r="AKX198" s="249"/>
      <c r="AKY198" s="249"/>
      <c r="AKZ198" s="249"/>
      <c r="ALA198" s="249"/>
      <c r="ALB198" s="249"/>
      <c r="ALC198" s="249"/>
      <c r="ALD198" s="249"/>
      <c r="ALE198" s="249"/>
      <c r="ALF198" s="249"/>
      <c r="ALG198" s="249"/>
      <c r="ALH198" s="249"/>
      <c r="ALI198" s="249"/>
      <c r="ALJ198" s="249"/>
      <c r="ALK198" s="249"/>
      <c r="ALL198" s="249"/>
      <c r="ALM198" s="249"/>
      <c r="ALN198" s="249"/>
      <c r="ALO198" s="249"/>
      <c r="ALP198" s="249"/>
      <c r="ALQ198" s="249"/>
      <c r="ALR198" s="249"/>
      <c r="ALS198" s="249"/>
      <c r="ALT198" s="249"/>
      <c r="ALU198" s="249"/>
      <c r="ALV198" s="249"/>
      <c r="ALW198" s="249"/>
      <c r="ALX198" s="249"/>
      <c r="ALY198" s="249"/>
      <c r="ALZ198" s="249"/>
      <c r="AMA198" s="249"/>
      <c r="AMB198" s="249"/>
      <c r="AMC198" s="249"/>
      <c r="AMD198" s="249"/>
      <c r="AME198" s="249"/>
      <c r="AMF198" s="249"/>
      <c r="AMG198" s="249"/>
      <c r="AMH198" s="249"/>
      <c r="AMI198" s="249"/>
      <c r="AMJ198" s="249"/>
      <c r="AMK198" s="249"/>
      <c r="AML198" s="249"/>
      <c r="AMM198" s="249"/>
      <c r="AMN198" s="249"/>
      <c r="AMO198" s="249"/>
      <c r="AMP198" s="249"/>
      <c r="AMQ198" s="249"/>
      <c r="AMR198" s="249"/>
      <c r="AMS198" s="249"/>
      <c r="AMT198" s="249"/>
      <c r="AMU198" s="249"/>
      <c r="AMV198" s="249"/>
      <c r="AMW198" s="249"/>
      <c r="AMX198" s="249"/>
      <c r="AMY198" s="249"/>
      <c r="AMZ198" s="249"/>
      <c r="ANA198" s="249"/>
      <c r="ANB198" s="249"/>
      <c r="ANC198" s="249"/>
      <c r="AND198" s="249"/>
      <c r="ANE198" s="249"/>
      <c r="ANF198" s="249"/>
      <c r="ANG198" s="249"/>
      <c r="ANH198" s="249"/>
      <c r="ANI198" s="249"/>
      <c r="ANJ198" s="249"/>
      <c r="ANK198" s="249"/>
      <c r="ANL198" s="249"/>
      <c r="ANM198" s="249"/>
      <c r="ANN198" s="249"/>
      <c r="ANO198" s="249"/>
      <c r="ANP198" s="249"/>
      <c r="ANQ198" s="249"/>
      <c r="ANR198" s="249"/>
      <c r="ANS198" s="249"/>
      <c r="ANT198" s="249"/>
      <c r="ANU198" s="249"/>
      <c r="ANV198" s="249"/>
      <c r="ANW198" s="249"/>
      <c r="ANX198" s="249"/>
      <c r="ANY198" s="249"/>
      <c r="ANZ198" s="249"/>
      <c r="AOA198" s="249"/>
      <c r="AOB198" s="249"/>
      <c r="AOC198" s="249"/>
      <c r="AOD198" s="249"/>
      <c r="AOE198" s="249"/>
      <c r="AOF198" s="249"/>
      <c r="AOG198" s="249"/>
      <c r="AOH198" s="249"/>
      <c r="AOI198" s="249"/>
      <c r="AOJ198" s="249"/>
      <c r="AOK198" s="249"/>
      <c r="AOL198" s="249"/>
      <c r="AOM198" s="249"/>
      <c r="AON198" s="249"/>
      <c r="AOO198" s="249"/>
      <c r="AOP198" s="249"/>
      <c r="AOQ198" s="249"/>
      <c r="AOR198" s="249"/>
      <c r="AOS198" s="249"/>
      <c r="AOT198" s="249"/>
      <c r="AOU198" s="249"/>
      <c r="AOV198" s="249"/>
      <c r="AOW198" s="249"/>
      <c r="AOX198" s="249"/>
      <c r="AOY198" s="249"/>
      <c r="AOZ198" s="249"/>
      <c r="APA198" s="249"/>
      <c r="APB198" s="249"/>
      <c r="APC198" s="249"/>
      <c r="APD198" s="249"/>
      <c r="APE198" s="249"/>
      <c r="APF198" s="249"/>
      <c r="APG198" s="249"/>
      <c r="APH198" s="249"/>
      <c r="API198" s="249"/>
      <c r="APJ198" s="249"/>
      <c r="APK198" s="249"/>
      <c r="APL198" s="249"/>
      <c r="APM198" s="249"/>
      <c r="APN198" s="249"/>
      <c r="APO198" s="249"/>
      <c r="APP198" s="249"/>
    </row>
    <row r="199" spans="1:1108" s="173" customFormat="1">
      <c r="A199" s="199">
        <v>479</v>
      </c>
      <c r="B199" s="232">
        <v>182</v>
      </c>
      <c r="C199" s="201"/>
      <c r="D199" s="206"/>
      <c r="E199" s="326"/>
      <c r="F199" s="326"/>
      <c r="G199" s="206"/>
      <c r="H199" s="206"/>
      <c r="I199" s="206"/>
      <c r="J199" s="326"/>
      <c r="K199" s="326"/>
      <c r="L199" s="319"/>
      <c r="M199" s="332"/>
      <c r="N199" s="319"/>
      <c r="O199" s="321"/>
      <c r="P199" s="217"/>
      <c r="Q199" s="217"/>
      <c r="R199" s="217"/>
      <c r="S199" s="213"/>
      <c r="T199" s="213"/>
      <c r="U199" s="21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13"/>
      <c r="AF199" s="213"/>
      <c r="AG199" s="217"/>
      <c r="AH199" s="213"/>
      <c r="AI199" s="213"/>
      <c r="AJ199" s="217"/>
      <c r="AK199" s="217"/>
      <c r="AL199" s="321"/>
      <c r="AM199" s="321"/>
      <c r="AN199" s="321"/>
      <c r="AO199" s="321"/>
      <c r="AP199" s="217"/>
      <c r="AQ199" s="217"/>
      <c r="AR199" s="345"/>
      <c r="AS199" s="345"/>
      <c r="AT199" s="345"/>
      <c r="AU199" s="345"/>
      <c r="AV199" s="345"/>
      <c r="AW199" s="319"/>
      <c r="AX199" s="319"/>
      <c r="AY199" s="319"/>
      <c r="AZ199" s="319"/>
      <c r="BA199" s="319"/>
      <c r="BB199" s="332"/>
      <c r="BC199" s="332"/>
      <c r="BD199" s="332"/>
      <c r="BE199" s="203"/>
      <c r="BF199" s="319"/>
      <c r="BG199" s="319"/>
      <c r="BH199" s="319"/>
      <c r="BI199" s="221"/>
      <c r="BJ199" s="221"/>
      <c r="BK199" s="221"/>
      <c r="BL199" s="221"/>
      <c r="BM199" s="319"/>
      <c r="BN199" s="319"/>
      <c r="BO199" s="319"/>
      <c r="BP199" s="319"/>
      <c r="BQ199" s="319"/>
      <c r="BR199" s="319"/>
      <c r="BS199" s="222" t="s">
        <v>283</v>
      </c>
      <c r="BT199" s="222" t="s">
        <v>283</v>
      </c>
      <c r="BU199" s="222" t="s">
        <v>283</v>
      </c>
      <c r="BV199" s="222" t="s">
        <v>283</v>
      </c>
      <c r="BW199" s="222" t="s">
        <v>283</v>
      </c>
      <c r="BX199" s="222" t="s">
        <v>283</v>
      </c>
      <c r="BY199" s="222" t="s">
        <v>283</v>
      </c>
      <c r="BZ199" s="319"/>
      <c r="CA199" s="319"/>
      <c r="CB199" s="319"/>
      <c r="CC199" s="319"/>
      <c r="CD199" s="319"/>
      <c r="CE199" s="319"/>
      <c r="CF199" s="319"/>
      <c r="CG199" s="319"/>
      <c r="CH199" s="319"/>
      <c r="CI199" s="319"/>
      <c r="CJ199" s="319"/>
      <c r="CK199" s="319"/>
      <c r="CL199" s="319"/>
      <c r="CM199" s="319"/>
      <c r="CN199" s="319"/>
      <c r="CO199" s="319"/>
      <c r="CP199" s="319"/>
      <c r="CQ199" s="319"/>
      <c r="CR199" s="319"/>
      <c r="CS199" s="319"/>
      <c r="CT199" s="319"/>
      <c r="CU199" s="319"/>
      <c r="CV199" s="319"/>
      <c r="CW199" s="319"/>
      <c r="CX199" s="319"/>
      <c r="CY199" s="319"/>
      <c r="CZ199" s="319"/>
      <c r="DA199" s="330"/>
      <c r="DB199" s="330"/>
      <c r="DC199" s="330"/>
      <c r="DD199" s="330"/>
      <c r="DE199" s="319"/>
      <c r="DF199" s="330"/>
      <c r="DG199" s="319"/>
      <c r="DH199" s="319"/>
      <c r="DI199" s="330"/>
      <c r="DJ199" s="319"/>
      <c r="DK199" s="319"/>
      <c r="DL199" s="319"/>
      <c r="DM199" s="228" t="s">
        <v>283</v>
      </c>
      <c r="DN199" s="228" t="s">
        <v>283</v>
      </c>
      <c r="DO199" s="228" t="s">
        <v>283</v>
      </c>
      <c r="DP199" s="228"/>
      <c r="DQ199" s="319"/>
      <c r="DR199" s="319"/>
      <c r="DS199" s="319"/>
      <c r="DT199" s="319"/>
      <c r="DU199" s="319"/>
      <c r="DV199" s="319"/>
      <c r="DW199" s="319"/>
      <c r="DX199" s="319"/>
      <c r="DY199" s="319"/>
      <c r="DZ199" s="319"/>
      <c r="EA199" s="319"/>
      <c r="EB199" s="319"/>
      <c r="EC199" s="319"/>
      <c r="ED199" s="319"/>
      <c r="EE199" s="319"/>
      <c r="EF199" s="319"/>
      <c r="EG199" s="200"/>
      <c r="EH199" s="200"/>
      <c r="EI199" s="319"/>
      <c r="EJ199" s="319"/>
      <c r="EK199" s="281"/>
      <c r="EL199" s="319"/>
      <c r="EM199" s="319"/>
      <c r="EN199" s="200"/>
      <c r="EO199" s="281"/>
      <c r="EP199" s="281"/>
      <c r="EQ199" s="281"/>
      <c r="ER199" s="281"/>
      <c r="ES199" s="281"/>
      <c r="ET199" s="281"/>
      <c r="EU199" s="281"/>
      <c r="EV199" s="200"/>
      <c r="EW199" s="200"/>
      <c r="EX199" s="319"/>
      <c r="EY199" s="319"/>
      <c r="EZ199" s="319"/>
      <c r="FA199" s="319"/>
      <c r="FB199" s="319"/>
      <c r="FC199" s="319"/>
      <c r="FD199" s="319"/>
      <c r="FE199" s="319"/>
      <c r="FF199" s="317"/>
      <c r="FG199" s="317"/>
      <c r="FH199" s="317"/>
      <c r="FI199" s="317"/>
      <c r="FJ199" s="317"/>
      <c r="FK199" s="317"/>
      <c r="FL199" s="234">
        <v>1</v>
      </c>
      <c r="FM199" s="222"/>
      <c r="FN199" s="222"/>
      <c r="FO199" s="222"/>
      <c r="FP199" s="222"/>
      <c r="FQ199" s="222"/>
      <c r="FR199" s="222"/>
      <c r="FS199" s="222"/>
      <c r="FT199" s="222"/>
      <c r="FU199" s="222"/>
      <c r="FV199" s="222"/>
      <c r="FW199" s="252"/>
      <c r="FX199" s="252"/>
      <c r="FY199" s="252"/>
      <c r="FZ199" s="252"/>
      <c r="GA199" s="252"/>
      <c r="GB199" s="252"/>
      <c r="GC199" s="252"/>
      <c r="GD199" s="252"/>
      <c r="GE199" s="252"/>
      <c r="GF199" s="252"/>
      <c r="GG199" s="252"/>
      <c r="GH199" s="252"/>
      <c r="GI199" s="252"/>
      <c r="GJ199" s="252"/>
      <c r="GK199" s="252"/>
      <c r="GL199" s="252"/>
      <c r="GM199" s="252"/>
      <c r="GN199" s="252"/>
      <c r="GO199" s="252"/>
      <c r="GP199" s="252"/>
      <c r="GQ199" s="252"/>
      <c r="GR199" s="252"/>
      <c r="GS199" s="252"/>
      <c r="GT199" s="252"/>
      <c r="GU199" s="252"/>
      <c r="GV199" s="252"/>
      <c r="GW199" s="252"/>
      <c r="GX199" s="252"/>
      <c r="GY199" s="252"/>
      <c r="GZ199" s="252"/>
      <c r="HA199" s="252"/>
      <c r="HB199" s="252"/>
      <c r="HC199" s="252"/>
      <c r="HD199" s="252"/>
      <c r="HE199" s="252"/>
      <c r="HF199" s="252"/>
      <c r="HG199" s="252"/>
      <c r="HH199" s="252"/>
      <c r="HI199" s="252"/>
      <c r="HJ199" s="252"/>
      <c r="HK199" s="252"/>
      <c r="HL199" s="252"/>
      <c r="HM199" s="252"/>
      <c r="HN199" s="252"/>
      <c r="HO199" s="252"/>
      <c r="HP199" s="252"/>
      <c r="HQ199" s="252"/>
      <c r="HR199" s="252"/>
      <c r="HS199" s="252"/>
      <c r="HT199" s="252"/>
      <c r="HU199" s="252"/>
      <c r="HV199" s="252"/>
      <c r="HW199" s="252"/>
      <c r="HX199" s="252"/>
      <c r="HY199" s="252"/>
      <c r="HZ199" s="252"/>
      <c r="IA199" s="252"/>
      <c r="IB199" s="252"/>
      <c r="IC199" s="252"/>
      <c r="ID199" s="252"/>
      <c r="IE199" s="252"/>
      <c r="IF199" s="252"/>
      <c r="IG199" s="252"/>
      <c r="IH199" s="252"/>
      <c r="II199" s="252"/>
      <c r="IJ199" s="252"/>
      <c r="IK199" s="252"/>
      <c r="IL199" s="252"/>
      <c r="IM199" s="252"/>
      <c r="IN199" s="252"/>
      <c r="IO199" s="252"/>
      <c r="IP199" s="252"/>
      <c r="IQ199" s="252"/>
      <c r="IR199" s="252"/>
      <c r="IS199" s="252"/>
      <c r="IT199" s="252"/>
      <c r="IU199" s="252"/>
      <c r="IV199" s="252"/>
      <c r="IW199" s="252"/>
      <c r="IX199" s="252"/>
      <c r="IY199" s="252"/>
      <c r="IZ199" s="252"/>
      <c r="JA199" s="252"/>
      <c r="JB199" s="252"/>
      <c r="JC199" s="252"/>
      <c r="JD199" s="252"/>
      <c r="JE199" s="252"/>
      <c r="JF199" s="252"/>
      <c r="JG199" s="252"/>
      <c r="JH199" s="252"/>
      <c r="JI199" s="252"/>
      <c r="JJ199" s="252"/>
      <c r="JK199" s="252"/>
      <c r="JL199" s="252"/>
      <c r="JM199" s="252"/>
      <c r="JN199" s="252"/>
      <c r="JO199" s="252"/>
      <c r="JP199" s="252"/>
      <c r="JQ199" s="252"/>
      <c r="JR199" s="252"/>
      <c r="JS199" s="252"/>
      <c r="JT199" s="252"/>
      <c r="JU199" s="252"/>
      <c r="JV199" s="252"/>
      <c r="JW199" s="252"/>
      <c r="JX199" s="252"/>
      <c r="JY199" s="252"/>
      <c r="JZ199" s="252"/>
      <c r="KA199" s="252"/>
      <c r="KB199" s="252"/>
      <c r="KC199" s="252"/>
      <c r="KD199" s="252"/>
      <c r="KE199" s="252"/>
      <c r="KF199" s="252"/>
      <c r="KG199" s="252"/>
      <c r="KH199" s="252"/>
      <c r="KI199" s="252"/>
      <c r="KJ199" s="252"/>
      <c r="KK199" s="252"/>
      <c r="KL199" s="252"/>
      <c r="KM199" s="252"/>
      <c r="KN199" s="252"/>
      <c r="KO199" s="252"/>
      <c r="KP199" s="252"/>
      <c r="KQ199" s="252"/>
      <c r="KR199" s="252"/>
      <c r="KS199" s="252"/>
      <c r="KT199" s="252"/>
      <c r="KU199" s="252"/>
      <c r="KV199" s="252"/>
      <c r="KW199" s="252"/>
      <c r="KX199" s="252"/>
      <c r="KY199" s="252"/>
      <c r="KZ199" s="252"/>
      <c r="LA199" s="252"/>
      <c r="LB199" s="252"/>
      <c r="LC199" s="252"/>
      <c r="LD199" s="252"/>
      <c r="LE199" s="252"/>
      <c r="LF199" s="252"/>
      <c r="LG199" s="252"/>
      <c r="LH199" s="252"/>
      <c r="LI199" s="252"/>
      <c r="LJ199" s="252"/>
      <c r="LK199" s="252"/>
      <c r="LL199" s="252"/>
      <c r="LM199" s="252"/>
      <c r="LN199" s="252"/>
      <c r="LO199" s="252"/>
      <c r="LP199" s="252"/>
      <c r="LQ199" s="252"/>
      <c r="LR199" s="252"/>
      <c r="LS199" s="252"/>
      <c r="LT199" s="252"/>
      <c r="LU199" s="252"/>
      <c r="LV199" s="252"/>
      <c r="LW199" s="252"/>
      <c r="LX199" s="252"/>
      <c r="LY199" s="252"/>
      <c r="LZ199" s="252"/>
      <c r="MA199" s="252"/>
      <c r="MB199" s="252"/>
      <c r="MC199" s="252"/>
      <c r="MD199" s="252"/>
      <c r="ME199" s="252"/>
      <c r="MF199" s="252"/>
      <c r="MG199" s="252"/>
      <c r="MH199" s="252"/>
      <c r="MI199" s="252"/>
      <c r="MJ199" s="252"/>
      <c r="MK199" s="252"/>
      <c r="ML199" s="252"/>
      <c r="MM199" s="252"/>
      <c r="MN199" s="252"/>
      <c r="MO199" s="252"/>
      <c r="MP199" s="252"/>
      <c r="MQ199" s="252"/>
      <c r="MR199" s="252"/>
      <c r="MS199" s="252"/>
      <c r="MT199" s="252"/>
      <c r="MU199" s="252"/>
      <c r="MV199" s="252"/>
      <c r="MW199" s="252"/>
      <c r="MX199" s="252"/>
      <c r="MY199" s="252"/>
      <c r="MZ199" s="252"/>
      <c r="NA199" s="252"/>
      <c r="NB199" s="252"/>
      <c r="NC199" s="252"/>
      <c r="ND199" s="252"/>
      <c r="NE199" s="252"/>
      <c r="NF199" s="252"/>
      <c r="NG199" s="252"/>
      <c r="NH199" s="252"/>
      <c r="NI199" s="252"/>
      <c r="NJ199" s="252"/>
      <c r="NK199" s="252"/>
      <c r="NL199" s="252"/>
      <c r="NM199" s="252"/>
      <c r="NN199" s="252"/>
      <c r="NO199" s="252"/>
      <c r="NP199" s="252"/>
      <c r="NQ199" s="252"/>
      <c r="NR199" s="252"/>
      <c r="NS199" s="252"/>
      <c r="NT199" s="252"/>
      <c r="NU199" s="252"/>
      <c r="NV199" s="252"/>
      <c r="NW199" s="252"/>
      <c r="NX199" s="252"/>
      <c r="NY199" s="252"/>
      <c r="NZ199" s="252"/>
      <c r="OA199" s="252"/>
      <c r="OB199" s="252"/>
      <c r="OC199" s="252"/>
      <c r="OD199" s="252"/>
      <c r="OE199" s="252"/>
      <c r="OF199" s="252"/>
      <c r="OG199" s="252"/>
      <c r="OH199" s="252"/>
      <c r="OI199" s="252"/>
      <c r="OJ199" s="252"/>
      <c r="OK199" s="252"/>
      <c r="OL199" s="252"/>
      <c r="OM199" s="252"/>
      <c r="ON199" s="252"/>
      <c r="OO199" s="252"/>
      <c r="OP199" s="252"/>
      <c r="OQ199" s="252"/>
      <c r="OR199" s="252"/>
      <c r="OS199" s="252"/>
      <c r="OT199" s="252"/>
      <c r="OU199" s="252"/>
      <c r="OV199" s="252"/>
      <c r="OW199" s="252"/>
      <c r="OX199" s="252"/>
      <c r="OY199" s="252"/>
      <c r="OZ199" s="252"/>
      <c r="PA199" s="252"/>
      <c r="PB199" s="252"/>
      <c r="PC199" s="252"/>
      <c r="PD199" s="252"/>
      <c r="PE199" s="252"/>
      <c r="PF199" s="252"/>
      <c r="PG199" s="252"/>
      <c r="PH199" s="252"/>
      <c r="PI199" s="252"/>
      <c r="PJ199" s="252"/>
      <c r="PK199" s="252"/>
      <c r="PL199" s="252"/>
      <c r="PM199" s="252"/>
      <c r="PN199" s="252"/>
      <c r="PO199" s="252"/>
      <c r="PP199" s="252"/>
      <c r="PQ199" s="252"/>
      <c r="PR199" s="252"/>
      <c r="PS199" s="252"/>
      <c r="PT199" s="252"/>
      <c r="PU199" s="252"/>
      <c r="PV199" s="252"/>
      <c r="PW199" s="252"/>
      <c r="PX199" s="252"/>
      <c r="PY199" s="252"/>
      <c r="PZ199" s="252"/>
      <c r="QA199" s="252"/>
      <c r="QB199" s="252"/>
      <c r="QC199" s="252"/>
      <c r="QD199" s="252"/>
      <c r="QE199" s="252"/>
      <c r="QF199" s="252"/>
      <c r="QG199" s="252"/>
      <c r="QH199" s="252"/>
      <c r="QI199" s="252"/>
      <c r="QJ199" s="252"/>
      <c r="QK199" s="252"/>
      <c r="QL199" s="252"/>
      <c r="QM199" s="252"/>
      <c r="QN199" s="252"/>
      <c r="QO199" s="252"/>
      <c r="QP199" s="252"/>
      <c r="QQ199" s="252"/>
      <c r="QR199" s="252"/>
      <c r="QS199" s="252"/>
      <c r="QT199" s="252"/>
      <c r="QU199" s="252"/>
      <c r="QV199" s="252"/>
      <c r="QW199" s="252"/>
      <c r="QX199" s="252"/>
      <c r="QY199" s="252"/>
      <c r="QZ199" s="252"/>
      <c r="RA199" s="252"/>
      <c r="RB199" s="252"/>
      <c r="RC199" s="252"/>
      <c r="RD199" s="252"/>
      <c r="RE199" s="252"/>
      <c r="RF199" s="252"/>
      <c r="RG199" s="252"/>
      <c r="RH199" s="252"/>
      <c r="RI199" s="252"/>
      <c r="RJ199" s="252"/>
      <c r="RK199" s="252"/>
      <c r="RL199" s="252"/>
      <c r="RM199" s="252"/>
      <c r="RN199" s="252"/>
      <c r="RO199" s="252"/>
      <c r="RP199" s="252"/>
      <c r="RQ199" s="252"/>
      <c r="RR199" s="252"/>
      <c r="RS199" s="252"/>
      <c r="RT199" s="252"/>
      <c r="RU199" s="252"/>
      <c r="RV199" s="252"/>
      <c r="RW199" s="252"/>
      <c r="RX199" s="252"/>
      <c r="RY199" s="252"/>
      <c r="RZ199" s="252"/>
      <c r="SA199" s="252"/>
      <c r="SB199" s="252"/>
      <c r="SC199" s="252"/>
      <c r="SD199" s="252"/>
      <c r="SE199" s="252"/>
      <c r="SF199" s="252"/>
      <c r="SG199" s="252"/>
      <c r="SH199" s="252"/>
      <c r="SI199" s="252"/>
      <c r="SJ199" s="252"/>
      <c r="SK199" s="252"/>
      <c r="SL199" s="252"/>
      <c r="SM199" s="252"/>
      <c r="SN199" s="252"/>
      <c r="SO199" s="252"/>
      <c r="SP199" s="252"/>
      <c r="SQ199" s="252"/>
      <c r="SR199" s="252"/>
      <c r="SS199" s="252"/>
      <c r="ST199" s="252"/>
      <c r="SU199" s="252"/>
      <c r="SV199" s="252"/>
      <c r="SW199" s="252"/>
      <c r="SX199" s="252"/>
      <c r="SY199" s="252"/>
      <c r="SZ199" s="252"/>
      <c r="TA199" s="252"/>
      <c r="TB199" s="252"/>
      <c r="TC199" s="252"/>
      <c r="TD199" s="252"/>
      <c r="TE199" s="252"/>
      <c r="TF199" s="252"/>
      <c r="TG199" s="252"/>
      <c r="TH199" s="252"/>
      <c r="TI199" s="252"/>
      <c r="TJ199" s="252"/>
      <c r="TK199" s="252"/>
      <c r="TL199" s="252"/>
      <c r="TM199" s="252"/>
      <c r="TN199" s="252"/>
      <c r="TO199" s="252"/>
      <c r="TP199" s="252"/>
      <c r="TQ199" s="252"/>
      <c r="TR199" s="252"/>
      <c r="TS199" s="252"/>
      <c r="TT199" s="252"/>
      <c r="TU199" s="252"/>
      <c r="TV199" s="252"/>
      <c r="TW199" s="252"/>
      <c r="TX199" s="252"/>
      <c r="TY199" s="252"/>
      <c r="TZ199" s="252"/>
      <c r="UA199" s="252"/>
      <c r="UB199" s="252"/>
      <c r="UC199" s="252"/>
      <c r="UD199" s="252"/>
      <c r="UE199" s="252"/>
      <c r="UF199" s="252"/>
      <c r="UG199" s="252"/>
      <c r="UH199" s="252"/>
      <c r="UI199" s="252"/>
      <c r="UJ199" s="252"/>
      <c r="UK199" s="252"/>
      <c r="UL199" s="252"/>
      <c r="UM199" s="252"/>
      <c r="UN199" s="252"/>
      <c r="UO199" s="252"/>
      <c r="UP199" s="252"/>
      <c r="UQ199" s="252"/>
      <c r="UR199" s="252"/>
      <c r="US199" s="252"/>
      <c r="UT199" s="252"/>
      <c r="UU199" s="252"/>
      <c r="UV199" s="252"/>
      <c r="UW199" s="252"/>
      <c r="UX199" s="252"/>
      <c r="UY199" s="252"/>
      <c r="UZ199" s="252"/>
      <c r="VA199" s="252"/>
      <c r="VB199" s="252"/>
      <c r="VC199" s="252"/>
      <c r="VD199" s="252"/>
      <c r="VE199" s="252"/>
      <c r="VF199" s="252"/>
      <c r="VG199" s="252"/>
      <c r="VH199" s="252"/>
      <c r="VI199" s="252"/>
      <c r="VJ199" s="252"/>
      <c r="VK199" s="252"/>
      <c r="VL199" s="252"/>
      <c r="VM199" s="252"/>
      <c r="VN199" s="252"/>
      <c r="VO199" s="252"/>
      <c r="VP199" s="252"/>
      <c r="VQ199" s="252"/>
      <c r="VR199" s="252"/>
      <c r="VS199" s="252"/>
      <c r="VT199" s="252"/>
      <c r="VU199" s="252"/>
      <c r="VV199" s="252"/>
      <c r="VW199" s="252"/>
      <c r="VX199" s="252"/>
      <c r="VY199" s="252"/>
      <c r="VZ199" s="252"/>
      <c r="WA199" s="252"/>
      <c r="WB199" s="252"/>
      <c r="WC199" s="252"/>
      <c r="WD199" s="252"/>
      <c r="WE199" s="252"/>
      <c r="WF199" s="252"/>
      <c r="WG199" s="252"/>
      <c r="WH199" s="252"/>
      <c r="WI199" s="252"/>
      <c r="WJ199" s="252"/>
      <c r="WK199" s="252"/>
      <c r="WL199" s="252"/>
      <c r="WM199" s="252"/>
      <c r="WN199" s="252"/>
      <c r="WO199" s="252"/>
      <c r="WP199" s="252"/>
      <c r="WQ199" s="252"/>
      <c r="WR199" s="252"/>
      <c r="WS199" s="252"/>
      <c r="WT199" s="252"/>
      <c r="WU199" s="252"/>
      <c r="WV199" s="252"/>
      <c r="WW199" s="252"/>
      <c r="WX199" s="252"/>
      <c r="WY199" s="252"/>
      <c r="WZ199" s="252"/>
      <c r="XA199" s="252"/>
      <c r="XB199" s="252"/>
      <c r="XC199" s="252"/>
      <c r="XD199" s="252"/>
      <c r="XE199" s="252"/>
      <c r="XF199" s="252"/>
      <c r="XG199" s="252"/>
      <c r="XH199" s="252"/>
      <c r="XI199" s="252"/>
      <c r="XJ199" s="252"/>
      <c r="XK199" s="252"/>
      <c r="XL199" s="252"/>
      <c r="XM199" s="252"/>
      <c r="XN199" s="252"/>
      <c r="XO199" s="252"/>
      <c r="XP199" s="252"/>
      <c r="XQ199" s="252"/>
      <c r="XR199" s="252"/>
      <c r="XS199" s="252"/>
      <c r="XT199" s="252"/>
      <c r="XU199" s="252"/>
      <c r="XV199" s="252"/>
      <c r="XW199" s="252"/>
      <c r="XX199" s="252"/>
      <c r="XY199" s="252"/>
      <c r="XZ199" s="252"/>
      <c r="YA199" s="252"/>
      <c r="YB199" s="252"/>
      <c r="YC199" s="252"/>
      <c r="YD199" s="252"/>
      <c r="YE199" s="252"/>
      <c r="YF199" s="252"/>
      <c r="YG199" s="252"/>
      <c r="YH199" s="252"/>
      <c r="YI199" s="252"/>
      <c r="YJ199" s="252"/>
      <c r="YK199" s="252"/>
      <c r="YL199" s="252"/>
      <c r="YM199" s="252"/>
      <c r="YN199" s="252"/>
      <c r="YO199" s="252"/>
      <c r="YP199" s="252"/>
      <c r="YQ199" s="252"/>
      <c r="YR199" s="252"/>
      <c r="YS199" s="252"/>
      <c r="YT199" s="252"/>
      <c r="YU199" s="252"/>
      <c r="YV199" s="252"/>
      <c r="YW199" s="252"/>
      <c r="YX199" s="252"/>
      <c r="YY199" s="252"/>
      <c r="YZ199" s="252"/>
      <c r="ZA199" s="252"/>
      <c r="ZB199" s="252"/>
      <c r="ZC199" s="252"/>
      <c r="ZD199" s="252"/>
      <c r="ZE199" s="252"/>
      <c r="ZF199" s="252"/>
      <c r="ZG199" s="252"/>
      <c r="ZH199" s="252"/>
      <c r="ZI199" s="252"/>
      <c r="ZJ199" s="252"/>
      <c r="ZK199" s="252"/>
      <c r="ZL199" s="252"/>
      <c r="ZM199" s="252"/>
      <c r="ZN199" s="252"/>
      <c r="ZO199" s="252"/>
      <c r="ZP199" s="252"/>
      <c r="ZQ199" s="252"/>
      <c r="ZR199" s="252"/>
      <c r="ZS199" s="252"/>
      <c r="ZT199" s="252"/>
      <c r="ZU199" s="252"/>
      <c r="ZV199" s="252"/>
      <c r="ZW199" s="252"/>
      <c r="ZX199" s="252"/>
      <c r="ZY199" s="252"/>
      <c r="ZZ199" s="252"/>
      <c r="AAA199" s="252"/>
      <c r="AAB199" s="252"/>
      <c r="AAC199" s="252"/>
      <c r="AAD199" s="252"/>
      <c r="AAE199" s="252"/>
      <c r="AAF199" s="252"/>
      <c r="AAG199" s="252"/>
      <c r="AAH199" s="252"/>
      <c r="AAI199" s="252"/>
      <c r="AAJ199" s="252"/>
      <c r="AAK199" s="252"/>
      <c r="AAL199" s="252"/>
      <c r="AAM199" s="252"/>
      <c r="AAN199" s="252"/>
      <c r="AAO199" s="252"/>
      <c r="AAP199" s="252"/>
      <c r="AAQ199" s="252"/>
      <c r="AAR199" s="252"/>
      <c r="AAS199" s="252"/>
      <c r="AAT199" s="252"/>
      <c r="AAU199" s="252"/>
      <c r="AAV199" s="252"/>
      <c r="AAW199" s="252"/>
      <c r="AAX199" s="252"/>
      <c r="AAY199" s="252"/>
      <c r="AAZ199" s="252"/>
      <c r="ABA199" s="252"/>
      <c r="ABB199" s="252"/>
      <c r="ABC199" s="252"/>
      <c r="ABD199" s="252"/>
      <c r="ABE199" s="252"/>
      <c r="ABF199" s="252"/>
      <c r="ABG199" s="252"/>
      <c r="ABH199" s="252"/>
      <c r="ABI199" s="252"/>
      <c r="ABJ199" s="252"/>
      <c r="ABK199" s="252"/>
      <c r="ABL199" s="252"/>
      <c r="ABM199" s="252"/>
      <c r="ABN199" s="252"/>
      <c r="ABO199" s="252"/>
      <c r="ABP199" s="252"/>
      <c r="ABQ199" s="252"/>
      <c r="ABR199" s="252"/>
      <c r="ABS199" s="252"/>
      <c r="ABT199" s="252"/>
      <c r="ABU199" s="252"/>
      <c r="ABV199" s="252"/>
      <c r="ABW199" s="252"/>
      <c r="ABX199" s="252"/>
      <c r="ABY199" s="252"/>
      <c r="ABZ199" s="252"/>
      <c r="ACA199" s="252"/>
      <c r="ACB199" s="252"/>
      <c r="ACC199" s="252"/>
      <c r="ACD199" s="252"/>
      <c r="ACE199" s="252"/>
      <c r="ACF199" s="252"/>
      <c r="ACG199" s="252"/>
      <c r="ACH199" s="252"/>
      <c r="ACI199" s="252"/>
      <c r="ACJ199" s="252"/>
      <c r="ACK199" s="252"/>
      <c r="ACL199" s="252"/>
      <c r="ACM199" s="252"/>
      <c r="ACN199" s="252"/>
      <c r="ACO199" s="252"/>
      <c r="ACP199" s="252"/>
      <c r="ACQ199" s="252"/>
      <c r="ACR199" s="252"/>
      <c r="ACS199" s="252"/>
      <c r="ACT199" s="252"/>
      <c r="ACU199" s="252"/>
      <c r="ACV199" s="252"/>
      <c r="ACW199" s="252"/>
      <c r="ACX199" s="252"/>
      <c r="ACY199" s="252"/>
      <c r="ACZ199" s="252"/>
      <c r="ADA199" s="252"/>
      <c r="ADB199" s="252"/>
      <c r="ADC199" s="252"/>
      <c r="ADD199" s="252"/>
      <c r="ADE199" s="252"/>
      <c r="ADF199" s="252"/>
      <c r="ADG199" s="252"/>
      <c r="ADH199" s="252"/>
      <c r="ADI199" s="252"/>
      <c r="ADJ199" s="252"/>
      <c r="ADK199" s="252"/>
      <c r="ADL199" s="252"/>
      <c r="ADM199" s="252"/>
      <c r="ADN199" s="252"/>
      <c r="ADO199" s="252"/>
      <c r="ADP199" s="252"/>
      <c r="ADQ199" s="252"/>
      <c r="ADR199" s="252"/>
      <c r="ADS199" s="252"/>
      <c r="ADT199" s="252"/>
      <c r="ADU199" s="252"/>
      <c r="ADV199" s="252"/>
      <c r="ADW199" s="252"/>
      <c r="ADX199" s="252"/>
      <c r="ADY199" s="252"/>
      <c r="ADZ199" s="252"/>
      <c r="AEA199" s="252"/>
      <c r="AEB199" s="252"/>
      <c r="AEC199" s="252"/>
      <c r="AED199" s="252"/>
      <c r="AEE199" s="252"/>
      <c r="AEF199" s="252"/>
      <c r="AEG199" s="252"/>
      <c r="AEH199" s="252"/>
      <c r="AEI199" s="252"/>
      <c r="AEJ199" s="252"/>
      <c r="AEK199" s="252"/>
      <c r="AEL199" s="252"/>
      <c r="AEM199" s="252"/>
      <c r="AEN199" s="252"/>
      <c r="AEO199" s="252"/>
      <c r="AEP199" s="252"/>
      <c r="AEQ199" s="252"/>
      <c r="AER199" s="252"/>
      <c r="AES199" s="252"/>
      <c r="AET199" s="252"/>
      <c r="AEU199" s="252"/>
      <c r="AEV199" s="252"/>
      <c r="AEW199" s="252"/>
      <c r="AEX199" s="252"/>
      <c r="AEY199" s="252"/>
      <c r="AEZ199" s="252"/>
      <c r="AFA199" s="252"/>
      <c r="AFB199" s="252"/>
      <c r="AFC199" s="252"/>
      <c r="AFD199" s="252"/>
      <c r="AFE199" s="252"/>
      <c r="AFF199" s="252"/>
      <c r="AFG199" s="252"/>
      <c r="AFH199" s="252"/>
      <c r="AFI199" s="252"/>
      <c r="AFJ199" s="252"/>
      <c r="AFK199" s="252"/>
      <c r="AFL199" s="252"/>
      <c r="AFM199" s="252"/>
      <c r="AFN199" s="252"/>
      <c r="AFO199" s="252"/>
      <c r="AFP199" s="252"/>
      <c r="AFQ199" s="252"/>
      <c r="AFR199" s="252"/>
      <c r="AFS199" s="252"/>
      <c r="AFT199" s="252"/>
      <c r="AFU199" s="252"/>
      <c r="AFV199" s="252"/>
      <c r="AFW199" s="252"/>
      <c r="AFX199" s="252"/>
      <c r="AFY199" s="252"/>
      <c r="AFZ199" s="252"/>
      <c r="AGA199" s="252"/>
      <c r="AGB199" s="252"/>
      <c r="AGC199" s="252"/>
      <c r="AGD199" s="252"/>
      <c r="AGE199" s="252"/>
      <c r="AGF199" s="252"/>
      <c r="AGG199" s="252"/>
      <c r="AGH199" s="252"/>
      <c r="AGI199" s="252"/>
      <c r="AGJ199" s="252"/>
      <c r="AGK199" s="252"/>
      <c r="AGL199" s="252"/>
      <c r="AGM199" s="252"/>
      <c r="AGN199" s="252"/>
      <c r="AGO199" s="252"/>
      <c r="AGP199" s="252"/>
      <c r="AGQ199" s="252"/>
      <c r="AGR199" s="252"/>
      <c r="AGS199" s="252"/>
      <c r="AGT199" s="252"/>
      <c r="AGU199" s="252"/>
      <c r="AGV199" s="252"/>
      <c r="AGW199" s="252"/>
      <c r="AGX199" s="252"/>
      <c r="AGY199" s="252"/>
      <c r="AGZ199" s="252"/>
      <c r="AHA199" s="252"/>
      <c r="AHB199" s="252"/>
      <c r="AHC199" s="252"/>
      <c r="AHD199" s="252"/>
      <c r="AHE199" s="252"/>
      <c r="AHF199" s="252"/>
      <c r="AHG199" s="252"/>
      <c r="AHH199" s="252"/>
      <c r="AHI199" s="252"/>
      <c r="AHJ199" s="252"/>
      <c r="AHK199" s="252"/>
      <c r="AHL199" s="252"/>
      <c r="AHM199" s="252"/>
      <c r="AHN199" s="252"/>
      <c r="AHO199" s="252"/>
      <c r="AHP199" s="252"/>
      <c r="AHQ199" s="252"/>
      <c r="AHR199" s="252"/>
      <c r="AHS199" s="252"/>
      <c r="AHT199" s="252"/>
      <c r="AHU199" s="252"/>
      <c r="AHV199" s="252"/>
      <c r="AHW199" s="252"/>
      <c r="AHX199" s="252"/>
      <c r="AHY199" s="252"/>
      <c r="AHZ199" s="252"/>
      <c r="AIA199" s="252"/>
      <c r="AIB199" s="252"/>
      <c r="AIC199" s="252"/>
      <c r="AID199" s="252"/>
      <c r="AIE199" s="252"/>
      <c r="AIF199" s="252"/>
      <c r="AIG199" s="252"/>
      <c r="AIH199" s="252"/>
      <c r="AII199" s="252"/>
      <c r="AIJ199" s="252"/>
      <c r="AIK199" s="252"/>
      <c r="AIL199" s="252"/>
      <c r="AIM199" s="252"/>
      <c r="AIN199" s="252"/>
      <c r="AIO199" s="252"/>
      <c r="AIP199" s="252"/>
      <c r="AIQ199" s="252"/>
      <c r="AIR199" s="252"/>
      <c r="AIS199" s="252"/>
      <c r="AIT199" s="252"/>
      <c r="AIU199" s="252"/>
      <c r="AIV199" s="252"/>
      <c r="AIW199" s="252"/>
      <c r="AIX199" s="252"/>
      <c r="AIY199" s="252"/>
      <c r="AIZ199" s="252"/>
      <c r="AJA199" s="252"/>
      <c r="AJB199" s="252"/>
      <c r="AJC199" s="252"/>
      <c r="AJD199" s="252"/>
      <c r="AJE199" s="252"/>
      <c r="AJF199" s="252"/>
      <c r="AJG199" s="252"/>
      <c r="AJH199" s="252"/>
      <c r="AJI199" s="252"/>
      <c r="AJJ199" s="252"/>
      <c r="AJK199" s="252"/>
      <c r="AJL199" s="252"/>
      <c r="AJM199" s="252"/>
      <c r="AJN199" s="252"/>
      <c r="AJO199" s="252"/>
      <c r="AJP199" s="252"/>
      <c r="AJQ199" s="252"/>
      <c r="AJR199" s="252"/>
      <c r="AJS199" s="252"/>
      <c r="AJT199" s="252"/>
      <c r="AJU199" s="252"/>
      <c r="AJV199" s="252"/>
      <c r="AJW199" s="252"/>
      <c r="AJX199" s="252"/>
      <c r="AJY199" s="252"/>
      <c r="AJZ199" s="252"/>
      <c r="AKA199" s="252"/>
      <c r="AKB199" s="252"/>
      <c r="AKC199" s="252"/>
      <c r="AKD199" s="252"/>
      <c r="AKE199" s="252"/>
      <c r="AKF199" s="252"/>
      <c r="AKG199" s="252"/>
      <c r="AKH199" s="252"/>
      <c r="AKI199" s="252"/>
      <c r="AKJ199" s="252"/>
      <c r="AKK199" s="252"/>
      <c r="AKL199" s="252"/>
      <c r="AKM199" s="252"/>
      <c r="AKN199" s="252"/>
      <c r="AKO199" s="252"/>
      <c r="AKP199" s="252"/>
      <c r="AKQ199" s="252"/>
      <c r="AKR199" s="252"/>
      <c r="AKS199" s="252"/>
      <c r="AKT199" s="252"/>
      <c r="AKU199" s="252"/>
      <c r="AKV199" s="252"/>
      <c r="AKW199" s="252"/>
      <c r="AKX199" s="252"/>
      <c r="AKY199" s="252"/>
      <c r="AKZ199" s="252"/>
      <c r="ALA199" s="252"/>
      <c r="ALB199" s="252"/>
      <c r="ALC199" s="252"/>
      <c r="ALD199" s="252"/>
      <c r="ALE199" s="252"/>
      <c r="ALF199" s="252"/>
      <c r="ALG199" s="252"/>
      <c r="ALH199" s="252"/>
      <c r="ALI199" s="252"/>
      <c r="ALJ199" s="252"/>
      <c r="ALK199" s="252"/>
      <c r="ALL199" s="252"/>
      <c r="ALM199" s="252"/>
      <c r="ALN199" s="252"/>
      <c r="ALO199" s="252"/>
      <c r="ALP199" s="252"/>
      <c r="ALQ199" s="252"/>
      <c r="ALR199" s="252"/>
      <c r="ALS199" s="252"/>
      <c r="ALT199" s="252"/>
      <c r="ALU199" s="252"/>
      <c r="ALV199" s="252"/>
      <c r="ALW199" s="252"/>
      <c r="ALX199" s="252"/>
      <c r="ALY199" s="252"/>
      <c r="ALZ199" s="252"/>
      <c r="AMA199" s="252"/>
      <c r="AMB199" s="252"/>
      <c r="AMC199" s="252"/>
      <c r="AMD199" s="252"/>
      <c r="AME199" s="252"/>
      <c r="AMF199" s="252"/>
      <c r="AMG199" s="252"/>
      <c r="AMH199" s="252"/>
      <c r="AMI199" s="252"/>
      <c r="AMJ199" s="252"/>
      <c r="AMK199" s="252"/>
      <c r="AML199" s="252"/>
      <c r="AMM199" s="252"/>
      <c r="AMN199" s="252"/>
      <c r="AMO199" s="252"/>
      <c r="AMP199" s="252"/>
      <c r="AMQ199" s="252"/>
      <c r="AMR199" s="252"/>
      <c r="AMS199" s="252"/>
      <c r="AMT199" s="252"/>
      <c r="AMU199" s="252"/>
      <c r="AMV199" s="252"/>
      <c r="AMW199" s="252"/>
      <c r="AMX199" s="252"/>
      <c r="AMY199" s="252"/>
      <c r="AMZ199" s="252"/>
      <c r="ANA199" s="252"/>
      <c r="ANB199" s="252"/>
      <c r="ANC199" s="252"/>
      <c r="AND199" s="252"/>
      <c r="ANE199" s="252"/>
      <c r="ANF199" s="252"/>
      <c r="ANG199" s="252"/>
      <c r="ANH199" s="252"/>
      <c r="ANI199" s="252"/>
      <c r="ANJ199" s="252"/>
      <c r="ANK199" s="252"/>
      <c r="ANL199" s="252"/>
      <c r="ANM199" s="252"/>
      <c r="ANN199" s="252"/>
      <c r="ANO199" s="252"/>
      <c r="ANP199" s="252"/>
      <c r="ANQ199" s="252"/>
      <c r="ANR199" s="252"/>
      <c r="ANS199" s="252"/>
      <c r="ANT199" s="252"/>
      <c r="ANU199" s="252"/>
      <c r="ANV199" s="252"/>
      <c r="ANW199" s="252"/>
      <c r="ANX199" s="252"/>
      <c r="ANY199" s="252"/>
      <c r="ANZ199" s="252"/>
      <c r="AOA199" s="252"/>
      <c r="AOB199" s="252"/>
      <c r="AOC199" s="252"/>
      <c r="AOD199" s="252"/>
      <c r="AOE199" s="252"/>
      <c r="AOF199" s="252"/>
      <c r="AOG199" s="252"/>
      <c r="AOH199" s="252"/>
      <c r="AOI199" s="252"/>
      <c r="AOJ199" s="252"/>
      <c r="AOK199" s="252"/>
      <c r="AOL199" s="252"/>
      <c r="AOM199" s="252"/>
      <c r="AON199" s="252"/>
      <c r="AOO199" s="252"/>
      <c r="AOP199" s="252"/>
      <c r="AOQ199" s="252"/>
      <c r="AOR199" s="252"/>
      <c r="AOS199" s="252"/>
      <c r="AOT199" s="252"/>
      <c r="AOU199" s="252"/>
      <c r="AOV199" s="252"/>
      <c r="AOW199" s="252"/>
      <c r="AOX199" s="252"/>
      <c r="AOY199" s="252"/>
      <c r="AOZ199" s="252"/>
      <c r="APA199" s="252"/>
      <c r="APB199" s="252"/>
      <c r="APC199" s="252"/>
      <c r="APD199" s="252"/>
      <c r="APE199" s="252"/>
      <c r="APF199" s="252"/>
      <c r="APG199" s="252"/>
      <c r="APH199" s="252"/>
      <c r="API199" s="252"/>
      <c r="APJ199" s="252"/>
      <c r="APK199" s="252"/>
      <c r="APL199" s="252"/>
      <c r="APM199" s="252"/>
      <c r="APN199" s="252"/>
      <c r="APO199" s="252"/>
      <c r="APP199" s="252"/>
    </row>
    <row r="200" spans="1:1108" s="173" customFormat="1">
      <c r="A200" s="42">
        <v>480</v>
      </c>
      <c r="B200" s="168">
        <v>183</v>
      </c>
      <c r="C200" s="102" t="s">
        <v>1239</v>
      </c>
      <c r="D200" s="174">
        <v>2005</v>
      </c>
      <c r="E200" s="408" t="s">
        <v>1240</v>
      </c>
      <c r="F200" s="280" t="s">
        <v>1242</v>
      </c>
      <c r="G200" s="405" t="s">
        <v>1241</v>
      </c>
      <c r="H200" s="405" t="s">
        <v>1244</v>
      </c>
      <c r="I200" s="405" t="s">
        <v>1243</v>
      </c>
      <c r="J200" s="10" t="s">
        <v>1245</v>
      </c>
      <c r="K200" s="10" t="s">
        <v>1246</v>
      </c>
      <c r="L200" s="74" t="s">
        <v>1247</v>
      </c>
      <c r="M200" s="10" t="s">
        <v>1248</v>
      </c>
      <c r="N200" s="74" t="s">
        <v>201</v>
      </c>
      <c r="O200" s="177">
        <v>101603</v>
      </c>
      <c r="P200" s="401">
        <v>25</v>
      </c>
      <c r="Q200" s="401" t="s">
        <v>0</v>
      </c>
      <c r="R200" s="401">
        <v>25</v>
      </c>
      <c r="S200" s="109" t="s">
        <v>0</v>
      </c>
      <c r="T200" s="109">
        <v>1</v>
      </c>
      <c r="U200" s="109" t="s">
        <v>0</v>
      </c>
      <c r="V200" s="109">
        <v>4.2</v>
      </c>
      <c r="W200" s="109" t="s">
        <v>0</v>
      </c>
      <c r="X200" s="109">
        <v>2</v>
      </c>
      <c r="Y200" s="109" t="s">
        <v>0</v>
      </c>
      <c r="Z200" s="109">
        <v>3</v>
      </c>
      <c r="AA200" s="109" t="s">
        <v>0</v>
      </c>
      <c r="AB200" s="109"/>
      <c r="AC200" s="109" t="s">
        <v>0</v>
      </c>
      <c r="AD200" s="109"/>
      <c r="AE200" s="109" t="s">
        <v>0</v>
      </c>
      <c r="AF200" s="77">
        <v>2</v>
      </c>
      <c r="AG200" s="78">
        <v>4</v>
      </c>
      <c r="AH200" s="77" t="s">
        <v>1169</v>
      </c>
      <c r="AI200" s="77" t="s">
        <v>0</v>
      </c>
      <c r="AJ200" s="78"/>
      <c r="AK200" s="78"/>
      <c r="AL200" s="25" t="s">
        <v>11</v>
      </c>
      <c r="AM200" s="25"/>
      <c r="AN200" s="25"/>
      <c r="AO200" s="25"/>
      <c r="AP200" s="111">
        <v>100</v>
      </c>
      <c r="AQ200" s="111" t="s">
        <v>7</v>
      </c>
      <c r="AR200" s="83">
        <v>6.0000000000000001E-3</v>
      </c>
      <c r="AS200" s="83" t="s">
        <v>20</v>
      </c>
      <c r="AT200" s="265"/>
      <c r="AU200" s="266"/>
      <c r="AV200" s="266"/>
      <c r="AW200" s="74" t="s">
        <v>206</v>
      </c>
      <c r="AX200" s="74" t="s">
        <v>207</v>
      </c>
      <c r="AY200" s="74" t="s">
        <v>208</v>
      </c>
      <c r="AZ200" s="74" t="s">
        <v>209</v>
      </c>
      <c r="BA200" s="152" t="s">
        <v>4</v>
      </c>
      <c r="BB200" s="86" t="s">
        <v>165</v>
      </c>
      <c r="BC200" s="86" t="s">
        <v>4</v>
      </c>
      <c r="BD200" s="86" t="s">
        <v>166</v>
      </c>
      <c r="BE200" s="404" t="s">
        <v>1160</v>
      </c>
      <c r="BF200" s="236" t="s">
        <v>1170</v>
      </c>
      <c r="BG200" s="236" t="s">
        <v>1171</v>
      </c>
      <c r="BH200" s="236" t="s">
        <v>1172</v>
      </c>
      <c r="BM200" s="155" t="s">
        <v>215</v>
      </c>
      <c r="BN200" s="154" t="s">
        <v>216</v>
      </c>
      <c r="BO200" s="154" t="s">
        <v>217</v>
      </c>
      <c r="BP200" s="154" t="s">
        <v>218</v>
      </c>
      <c r="BQ200" s="155" t="s">
        <v>219</v>
      </c>
      <c r="BR200" s="154" t="s">
        <v>220</v>
      </c>
      <c r="BS200" s="121" t="s">
        <v>221</v>
      </c>
      <c r="BT200" s="121" t="s">
        <v>222</v>
      </c>
      <c r="BU200" s="121" t="s">
        <v>215</v>
      </c>
      <c r="BV200" s="121" t="s">
        <v>216</v>
      </c>
      <c r="BW200" s="121" t="s">
        <v>217</v>
      </c>
      <c r="BX200" s="121" t="s">
        <v>218</v>
      </c>
      <c r="BY200" s="121" t="s">
        <v>283</v>
      </c>
      <c r="BZ200" s="154"/>
      <c r="CA200" s="154"/>
      <c r="CB200" s="154"/>
      <c r="CC200" s="154" t="s">
        <v>227</v>
      </c>
      <c r="CD200" s="156" t="s">
        <v>228</v>
      </c>
      <c r="CE200" s="157" t="s">
        <v>229</v>
      </c>
      <c r="CF200" s="157" t="s">
        <v>230</v>
      </c>
      <c r="CG200" s="245" t="s">
        <v>231</v>
      </c>
      <c r="CH200" s="154" t="s">
        <v>232</v>
      </c>
      <c r="CI200" s="156" t="s">
        <v>233</v>
      </c>
      <c r="CJ200" s="156" t="s">
        <v>234</v>
      </c>
      <c r="CK200" s="158"/>
      <c r="CL200" s="158"/>
      <c r="CM200" s="158"/>
      <c r="CN200" s="158"/>
      <c r="CO200" s="158"/>
      <c r="CP200" s="158"/>
      <c r="CQ200" s="158"/>
      <c r="CR200" s="158"/>
      <c r="CS200" s="158"/>
      <c r="CT200" s="158"/>
      <c r="CU200" s="158"/>
      <c r="CV200" s="158"/>
      <c r="CW200" s="158"/>
      <c r="CX200" s="158"/>
      <c r="CY200" s="158"/>
      <c r="CZ200" s="91"/>
      <c r="DA200" s="92"/>
      <c r="DB200" s="92"/>
      <c r="DC200" s="92"/>
      <c r="DD200" s="92"/>
      <c r="DE200" s="91" t="s">
        <v>235</v>
      </c>
      <c r="DF200" s="92"/>
      <c r="DG200" s="158"/>
      <c r="DH200" s="158"/>
      <c r="DI200" s="92"/>
      <c r="DJ200" s="91"/>
      <c r="DK200" s="91"/>
      <c r="DL200" s="91"/>
      <c r="DM200" s="127" t="s">
        <v>283</v>
      </c>
      <c r="DN200" s="127" t="s">
        <v>283</v>
      </c>
      <c r="DO200" s="127" t="s">
        <v>283</v>
      </c>
      <c r="DP200" s="127"/>
      <c r="DQ200" s="91"/>
      <c r="DR200" s="91"/>
      <c r="DS200" s="91"/>
      <c r="DT200" s="91"/>
      <c r="DU200" s="91" t="s">
        <v>1173</v>
      </c>
      <c r="DV200" s="91" t="s">
        <v>1174</v>
      </c>
      <c r="DW200" s="91" t="s">
        <v>1175</v>
      </c>
      <c r="DX200" s="91" t="s">
        <v>1176</v>
      </c>
      <c r="DY200" s="91"/>
      <c r="DZ200" s="91"/>
      <c r="EA200" s="91"/>
      <c r="EB200" s="91"/>
      <c r="EC200" s="91"/>
      <c r="ED200" s="91"/>
      <c r="EE200" s="91"/>
      <c r="EF200" s="91"/>
      <c r="EG200" s="94"/>
      <c r="EH200" s="94"/>
      <c r="EI200" s="95"/>
      <c r="EJ200" s="95"/>
      <c r="EK200" s="96"/>
      <c r="EL200" s="74"/>
      <c r="EM200" s="74"/>
      <c r="EN200" s="137"/>
      <c r="EO200" s="185"/>
      <c r="EP200" s="185"/>
      <c r="EQ200" s="185" t="s">
        <v>1249</v>
      </c>
      <c r="ER200" s="185" t="s">
        <v>1250</v>
      </c>
      <c r="ES200" s="185" t="s">
        <v>1251</v>
      </c>
      <c r="ET200" s="185"/>
      <c r="EU200" s="185"/>
      <c r="EV200" s="137"/>
      <c r="EW200" s="137"/>
      <c r="EX200" s="356"/>
      <c r="EY200" s="356"/>
      <c r="EZ200" s="356"/>
      <c r="FA200" s="356"/>
      <c r="FB200" s="356"/>
      <c r="FC200" s="356"/>
      <c r="FD200" s="356"/>
      <c r="FE200" s="356"/>
      <c r="FF200" s="248"/>
      <c r="FG200" s="248"/>
      <c r="FH200" s="248"/>
      <c r="FI200" s="248"/>
      <c r="FJ200" s="248"/>
      <c r="FK200" s="248"/>
      <c r="FL200" s="135">
        <v>1</v>
      </c>
      <c r="FM200" s="136"/>
      <c r="FN200" s="136"/>
      <c r="FO200" s="136"/>
      <c r="FP200" s="136"/>
      <c r="FQ200" s="136"/>
      <c r="FR200" s="136"/>
      <c r="FS200" s="136"/>
      <c r="FT200" s="136"/>
      <c r="FU200" s="136"/>
      <c r="FV200" s="136"/>
      <c r="FW200" s="249"/>
      <c r="FX200" s="249"/>
      <c r="FY200" s="249"/>
      <c r="FZ200" s="249"/>
      <c r="GA200" s="249"/>
      <c r="GB200" s="249"/>
      <c r="GC200" s="249"/>
      <c r="GD200" s="249"/>
      <c r="GE200" s="249"/>
      <c r="GF200" s="249"/>
      <c r="GG200" s="249"/>
      <c r="GH200" s="249"/>
      <c r="GI200" s="249"/>
      <c r="GJ200" s="249"/>
      <c r="GK200" s="249"/>
      <c r="GL200" s="249"/>
      <c r="GM200" s="249"/>
      <c r="GN200" s="249"/>
      <c r="GO200" s="249"/>
      <c r="GP200" s="249"/>
      <c r="GQ200" s="249"/>
      <c r="GR200" s="249"/>
      <c r="GS200" s="249"/>
      <c r="GT200" s="249"/>
      <c r="GU200" s="249"/>
      <c r="GV200" s="249"/>
      <c r="GW200" s="249"/>
      <c r="GX200" s="249"/>
      <c r="GY200" s="249"/>
      <c r="GZ200" s="249"/>
      <c r="HA200" s="249"/>
      <c r="HB200" s="249"/>
      <c r="HC200" s="249"/>
      <c r="HD200" s="249"/>
      <c r="HE200" s="249"/>
      <c r="HF200" s="249"/>
      <c r="HG200" s="249"/>
      <c r="HH200" s="249"/>
      <c r="HI200" s="249"/>
      <c r="HJ200" s="249"/>
      <c r="HK200" s="249"/>
      <c r="HL200" s="249"/>
      <c r="HM200" s="249"/>
      <c r="HN200" s="249"/>
      <c r="HO200" s="249"/>
      <c r="HP200" s="249"/>
      <c r="HQ200" s="249"/>
      <c r="HR200" s="249"/>
      <c r="HS200" s="249"/>
      <c r="HT200" s="249"/>
      <c r="HU200" s="249"/>
      <c r="HV200" s="249"/>
      <c r="HW200" s="249"/>
      <c r="HX200" s="249"/>
      <c r="HY200" s="249"/>
      <c r="HZ200" s="249"/>
      <c r="IA200" s="249"/>
      <c r="IB200" s="249"/>
      <c r="IC200" s="249"/>
      <c r="ID200" s="249"/>
      <c r="IE200" s="249"/>
      <c r="IF200" s="249"/>
      <c r="IG200" s="249"/>
      <c r="IH200" s="249"/>
      <c r="II200" s="249"/>
      <c r="IJ200" s="249"/>
      <c r="IK200" s="249"/>
      <c r="IL200" s="249"/>
      <c r="IM200" s="249"/>
      <c r="IN200" s="249"/>
      <c r="IO200" s="249"/>
      <c r="IP200" s="249"/>
      <c r="IQ200" s="249"/>
      <c r="IR200" s="249"/>
      <c r="IS200" s="249"/>
      <c r="IT200" s="249"/>
      <c r="IU200" s="249"/>
      <c r="IV200" s="249"/>
      <c r="IW200" s="249"/>
      <c r="IX200" s="249"/>
      <c r="IY200" s="249"/>
      <c r="IZ200" s="249"/>
      <c r="JA200" s="249"/>
      <c r="JB200" s="249"/>
      <c r="JC200" s="249"/>
      <c r="JD200" s="249"/>
      <c r="JE200" s="249"/>
      <c r="JF200" s="249"/>
      <c r="JG200" s="249"/>
      <c r="JH200" s="249"/>
      <c r="JI200" s="249"/>
      <c r="JJ200" s="249"/>
      <c r="JK200" s="249"/>
      <c r="JL200" s="249"/>
      <c r="JM200" s="249"/>
      <c r="JN200" s="249"/>
      <c r="JO200" s="249"/>
      <c r="JP200" s="249"/>
      <c r="JQ200" s="249"/>
      <c r="JR200" s="249"/>
      <c r="JS200" s="249"/>
      <c r="JT200" s="249"/>
      <c r="JU200" s="249"/>
      <c r="JV200" s="249"/>
      <c r="JW200" s="249"/>
      <c r="JX200" s="249"/>
      <c r="JY200" s="249"/>
      <c r="JZ200" s="249"/>
      <c r="KA200" s="249"/>
      <c r="KB200" s="249"/>
      <c r="KC200" s="249"/>
      <c r="KD200" s="249"/>
      <c r="KE200" s="249"/>
      <c r="KF200" s="249"/>
      <c r="KG200" s="249"/>
      <c r="KH200" s="249"/>
      <c r="KI200" s="249"/>
      <c r="KJ200" s="249"/>
      <c r="KK200" s="249"/>
      <c r="KL200" s="249"/>
      <c r="KM200" s="249"/>
      <c r="KN200" s="249"/>
      <c r="KO200" s="249"/>
      <c r="KP200" s="249"/>
      <c r="KQ200" s="249"/>
      <c r="KR200" s="249"/>
      <c r="KS200" s="249"/>
      <c r="KT200" s="249"/>
      <c r="KU200" s="249"/>
      <c r="KV200" s="249"/>
      <c r="KW200" s="249"/>
      <c r="KX200" s="249"/>
      <c r="KY200" s="249"/>
      <c r="KZ200" s="249"/>
      <c r="LA200" s="249"/>
      <c r="LB200" s="249"/>
      <c r="LC200" s="249"/>
      <c r="LD200" s="249"/>
      <c r="LE200" s="249"/>
      <c r="LF200" s="249"/>
      <c r="LG200" s="249"/>
      <c r="LH200" s="249"/>
      <c r="LI200" s="249"/>
      <c r="LJ200" s="249"/>
      <c r="LK200" s="249"/>
      <c r="LL200" s="249"/>
      <c r="LM200" s="249"/>
      <c r="LN200" s="249"/>
      <c r="LO200" s="249"/>
      <c r="LP200" s="249"/>
      <c r="LQ200" s="249"/>
      <c r="LR200" s="249"/>
      <c r="LS200" s="249"/>
      <c r="LT200" s="249"/>
      <c r="LU200" s="249"/>
      <c r="LV200" s="249"/>
      <c r="LW200" s="249"/>
      <c r="LX200" s="249"/>
      <c r="LY200" s="249"/>
      <c r="LZ200" s="249"/>
      <c r="MA200" s="249"/>
      <c r="MB200" s="249"/>
      <c r="MC200" s="249"/>
      <c r="MD200" s="249"/>
      <c r="ME200" s="249"/>
      <c r="MF200" s="249"/>
      <c r="MG200" s="249"/>
      <c r="MH200" s="249"/>
      <c r="MI200" s="249"/>
      <c r="MJ200" s="249"/>
      <c r="MK200" s="249"/>
      <c r="ML200" s="249"/>
      <c r="MM200" s="249"/>
      <c r="MN200" s="249"/>
      <c r="MO200" s="249"/>
      <c r="MP200" s="249"/>
      <c r="MQ200" s="249"/>
      <c r="MR200" s="249"/>
      <c r="MS200" s="249"/>
      <c r="MT200" s="249"/>
      <c r="MU200" s="249"/>
      <c r="MV200" s="249"/>
      <c r="MW200" s="249"/>
      <c r="MX200" s="249"/>
      <c r="MY200" s="249"/>
      <c r="MZ200" s="249"/>
      <c r="NA200" s="249"/>
      <c r="NB200" s="249"/>
      <c r="NC200" s="249"/>
      <c r="ND200" s="249"/>
      <c r="NE200" s="249"/>
      <c r="NF200" s="249"/>
      <c r="NG200" s="249"/>
      <c r="NH200" s="249"/>
      <c r="NI200" s="249"/>
      <c r="NJ200" s="249"/>
      <c r="NK200" s="249"/>
      <c r="NL200" s="249"/>
      <c r="NM200" s="249"/>
      <c r="NN200" s="249"/>
      <c r="NO200" s="249"/>
      <c r="NP200" s="249"/>
      <c r="NQ200" s="249"/>
      <c r="NR200" s="249"/>
      <c r="NS200" s="249"/>
      <c r="NT200" s="249"/>
      <c r="NU200" s="249"/>
      <c r="NV200" s="249"/>
      <c r="NW200" s="249"/>
      <c r="NX200" s="249"/>
      <c r="NY200" s="249"/>
      <c r="NZ200" s="249"/>
      <c r="OA200" s="249"/>
      <c r="OB200" s="249"/>
      <c r="OC200" s="249"/>
      <c r="OD200" s="249"/>
      <c r="OE200" s="249"/>
      <c r="OF200" s="249"/>
      <c r="OG200" s="249"/>
      <c r="OH200" s="249"/>
      <c r="OI200" s="249"/>
      <c r="OJ200" s="249"/>
      <c r="OK200" s="249"/>
      <c r="OL200" s="249"/>
      <c r="OM200" s="249"/>
      <c r="ON200" s="249"/>
      <c r="OO200" s="249"/>
      <c r="OP200" s="249"/>
      <c r="OQ200" s="249"/>
      <c r="OR200" s="249"/>
      <c r="OS200" s="249"/>
      <c r="OT200" s="249"/>
      <c r="OU200" s="249"/>
      <c r="OV200" s="249"/>
      <c r="OW200" s="249"/>
      <c r="OX200" s="249"/>
      <c r="OY200" s="249"/>
      <c r="OZ200" s="249"/>
      <c r="PA200" s="249"/>
      <c r="PB200" s="249"/>
      <c r="PC200" s="249"/>
      <c r="PD200" s="249"/>
      <c r="PE200" s="249"/>
      <c r="PF200" s="249"/>
      <c r="PG200" s="249"/>
      <c r="PH200" s="249"/>
      <c r="PI200" s="249"/>
      <c r="PJ200" s="249"/>
      <c r="PK200" s="249"/>
      <c r="PL200" s="249"/>
      <c r="PM200" s="249"/>
      <c r="PN200" s="249"/>
      <c r="PO200" s="249"/>
      <c r="PP200" s="249"/>
      <c r="PQ200" s="249"/>
      <c r="PR200" s="249"/>
      <c r="PS200" s="249"/>
      <c r="PT200" s="249"/>
      <c r="PU200" s="249"/>
      <c r="PV200" s="249"/>
      <c r="PW200" s="249"/>
      <c r="PX200" s="249"/>
      <c r="PY200" s="249"/>
      <c r="PZ200" s="249"/>
      <c r="QA200" s="249"/>
      <c r="QB200" s="249"/>
      <c r="QC200" s="249"/>
      <c r="QD200" s="249"/>
      <c r="QE200" s="249"/>
      <c r="QF200" s="249"/>
      <c r="QG200" s="249"/>
      <c r="QH200" s="249"/>
      <c r="QI200" s="249"/>
      <c r="QJ200" s="249"/>
      <c r="QK200" s="249"/>
      <c r="QL200" s="249"/>
      <c r="QM200" s="249"/>
      <c r="QN200" s="249"/>
      <c r="QO200" s="249"/>
      <c r="QP200" s="249"/>
      <c r="QQ200" s="249"/>
      <c r="QR200" s="249"/>
      <c r="QS200" s="249"/>
      <c r="QT200" s="249"/>
      <c r="QU200" s="249"/>
      <c r="QV200" s="249"/>
      <c r="QW200" s="249"/>
      <c r="QX200" s="249"/>
      <c r="QY200" s="249"/>
      <c r="QZ200" s="249"/>
      <c r="RA200" s="249"/>
      <c r="RB200" s="249"/>
      <c r="RC200" s="249"/>
      <c r="RD200" s="249"/>
      <c r="RE200" s="249"/>
      <c r="RF200" s="249"/>
      <c r="RG200" s="249"/>
      <c r="RH200" s="249"/>
      <c r="RI200" s="249"/>
      <c r="RJ200" s="249"/>
      <c r="RK200" s="249"/>
      <c r="RL200" s="249"/>
      <c r="RM200" s="249"/>
      <c r="RN200" s="249"/>
      <c r="RO200" s="249"/>
      <c r="RP200" s="249"/>
      <c r="RQ200" s="249"/>
      <c r="RR200" s="249"/>
      <c r="RS200" s="249"/>
      <c r="RT200" s="249"/>
      <c r="RU200" s="249"/>
      <c r="RV200" s="249"/>
      <c r="RW200" s="249"/>
      <c r="RX200" s="249"/>
      <c r="RY200" s="249"/>
      <c r="RZ200" s="249"/>
      <c r="SA200" s="249"/>
      <c r="SB200" s="249"/>
      <c r="SC200" s="249"/>
      <c r="SD200" s="249"/>
      <c r="SE200" s="249"/>
      <c r="SF200" s="249"/>
      <c r="SG200" s="249"/>
      <c r="SH200" s="249"/>
      <c r="SI200" s="249"/>
      <c r="SJ200" s="249"/>
      <c r="SK200" s="249"/>
      <c r="SL200" s="249"/>
      <c r="SM200" s="249"/>
      <c r="SN200" s="249"/>
      <c r="SO200" s="249"/>
      <c r="SP200" s="249"/>
      <c r="SQ200" s="249"/>
      <c r="SR200" s="249"/>
      <c r="SS200" s="249"/>
      <c r="ST200" s="249"/>
      <c r="SU200" s="249"/>
      <c r="SV200" s="249"/>
      <c r="SW200" s="249"/>
      <c r="SX200" s="249"/>
      <c r="SY200" s="249"/>
      <c r="SZ200" s="249"/>
      <c r="TA200" s="249"/>
      <c r="TB200" s="249"/>
      <c r="TC200" s="249"/>
      <c r="TD200" s="249"/>
      <c r="TE200" s="249"/>
      <c r="TF200" s="249"/>
      <c r="TG200" s="249"/>
      <c r="TH200" s="249"/>
      <c r="TI200" s="249"/>
      <c r="TJ200" s="249"/>
      <c r="TK200" s="249"/>
      <c r="TL200" s="249"/>
      <c r="TM200" s="249"/>
      <c r="TN200" s="249"/>
      <c r="TO200" s="249"/>
      <c r="TP200" s="249"/>
      <c r="TQ200" s="249"/>
      <c r="TR200" s="249"/>
      <c r="TS200" s="249"/>
      <c r="TT200" s="249"/>
      <c r="TU200" s="249"/>
      <c r="TV200" s="249"/>
      <c r="TW200" s="249"/>
      <c r="TX200" s="249"/>
      <c r="TY200" s="249"/>
      <c r="TZ200" s="249"/>
      <c r="UA200" s="249"/>
      <c r="UB200" s="249"/>
      <c r="UC200" s="249"/>
      <c r="UD200" s="249"/>
      <c r="UE200" s="249"/>
      <c r="UF200" s="249"/>
      <c r="UG200" s="249"/>
      <c r="UH200" s="249"/>
      <c r="UI200" s="249"/>
      <c r="UJ200" s="249"/>
      <c r="UK200" s="249"/>
      <c r="UL200" s="249"/>
      <c r="UM200" s="249"/>
      <c r="UN200" s="249"/>
      <c r="UO200" s="249"/>
      <c r="UP200" s="249"/>
      <c r="UQ200" s="249"/>
      <c r="UR200" s="249"/>
      <c r="US200" s="249"/>
      <c r="UT200" s="249"/>
      <c r="UU200" s="249"/>
      <c r="UV200" s="249"/>
      <c r="UW200" s="249"/>
      <c r="UX200" s="249"/>
      <c r="UY200" s="249"/>
      <c r="UZ200" s="249"/>
      <c r="VA200" s="249"/>
      <c r="VB200" s="249"/>
      <c r="VC200" s="249"/>
      <c r="VD200" s="249"/>
      <c r="VE200" s="249"/>
      <c r="VF200" s="249"/>
      <c r="VG200" s="249"/>
      <c r="VH200" s="249"/>
      <c r="VI200" s="249"/>
      <c r="VJ200" s="249"/>
      <c r="VK200" s="249"/>
      <c r="VL200" s="249"/>
      <c r="VM200" s="249"/>
      <c r="VN200" s="249"/>
      <c r="VO200" s="249"/>
      <c r="VP200" s="249"/>
      <c r="VQ200" s="249"/>
      <c r="VR200" s="249"/>
      <c r="VS200" s="249"/>
      <c r="VT200" s="249"/>
      <c r="VU200" s="249"/>
      <c r="VV200" s="249"/>
      <c r="VW200" s="249"/>
      <c r="VX200" s="249"/>
      <c r="VY200" s="249"/>
      <c r="VZ200" s="249"/>
      <c r="WA200" s="249"/>
      <c r="WB200" s="249"/>
      <c r="WC200" s="249"/>
      <c r="WD200" s="249"/>
      <c r="WE200" s="249"/>
      <c r="WF200" s="249"/>
      <c r="WG200" s="249"/>
      <c r="WH200" s="249"/>
      <c r="WI200" s="249"/>
      <c r="WJ200" s="249"/>
      <c r="WK200" s="249"/>
      <c r="WL200" s="249"/>
      <c r="WM200" s="249"/>
      <c r="WN200" s="249"/>
      <c r="WO200" s="249"/>
      <c r="WP200" s="249"/>
      <c r="WQ200" s="249"/>
      <c r="WR200" s="249"/>
      <c r="WS200" s="249"/>
      <c r="WT200" s="249"/>
      <c r="WU200" s="249"/>
      <c r="WV200" s="249"/>
      <c r="WW200" s="249"/>
      <c r="WX200" s="249"/>
      <c r="WY200" s="249"/>
      <c r="WZ200" s="249"/>
      <c r="XA200" s="249"/>
      <c r="XB200" s="249"/>
      <c r="XC200" s="249"/>
      <c r="XD200" s="249"/>
      <c r="XE200" s="249"/>
      <c r="XF200" s="249"/>
      <c r="XG200" s="249"/>
      <c r="XH200" s="249"/>
      <c r="XI200" s="249"/>
      <c r="XJ200" s="249"/>
      <c r="XK200" s="249"/>
      <c r="XL200" s="249"/>
      <c r="XM200" s="249"/>
      <c r="XN200" s="249"/>
      <c r="XO200" s="249"/>
      <c r="XP200" s="249"/>
      <c r="XQ200" s="249"/>
      <c r="XR200" s="249"/>
      <c r="XS200" s="249"/>
      <c r="XT200" s="249"/>
      <c r="XU200" s="249"/>
      <c r="XV200" s="249"/>
      <c r="XW200" s="249"/>
      <c r="XX200" s="249"/>
      <c r="XY200" s="249"/>
      <c r="XZ200" s="249"/>
      <c r="YA200" s="249"/>
      <c r="YB200" s="249"/>
      <c r="YC200" s="249"/>
      <c r="YD200" s="249"/>
      <c r="YE200" s="249"/>
      <c r="YF200" s="249"/>
      <c r="YG200" s="249"/>
      <c r="YH200" s="249"/>
      <c r="YI200" s="249"/>
      <c r="YJ200" s="249"/>
      <c r="YK200" s="249"/>
      <c r="YL200" s="249"/>
      <c r="YM200" s="249"/>
      <c r="YN200" s="249"/>
      <c r="YO200" s="249"/>
      <c r="YP200" s="249"/>
      <c r="YQ200" s="249"/>
      <c r="YR200" s="249"/>
      <c r="YS200" s="249"/>
      <c r="YT200" s="249"/>
      <c r="YU200" s="249"/>
      <c r="YV200" s="249"/>
      <c r="YW200" s="249"/>
      <c r="YX200" s="249"/>
      <c r="YY200" s="249"/>
      <c r="YZ200" s="249"/>
      <c r="ZA200" s="249"/>
      <c r="ZB200" s="249"/>
      <c r="ZC200" s="249"/>
      <c r="ZD200" s="249"/>
      <c r="ZE200" s="249"/>
      <c r="ZF200" s="249"/>
      <c r="ZG200" s="249"/>
      <c r="ZH200" s="249"/>
      <c r="ZI200" s="249"/>
      <c r="ZJ200" s="249"/>
      <c r="ZK200" s="249"/>
      <c r="ZL200" s="249"/>
      <c r="ZM200" s="249"/>
      <c r="ZN200" s="249"/>
      <c r="ZO200" s="249"/>
      <c r="ZP200" s="249"/>
      <c r="ZQ200" s="249"/>
      <c r="ZR200" s="249"/>
      <c r="ZS200" s="249"/>
      <c r="ZT200" s="249"/>
      <c r="ZU200" s="249"/>
      <c r="ZV200" s="249"/>
      <c r="ZW200" s="249"/>
      <c r="ZX200" s="249"/>
      <c r="ZY200" s="249"/>
      <c r="ZZ200" s="249"/>
      <c r="AAA200" s="249"/>
      <c r="AAB200" s="249"/>
      <c r="AAC200" s="249"/>
      <c r="AAD200" s="249"/>
      <c r="AAE200" s="249"/>
      <c r="AAF200" s="249"/>
      <c r="AAG200" s="249"/>
      <c r="AAH200" s="249"/>
      <c r="AAI200" s="249"/>
      <c r="AAJ200" s="249"/>
      <c r="AAK200" s="249"/>
      <c r="AAL200" s="249"/>
      <c r="AAM200" s="249"/>
      <c r="AAN200" s="249"/>
      <c r="AAO200" s="249"/>
      <c r="AAP200" s="249"/>
      <c r="AAQ200" s="249"/>
      <c r="AAR200" s="249"/>
      <c r="AAS200" s="249"/>
      <c r="AAT200" s="249"/>
      <c r="AAU200" s="249"/>
      <c r="AAV200" s="249"/>
      <c r="AAW200" s="249"/>
      <c r="AAX200" s="249"/>
      <c r="AAY200" s="249"/>
      <c r="AAZ200" s="249"/>
      <c r="ABA200" s="249"/>
      <c r="ABB200" s="249"/>
      <c r="ABC200" s="249"/>
      <c r="ABD200" s="249"/>
      <c r="ABE200" s="249"/>
      <c r="ABF200" s="249"/>
      <c r="ABG200" s="249"/>
      <c r="ABH200" s="249"/>
      <c r="ABI200" s="249"/>
      <c r="ABJ200" s="249"/>
      <c r="ABK200" s="249"/>
      <c r="ABL200" s="249"/>
      <c r="ABM200" s="249"/>
      <c r="ABN200" s="249"/>
      <c r="ABO200" s="249"/>
      <c r="ABP200" s="249"/>
      <c r="ABQ200" s="249"/>
      <c r="ABR200" s="249"/>
      <c r="ABS200" s="249"/>
      <c r="ABT200" s="249"/>
      <c r="ABU200" s="249"/>
      <c r="ABV200" s="249"/>
      <c r="ABW200" s="249"/>
      <c r="ABX200" s="249"/>
      <c r="ABY200" s="249"/>
      <c r="ABZ200" s="249"/>
      <c r="ACA200" s="249"/>
      <c r="ACB200" s="249"/>
      <c r="ACC200" s="249"/>
      <c r="ACD200" s="249"/>
      <c r="ACE200" s="249"/>
      <c r="ACF200" s="249"/>
      <c r="ACG200" s="249"/>
      <c r="ACH200" s="249"/>
      <c r="ACI200" s="249"/>
      <c r="ACJ200" s="249"/>
      <c r="ACK200" s="249"/>
      <c r="ACL200" s="249"/>
      <c r="ACM200" s="249"/>
      <c r="ACN200" s="249"/>
      <c r="ACO200" s="249"/>
      <c r="ACP200" s="249"/>
      <c r="ACQ200" s="249"/>
      <c r="ACR200" s="249"/>
      <c r="ACS200" s="249"/>
      <c r="ACT200" s="249"/>
      <c r="ACU200" s="249"/>
      <c r="ACV200" s="249"/>
      <c r="ACW200" s="249"/>
      <c r="ACX200" s="249"/>
      <c r="ACY200" s="249"/>
      <c r="ACZ200" s="249"/>
      <c r="ADA200" s="249"/>
      <c r="ADB200" s="249"/>
      <c r="ADC200" s="249"/>
      <c r="ADD200" s="249"/>
      <c r="ADE200" s="249"/>
      <c r="ADF200" s="249"/>
      <c r="ADG200" s="249"/>
      <c r="ADH200" s="249"/>
      <c r="ADI200" s="249"/>
      <c r="ADJ200" s="249"/>
      <c r="ADK200" s="249"/>
      <c r="ADL200" s="249"/>
      <c r="ADM200" s="249"/>
      <c r="ADN200" s="249"/>
      <c r="ADO200" s="249"/>
      <c r="ADP200" s="249"/>
      <c r="ADQ200" s="249"/>
      <c r="ADR200" s="249"/>
      <c r="ADS200" s="249"/>
      <c r="ADT200" s="249"/>
      <c r="ADU200" s="249"/>
      <c r="ADV200" s="249"/>
      <c r="ADW200" s="249"/>
      <c r="ADX200" s="249"/>
      <c r="ADY200" s="249"/>
      <c r="ADZ200" s="249"/>
      <c r="AEA200" s="249"/>
      <c r="AEB200" s="249"/>
      <c r="AEC200" s="249"/>
      <c r="AED200" s="249"/>
      <c r="AEE200" s="249"/>
      <c r="AEF200" s="249"/>
      <c r="AEG200" s="249"/>
      <c r="AEH200" s="249"/>
      <c r="AEI200" s="249"/>
      <c r="AEJ200" s="249"/>
      <c r="AEK200" s="249"/>
      <c r="AEL200" s="249"/>
      <c r="AEM200" s="249"/>
      <c r="AEN200" s="249"/>
      <c r="AEO200" s="249"/>
      <c r="AEP200" s="249"/>
      <c r="AEQ200" s="249"/>
      <c r="AER200" s="249"/>
      <c r="AES200" s="249"/>
      <c r="AET200" s="249"/>
      <c r="AEU200" s="249"/>
      <c r="AEV200" s="249"/>
      <c r="AEW200" s="249"/>
      <c r="AEX200" s="249"/>
      <c r="AEY200" s="249"/>
      <c r="AEZ200" s="249"/>
      <c r="AFA200" s="249"/>
      <c r="AFB200" s="249"/>
      <c r="AFC200" s="249"/>
      <c r="AFD200" s="249"/>
      <c r="AFE200" s="249"/>
      <c r="AFF200" s="249"/>
      <c r="AFG200" s="249"/>
      <c r="AFH200" s="249"/>
      <c r="AFI200" s="249"/>
      <c r="AFJ200" s="249"/>
      <c r="AFK200" s="249"/>
      <c r="AFL200" s="249"/>
      <c r="AFM200" s="249"/>
      <c r="AFN200" s="249"/>
      <c r="AFO200" s="249"/>
      <c r="AFP200" s="249"/>
      <c r="AFQ200" s="249"/>
      <c r="AFR200" s="249"/>
      <c r="AFS200" s="249"/>
      <c r="AFT200" s="249"/>
      <c r="AFU200" s="249"/>
      <c r="AFV200" s="249"/>
      <c r="AFW200" s="249"/>
      <c r="AFX200" s="249"/>
      <c r="AFY200" s="249"/>
      <c r="AFZ200" s="249"/>
      <c r="AGA200" s="249"/>
      <c r="AGB200" s="249"/>
      <c r="AGC200" s="249"/>
      <c r="AGD200" s="249"/>
      <c r="AGE200" s="249"/>
      <c r="AGF200" s="249"/>
      <c r="AGG200" s="249"/>
      <c r="AGH200" s="249"/>
      <c r="AGI200" s="249"/>
      <c r="AGJ200" s="249"/>
      <c r="AGK200" s="249"/>
      <c r="AGL200" s="249"/>
      <c r="AGM200" s="249"/>
      <c r="AGN200" s="249"/>
      <c r="AGO200" s="249"/>
      <c r="AGP200" s="249"/>
      <c r="AGQ200" s="249"/>
      <c r="AGR200" s="249"/>
      <c r="AGS200" s="249"/>
      <c r="AGT200" s="249"/>
      <c r="AGU200" s="249"/>
      <c r="AGV200" s="249"/>
      <c r="AGW200" s="249"/>
      <c r="AGX200" s="249"/>
      <c r="AGY200" s="249"/>
      <c r="AGZ200" s="249"/>
      <c r="AHA200" s="249"/>
      <c r="AHB200" s="249"/>
      <c r="AHC200" s="249"/>
      <c r="AHD200" s="249"/>
      <c r="AHE200" s="249"/>
      <c r="AHF200" s="249"/>
      <c r="AHG200" s="249"/>
      <c r="AHH200" s="249"/>
      <c r="AHI200" s="249"/>
      <c r="AHJ200" s="249"/>
      <c r="AHK200" s="249"/>
      <c r="AHL200" s="249"/>
      <c r="AHM200" s="249"/>
      <c r="AHN200" s="249"/>
      <c r="AHO200" s="249"/>
      <c r="AHP200" s="249"/>
      <c r="AHQ200" s="249"/>
      <c r="AHR200" s="249"/>
      <c r="AHS200" s="249"/>
      <c r="AHT200" s="249"/>
      <c r="AHU200" s="249"/>
      <c r="AHV200" s="249"/>
      <c r="AHW200" s="249"/>
      <c r="AHX200" s="249"/>
      <c r="AHY200" s="249"/>
      <c r="AHZ200" s="249"/>
      <c r="AIA200" s="249"/>
      <c r="AIB200" s="249"/>
      <c r="AIC200" s="249"/>
      <c r="AID200" s="249"/>
      <c r="AIE200" s="249"/>
      <c r="AIF200" s="249"/>
      <c r="AIG200" s="249"/>
      <c r="AIH200" s="249"/>
      <c r="AII200" s="249"/>
      <c r="AIJ200" s="249"/>
      <c r="AIK200" s="249"/>
      <c r="AIL200" s="249"/>
      <c r="AIM200" s="249"/>
      <c r="AIN200" s="249"/>
      <c r="AIO200" s="249"/>
      <c r="AIP200" s="249"/>
      <c r="AIQ200" s="249"/>
      <c r="AIR200" s="249"/>
      <c r="AIS200" s="249"/>
      <c r="AIT200" s="249"/>
      <c r="AIU200" s="249"/>
      <c r="AIV200" s="249"/>
      <c r="AIW200" s="249"/>
      <c r="AIX200" s="249"/>
      <c r="AIY200" s="249"/>
      <c r="AIZ200" s="249"/>
      <c r="AJA200" s="249"/>
      <c r="AJB200" s="249"/>
      <c r="AJC200" s="249"/>
      <c r="AJD200" s="249"/>
      <c r="AJE200" s="249"/>
      <c r="AJF200" s="249"/>
      <c r="AJG200" s="249"/>
      <c r="AJH200" s="249"/>
      <c r="AJI200" s="249"/>
      <c r="AJJ200" s="249"/>
      <c r="AJK200" s="249"/>
      <c r="AJL200" s="249"/>
      <c r="AJM200" s="249"/>
      <c r="AJN200" s="249"/>
      <c r="AJO200" s="249"/>
      <c r="AJP200" s="249"/>
      <c r="AJQ200" s="249"/>
      <c r="AJR200" s="249"/>
      <c r="AJS200" s="249"/>
      <c r="AJT200" s="249"/>
      <c r="AJU200" s="249"/>
      <c r="AJV200" s="249"/>
      <c r="AJW200" s="249"/>
      <c r="AJX200" s="249"/>
      <c r="AJY200" s="249"/>
      <c r="AJZ200" s="249"/>
      <c r="AKA200" s="249"/>
      <c r="AKB200" s="249"/>
      <c r="AKC200" s="249"/>
      <c r="AKD200" s="249"/>
      <c r="AKE200" s="249"/>
      <c r="AKF200" s="249"/>
      <c r="AKG200" s="249"/>
      <c r="AKH200" s="249"/>
      <c r="AKI200" s="249"/>
      <c r="AKJ200" s="249"/>
      <c r="AKK200" s="249"/>
      <c r="AKL200" s="249"/>
      <c r="AKM200" s="249"/>
      <c r="AKN200" s="249"/>
      <c r="AKO200" s="249"/>
      <c r="AKP200" s="249"/>
      <c r="AKQ200" s="249"/>
      <c r="AKR200" s="249"/>
      <c r="AKS200" s="249"/>
      <c r="AKT200" s="249"/>
      <c r="AKU200" s="249"/>
      <c r="AKV200" s="249"/>
      <c r="AKW200" s="249"/>
      <c r="AKX200" s="249"/>
      <c r="AKY200" s="249"/>
      <c r="AKZ200" s="249"/>
      <c r="ALA200" s="249"/>
      <c r="ALB200" s="249"/>
      <c r="ALC200" s="249"/>
      <c r="ALD200" s="249"/>
      <c r="ALE200" s="249"/>
      <c r="ALF200" s="249"/>
      <c r="ALG200" s="249"/>
      <c r="ALH200" s="249"/>
      <c r="ALI200" s="249"/>
      <c r="ALJ200" s="249"/>
      <c r="ALK200" s="249"/>
      <c r="ALL200" s="249"/>
      <c r="ALM200" s="249"/>
      <c r="ALN200" s="249"/>
      <c r="ALO200" s="249"/>
      <c r="ALP200" s="249"/>
      <c r="ALQ200" s="249"/>
      <c r="ALR200" s="249"/>
      <c r="ALS200" s="249"/>
      <c r="ALT200" s="249"/>
      <c r="ALU200" s="249"/>
      <c r="ALV200" s="249"/>
      <c r="ALW200" s="249"/>
      <c r="ALX200" s="249"/>
      <c r="ALY200" s="249"/>
      <c r="ALZ200" s="249"/>
      <c r="AMA200" s="249"/>
      <c r="AMB200" s="249"/>
      <c r="AMC200" s="249"/>
      <c r="AMD200" s="249"/>
      <c r="AME200" s="249"/>
      <c r="AMF200" s="249"/>
      <c r="AMG200" s="249"/>
      <c r="AMH200" s="249"/>
      <c r="AMI200" s="249"/>
      <c r="AMJ200" s="249"/>
      <c r="AMK200" s="249"/>
      <c r="AML200" s="249"/>
      <c r="AMM200" s="249"/>
      <c r="AMN200" s="249"/>
      <c r="AMO200" s="249"/>
      <c r="AMP200" s="249"/>
      <c r="AMQ200" s="249"/>
      <c r="AMR200" s="249"/>
      <c r="AMS200" s="249"/>
      <c r="AMT200" s="249"/>
      <c r="AMU200" s="249"/>
      <c r="AMV200" s="249"/>
      <c r="AMW200" s="249"/>
      <c r="AMX200" s="249"/>
      <c r="AMY200" s="249"/>
      <c r="AMZ200" s="249"/>
      <c r="ANA200" s="249"/>
      <c r="ANB200" s="249"/>
      <c r="ANC200" s="249"/>
      <c r="AND200" s="249"/>
      <c r="ANE200" s="249"/>
      <c r="ANF200" s="249"/>
      <c r="ANG200" s="249"/>
      <c r="ANH200" s="249"/>
      <c r="ANI200" s="249"/>
      <c r="ANJ200" s="249"/>
      <c r="ANK200" s="249"/>
      <c r="ANL200" s="249"/>
      <c r="ANM200" s="249"/>
      <c r="ANN200" s="249"/>
      <c r="ANO200" s="249"/>
      <c r="ANP200" s="249"/>
      <c r="ANQ200" s="249"/>
      <c r="ANR200" s="249"/>
      <c r="ANS200" s="249"/>
      <c r="ANT200" s="249"/>
      <c r="ANU200" s="249"/>
      <c r="ANV200" s="249"/>
      <c r="ANW200" s="249"/>
      <c r="ANX200" s="249"/>
      <c r="ANY200" s="249"/>
      <c r="ANZ200" s="249"/>
      <c r="AOA200" s="249"/>
      <c r="AOB200" s="249"/>
      <c r="AOC200" s="249"/>
      <c r="AOD200" s="249"/>
      <c r="AOE200" s="249"/>
      <c r="AOF200" s="249"/>
      <c r="AOG200" s="249"/>
      <c r="AOH200" s="249"/>
      <c r="AOI200" s="249"/>
      <c r="AOJ200" s="249"/>
      <c r="AOK200" s="249"/>
      <c r="AOL200" s="249"/>
      <c r="AOM200" s="249"/>
      <c r="AON200" s="249"/>
      <c r="AOO200" s="249"/>
      <c r="AOP200" s="249"/>
      <c r="AOQ200" s="249"/>
      <c r="AOR200" s="249"/>
      <c r="AOS200" s="249"/>
      <c r="AOT200" s="249"/>
      <c r="AOU200" s="249"/>
      <c r="AOV200" s="249"/>
      <c r="AOW200" s="249"/>
      <c r="AOX200" s="249"/>
      <c r="AOY200" s="249"/>
      <c r="AOZ200" s="249"/>
      <c r="APA200" s="249"/>
      <c r="APB200" s="249"/>
      <c r="APC200" s="249"/>
      <c r="APD200" s="249"/>
      <c r="APE200" s="249"/>
      <c r="APF200" s="249"/>
      <c r="APG200" s="249"/>
      <c r="APH200" s="249"/>
      <c r="API200" s="249"/>
      <c r="APJ200" s="249"/>
      <c r="APK200" s="249"/>
      <c r="APL200" s="249"/>
      <c r="APM200" s="249"/>
      <c r="APN200" s="249"/>
      <c r="APO200" s="249"/>
      <c r="APP200" s="249"/>
    </row>
    <row r="201" spans="1:1108" s="173" customFormat="1">
      <c r="A201" s="42">
        <v>481</v>
      </c>
      <c r="B201" s="168">
        <v>184</v>
      </c>
      <c r="C201" s="102" t="s">
        <v>1252</v>
      </c>
      <c r="D201" s="174">
        <v>2005</v>
      </c>
      <c r="E201" s="408" t="s">
        <v>1240</v>
      </c>
      <c r="F201" s="280" t="s">
        <v>1242</v>
      </c>
      <c r="G201" s="405" t="s">
        <v>1241</v>
      </c>
      <c r="H201" s="405" t="s">
        <v>1244</v>
      </c>
      <c r="I201" s="405" t="s">
        <v>1243</v>
      </c>
      <c r="J201" s="10" t="s">
        <v>1245</v>
      </c>
      <c r="K201" s="10" t="s">
        <v>1246</v>
      </c>
      <c r="L201" s="74" t="s">
        <v>1247</v>
      </c>
      <c r="M201" s="10" t="s">
        <v>1248</v>
      </c>
      <c r="N201" s="74" t="s">
        <v>201</v>
      </c>
      <c r="O201" s="177">
        <v>101605</v>
      </c>
      <c r="P201" s="401">
        <v>30</v>
      </c>
      <c r="Q201" s="401" t="s">
        <v>0</v>
      </c>
      <c r="R201" s="401">
        <v>30</v>
      </c>
      <c r="S201" s="109" t="s">
        <v>0</v>
      </c>
      <c r="T201" s="109">
        <v>1</v>
      </c>
      <c r="U201" s="109" t="s">
        <v>0</v>
      </c>
      <c r="V201" s="109">
        <v>4.2</v>
      </c>
      <c r="W201" s="109" t="s">
        <v>0</v>
      </c>
      <c r="X201" s="109">
        <v>2</v>
      </c>
      <c r="Y201" s="109" t="s">
        <v>0</v>
      </c>
      <c r="Z201" s="109">
        <v>3</v>
      </c>
      <c r="AA201" s="109" t="s">
        <v>0</v>
      </c>
      <c r="AB201" s="109"/>
      <c r="AC201" s="109" t="s">
        <v>0</v>
      </c>
      <c r="AD201" s="109"/>
      <c r="AE201" s="109" t="s">
        <v>0</v>
      </c>
      <c r="AF201" s="77">
        <v>2.5</v>
      </c>
      <c r="AG201" s="78">
        <v>4</v>
      </c>
      <c r="AH201" s="77" t="s">
        <v>1181</v>
      </c>
      <c r="AI201" s="77" t="s">
        <v>0</v>
      </c>
      <c r="AJ201" s="78"/>
      <c r="AK201" s="78"/>
      <c r="AL201" s="25" t="s">
        <v>11</v>
      </c>
      <c r="AM201" s="25"/>
      <c r="AN201" s="25"/>
      <c r="AO201" s="25"/>
      <c r="AP201" s="111">
        <v>100</v>
      </c>
      <c r="AQ201" s="111" t="s">
        <v>7</v>
      </c>
      <c r="AR201" s="83">
        <v>8.9999999999999993E-3</v>
      </c>
      <c r="AS201" s="83" t="s">
        <v>20</v>
      </c>
      <c r="AT201" s="265"/>
      <c r="AU201" s="266"/>
      <c r="AV201" s="266"/>
      <c r="AW201" s="74" t="s">
        <v>206</v>
      </c>
      <c r="AX201" s="74" t="s">
        <v>207</v>
      </c>
      <c r="AY201" s="74" t="s">
        <v>208</v>
      </c>
      <c r="AZ201" s="74" t="s">
        <v>209</v>
      </c>
      <c r="BA201" s="152" t="s">
        <v>4</v>
      </c>
      <c r="BB201" s="86" t="s">
        <v>165</v>
      </c>
      <c r="BC201" s="86" t="s">
        <v>4</v>
      </c>
      <c r="BD201" s="86" t="s">
        <v>166</v>
      </c>
      <c r="BE201" s="404" t="s">
        <v>1160</v>
      </c>
      <c r="BF201" s="236" t="s">
        <v>1170</v>
      </c>
      <c r="BG201" s="236" t="s">
        <v>1171</v>
      </c>
      <c r="BH201" s="236" t="s">
        <v>1172</v>
      </c>
      <c r="BM201" s="155" t="s">
        <v>215</v>
      </c>
      <c r="BN201" s="154" t="s">
        <v>216</v>
      </c>
      <c r="BO201" s="154" t="s">
        <v>217</v>
      </c>
      <c r="BP201" s="154" t="s">
        <v>218</v>
      </c>
      <c r="BQ201" s="155" t="s">
        <v>219</v>
      </c>
      <c r="BR201" s="154" t="s">
        <v>220</v>
      </c>
      <c r="BS201" s="121" t="s">
        <v>221</v>
      </c>
      <c r="BT201" s="121" t="s">
        <v>222</v>
      </c>
      <c r="BU201" s="121" t="s">
        <v>215</v>
      </c>
      <c r="BV201" s="121" t="s">
        <v>216</v>
      </c>
      <c r="BW201" s="121" t="s">
        <v>217</v>
      </c>
      <c r="BX201" s="121" t="s">
        <v>218</v>
      </c>
      <c r="BY201" s="121" t="s">
        <v>283</v>
      </c>
      <c r="BZ201" s="154"/>
      <c r="CA201" s="154"/>
      <c r="CB201" s="154"/>
      <c r="CC201" s="154" t="s">
        <v>227</v>
      </c>
      <c r="CD201" s="156" t="s">
        <v>228</v>
      </c>
      <c r="CE201" s="157" t="s">
        <v>229</v>
      </c>
      <c r="CF201" s="157" t="s">
        <v>230</v>
      </c>
      <c r="CG201" s="245" t="s">
        <v>231</v>
      </c>
      <c r="CH201" s="154" t="s">
        <v>232</v>
      </c>
      <c r="CI201" s="156" t="s">
        <v>233</v>
      </c>
      <c r="CJ201" s="156" t="s">
        <v>234</v>
      </c>
      <c r="CK201" s="158"/>
      <c r="CL201" s="158"/>
      <c r="CM201" s="158"/>
      <c r="CN201" s="158"/>
      <c r="CO201" s="158"/>
      <c r="CP201" s="158"/>
      <c r="CQ201" s="158"/>
      <c r="CR201" s="158"/>
      <c r="CS201" s="158"/>
      <c r="CT201" s="158"/>
      <c r="CU201" s="158"/>
      <c r="CV201" s="158"/>
      <c r="CW201" s="158"/>
      <c r="CX201" s="158"/>
      <c r="CY201" s="158"/>
      <c r="CZ201" s="91"/>
      <c r="DA201" s="92"/>
      <c r="DB201" s="92"/>
      <c r="DC201" s="92"/>
      <c r="DD201" s="92"/>
      <c r="DE201" s="91" t="s">
        <v>235</v>
      </c>
      <c r="DF201" s="92"/>
      <c r="DG201" s="158"/>
      <c r="DH201" s="158"/>
      <c r="DI201" s="92"/>
      <c r="DJ201" s="91"/>
      <c r="DK201" s="91"/>
      <c r="DL201" s="91"/>
      <c r="DM201" s="127" t="s">
        <v>283</v>
      </c>
      <c r="DN201" s="127" t="s">
        <v>283</v>
      </c>
      <c r="DO201" s="127" t="s">
        <v>283</v>
      </c>
      <c r="DP201" s="127"/>
      <c r="DQ201" s="91"/>
      <c r="DR201" s="91"/>
      <c r="DS201" s="91"/>
      <c r="DT201" s="91"/>
      <c r="DU201" s="91" t="s">
        <v>1173</v>
      </c>
      <c r="DV201" s="91" t="s">
        <v>1174</v>
      </c>
      <c r="DW201" s="91" t="s">
        <v>1175</v>
      </c>
      <c r="DX201" s="91" t="s">
        <v>1176</v>
      </c>
      <c r="DY201" s="91"/>
      <c r="DZ201" s="91"/>
      <c r="EA201" s="91"/>
      <c r="EB201" s="91"/>
      <c r="EC201" s="91"/>
      <c r="ED201" s="91"/>
      <c r="EE201" s="91"/>
      <c r="EF201" s="91"/>
      <c r="EG201" s="94"/>
      <c r="EH201" s="94"/>
      <c r="EI201" s="95"/>
      <c r="EJ201" s="95"/>
      <c r="EK201" s="96"/>
      <c r="EL201" s="74"/>
      <c r="EM201" s="74"/>
      <c r="EN201" s="137"/>
      <c r="EO201" s="185"/>
      <c r="EP201" s="185"/>
      <c r="EQ201" s="185" t="s">
        <v>1249</v>
      </c>
      <c r="ER201" s="185" t="s">
        <v>1250</v>
      </c>
      <c r="ES201" s="185" t="s">
        <v>1251</v>
      </c>
      <c r="ET201" s="185"/>
      <c r="EU201" s="185"/>
      <c r="EV201" s="137"/>
      <c r="EW201" s="137"/>
      <c r="EX201" s="356"/>
      <c r="EY201" s="356"/>
      <c r="EZ201" s="356"/>
      <c r="FA201" s="356"/>
      <c r="FB201" s="356"/>
      <c r="FC201" s="356"/>
      <c r="FD201" s="356"/>
      <c r="FE201" s="356"/>
      <c r="FF201" s="248"/>
      <c r="FG201" s="248"/>
      <c r="FH201" s="248"/>
      <c r="FI201" s="248"/>
      <c r="FJ201" s="248"/>
      <c r="FK201" s="248"/>
      <c r="FL201" s="135">
        <v>1</v>
      </c>
      <c r="FM201" s="136"/>
      <c r="FN201" s="136"/>
      <c r="FO201" s="136"/>
      <c r="FP201" s="136"/>
      <c r="FQ201" s="136"/>
      <c r="FR201" s="136"/>
      <c r="FS201" s="136"/>
      <c r="FT201" s="136"/>
      <c r="FU201" s="136"/>
      <c r="FV201" s="136"/>
      <c r="FW201" s="249"/>
      <c r="FX201" s="249"/>
      <c r="FY201" s="249"/>
      <c r="FZ201" s="249"/>
      <c r="GA201" s="249"/>
      <c r="GB201" s="249"/>
      <c r="GC201" s="249"/>
      <c r="GD201" s="249"/>
      <c r="GE201" s="249"/>
      <c r="GF201" s="249"/>
      <c r="GG201" s="249"/>
      <c r="GH201" s="249"/>
      <c r="GI201" s="249"/>
      <c r="GJ201" s="249"/>
      <c r="GK201" s="249"/>
      <c r="GL201" s="249"/>
      <c r="GM201" s="249"/>
      <c r="GN201" s="249"/>
      <c r="GO201" s="249"/>
      <c r="GP201" s="249"/>
      <c r="GQ201" s="249"/>
      <c r="GR201" s="249"/>
      <c r="GS201" s="249"/>
      <c r="GT201" s="249"/>
      <c r="GU201" s="249"/>
      <c r="GV201" s="249"/>
      <c r="GW201" s="249"/>
      <c r="GX201" s="249"/>
      <c r="GY201" s="249"/>
      <c r="GZ201" s="249"/>
      <c r="HA201" s="249"/>
      <c r="HB201" s="249"/>
      <c r="HC201" s="249"/>
      <c r="HD201" s="249"/>
      <c r="HE201" s="249"/>
      <c r="HF201" s="249"/>
      <c r="HG201" s="249"/>
      <c r="HH201" s="249"/>
      <c r="HI201" s="249"/>
      <c r="HJ201" s="249"/>
      <c r="HK201" s="249"/>
      <c r="HL201" s="249"/>
      <c r="HM201" s="249"/>
      <c r="HN201" s="249"/>
      <c r="HO201" s="249"/>
      <c r="HP201" s="249"/>
      <c r="HQ201" s="249"/>
      <c r="HR201" s="249"/>
      <c r="HS201" s="249"/>
      <c r="HT201" s="249"/>
      <c r="HU201" s="249"/>
      <c r="HV201" s="249"/>
      <c r="HW201" s="249"/>
      <c r="HX201" s="249"/>
      <c r="HY201" s="249"/>
      <c r="HZ201" s="249"/>
      <c r="IA201" s="249"/>
      <c r="IB201" s="249"/>
      <c r="IC201" s="249"/>
      <c r="ID201" s="249"/>
      <c r="IE201" s="249"/>
      <c r="IF201" s="249"/>
      <c r="IG201" s="249"/>
      <c r="IH201" s="249"/>
      <c r="II201" s="249"/>
      <c r="IJ201" s="249"/>
      <c r="IK201" s="249"/>
      <c r="IL201" s="249"/>
      <c r="IM201" s="249"/>
      <c r="IN201" s="249"/>
      <c r="IO201" s="249"/>
      <c r="IP201" s="249"/>
      <c r="IQ201" s="249"/>
      <c r="IR201" s="249"/>
      <c r="IS201" s="249"/>
      <c r="IT201" s="249"/>
      <c r="IU201" s="249"/>
      <c r="IV201" s="249"/>
      <c r="IW201" s="249"/>
      <c r="IX201" s="249"/>
      <c r="IY201" s="249"/>
      <c r="IZ201" s="249"/>
      <c r="JA201" s="249"/>
      <c r="JB201" s="249"/>
      <c r="JC201" s="249"/>
      <c r="JD201" s="249"/>
      <c r="JE201" s="249"/>
      <c r="JF201" s="249"/>
      <c r="JG201" s="249"/>
      <c r="JH201" s="249"/>
      <c r="JI201" s="249"/>
      <c r="JJ201" s="249"/>
      <c r="JK201" s="249"/>
      <c r="JL201" s="249"/>
      <c r="JM201" s="249"/>
      <c r="JN201" s="249"/>
      <c r="JO201" s="249"/>
      <c r="JP201" s="249"/>
      <c r="JQ201" s="249"/>
      <c r="JR201" s="249"/>
      <c r="JS201" s="249"/>
      <c r="JT201" s="249"/>
      <c r="JU201" s="249"/>
      <c r="JV201" s="249"/>
      <c r="JW201" s="249"/>
      <c r="JX201" s="249"/>
      <c r="JY201" s="249"/>
      <c r="JZ201" s="249"/>
      <c r="KA201" s="249"/>
      <c r="KB201" s="249"/>
      <c r="KC201" s="249"/>
      <c r="KD201" s="249"/>
      <c r="KE201" s="249"/>
      <c r="KF201" s="249"/>
      <c r="KG201" s="249"/>
      <c r="KH201" s="249"/>
      <c r="KI201" s="249"/>
      <c r="KJ201" s="249"/>
      <c r="KK201" s="249"/>
      <c r="KL201" s="249"/>
      <c r="KM201" s="249"/>
      <c r="KN201" s="249"/>
      <c r="KO201" s="249"/>
      <c r="KP201" s="249"/>
      <c r="KQ201" s="249"/>
      <c r="KR201" s="249"/>
      <c r="KS201" s="249"/>
      <c r="KT201" s="249"/>
      <c r="KU201" s="249"/>
      <c r="KV201" s="249"/>
      <c r="KW201" s="249"/>
      <c r="KX201" s="249"/>
      <c r="KY201" s="249"/>
      <c r="KZ201" s="249"/>
      <c r="LA201" s="249"/>
      <c r="LB201" s="249"/>
      <c r="LC201" s="249"/>
      <c r="LD201" s="249"/>
      <c r="LE201" s="249"/>
      <c r="LF201" s="249"/>
      <c r="LG201" s="249"/>
      <c r="LH201" s="249"/>
      <c r="LI201" s="249"/>
      <c r="LJ201" s="249"/>
      <c r="LK201" s="249"/>
      <c r="LL201" s="249"/>
      <c r="LM201" s="249"/>
      <c r="LN201" s="249"/>
      <c r="LO201" s="249"/>
      <c r="LP201" s="249"/>
      <c r="LQ201" s="249"/>
      <c r="LR201" s="249"/>
      <c r="LS201" s="249"/>
      <c r="LT201" s="249"/>
      <c r="LU201" s="249"/>
      <c r="LV201" s="249"/>
      <c r="LW201" s="249"/>
      <c r="LX201" s="249"/>
      <c r="LY201" s="249"/>
      <c r="LZ201" s="249"/>
      <c r="MA201" s="249"/>
      <c r="MB201" s="249"/>
      <c r="MC201" s="249"/>
      <c r="MD201" s="249"/>
      <c r="ME201" s="249"/>
      <c r="MF201" s="249"/>
      <c r="MG201" s="249"/>
      <c r="MH201" s="249"/>
      <c r="MI201" s="249"/>
      <c r="MJ201" s="249"/>
      <c r="MK201" s="249"/>
      <c r="ML201" s="249"/>
      <c r="MM201" s="249"/>
      <c r="MN201" s="249"/>
      <c r="MO201" s="249"/>
      <c r="MP201" s="249"/>
      <c r="MQ201" s="249"/>
      <c r="MR201" s="249"/>
      <c r="MS201" s="249"/>
      <c r="MT201" s="249"/>
      <c r="MU201" s="249"/>
      <c r="MV201" s="249"/>
      <c r="MW201" s="249"/>
      <c r="MX201" s="249"/>
      <c r="MY201" s="249"/>
      <c r="MZ201" s="249"/>
      <c r="NA201" s="249"/>
      <c r="NB201" s="249"/>
      <c r="NC201" s="249"/>
      <c r="ND201" s="249"/>
      <c r="NE201" s="249"/>
      <c r="NF201" s="249"/>
      <c r="NG201" s="249"/>
      <c r="NH201" s="249"/>
      <c r="NI201" s="249"/>
      <c r="NJ201" s="249"/>
      <c r="NK201" s="249"/>
      <c r="NL201" s="249"/>
      <c r="NM201" s="249"/>
      <c r="NN201" s="249"/>
      <c r="NO201" s="249"/>
      <c r="NP201" s="249"/>
      <c r="NQ201" s="249"/>
      <c r="NR201" s="249"/>
      <c r="NS201" s="249"/>
      <c r="NT201" s="249"/>
      <c r="NU201" s="249"/>
      <c r="NV201" s="249"/>
      <c r="NW201" s="249"/>
      <c r="NX201" s="249"/>
      <c r="NY201" s="249"/>
      <c r="NZ201" s="249"/>
      <c r="OA201" s="249"/>
      <c r="OB201" s="249"/>
      <c r="OC201" s="249"/>
      <c r="OD201" s="249"/>
      <c r="OE201" s="249"/>
      <c r="OF201" s="249"/>
      <c r="OG201" s="249"/>
      <c r="OH201" s="249"/>
      <c r="OI201" s="249"/>
      <c r="OJ201" s="249"/>
      <c r="OK201" s="249"/>
      <c r="OL201" s="249"/>
      <c r="OM201" s="249"/>
      <c r="ON201" s="249"/>
      <c r="OO201" s="249"/>
      <c r="OP201" s="249"/>
      <c r="OQ201" s="249"/>
      <c r="OR201" s="249"/>
      <c r="OS201" s="249"/>
      <c r="OT201" s="249"/>
      <c r="OU201" s="249"/>
      <c r="OV201" s="249"/>
      <c r="OW201" s="249"/>
      <c r="OX201" s="249"/>
      <c r="OY201" s="249"/>
      <c r="OZ201" s="249"/>
      <c r="PA201" s="249"/>
      <c r="PB201" s="249"/>
      <c r="PC201" s="249"/>
      <c r="PD201" s="249"/>
      <c r="PE201" s="249"/>
      <c r="PF201" s="249"/>
      <c r="PG201" s="249"/>
      <c r="PH201" s="249"/>
      <c r="PI201" s="249"/>
      <c r="PJ201" s="249"/>
      <c r="PK201" s="249"/>
      <c r="PL201" s="249"/>
      <c r="PM201" s="249"/>
      <c r="PN201" s="249"/>
      <c r="PO201" s="249"/>
      <c r="PP201" s="249"/>
      <c r="PQ201" s="249"/>
      <c r="PR201" s="249"/>
      <c r="PS201" s="249"/>
      <c r="PT201" s="249"/>
      <c r="PU201" s="249"/>
      <c r="PV201" s="249"/>
      <c r="PW201" s="249"/>
      <c r="PX201" s="249"/>
      <c r="PY201" s="249"/>
      <c r="PZ201" s="249"/>
      <c r="QA201" s="249"/>
      <c r="QB201" s="249"/>
      <c r="QC201" s="249"/>
      <c r="QD201" s="249"/>
      <c r="QE201" s="249"/>
      <c r="QF201" s="249"/>
      <c r="QG201" s="249"/>
      <c r="QH201" s="249"/>
      <c r="QI201" s="249"/>
      <c r="QJ201" s="249"/>
      <c r="QK201" s="249"/>
      <c r="QL201" s="249"/>
      <c r="QM201" s="249"/>
      <c r="QN201" s="249"/>
      <c r="QO201" s="249"/>
      <c r="QP201" s="249"/>
      <c r="QQ201" s="249"/>
      <c r="QR201" s="249"/>
      <c r="QS201" s="249"/>
      <c r="QT201" s="249"/>
      <c r="QU201" s="249"/>
      <c r="QV201" s="249"/>
      <c r="QW201" s="249"/>
      <c r="QX201" s="249"/>
      <c r="QY201" s="249"/>
      <c r="QZ201" s="249"/>
      <c r="RA201" s="249"/>
      <c r="RB201" s="249"/>
      <c r="RC201" s="249"/>
      <c r="RD201" s="249"/>
      <c r="RE201" s="249"/>
      <c r="RF201" s="249"/>
      <c r="RG201" s="249"/>
      <c r="RH201" s="249"/>
      <c r="RI201" s="249"/>
      <c r="RJ201" s="249"/>
      <c r="RK201" s="249"/>
      <c r="RL201" s="249"/>
      <c r="RM201" s="249"/>
      <c r="RN201" s="249"/>
      <c r="RO201" s="249"/>
      <c r="RP201" s="249"/>
      <c r="RQ201" s="249"/>
      <c r="RR201" s="249"/>
      <c r="RS201" s="249"/>
      <c r="RT201" s="249"/>
      <c r="RU201" s="249"/>
      <c r="RV201" s="249"/>
      <c r="RW201" s="249"/>
      <c r="RX201" s="249"/>
      <c r="RY201" s="249"/>
      <c r="RZ201" s="249"/>
      <c r="SA201" s="249"/>
      <c r="SB201" s="249"/>
      <c r="SC201" s="249"/>
      <c r="SD201" s="249"/>
      <c r="SE201" s="249"/>
      <c r="SF201" s="249"/>
      <c r="SG201" s="249"/>
      <c r="SH201" s="249"/>
      <c r="SI201" s="249"/>
      <c r="SJ201" s="249"/>
      <c r="SK201" s="249"/>
      <c r="SL201" s="249"/>
      <c r="SM201" s="249"/>
      <c r="SN201" s="249"/>
      <c r="SO201" s="249"/>
      <c r="SP201" s="249"/>
      <c r="SQ201" s="249"/>
      <c r="SR201" s="249"/>
      <c r="SS201" s="249"/>
      <c r="ST201" s="249"/>
      <c r="SU201" s="249"/>
      <c r="SV201" s="249"/>
      <c r="SW201" s="249"/>
      <c r="SX201" s="249"/>
      <c r="SY201" s="249"/>
      <c r="SZ201" s="249"/>
      <c r="TA201" s="249"/>
      <c r="TB201" s="249"/>
      <c r="TC201" s="249"/>
      <c r="TD201" s="249"/>
      <c r="TE201" s="249"/>
      <c r="TF201" s="249"/>
      <c r="TG201" s="249"/>
      <c r="TH201" s="249"/>
      <c r="TI201" s="249"/>
      <c r="TJ201" s="249"/>
      <c r="TK201" s="249"/>
      <c r="TL201" s="249"/>
      <c r="TM201" s="249"/>
      <c r="TN201" s="249"/>
      <c r="TO201" s="249"/>
      <c r="TP201" s="249"/>
      <c r="TQ201" s="249"/>
      <c r="TR201" s="249"/>
      <c r="TS201" s="249"/>
      <c r="TT201" s="249"/>
      <c r="TU201" s="249"/>
      <c r="TV201" s="249"/>
      <c r="TW201" s="249"/>
      <c r="TX201" s="249"/>
      <c r="TY201" s="249"/>
      <c r="TZ201" s="249"/>
      <c r="UA201" s="249"/>
      <c r="UB201" s="249"/>
      <c r="UC201" s="249"/>
      <c r="UD201" s="249"/>
      <c r="UE201" s="249"/>
      <c r="UF201" s="249"/>
      <c r="UG201" s="249"/>
      <c r="UH201" s="249"/>
      <c r="UI201" s="249"/>
      <c r="UJ201" s="249"/>
      <c r="UK201" s="249"/>
      <c r="UL201" s="249"/>
      <c r="UM201" s="249"/>
      <c r="UN201" s="249"/>
      <c r="UO201" s="249"/>
      <c r="UP201" s="249"/>
      <c r="UQ201" s="249"/>
      <c r="UR201" s="249"/>
      <c r="US201" s="249"/>
      <c r="UT201" s="249"/>
      <c r="UU201" s="249"/>
      <c r="UV201" s="249"/>
      <c r="UW201" s="249"/>
      <c r="UX201" s="249"/>
      <c r="UY201" s="249"/>
      <c r="UZ201" s="249"/>
      <c r="VA201" s="249"/>
      <c r="VB201" s="249"/>
      <c r="VC201" s="249"/>
      <c r="VD201" s="249"/>
      <c r="VE201" s="249"/>
      <c r="VF201" s="249"/>
      <c r="VG201" s="249"/>
      <c r="VH201" s="249"/>
      <c r="VI201" s="249"/>
      <c r="VJ201" s="249"/>
      <c r="VK201" s="249"/>
      <c r="VL201" s="249"/>
      <c r="VM201" s="249"/>
      <c r="VN201" s="249"/>
      <c r="VO201" s="249"/>
      <c r="VP201" s="249"/>
      <c r="VQ201" s="249"/>
      <c r="VR201" s="249"/>
      <c r="VS201" s="249"/>
      <c r="VT201" s="249"/>
      <c r="VU201" s="249"/>
      <c r="VV201" s="249"/>
      <c r="VW201" s="249"/>
      <c r="VX201" s="249"/>
      <c r="VY201" s="249"/>
      <c r="VZ201" s="249"/>
      <c r="WA201" s="249"/>
      <c r="WB201" s="249"/>
      <c r="WC201" s="249"/>
      <c r="WD201" s="249"/>
      <c r="WE201" s="249"/>
      <c r="WF201" s="249"/>
      <c r="WG201" s="249"/>
      <c r="WH201" s="249"/>
      <c r="WI201" s="249"/>
      <c r="WJ201" s="249"/>
      <c r="WK201" s="249"/>
      <c r="WL201" s="249"/>
      <c r="WM201" s="249"/>
      <c r="WN201" s="249"/>
      <c r="WO201" s="249"/>
      <c r="WP201" s="249"/>
      <c r="WQ201" s="249"/>
      <c r="WR201" s="249"/>
      <c r="WS201" s="249"/>
      <c r="WT201" s="249"/>
      <c r="WU201" s="249"/>
      <c r="WV201" s="249"/>
      <c r="WW201" s="249"/>
      <c r="WX201" s="249"/>
      <c r="WY201" s="249"/>
      <c r="WZ201" s="249"/>
      <c r="XA201" s="249"/>
      <c r="XB201" s="249"/>
      <c r="XC201" s="249"/>
      <c r="XD201" s="249"/>
      <c r="XE201" s="249"/>
      <c r="XF201" s="249"/>
      <c r="XG201" s="249"/>
      <c r="XH201" s="249"/>
      <c r="XI201" s="249"/>
      <c r="XJ201" s="249"/>
      <c r="XK201" s="249"/>
      <c r="XL201" s="249"/>
      <c r="XM201" s="249"/>
      <c r="XN201" s="249"/>
      <c r="XO201" s="249"/>
      <c r="XP201" s="249"/>
      <c r="XQ201" s="249"/>
      <c r="XR201" s="249"/>
      <c r="XS201" s="249"/>
      <c r="XT201" s="249"/>
      <c r="XU201" s="249"/>
      <c r="XV201" s="249"/>
      <c r="XW201" s="249"/>
      <c r="XX201" s="249"/>
      <c r="XY201" s="249"/>
      <c r="XZ201" s="249"/>
      <c r="YA201" s="249"/>
      <c r="YB201" s="249"/>
      <c r="YC201" s="249"/>
      <c r="YD201" s="249"/>
      <c r="YE201" s="249"/>
      <c r="YF201" s="249"/>
      <c r="YG201" s="249"/>
      <c r="YH201" s="249"/>
      <c r="YI201" s="249"/>
      <c r="YJ201" s="249"/>
      <c r="YK201" s="249"/>
      <c r="YL201" s="249"/>
      <c r="YM201" s="249"/>
      <c r="YN201" s="249"/>
      <c r="YO201" s="249"/>
      <c r="YP201" s="249"/>
      <c r="YQ201" s="249"/>
      <c r="YR201" s="249"/>
      <c r="YS201" s="249"/>
      <c r="YT201" s="249"/>
      <c r="YU201" s="249"/>
      <c r="YV201" s="249"/>
      <c r="YW201" s="249"/>
      <c r="YX201" s="249"/>
      <c r="YY201" s="249"/>
      <c r="YZ201" s="249"/>
      <c r="ZA201" s="249"/>
      <c r="ZB201" s="249"/>
      <c r="ZC201" s="249"/>
      <c r="ZD201" s="249"/>
      <c r="ZE201" s="249"/>
      <c r="ZF201" s="249"/>
      <c r="ZG201" s="249"/>
      <c r="ZH201" s="249"/>
      <c r="ZI201" s="249"/>
      <c r="ZJ201" s="249"/>
      <c r="ZK201" s="249"/>
      <c r="ZL201" s="249"/>
      <c r="ZM201" s="249"/>
      <c r="ZN201" s="249"/>
      <c r="ZO201" s="249"/>
      <c r="ZP201" s="249"/>
      <c r="ZQ201" s="249"/>
      <c r="ZR201" s="249"/>
      <c r="ZS201" s="249"/>
      <c r="ZT201" s="249"/>
      <c r="ZU201" s="249"/>
      <c r="ZV201" s="249"/>
      <c r="ZW201" s="249"/>
      <c r="ZX201" s="249"/>
      <c r="ZY201" s="249"/>
      <c r="ZZ201" s="249"/>
      <c r="AAA201" s="249"/>
      <c r="AAB201" s="249"/>
      <c r="AAC201" s="249"/>
      <c r="AAD201" s="249"/>
      <c r="AAE201" s="249"/>
      <c r="AAF201" s="249"/>
      <c r="AAG201" s="249"/>
      <c r="AAH201" s="249"/>
      <c r="AAI201" s="249"/>
      <c r="AAJ201" s="249"/>
      <c r="AAK201" s="249"/>
      <c r="AAL201" s="249"/>
      <c r="AAM201" s="249"/>
      <c r="AAN201" s="249"/>
      <c r="AAO201" s="249"/>
      <c r="AAP201" s="249"/>
      <c r="AAQ201" s="249"/>
      <c r="AAR201" s="249"/>
      <c r="AAS201" s="249"/>
      <c r="AAT201" s="249"/>
      <c r="AAU201" s="249"/>
      <c r="AAV201" s="249"/>
      <c r="AAW201" s="249"/>
      <c r="AAX201" s="249"/>
      <c r="AAY201" s="249"/>
      <c r="AAZ201" s="249"/>
      <c r="ABA201" s="249"/>
      <c r="ABB201" s="249"/>
      <c r="ABC201" s="249"/>
      <c r="ABD201" s="249"/>
      <c r="ABE201" s="249"/>
      <c r="ABF201" s="249"/>
      <c r="ABG201" s="249"/>
      <c r="ABH201" s="249"/>
      <c r="ABI201" s="249"/>
      <c r="ABJ201" s="249"/>
      <c r="ABK201" s="249"/>
      <c r="ABL201" s="249"/>
      <c r="ABM201" s="249"/>
      <c r="ABN201" s="249"/>
      <c r="ABO201" s="249"/>
      <c r="ABP201" s="249"/>
      <c r="ABQ201" s="249"/>
      <c r="ABR201" s="249"/>
      <c r="ABS201" s="249"/>
      <c r="ABT201" s="249"/>
      <c r="ABU201" s="249"/>
      <c r="ABV201" s="249"/>
      <c r="ABW201" s="249"/>
      <c r="ABX201" s="249"/>
      <c r="ABY201" s="249"/>
      <c r="ABZ201" s="249"/>
      <c r="ACA201" s="249"/>
      <c r="ACB201" s="249"/>
      <c r="ACC201" s="249"/>
      <c r="ACD201" s="249"/>
      <c r="ACE201" s="249"/>
      <c r="ACF201" s="249"/>
      <c r="ACG201" s="249"/>
      <c r="ACH201" s="249"/>
      <c r="ACI201" s="249"/>
      <c r="ACJ201" s="249"/>
      <c r="ACK201" s="249"/>
      <c r="ACL201" s="249"/>
      <c r="ACM201" s="249"/>
      <c r="ACN201" s="249"/>
      <c r="ACO201" s="249"/>
      <c r="ACP201" s="249"/>
      <c r="ACQ201" s="249"/>
      <c r="ACR201" s="249"/>
      <c r="ACS201" s="249"/>
      <c r="ACT201" s="249"/>
      <c r="ACU201" s="249"/>
      <c r="ACV201" s="249"/>
      <c r="ACW201" s="249"/>
      <c r="ACX201" s="249"/>
      <c r="ACY201" s="249"/>
      <c r="ACZ201" s="249"/>
      <c r="ADA201" s="249"/>
      <c r="ADB201" s="249"/>
      <c r="ADC201" s="249"/>
      <c r="ADD201" s="249"/>
      <c r="ADE201" s="249"/>
      <c r="ADF201" s="249"/>
      <c r="ADG201" s="249"/>
      <c r="ADH201" s="249"/>
      <c r="ADI201" s="249"/>
      <c r="ADJ201" s="249"/>
      <c r="ADK201" s="249"/>
      <c r="ADL201" s="249"/>
      <c r="ADM201" s="249"/>
      <c r="ADN201" s="249"/>
      <c r="ADO201" s="249"/>
      <c r="ADP201" s="249"/>
      <c r="ADQ201" s="249"/>
      <c r="ADR201" s="249"/>
      <c r="ADS201" s="249"/>
      <c r="ADT201" s="249"/>
      <c r="ADU201" s="249"/>
      <c r="ADV201" s="249"/>
      <c r="ADW201" s="249"/>
      <c r="ADX201" s="249"/>
      <c r="ADY201" s="249"/>
      <c r="ADZ201" s="249"/>
      <c r="AEA201" s="249"/>
      <c r="AEB201" s="249"/>
      <c r="AEC201" s="249"/>
      <c r="AED201" s="249"/>
      <c r="AEE201" s="249"/>
      <c r="AEF201" s="249"/>
      <c r="AEG201" s="249"/>
      <c r="AEH201" s="249"/>
      <c r="AEI201" s="249"/>
      <c r="AEJ201" s="249"/>
      <c r="AEK201" s="249"/>
      <c r="AEL201" s="249"/>
      <c r="AEM201" s="249"/>
      <c r="AEN201" s="249"/>
      <c r="AEO201" s="249"/>
      <c r="AEP201" s="249"/>
      <c r="AEQ201" s="249"/>
      <c r="AER201" s="249"/>
      <c r="AES201" s="249"/>
      <c r="AET201" s="249"/>
      <c r="AEU201" s="249"/>
      <c r="AEV201" s="249"/>
      <c r="AEW201" s="249"/>
      <c r="AEX201" s="249"/>
      <c r="AEY201" s="249"/>
      <c r="AEZ201" s="249"/>
      <c r="AFA201" s="249"/>
      <c r="AFB201" s="249"/>
      <c r="AFC201" s="249"/>
      <c r="AFD201" s="249"/>
      <c r="AFE201" s="249"/>
      <c r="AFF201" s="249"/>
      <c r="AFG201" s="249"/>
      <c r="AFH201" s="249"/>
      <c r="AFI201" s="249"/>
      <c r="AFJ201" s="249"/>
      <c r="AFK201" s="249"/>
      <c r="AFL201" s="249"/>
      <c r="AFM201" s="249"/>
      <c r="AFN201" s="249"/>
      <c r="AFO201" s="249"/>
      <c r="AFP201" s="249"/>
      <c r="AFQ201" s="249"/>
      <c r="AFR201" s="249"/>
      <c r="AFS201" s="249"/>
      <c r="AFT201" s="249"/>
      <c r="AFU201" s="249"/>
      <c r="AFV201" s="249"/>
      <c r="AFW201" s="249"/>
      <c r="AFX201" s="249"/>
      <c r="AFY201" s="249"/>
      <c r="AFZ201" s="249"/>
      <c r="AGA201" s="249"/>
      <c r="AGB201" s="249"/>
      <c r="AGC201" s="249"/>
      <c r="AGD201" s="249"/>
      <c r="AGE201" s="249"/>
      <c r="AGF201" s="249"/>
      <c r="AGG201" s="249"/>
      <c r="AGH201" s="249"/>
      <c r="AGI201" s="249"/>
      <c r="AGJ201" s="249"/>
      <c r="AGK201" s="249"/>
      <c r="AGL201" s="249"/>
      <c r="AGM201" s="249"/>
      <c r="AGN201" s="249"/>
      <c r="AGO201" s="249"/>
      <c r="AGP201" s="249"/>
      <c r="AGQ201" s="249"/>
      <c r="AGR201" s="249"/>
      <c r="AGS201" s="249"/>
      <c r="AGT201" s="249"/>
      <c r="AGU201" s="249"/>
      <c r="AGV201" s="249"/>
      <c r="AGW201" s="249"/>
      <c r="AGX201" s="249"/>
      <c r="AGY201" s="249"/>
      <c r="AGZ201" s="249"/>
      <c r="AHA201" s="249"/>
      <c r="AHB201" s="249"/>
      <c r="AHC201" s="249"/>
      <c r="AHD201" s="249"/>
      <c r="AHE201" s="249"/>
      <c r="AHF201" s="249"/>
      <c r="AHG201" s="249"/>
      <c r="AHH201" s="249"/>
      <c r="AHI201" s="249"/>
      <c r="AHJ201" s="249"/>
      <c r="AHK201" s="249"/>
      <c r="AHL201" s="249"/>
      <c r="AHM201" s="249"/>
      <c r="AHN201" s="249"/>
      <c r="AHO201" s="249"/>
      <c r="AHP201" s="249"/>
      <c r="AHQ201" s="249"/>
      <c r="AHR201" s="249"/>
      <c r="AHS201" s="249"/>
      <c r="AHT201" s="249"/>
      <c r="AHU201" s="249"/>
      <c r="AHV201" s="249"/>
      <c r="AHW201" s="249"/>
      <c r="AHX201" s="249"/>
      <c r="AHY201" s="249"/>
      <c r="AHZ201" s="249"/>
      <c r="AIA201" s="249"/>
      <c r="AIB201" s="249"/>
      <c r="AIC201" s="249"/>
      <c r="AID201" s="249"/>
      <c r="AIE201" s="249"/>
      <c r="AIF201" s="249"/>
      <c r="AIG201" s="249"/>
      <c r="AIH201" s="249"/>
      <c r="AII201" s="249"/>
      <c r="AIJ201" s="249"/>
      <c r="AIK201" s="249"/>
      <c r="AIL201" s="249"/>
      <c r="AIM201" s="249"/>
      <c r="AIN201" s="249"/>
      <c r="AIO201" s="249"/>
      <c r="AIP201" s="249"/>
      <c r="AIQ201" s="249"/>
      <c r="AIR201" s="249"/>
      <c r="AIS201" s="249"/>
      <c r="AIT201" s="249"/>
      <c r="AIU201" s="249"/>
      <c r="AIV201" s="249"/>
      <c r="AIW201" s="249"/>
      <c r="AIX201" s="249"/>
      <c r="AIY201" s="249"/>
      <c r="AIZ201" s="249"/>
      <c r="AJA201" s="249"/>
      <c r="AJB201" s="249"/>
      <c r="AJC201" s="249"/>
      <c r="AJD201" s="249"/>
      <c r="AJE201" s="249"/>
      <c r="AJF201" s="249"/>
      <c r="AJG201" s="249"/>
      <c r="AJH201" s="249"/>
      <c r="AJI201" s="249"/>
      <c r="AJJ201" s="249"/>
      <c r="AJK201" s="249"/>
      <c r="AJL201" s="249"/>
      <c r="AJM201" s="249"/>
      <c r="AJN201" s="249"/>
      <c r="AJO201" s="249"/>
      <c r="AJP201" s="249"/>
      <c r="AJQ201" s="249"/>
      <c r="AJR201" s="249"/>
      <c r="AJS201" s="249"/>
      <c r="AJT201" s="249"/>
      <c r="AJU201" s="249"/>
      <c r="AJV201" s="249"/>
      <c r="AJW201" s="249"/>
      <c r="AJX201" s="249"/>
      <c r="AJY201" s="249"/>
      <c r="AJZ201" s="249"/>
      <c r="AKA201" s="249"/>
      <c r="AKB201" s="249"/>
      <c r="AKC201" s="249"/>
      <c r="AKD201" s="249"/>
      <c r="AKE201" s="249"/>
      <c r="AKF201" s="249"/>
      <c r="AKG201" s="249"/>
      <c r="AKH201" s="249"/>
      <c r="AKI201" s="249"/>
      <c r="AKJ201" s="249"/>
      <c r="AKK201" s="249"/>
      <c r="AKL201" s="249"/>
      <c r="AKM201" s="249"/>
      <c r="AKN201" s="249"/>
      <c r="AKO201" s="249"/>
      <c r="AKP201" s="249"/>
      <c r="AKQ201" s="249"/>
      <c r="AKR201" s="249"/>
      <c r="AKS201" s="249"/>
      <c r="AKT201" s="249"/>
      <c r="AKU201" s="249"/>
      <c r="AKV201" s="249"/>
      <c r="AKW201" s="249"/>
      <c r="AKX201" s="249"/>
      <c r="AKY201" s="249"/>
      <c r="AKZ201" s="249"/>
      <c r="ALA201" s="249"/>
      <c r="ALB201" s="249"/>
      <c r="ALC201" s="249"/>
      <c r="ALD201" s="249"/>
      <c r="ALE201" s="249"/>
      <c r="ALF201" s="249"/>
      <c r="ALG201" s="249"/>
      <c r="ALH201" s="249"/>
      <c r="ALI201" s="249"/>
      <c r="ALJ201" s="249"/>
      <c r="ALK201" s="249"/>
      <c r="ALL201" s="249"/>
      <c r="ALM201" s="249"/>
      <c r="ALN201" s="249"/>
      <c r="ALO201" s="249"/>
      <c r="ALP201" s="249"/>
      <c r="ALQ201" s="249"/>
      <c r="ALR201" s="249"/>
      <c r="ALS201" s="249"/>
      <c r="ALT201" s="249"/>
      <c r="ALU201" s="249"/>
      <c r="ALV201" s="249"/>
      <c r="ALW201" s="249"/>
      <c r="ALX201" s="249"/>
      <c r="ALY201" s="249"/>
      <c r="ALZ201" s="249"/>
      <c r="AMA201" s="249"/>
      <c r="AMB201" s="249"/>
      <c r="AMC201" s="249"/>
      <c r="AMD201" s="249"/>
      <c r="AME201" s="249"/>
      <c r="AMF201" s="249"/>
      <c r="AMG201" s="249"/>
      <c r="AMH201" s="249"/>
      <c r="AMI201" s="249"/>
      <c r="AMJ201" s="249"/>
      <c r="AMK201" s="249"/>
      <c r="AML201" s="249"/>
      <c r="AMM201" s="249"/>
      <c r="AMN201" s="249"/>
      <c r="AMO201" s="249"/>
      <c r="AMP201" s="249"/>
      <c r="AMQ201" s="249"/>
      <c r="AMR201" s="249"/>
      <c r="AMS201" s="249"/>
      <c r="AMT201" s="249"/>
      <c r="AMU201" s="249"/>
      <c r="AMV201" s="249"/>
      <c r="AMW201" s="249"/>
      <c r="AMX201" s="249"/>
      <c r="AMY201" s="249"/>
      <c r="AMZ201" s="249"/>
      <c r="ANA201" s="249"/>
      <c r="ANB201" s="249"/>
      <c r="ANC201" s="249"/>
      <c r="AND201" s="249"/>
      <c r="ANE201" s="249"/>
      <c r="ANF201" s="249"/>
      <c r="ANG201" s="249"/>
      <c r="ANH201" s="249"/>
      <c r="ANI201" s="249"/>
      <c r="ANJ201" s="249"/>
      <c r="ANK201" s="249"/>
      <c r="ANL201" s="249"/>
      <c r="ANM201" s="249"/>
      <c r="ANN201" s="249"/>
      <c r="ANO201" s="249"/>
      <c r="ANP201" s="249"/>
      <c r="ANQ201" s="249"/>
      <c r="ANR201" s="249"/>
      <c r="ANS201" s="249"/>
      <c r="ANT201" s="249"/>
      <c r="ANU201" s="249"/>
      <c r="ANV201" s="249"/>
      <c r="ANW201" s="249"/>
      <c r="ANX201" s="249"/>
      <c r="ANY201" s="249"/>
      <c r="ANZ201" s="249"/>
      <c r="AOA201" s="249"/>
      <c r="AOB201" s="249"/>
      <c r="AOC201" s="249"/>
      <c r="AOD201" s="249"/>
      <c r="AOE201" s="249"/>
      <c r="AOF201" s="249"/>
      <c r="AOG201" s="249"/>
      <c r="AOH201" s="249"/>
      <c r="AOI201" s="249"/>
      <c r="AOJ201" s="249"/>
      <c r="AOK201" s="249"/>
      <c r="AOL201" s="249"/>
      <c r="AOM201" s="249"/>
      <c r="AON201" s="249"/>
      <c r="AOO201" s="249"/>
      <c r="AOP201" s="249"/>
      <c r="AOQ201" s="249"/>
      <c r="AOR201" s="249"/>
      <c r="AOS201" s="249"/>
      <c r="AOT201" s="249"/>
      <c r="AOU201" s="249"/>
      <c r="AOV201" s="249"/>
      <c r="AOW201" s="249"/>
      <c r="AOX201" s="249"/>
      <c r="AOY201" s="249"/>
      <c r="AOZ201" s="249"/>
      <c r="APA201" s="249"/>
      <c r="APB201" s="249"/>
      <c r="APC201" s="249"/>
      <c r="APD201" s="249"/>
      <c r="APE201" s="249"/>
      <c r="APF201" s="249"/>
      <c r="APG201" s="249"/>
      <c r="APH201" s="249"/>
      <c r="API201" s="249"/>
      <c r="APJ201" s="249"/>
      <c r="APK201" s="249"/>
      <c r="APL201" s="249"/>
      <c r="APM201" s="249"/>
      <c r="APN201" s="249"/>
      <c r="APO201" s="249"/>
      <c r="APP201" s="249"/>
    </row>
    <row r="202" spans="1:1108" s="153" customFormat="1">
      <c r="A202" s="42">
        <v>482</v>
      </c>
      <c r="B202" s="168">
        <v>185</v>
      </c>
      <c r="C202" s="102" t="s">
        <v>1253</v>
      </c>
      <c r="D202" s="174">
        <v>2005</v>
      </c>
      <c r="E202" s="408" t="s">
        <v>1240</v>
      </c>
      <c r="F202" s="280" t="s">
        <v>1242</v>
      </c>
      <c r="G202" s="405" t="s">
        <v>1241</v>
      </c>
      <c r="H202" s="405" t="s">
        <v>1244</v>
      </c>
      <c r="I202" s="405" t="s">
        <v>1243</v>
      </c>
      <c r="J202" s="10" t="s">
        <v>1245</v>
      </c>
      <c r="K202" s="10" t="s">
        <v>1246</v>
      </c>
      <c r="L202" s="74" t="s">
        <v>1247</v>
      </c>
      <c r="M202" s="10" t="s">
        <v>1248</v>
      </c>
      <c r="N202" s="74" t="s">
        <v>201</v>
      </c>
      <c r="O202" s="177">
        <v>101607</v>
      </c>
      <c r="P202" s="401">
        <v>40</v>
      </c>
      <c r="Q202" s="401" t="s">
        <v>0</v>
      </c>
      <c r="R202" s="401">
        <v>40</v>
      </c>
      <c r="S202" s="109" t="s">
        <v>0</v>
      </c>
      <c r="T202" s="109">
        <v>1</v>
      </c>
      <c r="U202" s="109" t="s">
        <v>0</v>
      </c>
      <c r="V202" s="109">
        <v>4.7</v>
      </c>
      <c r="W202" s="109" t="s">
        <v>0</v>
      </c>
      <c r="X202" s="109">
        <v>2.5</v>
      </c>
      <c r="Y202" s="109" t="s">
        <v>0</v>
      </c>
      <c r="Z202" s="109">
        <v>3</v>
      </c>
      <c r="AA202" s="109" t="s">
        <v>0</v>
      </c>
      <c r="AB202" s="109"/>
      <c r="AC202" s="109" t="s">
        <v>0</v>
      </c>
      <c r="AD202" s="109"/>
      <c r="AE202" s="109" t="s">
        <v>0</v>
      </c>
      <c r="AF202" s="77">
        <v>2.5</v>
      </c>
      <c r="AG202" s="78">
        <v>4</v>
      </c>
      <c r="AH202" s="77" t="s">
        <v>1181</v>
      </c>
      <c r="AI202" s="77" t="s">
        <v>0</v>
      </c>
      <c r="AJ202" s="78"/>
      <c r="AK202" s="78"/>
      <c r="AL202" s="25" t="s">
        <v>11</v>
      </c>
      <c r="AM202" s="25"/>
      <c r="AN202" s="25"/>
      <c r="AO202" s="25"/>
      <c r="AP202" s="111">
        <v>100</v>
      </c>
      <c r="AQ202" s="111" t="s">
        <v>7</v>
      </c>
      <c r="AR202" s="83">
        <v>1.6E-2</v>
      </c>
      <c r="AS202" s="83" t="s">
        <v>20</v>
      </c>
      <c r="AT202" s="265"/>
      <c r="AU202" s="266"/>
      <c r="AV202" s="266"/>
      <c r="AW202" s="74" t="s">
        <v>206</v>
      </c>
      <c r="AX202" s="74" t="s">
        <v>207</v>
      </c>
      <c r="AY202" s="74" t="s">
        <v>208</v>
      </c>
      <c r="AZ202" s="74" t="s">
        <v>209</v>
      </c>
      <c r="BA202" s="152" t="s">
        <v>4</v>
      </c>
      <c r="BB202" s="86" t="s">
        <v>165</v>
      </c>
      <c r="BC202" s="86" t="s">
        <v>4</v>
      </c>
      <c r="BD202" s="86" t="s">
        <v>166</v>
      </c>
      <c r="BE202" s="404" t="s">
        <v>1160</v>
      </c>
      <c r="BF202" s="236" t="s">
        <v>1170</v>
      </c>
      <c r="BG202" s="236" t="s">
        <v>1171</v>
      </c>
      <c r="BH202" s="236" t="s">
        <v>1172</v>
      </c>
      <c r="BM202" s="155" t="s">
        <v>215</v>
      </c>
      <c r="BN202" s="154" t="s">
        <v>216</v>
      </c>
      <c r="BO202" s="154" t="s">
        <v>217</v>
      </c>
      <c r="BP202" s="154" t="s">
        <v>218</v>
      </c>
      <c r="BQ202" s="155" t="s">
        <v>219</v>
      </c>
      <c r="BR202" s="154" t="s">
        <v>220</v>
      </c>
      <c r="BS202" s="121" t="s">
        <v>221</v>
      </c>
      <c r="BT202" s="121" t="s">
        <v>222</v>
      </c>
      <c r="BU202" s="121" t="s">
        <v>215</v>
      </c>
      <c r="BV202" s="121" t="s">
        <v>216</v>
      </c>
      <c r="BW202" s="121" t="s">
        <v>217</v>
      </c>
      <c r="BX202" s="121" t="s">
        <v>218</v>
      </c>
      <c r="BY202" s="121" t="s">
        <v>283</v>
      </c>
      <c r="BZ202" s="154"/>
      <c r="CA202" s="154"/>
      <c r="CB202" s="154"/>
      <c r="CC202" s="154" t="s">
        <v>227</v>
      </c>
      <c r="CD202" s="156" t="s">
        <v>228</v>
      </c>
      <c r="CE202" s="157" t="s">
        <v>229</v>
      </c>
      <c r="CF202" s="157" t="s">
        <v>230</v>
      </c>
      <c r="CG202" s="245" t="s">
        <v>231</v>
      </c>
      <c r="CH202" s="154" t="s">
        <v>232</v>
      </c>
      <c r="CI202" s="156" t="s">
        <v>233</v>
      </c>
      <c r="CJ202" s="156" t="s">
        <v>234</v>
      </c>
      <c r="CK202" s="158"/>
      <c r="CL202" s="158"/>
      <c r="CM202" s="158"/>
      <c r="CN202" s="158"/>
      <c r="CO202" s="158"/>
      <c r="CP202" s="158"/>
      <c r="CQ202" s="158"/>
      <c r="CR202" s="158"/>
      <c r="CS202" s="158"/>
      <c r="CT202" s="158"/>
      <c r="CU202" s="158"/>
      <c r="CV202" s="158"/>
      <c r="CW202" s="158"/>
      <c r="CX202" s="158"/>
      <c r="CY202" s="158"/>
      <c r="CZ202" s="91"/>
      <c r="DA202" s="92"/>
      <c r="DB202" s="92"/>
      <c r="DC202" s="92"/>
      <c r="DD202" s="92"/>
      <c r="DE202" s="91" t="s">
        <v>235</v>
      </c>
      <c r="DF202" s="92"/>
      <c r="DG202" s="158"/>
      <c r="DH202" s="158"/>
      <c r="DI202" s="92"/>
      <c r="DJ202" s="91"/>
      <c r="DK202" s="91"/>
      <c r="DL202" s="91"/>
      <c r="DM202" s="127" t="s">
        <v>283</v>
      </c>
      <c r="DN202" s="127" t="s">
        <v>283</v>
      </c>
      <c r="DO202" s="127" t="s">
        <v>283</v>
      </c>
      <c r="DP202" s="127"/>
      <c r="DQ202" s="91"/>
      <c r="DR202" s="91"/>
      <c r="DS202" s="91"/>
      <c r="DT202" s="91"/>
      <c r="DU202" s="91" t="s">
        <v>1173</v>
      </c>
      <c r="DV202" s="91" t="s">
        <v>1174</v>
      </c>
      <c r="DW202" s="91" t="s">
        <v>1175</v>
      </c>
      <c r="DX202" s="91" t="s">
        <v>1176</v>
      </c>
      <c r="DY202" s="91"/>
      <c r="DZ202" s="91"/>
      <c r="EA202" s="91"/>
      <c r="EB202" s="91"/>
      <c r="EC202" s="91"/>
      <c r="ED202" s="91"/>
      <c r="EE202" s="91"/>
      <c r="EF202" s="91"/>
      <c r="EG202" s="94"/>
      <c r="EH202" s="94"/>
      <c r="EI202" s="95"/>
      <c r="EJ202" s="95"/>
      <c r="EK202" s="96"/>
      <c r="EL202" s="74"/>
      <c r="EM202" s="74"/>
      <c r="EN202" s="137"/>
      <c r="EO202" s="185"/>
      <c r="EP202" s="185"/>
      <c r="EQ202" s="185" t="s">
        <v>1249</v>
      </c>
      <c r="ER202" s="185" t="s">
        <v>1250</v>
      </c>
      <c r="ES202" s="185" t="s">
        <v>1251</v>
      </c>
      <c r="ET202" s="185"/>
      <c r="EU202" s="185"/>
      <c r="EV202" s="137"/>
      <c r="EW202" s="137"/>
      <c r="EX202" s="356"/>
      <c r="EY202" s="356"/>
      <c r="EZ202" s="356"/>
      <c r="FA202" s="356"/>
      <c r="FB202" s="356"/>
      <c r="FC202" s="356"/>
      <c r="FD202" s="356"/>
      <c r="FE202" s="356"/>
      <c r="FF202" s="248"/>
      <c r="FG202" s="248"/>
      <c r="FH202" s="248"/>
      <c r="FI202" s="248"/>
      <c r="FJ202" s="248"/>
      <c r="FK202" s="248"/>
      <c r="FL202" s="135">
        <v>1</v>
      </c>
      <c r="FM202" s="136"/>
      <c r="FN202" s="136"/>
      <c r="FO202" s="136"/>
      <c r="FP202" s="136"/>
      <c r="FQ202" s="136"/>
      <c r="FR202" s="136"/>
      <c r="FS202" s="136"/>
      <c r="FT202" s="136"/>
      <c r="FU202" s="136"/>
      <c r="FV202" s="136"/>
      <c r="FW202" s="249"/>
      <c r="FX202" s="249"/>
      <c r="FY202" s="249"/>
      <c r="FZ202" s="249"/>
      <c r="GA202" s="249"/>
      <c r="GB202" s="249"/>
      <c r="GC202" s="249"/>
      <c r="GD202" s="249"/>
      <c r="GE202" s="249"/>
      <c r="GF202" s="249"/>
      <c r="GG202" s="249"/>
      <c r="GH202" s="249"/>
      <c r="GI202" s="249"/>
      <c r="GJ202" s="249"/>
      <c r="GK202" s="249"/>
      <c r="GL202" s="249"/>
      <c r="GM202" s="249"/>
      <c r="GN202" s="249"/>
      <c r="GO202" s="249"/>
      <c r="GP202" s="249"/>
      <c r="GQ202" s="249"/>
      <c r="GR202" s="249"/>
      <c r="GS202" s="249"/>
      <c r="GT202" s="249"/>
      <c r="GU202" s="249"/>
      <c r="GV202" s="249"/>
      <c r="GW202" s="249"/>
      <c r="GX202" s="249"/>
      <c r="GY202" s="249"/>
      <c r="GZ202" s="249"/>
      <c r="HA202" s="249"/>
      <c r="HB202" s="249"/>
      <c r="HC202" s="249"/>
      <c r="HD202" s="249"/>
      <c r="HE202" s="249"/>
      <c r="HF202" s="249"/>
      <c r="HG202" s="249"/>
      <c r="HH202" s="249"/>
      <c r="HI202" s="249"/>
      <c r="HJ202" s="249"/>
      <c r="HK202" s="249"/>
      <c r="HL202" s="249"/>
      <c r="HM202" s="249"/>
      <c r="HN202" s="249"/>
      <c r="HO202" s="249"/>
      <c r="HP202" s="249"/>
      <c r="HQ202" s="249"/>
      <c r="HR202" s="249"/>
      <c r="HS202" s="249"/>
      <c r="HT202" s="249"/>
      <c r="HU202" s="249"/>
      <c r="HV202" s="249"/>
      <c r="HW202" s="249"/>
      <c r="HX202" s="249"/>
      <c r="HY202" s="249"/>
      <c r="HZ202" s="249"/>
      <c r="IA202" s="249"/>
      <c r="IB202" s="249"/>
      <c r="IC202" s="249"/>
      <c r="ID202" s="249"/>
      <c r="IE202" s="249"/>
      <c r="IF202" s="249"/>
      <c r="IG202" s="249"/>
      <c r="IH202" s="249"/>
      <c r="II202" s="249"/>
      <c r="IJ202" s="249"/>
      <c r="IK202" s="249"/>
      <c r="IL202" s="249"/>
      <c r="IM202" s="249"/>
      <c r="IN202" s="249"/>
      <c r="IO202" s="249"/>
      <c r="IP202" s="249"/>
      <c r="IQ202" s="249"/>
      <c r="IR202" s="249"/>
      <c r="IS202" s="249"/>
      <c r="IT202" s="249"/>
      <c r="IU202" s="249"/>
      <c r="IV202" s="249"/>
      <c r="IW202" s="249"/>
      <c r="IX202" s="249"/>
      <c r="IY202" s="249"/>
      <c r="IZ202" s="249"/>
      <c r="JA202" s="249"/>
      <c r="JB202" s="249"/>
      <c r="JC202" s="249"/>
      <c r="JD202" s="249"/>
      <c r="JE202" s="249"/>
      <c r="JF202" s="249"/>
      <c r="JG202" s="249"/>
      <c r="JH202" s="249"/>
      <c r="JI202" s="249"/>
      <c r="JJ202" s="249"/>
      <c r="JK202" s="249"/>
      <c r="JL202" s="249"/>
      <c r="JM202" s="249"/>
      <c r="JN202" s="249"/>
      <c r="JO202" s="249"/>
      <c r="JP202" s="249"/>
      <c r="JQ202" s="249"/>
      <c r="JR202" s="249"/>
      <c r="JS202" s="249"/>
      <c r="JT202" s="249"/>
      <c r="JU202" s="249"/>
      <c r="JV202" s="249"/>
      <c r="JW202" s="249"/>
      <c r="JX202" s="249"/>
      <c r="JY202" s="249"/>
      <c r="JZ202" s="249"/>
      <c r="KA202" s="249"/>
      <c r="KB202" s="249"/>
      <c r="KC202" s="249"/>
      <c r="KD202" s="249"/>
      <c r="KE202" s="249"/>
      <c r="KF202" s="249"/>
      <c r="KG202" s="249"/>
      <c r="KH202" s="249"/>
      <c r="KI202" s="249"/>
      <c r="KJ202" s="249"/>
      <c r="KK202" s="249"/>
      <c r="KL202" s="249"/>
      <c r="KM202" s="249"/>
      <c r="KN202" s="249"/>
      <c r="KO202" s="249"/>
      <c r="KP202" s="249"/>
      <c r="KQ202" s="249"/>
      <c r="KR202" s="249"/>
      <c r="KS202" s="249"/>
      <c r="KT202" s="249"/>
      <c r="KU202" s="249"/>
      <c r="KV202" s="249"/>
      <c r="KW202" s="249"/>
      <c r="KX202" s="249"/>
      <c r="KY202" s="249"/>
      <c r="KZ202" s="249"/>
      <c r="LA202" s="249"/>
      <c r="LB202" s="249"/>
      <c r="LC202" s="249"/>
      <c r="LD202" s="249"/>
      <c r="LE202" s="249"/>
      <c r="LF202" s="249"/>
      <c r="LG202" s="249"/>
      <c r="LH202" s="249"/>
      <c r="LI202" s="249"/>
      <c r="LJ202" s="249"/>
      <c r="LK202" s="249"/>
      <c r="LL202" s="249"/>
      <c r="LM202" s="249"/>
      <c r="LN202" s="249"/>
      <c r="LO202" s="249"/>
      <c r="LP202" s="249"/>
      <c r="LQ202" s="249"/>
      <c r="LR202" s="249"/>
      <c r="LS202" s="249"/>
      <c r="LT202" s="249"/>
      <c r="LU202" s="249"/>
      <c r="LV202" s="249"/>
      <c r="LW202" s="249"/>
      <c r="LX202" s="249"/>
      <c r="LY202" s="249"/>
      <c r="LZ202" s="249"/>
      <c r="MA202" s="249"/>
      <c r="MB202" s="249"/>
      <c r="MC202" s="249"/>
      <c r="MD202" s="249"/>
      <c r="ME202" s="249"/>
      <c r="MF202" s="249"/>
      <c r="MG202" s="249"/>
      <c r="MH202" s="249"/>
      <c r="MI202" s="249"/>
      <c r="MJ202" s="249"/>
      <c r="MK202" s="249"/>
      <c r="ML202" s="249"/>
      <c r="MM202" s="249"/>
      <c r="MN202" s="249"/>
      <c r="MO202" s="249"/>
      <c r="MP202" s="249"/>
      <c r="MQ202" s="249"/>
      <c r="MR202" s="249"/>
      <c r="MS202" s="249"/>
      <c r="MT202" s="249"/>
      <c r="MU202" s="249"/>
      <c r="MV202" s="249"/>
      <c r="MW202" s="249"/>
      <c r="MX202" s="249"/>
      <c r="MY202" s="249"/>
      <c r="MZ202" s="249"/>
      <c r="NA202" s="249"/>
      <c r="NB202" s="249"/>
      <c r="NC202" s="249"/>
      <c r="ND202" s="249"/>
      <c r="NE202" s="249"/>
      <c r="NF202" s="249"/>
      <c r="NG202" s="249"/>
      <c r="NH202" s="249"/>
      <c r="NI202" s="249"/>
      <c r="NJ202" s="249"/>
      <c r="NK202" s="249"/>
      <c r="NL202" s="249"/>
      <c r="NM202" s="249"/>
      <c r="NN202" s="249"/>
      <c r="NO202" s="249"/>
      <c r="NP202" s="249"/>
      <c r="NQ202" s="249"/>
      <c r="NR202" s="249"/>
      <c r="NS202" s="249"/>
      <c r="NT202" s="249"/>
      <c r="NU202" s="249"/>
      <c r="NV202" s="249"/>
      <c r="NW202" s="249"/>
      <c r="NX202" s="249"/>
      <c r="NY202" s="249"/>
      <c r="NZ202" s="249"/>
      <c r="OA202" s="249"/>
      <c r="OB202" s="249"/>
      <c r="OC202" s="249"/>
      <c r="OD202" s="249"/>
      <c r="OE202" s="249"/>
      <c r="OF202" s="249"/>
      <c r="OG202" s="249"/>
      <c r="OH202" s="249"/>
      <c r="OI202" s="249"/>
      <c r="OJ202" s="249"/>
      <c r="OK202" s="249"/>
      <c r="OL202" s="249"/>
      <c r="OM202" s="249"/>
      <c r="ON202" s="249"/>
      <c r="OO202" s="249"/>
      <c r="OP202" s="249"/>
      <c r="OQ202" s="249"/>
      <c r="OR202" s="249"/>
      <c r="OS202" s="249"/>
      <c r="OT202" s="249"/>
      <c r="OU202" s="249"/>
      <c r="OV202" s="249"/>
      <c r="OW202" s="249"/>
      <c r="OX202" s="249"/>
      <c r="OY202" s="249"/>
      <c r="OZ202" s="249"/>
      <c r="PA202" s="249"/>
      <c r="PB202" s="249"/>
      <c r="PC202" s="249"/>
      <c r="PD202" s="249"/>
      <c r="PE202" s="249"/>
      <c r="PF202" s="249"/>
      <c r="PG202" s="249"/>
      <c r="PH202" s="249"/>
      <c r="PI202" s="249"/>
      <c r="PJ202" s="249"/>
      <c r="PK202" s="249"/>
      <c r="PL202" s="249"/>
      <c r="PM202" s="249"/>
      <c r="PN202" s="249"/>
      <c r="PO202" s="249"/>
      <c r="PP202" s="249"/>
      <c r="PQ202" s="249"/>
      <c r="PR202" s="249"/>
      <c r="PS202" s="249"/>
      <c r="PT202" s="249"/>
      <c r="PU202" s="249"/>
      <c r="PV202" s="249"/>
      <c r="PW202" s="249"/>
      <c r="PX202" s="249"/>
      <c r="PY202" s="249"/>
      <c r="PZ202" s="249"/>
      <c r="QA202" s="249"/>
      <c r="QB202" s="249"/>
      <c r="QC202" s="249"/>
      <c r="QD202" s="249"/>
      <c r="QE202" s="249"/>
      <c r="QF202" s="249"/>
      <c r="QG202" s="249"/>
      <c r="QH202" s="249"/>
      <c r="QI202" s="249"/>
      <c r="QJ202" s="249"/>
      <c r="QK202" s="249"/>
      <c r="QL202" s="249"/>
      <c r="QM202" s="249"/>
      <c r="QN202" s="249"/>
      <c r="QO202" s="249"/>
      <c r="QP202" s="249"/>
      <c r="QQ202" s="249"/>
      <c r="QR202" s="249"/>
      <c r="QS202" s="249"/>
      <c r="QT202" s="249"/>
      <c r="QU202" s="249"/>
      <c r="QV202" s="249"/>
      <c r="QW202" s="249"/>
      <c r="QX202" s="249"/>
      <c r="QY202" s="249"/>
      <c r="QZ202" s="249"/>
      <c r="RA202" s="249"/>
      <c r="RB202" s="249"/>
      <c r="RC202" s="249"/>
      <c r="RD202" s="249"/>
      <c r="RE202" s="249"/>
      <c r="RF202" s="249"/>
      <c r="RG202" s="249"/>
      <c r="RH202" s="249"/>
      <c r="RI202" s="249"/>
      <c r="RJ202" s="249"/>
      <c r="RK202" s="249"/>
      <c r="RL202" s="249"/>
      <c r="RM202" s="249"/>
      <c r="RN202" s="249"/>
      <c r="RO202" s="249"/>
      <c r="RP202" s="249"/>
      <c r="RQ202" s="249"/>
      <c r="RR202" s="249"/>
      <c r="RS202" s="249"/>
      <c r="RT202" s="249"/>
      <c r="RU202" s="249"/>
      <c r="RV202" s="249"/>
      <c r="RW202" s="249"/>
      <c r="RX202" s="249"/>
      <c r="RY202" s="249"/>
      <c r="RZ202" s="249"/>
      <c r="SA202" s="249"/>
      <c r="SB202" s="249"/>
      <c r="SC202" s="249"/>
      <c r="SD202" s="249"/>
      <c r="SE202" s="249"/>
      <c r="SF202" s="249"/>
      <c r="SG202" s="249"/>
      <c r="SH202" s="249"/>
      <c r="SI202" s="249"/>
      <c r="SJ202" s="249"/>
      <c r="SK202" s="249"/>
      <c r="SL202" s="249"/>
      <c r="SM202" s="249"/>
      <c r="SN202" s="249"/>
      <c r="SO202" s="249"/>
      <c r="SP202" s="249"/>
      <c r="SQ202" s="249"/>
      <c r="SR202" s="249"/>
      <c r="SS202" s="249"/>
      <c r="ST202" s="249"/>
      <c r="SU202" s="249"/>
      <c r="SV202" s="249"/>
      <c r="SW202" s="249"/>
      <c r="SX202" s="249"/>
      <c r="SY202" s="249"/>
      <c r="SZ202" s="249"/>
      <c r="TA202" s="249"/>
      <c r="TB202" s="249"/>
      <c r="TC202" s="249"/>
      <c r="TD202" s="249"/>
      <c r="TE202" s="249"/>
      <c r="TF202" s="249"/>
      <c r="TG202" s="249"/>
      <c r="TH202" s="249"/>
      <c r="TI202" s="249"/>
      <c r="TJ202" s="249"/>
      <c r="TK202" s="249"/>
      <c r="TL202" s="249"/>
      <c r="TM202" s="249"/>
      <c r="TN202" s="249"/>
      <c r="TO202" s="249"/>
      <c r="TP202" s="249"/>
      <c r="TQ202" s="249"/>
      <c r="TR202" s="249"/>
      <c r="TS202" s="249"/>
      <c r="TT202" s="249"/>
      <c r="TU202" s="249"/>
      <c r="TV202" s="249"/>
      <c r="TW202" s="249"/>
      <c r="TX202" s="249"/>
      <c r="TY202" s="249"/>
      <c r="TZ202" s="249"/>
      <c r="UA202" s="249"/>
      <c r="UB202" s="249"/>
      <c r="UC202" s="249"/>
      <c r="UD202" s="249"/>
      <c r="UE202" s="249"/>
      <c r="UF202" s="249"/>
      <c r="UG202" s="249"/>
      <c r="UH202" s="249"/>
      <c r="UI202" s="249"/>
      <c r="UJ202" s="249"/>
      <c r="UK202" s="249"/>
      <c r="UL202" s="249"/>
      <c r="UM202" s="249"/>
      <c r="UN202" s="249"/>
      <c r="UO202" s="249"/>
      <c r="UP202" s="249"/>
      <c r="UQ202" s="249"/>
      <c r="UR202" s="249"/>
      <c r="US202" s="249"/>
      <c r="UT202" s="249"/>
      <c r="UU202" s="249"/>
      <c r="UV202" s="249"/>
      <c r="UW202" s="249"/>
      <c r="UX202" s="249"/>
      <c r="UY202" s="249"/>
      <c r="UZ202" s="249"/>
      <c r="VA202" s="249"/>
      <c r="VB202" s="249"/>
      <c r="VC202" s="249"/>
      <c r="VD202" s="249"/>
      <c r="VE202" s="249"/>
      <c r="VF202" s="249"/>
      <c r="VG202" s="249"/>
      <c r="VH202" s="249"/>
      <c r="VI202" s="249"/>
      <c r="VJ202" s="249"/>
      <c r="VK202" s="249"/>
      <c r="VL202" s="249"/>
      <c r="VM202" s="249"/>
      <c r="VN202" s="249"/>
      <c r="VO202" s="249"/>
      <c r="VP202" s="249"/>
      <c r="VQ202" s="249"/>
      <c r="VR202" s="249"/>
      <c r="VS202" s="249"/>
      <c r="VT202" s="249"/>
      <c r="VU202" s="249"/>
      <c r="VV202" s="249"/>
      <c r="VW202" s="249"/>
      <c r="VX202" s="249"/>
      <c r="VY202" s="249"/>
      <c r="VZ202" s="249"/>
      <c r="WA202" s="249"/>
      <c r="WB202" s="249"/>
      <c r="WC202" s="249"/>
      <c r="WD202" s="249"/>
      <c r="WE202" s="249"/>
      <c r="WF202" s="249"/>
      <c r="WG202" s="249"/>
      <c r="WH202" s="249"/>
      <c r="WI202" s="249"/>
      <c r="WJ202" s="249"/>
      <c r="WK202" s="249"/>
      <c r="WL202" s="249"/>
      <c r="WM202" s="249"/>
      <c r="WN202" s="249"/>
      <c r="WO202" s="249"/>
      <c r="WP202" s="249"/>
      <c r="WQ202" s="249"/>
      <c r="WR202" s="249"/>
      <c r="WS202" s="249"/>
      <c r="WT202" s="249"/>
      <c r="WU202" s="249"/>
      <c r="WV202" s="249"/>
      <c r="WW202" s="249"/>
      <c r="WX202" s="249"/>
      <c r="WY202" s="249"/>
      <c r="WZ202" s="249"/>
      <c r="XA202" s="249"/>
      <c r="XB202" s="249"/>
      <c r="XC202" s="249"/>
      <c r="XD202" s="249"/>
      <c r="XE202" s="249"/>
      <c r="XF202" s="249"/>
      <c r="XG202" s="249"/>
      <c r="XH202" s="249"/>
      <c r="XI202" s="249"/>
      <c r="XJ202" s="249"/>
      <c r="XK202" s="249"/>
      <c r="XL202" s="249"/>
      <c r="XM202" s="249"/>
      <c r="XN202" s="249"/>
      <c r="XO202" s="249"/>
      <c r="XP202" s="249"/>
      <c r="XQ202" s="249"/>
      <c r="XR202" s="249"/>
      <c r="XS202" s="249"/>
      <c r="XT202" s="249"/>
      <c r="XU202" s="249"/>
      <c r="XV202" s="249"/>
      <c r="XW202" s="249"/>
      <c r="XX202" s="249"/>
      <c r="XY202" s="249"/>
      <c r="XZ202" s="249"/>
      <c r="YA202" s="249"/>
      <c r="YB202" s="249"/>
      <c r="YC202" s="249"/>
      <c r="YD202" s="249"/>
      <c r="YE202" s="249"/>
      <c r="YF202" s="249"/>
      <c r="YG202" s="249"/>
      <c r="YH202" s="249"/>
      <c r="YI202" s="249"/>
      <c r="YJ202" s="249"/>
      <c r="YK202" s="249"/>
      <c r="YL202" s="249"/>
      <c r="YM202" s="249"/>
      <c r="YN202" s="249"/>
      <c r="YO202" s="249"/>
      <c r="YP202" s="249"/>
      <c r="YQ202" s="249"/>
      <c r="YR202" s="249"/>
      <c r="YS202" s="249"/>
      <c r="YT202" s="249"/>
      <c r="YU202" s="249"/>
      <c r="YV202" s="249"/>
      <c r="YW202" s="249"/>
      <c r="YX202" s="249"/>
      <c r="YY202" s="249"/>
      <c r="YZ202" s="249"/>
      <c r="ZA202" s="249"/>
      <c r="ZB202" s="249"/>
      <c r="ZC202" s="249"/>
      <c r="ZD202" s="249"/>
      <c r="ZE202" s="249"/>
      <c r="ZF202" s="249"/>
      <c r="ZG202" s="249"/>
      <c r="ZH202" s="249"/>
      <c r="ZI202" s="249"/>
      <c r="ZJ202" s="249"/>
      <c r="ZK202" s="249"/>
      <c r="ZL202" s="249"/>
      <c r="ZM202" s="249"/>
      <c r="ZN202" s="249"/>
      <c r="ZO202" s="249"/>
      <c r="ZP202" s="249"/>
      <c r="ZQ202" s="249"/>
      <c r="ZR202" s="249"/>
      <c r="ZS202" s="249"/>
      <c r="ZT202" s="249"/>
      <c r="ZU202" s="249"/>
      <c r="ZV202" s="249"/>
      <c r="ZW202" s="249"/>
      <c r="ZX202" s="249"/>
      <c r="ZY202" s="249"/>
      <c r="ZZ202" s="249"/>
      <c r="AAA202" s="249"/>
      <c r="AAB202" s="249"/>
      <c r="AAC202" s="249"/>
      <c r="AAD202" s="249"/>
      <c r="AAE202" s="249"/>
      <c r="AAF202" s="249"/>
      <c r="AAG202" s="249"/>
      <c r="AAH202" s="249"/>
      <c r="AAI202" s="249"/>
      <c r="AAJ202" s="249"/>
      <c r="AAK202" s="249"/>
      <c r="AAL202" s="249"/>
      <c r="AAM202" s="249"/>
      <c r="AAN202" s="249"/>
      <c r="AAO202" s="249"/>
      <c r="AAP202" s="249"/>
      <c r="AAQ202" s="249"/>
      <c r="AAR202" s="249"/>
      <c r="AAS202" s="249"/>
      <c r="AAT202" s="249"/>
      <c r="AAU202" s="249"/>
      <c r="AAV202" s="249"/>
      <c r="AAW202" s="249"/>
      <c r="AAX202" s="249"/>
      <c r="AAY202" s="249"/>
      <c r="AAZ202" s="249"/>
      <c r="ABA202" s="249"/>
      <c r="ABB202" s="249"/>
      <c r="ABC202" s="249"/>
      <c r="ABD202" s="249"/>
      <c r="ABE202" s="249"/>
      <c r="ABF202" s="249"/>
      <c r="ABG202" s="249"/>
      <c r="ABH202" s="249"/>
      <c r="ABI202" s="249"/>
      <c r="ABJ202" s="249"/>
      <c r="ABK202" s="249"/>
      <c r="ABL202" s="249"/>
      <c r="ABM202" s="249"/>
      <c r="ABN202" s="249"/>
      <c r="ABO202" s="249"/>
      <c r="ABP202" s="249"/>
      <c r="ABQ202" s="249"/>
      <c r="ABR202" s="249"/>
      <c r="ABS202" s="249"/>
      <c r="ABT202" s="249"/>
      <c r="ABU202" s="249"/>
      <c r="ABV202" s="249"/>
      <c r="ABW202" s="249"/>
      <c r="ABX202" s="249"/>
      <c r="ABY202" s="249"/>
      <c r="ABZ202" s="249"/>
      <c r="ACA202" s="249"/>
      <c r="ACB202" s="249"/>
      <c r="ACC202" s="249"/>
      <c r="ACD202" s="249"/>
      <c r="ACE202" s="249"/>
      <c r="ACF202" s="249"/>
      <c r="ACG202" s="249"/>
      <c r="ACH202" s="249"/>
      <c r="ACI202" s="249"/>
      <c r="ACJ202" s="249"/>
      <c r="ACK202" s="249"/>
      <c r="ACL202" s="249"/>
      <c r="ACM202" s="249"/>
      <c r="ACN202" s="249"/>
      <c r="ACO202" s="249"/>
      <c r="ACP202" s="249"/>
      <c r="ACQ202" s="249"/>
      <c r="ACR202" s="249"/>
      <c r="ACS202" s="249"/>
      <c r="ACT202" s="249"/>
      <c r="ACU202" s="249"/>
      <c r="ACV202" s="249"/>
      <c r="ACW202" s="249"/>
      <c r="ACX202" s="249"/>
      <c r="ACY202" s="249"/>
      <c r="ACZ202" s="249"/>
      <c r="ADA202" s="249"/>
      <c r="ADB202" s="249"/>
      <c r="ADC202" s="249"/>
      <c r="ADD202" s="249"/>
      <c r="ADE202" s="249"/>
      <c r="ADF202" s="249"/>
      <c r="ADG202" s="249"/>
      <c r="ADH202" s="249"/>
      <c r="ADI202" s="249"/>
      <c r="ADJ202" s="249"/>
      <c r="ADK202" s="249"/>
      <c r="ADL202" s="249"/>
      <c r="ADM202" s="249"/>
      <c r="ADN202" s="249"/>
      <c r="ADO202" s="249"/>
      <c r="ADP202" s="249"/>
      <c r="ADQ202" s="249"/>
      <c r="ADR202" s="249"/>
      <c r="ADS202" s="249"/>
      <c r="ADT202" s="249"/>
      <c r="ADU202" s="249"/>
      <c r="ADV202" s="249"/>
      <c r="ADW202" s="249"/>
      <c r="ADX202" s="249"/>
      <c r="ADY202" s="249"/>
      <c r="ADZ202" s="249"/>
      <c r="AEA202" s="249"/>
      <c r="AEB202" s="249"/>
      <c r="AEC202" s="249"/>
      <c r="AED202" s="249"/>
      <c r="AEE202" s="249"/>
      <c r="AEF202" s="249"/>
      <c r="AEG202" s="249"/>
      <c r="AEH202" s="249"/>
      <c r="AEI202" s="249"/>
      <c r="AEJ202" s="249"/>
      <c r="AEK202" s="249"/>
      <c r="AEL202" s="249"/>
      <c r="AEM202" s="249"/>
      <c r="AEN202" s="249"/>
      <c r="AEO202" s="249"/>
      <c r="AEP202" s="249"/>
      <c r="AEQ202" s="249"/>
      <c r="AER202" s="249"/>
      <c r="AES202" s="249"/>
      <c r="AET202" s="249"/>
      <c r="AEU202" s="249"/>
      <c r="AEV202" s="249"/>
      <c r="AEW202" s="249"/>
      <c r="AEX202" s="249"/>
      <c r="AEY202" s="249"/>
      <c r="AEZ202" s="249"/>
      <c r="AFA202" s="249"/>
      <c r="AFB202" s="249"/>
      <c r="AFC202" s="249"/>
      <c r="AFD202" s="249"/>
      <c r="AFE202" s="249"/>
      <c r="AFF202" s="249"/>
      <c r="AFG202" s="249"/>
      <c r="AFH202" s="249"/>
      <c r="AFI202" s="249"/>
      <c r="AFJ202" s="249"/>
      <c r="AFK202" s="249"/>
      <c r="AFL202" s="249"/>
      <c r="AFM202" s="249"/>
      <c r="AFN202" s="249"/>
      <c r="AFO202" s="249"/>
      <c r="AFP202" s="249"/>
      <c r="AFQ202" s="249"/>
      <c r="AFR202" s="249"/>
      <c r="AFS202" s="249"/>
      <c r="AFT202" s="249"/>
      <c r="AFU202" s="249"/>
      <c r="AFV202" s="249"/>
      <c r="AFW202" s="249"/>
      <c r="AFX202" s="249"/>
      <c r="AFY202" s="249"/>
      <c r="AFZ202" s="249"/>
      <c r="AGA202" s="249"/>
      <c r="AGB202" s="249"/>
      <c r="AGC202" s="249"/>
      <c r="AGD202" s="249"/>
      <c r="AGE202" s="249"/>
      <c r="AGF202" s="249"/>
      <c r="AGG202" s="249"/>
      <c r="AGH202" s="249"/>
      <c r="AGI202" s="249"/>
      <c r="AGJ202" s="249"/>
      <c r="AGK202" s="249"/>
      <c r="AGL202" s="249"/>
      <c r="AGM202" s="249"/>
      <c r="AGN202" s="249"/>
      <c r="AGO202" s="249"/>
      <c r="AGP202" s="249"/>
      <c r="AGQ202" s="249"/>
      <c r="AGR202" s="249"/>
      <c r="AGS202" s="249"/>
      <c r="AGT202" s="249"/>
      <c r="AGU202" s="249"/>
      <c r="AGV202" s="249"/>
      <c r="AGW202" s="249"/>
      <c r="AGX202" s="249"/>
      <c r="AGY202" s="249"/>
      <c r="AGZ202" s="249"/>
      <c r="AHA202" s="249"/>
      <c r="AHB202" s="249"/>
      <c r="AHC202" s="249"/>
      <c r="AHD202" s="249"/>
      <c r="AHE202" s="249"/>
      <c r="AHF202" s="249"/>
      <c r="AHG202" s="249"/>
      <c r="AHH202" s="249"/>
      <c r="AHI202" s="249"/>
      <c r="AHJ202" s="249"/>
      <c r="AHK202" s="249"/>
      <c r="AHL202" s="249"/>
      <c r="AHM202" s="249"/>
      <c r="AHN202" s="249"/>
      <c r="AHO202" s="249"/>
      <c r="AHP202" s="249"/>
      <c r="AHQ202" s="249"/>
      <c r="AHR202" s="249"/>
      <c r="AHS202" s="249"/>
      <c r="AHT202" s="249"/>
      <c r="AHU202" s="249"/>
      <c r="AHV202" s="249"/>
      <c r="AHW202" s="249"/>
      <c r="AHX202" s="249"/>
      <c r="AHY202" s="249"/>
      <c r="AHZ202" s="249"/>
      <c r="AIA202" s="249"/>
      <c r="AIB202" s="249"/>
      <c r="AIC202" s="249"/>
      <c r="AID202" s="249"/>
      <c r="AIE202" s="249"/>
      <c r="AIF202" s="249"/>
      <c r="AIG202" s="249"/>
      <c r="AIH202" s="249"/>
      <c r="AII202" s="249"/>
      <c r="AIJ202" s="249"/>
      <c r="AIK202" s="249"/>
      <c r="AIL202" s="249"/>
      <c r="AIM202" s="249"/>
      <c r="AIN202" s="249"/>
      <c r="AIO202" s="249"/>
      <c r="AIP202" s="249"/>
      <c r="AIQ202" s="249"/>
      <c r="AIR202" s="249"/>
      <c r="AIS202" s="249"/>
      <c r="AIT202" s="249"/>
      <c r="AIU202" s="249"/>
      <c r="AIV202" s="249"/>
      <c r="AIW202" s="249"/>
      <c r="AIX202" s="249"/>
      <c r="AIY202" s="249"/>
      <c r="AIZ202" s="249"/>
      <c r="AJA202" s="249"/>
      <c r="AJB202" s="249"/>
      <c r="AJC202" s="249"/>
      <c r="AJD202" s="249"/>
      <c r="AJE202" s="249"/>
      <c r="AJF202" s="249"/>
      <c r="AJG202" s="249"/>
      <c r="AJH202" s="249"/>
      <c r="AJI202" s="249"/>
      <c r="AJJ202" s="249"/>
      <c r="AJK202" s="249"/>
      <c r="AJL202" s="249"/>
      <c r="AJM202" s="249"/>
      <c r="AJN202" s="249"/>
      <c r="AJO202" s="249"/>
      <c r="AJP202" s="249"/>
      <c r="AJQ202" s="249"/>
      <c r="AJR202" s="249"/>
      <c r="AJS202" s="249"/>
      <c r="AJT202" s="249"/>
      <c r="AJU202" s="249"/>
      <c r="AJV202" s="249"/>
      <c r="AJW202" s="249"/>
      <c r="AJX202" s="249"/>
      <c r="AJY202" s="249"/>
      <c r="AJZ202" s="249"/>
      <c r="AKA202" s="249"/>
      <c r="AKB202" s="249"/>
      <c r="AKC202" s="249"/>
      <c r="AKD202" s="249"/>
      <c r="AKE202" s="249"/>
      <c r="AKF202" s="249"/>
      <c r="AKG202" s="249"/>
      <c r="AKH202" s="249"/>
      <c r="AKI202" s="249"/>
      <c r="AKJ202" s="249"/>
      <c r="AKK202" s="249"/>
      <c r="AKL202" s="249"/>
      <c r="AKM202" s="249"/>
      <c r="AKN202" s="249"/>
      <c r="AKO202" s="249"/>
      <c r="AKP202" s="249"/>
      <c r="AKQ202" s="249"/>
      <c r="AKR202" s="249"/>
      <c r="AKS202" s="249"/>
      <c r="AKT202" s="249"/>
      <c r="AKU202" s="249"/>
      <c r="AKV202" s="249"/>
      <c r="AKW202" s="249"/>
      <c r="AKX202" s="249"/>
      <c r="AKY202" s="249"/>
      <c r="AKZ202" s="249"/>
      <c r="ALA202" s="249"/>
      <c r="ALB202" s="249"/>
      <c r="ALC202" s="249"/>
      <c r="ALD202" s="249"/>
      <c r="ALE202" s="249"/>
      <c r="ALF202" s="249"/>
      <c r="ALG202" s="249"/>
      <c r="ALH202" s="249"/>
      <c r="ALI202" s="249"/>
      <c r="ALJ202" s="249"/>
      <c r="ALK202" s="249"/>
      <c r="ALL202" s="249"/>
      <c r="ALM202" s="249"/>
      <c r="ALN202" s="249"/>
      <c r="ALO202" s="249"/>
      <c r="ALP202" s="249"/>
      <c r="ALQ202" s="249"/>
      <c r="ALR202" s="249"/>
      <c r="ALS202" s="249"/>
      <c r="ALT202" s="249"/>
      <c r="ALU202" s="249"/>
      <c r="ALV202" s="249"/>
      <c r="ALW202" s="249"/>
      <c r="ALX202" s="249"/>
      <c r="ALY202" s="249"/>
      <c r="ALZ202" s="249"/>
      <c r="AMA202" s="249"/>
      <c r="AMB202" s="249"/>
      <c r="AMC202" s="249"/>
      <c r="AMD202" s="249"/>
      <c r="AME202" s="249"/>
      <c r="AMF202" s="249"/>
      <c r="AMG202" s="249"/>
      <c r="AMH202" s="249"/>
      <c r="AMI202" s="249"/>
      <c r="AMJ202" s="249"/>
      <c r="AMK202" s="249"/>
      <c r="AML202" s="249"/>
      <c r="AMM202" s="249"/>
      <c r="AMN202" s="249"/>
      <c r="AMO202" s="249"/>
      <c r="AMP202" s="249"/>
      <c r="AMQ202" s="249"/>
      <c r="AMR202" s="249"/>
      <c r="AMS202" s="249"/>
      <c r="AMT202" s="249"/>
      <c r="AMU202" s="249"/>
      <c r="AMV202" s="249"/>
      <c r="AMW202" s="249"/>
      <c r="AMX202" s="249"/>
      <c r="AMY202" s="249"/>
      <c r="AMZ202" s="249"/>
      <c r="ANA202" s="249"/>
      <c r="ANB202" s="249"/>
      <c r="ANC202" s="249"/>
      <c r="AND202" s="249"/>
      <c r="ANE202" s="249"/>
      <c r="ANF202" s="249"/>
      <c r="ANG202" s="249"/>
      <c r="ANH202" s="249"/>
      <c r="ANI202" s="249"/>
      <c r="ANJ202" s="249"/>
      <c r="ANK202" s="249"/>
      <c r="ANL202" s="249"/>
      <c r="ANM202" s="249"/>
      <c r="ANN202" s="249"/>
      <c r="ANO202" s="249"/>
      <c r="ANP202" s="249"/>
      <c r="ANQ202" s="249"/>
      <c r="ANR202" s="249"/>
      <c r="ANS202" s="249"/>
      <c r="ANT202" s="249"/>
      <c r="ANU202" s="249"/>
      <c r="ANV202" s="249"/>
      <c r="ANW202" s="249"/>
      <c r="ANX202" s="249"/>
      <c r="ANY202" s="249"/>
      <c r="ANZ202" s="249"/>
      <c r="AOA202" s="249"/>
      <c r="AOB202" s="249"/>
      <c r="AOC202" s="249"/>
      <c r="AOD202" s="249"/>
      <c r="AOE202" s="249"/>
      <c r="AOF202" s="249"/>
      <c r="AOG202" s="249"/>
      <c r="AOH202" s="249"/>
      <c r="AOI202" s="249"/>
      <c r="AOJ202" s="249"/>
      <c r="AOK202" s="249"/>
      <c r="AOL202" s="249"/>
      <c r="AOM202" s="249"/>
      <c r="AON202" s="249"/>
      <c r="AOO202" s="249"/>
      <c r="AOP202" s="249"/>
      <c r="AOQ202" s="249"/>
      <c r="AOR202" s="249"/>
      <c r="AOS202" s="249"/>
      <c r="AOT202" s="249"/>
      <c r="AOU202" s="249"/>
      <c r="AOV202" s="249"/>
      <c r="AOW202" s="249"/>
      <c r="AOX202" s="249"/>
      <c r="AOY202" s="249"/>
      <c r="AOZ202" s="249"/>
      <c r="APA202" s="249"/>
      <c r="APB202" s="249"/>
      <c r="APC202" s="249"/>
      <c r="APD202" s="249"/>
      <c r="APE202" s="249"/>
      <c r="APF202" s="249"/>
      <c r="APG202" s="249"/>
      <c r="APH202" s="249"/>
      <c r="API202" s="249"/>
      <c r="APJ202" s="249"/>
      <c r="APK202" s="249"/>
      <c r="APL202" s="249"/>
      <c r="APM202" s="249"/>
      <c r="APN202" s="249"/>
      <c r="APO202" s="249"/>
      <c r="APP202" s="249"/>
    </row>
    <row r="203" spans="1:1108" s="249" customFormat="1">
      <c r="A203" s="42">
        <v>483</v>
      </c>
      <c r="B203" s="168">
        <v>186</v>
      </c>
      <c r="C203" s="102" t="s">
        <v>1254</v>
      </c>
      <c r="D203" s="174">
        <v>2005</v>
      </c>
      <c r="E203" s="408" t="s">
        <v>1240</v>
      </c>
      <c r="F203" s="280" t="s">
        <v>1242</v>
      </c>
      <c r="G203" s="405" t="s">
        <v>1241</v>
      </c>
      <c r="H203" s="405" t="s">
        <v>1244</v>
      </c>
      <c r="I203" s="405" t="s">
        <v>1243</v>
      </c>
      <c r="J203" s="10" t="s">
        <v>1245</v>
      </c>
      <c r="K203" s="10" t="s">
        <v>1246</v>
      </c>
      <c r="L203" s="74" t="s">
        <v>1247</v>
      </c>
      <c r="M203" s="10" t="s">
        <v>1248</v>
      </c>
      <c r="N203" s="74" t="s">
        <v>201</v>
      </c>
      <c r="O203" s="177">
        <v>101609</v>
      </c>
      <c r="P203" s="401">
        <v>50</v>
      </c>
      <c r="Q203" s="401" t="s">
        <v>0</v>
      </c>
      <c r="R203" s="401">
        <v>50</v>
      </c>
      <c r="S203" s="109" t="s">
        <v>0</v>
      </c>
      <c r="T203" s="109">
        <v>1.25</v>
      </c>
      <c r="U203" s="109" t="s">
        <v>0</v>
      </c>
      <c r="V203" s="109">
        <v>5.7</v>
      </c>
      <c r="W203" s="109" t="s">
        <v>0</v>
      </c>
      <c r="X203" s="109">
        <v>3</v>
      </c>
      <c r="Y203" s="109" t="s">
        <v>0</v>
      </c>
      <c r="Z203" s="109">
        <v>5</v>
      </c>
      <c r="AA203" s="109" t="s">
        <v>0</v>
      </c>
      <c r="AB203" s="109"/>
      <c r="AC203" s="109" t="s">
        <v>0</v>
      </c>
      <c r="AD203" s="109"/>
      <c r="AE203" s="109" t="s">
        <v>0</v>
      </c>
      <c r="AF203" s="77">
        <v>3</v>
      </c>
      <c r="AG203" s="78">
        <v>6</v>
      </c>
      <c r="AH203" s="77" t="s">
        <v>1183</v>
      </c>
      <c r="AI203" s="77" t="s">
        <v>0</v>
      </c>
      <c r="AJ203" s="78"/>
      <c r="AK203" s="78"/>
      <c r="AL203" s="25" t="s">
        <v>11</v>
      </c>
      <c r="AM203" s="25"/>
      <c r="AN203" s="25"/>
      <c r="AO203" s="25"/>
      <c r="AP203" s="111">
        <v>20</v>
      </c>
      <c r="AQ203" s="111" t="s">
        <v>7</v>
      </c>
      <c r="AR203" s="83">
        <v>0.03</v>
      </c>
      <c r="AS203" s="83" t="s">
        <v>20</v>
      </c>
      <c r="AT203" s="265"/>
      <c r="AU203" s="266"/>
      <c r="AV203" s="266"/>
      <c r="AW203" s="74" t="s">
        <v>206</v>
      </c>
      <c r="AX203" s="74" t="s">
        <v>207</v>
      </c>
      <c r="AY203" s="74" t="s">
        <v>208</v>
      </c>
      <c r="AZ203" s="74" t="s">
        <v>209</v>
      </c>
      <c r="BA203" s="152" t="s">
        <v>4</v>
      </c>
      <c r="BB203" s="86" t="s">
        <v>165</v>
      </c>
      <c r="BC203" s="86" t="s">
        <v>4</v>
      </c>
      <c r="BD203" s="86" t="s">
        <v>166</v>
      </c>
      <c r="BE203" s="404" t="s">
        <v>1160</v>
      </c>
      <c r="BF203" s="236" t="s">
        <v>1170</v>
      </c>
      <c r="BG203" s="236" t="s">
        <v>1171</v>
      </c>
      <c r="BH203" s="236" t="s">
        <v>1172</v>
      </c>
      <c r="BM203" s="155" t="s">
        <v>215</v>
      </c>
      <c r="BN203" s="154" t="s">
        <v>216</v>
      </c>
      <c r="BO203" s="154" t="s">
        <v>217</v>
      </c>
      <c r="BP203" s="154" t="s">
        <v>218</v>
      </c>
      <c r="BQ203" s="155" t="s">
        <v>219</v>
      </c>
      <c r="BR203" s="154" t="s">
        <v>220</v>
      </c>
      <c r="BS203" s="121" t="s">
        <v>221</v>
      </c>
      <c r="BT203" s="121" t="s">
        <v>222</v>
      </c>
      <c r="BU203" s="121" t="s">
        <v>215</v>
      </c>
      <c r="BV203" s="121" t="s">
        <v>216</v>
      </c>
      <c r="BW203" s="121" t="s">
        <v>217</v>
      </c>
      <c r="BX203" s="121" t="s">
        <v>218</v>
      </c>
      <c r="BY203" s="121" t="s">
        <v>283</v>
      </c>
      <c r="BZ203" s="154"/>
      <c r="CA203" s="154"/>
      <c r="CB203" s="154"/>
      <c r="CC203" s="154" t="s">
        <v>227</v>
      </c>
      <c r="CD203" s="156" t="s">
        <v>228</v>
      </c>
      <c r="CE203" s="157" t="s">
        <v>229</v>
      </c>
      <c r="CF203" s="157" t="s">
        <v>230</v>
      </c>
      <c r="CG203" s="245" t="s">
        <v>231</v>
      </c>
      <c r="CH203" s="154" t="s">
        <v>232</v>
      </c>
      <c r="CI203" s="156" t="s">
        <v>233</v>
      </c>
      <c r="CJ203" s="156" t="s">
        <v>234</v>
      </c>
      <c r="CK203" s="158"/>
      <c r="CL203" s="158"/>
      <c r="CM203" s="158"/>
      <c r="CN203" s="158"/>
      <c r="CO203" s="158"/>
      <c r="CP203" s="158"/>
      <c r="CQ203" s="158"/>
      <c r="CR203" s="158"/>
      <c r="CS203" s="158"/>
      <c r="CT203" s="158"/>
      <c r="CU203" s="158"/>
      <c r="CV203" s="158"/>
      <c r="CW203" s="158"/>
      <c r="CX203" s="158"/>
      <c r="CY203" s="158"/>
      <c r="CZ203" s="91"/>
      <c r="DA203" s="92"/>
      <c r="DB203" s="92"/>
      <c r="DC203" s="92"/>
      <c r="DD203" s="92"/>
      <c r="DE203" s="91" t="s">
        <v>235</v>
      </c>
      <c r="DF203" s="92"/>
      <c r="DG203" s="158"/>
      <c r="DH203" s="158"/>
      <c r="DI203" s="92"/>
      <c r="DJ203" s="91"/>
      <c r="DK203" s="91"/>
      <c r="DL203" s="91"/>
      <c r="DM203" s="127" t="s">
        <v>283</v>
      </c>
      <c r="DN203" s="127" t="s">
        <v>283</v>
      </c>
      <c r="DO203" s="127" t="s">
        <v>283</v>
      </c>
      <c r="DP203" s="127"/>
      <c r="DQ203" s="91"/>
      <c r="DR203" s="91"/>
      <c r="DS203" s="91"/>
      <c r="DT203" s="91"/>
      <c r="DU203" s="91" t="s">
        <v>1173</v>
      </c>
      <c r="DV203" s="91" t="s">
        <v>1174</v>
      </c>
      <c r="DW203" s="91" t="s">
        <v>1175</v>
      </c>
      <c r="DX203" s="91" t="s">
        <v>1176</v>
      </c>
      <c r="DY203" s="91"/>
      <c r="DZ203" s="91"/>
      <c r="EA203" s="91"/>
      <c r="EB203" s="91"/>
      <c r="EC203" s="91"/>
      <c r="ED203" s="91"/>
      <c r="EE203" s="91"/>
      <c r="EF203" s="91"/>
      <c r="EG203" s="94"/>
      <c r="EH203" s="94"/>
      <c r="EI203" s="95"/>
      <c r="EJ203" s="95"/>
      <c r="EK203" s="96"/>
      <c r="EL203" s="74"/>
      <c r="EM203" s="74"/>
      <c r="EN203" s="137"/>
      <c r="EO203" s="185"/>
      <c r="EP203" s="185"/>
      <c r="EQ203" s="185" t="s">
        <v>1249</v>
      </c>
      <c r="ER203" s="185" t="s">
        <v>1250</v>
      </c>
      <c r="ES203" s="185" t="s">
        <v>1251</v>
      </c>
      <c r="ET203" s="185"/>
      <c r="EU203" s="185"/>
      <c r="EV203" s="137"/>
      <c r="EW203" s="137"/>
      <c r="EX203" s="356"/>
      <c r="EY203" s="356"/>
      <c r="EZ203" s="356"/>
      <c r="FA203" s="356"/>
      <c r="FB203" s="356"/>
      <c r="FC203" s="356"/>
      <c r="FD203" s="356"/>
      <c r="FE203" s="356"/>
      <c r="FF203" s="248"/>
      <c r="FG203" s="248"/>
      <c r="FH203" s="248"/>
      <c r="FI203" s="248"/>
      <c r="FJ203" s="248"/>
      <c r="FK203" s="248"/>
      <c r="FL203" s="135">
        <v>1</v>
      </c>
      <c r="FM203" s="136"/>
      <c r="FN203" s="136"/>
      <c r="FO203" s="136"/>
      <c r="FP203" s="136"/>
      <c r="FQ203" s="136"/>
      <c r="FR203" s="136"/>
      <c r="FS203" s="136"/>
      <c r="FT203" s="136"/>
      <c r="FU203" s="136"/>
      <c r="FV203" s="136"/>
    </row>
    <row r="204" spans="1:1108" s="249" customFormat="1">
      <c r="A204" s="42">
        <v>484</v>
      </c>
      <c r="B204" s="168">
        <v>187</v>
      </c>
      <c r="C204" s="102" t="s">
        <v>1255</v>
      </c>
      <c r="D204" s="174">
        <v>2005</v>
      </c>
      <c r="E204" s="408" t="s">
        <v>1240</v>
      </c>
      <c r="F204" s="280" t="s">
        <v>1242</v>
      </c>
      <c r="G204" s="405" t="s">
        <v>1241</v>
      </c>
      <c r="H204" s="405" t="s">
        <v>1244</v>
      </c>
      <c r="I204" s="405" t="s">
        <v>1243</v>
      </c>
      <c r="J204" s="10" t="s">
        <v>1245</v>
      </c>
      <c r="K204" s="10" t="s">
        <v>1246</v>
      </c>
      <c r="L204" s="74" t="s">
        <v>1247</v>
      </c>
      <c r="M204" s="10" t="s">
        <v>1248</v>
      </c>
      <c r="N204" s="74" t="s">
        <v>201</v>
      </c>
      <c r="O204" s="177">
        <v>101610</v>
      </c>
      <c r="P204" s="401">
        <v>60</v>
      </c>
      <c r="Q204" s="401" t="s">
        <v>0</v>
      </c>
      <c r="R204" s="401">
        <v>60</v>
      </c>
      <c r="S204" s="109" t="s">
        <v>0</v>
      </c>
      <c r="T204" s="109">
        <v>1.5</v>
      </c>
      <c r="U204" s="109" t="s">
        <v>0</v>
      </c>
      <c r="V204" s="109">
        <v>6.7</v>
      </c>
      <c r="W204" s="109" t="s">
        <v>0</v>
      </c>
      <c r="X204" s="109">
        <v>3.5</v>
      </c>
      <c r="Y204" s="109" t="s">
        <v>0</v>
      </c>
      <c r="Z204" s="109">
        <v>5</v>
      </c>
      <c r="AA204" s="109" t="s">
        <v>0</v>
      </c>
      <c r="AB204" s="109"/>
      <c r="AC204" s="109" t="s">
        <v>0</v>
      </c>
      <c r="AD204" s="109"/>
      <c r="AE204" s="109" t="s">
        <v>0</v>
      </c>
      <c r="AF204" s="77">
        <v>3</v>
      </c>
      <c r="AG204" s="78">
        <v>6</v>
      </c>
      <c r="AH204" s="77" t="s">
        <v>1183</v>
      </c>
      <c r="AI204" s="77" t="s">
        <v>0</v>
      </c>
      <c r="AJ204" s="78"/>
      <c r="AK204" s="78"/>
      <c r="AL204" s="25" t="s">
        <v>11</v>
      </c>
      <c r="AM204" s="25"/>
      <c r="AN204" s="25"/>
      <c r="AO204" s="25"/>
      <c r="AP204" s="111">
        <v>20</v>
      </c>
      <c r="AQ204" s="111" t="s">
        <v>7</v>
      </c>
      <c r="AR204" s="83">
        <v>5.3999999999999999E-2</v>
      </c>
      <c r="AS204" s="83" t="s">
        <v>20</v>
      </c>
      <c r="AT204" s="265"/>
      <c r="AU204" s="266"/>
      <c r="AV204" s="266"/>
      <c r="AW204" s="74" t="s">
        <v>206</v>
      </c>
      <c r="AX204" s="74" t="s">
        <v>207</v>
      </c>
      <c r="AY204" s="74" t="s">
        <v>208</v>
      </c>
      <c r="AZ204" s="74" t="s">
        <v>209</v>
      </c>
      <c r="BA204" s="152" t="s">
        <v>4</v>
      </c>
      <c r="BB204" s="86" t="s">
        <v>165</v>
      </c>
      <c r="BC204" s="86" t="s">
        <v>4</v>
      </c>
      <c r="BD204" s="86" t="s">
        <v>166</v>
      </c>
      <c r="BE204" s="404" t="s">
        <v>1160</v>
      </c>
      <c r="BF204" s="236" t="s">
        <v>1170</v>
      </c>
      <c r="BG204" s="236" t="s">
        <v>1171</v>
      </c>
      <c r="BH204" s="236" t="s">
        <v>1172</v>
      </c>
      <c r="BM204" s="155" t="s">
        <v>215</v>
      </c>
      <c r="BN204" s="154" t="s">
        <v>216</v>
      </c>
      <c r="BO204" s="154" t="s">
        <v>217</v>
      </c>
      <c r="BP204" s="154" t="s">
        <v>218</v>
      </c>
      <c r="BQ204" s="155" t="s">
        <v>219</v>
      </c>
      <c r="BR204" s="154" t="s">
        <v>220</v>
      </c>
      <c r="BS204" s="121" t="s">
        <v>221</v>
      </c>
      <c r="BT204" s="121" t="s">
        <v>222</v>
      </c>
      <c r="BU204" s="121" t="s">
        <v>215</v>
      </c>
      <c r="BV204" s="121" t="s">
        <v>216</v>
      </c>
      <c r="BW204" s="121" t="s">
        <v>217</v>
      </c>
      <c r="BX204" s="121" t="s">
        <v>218</v>
      </c>
      <c r="BY204" s="121" t="s">
        <v>283</v>
      </c>
      <c r="BZ204" s="154"/>
      <c r="CA204" s="154"/>
      <c r="CB204" s="154"/>
      <c r="CC204" s="154" t="s">
        <v>227</v>
      </c>
      <c r="CD204" s="156" t="s">
        <v>228</v>
      </c>
      <c r="CE204" s="157" t="s">
        <v>229</v>
      </c>
      <c r="CF204" s="157" t="s">
        <v>230</v>
      </c>
      <c r="CG204" s="245" t="s">
        <v>231</v>
      </c>
      <c r="CH204" s="154" t="s">
        <v>232</v>
      </c>
      <c r="CI204" s="156" t="s">
        <v>233</v>
      </c>
      <c r="CJ204" s="156" t="s">
        <v>234</v>
      </c>
      <c r="CK204" s="158"/>
      <c r="CL204" s="158"/>
      <c r="CM204" s="158"/>
      <c r="CN204" s="158"/>
      <c r="CO204" s="158"/>
      <c r="CP204" s="158"/>
      <c r="CQ204" s="158"/>
      <c r="CR204" s="158"/>
      <c r="CS204" s="158"/>
      <c r="CT204" s="158"/>
      <c r="CU204" s="158"/>
      <c r="CV204" s="158"/>
      <c r="CW204" s="158"/>
      <c r="CX204" s="158"/>
      <c r="CY204" s="158"/>
      <c r="CZ204" s="91"/>
      <c r="DA204" s="92"/>
      <c r="DB204" s="92"/>
      <c r="DC204" s="92"/>
      <c r="DD204" s="92"/>
      <c r="DE204" s="91" t="s">
        <v>235</v>
      </c>
      <c r="DF204" s="92"/>
      <c r="DG204" s="158"/>
      <c r="DH204" s="158"/>
      <c r="DI204" s="92"/>
      <c r="DJ204" s="91"/>
      <c r="DK204" s="91"/>
      <c r="DL204" s="91"/>
      <c r="DM204" s="127" t="s">
        <v>283</v>
      </c>
      <c r="DN204" s="127" t="s">
        <v>283</v>
      </c>
      <c r="DO204" s="127" t="s">
        <v>283</v>
      </c>
      <c r="DP204" s="127"/>
      <c r="DQ204" s="91"/>
      <c r="DR204" s="91"/>
      <c r="DS204" s="91"/>
      <c r="DT204" s="91"/>
      <c r="DU204" s="91" t="s">
        <v>1173</v>
      </c>
      <c r="DV204" s="91" t="s">
        <v>1174</v>
      </c>
      <c r="DW204" s="91" t="s">
        <v>1175</v>
      </c>
      <c r="DX204" s="91" t="s">
        <v>1176</v>
      </c>
      <c r="DY204" s="91"/>
      <c r="DZ204" s="91"/>
      <c r="EA204" s="91"/>
      <c r="EB204" s="91"/>
      <c r="EC204" s="91"/>
      <c r="ED204" s="91"/>
      <c r="EE204" s="91"/>
      <c r="EF204" s="91"/>
      <c r="EG204" s="94"/>
      <c r="EH204" s="94"/>
      <c r="EI204" s="95"/>
      <c r="EJ204" s="95"/>
      <c r="EK204" s="96"/>
      <c r="EL204" s="74"/>
      <c r="EM204" s="74"/>
      <c r="EN204" s="137"/>
      <c r="EO204" s="185"/>
      <c r="EP204" s="185"/>
      <c r="EQ204" s="185" t="s">
        <v>1249</v>
      </c>
      <c r="ER204" s="185" t="s">
        <v>1250</v>
      </c>
      <c r="ES204" s="185" t="s">
        <v>1251</v>
      </c>
      <c r="ET204" s="185"/>
      <c r="EU204" s="185"/>
      <c r="EV204" s="137"/>
      <c r="EW204" s="137"/>
      <c r="EX204" s="356"/>
      <c r="EY204" s="356"/>
      <c r="EZ204" s="356"/>
      <c r="FA204" s="356"/>
      <c r="FB204" s="356"/>
      <c r="FC204" s="356"/>
      <c r="FD204" s="356"/>
      <c r="FE204" s="356"/>
      <c r="FF204" s="248"/>
      <c r="FG204" s="248"/>
      <c r="FH204" s="248"/>
      <c r="FI204" s="248"/>
      <c r="FJ204" s="248"/>
      <c r="FK204" s="248"/>
      <c r="FL204" s="135">
        <v>1</v>
      </c>
      <c r="FM204" s="136"/>
      <c r="FN204" s="136"/>
      <c r="FO204" s="136"/>
      <c r="FP204" s="136"/>
      <c r="FQ204" s="136"/>
      <c r="FR204" s="136"/>
      <c r="FS204" s="136"/>
      <c r="FT204" s="136"/>
      <c r="FU204" s="136"/>
      <c r="FV204" s="136"/>
    </row>
    <row r="205" spans="1:1108" s="153" customFormat="1">
      <c r="A205" s="42">
        <v>485</v>
      </c>
      <c r="B205" s="168">
        <v>188</v>
      </c>
      <c r="C205" s="102" t="s">
        <v>1256</v>
      </c>
      <c r="D205" s="174">
        <v>2005</v>
      </c>
      <c r="E205" s="312" t="s">
        <v>1240</v>
      </c>
      <c r="F205" s="280" t="s">
        <v>1242</v>
      </c>
      <c r="G205" s="405" t="s">
        <v>1241</v>
      </c>
      <c r="H205" s="405" t="s">
        <v>1244</v>
      </c>
      <c r="I205" s="405" t="s">
        <v>1243</v>
      </c>
      <c r="J205" s="10" t="s">
        <v>1245</v>
      </c>
      <c r="K205" s="10" t="s">
        <v>1246</v>
      </c>
      <c r="L205" s="74" t="s">
        <v>1247</v>
      </c>
      <c r="M205" s="10" t="s">
        <v>1248</v>
      </c>
      <c r="N205" s="74" t="s">
        <v>201</v>
      </c>
      <c r="O205" s="177">
        <v>101612</v>
      </c>
      <c r="P205" s="401">
        <v>70</v>
      </c>
      <c r="Q205" s="401" t="s">
        <v>0</v>
      </c>
      <c r="R205" s="401">
        <v>70</v>
      </c>
      <c r="S205" s="109" t="s">
        <v>0</v>
      </c>
      <c r="T205" s="109">
        <v>1.5</v>
      </c>
      <c r="U205" s="109" t="s">
        <v>0</v>
      </c>
      <c r="V205" s="109">
        <v>6</v>
      </c>
      <c r="W205" s="109" t="s">
        <v>0</v>
      </c>
      <c r="X205" s="109">
        <v>2.75</v>
      </c>
      <c r="Y205" s="109" t="s">
        <v>0</v>
      </c>
      <c r="Z205" s="109">
        <v>5</v>
      </c>
      <c r="AA205" s="109" t="s">
        <v>0</v>
      </c>
      <c r="AB205" s="109"/>
      <c r="AC205" s="109" t="s">
        <v>0</v>
      </c>
      <c r="AD205" s="109"/>
      <c r="AE205" s="109" t="s">
        <v>0</v>
      </c>
      <c r="AF205" s="77">
        <v>3.5</v>
      </c>
      <c r="AG205" s="78">
        <v>6</v>
      </c>
      <c r="AH205" s="77" t="s">
        <v>1186</v>
      </c>
      <c r="AI205" s="77" t="s">
        <v>0</v>
      </c>
      <c r="AJ205" s="78"/>
      <c r="AK205" s="78"/>
      <c r="AL205" s="25" t="s">
        <v>11</v>
      </c>
      <c r="AM205" s="25"/>
      <c r="AN205" s="25"/>
      <c r="AO205" s="25"/>
      <c r="AP205" s="111">
        <v>20</v>
      </c>
      <c r="AQ205" s="111" t="s">
        <v>7</v>
      </c>
      <c r="AR205" s="83">
        <v>6.9000000000000006E-2</v>
      </c>
      <c r="AS205" s="83" t="s">
        <v>20</v>
      </c>
      <c r="AT205" s="265"/>
      <c r="AU205" s="266"/>
      <c r="AV205" s="266"/>
      <c r="AW205" s="74" t="s">
        <v>206</v>
      </c>
      <c r="AX205" s="74" t="s">
        <v>207</v>
      </c>
      <c r="AY205" s="74" t="s">
        <v>208</v>
      </c>
      <c r="AZ205" s="74" t="s">
        <v>209</v>
      </c>
      <c r="BA205" s="152" t="s">
        <v>4</v>
      </c>
      <c r="BB205" s="86" t="s">
        <v>165</v>
      </c>
      <c r="BC205" s="86" t="s">
        <v>4</v>
      </c>
      <c r="BD205" s="86" t="s">
        <v>166</v>
      </c>
      <c r="BE205" s="96" t="s">
        <v>1160</v>
      </c>
      <c r="BF205" s="236" t="s">
        <v>1170</v>
      </c>
      <c r="BG205" s="236" t="s">
        <v>1171</v>
      </c>
      <c r="BH205" s="236" t="s">
        <v>1172</v>
      </c>
      <c r="BM205" s="155" t="s">
        <v>215</v>
      </c>
      <c r="BN205" s="154" t="s">
        <v>216</v>
      </c>
      <c r="BO205" s="154" t="s">
        <v>217</v>
      </c>
      <c r="BP205" s="154" t="s">
        <v>218</v>
      </c>
      <c r="BQ205" s="155" t="s">
        <v>219</v>
      </c>
      <c r="BR205" s="154" t="s">
        <v>220</v>
      </c>
      <c r="BS205" s="121" t="s">
        <v>221</v>
      </c>
      <c r="BT205" s="121" t="s">
        <v>222</v>
      </c>
      <c r="BU205" s="121" t="s">
        <v>215</v>
      </c>
      <c r="BV205" s="121" t="s">
        <v>216</v>
      </c>
      <c r="BW205" s="121" t="s">
        <v>217</v>
      </c>
      <c r="BX205" s="121" t="s">
        <v>218</v>
      </c>
      <c r="BY205" s="121" t="s">
        <v>283</v>
      </c>
      <c r="BZ205" s="154"/>
      <c r="CA205" s="154"/>
      <c r="CB205" s="154"/>
      <c r="CC205" s="154" t="s">
        <v>227</v>
      </c>
      <c r="CD205" s="156" t="s">
        <v>228</v>
      </c>
      <c r="CE205" s="157" t="s">
        <v>229</v>
      </c>
      <c r="CF205" s="157" t="s">
        <v>230</v>
      </c>
      <c r="CG205" s="245" t="s">
        <v>231</v>
      </c>
      <c r="CH205" s="154" t="s">
        <v>232</v>
      </c>
      <c r="CI205" s="156" t="s">
        <v>233</v>
      </c>
      <c r="CJ205" s="156" t="s">
        <v>234</v>
      </c>
      <c r="CK205" s="158"/>
      <c r="CL205" s="158"/>
      <c r="CM205" s="158"/>
      <c r="CN205" s="158"/>
      <c r="CO205" s="158"/>
      <c r="CP205" s="158"/>
      <c r="CQ205" s="158"/>
      <c r="CR205" s="158"/>
      <c r="CS205" s="158"/>
      <c r="CT205" s="158"/>
      <c r="CU205" s="158"/>
      <c r="CV205" s="158"/>
      <c r="CW205" s="158"/>
      <c r="CX205" s="158"/>
      <c r="CY205" s="158"/>
      <c r="CZ205" s="91"/>
      <c r="DA205" s="92"/>
      <c r="DB205" s="92"/>
      <c r="DC205" s="92"/>
      <c r="DD205" s="92"/>
      <c r="DE205" s="91" t="s">
        <v>235</v>
      </c>
      <c r="DF205" s="92"/>
      <c r="DG205" s="158"/>
      <c r="DH205" s="158"/>
      <c r="DI205" s="92"/>
      <c r="DJ205" s="91"/>
      <c r="DK205" s="91"/>
      <c r="DL205" s="91"/>
      <c r="DM205" s="127" t="s">
        <v>283</v>
      </c>
      <c r="DN205" s="127" t="s">
        <v>283</v>
      </c>
      <c r="DO205" s="127" t="s">
        <v>283</v>
      </c>
      <c r="DP205" s="127"/>
      <c r="DQ205" s="91"/>
      <c r="DR205" s="91"/>
      <c r="DS205" s="91"/>
      <c r="DT205" s="91"/>
      <c r="DU205" s="91" t="s">
        <v>1173</v>
      </c>
      <c r="DV205" s="91" t="s">
        <v>1174</v>
      </c>
      <c r="DW205" s="91" t="s">
        <v>1175</v>
      </c>
      <c r="DX205" s="91" t="s">
        <v>1176</v>
      </c>
      <c r="DY205" s="91"/>
      <c r="DZ205" s="91"/>
      <c r="EA205" s="91"/>
      <c r="EB205" s="91"/>
      <c r="EC205" s="91"/>
      <c r="ED205" s="91"/>
      <c r="EE205" s="91"/>
      <c r="EF205" s="91"/>
      <c r="EG205" s="94"/>
      <c r="EH205" s="94"/>
      <c r="EI205" s="95"/>
      <c r="EJ205" s="95"/>
      <c r="EK205" s="96"/>
      <c r="EL205" s="74"/>
      <c r="EM205" s="74"/>
      <c r="EN205" s="137"/>
      <c r="EO205" s="185"/>
      <c r="EP205" s="185"/>
      <c r="EQ205" s="185" t="s">
        <v>1249</v>
      </c>
      <c r="ER205" s="185" t="s">
        <v>1250</v>
      </c>
      <c r="ES205" s="185" t="s">
        <v>1251</v>
      </c>
      <c r="ET205" s="185"/>
      <c r="EU205" s="185"/>
      <c r="EV205" s="137"/>
      <c r="EW205" s="137"/>
      <c r="EX205" s="356"/>
      <c r="EY205" s="356"/>
      <c r="EZ205" s="356"/>
      <c r="FA205" s="356"/>
      <c r="FB205" s="356"/>
      <c r="FC205" s="356"/>
      <c r="FD205" s="356"/>
      <c r="FE205" s="356"/>
      <c r="FF205" s="248"/>
      <c r="FG205" s="248"/>
      <c r="FH205" s="248"/>
      <c r="FI205" s="248"/>
      <c r="FJ205" s="248"/>
      <c r="FK205" s="248"/>
      <c r="FL205" s="135">
        <v>1</v>
      </c>
      <c r="FM205" s="136"/>
      <c r="FN205" s="136"/>
      <c r="FO205" s="136"/>
      <c r="FP205" s="136"/>
      <c r="FQ205" s="136"/>
      <c r="FR205" s="136"/>
      <c r="FS205" s="136"/>
      <c r="FT205" s="136"/>
      <c r="FU205" s="136"/>
      <c r="FV205" s="136"/>
      <c r="FW205" s="249"/>
      <c r="FX205" s="249"/>
      <c r="FY205" s="249"/>
      <c r="FZ205" s="249"/>
      <c r="GA205" s="249"/>
      <c r="GB205" s="249"/>
      <c r="GC205" s="249"/>
      <c r="GD205" s="249"/>
      <c r="GE205" s="249"/>
      <c r="GF205" s="249"/>
      <c r="GG205" s="249"/>
      <c r="GH205" s="249"/>
      <c r="GI205" s="249"/>
      <c r="GJ205" s="249"/>
      <c r="GK205" s="249"/>
      <c r="GL205" s="249"/>
      <c r="GM205" s="249"/>
      <c r="GN205" s="249"/>
      <c r="GO205" s="249"/>
      <c r="GP205" s="249"/>
      <c r="GQ205" s="249"/>
      <c r="GR205" s="249"/>
      <c r="GS205" s="249"/>
      <c r="GT205" s="249"/>
      <c r="GU205" s="249"/>
      <c r="GV205" s="249"/>
      <c r="GW205" s="249"/>
      <c r="GX205" s="249"/>
      <c r="GY205" s="249"/>
      <c r="GZ205" s="249"/>
      <c r="HA205" s="249"/>
      <c r="HB205" s="249"/>
      <c r="HC205" s="249"/>
      <c r="HD205" s="249"/>
      <c r="HE205" s="249"/>
      <c r="HF205" s="249"/>
      <c r="HG205" s="249"/>
      <c r="HH205" s="249"/>
      <c r="HI205" s="249"/>
      <c r="HJ205" s="249"/>
      <c r="HK205" s="249"/>
      <c r="HL205" s="249"/>
      <c r="HM205" s="249"/>
      <c r="HN205" s="249"/>
      <c r="HO205" s="249"/>
      <c r="HP205" s="249"/>
      <c r="HQ205" s="249"/>
      <c r="HR205" s="249"/>
      <c r="HS205" s="249"/>
      <c r="HT205" s="249"/>
      <c r="HU205" s="249"/>
      <c r="HV205" s="249"/>
      <c r="HW205" s="249"/>
      <c r="HX205" s="249"/>
      <c r="HY205" s="249"/>
      <c r="HZ205" s="249"/>
      <c r="IA205" s="249"/>
      <c r="IB205" s="249"/>
      <c r="IC205" s="249"/>
      <c r="ID205" s="249"/>
      <c r="IE205" s="249"/>
      <c r="IF205" s="249"/>
      <c r="IG205" s="249"/>
      <c r="IH205" s="249"/>
      <c r="II205" s="249"/>
      <c r="IJ205" s="249"/>
      <c r="IK205" s="249"/>
      <c r="IL205" s="249"/>
      <c r="IM205" s="249"/>
      <c r="IN205" s="249"/>
      <c r="IO205" s="249"/>
      <c r="IP205" s="249"/>
      <c r="IQ205" s="249"/>
      <c r="IR205" s="249"/>
      <c r="IS205" s="249"/>
      <c r="IT205" s="249"/>
      <c r="IU205" s="249"/>
      <c r="IV205" s="249"/>
      <c r="IW205" s="249"/>
      <c r="IX205" s="249"/>
      <c r="IY205" s="249"/>
      <c r="IZ205" s="249"/>
      <c r="JA205" s="249"/>
      <c r="JB205" s="249"/>
      <c r="JC205" s="249"/>
      <c r="JD205" s="249"/>
      <c r="JE205" s="249"/>
      <c r="JF205" s="249"/>
      <c r="JG205" s="249"/>
      <c r="JH205" s="249"/>
      <c r="JI205" s="249"/>
      <c r="JJ205" s="249"/>
      <c r="JK205" s="249"/>
      <c r="JL205" s="249"/>
      <c r="JM205" s="249"/>
      <c r="JN205" s="249"/>
      <c r="JO205" s="249"/>
      <c r="JP205" s="249"/>
      <c r="JQ205" s="249"/>
      <c r="JR205" s="249"/>
      <c r="JS205" s="249"/>
      <c r="JT205" s="249"/>
      <c r="JU205" s="249"/>
      <c r="JV205" s="249"/>
      <c r="JW205" s="249"/>
      <c r="JX205" s="249"/>
      <c r="JY205" s="249"/>
      <c r="JZ205" s="249"/>
      <c r="KA205" s="249"/>
      <c r="KB205" s="249"/>
      <c r="KC205" s="249"/>
      <c r="KD205" s="249"/>
      <c r="KE205" s="249"/>
      <c r="KF205" s="249"/>
      <c r="KG205" s="249"/>
      <c r="KH205" s="249"/>
      <c r="KI205" s="249"/>
      <c r="KJ205" s="249"/>
      <c r="KK205" s="249"/>
      <c r="KL205" s="249"/>
      <c r="KM205" s="249"/>
      <c r="KN205" s="249"/>
      <c r="KO205" s="249"/>
      <c r="KP205" s="249"/>
      <c r="KQ205" s="249"/>
      <c r="KR205" s="249"/>
      <c r="KS205" s="249"/>
      <c r="KT205" s="249"/>
      <c r="KU205" s="249"/>
      <c r="KV205" s="249"/>
      <c r="KW205" s="249"/>
      <c r="KX205" s="249"/>
      <c r="KY205" s="249"/>
      <c r="KZ205" s="249"/>
      <c r="LA205" s="249"/>
      <c r="LB205" s="249"/>
      <c r="LC205" s="249"/>
      <c r="LD205" s="249"/>
      <c r="LE205" s="249"/>
      <c r="LF205" s="249"/>
      <c r="LG205" s="249"/>
      <c r="LH205" s="249"/>
      <c r="LI205" s="249"/>
      <c r="LJ205" s="249"/>
      <c r="LK205" s="249"/>
      <c r="LL205" s="249"/>
      <c r="LM205" s="249"/>
      <c r="LN205" s="249"/>
      <c r="LO205" s="249"/>
      <c r="LP205" s="249"/>
      <c r="LQ205" s="249"/>
      <c r="LR205" s="249"/>
      <c r="LS205" s="249"/>
      <c r="LT205" s="249"/>
      <c r="LU205" s="249"/>
      <c r="LV205" s="249"/>
      <c r="LW205" s="249"/>
      <c r="LX205" s="249"/>
      <c r="LY205" s="249"/>
      <c r="LZ205" s="249"/>
      <c r="MA205" s="249"/>
      <c r="MB205" s="249"/>
      <c r="MC205" s="249"/>
      <c r="MD205" s="249"/>
      <c r="ME205" s="249"/>
      <c r="MF205" s="249"/>
      <c r="MG205" s="249"/>
      <c r="MH205" s="249"/>
      <c r="MI205" s="249"/>
      <c r="MJ205" s="249"/>
      <c r="MK205" s="249"/>
      <c r="ML205" s="249"/>
      <c r="MM205" s="249"/>
      <c r="MN205" s="249"/>
      <c r="MO205" s="249"/>
      <c r="MP205" s="249"/>
      <c r="MQ205" s="249"/>
      <c r="MR205" s="249"/>
      <c r="MS205" s="249"/>
      <c r="MT205" s="249"/>
      <c r="MU205" s="249"/>
      <c r="MV205" s="249"/>
      <c r="MW205" s="249"/>
      <c r="MX205" s="249"/>
      <c r="MY205" s="249"/>
      <c r="MZ205" s="249"/>
      <c r="NA205" s="249"/>
      <c r="NB205" s="249"/>
      <c r="NC205" s="249"/>
      <c r="ND205" s="249"/>
      <c r="NE205" s="249"/>
      <c r="NF205" s="249"/>
      <c r="NG205" s="249"/>
      <c r="NH205" s="249"/>
      <c r="NI205" s="249"/>
      <c r="NJ205" s="249"/>
      <c r="NK205" s="249"/>
      <c r="NL205" s="249"/>
      <c r="NM205" s="249"/>
      <c r="NN205" s="249"/>
      <c r="NO205" s="249"/>
      <c r="NP205" s="249"/>
      <c r="NQ205" s="249"/>
      <c r="NR205" s="249"/>
      <c r="NS205" s="249"/>
      <c r="NT205" s="249"/>
      <c r="NU205" s="249"/>
      <c r="NV205" s="249"/>
      <c r="NW205" s="249"/>
      <c r="NX205" s="249"/>
      <c r="NY205" s="249"/>
      <c r="NZ205" s="249"/>
      <c r="OA205" s="249"/>
      <c r="OB205" s="249"/>
      <c r="OC205" s="249"/>
      <c r="OD205" s="249"/>
      <c r="OE205" s="249"/>
      <c r="OF205" s="249"/>
      <c r="OG205" s="249"/>
      <c r="OH205" s="249"/>
      <c r="OI205" s="249"/>
      <c r="OJ205" s="249"/>
      <c r="OK205" s="249"/>
      <c r="OL205" s="249"/>
      <c r="OM205" s="249"/>
      <c r="ON205" s="249"/>
      <c r="OO205" s="249"/>
      <c r="OP205" s="249"/>
      <c r="OQ205" s="249"/>
      <c r="OR205" s="249"/>
      <c r="OS205" s="249"/>
      <c r="OT205" s="249"/>
      <c r="OU205" s="249"/>
      <c r="OV205" s="249"/>
      <c r="OW205" s="249"/>
      <c r="OX205" s="249"/>
      <c r="OY205" s="249"/>
      <c r="OZ205" s="249"/>
      <c r="PA205" s="249"/>
      <c r="PB205" s="249"/>
      <c r="PC205" s="249"/>
      <c r="PD205" s="249"/>
      <c r="PE205" s="249"/>
      <c r="PF205" s="249"/>
      <c r="PG205" s="249"/>
      <c r="PH205" s="249"/>
      <c r="PI205" s="249"/>
      <c r="PJ205" s="249"/>
      <c r="PK205" s="249"/>
      <c r="PL205" s="249"/>
      <c r="PM205" s="249"/>
      <c r="PN205" s="249"/>
      <c r="PO205" s="249"/>
      <c r="PP205" s="249"/>
      <c r="PQ205" s="249"/>
      <c r="PR205" s="249"/>
      <c r="PS205" s="249"/>
      <c r="PT205" s="249"/>
      <c r="PU205" s="249"/>
      <c r="PV205" s="249"/>
      <c r="PW205" s="249"/>
      <c r="PX205" s="249"/>
      <c r="PY205" s="249"/>
      <c r="PZ205" s="249"/>
      <c r="QA205" s="249"/>
      <c r="QB205" s="249"/>
      <c r="QC205" s="249"/>
      <c r="QD205" s="249"/>
      <c r="QE205" s="249"/>
      <c r="QF205" s="249"/>
      <c r="QG205" s="249"/>
      <c r="QH205" s="249"/>
      <c r="QI205" s="249"/>
      <c r="QJ205" s="249"/>
      <c r="QK205" s="249"/>
      <c r="QL205" s="249"/>
      <c r="QM205" s="249"/>
      <c r="QN205" s="249"/>
      <c r="QO205" s="249"/>
      <c r="QP205" s="249"/>
      <c r="QQ205" s="249"/>
      <c r="QR205" s="249"/>
      <c r="QS205" s="249"/>
      <c r="QT205" s="249"/>
      <c r="QU205" s="249"/>
      <c r="QV205" s="249"/>
      <c r="QW205" s="249"/>
      <c r="QX205" s="249"/>
      <c r="QY205" s="249"/>
      <c r="QZ205" s="249"/>
      <c r="RA205" s="249"/>
      <c r="RB205" s="249"/>
      <c r="RC205" s="249"/>
      <c r="RD205" s="249"/>
      <c r="RE205" s="249"/>
      <c r="RF205" s="249"/>
      <c r="RG205" s="249"/>
      <c r="RH205" s="249"/>
      <c r="RI205" s="249"/>
      <c r="RJ205" s="249"/>
      <c r="RK205" s="249"/>
      <c r="RL205" s="249"/>
      <c r="RM205" s="249"/>
      <c r="RN205" s="249"/>
      <c r="RO205" s="249"/>
      <c r="RP205" s="249"/>
      <c r="RQ205" s="249"/>
      <c r="RR205" s="249"/>
      <c r="RS205" s="249"/>
      <c r="RT205" s="249"/>
      <c r="RU205" s="249"/>
      <c r="RV205" s="249"/>
      <c r="RW205" s="249"/>
      <c r="RX205" s="249"/>
      <c r="RY205" s="249"/>
      <c r="RZ205" s="249"/>
      <c r="SA205" s="249"/>
      <c r="SB205" s="249"/>
      <c r="SC205" s="249"/>
      <c r="SD205" s="249"/>
      <c r="SE205" s="249"/>
      <c r="SF205" s="249"/>
      <c r="SG205" s="249"/>
      <c r="SH205" s="249"/>
      <c r="SI205" s="249"/>
      <c r="SJ205" s="249"/>
      <c r="SK205" s="249"/>
      <c r="SL205" s="249"/>
      <c r="SM205" s="249"/>
      <c r="SN205" s="249"/>
      <c r="SO205" s="249"/>
      <c r="SP205" s="249"/>
      <c r="SQ205" s="249"/>
      <c r="SR205" s="249"/>
      <c r="SS205" s="249"/>
      <c r="ST205" s="249"/>
      <c r="SU205" s="249"/>
      <c r="SV205" s="249"/>
      <c r="SW205" s="249"/>
      <c r="SX205" s="249"/>
      <c r="SY205" s="249"/>
      <c r="SZ205" s="249"/>
      <c r="TA205" s="249"/>
      <c r="TB205" s="249"/>
      <c r="TC205" s="249"/>
      <c r="TD205" s="249"/>
      <c r="TE205" s="249"/>
      <c r="TF205" s="249"/>
      <c r="TG205" s="249"/>
      <c r="TH205" s="249"/>
      <c r="TI205" s="249"/>
      <c r="TJ205" s="249"/>
      <c r="TK205" s="249"/>
      <c r="TL205" s="249"/>
      <c r="TM205" s="249"/>
      <c r="TN205" s="249"/>
      <c r="TO205" s="249"/>
      <c r="TP205" s="249"/>
      <c r="TQ205" s="249"/>
      <c r="TR205" s="249"/>
      <c r="TS205" s="249"/>
      <c r="TT205" s="249"/>
      <c r="TU205" s="249"/>
      <c r="TV205" s="249"/>
      <c r="TW205" s="249"/>
      <c r="TX205" s="249"/>
      <c r="TY205" s="249"/>
      <c r="TZ205" s="249"/>
      <c r="UA205" s="249"/>
      <c r="UB205" s="249"/>
      <c r="UC205" s="249"/>
      <c r="UD205" s="249"/>
      <c r="UE205" s="249"/>
      <c r="UF205" s="249"/>
      <c r="UG205" s="249"/>
      <c r="UH205" s="249"/>
      <c r="UI205" s="249"/>
      <c r="UJ205" s="249"/>
      <c r="UK205" s="249"/>
      <c r="UL205" s="249"/>
      <c r="UM205" s="249"/>
      <c r="UN205" s="249"/>
      <c r="UO205" s="249"/>
      <c r="UP205" s="249"/>
      <c r="UQ205" s="249"/>
      <c r="UR205" s="249"/>
      <c r="US205" s="249"/>
      <c r="UT205" s="249"/>
      <c r="UU205" s="249"/>
      <c r="UV205" s="249"/>
      <c r="UW205" s="249"/>
      <c r="UX205" s="249"/>
      <c r="UY205" s="249"/>
      <c r="UZ205" s="249"/>
      <c r="VA205" s="249"/>
      <c r="VB205" s="249"/>
      <c r="VC205" s="249"/>
      <c r="VD205" s="249"/>
      <c r="VE205" s="249"/>
      <c r="VF205" s="249"/>
      <c r="VG205" s="249"/>
      <c r="VH205" s="249"/>
      <c r="VI205" s="249"/>
      <c r="VJ205" s="249"/>
      <c r="VK205" s="249"/>
      <c r="VL205" s="249"/>
      <c r="VM205" s="249"/>
      <c r="VN205" s="249"/>
      <c r="VO205" s="249"/>
      <c r="VP205" s="249"/>
      <c r="VQ205" s="249"/>
      <c r="VR205" s="249"/>
      <c r="VS205" s="249"/>
      <c r="VT205" s="249"/>
      <c r="VU205" s="249"/>
      <c r="VV205" s="249"/>
      <c r="VW205" s="249"/>
      <c r="VX205" s="249"/>
      <c r="VY205" s="249"/>
      <c r="VZ205" s="249"/>
      <c r="WA205" s="249"/>
      <c r="WB205" s="249"/>
      <c r="WC205" s="249"/>
      <c r="WD205" s="249"/>
      <c r="WE205" s="249"/>
      <c r="WF205" s="249"/>
      <c r="WG205" s="249"/>
      <c r="WH205" s="249"/>
      <c r="WI205" s="249"/>
      <c r="WJ205" s="249"/>
      <c r="WK205" s="249"/>
      <c r="WL205" s="249"/>
      <c r="WM205" s="249"/>
      <c r="WN205" s="249"/>
      <c r="WO205" s="249"/>
      <c r="WP205" s="249"/>
      <c r="WQ205" s="249"/>
      <c r="WR205" s="249"/>
      <c r="WS205" s="249"/>
      <c r="WT205" s="249"/>
      <c r="WU205" s="249"/>
      <c r="WV205" s="249"/>
      <c r="WW205" s="249"/>
      <c r="WX205" s="249"/>
      <c r="WY205" s="249"/>
      <c r="WZ205" s="249"/>
      <c r="XA205" s="249"/>
      <c r="XB205" s="249"/>
      <c r="XC205" s="249"/>
      <c r="XD205" s="249"/>
      <c r="XE205" s="249"/>
      <c r="XF205" s="249"/>
      <c r="XG205" s="249"/>
      <c r="XH205" s="249"/>
      <c r="XI205" s="249"/>
      <c r="XJ205" s="249"/>
      <c r="XK205" s="249"/>
      <c r="XL205" s="249"/>
      <c r="XM205" s="249"/>
      <c r="XN205" s="249"/>
      <c r="XO205" s="249"/>
      <c r="XP205" s="249"/>
      <c r="XQ205" s="249"/>
      <c r="XR205" s="249"/>
      <c r="XS205" s="249"/>
      <c r="XT205" s="249"/>
      <c r="XU205" s="249"/>
      <c r="XV205" s="249"/>
      <c r="XW205" s="249"/>
      <c r="XX205" s="249"/>
      <c r="XY205" s="249"/>
      <c r="XZ205" s="249"/>
      <c r="YA205" s="249"/>
      <c r="YB205" s="249"/>
      <c r="YC205" s="249"/>
      <c r="YD205" s="249"/>
      <c r="YE205" s="249"/>
      <c r="YF205" s="249"/>
      <c r="YG205" s="249"/>
      <c r="YH205" s="249"/>
      <c r="YI205" s="249"/>
      <c r="YJ205" s="249"/>
      <c r="YK205" s="249"/>
      <c r="YL205" s="249"/>
      <c r="YM205" s="249"/>
      <c r="YN205" s="249"/>
      <c r="YO205" s="249"/>
      <c r="YP205" s="249"/>
      <c r="YQ205" s="249"/>
      <c r="YR205" s="249"/>
      <c r="YS205" s="249"/>
      <c r="YT205" s="249"/>
      <c r="YU205" s="249"/>
      <c r="YV205" s="249"/>
      <c r="YW205" s="249"/>
      <c r="YX205" s="249"/>
      <c r="YY205" s="249"/>
      <c r="YZ205" s="249"/>
      <c r="ZA205" s="249"/>
      <c r="ZB205" s="249"/>
      <c r="ZC205" s="249"/>
      <c r="ZD205" s="249"/>
      <c r="ZE205" s="249"/>
      <c r="ZF205" s="249"/>
      <c r="ZG205" s="249"/>
      <c r="ZH205" s="249"/>
      <c r="ZI205" s="249"/>
      <c r="ZJ205" s="249"/>
      <c r="ZK205" s="249"/>
      <c r="ZL205" s="249"/>
      <c r="ZM205" s="249"/>
      <c r="ZN205" s="249"/>
      <c r="ZO205" s="249"/>
      <c r="ZP205" s="249"/>
      <c r="ZQ205" s="249"/>
      <c r="ZR205" s="249"/>
      <c r="ZS205" s="249"/>
      <c r="ZT205" s="249"/>
      <c r="ZU205" s="249"/>
      <c r="ZV205" s="249"/>
      <c r="ZW205" s="249"/>
      <c r="ZX205" s="249"/>
      <c r="ZY205" s="249"/>
      <c r="ZZ205" s="249"/>
      <c r="AAA205" s="249"/>
      <c r="AAB205" s="249"/>
      <c r="AAC205" s="249"/>
      <c r="AAD205" s="249"/>
      <c r="AAE205" s="249"/>
      <c r="AAF205" s="249"/>
      <c r="AAG205" s="249"/>
      <c r="AAH205" s="249"/>
      <c r="AAI205" s="249"/>
      <c r="AAJ205" s="249"/>
      <c r="AAK205" s="249"/>
      <c r="AAL205" s="249"/>
      <c r="AAM205" s="249"/>
      <c r="AAN205" s="249"/>
      <c r="AAO205" s="249"/>
      <c r="AAP205" s="249"/>
      <c r="AAQ205" s="249"/>
      <c r="AAR205" s="249"/>
      <c r="AAS205" s="249"/>
      <c r="AAT205" s="249"/>
      <c r="AAU205" s="249"/>
      <c r="AAV205" s="249"/>
      <c r="AAW205" s="249"/>
      <c r="AAX205" s="249"/>
      <c r="AAY205" s="249"/>
      <c r="AAZ205" s="249"/>
      <c r="ABA205" s="249"/>
      <c r="ABB205" s="249"/>
      <c r="ABC205" s="249"/>
      <c r="ABD205" s="249"/>
      <c r="ABE205" s="249"/>
      <c r="ABF205" s="249"/>
      <c r="ABG205" s="249"/>
      <c r="ABH205" s="249"/>
      <c r="ABI205" s="249"/>
      <c r="ABJ205" s="249"/>
      <c r="ABK205" s="249"/>
      <c r="ABL205" s="249"/>
      <c r="ABM205" s="249"/>
      <c r="ABN205" s="249"/>
      <c r="ABO205" s="249"/>
      <c r="ABP205" s="249"/>
      <c r="ABQ205" s="249"/>
      <c r="ABR205" s="249"/>
      <c r="ABS205" s="249"/>
      <c r="ABT205" s="249"/>
      <c r="ABU205" s="249"/>
      <c r="ABV205" s="249"/>
      <c r="ABW205" s="249"/>
      <c r="ABX205" s="249"/>
      <c r="ABY205" s="249"/>
      <c r="ABZ205" s="249"/>
      <c r="ACA205" s="249"/>
      <c r="ACB205" s="249"/>
      <c r="ACC205" s="249"/>
      <c r="ACD205" s="249"/>
      <c r="ACE205" s="249"/>
      <c r="ACF205" s="249"/>
      <c r="ACG205" s="249"/>
      <c r="ACH205" s="249"/>
      <c r="ACI205" s="249"/>
      <c r="ACJ205" s="249"/>
      <c r="ACK205" s="249"/>
      <c r="ACL205" s="249"/>
      <c r="ACM205" s="249"/>
      <c r="ACN205" s="249"/>
      <c r="ACO205" s="249"/>
      <c r="ACP205" s="249"/>
      <c r="ACQ205" s="249"/>
      <c r="ACR205" s="249"/>
      <c r="ACS205" s="249"/>
      <c r="ACT205" s="249"/>
      <c r="ACU205" s="249"/>
      <c r="ACV205" s="249"/>
      <c r="ACW205" s="249"/>
      <c r="ACX205" s="249"/>
      <c r="ACY205" s="249"/>
      <c r="ACZ205" s="249"/>
      <c r="ADA205" s="249"/>
      <c r="ADB205" s="249"/>
      <c r="ADC205" s="249"/>
      <c r="ADD205" s="249"/>
      <c r="ADE205" s="249"/>
      <c r="ADF205" s="249"/>
      <c r="ADG205" s="249"/>
      <c r="ADH205" s="249"/>
      <c r="ADI205" s="249"/>
      <c r="ADJ205" s="249"/>
      <c r="ADK205" s="249"/>
      <c r="ADL205" s="249"/>
      <c r="ADM205" s="249"/>
      <c r="ADN205" s="249"/>
      <c r="ADO205" s="249"/>
      <c r="ADP205" s="249"/>
      <c r="ADQ205" s="249"/>
      <c r="ADR205" s="249"/>
      <c r="ADS205" s="249"/>
      <c r="ADT205" s="249"/>
      <c r="ADU205" s="249"/>
      <c r="ADV205" s="249"/>
      <c r="ADW205" s="249"/>
      <c r="ADX205" s="249"/>
      <c r="ADY205" s="249"/>
      <c r="ADZ205" s="249"/>
      <c r="AEA205" s="249"/>
      <c r="AEB205" s="249"/>
      <c r="AEC205" s="249"/>
      <c r="AED205" s="249"/>
      <c r="AEE205" s="249"/>
      <c r="AEF205" s="249"/>
      <c r="AEG205" s="249"/>
      <c r="AEH205" s="249"/>
      <c r="AEI205" s="249"/>
      <c r="AEJ205" s="249"/>
      <c r="AEK205" s="249"/>
      <c r="AEL205" s="249"/>
      <c r="AEM205" s="249"/>
      <c r="AEN205" s="249"/>
      <c r="AEO205" s="249"/>
      <c r="AEP205" s="249"/>
      <c r="AEQ205" s="249"/>
      <c r="AER205" s="249"/>
      <c r="AES205" s="249"/>
      <c r="AET205" s="249"/>
      <c r="AEU205" s="249"/>
      <c r="AEV205" s="249"/>
      <c r="AEW205" s="249"/>
      <c r="AEX205" s="249"/>
      <c r="AEY205" s="249"/>
      <c r="AEZ205" s="249"/>
      <c r="AFA205" s="249"/>
      <c r="AFB205" s="249"/>
      <c r="AFC205" s="249"/>
      <c r="AFD205" s="249"/>
      <c r="AFE205" s="249"/>
      <c r="AFF205" s="249"/>
      <c r="AFG205" s="249"/>
      <c r="AFH205" s="249"/>
      <c r="AFI205" s="249"/>
      <c r="AFJ205" s="249"/>
      <c r="AFK205" s="249"/>
      <c r="AFL205" s="249"/>
      <c r="AFM205" s="249"/>
      <c r="AFN205" s="249"/>
      <c r="AFO205" s="249"/>
      <c r="AFP205" s="249"/>
      <c r="AFQ205" s="249"/>
      <c r="AFR205" s="249"/>
      <c r="AFS205" s="249"/>
      <c r="AFT205" s="249"/>
      <c r="AFU205" s="249"/>
      <c r="AFV205" s="249"/>
      <c r="AFW205" s="249"/>
      <c r="AFX205" s="249"/>
      <c r="AFY205" s="249"/>
      <c r="AFZ205" s="249"/>
      <c r="AGA205" s="249"/>
      <c r="AGB205" s="249"/>
      <c r="AGC205" s="249"/>
      <c r="AGD205" s="249"/>
      <c r="AGE205" s="249"/>
      <c r="AGF205" s="249"/>
      <c r="AGG205" s="249"/>
      <c r="AGH205" s="249"/>
      <c r="AGI205" s="249"/>
      <c r="AGJ205" s="249"/>
      <c r="AGK205" s="249"/>
      <c r="AGL205" s="249"/>
      <c r="AGM205" s="249"/>
      <c r="AGN205" s="249"/>
      <c r="AGO205" s="249"/>
      <c r="AGP205" s="249"/>
      <c r="AGQ205" s="249"/>
      <c r="AGR205" s="249"/>
      <c r="AGS205" s="249"/>
      <c r="AGT205" s="249"/>
      <c r="AGU205" s="249"/>
      <c r="AGV205" s="249"/>
      <c r="AGW205" s="249"/>
      <c r="AGX205" s="249"/>
      <c r="AGY205" s="249"/>
      <c r="AGZ205" s="249"/>
      <c r="AHA205" s="249"/>
      <c r="AHB205" s="249"/>
      <c r="AHC205" s="249"/>
      <c r="AHD205" s="249"/>
      <c r="AHE205" s="249"/>
      <c r="AHF205" s="249"/>
      <c r="AHG205" s="249"/>
      <c r="AHH205" s="249"/>
      <c r="AHI205" s="249"/>
      <c r="AHJ205" s="249"/>
      <c r="AHK205" s="249"/>
      <c r="AHL205" s="249"/>
      <c r="AHM205" s="249"/>
      <c r="AHN205" s="249"/>
      <c r="AHO205" s="249"/>
      <c r="AHP205" s="249"/>
      <c r="AHQ205" s="249"/>
      <c r="AHR205" s="249"/>
      <c r="AHS205" s="249"/>
      <c r="AHT205" s="249"/>
      <c r="AHU205" s="249"/>
      <c r="AHV205" s="249"/>
      <c r="AHW205" s="249"/>
      <c r="AHX205" s="249"/>
      <c r="AHY205" s="249"/>
      <c r="AHZ205" s="249"/>
      <c r="AIA205" s="249"/>
      <c r="AIB205" s="249"/>
      <c r="AIC205" s="249"/>
      <c r="AID205" s="249"/>
      <c r="AIE205" s="249"/>
      <c r="AIF205" s="249"/>
      <c r="AIG205" s="249"/>
      <c r="AIH205" s="249"/>
      <c r="AII205" s="249"/>
      <c r="AIJ205" s="249"/>
      <c r="AIK205" s="249"/>
      <c r="AIL205" s="249"/>
      <c r="AIM205" s="249"/>
      <c r="AIN205" s="249"/>
      <c r="AIO205" s="249"/>
      <c r="AIP205" s="249"/>
      <c r="AIQ205" s="249"/>
      <c r="AIR205" s="249"/>
      <c r="AIS205" s="249"/>
      <c r="AIT205" s="249"/>
      <c r="AIU205" s="249"/>
      <c r="AIV205" s="249"/>
      <c r="AIW205" s="249"/>
      <c r="AIX205" s="249"/>
      <c r="AIY205" s="249"/>
      <c r="AIZ205" s="249"/>
      <c r="AJA205" s="249"/>
      <c r="AJB205" s="249"/>
      <c r="AJC205" s="249"/>
      <c r="AJD205" s="249"/>
      <c r="AJE205" s="249"/>
      <c r="AJF205" s="249"/>
      <c r="AJG205" s="249"/>
      <c r="AJH205" s="249"/>
      <c r="AJI205" s="249"/>
      <c r="AJJ205" s="249"/>
      <c r="AJK205" s="249"/>
      <c r="AJL205" s="249"/>
      <c r="AJM205" s="249"/>
      <c r="AJN205" s="249"/>
      <c r="AJO205" s="249"/>
      <c r="AJP205" s="249"/>
      <c r="AJQ205" s="249"/>
      <c r="AJR205" s="249"/>
      <c r="AJS205" s="249"/>
      <c r="AJT205" s="249"/>
      <c r="AJU205" s="249"/>
      <c r="AJV205" s="249"/>
      <c r="AJW205" s="249"/>
      <c r="AJX205" s="249"/>
      <c r="AJY205" s="249"/>
      <c r="AJZ205" s="249"/>
      <c r="AKA205" s="249"/>
      <c r="AKB205" s="249"/>
      <c r="AKC205" s="249"/>
      <c r="AKD205" s="249"/>
      <c r="AKE205" s="249"/>
      <c r="AKF205" s="249"/>
      <c r="AKG205" s="249"/>
      <c r="AKH205" s="249"/>
      <c r="AKI205" s="249"/>
      <c r="AKJ205" s="249"/>
      <c r="AKK205" s="249"/>
      <c r="AKL205" s="249"/>
      <c r="AKM205" s="249"/>
      <c r="AKN205" s="249"/>
      <c r="AKO205" s="249"/>
      <c r="AKP205" s="249"/>
      <c r="AKQ205" s="249"/>
      <c r="AKR205" s="249"/>
      <c r="AKS205" s="249"/>
      <c r="AKT205" s="249"/>
      <c r="AKU205" s="249"/>
      <c r="AKV205" s="249"/>
      <c r="AKW205" s="249"/>
      <c r="AKX205" s="249"/>
      <c r="AKY205" s="249"/>
      <c r="AKZ205" s="249"/>
      <c r="ALA205" s="249"/>
      <c r="ALB205" s="249"/>
      <c r="ALC205" s="249"/>
      <c r="ALD205" s="249"/>
      <c r="ALE205" s="249"/>
      <c r="ALF205" s="249"/>
      <c r="ALG205" s="249"/>
      <c r="ALH205" s="249"/>
      <c r="ALI205" s="249"/>
      <c r="ALJ205" s="249"/>
      <c r="ALK205" s="249"/>
      <c r="ALL205" s="249"/>
      <c r="ALM205" s="249"/>
      <c r="ALN205" s="249"/>
      <c r="ALO205" s="249"/>
      <c r="ALP205" s="249"/>
      <c r="ALQ205" s="249"/>
      <c r="ALR205" s="249"/>
      <c r="ALS205" s="249"/>
      <c r="ALT205" s="249"/>
      <c r="ALU205" s="249"/>
      <c r="ALV205" s="249"/>
      <c r="ALW205" s="249"/>
      <c r="ALX205" s="249"/>
      <c r="ALY205" s="249"/>
      <c r="ALZ205" s="249"/>
      <c r="AMA205" s="249"/>
      <c r="AMB205" s="249"/>
      <c r="AMC205" s="249"/>
      <c r="AMD205" s="249"/>
      <c r="AME205" s="249"/>
      <c r="AMF205" s="249"/>
      <c r="AMG205" s="249"/>
      <c r="AMH205" s="249"/>
      <c r="AMI205" s="249"/>
      <c r="AMJ205" s="249"/>
      <c r="AMK205" s="249"/>
      <c r="AML205" s="249"/>
      <c r="AMM205" s="249"/>
      <c r="AMN205" s="249"/>
      <c r="AMO205" s="249"/>
      <c r="AMP205" s="249"/>
      <c r="AMQ205" s="249"/>
      <c r="AMR205" s="249"/>
      <c r="AMS205" s="249"/>
      <c r="AMT205" s="249"/>
      <c r="AMU205" s="249"/>
      <c r="AMV205" s="249"/>
      <c r="AMW205" s="249"/>
      <c r="AMX205" s="249"/>
      <c r="AMY205" s="249"/>
      <c r="AMZ205" s="249"/>
      <c r="ANA205" s="249"/>
      <c r="ANB205" s="249"/>
      <c r="ANC205" s="249"/>
      <c r="AND205" s="249"/>
      <c r="ANE205" s="249"/>
      <c r="ANF205" s="249"/>
      <c r="ANG205" s="249"/>
      <c r="ANH205" s="249"/>
      <c r="ANI205" s="249"/>
      <c r="ANJ205" s="249"/>
      <c r="ANK205" s="249"/>
      <c r="ANL205" s="249"/>
      <c r="ANM205" s="249"/>
      <c r="ANN205" s="249"/>
      <c r="ANO205" s="249"/>
      <c r="ANP205" s="249"/>
      <c r="ANQ205" s="249"/>
      <c r="ANR205" s="249"/>
      <c r="ANS205" s="249"/>
      <c r="ANT205" s="249"/>
      <c r="ANU205" s="249"/>
      <c r="ANV205" s="249"/>
      <c r="ANW205" s="249"/>
      <c r="ANX205" s="249"/>
      <c r="ANY205" s="249"/>
      <c r="ANZ205" s="249"/>
      <c r="AOA205" s="249"/>
      <c r="AOB205" s="249"/>
      <c r="AOC205" s="249"/>
      <c r="AOD205" s="249"/>
      <c r="AOE205" s="249"/>
      <c r="AOF205" s="249"/>
      <c r="AOG205" s="249"/>
      <c r="AOH205" s="249"/>
      <c r="AOI205" s="249"/>
      <c r="AOJ205" s="249"/>
      <c r="AOK205" s="249"/>
      <c r="AOL205" s="249"/>
      <c r="AOM205" s="249"/>
      <c r="AON205" s="249"/>
      <c r="AOO205" s="249"/>
      <c r="AOP205" s="249"/>
      <c r="AOQ205" s="249"/>
      <c r="AOR205" s="249"/>
      <c r="AOS205" s="249"/>
      <c r="AOT205" s="249"/>
      <c r="AOU205" s="249"/>
      <c r="AOV205" s="249"/>
      <c r="AOW205" s="249"/>
      <c r="AOX205" s="249"/>
      <c r="AOY205" s="249"/>
      <c r="AOZ205" s="249"/>
      <c r="APA205" s="249"/>
      <c r="APB205" s="249"/>
      <c r="APC205" s="249"/>
      <c r="APD205" s="249"/>
      <c r="APE205" s="249"/>
      <c r="APF205" s="249"/>
      <c r="APG205" s="249"/>
      <c r="APH205" s="249"/>
      <c r="API205" s="249"/>
      <c r="APJ205" s="249"/>
      <c r="APK205" s="249"/>
      <c r="APL205" s="249"/>
      <c r="APM205" s="249"/>
      <c r="APN205" s="249"/>
      <c r="APO205" s="249"/>
      <c r="APP205" s="249"/>
    </row>
    <row r="206" spans="1:1108" s="249" customFormat="1">
      <c r="A206" s="42">
        <v>486</v>
      </c>
      <c r="B206" s="168">
        <v>189</v>
      </c>
      <c r="C206" s="102" t="s">
        <v>1257</v>
      </c>
      <c r="D206" s="174">
        <v>2005</v>
      </c>
      <c r="E206" s="312" t="s">
        <v>1240</v>
      </c>
      <c r="F206" s="280" t="s">
        <v>1242</v>
      </c>
      <c r="G206" s="405" t="s">
        <v>1241</v>
      </c>
      <c r="H206" s="405" t="s">
        <v>1244</v>
      </c>
      <c r="I206" s="405" t="s">
        <v>1243</v>
      </c>
      <c r="J206" s="10" t="s">
        <v>1245</v>
      </c>
      <c r="K206" s="10" t="s">
        <v>1246</v>
      </c>
      <c r="L206" s="74" t="s">
        <v>1247</v>
      </c>
      <c r="M206" s="10" t="s">
        <v>1248</v>
      </c>
      <c r="N206" s="74" t="s">
        <v>201</v>
      </c>
      <c r="O206" s="177">
        <v>101614</v>
      </c>
      <c r="P206" s="401">
        <v>80</v>
      </c>
      <c r="Q206" s="401" t="s">
        <v>0</v>
      </c>
      <c r="R206" s="401">
        <v>80</v>
      </c>
      <c r="S206" s="109" t="s">
        <v>0</v>
      </c>
      <c r="T206" s="109">
        <v>1.5</v>
      </c>
      <c r="U206" s="109" t="s">
        <v>0</v>
      </c>
      <c r="V206" s="109">
        <v>7.3</v>
      </c>
      <c r="W206" s="109" t="s">
        <v>0</v>
      </c>
      <c r="X206" s="109">
        <v>4</v>
      </c>
      <c r="Y206" s="109" t="s">
        <v>0</v>
      </c>
      <c r="Z206" s="109">
        <v>5</v>
      </c>
      <c r="AA206" s="109" t="s">
        <v>0</v>
      </c>
      <c r="AB206" s="109"/>
      <c r="AC206" s="109" t="s">
        <v>0</v>
      </c>
      <c r="AD206" s="109"/>
      <c r="AE206" s="109" t="s">
        <v>0</v>
      </c>
      <c r="AF206" s="77">
        <v>3.5</v>
      </c>
      <c r="AG206" s="78">
        <v>6</v>
      </c>
      <c r="AH206" s="77" t="s">
        <v>1186</v>
      </c>
      <c r="AI206" s="77" t="s">
        <v>0</v>
      </c>
      <c r="AJ206" s="78"/>
      <c r="AK206" s="78"/>
      <c r="AL206" s="25" t="s">
        <v>11</v>
      </c>
      <c r="AM206" s="25"/>
      <c r="AN206" s="25"/>
      <c r="AO206" s="25"/>
      <c r="AP206" s="111">
        <v>20</v>
      </c>
      <c r="AQ206" s="111" t="s">
        <v>7</v>
      </c>
      <c r="AR206" s="83">
        <v>9.7000000000000003E-2</v>
      </c>
      <c r="AS206" s="83" t="s">
        <v>20</v>
      </c>
      <c r="AT206" s="265"/>
      <c r="AU206" s="266"/>
      <c r="AV206" s="266"/>
      <c r="AW206" s="74" t="s">
        <v>206</v>
      </c>
      <c r="AX206" s="74" t="s">
        <v>207</v>
      </c>
      <c r="AY206" s="74" t="s">
        <v>208</v>
      </c>
      <c r="AZ206" s="74" t="s">
        <v>209</v>
      </c>
      <c r="BA206" s="152" t="s">
        <v>4</v>
      </c>
      <c r="BB206" s="86" t="s">
        <v>165</v>
      </c>
      <c r="BC206" s="86" t="s">
        <v>4</v>
      </c>
      <c r="BD206" s="86" t="s">
        <v>166</v>
      </c>
      <c r="BE206" s="96" t="s">
        <v>1160</v>
      </c>
      <c r="BF206" s="236" t="s">
        <v>1170</v>
      </c>
      <c r="BG206" s="236" t="s">
        <v>1171</v>
      </c>
      <c r="BH206" s="236" t="s">
        <v>1172</v>
      </c>
      <c r="BM206" s="155" t="s">
        <v>215</v>
      </c>
      <c r="BN206" s="154" t="s">
        <v>216</v>
      </c>
      <c r="BO206" s="154" t="s">
        <v>217</v>
      </c>
      <c r="BP206" s="154" t="s">
        <v>218</v>
      </c>
      <c r="BQ206" s="155" t="s">
        <v>219</v>
      </c>
      <c r="BR206" s="154" t="s">
        <v>220</v>
      </c>
      <c r="BS206" s="121" t="s">
        <v>221</v>
      </c>
      <c r="BT206" s="121" t="s">
        <v>222</v>
      </c>
      <c r="BU206" s="121" t="s">
        <v>215</v>
      </c>
      <c r="BV206" s="121" t="s">
        <v>216</v>
      </c>
      <c r="BW206" s="121" t="s">
        <v>217</v>
      </c>
      <c r="BX206" s="121" t="s">
        <v>218</v>
      </c>
      <c r="BY206" s="121" t="s">
        <v>283</v>
      </c>
      <c r="BZ206" s="154"/>
      <c r="CA206" s="154"/>
      <c r="CB206" s="154"/>
      <c r="CC206" s="154" t="s">
        <v>227</v>
      </c>
      <c r="CD206" s="156" t="s">
        <v>228</v>
      </c>
      <c r="CE206" s="157" t="s">
        <v>229</v>
      </c>
      <c r="CF206" s="157" t="s">
        <v>230</v>
      </c>
      <c r="CG206" s="245" t="s">
        <v>231</v>
      </c>
      <c r="CH206" s="154" t="s">
        <v>232</v>
      </c>
      <c r="CI206" s="156" t="s">
        <v>233</v>
      </c>
      <c r="CJ206" s="156" t="s">
        <v>234</v>
      </c>
      <c r="CK206" s="158"/>
      <c r="CL206" s="158"/>
      <c r="CM206" s="158"/>
      <c r="CN206" s="158"/>
      <c r="CO206" s="158"/>
      <c r="CP206" s="158"/>
      <c r="CQ206" s="158"/>
      <c r="CR206" s="158"/>
      <c r="CS206" s="158"/>
      <c r="CT206" s="158"/>
      <c r="CU206" s="158"/>
      <c r="CV206" s="158"/>
      <c r="CW206" s="158"/>
      <c r="CX206" s="158"/>
      <c r="CY206" s="158"/>
      <c r="CZ206" s="91"/>
      <c r="DA206" s="92"/>
      <c r="DB206" s="92"/>
      <c r="DC206" s="92"/>
      <c r="DD206" s="92"/>
      <c r="DE206" s="91" t="s">
        <v>235</v>
      </c>
      <c r="DF206" s="92"/>
      <c r="DG206" s="158"/>
      <c r="DH206" s="158"/>
      <c r="DI206" s="92"/>
      <c r="DJ206" s="91"/>
      <c r="DK206" s="91"/>
      <c r="DL206" s="91"/>
      <c r="DM206" s="127" t="s">
        <v>283</v>
      </c>
      <c r="DN206" s="127" t="s">
        <v>283</v>
      </c>
      <c r="DO206" s="127" t="s">
        <v>283</v>
      </c>
      <c r="DP206" s="127"/>
      <c r="DQ206" s="91"/>
      <c r="DR206" s="91"/>
      <c r="DS206" s="91"/>
      <c r="DT206" s="91"/>
      <c r="DU206" s="91" t="s">
        <v>1173</v>
      </c>
      <c r="DV206" s="91" t="s">
        <v>1174</v>
      </c>
      <c r="DW206" s="91" t="s">
        <v>1175</v>
      </c>
      <c r="DX206" s="91" t="s">
        <v>1176</v>
      </c>
      <c r="DY206" s="91"/>
      <c r="DZ206" s="91"/>
      <c r="EA206" s="91"/>
      <c r="EB206" s="91"/>
      <c r="EC206" s="91"/>
      <c r="ED206" s="91"/>
      <c r="EE206" s="91"/>
      <c r="EF206" s="91"/>
      <c r="EG206" s="94"/>
      <c r="EH206" s="94"/>
      <c r="EI206" s="95"/>
      <c r="EJ206" s="95"/>
      <c r="EK206" s="96"/>
      <c r="EL206" s="74"/>
      <c r="EM206" s="74"/>
      <c r="EN206" s="137"/>
      <c r="EO206" s="185"/>
      <c r="EP206" s="185"/>
      <c r="EQ206" s="185" t="s">
        <v>1249</v>
      </c>
      <c r="ER206" s="185" t="s">
        <v>1250</v>
      </c>
      <c r="ES206" s="185" t="s">
        <v>1251</v>
      </c>
      <c r="ET206" s="185"/>
      <c r="EU206" s="185"/>
      <c r="EV206" s="137"/>
      <c r="EW206" s="137"/>
      <c r="EX206" s="356"/>
      <c r="EY206" s="356"/>
      <c r="EZ206" s="356"/>
      <c r="FA206" s="356"/>
      <c r="FB206" s="356"/>
      <c r="FC206" s="356"/>
      <c r="FD206" s="356"/>
      <c r="FE206" s="356"/>
      <c r="FF206" s="248"/>
      <c r="FG206" s="248"/>
      <c r="FH206" s="248"/>
      <c r="FI206" s="248"/>
      <c r="FJ206" s="248"/>
      <c r="FK206" s="248"/>
      <c r="FL206" s="135">
        <v>1</v>
      </c>
      <c r="FM206" s="136"/>
      <c r="FN206" s="136"/>
      <c r="FO206" s="136"/>
      <c r="FP206" s="136"/>
      <c r="FQ206" s="136"/>
      <c r="FR206" s="136"/>
      <c r="FS206" s="136"/>
      <c r="FT206" s="136"/>
      <c r="FU206" s="136"/>
      <c r="FV206" s="136"/>
    </row>
    <row r="207" spans="1:1108" s="249" customFormat="1">
      <c r="A207" s="42">
        <v>487</v>
      </c>
      <c r="B207" s="168">
        <v>190</v>
      </c>
      <c r="C207" s="102" t="s">
        <v>1258</v>
      </c>
      <c r="D207" s="174">
        <v>2005</v>
      </c>
      <c r="E207" s="312" t="s">
        <v>1240</v>
      </c>
      <c r="F207" s="280" t="s">
        <v>1242</v>
      </c>
      <c r="G207" s="405" t="s">
        <v>1241</v>
      </c>
      <c r="H207" s="405" t="s">
        <v>1244</v>
      </c>
      <c r="I207" s="405" t="s">
        <v>1243</v>
      </c>
      <c r="J207" s="10" t="s">
        <v>1245</v>
      </c>
      <c r="K207" s="10" t="s">
        <v>1246</v>
      </c>
      <c r="L207" s="74" t="s">
        <v>1247</v>
      </c>
      <c r="M207" s="10" t="s">
        <v>1248</v>
      </c>
      <c r="N207" s="74" t="s">
        <v>201</v>
      </c>
      <c r="O207" s="177">
        <v>101616</v>
      </c>
      <c r="P207" s="401">
        <v>100</v>
      </c>
      <c r="Q207" s="401" t="s">
        <v>0</v>
      </c>
      <c r="R207" s="401">
        <v>100</v>
      </c>
      <c r="S207" s="109" t="s">
        <v>0</v>
      </c>
      <c r="T207" s="109">
        <v>1.75</v>
      </c>
      <c r="U207" s="109" t="s">
        <v>0</v>
      </c>
      <c r="V207" s="109">
        <v>7.8</v>
      </c>
      <c r="W207" s="109" t="s">
        <v>0</v>
      </c>
      <c r="X207" s="109">
        <v>4</v>
      </c>
      <c r="Y207" s="109" t="s">
        <v>0</v>
      </c>
      <c r="Z207" s="109">
        <v>5</v>
      </c>
      <c r="AA207" s="109" t="s">
        <v>0</v>
      </c>
      <c r="AB207" s="109"/>
      <c r="AC207" s="109" t="s">
        <v>0</v>
      </c>
      <c r="AD207" s="109"/>
      <c r="AE207" s="109" t="s">
        <v>0</v>
      </c>
      <c r="AF207" s="77">
        <v>4</v>
      </c>
      <c r="AG207" s="78">
        <v>8</v>
      </c>
      <c r="AH207" s="77" t="s">
        <v>202</v>
      </c>
      <c r="AI207" s="77" t="s">
        <v>0</v>
      </c>
      <c r="AJ207" s="78"/>
      <c r="AK207" s="78"/>
      <c r="AL207" s="25" t="s">
        <v>11</v>
      </c>
      <c r="AM207" s="25"/>
      <c r="AN207" s="25"/>
      <c r="AO207" s="25"/>
      <c r="AP207" s="111">
        <v>20</v>
      </c>
      <c r="AQ207" s="111" t="s">
        <v>7</v>
      </c>
      <c r="AR207" s="83">
        <v>0.17299999999999999</v>
      </c>
      <c r="AS207" s="83" t="s">
        <v>20</v>
      </c>
      <c r="AT207" s="265"/>
      <c r="AU207" s="266"/>
      <c r="AV207" s="266"/>
      <c r="AW207" s="74" t="s">
        <v>206</v>
      </c>
      <c r="AX207" s="74" t="s">
        <v>207</v>
      </c>
      <c r="AY207" s="74" t="s">
        <v>208</v>
      </c>
      <c r="AZ207" s="74" t="s">
        <v>209</v>
      </c>
      <c r="BA207" s="152" t="s">
        <v>4</v>
      </c>
      <c r="BB207" s="86" t="s">
        <v>165</v>
      </c>
      <c r="BC207" s="86" t="s">
        <v>4</v>
      </c>
      <c r="BD207" s="86" t="s">
        <v>166</v>
      </c>
      <c r="BE207" s="96" t="s">
        <v>1160</v>
      </c>
      <c r="BF207" s="236" t="s">
        <v>1170</v>
      </c>
      <c r="BG207" s="236" t="s">
        <v>1171</v>
      </c>
      <c r="BH207" s="236" t="s">
        <v>1172</v>
      </c>
      <c r="BM207" s="155" t="s">
        <v>215</v>
      </c>
      <c r="BN207" s="154" t="s">
        <v>216</v>
      </c>
      <c r="BO207" s="154" t="s">
        <v>217</v>
      </c>
      <c r="BP207" s="154" t="s">
        <v>218</v>
      </c>
      <c r="BQ207" s="155" t="s">
        <v>219</v>
      </c>
      <c r="BR207" s="154" t="s">
        <v>220</v>
      </c>
      <c r="BS207" s="121" t="s">
        <v>221</v>
      </c>
      <c r="BT207" s="121" t="s">
        <v>222</v>
      </c>
      <c r="BU207" s="121" t="s">
        <v>215</v>
      </c>
      <c r="BV207" s="121" t="s">
        <v>216</v>
      </c>
      <c r="BW207" s="121" t="s">
        <v>217</v>
      </c>
      <c r="BX207" s="121" t="s">
        <v>218</v>
      </c>
      <c r="BY207" s="121" t="s">
        <v>283</v>
      </c>
      <c r="BZ207" s="154"/>
      <c r="CA207" s="154"/>
      <c r="CB207" s="154"/>
      <c r="CC207" s="154" t="s">
        <v>227</v>
      </c>
      <c r="CD207" s="156" t="s">
        <v>228</v>
      </c>
      <c r="CE207" s="157" t="s">
        <v>229</v>
      </c>
      <c r="CF207" s="157" t="s">
        <v>230</v>
      </c>
      <c r="CG207" s="245" t="s">
        <v>231</v>
      </c>
      <c r="CH207" s="154" t="s">
        <v>232</v>
      </c>
      <c r="CI207" s="156" t="s">
        <v>233</v>
      </c>
      <c r="CJ207" s="156" t="s">
        <v>234</v>
      </c>
      <c r="CK207" s="158"/>
      <c r="CL207" s="158"/>
      <c r="CM207" s="158"/>
      <c r="CN207" s="158"/>
      <c r="CO207" s="158"/>
      <c r="CP207" s="158"/>
      <c r="CQ207" s="158"/>
      <c r="CR207" s="158"/>
      <c r="CS207" s="158"/>
      <c r="CT207" s="158"/>
      <c r="CU207" s="158"/>
      <c r="CV207" s="158"/>
      <c r="CW207" s="158"/>
      <c r="CX207" s="158"/>
      <c r="CY207" s="158"/>
      <c r="CZ207" s="91"/>
      <c r="DA207" s="92"/>
      <c r="DB207" s="92"/>
      <c r="DC207" s="92"/>
      <c r="DD207" s="92"/>
      <c r="DE207" s="91" t="s">
        <v>235</v>
      </c>
      <c r="DF207" s="92"/>
      <c r="DG207" s="158"/>
      <c r="DH207" s="158"/>
      <c r="DI207" s="92"/>
      <c r="DJ207" s="91"/>
      <c r="DK207" s="91"/>
      <c r="DL207" s="91"/>
      <c r="DM207" s="127" t="s">
        <v>283</v>
      </c>
      <c r="DN207" s="127" t="s">
        <v>283</v>
      </c>
      <c r="DO207" s="127" t="s">
        <v>283</v>
      </c>
      <c r="DP207" s="127"/>
      <c r="DQ207" s="91"/>
      <c r="DR207" s="91"/>
      <c r="DS207" s="91"/>
      <c r="DT207" s="91"/>
      <c r="DU207" s="91" t="s">
        <v>1173</v>
      </c>
      <c r="DV207" s="91" t="s">
        <v>1174</v>
      </c>
      <c r="DW207" s="91" t="s">
        <v>1175</v>
      </c>
      <c r="DX207" s="91" t="s">
        <v>1176</v>
      </c>
      <c r="DY207" s="91"/>
      <c r="DZ207" s="91"/>
      <c r="EA207" s="91"/>
      <c r="EB207" s="91"/>
      <c r="EC207" s="91"/>
      <c r="ED207" s="91"/>
      <c r="EE207" s="91"/>
      <c r="EF207" s="91"/>
      <c r="EG207" s="94"/>
      <c r="EH207" s="94"/>
      <c r="EI207" s="95"/>
      <c r="EJ207" s="95"/>
      <c r="EK207" s="96"/>
      <c r="EL207" s="74"/>
      <c r="EM207" s="74"/>
      <c r="EN207" s="137"/>
      <c r="EO207" s="185"/>
      <c r="EP207" s="185"/>
      <c r="EQ207" s="185" t="s">
        <v>1249</v>
      </c>
      <c r="ER207" s="185" t="s">
        <v>1250</v>
      </c>
      <c r="ES207" s="185" t="s">
        <v>1251</v>
      </c>
      <c r="ET207" s="185"/>
      <c r="EU207" s="185"/>
      <c r="EV207" s="137"/>
      <c r="EW207" s="137"/>
      <c r="EX207" s="356"/>
      <c r="EY207" s="356"/>
      <c r="EZ207" s="356"/>
      <c r="FA207" s="356"/>
      <c r="FB207" s="356"/>
      <c r="FC207" s="356"/>
      <c r="FD207" s="356"/>
      <c r="FE207" s="356"/>
      <c r="FF207" s="248"/>
      <c r="FG207" s="248"/>
      <c r="FH207" s="248"/>
      <c r="FI207" s="248"/>
      <c r="FJ207" s="248"/>
      <c r="FK207" s="248"/>
      <c r="FL207" s="135">
        <v>1</v>
      </c>
      <c r="FM207" s="136"/>
      <c r="FN207" s="136"/>
      <c r="FO207" s="136"/>
      <c r="FP207" s="136"/>
      <c r="FQ207" s="136"/>
      <c r="FR207" s="136"/>
      <c r="FS207" s="136"/>
      <c r="FT207" s="136"/>
      <c r="FU207" s="136"/>
      <c r="FV207" s="136"/>
    </row>
    <row r="208" spans="1:1108" s="249" customFormat="1">
      <c r="A208" s="42">
        <v>488</v>
      </c>
      <c r="B208" s="168">
        <v>191</v>
      </c>
      <c r="C208" s="102" t="s">
        <v>1259</v>
      </c>
      <c r="D208" s="174">
        <v>2005</v>
      </c>
      <c r="E208" s="408" t="s">
        <v>1240</v>
      </c>
      <c r="F208" s="280" t="s">
        <v>1261</v>
      </c>
      <c r="G208" s="405" t="s">
        <v>1260</v>
      </c>
      <c r="H208" s="405" t="s">
        <v>1263</v>
      </c>
      <c r="I208" s="405" t="s">
        <v>1262</v>
      </c>
      <c r="J208" s="10" t="s">
        <v>1264</v>
      </c>
      <c r="K208" s="10" t="s">
        <v>1265</v>
      </c>
      <c r="L208" s="74" t="s">
        <v>1266</v>
      </c>
      <c r="M208" s="10" t="s">
        <v>1267</v>
      </c>
      <c r="N208" s="74" t="s">
        <v>293</v>
      </c>
      <c r="O208" s="177">
        <v>101621</v>
      </c>
      <c r="P208" s="401">
        <v>30</v>
      </c>
      <c r="Q208" s="401" t="s">
        <v>0</v>
      </c>
      <c r="R208" s="401">
        <v>30</v>
      </c>
      <c r="S208" s="109" t="s">
        <v>0</v>
      </c>
      <c r="T208" s="109">
        <v>1</v>
      </c>
      <c r="U208" s="109" t="s">
        <v>0</v>
      </c>
      <c r="V208" s="109">
        <v>4.2</v>
      </c>
      <c r="W208" s="109" t="s">
        <v>0</v>
      </c>
      <c r="X208" s="109">
        <v>2</v>
      </c>
      <c r="Y208" s="109" t="s">
        <v>0</v>
      </c>
      <c r="Z208" s="109">
        <v>3</v>
      </c>
      <c r="AA208" s="109" t="s">
        <v>0</v>
      </c>
      <c r="AB208" s="109"/>
      <c r="AC208" s="109" t="s">
        <v>0</v>
      </c>
      <c r="AD208" s="109"/>
      <c r="AE208" s="109" t="s">
        <v>0</v>
      </c>
      <c r="AF208" s="77">
        <v>2.5</v>
      </c>
      <c r="AG208" s="78">
        <v>4</v>
      </c>
      <c r="AH208" s="77" t="s">
        <v>1181</v>
      </c>
      <c r="AI208" s="77" t="s">
        <v>0</v>
      </c>
      <c r="AJ208" s="78"/>
      <c r="AK208" s="78"/>
      <c r="AL208" s="25" t="s">
        <v>11</v>
      </c>
      <c r="AM208" s="25"/>
      <c r="AN208" s="25"/>
      <c r="AO208" s="25"/>
      <c r="AP208" s="111">
        <v>100</v>
      </c>
      <c r="AQ208" s="111" t="s">
        <v>7</v>
      </c>
      <c r="AR208" s="83">
        <v>8.9999999999999993E-3</v>
      </c>
      <c r="AS208" s="83" t="s">
        <v>20</v>
      </c>
      <c r="AT208" s="265"/>
      <c r="AU208" s="266"/>
      <c r="AV208" s="266"/>
      <c r="AW208" s="74" t="s">
        <v>206</v>
      </c>
      <c r="AX208" s="74" t="s">
        <v>207</v>
      </c>
      <c r="AY208" s="74" t="s">
        <v>208</v>
      </c>
      <c r="AZ208" s="74" t="s">
        <v>209</v>
      </c>
      <c r="BA208" s="152" t="s">
        <v>4</v>
      </c>
      <c r="BB208" s="86" t="s">
        <v>165</v>
      </c>
      <c r="BC208" s="86" t="s">
        <v>4</v>
      </c>
      <c r="BD208" s="86" t="s">
        <v>166</v>
      </c>
      <c r="BE208" s="404" t="s">
        <v>1160</v>
      </c>
      <c r="BF208" s="236" t="s">
        <v>1170</v>
      </c>
      <c r="BG208" s="236" t="s">
        <v>1171</v>
      </c>
      <c r="BH208" s="236" t="s">
        <v>1172</v>
      </c>
      <c r="BM208" s="154" t="s">
        <v>294</v>
      </c>
      <c r="BN208" s="157" t="s">
        <v>295</v>
      </c>
      <c r="BO208" s="157" t="s">
        <v>296</v>
      </c>
      <c r="BP208" s="156" t="s">
        <v>297</v>
      </c>
      <c r="BQ208" s="155" t="s">
        <v>298</v>
      </c>
      <c r="BR208" s="155" t="s">
        <v>299</v>
      </c>
      <c r="BS208" s="121" t="s">
        <v>300</v>
      </c>
      <c r="BT208" s="121" t="s">
        <v>301</v>
      </c>
      <c r="BU208" s="121" t="s">
        <v>294</v>
      </c>
      <c r="BV208" s="121" t="s">
        <v>302</v>
      </c>
      <c r="BW208" s="121" t="s">
        <v>296</v>
      </c>
      <c r="BX208" s="121" t="s">
        <v>297</v>
      </c>
      <c r="BY208" s="121" t="s">
        <v>283</v>
      </c>
      <c r="BZ208" s="154"/>
      <c r="CA208" s="154"/>
      <c r="CB208" s="154"/>
      <c r="CC208" s="154" t="s">
        <v>227</v>
      </c>
      <c r="CD208" s="156" t="s">
        <v>228</v>
      </c>
      <c r="CE208" s="157" t="s">
        <v>229</v>
      </c>
      <c r="CF208" s="157" t="s">
        <v>230</v>
      </c>
      <c r="CG208" s="245" t="s">
        <v>231</v>
      </c>
      <c r="CH208" s="154" t="s">
        <v>232</v>
      </c>
      <c r="CI208" s="156" t="s">
        <v>233</v>
      </c>
      <c r="CJ208" s="156" t="s">
        <v>234</v>
      </c>
      <c r="CK208" s="158"/>
      <c r="CL208" s="158"/>
      <c r="CM208" s="158"/>
      <c r="CN208" s="158"/>
      <c r="CO208" s="158"/>
      <c r="CP208" s="158"/>
      <c r="CQ208" s="158"/>
      <c r="CR208" s="158"/>
      <c r="CS208" s="158"/>
      <c r="CT208" s="158"/>
      <c r="CU208" s="158"/>
      <c r="CV208" s="158"/>
      <c r="CW208" s="158"/>
      <c r="CX208" s="158"/>
      <c r="CY208" s="158"/>
      <c r="CZ208" s="91"/>
      <c r="DA208" s="92"/>
      <c r="DB208" s="92"/>
      <c r="DC208" s="92"/>
      <c r="DD208" s="92"/>
      <c r="DE208" s="91" t="s">
        <v>235</v>
      </c>
      <c r="DF208" s="92"/>
      <c r="DG208" s="158"/>
      <c r="DH208" s="158"/>
      <c r="DI208" s="92"/>
      <c r="DJ208" s="91"/>
      <c r="DK208" s="91"/>
      <c r="DL208" s="91"/>
      <c r="DM208" s="127" t="s">
        <v>283</v>
      </c>
      <c r="DN208" s="127" t="s">
        <v>283</v>
      </c>
      <c r="DO208" s="127" t="s">
        <v>283</v>
      </c>
      <c r="DP208" s="127"/>
      <c r="DQ208" s="91"/>
      <c r="DR208" s="91"/>
      <c r="DS208" s="91"/>
      <c r="DT208" s="91"/>
      <c r="DU208" s="91" t="s">
        <v>1173</v>
      </c>
      <c r="DV208" s="91" t="s">
        <v>1174</v>
      </c>
      <c r="DW208" s="91" t="s">
        <v>1175</v>
      </c>
      <c r="DX208" s="91" t="s">
        <v>1176</v>
      </c>
      <c r="DY208" s="91"/>
      <c r="DZ208" s="91"/>
      <c r="EA208" s="91"/>
      <c r="EB208" s="91"/>
      <c r="EC208" s="91"/>
      <c r="ED208" s="91"/>
      <c r="EE208" s="91"/>
      <c r="EF208" s="91"/>
      <c r="EG208" s="94"/>
      <c r="EH208" s="94"/>
      <c r="EI208" s="95"/>
      <c r="EJ208" s="95"/>
      <c r="EK208" s="96"/>
      <c r="EL208" s="74"/>
      <c r="EM208" s="74"/>
      <c r="EN208" s="137"/>
      <c r="EO208" s="185"/>
      <c r="EP208" s="185"/>
      <c r="EQ208" s="185" t="s">
        <v>1268</v>
      </c>
      <c r="ER208" s="185" t="s">
        <v>1269</v>
      </c>
      <c r="ES208" s="185" t="s">
        <v>1270</v>
      </c>
      <c r="ET208" s="185"/>
      <c r="EU208" s="185"/>
      <c r="EV208" s="137"/>
      <c r="EW208" s="137"/>
      <c r="EX208" s="356"/>
      <c r="EY208" s="356"/>
      <c r="EZ208" s="356"/>
      <c r="FA208" s="356"/>
      <c r="FB208" s="356"/>
      <c r="FC208" s="356"/>
      <c r="FD208" s="356"/>
      <c r="FE208" s="356"/>
      <c r="FF208" s="248"/>
      <c r="FG208" s="248"/>
      <c r="FH208" s="248"/>
      <c r="FI208" s="248"/>
      <c r="FJ208" s="248"/>
      <c r="FK208" s="248"/>
      <c r="FL208" s="135">
        <v>1</v>
      </c>
      <c r="FM208" s="136"/>
      <c r="FN208" s="136"/>
      <c r="FO208" s="136"/>
      <c r="FP208" s="136"/>
      <c r="FQ208" s="136"/>
      <c r="FR208" s="136"/>
      <c r="FS208" s="136"/>
      <c r="FT208" s="136"/>
      <c r="FU208" s="136"/>
      <c r="FV208" s="136"/>
    </row>
    <row r="209" spans="1:1108" s="249" customFormat="1">
      <c r="A209" s="42">
        <v>489</v>
      </c>
      <c r="B209" s="168">
        <v>192</v>
      </c>
      <c r="C209" s="102" t="s">
        <v>1271</v>
      </c>
      <c r="D209" s="174">
        <v>2005</v>
      </c>
      <c r="E209" s="408" t="s">
        <v>1240</v>
      </c>
      <c r="F209" s="280" t="s">
        <v>1261</v>
      </c>
      <c r="G209" s="405" t="s">
        <v>1260</v>
      </c>
      <c r="H209" s="405" t="s">
        <v>1263</v>
      </c>
      <c r="I209" s="405" t="s">
        <v>1262</v>
      </c>
      <c r="J209" s="10" t="s">
        <v>1264</v>
      </c>
      <c r="K209" s="10" t="s">
        <v>1265</v>
      </c>
      <c r="L209" s="74" t="s">
        <v>1266</v>
      </c>
      <c r="M209" s="10" t="s">
        <v>1267</v>
      </c>
      <c r="N209" s="74" t="s">
        <v>293</v>
      </c>
      <c r="O209" s="177">
        <v>101623</v>
      </c>
      <c r="P209" s="401">
        <v>40</v>
      </c>
      <c r="Q209" s="401" t="s">
        <v>0</v>
      </c>
      <c r="R209" s="401">
        <v>40</v>
      </c>
      <c r="S209" s="109" t="s">
        <v>0</v>
      </c>
      <c r="T209" s="109">
        <v>1</v>
      </c>
      <c r="U209" s="109" t="s">
        <v>0</v>
      </c>
      <c r="V209" s="109">
        <v>4.7</v>
      </c>
      <c r="W209" s="109" t="s">
        <v>0</v>
      </c>
      <c r="X209" s="109">
        <v>2.5</v>
      </c>
      <c r="Y209" s="109" t="s">
        <v>0</v>
      </c>
      <c r="Z209" s="109">
        <v>3</v>
      </c>
      <c r="AA209" s="109" t="s">
        <v>0</v>
      </c>
      <c r="AB209" s="109"/>
      <c r="AC209" s="109" t="s">
        <v>0</v>
      </c>
      <c r="AD209" s="109"/>
      <c r="AE209" s="109" t="s">
        <v>0</v>
      </c>
      <c r="AF209" s="77">
        <v>2.5</v>
      </c>
      <c r="AG209" s="78">
        <v>4</v>
      </c>
      <c r="AH209" s="77" t="s">
        <v>1181</v>
      </c>
      <c r="AI209" s="77" t="s">
        <v>0</v>
      </c>
      <c r="AJ209" s="78"/>
      <c r="AK209" s="78"/>
      <c r="AL209" s="25" t="s">
        <v>11</v>
      </c>
      <c r="AM209" s="25"/>
      <c r="AN209" s="25"/>
      <c r="AO209" s="25"/>
      <c r="AP209" s="111">
        <v>100</v>
      </c>
      <c r="AQ209" s="111" t="s">
        <v>7</v>
      </c>
      <c r="AR209" s="83">
        <v>1.6E-2</v>
      </c>
      <c r="AS209" s="83" t="s">
        <v>20</v>
      </c>
      <c r="AT209" s="265"/>
      <c r="AU209" s="266"/>
      <c r="AV209" s="266"/>
      <c r="AW209" s="74" t="s">
        <v>206</v>
      </c>
      <c r="AX209" s="74" t="s">
        <v>207</v>
      </c>
      <c r="AY209" s="74" t="s">
        <v>208</v>
      </c>
      <c r="AZ209" s="74" t="s">
        <v>209</v>
      </c>
      <c r="BA209" s="152" t="s">
        <v>4</v>
      </c>
      <c r="BB209" s="86" t="s">
        <v>165</v>
      </c>
      <c r="BC209" s="86" t="s">
        <v>4</v>
      </c>
      <c r="BD209" s="86" t="s">
        <v>166</v>
      </c>
      <c r="BE209" s="404" t="s">
        <v>1160</v>
      </c>
      <c r="BF209" s="236" t="s">
        <v>1170</v>
      </c>
      <c r="BG209" s="236" t="s">
        <v>1171</v>
      </c>
      <c r="BH209" s="236" t="s">
        <v>1172</v>
      </c>
      <c r="BM209" s="154" t="s">
        <v>294</v>
      </c>
      <c r="BN209" s="157" t="s">
        <v>295</v>
      </c>
      <c r="BO209" s="157" t="s">
        <v>296</v>
      </c>
      <c r="BP209" s="156" t="s">
        <v>297</v>
      </c>
      <c r="BQ209" s="155" t="s">
        <v>298</v>
      </c>
      <c r="BR209" s="155" t="s">
        <v>299</v>
      </c>
      <c r="BS209" s="121" t="s">
        <v>300</v>
      </c>
      <c r="BT209" s="121" t="s">
        <v>301</v>
      </c>
      <c r="BU209" s="121" t="s">
        <v>294</v>
      </c>
      <c r="BV209" s="121" t="s">
        <v>302</v>
      </c>
      <c r="BW209" s="121" t="s">
        <v>296</v>
      </c>
      <c r="BX209" s="121" t="s">
        <v>297</v>
      </c>
      <c r="BY209" s="121" t="s">
        <v>283</v>
      </c>
      <c r="BZ209" s="154"/>
      <c r="CA209" s="154"/>
      <c r="CB209" s="154"/>
      <c r="CC209" s="154" t="s">
        <v>227</v>
      </c>
      <c r="CD209" s="156" t="s">
        <v>228</v>
      </c>
      <c r="CE209" s="157" t="s">
        <v>229</v>
      </c>
      <c r="CF209" s="157" t="s">
        <v>230</v>
      </c>
      <c r="CG209" s="245" t="s">
        <v>231</v>
      </c>
      <c r="CH209" s="154" t="s">
        <v>232</v>
      </c>
      <c r="CI209" s="156" t="s">
        <v>233</v>
      </c>
      <c r="CJ209" s="156" t="s">
        <v>234</v>
      </c>
      <c r="CK209" s="158"/>
      <c r="CL209" s="158"/>
      <c r="CM209" s="158"/>
      <c r="CN209" s="158"/>
      <c r="CO209" s="158"/>
      <c r="CP209" s="158"/>
      <c r="CQ209" s="158"/>
      <c r="CR209" s="158"/>
      <c r="CS209" s="158"/>
      <c r="CT209" s="158"/>
      <c r="CU209" s="158"/>
      <c r="CV209" s="158"/>
      <c r="CW209" s="158"/>
      <c r="CX209" s="158"/>
      <c r="CY209" s="158"/>
      <c r="CZ209" s="91"/>
      <c r="DA209" s="92"/>
      <c r="DB209" s="92"/>
      <c r="DC209" s="92"/>
      <c r="DD209" s="92"/>
      <c r="DE209" s="91" t="s">
        <v>235</v>
      </c>
      <c r="DF209" s="92"/>
      <c r="DG209" s="158"/>
      <c r="DH209" s="158"/>
      <c r="DI209" s="92"/>
      <c r="DJ209" s="91"/>
      <c r="DK209" s="91"/>
      <c r="DL209" s="91"/>
      <c r="DM209" s="127" t="s">
        <v>283</v>
      </c>
      <c r="DN209" s="127" t="s">
        <v>283</v>
      </c>
      <c r="DO209" s="127" t="s">
        <v>283</v>
      </c>
      <c r="DP209" s="127"/>
      <c r="DQ209" s="91"/>
      <c r="DR209" s="91"/>
      <c r="DS209" s="91"/>
      <c r="DT209" s="91"/>
      <c r="DU209" s="91" t="s">
        <v>1173</v>
      </c>
      <c r="DV209" s="91" t="s">
        <v>1174</v>
      </c>
      <c r="DW209" s="91" t="s">
        <v>1175</v>
      </c>
      <c r="DX209" s="91" t="s">
        <v>1176</v>
      </c>
      <c r="DY209" s="91"/>
      <c r="DZ209" s="91"/>
      <c r="EA209" s="91"/>
      <c r="EB209" s="91"/>
      <c r="EC209" s="91"/>
      <c r="ED209" s="91"/>
      <c r="EE209" s="91"/>
      <c r="EF209" s="91"/>
      <c r="EG209" s="94"/>
      <c r="EH209" s="94"/>
      <c r="EI209" s="95"/>
      <c r="EJ209" s="95"/>
      <c r="EK209" s="96"/>
      <c r="EL209" s="74"/>
      <c r="EM209" s="74"/>
      <c r="EN209" s="137"/>
      <c r="EO209" s="185"/>
      <c r="EP209" s="185"/>
      <c r="EQ209" s="185" t="s">
        <v>1268</v>
      </c>
      <c r="ER209" s="185" t="s">
        <v>1269</v>
      </c>
      <c r="ES209" s="185" t="s">
        <v>1270</v>
      </c>
      <c r="ET209" s="185"/>
      <c r="EU209" s="185"/>
      <c r="EV209" s="137"/>
      <c r="EW209" s="137"/>
      <c r="EX209" s="356"/>
      <c r="EY209" s="356"/>
      <c r="EZ209" s="356"/>
      <c r="FA209" s="356"/>
      <c r="FB209" s="356"/>
      <c r="FC209" s="356"/>
      <c r="FD209" s="356"/>
      <c r="FE209" s="356"/>
      <c r="FF209" s="248"/>
      <c r="FG209" s="248"/>
      <c r="FH209" s="248"/>
      <c r="FI209" s="248"/>
      <c r="FJ209" s="248"/>
      <c r="FK209" s="248"/>
      <c r="FL209" s="135">
        <v>1</v>
      </c>
      <c r="FM209" s="136"/>
      <c r="FN209" s="136"/>
      <c r="FO209" s="136"/>
      <c r="FP209" s="136"/>
      <c r="FQ209" s="136"/>
      <c r="FR209" s="136"/>
      <c r="FS209" s="136"/>
      <c r="FT209" s="136"/>
      <c r="FU209" s="136"/>
      <c r="FV209" s="136"/>
    </row>
    <row r="210" spans="1:1108" s="249" customFormat="1">
      <c r="A210" s="42">
        <v>490</v>
      </c>
      <c r="B210" s="168">
        <v>193</v>
      </c>
      <c r="C210" s="102" t="s">
        <v>1272</v>
      </c>
      <c r="D210" s="174">
        <v>2005</v>
      </c>
      <c r="E210" s="408" t="s">
        <v>1240</v>
      </c>
      <c r="F210" s="280" t="s">
        <v>1261</v>
      </c>
      <c r="G210" s="405" t="s">
        <v>1260</v>
      </c>
      <c r="H210" s="405" t="s">
        <v>1263</v>
      </c>
      <c r="I210" s="405" t="s">
        <v>1262</v>
      </c>
      <c r="J210" s="10" t="s">
        <v>1264</v>
      </c>
      <c r="K210" s="10" t="s">
        <v>1265</v>
      </c>
      <c r="L210" s="74" t="s">
        <v>1266</v>
      </c>
      <c r="M210" s="10" t="s">
        <v>1267</v>
      </c>
      <c r="N210" s="74" t="s">
        <v>293</v>
      </c>
      <c r="O210" s="177">
        <v>101625</v>
      </c>
      <c r="P210" s="401">
        <v>50</v>
      </c>
      <c r="Q210" s="401" t="s">
        <v>0</v>
      </c>
      <c r="R210" s="401">
        <v>50</v>
      </c>
      <c r="S210" s="109" t="s">
        <v>0</v>
      </c>
      <c r="T210" s="109">
        <v>1.25</v>
      </c>
      <c r="U210" s="109" t="s">
        <v>0</v>
      </c>
      <c r="V210" s="109">
        <v>5.7</v>
      </c>
      <c r="W210" s="109" t="s">
        <v>0</v>
      </c>
      <c r="X210" s="109">
        <v>3</v>
      </c>
      <c r="Y210" s="109" t="s">
        <v>0</v>
      </c>
      <c r="Z210" s="109">
        <v>5</v>
      </c>
      <c r="AA210" s="109" t="s">
        <v>0</v>
      </c>
      <c r="AB210" s="109"/>
      <c r="AC210" s="109" t="s">
        <v>0</v>
      </c>
      <c r="AD210" s="109"/>
      <c r="AE210" s="109" t="s">
        <v>0</v>
      </c>
      <c r="AF210" s="77">
        <v>3</v>
      </c>
      <c r="AG210" s="78">
        <v>6</v>
      </c>
      <c r="AH210" s="77" t="s">
        <v>1183</v>
      </c>
      <c r="AI210" s="77" t="s">
        <v>0</v>
      </c>
      <c r="AJ210" s="78"/>
      <c r="AK210" s="78"/>
      <c r="AL210" s="25" t="s">
        <v>11</v>
      </c>
      <c r="AM210" s="25"/>
      <c r="AN210" s="25"/>
      <c r="AO210" s="25"/>
      <c r="AP210" s="111">
        <v>20</v>
      </c>
      <c r="AQ210" s="111" t="s">
        <v>7</v>
      </c>
      <c r="AR210" s="83">
        <v>3.2000000000000001E-2</v>
      </c>
      <c r="AS210" s="83" t="s">
        <v>20</v>
      </c>
      <c r="AT210" s="265"/>
      <c r="AU210" s="266"/>
      <c r="AV210" s="266"/>
      <c r="AW210" s="74" t="s">
        <v>206</v>
      </c>
      <c r="AX210" s="74" t="s">
        <v>207</v>
      </c>
      <c r="AY210" s="74" t="s">
        <v>208</v>
      </c>
      <c r="AZ210" s="74" t="s">
        <v>209</v>
      </c>
      <c r="BA210" s="152" t="s">
        <v>4</v>
      </c>
      <c r="BB210" s="86" t="s">
        <v>165</v>
      </c>
      <c r="BC210" s="86" t="s">
        <v>4</v>
      </c>
      <c r="BD210" s="86" t="s">
        <v>166</v>
      </c>
      <c r="BE210" s="404" t="s">
        <v>1160</v>
      </c>
      <c r="BF210" s="236" t="s">
        <v>1170</v>
      </c>
      <c r="BG210" s="236" t="s">
        <v>1171</v>
      </c>
      <c r="BH210" s="236" t="s">
        <v>1172</v>
      </c>
      <c r="BM210" s="154" t="s">
        <v>294</v>
      </c>
      <c r="BN210" s="157" t="s">
        <v>295</v>
      </c>
      <c r="BO210" s="157" t="s">
        <v>296</v>
      </c>
      <c r="BP210" s="156" t="s">
        <v>297</v>
      </c>
      <c r="BQ210" s="155" t="s">
        <v>298</v>
      </c>
      <c r="BR210" s="155" t="s">
        <v>299</v>
      </c>
      <c r="BS210" s="121" t="s">
        <v>300</v>
      </c>
      <c r="BT210" s="121" t="s">
        <v>301</v>
      </c>
      <c r="BU210" s="121" t="s">
        <v>294</v>
      </c>
      <c r="BV210" s="121" t="s">
        <v>302</v>
      </c>
      <c r="BW210" s="121" t="s">
        <v>296</v>
      </c>
      <c r="BX210" s="121" t="s">
        <v>297</v>
      </c>
      <c r="BY210" s="121" t="s">
        <v>283</v>
      </c>
      <c r="BZ210" s="154"/>
      <c r="CA210" s="154"/>
      <c r="CB210" s="154"/>
      <c r="CC210" s="154" t="s">
        <v>227</v>
      </c>
      <c r="CD210" s="156" t="s">
        <v>228</v>
      </c>
      <c r="CE210" s="157" t="s">
        <v>229</v>
      </c>
      <c r="CF210" s="157" t="s">
        <v>230</v>
      </c>
      <c r="CG210" s="245" t="s">
        <v>231</v>
      </c>
      <c r="CH210" s="154" t="s">
        <v>232</v>
      </c>
      <c r="CI210" s="156" t="s">
        <v>233</v>
      </c>
      <c r="CJ210" s="156" t="s">
        <v>234</v>
      </c>
      <c r="CK210" s="158"/>
      <c r="CL210" s="158"/>
      <c r="CM210" s="158"/>
      <c r="CN210" s="158"/>
      <c r="CO210" s="158"/>
      <c r="CP210" s="158"/>
      <c r="CQ210" s="158"/>
      <c r="CR210" s="158"/>
      <c r="CS210" s="158"/>
      <c r="CT210" s="158"/>
      <c r="CU210" s="158"/>
      <c r="CV210" s="158"/>
      <c r="CW210" s="158"/>
      <c r="CX210" s="158"/>
      <c r="CY210" s="158"/>
      <c r="CZ210" s="91"/>
      <c r="DA210" s="92"/>
      <c r="DB210" s="92"/>
      <c r="DC210" s="92"/>
      <c r="DD210" s="92"/>
      <c r="DE210" s="91" t="s">
        <v>235</v>
      </c>
      <c r="DF210" s="92"/>
      <c r="DG210" s="158"/>
      <c r="DH210" s="158"/>
      <c r="DI210" s="92"/>
      <c r="DJ210" s="91"/>
      <c r="DK210" s="91"/>
      <c r="DL210" s="91"/>
      <c r="DM210" s="127" t="s">
        <v>283</v>
      </c>
      <c r="DN210" s="127" t="s">
        <v>283</v>
      </c>
      <c r="DO210" s="127" t="s">
        <v>283</v>
      </c>
      <c r="DP210" s="127"/>
      <c r="DQ210" s="91"/>
      <c r="DR210" s="91"/>
      <c r="DS210" s="91"/>
      <c r="DT210" s="91"/>
      <c r="DU210" s="91" t="s">
        <v>1173</v>
      </c>
      <c r="DV210" s="91" t="s">
        <v>1174</v>
      </c>
      <c r="DW210" s="91" t="s">
        <v>1175</v>
      </c>
      <c r="DX210" s="91" t="s">
        <v>1176</v>
      </c>
      <c r="DY210" s="91"/>
      <c r="DZ210" s="91"/>
      <c r="EA210" s="91"/>
      <c r="EB210" s="91"/>
      <c r="EC210" s="91"/>
      <c r="ED210" s="91"/>
      <c r="EE210" s="91"/>
      <c r="EF210" s="91"/>
      <c r="EG210" s="94"/>
      <c r="EH210" s="94"/>
      <c r="EI210" s="95"/>
      <c r="EJ210" s="95"/>
      <c r="EK210" s="96"/>
      <c r="EL210" s="74"/>
      <c r="EM210" s="74"/>
      <c r="EN210" s="137"/>
      <c r="EO210" s="185"/>
      <c r="EP210" s="185"/>
      <c r="EQ210" s="185" t="s">
        <v>1268</v>
      </c>
      <c r="ER210" s="185" t="s">
        <v>1269</v>
      </c>
      <c r="ES210" s="185" t="s">
        <v>1270</v>
      </c>
      <c r="ET210" s="185"/>
      <c r="EU210" s="185"/>
      <c r="EV210" s="137"/>
      <c r="EW210" s="137"/>
      <c r="EX210" s="356"/>
      <c r="EY210" s="356"/>
      <c r="EZ210" s="356"/>
      <c r="FA210" s="356"/>
      <c r="FB210" s="356"/>
      <c r="FC210" s="356"/>
      <c r="FD210" s="356"/>
      <c r="FE210" s="356"/>
      <c r="FF210" s="248"/>
      <c r="FG210" s="248"/>
      <c r="FH210" s="248"/>
      <c r="FI210" s="248"/>
      <c r="FJ210" s="248"/>
      <c r="FK210" s="248"/>
      <c r="FL210" s="135">
        <v>1</v>
      </c>
      <c r="FM210" s="136"/>
      <c r="FN210" s="136"/>
      <c r="FO210" s="136"/>
      <c r="FP210" s="136"/>
      <c r="FQ210" s="136"/>
      <c r="FR210" s="136"/>
      <c r="FS210" s="136"/>
      <c r="FT210" s="136"/>
      <c r="FU210" s="136"/>
      <c r="FV210" s="136"/>
    </row>
    <row r="211" spans="1:1108" s="249" customFormat="1">
      <c r="A211" s="42">
        <v>491</v>
      </c>
      <c r="B211" s="168">
        <v>194</v>
      </c>
      <c r="C211" s="102" t="s">
        <v>1273</v>
      </c>
      <c r="D211" s="174">
        <v>2005</v>
      </c>
      <c r="E211" s="312" t="s">
        <v>1240</v>
      </c>
      <c r="F211" s="280" t="s">
        <v>1261</v>
      </c>
      <c r="G211" s="405" t="s">
        <v>1260</v>
      </c>
      <c r="H211" s="405" t="s">
        <v>1263</v>
      </c>
      <c r="I211" s="405" t="s">
        <v>1262</v>
      </c>
      <c r="J211" s="10" t="s">
        <v>1264</v>
      </c>
      <c r="K211" s="10" t="s">
        <v>1265</v>
      </c>
      <c r="L211" s="74" t="s">
        <v>1266</v>
      </c>
      <c r="M211" s="10" t="s">
        <v>1267</v>
      </c>
      <c r="N211" s="74" t="s">
        <v>293</v>
      </c>
      <c r="O211" s="177">
        <v>101627</v>
      </c>
      <c r="P211" s="401">
        <v>60</v>
      </c>
      <c r="Q211" s="401" t="s">
        <v>0</v>
      </c>
      <c r="R211" s="401">
        <v>60</v>
      </c>
      <c r="S211" s="109" t="s">
        <v>0</v>
      </c>
      <c r="T211" s="109">
        <v>1.5</v>
      </c>
      <c r="U211" s="109" t="s">
        <v>0</v>
      </c>
      <c r="V211" s="109">
        <v>6.7</v>
      </c>
      <c r="W211" s="109" t="s">
        <v>0</v>
      </c>
      <c r="X211" s="109">
        <v>3.5</v>
      </c>
      <c r="Y211" s="109" t="s">
        <v>0</v>
      </c>
      <c r="Z211" s="109">
        <v>5</v>
      </c>
      <c r="AA211" s="109" t="s">
        <v>0</v>
      </c>
      <c r="AB211" s="109"/>
      <c r="AC211" s="109" t="s">
        <v>0</v>
      </c>
      <c r="AD211" s="109"/>
      <c r="AE211" s="109" t="s">
        <v>0</v>
      </c>
      <c r="AF211" s="77">
        <v>3</v>
      </c>
      <c r="AG211" s="78">
        <v>6</v>
      </c>
      <c r="AH211" s="77" t="s">
        <v>1183</v>
      </c>
      <c r="AI211" s="77" t="s">
        <v>0</v>
      </c>
      <c r="AJ211" s="78"/>
      <c r="AK211" s="78"/>
      <c r="AL211" s="25" t="s">
        <v>11</v>
      </c>
      <c r="AM211" s="25"/>
      <c r="AN211" s="25"/>
      <c r="AO211" s="25"/>
      <c r="AP211" s="111">
        <v>20</v>
      </c>
      <c r="AQ211" s="111" t="s">
        <v>7</v>
      </c>
      <c r="AR211" s="83">
        <v>5.3999999999999999E-2</v>
      </c>
      <c r="AS211" s="83" t="s">
        <v>20</v>
      </c>
      <c r="AT211" s="265"/>
      <c r="AU211" s="266"/>
      <c r="AV211" s="266"/>
      <c r="AW211" s="74" t="s">
        <v>206</v>
      </c>
      <c r="AX211" s="74" t="s">
        <v>207</v>
      </c>
      <c r="AY211" s="74" t="s">
        <v>208</v>
      </c>
      <c r="AZ211" s="74" t="s">
        <v>209</v>
      </c>
      <c r="BA211" s="152" t="s">
        <v>4</v>
      </c>
      <c r="BB211" s="86" t="s">
        <v>165</v>
      </c>
      <c r="BC211" s="86" t="s">
        <v>4</v>
      </c>
      <c r="BD211" s="86" t="s">
        <v>166</v>
      </c>
      <c r="BE211" s="96" t="s">
        <v>1160</v>
      </c>
      <c r="BF211" s="236" t="s">
        <v>1170</v>
      </c>
      <c r="BG211" s="236" t="s">
        <v>1171</v>
      </c>
      <c r="BH211" s="236" t="s">
        <v>1172</v>
      </c>
      <c r="BM211" s="154" t="s">
        <v>294</v>
      </c>
      <c r="BN211" s="157" t="s">
        <v>295</v>
      </c>
      <c r="BO211" s="157" t="s">
        <v>296</v>
      </c>
      <c r="BP211" s="156" t="s">
        <v>297</v>
      </c>
      <c r="BQ211" s="155" t="s">
        <v>298</v>
      </c>
      <c r="BR211" s="155" t="s">
        <v>299</v>
      </c>
      <c r="BS211" s="121" t="s">
        <v>300</v>
      </c>
      <c r="BT211" s="121" t="s">
        <v>301</v>
      </c>
      <c r="BU211" s="121" t="s">
        <v>294</v>
      </c>
      <c r="BV211" s="121" t="s">
        <v>302</v>
      </c>
      <c r="BW211" s="121" t="s">
        <v>296</v>
      </c>
      <c r="BX211" s="121" t="s">
        <v>297</v>
      </c>
      <c r="BY211" s="121" t="s">
        <v>283</v>
      </c>
      <c r="BZ211" s="154"/>
      <c r="CA211" s="154"/>
      <c r="CB211" s="154"/>
      <c r="CC211" s="154" t="s">
        <v>227</v>
      </c>
      <c r="CD211" s="156" t="s">
        <v>228</v>
      </c>
      <c r="CE211" s="157" t="s">
        <v>229</v>
      </c>
      <c r="CF211" s="157" t="s">
        <v>230</v>
      </c>
      <c r="CG211" s="245" t="s">
        <v>231</v>
      </c>
      <c r="CH211" s="154" t="s">
        <v>232</v>
      </c>
      <c r="CI211" s="156" t="s">
        <v>233</v>
      </c>
      <c r="CJ211" s="156" t="s">
        <v>234</v>
      </c>
      <c r="CK211" s="158"/>
      <c r="CL211" s="158"/>
      <c r="CM211" s="158"/>
      <c r="CN211" s="158"/>
      <c r="CO211" s="158"/>
      <c r="CP211" s="158"/>
      <c r="CQ211" s="158"/>
      <c r="CR211" s="158"/>
      <c r="CS211" s="158"/>
      <c r="CT211" s="158"/>
      <c r="CU211" s="158"/>
      <c r="CV211" s="158"/>
      <c r="CW211" s="158"/>
      <c r="CX211" s="158"/>
      <c r="CY211" s="158"/>
      <c r="CZ211" s="91"/>
      <c r="DA211" s="92"/>
      <c r="DB211" s="92"/>
      <c r="DC211" s="92"/>
      <c r="DD211" s="92"/>
      <c r="DE211" s="91" t="s">
        <v>235</v>
      </c>
      <c r="DF211" s="92"/>
      <c r="DG211" s="158"/>
      <c r="DH211" s="158"/>
      <c r="DI211" s="92"/>
      <c r="DJ211" s="91"/>
      <c r="DK211" s="91"/>
      <c r="DL211" s="91"/>
      <c r="DM211" s="127" t="s">
        <v>283</v>
      </c>
      <c r="DN211" s="127" t="s">
        <v>283</v>
      </c>
      <c r="DO211" s="127" t="s">
        <v>283</v>
      </c>
      <c r="DP211" s="127"/>
      <c r="DQ211" s="91"/>
      <c r="DR211" s="91"/>
      <c r="DS211" s="91"/>
      <c r="DT211" s="91"/>
      <c r="DU211" s="91" t="s">
        <v>1173</v>
      </c>
      <c r="DV211" s="91" t="s">
        <v>1174</v>
      </c>
      <c r="DW211" s="91" t="s">
        <v>1175</v>
      </c>
      <c r="DX211" s="91" t="s">
        <v>1176</v>
      </c>
      <c r="DY211" s="91"/>
      <c r="DZ211" s="91"/>
      <c r="EA211" s="91"/>
      <c r="EB211" s="91"/>
      <c r="EC211" s="91"/>
      <c r="ED211" s="91"/>
      <c r="EE211" s="91"/>
      <c r="EF211" s="91"/>
      <c r="EG211" s="94"/>
      <c r="EH211" s="94"/>
      <c r="EI211" s="95"/>
      <c r="EJ211" s="95"/>
      <c r="EK211" s="96"/>
      <c r="EL211" s="74"/>
      <c r="EM211" s="74"/>
      <c r="EN211" s="137"/>
      <c r="EO211" s="185"/>
      <c r="EP211" s="185"/>
      <c r="EQ211" s="185" t="s">
        <v>1268</v>
      </c>
      <c r="ER211" s="185" t="s">
        <v>1269</v>
      </c>
      <c r="ES211" s="185" t="s">
        <v>1270</v>
      </c>
      <c r="ET211" s="185"/>
      <c r="EU211" s="185"/>
      <c r="EV211" s="137"/>
      <c r="EW211" s="137"/>
      <c r="EX211" s="356"/>
      <c r="EY211" s="356"/>
      <c r="EZ211" s="356"/>
      <c r="FA211" s="356"/>
      <c r="FB211" s="356"/>
      <c r="FC211" s="356"/>
      <c r="FD211" s="356"/>
      <c r="FE211" s="356"/>
      <c r="FF211" s="248"/>
      <c r="FG211" s="248"/>
      <c r="FH211" s="248"/>
      <c r="FI211" s="248"/>
      <c r="FJ211" s="248"/>
      <c r="FK211" s="248"/>
      <c r="FL211" s="135">
        <v>1</v>
      </c>
      <c r="FM211" s="136"/>
      <c r="FN211" s="136"/>
      <c r="FO211" s="136"/>
      <c r="FP211" s="136"/>
      <c r="FQ211" s="136"/>
      <c r="FR211" s="136"/>
      <c r="FS211" s="136"/>
      <c r="FT211" s="136"/>
      <c r="FU211" s="136"/>
      <c r="FV211" s="136"/>
    </row>
    <row r="212" spans="1:1108" s="249" customFormat="1">
      <c r="A212" s="42">
        <v>492</v>
      </c>
      <c r="B212" s="168">
        <v>195</v>
      </c>
      <c r="C212" s="102" t="s">
        <v>1274</v>
      </c>
      <c r="D212" s="174">
        <v>2005</v>
      </c>
      <c r="E212" s="312" t="s">
        <v>1240</v>
      </c>
      <c r="F212" s="280" t="s">
        <v>1261</v>
      </c>
      <c r="G212" s="405" t="s">
        <v>1260</v>
      </c>
      <c r="H212" s="405" t="s">
        <v>1263</v>
      </c>
      <c r="I212" s="405" t="s">
        <v>1262</v>
      </c>
      <c r="J212" s="10" t="s">
        <v>1264</v>
      </c>
      <c r="K212" s="10" t="s">
        <v>1265</v>
      </c>
      <c r="L212" s="74" t="s">
        <v>1266</v>
      </c>
      <c r="M212" s="10" t="s">
        <v>1267</v>
      </c>
      <c r="N212" s="74" t="s">
        <v>293</v>
      </c>
      <c r="O212" s="177">
        <v>101629</v>
      </c>
      <c r="P212" s="401">
        <v>80</v>
      </c>
      <c r="Q212" s="401" t="s">
        <v>0</v>
      </c>
      <c r="R212" s="401">
        <v>80</v>
      </c>
      <c r="S212" s="109" t="s">
        <v>0</v>
      </c>
      <c r="T212" s="109">
        <v>1.5</v>
      </c>
      <c r="U212" s="109" t="s">
        <v>0</v>
      </c>
      <c r="V212" s="109">
        <v>7.3</v>
      </c>
      <c r="W212" s="109" t="s">
        <v>0</v>
      </c>
      <c r="X212" s="109">
        <v>4</v>
      </c>
      <c r="Y212" s="109" t="s">
        <v>0</v>
      </c>
      <c r="Z212" s="109">
        <v>5</v>
      </c>
      <c r="AA212" s="109" t="s">
        <v>0</v>
      </c>
      <c r="AB212" s="109"/>
      <c r="AC212" s="109" t="s">
        <v>0</v>
      </c>
      <c r="AD212" s="109"/>
      <c r="AE212" s="109" t="s">
        <v>0</v>
      </c>
      <c r="AF212" s="77">
        <v>3.5</v>
      </c>
      <c r="AG212" s="78">
        <v>6</v>
      </c>
      <c r="AH212" s="77" t="s">
        <v>1186</v>
      </c>
      <c r="AI212" s="77" t="s">
        <v>0</v>
      </c>
      <c r="AJ212" s="78"/>
      <c r="AK212" s="78"/>
      <c r="AL212" s="25" t="s">
        <v>11</v>
      </c>
      <c r="AM212" s="25"/>
      <c r="AN212" s="25"/>
      <c r="AO212" s="25"/>
      <c r="AP212" s="111">
        <v>20</v>
      </c>
      <c r="AQ212" s="111" t="s">
        <v>7</v>
      </c>
      <c r="AR212" s="83">
        <v>9.6000000000000002E-2</v>
      </c>
      <c r="AS212" s="83" t="s">
        <v>20</v>
      </c>
      <c r="AT212" s="265"/>
      <c r="AU212" s="266"/>
      <c r="AV212" s="266"/>
      <c r="AW212" s="74" t="s">
        <v>206</v>
      </c>
      <c r="AX212" s="74" t="s">
        <v>207</v>
      </c>
      <c r="AY212" s="74" t="s">
        <v>208</v>
      </c>
      <c r="AZ212" s="74" t="s">
        <v>209</v>
      </c>
      <c r="BA212" s="152" t="s">
        <v>4</v>
      </c>
      <c r="BB212" s="86" t="s">
        <v>165</v>
      </c>
      <c r="BC212" s="86" t="s">
        <v>4</v>
      </c>
      <c r="BD212" s="86" t="s">
        <v>166</v>
      </c>
      <c r="BE212" s="96" t="s">
        <v>1160</v>
      </c>
      <c r="BF212" s="236" t="s">
        <v>1170</v>
      </c>
      <c r="BG212" s="236" t="s">
        <v>1171</v>
      </c>
      <c r="BH212" s="236" t="s">
        <v>1172</v>
      </c>
      <c r="BM212" s="154" t="s">
        <v>294</v>
      </c>
      <c r="BN212" s="157" t="s">
        <v>295</v>
      </c>
      <c r="BO212" s="157" t="s">
        <v>296</v>
      </c>
      <c r="BP212" s="156" t="s">
        <v>297</v>
      </c>
      <c r="BQ212" s="155" t="s">
        <v>298</v>
      </c>
      <c r="BR212" s="155" t="s">
        <v>299</v>
      </c>
      <c r="BS212" s="121" t="s">
        <v>300</v>
      </c>
      <c r="BT212" s="121" t="s">
        <v>301</v>
      </c>
      <c r="BU212" s="121" t="s">
        <v>294</v>
      </c>
      <c r="BV212" s="121" t="s">
        <v>302</v>
      </c>
      <c r="BW212" s="121" t="s">
        <v>296</v>
      </c>
      <c r="BX212" s="121" t="s">
        <v>297</v>
      </c>
      <c r="BY212" s="121" t="s">
        <v>283</v>
      </c>
      <c r="BZ212" s="154"/>
      <c r="CA212" s="154"/>
      <c r="CB212" s="154"/>
      <c r="CC212" s="154" t="s">
        <v>227</v>
      </c>
      <c r="CD212" s="156" t="s">
        <v>228</v>
      </c>
      <c r="CE212" s="157" t="s">
        <v>229</v>
      </c>
      <c r="CF212" s="157" t="s">
        <v>230</v>
      </c>
      <c r="CG212" s="245" t="s">
        <v>231</v>
      </c>
      <c r="CH212" s="154" t="s">
        <v>232</v>
      </c>
      <c r="CI212" s="156" t="s">
        <v>233</v>
      </c>
      <c r="CJ212" s="156" t="s">
        <v>234</v>
      </c>
      <c r="CK212" s="158"/>
      <c r="CL212" s="158"/>
      <c r="CM212" s="158"/>
      <c r="CN212" s="158"/>
      <c r="CO212" s="158"/>
      <c r="CP212" s="158"/>
      <c r="CQ212" s="158"/>
      <c r="CR212" s="158"/>
      <c r="CS212" s="158"/>
      <c r="CT212" s="158"/>
      <c r="CU212" s="158"/>
      <c r="CV212" s="158"/>
      <c r="CW212" s="158"/>
      <c r="CX212" s="158"/>
      <c r="CY212" s="158"/>
      <c r="CZ212" s="91"/>
      <c r="DA212" s="92"/>
      <c r="DB212" s="92"/>
      <c r="DC212" s="92"/>
      <c r="DD212" s="92"/>
      <c r="DE212" s="91" t="s">
        <v>235</v>
      </c>
      <c r="DF212" s="92"/>
      <c r="DG212" s="158"/>
      <c r="DH212" s="158"/>
      <c r="DI212" s="92"/>
      <c r="DJ212" s="91"/>
      <c r="DK212" s="91"/>
      <c r="DL212" s="91"/>
      <c r="DM212" s="127" t="s">
        <v>283</v>
      </c>
      <c r="DN212" s="127" t="s">
        <v>283</v>
      </c>
      <c r="DO212" s="127" t="s">
        <v>283</v>
      </c>
      <c r="DP212" s="127"/>
      <c r="DQ212" s="91"/>
      <c r="DR212" s="91"/>
      <c r="DS212" s="91"/>
      <c r="DT212" s="91"/>
      <c r="DU212" s="91" t="s">
        <v>1173</v>
      </c>
      <c r="DV212" s="91" t="s">
        <v>1174</v>
      </c>
      <c r="DW212" s="91" t="s">
        <v>1175</v>
      </c>
      <c r="DX212" s="91" t="s">
        <v>1176</v>
      </c>
      <c r="DY212" s="91"/>
      <c r="DZ212" s="91"/>
      <c r="EA212" s="91"/>
      <c r="EB212" s="91"/>
      <c r="EC212" s="91"/>
      <c r="ED212" s="91"/>
      <c r="EE212" s="91"/>
      <c r="EF212" s="91"/>
      <c r="EG212" s="94"/>
      <c r="EH212" s="94"/>
      <c r="EI212" s="95"/>
      <c r="EJ212" s="95"/>
      <c r="EK212" s="96"/>
      <c r="EL212" s="74"/>
      <c r="EM212" s="74"/>
      <c r="EN212" s="137"/>
      <c r="EO212" s="185"/>
      <c r="EP212" s="185"/>
      <c r="EQ212" s="185" t="s">
        <v>1268</v>
      </c>
      <c r="ER212" s="185" t="s">
        <v>1269</v>
      </c>
      <c r="ES212" s="185" t="s">
        <v>1270</v>
      </c>
      <c r="ET212" s="185"/>
      <c r="EU212" s="185"/>
      <c r="EV212" s="137"/>
      <c r="EW212" s="137"/>
      <c r="EX212" s="356"/>
      <c r="EY212" s="356"/>
      <c r="EZ212" s="356"/>
      <c r="FA212" s="356"/>
      <c r="FB212" s="356"/>
      <c r="FC212" s="356"/>
      <c r="FD212" s="356"/>
      <c r="FE212" s="356"/>
      <c r="FF212" s="248"/>
      <c r="FG212" s="248"/>
      <c r="FH212" s="248"/>
      <c r="FI212" s="248"/>
      <c r="FJ212" s="248"/>
      <c r="FK212" s="248"/>
      <c r="FL212" s="135">
        <v>1</v>
      </c>
      <c r="FM212" s="136"/>
      <c r="FN212" s="136"/>
      <c r="FO212" s="136"/>
      <c r="FP212" s="136"/>
      <c r="FQ212" s="136"/>
      <c r="FR212" s="136"/>
      <c r="FS212" s="136"/>
      <c r="FT212" s="136"/>
      <c r="FU212" s="136"/>
      <c r="FV212" s="136"/>
    </row>
    <row r="213" spans="1:1108" s="249" customFormat="1">
      <c r="A213" s="199">
        <v>493</v>
      </c>
      <c r="B213" s="232">
        <v>196</v>
      </c>
      <c r="C213" s="201"/>
      <c r="D213" s="206"/>
      <c r="E213" s="206"/>
      <c r="F213" s="326"/>
      <c r="G213" s="206"/>
      <c r="H213" s="206"/>
      <c r="I213" s="206"/>
      <c r="J213" s="326"/>
      <c r="K213" s="326"/>
      <c r="L213" s="319"/>
      <c r="M213" s="332"/>
      <c r="N213" s="319"/>
      <c r="O213" s="321"/>
      <c r="P213" s="217"/>
      <c r="Q213" s="217"/>
      <c r="R213" s="217"/>
      <c r="S213" s="213"/>
      <c r="T213" s="213"/>
      <c r="U213" s="21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13"/>
      <c r="AF213" s="213"/>
      <c r="AG213" s="217"/>
      <c r="AH213" s="213"/>
      <c r="AI213" s="213"/>
      <c r="AJ213" s="217"/>
      <c r="AK213" s="217"/>
      <c r="AL213" s="321"/>
      <c r="AM213" s="321"/>
      <c r="AN213" s="321"/>
      <c r="AO213" s="321"/>
      <c r="AP213" s="217"/>
      <c r="AQ213" s="217"/>
      <c r="AR213" s="345"/>
      <c r="AS213" s="345"/>
      <c r="AT213" s="345"/>
      <c r="AU213" s="345"/>
      <c r="AV213" s="345"/>
      <c r="AW213" s="319"/>
      <c r="AX213" s="319"/>
      <c r="AY213" s="319"/>
      <c r="AZ213" s="319"/>
      <c r="BA213" s="319"/>
      <c r="BB213" s="332"/>
      <c r="BC213" s="332"/>
      <c r="BD213" s="332"/>
      <c r="BE213" s="281"/>
      <c r="BF213" s="319"/>
      <c r="BG213" s="319"/>
      <c r="BH213" s="319"/>
      <c r="BI213" s="252"/>
      <c r="BJ213" s="252"/>
      <c r="BK213" s="252"/>
      <c r="BL213" s="252"/>
      <c r="BM213" s="319"/>
      <c r="BN213" s="319"/>
      <c r="BO213" s="319"/>
      <c r="BP213" s="319"/>
      <c r="BQ213" s="319"/>
      <c r="BR213" s="319"/>
      <c r="BS213" s="222" t="s">
        <v>283</v>
      </c>
      <c r="BT213" s="222" t="s">
        <v>283</v>
      </c>
      <c r="BU213" s="222" t="s">
        <v>283</v>
      </c>
      <c r="BV213" s="222" t="s">
        <v>283</v>
      </c>
      <c r="BW213" s="222" t="s">
        <v>283</v>
      </c>
      <c r="BX213" s="222" t="s">
        <v>283</v>
      </c>
      <c r="BY213" s="222" t="s">
        <v>283</v>
      </c>
      <c r="BZ213" s="319"/>
      <c r="CA213" s="319"/>
      <c r="CB213" s="319"/>
      <c r="CC213" s="319"/>
      <c r="CD213" s="319"/>
      <c r="CE213" s="319"/>
      <c r="CF213" s="319"/>
      <c r="CG213" s="319"/>
      <c r="CH213" s="319"/>
      <c r="CI213" s="319"/>
      <c r="CJ213" s="319"/>
      <c r="CK213" s="319"/>
      <c r="CL213" s="319"/>
      <c r="CM213" s="319"/>
      <c r="CN213" s="319"/>
      <c r="CO213" s="319"/>
      <c r="CP213" s="319"/>
      <c r="CQ213" s="319"/>
      <c r="CR213" s="319"/>
      <c r="CS213" s="319"/>
      <c r="CT213" s="319"/>
      <c r="CU213" s="319"/>
      <c r="CV213" s="319"/>
      <c r="CW213" s="319"/>
      <c r="CX213" s="319"/>
      <c r="CY213" s="319"/>
      <c r="CZ213" s="319"/>
      <c r="DA213" s="330"/>
      <c r="DB213" s="330"/>
      <c r="DC213" s="330"/>
      <c r="DD213" s="330"/>
      <c r="DE213" s="319"/>
      <c r="DF213" s="330"/>
      <c r="DG213" s="319"/>
      <c r="DH213" s="319"/>
      <c r="DI213" s="330"/>
      <c r="DJ213" s="319"/>
      <c r="DK213" s="319"/>
      <c r="DL213" s="319"/>
      <c r="DM213" s="228" t="s">
        <v>283</v>
      </c>
      <c r="DN213" s="228" t="s">
        <v>283</v>
      </c>
      <c r="DO213" s="228" t="s">
        <v>283</v>
      </c>
      <c r="DP213" s="228"/>
      <c r="DQ213" s="319"/>
      <c r="DR213" s="319"/>
      <c r="DS213" s="319"/>
      <c r="DT213" s="319"/>
      <c r="DU213" s="319"/>
      <c r="DV213" s="319"/>
      <c r="DW213" s="319"/>
      <c r="DX213" s="319"/>
      <c r="DY213" s="319"/>
      <c r="DZ213" s="319"/>
      <c r="EA213" s="319"/>
      <c r="EB213" s="319"/>
      <c r="EC213" s="319"/>
      <c r="ED213" s="319"/>
      <c r="EE213" s="319"/>
      <c r="EF213" s="319"/>
      <c r="EG213" s="200"/>
      <c r="EH213" s="200"/>
      <c r="EI213" s="319"/>
      <c r="EJ213" s="319"/>
      <c r="EK213" s="281"/>
      <c r="EL213" s="319"/>
      <c r="EM213" s="319"/>
      <c r="EN213" s="200"/>
      <c r="EO213" s="281"/>
      <c r="EP213" s="281"/>
      <c r="EQ213" s="281"/>
      <c r="ER213" s="281"/>
      <c r="ES213" s="281"/>
      <c r="ET213" s="281"/>
      <c r="EU213" s="281"/>
      <c r="EV213" s="200"/>
      <c r="EW213" s="200"/>
      <c r="EX213" s="319"/>
      <c r="EY213" s="319"/>
      <c r="EZ213" s="319"/>
      <c r="FA213" s="319"/>
      <c r="FB213" s="319"/>
      <c r="FC213" s="319"/>
      <c r="FD213" s="319"/>
      <c r="FE213" s="319"/>
      <c r="FF213" s="317"/>
      <c r="FG213" s="317"/>
      <c r="FH213" s="317"/>
      <c r="FI213" s="317"/>
      <c r="FJ213" s="317"/>
      <c r="FK213" s="317"/>
      <c r="FL213" s="234">
        <v>1</v>
      </c>
      <c r="FM213" s="222"/>
      <c r="FN213" s="222"/>
      <c r="FO213" s="222"/>
      <c r="FP213" s="222"/>
      <c r="FQ213" s="222"/>
      <c r="FR213" s="222"/>
      <c r="FS213" s="222"/>
      <c r="FT213" s="222"/>
      <c r="FU213" s="222"/>
      <c r="FV213" s="222"/>
      <c r="FW213" s="252"/>
      <c r="FX213" s="252"/>
      <c r="FY213" s="252"/>
      <c r="FZ213" s="252"/>
      <c r="GA213" s="252"/>
      <c r="GB213" s="252"/>
      <c r="GC213" s="252"/>
      <c r="GD213" s="252"/>
      <c r="GE213" s="252"/>
      <c r="GF213" s="252"/>
      <c r="GG213" s="252"/>
      <c r="GH213" s="252"/>
      <c r="GI213" s="252"/>
      <c r="GJ213" s="252"/>
      <c r="GK213" s="252"/>
      <c r="GL213" s="252"/>
      <c r="GM213" s="252"/>
      <c r="GN213" s="252"/>
      <c r="GO213" s="252"/>
      <c r="GP213" s="252"/>
      <c r="GQ213" s="252"/>
      <c r="GR213" s="252"/>
      <c r="GS213" s="252"/>
      <c r="GT213" s="252"/>
      <c r="GU213" s="252"/>
      <c r="GV213" s="252"/>
      <c r="GW213" s="252"/>
      <c r="GX213" s="252"/>
      <c r="GY213" s="252"/>
      <c r="GZ213" s="252"/>
      <c r="HA213" s="252"/>
      <c r="HB213" s="252"/>
      <c r="HC213" s="252"/>
      <c r="HD213" s="252"/>
      <c r="HE213" s="252"/>
      <c r="HF213" s="252"/>
      <c r="HG213" s="252"/>
      <c r="HH213" s="252"/>
      <c r="HI213" s="252"/>
      <c r="HJ213" s="252"/>
      <c r="HK213" s="252"/>
      <c r="HL213" s="252"/>
      <c r="HM213" s="252"/>
      <c r="HN213" s="252"/>
      <c r="HO213" s="252"/>
      <c r="HP213" s="252"/>
      <c r="HQ213" s="252"/>
      <c r="HR213" s="252"/>
      <c r="HS213" s="252"/>
      <c r="HT213" s="252"/>
      <c r="HU213" s="252"/>
      <c r="HV213" s="252"/>
      <c r="HW213" s="252"/>
      <c r="HX213" s="252"/>
      <c r="HY213" s="252"/>
      <c r="HZ213" s="252"/>
      <c r="IA213" s="252"/>
      <c r="IB213" s="252"/>
      <c r="IC213" s="252"/>
      <c r="ID213" s="252"/>
      <c r="IE213" s="252"/>
      <c r="IF213" s="252"/>
      <c r="IG213" s="252"/>
      <c r="IH213" s="252"/>
      <c r="II213" s="252"/>
      <c r="IJ213" s="252"/>
      <c r="IK213" s="252"/>
      <c r="IL213" s="252"/>
      <c r="IM213" s="252"/>
      <c r="IN213" s="252"/>
      <c r="IO213" s="252"/>
      <c r="IP213" s="252"/>
      <c r="IQ213" s="252"/>
      <c r="IR213" s="252"/>
      <c r="IS213" s="252"/>
      <c r="IT213" s="252"/>
      <c r="IU213" s="252"/>
      <c r="IV213" s="252"/>
      <c r="IW213" s="252"/>
      <c r="IX213" s="252"/>
      <c r="IY213" s="252"/>
      <c r="IZ213" s="252"/>
      <c r="JA213" s="252"/>
      <c r="JB213" s="252"/>
      <c r="JC213" s="252"/>
      <c r="JD213" s="252"/>
      <c r="JE213" s="252"/>
      <c r="JF213" s="252"/>
      <c r="JG213" s="252"/>
      <c r="JH213" s="252"/>
      <c r="JI213" s="252"/>
      <c r="JJ213" s="252"/>
      <c r="JK213" s="252"/>
      <c r="JL213" s="252"/>
      <c r="JM213" s="252"/>
      <c r="JN213" s="252"/>
      <c r="JO213" s="252"/>
      <c r="JP213" s="252"/>
      <c r="JQ213" s="252"/>
      <c r="JR213" s="252"/>
      <c r="JS213" s="252"/>
      <c r="JT213" s="252"/>
      <c r="JU213" s="252"/>
      <c r="JV213" s="252"/>
      <c r="JW213" s="252"/>
      <c r="JX213" s="252"/>
      <c r="JY213" s="252"/>
      <c r="JZ213" s="252"/>
      <c r="KA213" s="252"/>
      <c r="KB213" s="252"/>
      <c r="KC213" s="252"/>
      <c r="KD213" s="252"/>
      <c r="KE213" s="252"/>
      <c r="KF213" s="252"/>
      <c r="KG213" s="252"/>
      <c r="KH213" s="252"/>
      <c r="KI213" s="252"/>
      <c r="KJ213" s="252"/>
      <c r="KK213" s="252"/>
      <c r="KL213" s="252"/>
      <c r="KM213" s="252"/>
      <c r="KN213" s="252"/>
      <c r="KO213" s="252"/>
      <c r="KP213" s="252"/>
      <c r="KQ213" s="252"/>
      <c r="KR213" s="252"/>
      <c r="KS213" s="252"/>
      <c r="KT213" s="252"/>
      <c r="KU213" s="252"/>
      <c r="KV213" s="252"/>
      <c r="KW213" s="252"/>
      <c r="KX213" s="252"/>
      <c r="KY213" s="252"/>
      <c r="KZ213" s="252"/>
      <c r="LA213" s="252"/>
      <c r="LB213" s="252"/>
      <c r="LC213" s="252"/>
      <c r="LD213" s="252"/>
      <c r="LE213" s="252"/>
      <c r="LF213" s="252"/>
      <c r="LG213" s="252"/>
      <c r="LH213" s="252"/>
      <c r="LI213" s="252"/>
      <c r="LJ213" s="252"/>
      <c r="LK213" s="252"/>
      <c r="LL213" s="252"/>
      <c r="LM213" s="252"/>
      <c r="LN213" s="252"/>
      <c r="LO213" s="252"/>
      <c r="LP213" s="252"/>
      <c r="LQ213" s="252"/>
      <c r="LR213" s="252"/>
      <c r="LS213" s="252"/>
      <c r="LT213" s="252"/>
      <c r="LU213" s="252"/>
      <c r="LV213" s="252"/>
      <c r="LW213" s="252"/>
      <c r="LX213" s="252"/>
      <c r="LY213" s="252"/>
      <c r="LZ213" s="252"/>
      <c r="MA213" s="252"/>
      <c r="MB213" s="252"/>
      <c r="MC213" s="252"/>
      <c r="MD213" s="252"/>
      <c r="ME213" s="252"/>
      <c r="MF213" s="252"/>
      <c r="MG213" s="252"/>
      <c r="MH213" s="252"/>
      <c r="MI213" s="252"/>
      <c r="MJ213" s="252"/>
      <c r="MK213" s="252"/>
      <c r="ML213" s="252"/>
      <c r="MM213" s="252"/>
      <c r="MN213" s="252"/>
      <c r="MO213" s="252"/>
      <c r="MP213" s="252"/>
      <c r="MQ213" s="252"/>
      <c r="MR213" s="252"/>
      <c r="MS213" s="252"/>
      <c r="MT213" s="252"/>
      <c r="MU213" s="252"/>
      <c r="MV213" s="252"/>
      <c r="MW213" s="252"/>
      <c r="MX213" s="252"/>
      <c r="MY213" s="252"/>
      <c r="MZ213" s="252"/>
      <c r="NA213" s="252"/>
      <c r="NB213" s="252"/>
      <c r="NC213" s="252"/>
      <c r="ND213" s="252"/>
      <c r="NE213" s="252"/>
      <c r="NF213" s="252"/>
      <c r="NG213" s="252"/>
      <c r="NH213" s="252"/>
      <c r="NI213" s="252"/>
      <c r="NJ213" s="252"/>
      <c r="NK213" s="252"/>
      <c r="NL213" s="252"/>
      <c r="NM213" s="252"/>
      <c r="NN213" s="252"/>
      <c r="NO213" s="252"/>
      <c r="NP213" s="252"/>
      <c r="NQ213" s="252"/>
      <c r="NR213" s="252"/>
      <c r="NS213" s="252"/>
      <c r="NT213" s="252"/>
      <c r="NU213" s="252"/>
      <c r="NV213" s="252"/>
      <c r="NW213" s="252"/>
      <c r="NX213" s="252"/>
      <c r="NY213" s="252"/>
      <c r="NZ213" s="252"/>
      <c r="OA213" s="252"/>
      <c r="OB213" s="252"/>
      <c r="OC213" s="252"/>
      <c r="OD213" s="252"/>
      <c r="OE213" s="252"/>
      <c r="OF213" s="252"/>
      <c r="OG213" s="252"/>
      <c r="OH213" s="252"/>
      <c r="OI213" s="252"/>
      <c r="OJ213" s="252"/>
      <c r="OK213" s="252"/>
      <c r="OL213" s="252"/>
      <c r="OM213" s="252"/>
      <c r="ON213" s="252"/>
      <c r="OO213" s="252"/>
      <c r="OP213" s="252"/>
      <c r="OQ213" s="252"/>
      <c r="OR213" s="252"/>
      <c r="OS213" s="252"/>
      <c r="OT213" s="252"/>
      <c r="OU213" s="252"/>
      <c r="OV213" s="252"/>
      <c r="OW213" s="252"/>
      <c r="OX213" s="252"/>
      <c r="OY213" s="252"/>
      <c r="OZ213" s="252"/>
      <c r="PA213" s="252"/>
      <c r="PB213" s="252"/>
      <c r="PC213" s="252"/>
      <c r="PD213" s="252"/>
      <c r="PE213" s="252"/>
      <c r="PF213" s="252"/>
      <c r="PG213" s="252"/>
      <c r="PH213" s="252"/>
      <c r="PI213" s="252"/>
      <c r="PJ213" s="252"/>
      <c r="PK213" s="252"/>
      <c r="PL213" s="252"/>
      <c r="PM213" s="252"/>
      <c r="PN213" s="252"/>
      <c r="PO213" s="252"/>
      <c r="PP213" s="252"/>
      <c r="PQ213" s="252"/>
      <c r="PR213" s="252"/>
      <c r="PS213" s="252"/>
      <c r="PT213" s="252"/>
      <c r="PU213" s="252"/>
      <c r="PV213" s="252"/>
      <c r="PW213" s="252"/>
      <c r="PX213" s="252"/>
      <c r="PY213" s="252"/>
      <c r="PZ213" s="252"/>
      <c r="QA213" s="252"/>
      <c r="QB213" s="252"/>
      <c r="QC213" s="252"/>
      <c r="QD213" s="252"/>
      <c r="QE213" s="252"/>
      <c r="QF213" s="252"/>
      <c r="QG213" s="252"/>
      <c r="QH213" s="252"/>
      <c r="QI213" s="252"/>
      <c r="QJ213" s="252"/>
      <c r="QK213" s="252"/>
      <c r="QL213" s="252"/>
      <c r="QM213" s="252"/>
      <c r="QN213" s="252"/>
      <c r="QO213" s="252"/>
      <c r="QP213" s="252"/>
      <c r="QQ213" s="252"/>
      <c r="QR213" s="252"/>
      <c r="QS213" s="252"/>
      <c r="QT213" s="252"/>
      <c r="QU213" s="252"/>
      <c r="QV213" s="252"/>
      <c r="QW213" s="252"/>
      <c r="QX213" s="252"/>
      <c r="QY213" s="252"/>
      <c r="QZ213" s="252"/>
      <c r="RA213" s="252"/>
      <c r="RB213" s="252"/>
      <c r="RC213" s="252"/>
      <c r="RD213" s="252"/>
      <c r="RE213" s="252"/>
      <c r="RF213" s="252"/>
      <c r="RG213" s="252"/>
      <c r="RH213" s="252"/>
      <c r="RI213" s="252"/>
      <c r="RJ213" s="252"/>
      <c r="RK213" s="252"/>
      <c r="RL213" s="252"/>
      <c r="RM213" s="252"/>
      <c r="RN213" s="252"/>
      <c r="RO213" s="252"/>
      <c r="RP213" s="252"/>
      <c r="RQ213" s="252"/>
      <c r="RR213" s="252"/>
      <c r="RS213" s="252"/>
      <c r="RT213" s="252"/>
      <c r="RU213" s="252"/>
      <c r="RV213" s="252"/>
      <c r="RW213" s="252"/>
      <c r="RX213" s="252"/>
      <c r="RY213" s="252"/>
      <c r="RZ213" s="252"/>
      <c r="SA213" s="252"/>
      <c r="SB213" s="252"/>
      <c r="SC213" s="252"/>
      <c r="SD213" s="252"/>
      <c r="SE213" s="252"/>
      <c r="SF213" s="252"/>
      <c r="SG213" s="252"/>
      <c r="SH213" s="252"/>
      <c r="SI213" s="252"/>
      <c r="SJ213" s="252"/>
      <c r="SK213" s="252"/>
      <c r="SL213" s="252"/>
      <c r="SM213" s="252"/>
      <c r="SN213" s="252"/>
      <c r="SO213" s="252"/>
      <c r="SP213" s="252"/>
      <c r="SQ213" s="252"/>
      <c r="SR213" s="252"/>
      <c r="SS213" s="252"/>
      <c r="ST213" s="252"/>
      <c r="SU213" s="252"/>
      <c r="SV213" s="252"/>
      <c r="SW213" s="252"/>
      <c r="SX213" s="252"/>
      <c r="SY213" s="252"/>
      <c r="SZ213" s="252"/>
      <c r="TA213" s="252"/>
      <c r="TB213" s="252"/>
      <c r="TC213" s="252"/>
      <c r="TD213" s="252"/>
      <c r="TE213" s="252"/>
      <c r="TF213" s="252"/>
      <c r="TG213" s="252"/>
      <c r="TH213" s="252"/>
      <c r="TI213" s="252"/>
      <c r="TJ213" s="252"/>
      <c r="TK213" s="252"/>
      <c r="TL213" s="252"/>
      <c r="TM213" s="252"/>
      <c r="TN213" s="252"/>
      <c r="TO213" s="252"/>
      <c r="TP213" s="252"/>
      <c r="TQ213" s="252"/>
      <c r="TR213" s="252"/>
      <c r="TS213" s="252"/>
      <c r="TT213" s="252"/>
      <c r="TU213" s="252"/>
      <c r="TV213" s="252"/>
      <c r="TW213" s="252"/>
      <c r="TX213" s="252"/>
      <c r="TY213" s="252"/>
      <c r="TZ213" s="252"/>
      <c r="UA213" s="252"/>
      <c r="UB213" s="252"/>
      <c r="UC213" s="252"/>
      <c r="UD213" s="252"/>
      <c r="UE213" s="252"/>
      <c r="UF213" s="252"/>
      <c r="UG213" s="252"/>
      <c r="UH213" s="252"/>
      <c r="UI213" s="252"/>
      <c r="UJ213" s="252"/>
      <c r="UK213" s="252"/>
      <c r="UL213" s="252"/>
      <c r="UM213" s="252"/>
      <c r="UN213" s="252"/>
      <c r="UO213" s="252"/>
      <c r="UP213" s="252"/>
      <c r="UQ213" s="252"/>
      <c r="UR213" s="252"/>
      <c r="US213" s="252"/>
      <c r="UT213" s="252"/>
      <c r="UU213" s="252"/>
      <c r="UV213" s="252"/>
      <c r="UW213" s="252"/>
      <c r="UX213" s="252"/>
      <c r="UY213" s="252"/>
      <c r="UZ213" s="252"/>
      <c r="VA213" s="252"/>
      <c r="VB213" s="252"/>
      <c r="VC213" s="252"/>
      <c r="VD213" s="252"/>
      <c r="VE213" s="252"/>
      <c r="VF213" s="252"/>
      <c r="VG213" s="252"/>
      <c r="VH213" s="252"/>
      <c r="VI213" s="252"/>
      <c r="VJ213" s="252"/>
      <c r="VK213" s="252"/>
      <c r="VL213" s="252"/>
      <c r="VM213" s="252"/>
      <c r="VN213" s="252"/>
      <c r="VO213" s="252"/>
      <c r="VP213" s="252"/>
      <c r="VQ213" s="252"/>
      <c r="VR213" s="252"/>
      <c r="VS213" s="252"/>
      <c r="VT213" s="252"/>
      <c r="VU213" s="252"/>
      <c r="VV213" s="252"/>
      <c r="VW213" s="252"/>
      <c r="VX213" s="252"/>
      <c r="VY213" s="252"/>
      <c r="VZ213" s="252"/>
      <c r="WA213" s="252"/>
      <c r="WB213" s="252"/>
      <c r="WC213" s="252"/>
      <c r="WD213" s="252"/>
      <c r="WE213" s="252"/>
      <c r="WF213" s="252"/>
      <c r="WG213" s="252"/>
      <c r="WH213" s="252"/>
      <c r="WI213" s="252"/>
      <c r="WJ213" s="252"/>
      <c r="WK213" s="252"/>
      <c r="WL213" s="252"/>
      <c r="WM213" s="252"/>
      <c r="WN213" s="252"/>
      <c r="WO213" s="252"/>
      <c r="WP213" s="252"/>
      <c r="WQ213" s="252"/>
      <c r="WR213" s="252"/>
      <c r="WS213" s="252"/>
      <c r="WT213" s="252"/>
      <c r="WU213" s="252"/>
      <c r="WV213" s="252"/>
      <c r="WW213" s="252"/>
      <c r="WX213" s="252"/>
      <c r="WY213" s="252"/>
      <c r="WZ213" s="252"/>
      <c r="XA213" s="252"/>
      <c r="XB213" s="252"/>
      <c r="XC213" s="252"/>
      <c r="XD213" s="252"/>
      <c r="XE213" s="252"/>
      <c r="XF213" s="252"/>
      <c r="XG213" s="252"/>
      <c r="XH213" s="252"/>
      <c r="XI213" s="252"/>
      <c r="XJ213" s="252"/>
      <c r="XK213" s="252"/>
      <c r="XL213" s="252"/>
      <c r="XM213" s="252"/>
      <c r="XN213" s="252"/>
      <c r="XO213" s="252"/>
      <c r="XP213" s="252"/>
      <c r="XQ213" s="252"/>
      <c r="XR213" s="252"/>
      <c r="XS213" s="252"/>
      <c r="XT213" s="252"/>
      <c r="XU213" s="252"/>
      <c r="XV213" s="252"/>
      <c r="XW213" s="252"/>
      <c r="XX213" s="252"/>
      <c r="XY213" s="252"/>
      <c r="XZ213" s="252"/>
      <c r="YA213" s="252"/>
      <c r="YB213" s="252"/>
      <c r="YC213" s="252"/>
      <c r="YD213" s="252"/>
      <c r="YE213" s="252"/>
      <c r="YF213" s="252"/>
      <c r="YG213" s="252"/>
      <c r="YH213" s="252"/>
      <c r="YI213" s="252"/>
      <c r="YJ213" s="252"/>
      <c r="YK213" s="252"/>
      <c r="YL213" s="252"/>
      <c r="YM213" s="252"/>
      <c r="YN213" s="252"/>
      <c r="YO213" s="252"/>
      <c r="YP213" s="252"/>
      <c r="YQ213" s="252"/>
      <c r="YR213" s="252"/>
      <c r="YS213" s="252"/>
      <c r="YT213" s="252"/>
      <c r="YU213" s="252"/>
      <c r="YV213" s="252"/>
      <c r="YW213" s="252"/>
      <c r="YX213" s="252"/>
      <c r="YY213" s="252"/>
      <c r="YZ213" s="252"/>
      <c r="ZA213" s="252"/>
      <c r="ZB213" s="252"/>
      <c r="ZC213" s="252"/>
      <c r="ZD213" s="252"/>
      <c r="ZE213" s="252"/>
      <c r="ZF213" s="252"/>
      <c r="ZG213" s="252"/>
      <c r="ZH213" s="252"/>
      <c r="ZI213" s="252"/>
      <c r="ZJ213" s="252"/>
      <c r="ZK213" s="252"/>
      <c r="ZL213" s="252"/>
      <c r="ZM213" s="252"/>
      <c r="ZN213" s="252"/>
      <c r="ZO213" s="252"/>
      <c r="ZP213" s="252"/>
      <c r="ZQ213" s="252"/>
      <c r="ZR213" s="252"/>
      <c r="ZS213" s="252"/>
      <c r="ZT213" s="252"/>
      <c r="ZU213" s="252"/>
      <c r="ZV213" s="252"/>
      <c r="ZW213" s="252"/>
      <c r="ZX213" s="252"/>
      <c r="ZY213" s="252"/>
      <c r="ZZ213" s="252"/>
      <c r="AAA213" s="252"/>
      <c r="AAB213" s="252"/>
      <c r="AAC213" s="252"/>
      <c r="AAD213" s="252"/>
      <c r="AAE213" s="252"/>
      <c r="AAF213" s="252"/>
      <c r="AAG213" s="252"/>
      <c r="AAH213" s="252"/>
      <c r="AAI213" s="252"/>
      <c r="AAJ213" s="252"/>
      <c r="AAK213" s="252"/>
      <c r="AAL213" s="252"/>
      <c r="AAM213" s="252"/>
      <c r="AAN213" s="252"/>
      <c r="AAO213" s="252"/>
      <c r="AAP213" s="252"/>
      <c r="AAQ213" s="252"/>
      <c r="AAR213" s="252"/>
      <c r="AAS213" s="252"/>
      <c r="AAT213" s="252"/>
      <c r="AAU213" s="252"/>
      <c r="AAV213" s="252"/>
      <c r="AAW213" s="252"/>
      <c r="AAX213" s="252"/>
      <c r="AAY213" s="252"/>
      <c r="AAZ213" s="252"/>
      <c r="ABA213" s="252"/>
      <c r="ABB213" s="252"/>
      <c r="ABC213" s="252"/>
      <c r="ABD213" s="252"/>
      <c r="ABE213" s="252"/>
      <c r="ABF213" s="252"/>
      <c r="ABG213" s="252"/>
      <c r="ABH213" s="252"/>
      <c r="ABI213" s="252"/>
      <c r="ABJ213" s="252"/>
      <c r="ABK213" s="252"/>
      <c r="ABL213" s="252"/>
      <c r="ABM213" s="252"/>
      <c r="ABN213" s="252"/>
      <c r="ABO213" s="252"/>
      <c r="ABP213" s="252"/>
      <c r="ABQ213" s="252"/>
      <c r="ABR213" s="252"/>
      <c r="ABS213" s="252"/>
      <c r="ABT213" s="252"/>
      <c r="ABU213" s="252"/>
      <c r="ABV213" s="252"/>
      <c r="ABW213" s="252"/>
      <c r="ABX213" s="252"/>
      <c r="ABY213" s="252"/>
      <c r="ABZ213" s="252"/>
      <c r="ACA213" s="252"/>
      <c r="ACB213" s="252"/>
      <c r="ACC213" s="252"/>
      <c r="ACD213" s="252"/>
      <c r="ACE213" s="252"/>
      <c r="ACF213" s="252"/>
      <c r="ACG213" s="252"/>
      <c r="ACH213" s="252"/>
      <c r="ACI213" s="252"/>
      <c r="ACJ213" s="252"/>
      <c r="ACK213" s="252"/>
      <c r="ACL213" s="252"/>
      <c r="ACM213" s="252"/>
      <c r="ACN213" s="252"/>
      <c r="ACO213" s="252"/>
      <c r="ACP213" s="252"/>
      <c r="ACQ213" s="252"/>
      <c r="ACR213" s="252"/>
      <c r="ACS213" s="252"/>
      <c r="ACT213" s="252"/>
      <c r="ACU213" s="252"/>
      <c r="ACV213" s="252"/>
      <c r="ACW213" s="252"/>
      <c r="ACX213" s="252"/>
      <c r="ACY213" s="252"/>
      <c r="ACZ213" s="252"/>
      <c r="ADA213" s="252"/>
      <c r="ADB213" s="252"/>
      <c r="ADC213" s="252"/>
      <c r="ADD213" s="252"/>
      <c r="ADE213" s="252"/>
      <c r="ADF213" s="252"/>
      <c r="ADG213" s="252"/>
      <c r="ADH213" s="252"/>
      <c r="ADI213" s="252"/>
      <c r="ADJ213" s="252"/>
      <c r="ADK213" s="252"/>
      <c r="ADL213" s="252"/>
      <c r="ADM213" s="252"/>
      <c r="ADN213" s="252"/>
      <c r="ADO213" s="252"/>
      <c r="ADP213" s="252"/>
      <c r="ADQ213" s="252"/>
      <c r="ADR213" s="252"/>
      <c r="ADS213" s="252"/>
      <c r="ADT213" s="252"/>
      <c r="ADU213" s="252"/>
      <c r="ADV213" s="252"/>
      <c r="ADW213" s="252"/>
      <c r="ADX213" s="252"/>
      <c r="ADY213" s="252"/>
      <c r="ADZ213" s="252"/>
      <c r="AEA213" s="252"/>
      <c r="AEB213" s="252"/>
      <c r="AEC213" s="252"/>
      <c r="AED213" s="252"/>
      <c r="AEE213" s="252"/>
      <c r="AEF213" s="252"/>
      <c r="AEG213" s="252"/>
      <c r="AEH213" s="252"/>
      <c r="AEI213" s="252"/>
      <c r="AEJ213" s="252"/>
      <c r="AEK213" s="252"/>
      <c r="AEL213" s="252"/>
      <c r="AEM213" s="252"/>
      <c r="AEN213" s="252"/>
      <c r="AEO213" s="252"/>
      <c r="AEP213" s="252"/>
      <c r="AEQ213" s="252"/>
      <c r="AER213" s="252"/>
      <c r="AES213" s="252"/>
      <c r="AET213" s="252"/>
      <c r="AEU213" s="252"/>
      <c r="AEV213" s="252"/>
      <c r="AEW213" s="252"/>
      <c r="AEX213" s="252"/>
      <c r="AEY213" s="252"/>
      <c r="AEZ213" s="252"/>
      <c r="AFA213" s="252"/>
      <c r="AFB213" s="252"/>
      <c r="AFC213" s="252"/>
      <c r="AFD213" s="252"/>
      <c r="AFE213" s="252"/>
      <c r="AFF213" s="252"/>
      <c r="AFG213" s="252"/>
      <c r="AFH213" s="252"/>
      <c r="AFI213" s="252"/>
      <c r="AFJ213" s="252"/>
      <c r="AFK213" s="252"/>
      <c r="AFL213" s="252"/>
      <c r="AFM213" s="252"/>
      <c r="AFN213" s="252"/>
      <c r="AFO213" s="252"/>
      <c r="AFP213" s="252"/>
      <c r="AFQ213" s="252"/>
      <c r="AFR213" s="252"/>
      <c r="AFS213" s="252"/>
      <c r="AFT213" s="252"/>
      <c r="AFU213" s="252"/>
      <c r="AFV213" s="252"/>
      <c r="AFW213" s="252"/>
      <c r="AFX213" s="252"/>
      <c r="AFY213" s="252"/>
      <c r="AFZ213" s="252"/>
      <c r="AGA213" s="252"/>
      <c r="AGB213" s="252"/>
      <c r="AGC213" s="252"/>
      <c r="AGD213" s="252"/>
      <c r="AGE213" s="252"/>
      <c r="AGF213" s="252"/>
      <c r="AGG213" s="252"/>
      <c r="AGH213" s="252"/>
      <c r="AGI213" s="252"/>
      <c r="AGJ213" s="252"/>
      <c r="AGK213" s="252"/>
      <c r="AGL213" s="252"/>
      <c r="AGM213" s="252"/>
      <c r="AGN213" s="252"/>
      <c r="AGO213" s="252"/>
      <c r="AGP213" s="252"/>
      <c r="AGQ213" s="252"/>
      <c r="AGR213" s="252"/>
      <c r="AGS213" s="252"/>
      <c r="AGT213" s="252"/>
      <c r="AGU213" s="252"/>
      <c r="AGV213" s="252"/>
      <c r="AGW213" s="252"/>
      <c r="AGX213" s="252"/>
      <c r="AGY213" s="252"/>
      <c r="AGZ213" s="252"/>
      <c r="AHA213" s="252"/>
      <c r="AHB213" s="252"/>
      <c r="AHC213" s="252"/>
      <c r="AHD213" s="252"/>
      <c r="AHE213" s="252"/>
      <c r="AHF213" s="252"/>
      <c r="AHG213" s="252"/>
      <c r="AHH213" s="252"/>
      <c r="AHI213" s="252"/>
      <c r="AHJ213" s="252"/>
      <c r="AHK213" s="252"/>
      <c r="AHL213" s="252"/>
      <c r="AHM213" s="252"/>
      <c r="AHN213" s="252"/>
      <c r="AHO213" s="252"/>
      <c r="AHP213" s="252"/>
      <c r="AHQ213" s="252"/>
      <c r="AHR213" s="252"/>
      <c r="AHS213" s="252"/>
      <c r="AHT213" s="252"/>
      <c r="AHU213" s="252"/>
      <c r="AHV213" s="252"/>
      <c r="AHW213" s="252"/>
      <c r="AHX213" s="252"/>
      <c r="AHY213" s="252"/>
      <c r="AHZ213" s="252"/>
      <c r="AIA213" s="252"/>
      <c r="AIB213" s="252"/>
      <c r="AIC213" s="252"/>
      <c r="AID213" s="252"/>
      <c r="AIE213" s="252"/>
      <c r="AIF213" s="252"/>
      <c r="AIG213" s="252"/>
      <c r="AIH213" s="252"/>
      <c r="AII213" s="252"/>
      <c r="AIJ213" s="252"/>
      <c r="AIK213" s="252"/>
      <c r="AIL213" s="252"/>
      <c r="AIM213" s="252"/>
      <c r="AIN213" s="252"/>
      <c r="AIO213" s="252"/>
      <c r="AIP213" s="252"/>
      <c r="AIQ213" s="252"/>
      <c r="AIR213" s="252"/>
      <c r="AIS213" s="252"/>
      <c r="AIT213" s="252"/>
      <c r="AIU213" s="252"/>
      <c r="AIV213" s="252"/>
      <c r="AIW213" s="252"/>
      <c r="AIX213" s="252"/>
      <c r="AIY213" s="252"/>
      <c r="AIZ213" s="252"/>
      <c r="AJA213" s="252"/>
      <c r="AJB213" s="252"/>
      <c r="AJC213" s="252"/>
      <c r="AJD213" s="252"/>
      <c r="AJE213" s="252"/>
      <c r="AJF213" s="252"/>
      <c r="AJG213" s="252"/>
      <c r="AJH213" s="252"/>
      <c r="AJI213" s="252"/>
      <c r="AJJ213" s="252"/>
      <c r="AJK213" s="252"/>
      <c r="AJL213" s="252"/>
      <c r="AJM213" s="252"/>
      <c r="AJN213" s="252"/>
      <c r="AJO213" s="252"/>
      <c r="AJP213" s="252"/>
      <c r="AJQ213" s="252"/>
      <c r="AJR213" s="252"/>
      <c r="AJS213" s="252"/>
      <c r="AJT213" s="252"/>
      <c r="AJU213" s="252"/>
      <c r="AJV213" s="252"/>
      <c r="AJW213" s="252"/>
      <c r="AJX213" s="252"/>
      <c r="AJY213" s="252"/>
      <c r="AJZ213" s="252"/>
      <c r="AKA213" s="252"/>
      <c r="AKB213" s="252"/>
      <c r="AKC213" s="252"/>
      <c r="AKD213" s="252"/>
      <c r="AKE213" s="252"/>
      <c r="AKF213" s="252"/>
      <c r="AKG213" s="252"/>
      <c r="AKH213" s="252"/>
      <c r="AKI213" s="252"/>
      <c r="AKJ213" s="252"/>
      <c r="AKK213" s="252"/>
      <c r="AKL213" s="252"/>
      <c r="AKM213" s="252"/>
      <c r="AKN213" s="252"/>
      <c r="AKO213" s="252"/>
      <c r="AKP213" s="252"/>
      <c r="AKQ213" s="252"/>
      <c r="AKR213" s="252"/>
      <c r="AKS213" s="252"/>
      <c r="AKT213" s="252"/>
      <c r="AKU213" s="252"/>
      <c r="AKV213" s="252"/>
      <c r="AKW213" s="252"/>
      <c r="AKX213" s="252"/>
      <c r="AKY213" s="252"/>
      <c r="AKZ213" s="252"/>
      <c r="ALA213" s="252"/>
      <c r="ALB213" s="252"/>
      <c r="ALC213" s="252"/>
      <c r="ALD213" s="252"/>
      <c r="ALE213" s="252"/>
      <c r="ALF213" s="252"/>
      <c r="ALG213" s="252"/>
      <c r="ALH213" s="252"/>
      <c r="ALI213" s="252"/>
      <c r="ALJ213" s="252"/>
      <c r="ALK213" s="252"/>
      <c r="ALL213" s="252"/>
      <c r="ALM213" s="252"/>
      <c r="ALN213" s="252"/>
      <c r="ALO213" s="252"/>
      <c r="ALP213" s="252"/>
      <c r="ALQ213" s="252"/>
      <c r="ALR213" s="252"/>
      <c r="ALS213" s="252"/>
      <c r="ALT213" s="252"/>
      <c r="ALU213" s="252"/>
      <c r="ALV213" s="252"/>
      <c r="ALW213" s="252"/>
      <c r="ALX213" s="252"/>
      <c r="ALY213" s="252"/>
      <c r="ALZ213" s="252"/>
      <c r="AMA213" s="252"/>
      <c r="AMB213" s="252"/>
      <c r="AMC213" s="252"/>
      <c r="AMD213" s="252"/>
      <c r="AME213" s="252"/>
      <c r="AMF213" s="252"/>
      <c r="AMG213" s="252"/>
      <c r="AMH213" s="252"/>
      <c r="AMI213" s="252"/>
      <c r="AMJ213" s="252"/>
      <c r="AMK213" s="252"/>
      <c r="AML213" s="252"/>
      <c r="AMM213" s="252"/>
      <c r="AMN213" s="252"/>
      <c r="AMO213" s="252"/>
      <c r="AMP213" s="252"/>
      <c r="AMQ213" s="252"/>
      <c r="AMR213" s="252"/>
      <c r="AMS213" s="252"/>
      <c r="AMT213" s="252"/>
      <c r="AMU213" s="252"/>
      <c r="AMV213" s="252"/>
      <c r="AMW213" s="252"/>
      <c r="AMX213" s="252"/>
      <c r="AMY213" s="252"/>
      <c r="AMZ213" s="252"/>
      <c r="ANA213" s="252"/>
      <c r="ANB213" s="252"/>
      <c r="ANC213" s="252"/>
      <c r="AND213" s="252"/>
      <c r="ANE213" s="252"/>
      <c r="ANF213" s="252"/>
      <c r="ANG213" s="252"/>
      <c r="ANH213" s="252"/>
      <c r="ANI213" s="252"/>
      <c r="ANJ213" s="252"/>
      <c r="ANK213" s="252"/>
      <c r="ANL213" s="252"/>
      <c r="ANM213" s="252"/>
      <c r="ANN213" s="252"/>
      <c r="ANO213" s="252"/>
      <c r="ANP213" s="252"/>
      <c r="ANQ213" s="252"/>
      <c r="ANR213" s="252"/>
      <c r="ANS213" s="252"/>
      <c r="ANT213" s="252"/>
      <c r="ANU213" s="252"/>
      <c r="ANV213" s="252"/>
      <c r="ANW213" s="252"/>
      <c r="ANX213" s="252"/>
      <c r="ANY213" s="252"/>
      <c r="ANZ213" s="252"/>
      <c r="AOA213" s="252"/>
      <c r="AOB213" s="252"/>
      <c r="AOC213" s="252"/>
      <c r="AOD213" s="252"/>
      <c r="AOE213" s="252"/>
      <c r="AOF213" s="252"/>
      <c r="AOG213" s="252"/>
      <c r="AOH213" s="252"/>
      <c r="AOI213" s="252"/>
      <c r="AOJ213" s="252"/>
      <c r="AOK213" s="252"/>
      <c r="AOL213" s="252"/>
      <c r="AOM213" s="252"/>
      <c r="AON213" s="252"/>
      <c r="AOO213" s="252"/>
      <c r="AOP213" s="252"/>
      <c r="AOQ213" s="252"/>
      <c r="AOR213" s="252"/>
      <c r="AOS213" s="252"/>
      <c r="AOT213" s="252"/>
      <c r="AOU213" s="252"/>
      <c r="AOV213" s="252"/>
      <c r="AOW213" s="252"/>
      <c r="AOX213" s="252"/>
      <c r="AOY213" s="252"/>
      <c r="AOZ213" s="252"/>
      <c r="APA213" s="252"/>
      <c r="APB213" s="252"/>
      <c r="APC213" s="252"/>
      <c r="APD213" s="252"/>
      <c r="APE213" s="252"/>
      <c r="APF213" s="252"/>
      <c r="APG213" s="252"/>
      <c r="APH213" s="252"/>
      <c r="API213" s="252"/>
      <c r="APJ213" s="252"/>
      <c r="APK213" s="252"/>
      <c r="APL213" s="252"/>
      <c r="APM213" s="252"/>
      <c r="APN213" s="252"/>
      <c r="APO213" s="252"/>
      <c r="APP213" s="252"/>
    </row>
    <row r="214" spans="1:1108" s="249" customFormat="1">
      <c r="A214" s="42">
        <v>494</v>
      </c>
      <c r="B214" s="168">
        <v>197</v>
      </c>
      <c r="C214" s="102" t="s">
        <v>1275</v>
      </c>
      <c r="D214" s="174">
        <v>2010</v>
      </c>
      <c r="E214" s="97" t="s">
        <v>1160</v>
      </c>
      <c r="F214" s="280" t="s">
        <v>1277</v>
      </c>
      <c r="G214" s="405" t="s">
        <v>1276</v>
      </c>
      <c r="H214" s="405" t="s">
        <v>1279</v>
      </c>
      <c r="I214" s="405" t="s">
        <v>1278</v>
      </c>
      <c r="J214" s="10" t="s">
        <v>1280</v>
      </c>
      <c r="K214" s="10" t="s">
        <v>1281</v>
      </c>
      <c r="L214" s="74" t="s">
        <v>1282</v>
      </c>
      <c r="M214" s="10" t="s">
        <v>1283</v>
      </c>
      <c r="N214" s="74" t="s">
        <v>201</v>
      </c>
      <c r="O214" s="177">
        <v>101631</v>
      </c>
      <c r="P214" s="401">
        <v>40</v>
      </c>
      <c r="Q214" s="401" t="s">
        <v>0</v>
      </c>
      <c r="R214" s="401">
        <v>33</v>
      </c>
      <c r="S214" s="109" t="s">
        <v>0</v>
      </c>
      <c r="T214" s="109">
        <v>1.5</v>
      </c>
      <c r="U214" s="109" t="s">
        <v>0</v>
      </c>
      <c r="V214" s="109">
        <v>6.2</v>
      </c>
      <c r="W214" s="109" t="s">
        <v>0</v>
      </c>
      <c r="X214" s="109">
        <v>3</v>
      </c>
      <c r="Y214" s="109" t="s">
        <v>0</v>
      </c>
      <c r="Z214" s="109">
        <v>3</v>
      </c>
      <c r="AA214" s="109" t="s">
        <v>0</v>
      </c>
      <c r="AB214" s="109"/>
      <c r="AC214" s="109" t="s">
        <v>0</v>
      </c>
      <c r="AD214" s="109"/>
      <c r="AE214" s="109" t="s">
        <v>0</v>
      </c>
      <c r="AF214" s="77">
        <v>3</v>
      </c>
      <c r="AG214" s="78">
        <v>4</v>
      </c>
      <c r="AH214" s="77" t="s">
        <v>1183</v>
      </c>
      <c r="AI214" s="77" t="s">
        <v>0</v>
      </c>
      <c r="AJ214" s="78"/>
      <c r="AK214" s="78"/>
      <c r="AL214" s="25" t="s">
        <v>11</v>
      </c>
      <c r="AM214" s="25"/>
      <c r="AN214" s="25"/>
      <c r="AO214" s="25"/>
      <c r="AP214" s="301">
        <v>100</v>
      </c>
      <c r="AQ214" s="111" t="s">
        <v>7</v>
      </c>
      <c r="AR214" s="83">
        <v>2.1000000000000001E-2</v>
      </c>
      <c r="AS214" s="83" t="s">
        <v>20</v>
      </c>
      <c r="AT214" s="265"/>
      <c r="AU214" s="266"/>
      <c r="AV214" s="266"/>
      <c r="AW214" s="74" t="s">
        <v>206</v>
      </c>
      <c r="AX214" s="74" t="s">
        <v>207</v>
      </c>
      <c r="AY214" s="74" t="s">
        <v>208</v>
      </c>
      <c r="AZ214" s="74" t="s">
        <v>209</v>
      </c>
      <c r="BA214" s="152" t="s">
        <v>4</v>
      </c>
      <c r="BB214" s="86" t="s">
        <v>165</v>
      </c>
      <c r="BC214" s="86" t="s">
        <v>4</v>
      </c>
      <c r="BD214" s="86" t="s">
        <v>166</v>
      </c>
      <c r="BE214" s="404" t="s">
        <v>1160</v>
      </c>
      <c r="BF214" s="236" t="s">
        <v>1170</v>
      </c>
      <c r="BG214" s="236" t="s">
        <v>1171</v>
      </c>
      <c r="BH214" s="236" t="s">
        <v>1172</v>
      </c>
      <c r="BM214" s="155" t="s">
        <v>215</v>
      </c>
      <c r="BN214" s="154" t="s">
        <v>216</v>
      </c>
      <c r="BO214" s="154" t="s">
        <v>217</v>
      </c>
      <c r="BP214" s="154" t="s">
        <v>218</v>
      </c>
      <c r="BQ214" s="155" t="s">
        <v>219</v>
      </c>
      <c r="BR214" s="154" t="s">
        <v>220</v>
      </c>
      <c r="BS214" s="121" t="s">
        <v>221</v>
      </c>
      <c r="BT214" s="121" t="s">
        <v>222</v>
      </c>
      <c r="BU214" s="121" t="s">
        <v>215</v>
      </c>
      <c r="BV214" s="121" t="s">
        <v>216</v>
      </c>
      <c r="BW214" s="121" t="s">
        <v>217</v>
      </c>
      <c r="BX214" s="121" t="s">
        <v>218</v>
      </c>
      <c r="BY214" s="121" t="s">
        <v>283</v>
      </c>
      <c r="BZ214" s="154"/>
      <c r="CA214" s="154"/>
      <c r="CB214" s="154"/>
      <c r="CC214" s="154" t="s">
        <v>227</v>
      </c>
      <c r="CD214" s="156" t="s">
        <v>228</v>
      </c>
      <c r="CE214" s="157" t="s">
        <v>229</v>
      </c>
      <c r="CF214" s="157" t="s">
        <v>230</v>
      </c>
      <c r="CG214" s="245" t="s">
        <v>231</v>
      </c>
      <c r="CH214" s="154" t="s">
        <v>232</v>
      </c>
      <c r="CI214" s="156" t="s">
        <v>233</v>
      </c>
      <c r="CJ214" s="156" t="s">
        <v>234</v>
      </c>
      <c r="CK214" s="158"/>
      <c r="CL214" s="158"/>
      <c r="CM214" s="158"/>
      <c r="CN214" s="158"/>
      <c r="CO214" s="158"/>
      <c r="CP214" s="158"/>
      <c r="CQ214" s="158"/>
      <c r="CR214" s="158"/>
      <c r="CS214" s="158"/>
      <c r="CT214" s="158"/>
      <c r="CU214" s="158"/>
      <c r="CV214" s="158"/>
      <c r="CW214" s="158"/>
      <c r="CX214" s="158"/>
      <c r="CY214" s="158"/>
      <c r="CZ214" s="91"/>
      <c r="DA214" s="92"/>
      <c r="DB214" s="92"/>
      <c r="DC214" s="92"/>
      <c r="DD214" s="92"/>
      <c r="DE214" s="91" t="s">
        <v>235</v>
      </c>
      <c r="DF214" s="92"/>
      <c r="DG214" s="158"/>
      <c r="DH214" s="158"/>
      <c r="DI214" s="92"/>
      <c r="DJ214" s="91"/>
      <c r="DK214" s="91"/>
      <c r="DL214" s="91"/>
      <c r="DM214" s="127" t="s">
        <v>283</v>
      </c>
      <c r="DN214" s="127" t="s">
        <v>283</v>
      </c>
      <c r="DO214" s="127" t="s">
        <v>283</v>
      </c>
      <c r="DP214" s="127"/>
      <c r="DQ214" s="91"/>
      <c r="DR214" s="91"/>
      <c r="DS214" s="91"/>
      <c r="DT214" s="91"/>
      <c r="DU214" s="91" t="s">
        <v>1173</v>
      </c>
      <c r="DV214" s="91" t="s">
        <v>1174</v>
      </c>
      <c r="DW214" s="91" t="s">
        <v>1175</v>
      </c>
      <c r="DX214" s="91" t="s">
        <v>1176</v>
      </c>
      <c r="DY214" s="91"/>
      <c r="DZ214" s="91"/>
      <c r="EA214" s="91"/>
      <c r="EB214" s="91"/>
      <c r="EC214" s="91"/>
      <c r="ED214" s="91"/>
      <c r="EE214" s="91"/>
      <c r="EF214" s="91"/>
      <c r="EG214" s="94"/>
      <c r="EH214" s="94"/>
      <c r="EI214" s="95"/>
      <c r="EJ214" s="95"/>
      <c r="EK214" s="96"/>
      <c r="EL214" s="74"/>
      <c r="EM214" s="74"/>
      <c r="EN214" s="137"/>
      <c r="EO214" s="185"/>
      <c r="EP214" s="185"/>
      <c r="EQ214" s="185" t="s">
        <v>1284</v>
      </c>
      <c r="ER214" s="185" t="s">
        <v>1285</v>
      </c>
      <c r="ES214" s="185" t="s">
        <v>1286</v>
      </c>
      <c r="ET214" s="185"/>
      <c r="EU214" s="185"/>
      <c r="EV214" s="137"/>
      <c r="EW214" s="137"/>
      <c r="EX214" s="356"/>
      <c r="EY214" s="356"/>
      <c r="EZ214" s="356"/>
      <c r="FA214" s="356"/>
      <c r="FB214" s="356"/>
      <c r="FC214" s="356"/>
      <c r="FD214" s="356"/>
      <c r="FE214" s="356"/>
      <c r="FF214" s="248"/>
      <c r="FG214" s="248"/>
      <c r="FH214" s="248"/>
      <c r="FI214" s="248"/>
      <c r="FJ214" s="248"/>
      <c r="FK214" s="248"/>
      <c r="FL214" s="135">
        <v>1</v>
      </c>
      <c r="FM214" s="136"/>
      <c r="FN214" s="136"/>
      <c r="FO214" s="136"/>
      <c r="FP214" s="136"/>
      <c r="FQ214" s="136"/>
      <c r="FR214" s="136"/>
      <c r="FS214" s="136"/>
      <c r="FT214" s="136"/>
      <c r="FU214" s="136"/>
      <c r="FV214" s="136"/>
    </row>
    <row r="215" spans="1:1108" s="153" customFormat="1">
      <c r="A215" s="42">
        <v>495</v>
      </c>
      <c r="B215" s="168">
        <v>198</v>
      </c>
      <c r="C215" s="102" t="s">
        <v>1287</v>
      </c>
      <c r="D215" s="174">
        <v>2010</v>
      </c>
      <c r="E215" s="97" t="s">
        <v>1160</v>
      </c>
      <c r="F215" s="280" t="s">
        <v>1277</v>
      </c>
      <c r="G215" s="405" t="s">
        <v>1276</v>
      </c>
      <c r="H215" s="405" t="s">
        <v>1279</v>
      </c>
      <c r="I215" s="405" t="s">
        <v>1278</v>
      </c>
      <c r="J215" s="10" t="s">
        <v>1280</v>
      </c>
      <c r="K215" s="10" t="s">
        <v>1281</v>
      </c>
      <c r="L215" s="74" t="s">
        <v>1282</v>
      </c>
      <c r="M215" s="10" t="s">
        <v>1283</v>
      </c>
      <c r="N215" s="74" t="s">
        <v>201</v>
      </c>
      <c r="O215" s="177">
        <v>101633</v>
      </c>
      <c r="P215" s="401">
        <v>50</v>
      </c>
      <c r="Q215" s="401" t="s">
        <v>0</v>
      </c>
      <c r="R215" s="401">
        <v>40</v>
      </c>
      <c r="S215" s="109" t="s">
        <v>0</v>
      </c>
      <c r="T215" s="109">
        <v>1.5</v>
      </c>
      <c r="U215" s="109" t="s">
        <v>0</v>
      </c>
      <c r="V215" s="109">
        <v>7.2</v>
      </c>
      <c r="W215" s="109" t="s">
        <v>0</v>
      </c>
      <c r="X215" s="109">
        <v>4</v>
      </c>
      <c r="Y215" s="109" t="s">
        <v>0</v>
      </c>
      <c r="Z215" s="109">
        <v>3</v>
      </c>
      <c r="AA215" s="109" t="s">
        <v>0</v>
      </c>
      <c r="AB215" s="109"/>
      <c r="AC215" s="109" t="s">
        <v>0</v>
      </c>
      <c r="AD215" s="109"/>
      <c r="AE215" s="109" t="s">
        <v>0</v>
      </c>
      <c r="AF215" s="77">
        <v>3</v>
      </c>
      <c r="AG215" s="78">
        <v>4</v>
      </c>
      <c r="AH215" s="77" t="s">
        <v>1183</v>
      </c>
      <c r="AI215" s="77" t="s">
        <v>0</v>
      </c>
      <c r="AJ215" s="78"/>
      <c r="AK215" s="78"/>
      <c r="AL215" s="25" t="s">
        <v>11</v>
      </c>
      <c r="AM215" s="25"/>
      <c r="AN215" s="25"/>
      <c r="AO215" s="25"/>
      <c r="AP215" s="111">
        <v>20</v>
      </c>
      <c r="AQ215" s="111" t="s">
        <v>7</v>
      </c>
      <c r="AR215" s="83">
        <v>3.3000000000000002E-2</v>
      </c>
      <c r="AS215" s="83" t="s">
        <v>20</v>
      </c>
      <c r="AT215" s="265"/>
      <c r="AU215" s="266"/>
      <c r="AV215" s="266"/>
      <c r="AW215" s="74" t="s">
        <v>206</v>
      </c>
      <c r="AX215" s="74" t="s">
        <v>207</v>
      </c>
      <c r="AY215" s="74" t="s">
        <v>208</v>
      </c>
      <c r="AZ215" s="74" t="s">
        <v>209</v>
      </c>
      <c r="BA215" s="152" t="s">
        <v>4</v>
      </c>
      <c r="BB215" s="86" t="s">
        <v>165</v>
      </c>
      <c r="BC215" s="86" t="s">
        <v>4</v>
      </c>
      <c r="BD215" s="86" t="s">
        <v>166</v>
      </c>
      <c r="BE215" s="404" t="s">
        <v>1160</v>
      </c>
      <c r="BF215" s="236" t="s">
        <v>1170</v>
      </c>
      <c r="BG215" s="236" t="s">
        <v>1171</v>
      </c>
      <c r="BH215" s="236" t="s">
        <v>1172</v>
      </c>
      <c r="BM215" s="155" t="s">
        <v>215</v>
      </c>
      <c r="BN215" s="154" t="s">
        <v>216</v>
      </c>
      <c r="BO215" s="154" t="s">
        <v>217</v>
      </c>
      <c r="BP215" s="154" t="s">
        <v>218</v>
      </c>
      <c r="BQ215" s="155" t="s">
        <v>219</v>
      </c>
      <c r="BR215" s="154" t="s">
        <v>220</v>
      </c>
      <c r="BS215" s="121" t="s">
        <v>221</v>
      </c>
      <c r="BT215" s="121" t="s">
        <v>222</v>
      </c>
      <c r="BU215" s="121" t="s">
        <v>215</v>
      </c>
      <c r="BV215" s="121" t="s">
        <v>216</v>
      </c>
      <c r="BW215" s="121" t="s">
        <v>217</v>
      </c>
      <c r="BX215" s="121" t="s">
        <v>218</v>
      </c>
      <c r="BY215" s="121" t="s">
        <v>283</v>
      </c>
      <c r="BZ215" s="154"/>
      <c r="CA215" s="154"/>
      <c r="CB215" s="154"/>
      <c r="CC215" s="154" t="s">
        <v>227</v>
      </c>
      <c r="CD215" s="156" t="s">
        <v>228</v>
      </c>
      <c r="CE215" s="157" t="s">
        <v>229</v>
      </c>
      <c r="CF215" s="157" t="s">
        <v>230</v>
      </c>
      <c r="CG215" s="245" t="s">
        <v>231</v>
      </c>
      <c r="CH215" s="154" t="s">
        <v>232</v>
      </c>
      <c r="CI215" s="156" t="s">
        <v>233</v>
      </c>
      <c r="CJ215" s="156" t="s">
        <v>234</v>
      </c>
      <c r="CK215" s="158"/>
      <c r="CL215" s="158"/>
      <c r="CM215" s="158"/>
      <c r="CN215" s="158"/>
      <c r="CO215" s="158"/>
      <c r="CP215" s="158"/>
      <c r="CQ215" s="158"/>
      <c r="CR215" s="158"/>
      <c r="CS215" s="158"/>
      <c r="CT215" s="158"/>
      <c r="CU215" s="158"/>
      <c r="CV215" s="158"/>
      <c r="CW215" s="158"/>
      <c r="CX215" s="158"/>
      <c r="CY215" s="158"/>
      <c r="CZ215" s="91"/>
      <c r="DA215" s="92"/>
      <c r="DB215" s="92"/>
      <c r="DC215" s="92"/>
      <c r="DD215" s="92"/>
      <c r="DE215" s="91" t="s">
        <v>235</v>
      </c>
      <c r="DF215" s="92"/>
      <c r="DG215" s="158"/>
      <c r="DH215" s="158"/>
      <c r="DI215" s="92"/>
      <c r="DJ215" s="91"/>
      <c r="DK215" s="91"/>
      <c r="DL215" s="91"/>
      <c r="DM215" s="127" t="s">
        <v>283</v>
      </c>
      <c r="DN215" s="127" t="s">
        <v>283</v>
      </c>
      <c r="DO215" s="127" t="s">
        <v>283</v>
      </c>
      <c r="DP215" s="127"/>
      <c r="DQ215" s="91"/>
      <c r="DR215" s="91"/>
      <c r="DS215" s="91"/>
      <c r="DT215" s="91"/>
      <c r="DU215" s="91" t="s">
        <v>1173</v>
      </c>
      <c r="DV215" s="91" t="s">
        <v>1174</v>
      </c>
      <c r="DW215" s="91" t="s">
        <v>1175</v>
      </c>
      <c r="DX215" s="91" t="s">
        <v>1176</v>
      </c>
      <c r="DY215" s="91"/>
      <c r="DZ215" s="91"/>
      <c r="EA215" s="91"/>
      <c r="EB215" s="91"/>
      <c r="EC215" s="91"/>
      <c r="ED215" s="91"/>
      <c r="EE215" s="91"/>
      <c r="EF215" s="91"/>
      <c r="EG215" s="94"/>
      <c r="EH215" s="94"/>
      <c r="EI215" s="95"/>
      <c r="EJ215" s="95"/>
      <c r="EK215" s="96"/>
      <c r="EL215" s="74"/>
      <c r="EM215" s="74"/>
      <c r="EN215" s="137"/>
      <c r="EO215" s="185"/>
      <c r="EP215" s="185"/>
      <c r="EQ215" s="185" t="s">
        <v>1284</v>
      </c>
      <c r="ER215" s="185" t="s">
        <v>1285</v>
      </c>
      <c r="ES215" s="185" t="s">
        <v>1286</v>
      </c>
      <c r="ET215" s="185"/>
      <c r="EU215" s="185"/>
      <c r="EV215" s="137"/>
      <c r="EW215" s="137"/>
      <c r="EX215" s="356"/>
      <c r="EY215" s="356"/>
      <c r="EZ215" s="356"/>
      <c r="FA215" s="356"/>
      <c r="FB215" s="356"/>
      <c r="FC215" s="356"/>
      <c r="FD215" s="356"/>
      <c r="FE215" s="356"/>
      <c r="FF215" s="248"/>
      <c r="FG215" s="248"/>
      <c r="FH215" s="248"/>
      <c r="FI215" s="248"/>
      <c r="FJ215" s="248"/>
      <c r="FK215" s="248"/>
      <c r="FL215" s="135">
        <v>1</v>
      </c>
      <c r="FM215" s="136"/>
      <c r="FN215" s="136"/>
      <c r="FO215" s="136"/>
      <c r="FP215" s="136"/>
      <c r="FQ215" s="136"/>
      <c r="FR215" s="136"/>
      <c r="FS215" s="136"/>
      <c r="FT215" s="136"/>
      <c r="FU215" s="136"/>
      <c r="FV215" s="136"/>
      <c r="FW215" s="249"/>
      <c r="FX215" s="249"/>
      <c r="FY215" s="249"/>
      <c r="FZ215" s="249"/>
      <c r="GA215" s="249"/>
      <c r="GB215" s="249"/>
      <c r="GC215" s="249"/>
      <c r="GD215" s="249"/>
      <c r="GE215" s="249"/>
      <c r="GF215" s="249"/>
      <c r="GG215" s="249"/>
      <c r="GH215" s="249"/>
      <c r="GI215" s="249"/>
      <c r="GJ215" s="249"/>
      <c r="GK215" s="249"/>
      <c r="GL215" s="249"/>
      <c r="GM215" s="249"/>
      <c r="GN215" s="249"/>
      <c r="GO215" s="249"/>
      <c r="GP215" s="249"/>
      <c r="GQ215" s="249"/>
      <c r="GR215" s="249"/>
      <c r="GS215" s="249"/>
      <c r="GT215" s="249"/>
      <c r="GU215" s="249"/>
      <c r="GV215" s="249"/>
      <c r="GW215" s="249"/>
      <c r="GX215" s="249"/>
      <c r="GY215" s="249"/>
      <c r="GZ215" s="249"/>
      <c r="HA215" s="249"/>
      <c r="HB215" s="249"/>
      <c r="HC215" s="249"/>
      <c r="HD215" s="249"/>
      <c r="HE215" s="249"/>
      <c r="HF215" s="249"/>
      <c r="HG215" s="249"/>
      <c r="HH215" s="249"/>
      <c r="HI215" s="249"/>
      <c r="HJ215" s="249"/>
      <c r="HK215" s="249"/>
      <c r="HL215" s="249"/>
      <c r="HM215" s="249"/>
      <c r="HN215" s="249"/>
      <c r="HO215" s="249"/>
      <c r="HP215" s="249"/>
      <c r="HQ215" s="249"/>
      <c r="HR215" s="249"/>
      <c r="HS215" s="249"/>
      <c r="HT215" s="249"/>
      <c r="HU215" s="249"/>
      <c r="HV215" s="249"/>
      <c r="HW215" s="249"/>
      <c r="HX215" s="249"/>
      <c r="HY215" s="249"/>
      <c r="HZ215" s="249"/>
      <c r="IA215" s="249"/>
      <c r="IB215" s="249"/>
      <c r="IC215" s="249"/>
      <c r="ID215" s="249"/>
      <c r="IE215" s="249"/>
      <c r="IF215" s="249"/>
      <c r="IG215" s="249"/>
      <c r="IH215" s="249"/>
      <c r="II215" s="249"/>
      <c r="IJ215" s="249"/>
      <c r="IK215" s="249"/>
      <c r="IL215" s="249"/>
      <c r="IM215" s="249"/>
      <c r="IN215" s="249"/>
      <c r="IO215" s="249"/>
      <c r="IP215" s="249"/>
      <c r="IQ215" s="249"/>
      <c r="IR215" s="249"/>
      <c r="IS215" s="249"/>
      <c r="IT215" s="249"/>
      <c r="IU215" s="249"/>
      <c r="IV215" s="249"/>
      <c r="IW215" s="249"/>
      <c r="IX215" s="249"/>
      <c r="IY215" s="249"/>
      <c r="IZ215" s="249"/>
      <c r="JA215" s="249"/>
      <c r="JB215" s="249"/>
      <c r="JC215" s="249"/>
      <c r="JD215" s="249"/>
      <c r="JE215" s="249"/>
      <c r="JF215" s="249"/>
      <c r="JG215" s="249"/>
      <c r="JH215" s="249"/>
      <c r="JI215" s="249"/>
      <c r="JJ215" s="249"/>
      <c r="JK215" s="249"/>
      <c r="JL215" s="249"/>
      <c r="JM215" s="249"/>
      <c r="JN215" s="249"/>
      <c r="JO215" s="249"/>
      <c r="JP215" s="249"/>
      <c r="JQ215" s="249"/>
      <c r="JR215" s="249"/>
      <c r="JS215" s="249"/>
      <c r="JT215" s="249"/>
      <c r="JU215" s="249"/>
      <c r="JV215" s="249"/>
      <c r="JW215" s="249"/>
      <c r="JX215" s="249"/>
      <c r="JY215" s="249"/>
      <c r="JZ215" s="249"/>
      <c r="KA215" s="249"/>
      <c r="KB215" s="249"/>
      <c r="KC215" s="249"/>
      <c r="KD215" s="249"/>
      <c r="KE215" s="249"/>
      <c r="KF215" s="249"/>
      <c r="KG215" s="249"/>
      <c r="KH215" s="249"/>
      <c r="KI215" s="249"/>
      <c r="KJ215" s="249"/>
      <c r="KK215" s="249"/>
      <c r="KL215" s="249"/>
      <c r="KM215" s="249"/>
      <c r="KN215" s="249"/>
      <c r="KO215" s="249"/>
      <c r="KP215" s="249"/>
      <c r="KQ215" s="249"/>
      <c r="KR215" s="249"/>
      <c r="KS215" s="249"/>
      <c r="KT215" s="249"/>
      <c r="KU215" s="249"/>
      <c r="KV215" s="249"/>
      <c r="KW215" s="249"/>
      <c r="KX215" s="249"/>
      <c r="KY215" s="249"/>
      <c r="KZ215" s="249"/>
      <c r="LA215" s="249"/>
      <c r="LB215" s="249"/>
      <c r="LC215" s="249"/>
      <c r="LD215" s="249"/>
      <c r="LE215" s="249"/>
      <c r="LF215" s="249"/>
      <c r="LG215" s="249"/>
      <c r="LH215" s="249"/>
      <c r="LI215" s="249"/>
      <c r="LJ215" s="249"/>
      <c r="LK215" s="249"/>
      <c r="LL215" s="249"/>
      <c r="LM215" s="249"/>
      <c r="LN215" s="249"/>
      <c r="LO215" s="249"/>
      <c r="LP215" s="249"/>
      <c r="LQ215" s="249"/>
      <c r="LR215" s="249"/>
      <c r="LS215" s="249"/>
      <c r="LT215" s="249"/>
      <c r="LU215" s="249"/>
      <c r="LV215" s="249"/>
      <c r="LW215" s="249"/>
      <c r="LX215" s="249"/>
      <c r="LY215" s="249"/>
      <c r="LZ215" s="249"/>
      <c r="MA215" s="249"/>
      <c r="MB215" s="249"/>
      <c r="MC215" s="249"/>
      <c r="MD215" s="249"/>
      <c r="ME215" s="249"/>
      <c r="MF215" s="249"/>
      <c r="MG215" s="249"/>
      <c r="MH215" s="249"/>
      <c r="MI215" s="249"/>
      <c r="MJ215" s="249"/>
      <c r="MK215" s="249"/>
      <c r="ML215" s="249"/>
      <c r="MM215" s="249"/>
      <c r="MN215" s="249"/>
      <c r="MO215" s="249"/>
      <c r="MP215" s="249"/>
      <c r="MQ215" s="249"/>
      <c r="MR215" s="249"/>
      <c r="MS215" s="249"/>
      <c r="MT215" s="249"/>
      <c r="MU215" s="249"/>
      <c r="MV215" s="249"/>
      <c r="MW215" s="249"/>
      <c r="MX215" s="249"/>
      <c r="MY215" s="249"/>
      <c r="MZ215" s="249"/>
      <c r="NA215" s="249"/>
      <c r="NB215" s="249"/>
      <c r="NC215" s="249"/>
      <c r="ND215" s="249"/>
      <c r="NE215" s="249"/>
      <c r="NF215" s="249"/>
      <c r="NG215" s="249"/>
      <c r="NH215" s="249"/>
      <c r="NI215" s="249"/>
      <c r="NJ215" s="249"/>
      <c r="NK215" s="249"/>
      <c r="NL215" s="249"/>
      <c r="NM215" s="249"/>
      <c r="NN215" s="249"/>
      <c r="NO215" s="249"/>
      <c r="NP215" s="249"/>
      <c r="NQ215" s="249"/>
      <c r="NR215" s="249"/>
      <c r="NS215" s="249"/>
      <c r="NT215" s="249"/>
      <c r="NU215" s="249"/>
      <c r="NV215" s="249"/>
      <c r="NW215" s="249"/>
      <c r="NX215" s="249"/>
      <c r="NY215" s="249"/>
      <c r="NZ215" s="249"/>
      <c r="OA215" s="249"/>
      <c r="OB215" s="249"/>
      <c r="OC215" s="249"/>
      <c r="OD215" s="249"/>
      <c r="OE215" s="249"/>
      <c r="OF215" s="249"/>
      <c r="OG215" s="249"/>
      <c r="OH215" s="249"/>
      <c r="OI215" s="249"/>
      <c r="OJ215" s="249"/>
      <c r="OK215" s="249"/>
      <c r="OL215" s="249"/>
      <c r="OM215" s="249"/>
      <c r="ON215" s="249"/>
      <c r="OO215" s="249"/>
      <c r="OP215" s="249"/>
      <c r="OQ215" s="249"/>
      <c r="OR215" s="249"/>
      <c r="OS215" s="249"/>
      <c r="OT215" s="249"/>
      <c r="OU215" s="249"/>
      <c r="OV215" s="249"/>
      <c r="OW215" s="249"/>
      <c r="OX215" s="249"/>
      <c r="OY215" s="249"/>
      <c r="OZ215" s="249"/>
      <c r="PA215" s="249"/>
      <c r="PB215" s="249"/>
      <c r="PC215" s="249"/>
      <c r="PD215" s="249"/>
      <c r="PE215" s="249"/>
      <c r="PF215" s="249"/>
      <c r="PG215" s="249"/>
      <c r="PH215" s="249"/>
      <c r="PI215" s="249"/>
      <c r="PJ215" s="249"/>
      <c r="PK215" s="249"/>
      <c r="PL215" s="249"/>
      <c r="PM215" s="249"/>
      <c r="PN215" s="249"/>
      <c r="PO215" s="249"/>
      <c r="PP215" s="249"/>
      <c r="PQ215" s="249"/>
      <c r="PR215" s="249"/>
      <c r="PS215" s="249"/>
      <c r="PT215" s="249"/>
      <c r="PU215" s="249"/>
      <c r="PV215" s="249"/>
      <c r="PW215" s="249"/>
      <c r="PX215" s="249"/>
      <c r="PY215" s="249"/>
      <c r="PZ215" s="249"/>
      <c r="QA215" s="249"/>
      <c r="QB215" s="249"/>
      <c r="QC215" s="249"/>
      <c r="QD215" s="249"/>
      <c r="QE215" s="249"/>
      <c r="QF215" s="249"/>
      <c r="QG215" s="249"/>
      <c r="QH215" s="249"/>
      <c r="QI215" s="249"/>
      <c r="QJ215" s="249"/>
      <c r="QK215" s="249"/>
      <c r="QL215" s="249"/>
      <c r="QM215" s="249"/>
      <c r="QN215" s="249"/>
      <c r="QO215" s="249"/>
      <c r="QP215" s="249"/>
      <c r="QQ215" s="249"/>
      <c r="QR215" s="249"/>
      <c r="QS215" s="249"/>
      <c r="QT215" s="249"/>
      <c r="QU215" s="249"/>
      <c r="QV215" s="249"/>
      <c r="QW215" s="249"/>
      <c r="QX215" s="249"/>
      <c r="QY215" s="249"/>
      <c r="QZ215" s="249"/>
      <c r="RA215" s="249"/>
      <c r="RB215" s="249"/>
      <c r="RC215" s="249"/>
      <c r="RD215" s="249"/>
      <c r="RE215" s="249"/>
      <c r="RF215" s="249"/>
      <c r="RG215" s="249"/>
      <c r="RH215" s="249"/>
      <c r="RI215" s="249"/>
      <c r="RJ215" s="249"/>
      <c r="RK215" s="249"/>
      <c r="RL215" s="249"/>
      <c r="RM215" s="249"/>
      <c r="RN215" s="249"/>
      <c r="RO215" s="249"/>
      <c r="RP215" s="249"/>
      <c r="RQ215" s="249"/>
      <c r="RR215" s="249"/>
      <c r="RS215" s="249"/>
      <c r="RT215" s="249"/>
      <c r="RU215" s="249"/>
      <c r="RV215" s="249"/>
      <c r="RW215" s="249"/>
      <c r="RX215" s="249"/>
      <c r="RY215" s="249"/>
      <c r="RZ215" s="249"/>
      <c r="SA215" s="249"/>
      <c r="SB215" s="249"/>
      <c r="SC215" s="249"/>
      <c r="SD215" s="249"/>
      <c r="SE215" s="249"/>
      <c r="SF215" s="249"/>
      <c r="SG215" s="249"/>
      <c r="SH215" s="249"/>
      <c r="SI215" s="249"/>
      <c r="SJ215" s="249"/>
      <c r="SK215" s="249"/>
      <c r="SL215" s="249"/>
      <c r="SM215" s="249"/>
      <c r="SN215" s="249"/>
      <c r="SO215" s="249"/>
      <c r="SP215" s="249"/>
      <c r="SQ215" s="249"/>
      <c r="SR215" s="249"/>
      <c r="SS215" s="249"/>
      <c r="ST215" s="249"/>
      <c r="SU215" s="249"/>
      <c r="SV215" s="249"/>
      <c r="SW215" s="249"/>
      <c r="SX215" s="249"/>
      <c r="SY215" s="249"/>
      <c r="SZ215" s="249"/>
      <c r="TA215" s="249"/>
      <c r="TB215" s="249"/>
      <c r="TC215" s="249"/>
      <c r="TD215" s="249"/>
      <c r="TE215" s="249"/>
      <c r="TF215" s="249"/>
      <c r="TG215" s="249"/>
      <c r="TH215" s="249"/>
      <c r="TI215" s="249"/>
      <c r="TJ215" s="249"/>
      <c r="TK215" s="249"/>
      <c r="TL215" s="249"/>
      <c r="TM215" s="249"/>
      <c r="TN215" s="249"/>
      <c r="TO215" s="249"/>
      <c r="TP215" s="249"/>
      <c r="TQ215" s="249"/>
      <c r="TR215" s="249"/>
      <c r="TS215" s="249"/>
      <c r="TT215" s="249"/>
      <c r="TU215" s="249"/>
      <c r="TV215" s="249"/>
      <c r="TW215" s="249"/>
      <c r="TX215" s="249"/>
      <c r="TY215" s="249"/>
      <c r="TZ215" s="249"/>
      <c r="UA215" s="249"/>
      <c r="UB215" s="249"/>
      <c r="UC215" s="249"/>
      <c r="UD215" s="249"/>
      <c r="UE215" s="249"/>
      <c r="UF215" s="249"/>
      <c r="UG215" s="249"/>
      <c r="UH215" s="249"/>
      <c r="UI215" s="249"/>
      <c r="UJ215" s="249"/>
      <c r="UK215" s="249"/>
      <c r="UL215" s="249"/>
      <c r="UM215" s="249"/>
      <c r="UN215" s="249"/>
      <c r="UO215" s="249"/>
      <c r="UP215" s="249"/>
      <c r="UQ215" s="249"/>
      <c r="UR215" s="249"/>
      <c r="US215" s="249"/>
      <c r="UT215" s="249"/>
      <c r="UU215" s="249"/>
      <c r="UV215" s="249"/>
      <c r="UW215" s="249"/>
      <c r="UX215" s="249"/>
      <c r="UY215" s="249"/>
      <c r="UZ215" s="249"/>
      <c r="VA215" s="249"/>
      <c r="VB215" s="249"/>
      <c r="VC215" s="249"/>
      <c r="VD215" s="249"/>
      <c r="VE215" s="249"/>
      <c r="VF215" s="249"/>
      <c r="VG215" s="249"/>
      <c r="VH215" s="249"/>
      <c r="VI215" s="249"/>
      <c r="VJ215" s="249"/>
      <c r="VK215" s="249"/>
      <c r="VL215" s="249"/>
      <c r="VM215" s="249"/>
      <c r="VN215" s="249"/>
      <c r="VO215" s="249"/>
      <c r="VP215" s="249"/>
      <c r="VQ215" s="249"/>
      <c r="VR215" s="249"/>
      <c r="VS215" s="249"/>
      <c r="VT215" s="249"/>
      <c r="VU215" s="249"/>
      <c r="VV215" s="249"/>
      <c r="VW215" s="249"/>
      <c r="VX215" s="249"/>
      <c r="VY215" s="249"/>
      <c r="VZ215" s="249"/>
      <c r="WA215" s="249"/>
      <c r="WB215" s="249"/>
      <c r="WC215" s="249"/>
      <c r="WD215" s="249"/>
      <c r="WE215" s="249"/>
      <c r="WF215" s="249"/>
      <c r="WG215" s="249"/>
      <c r="WH215" s="249"/>
      <c r="WI215" s="249"/>
      <c r="WJ215" s="249"/>
      <c r="WK215" s="249"/>
      <c r="WL215" s="249"/>
      <c r="WM215" s="249"/>
      <c r="WN215" s="249"/>
      <c r="WO215" s="249"/>
      <c r="WP215" s="249"/>
      <c r="WQ215" s="249"/>
      <c r="WR215" s="249"/>
      <c r="WS215" s="249"/>
      <c r="WT215" s="249"/>
      <c r="WU215" s="249"/>
      <c r="WV215" s="249"/>
      <c r="WW215" s="249"/>
      <c r="WX215" s="249"/>
      <c r="WY215" s="249"/>
      <c r="WZ215" s="249"/>
      <c r="XA215" s="249"/>
      <c r="XB215" s="249"/>
      <c r="XC215" s="249"/>
      <c r="XD215" s="249"/>
      <c r="XE215" s="249"/>
      <c r="XF215" s="249"/>
      <c r="XG215" s="249"/>
      <c r="XH215" s="249"/>
      <c r="XI215" s="249"/>
      <c r="XJ215" s="249"/>
      <c r="XK215" s="249"/>
      <c r="XL215" s="249"/>
      <c r="XM215" s="249"/>
      <c r="XN215" s="249"/>
      <c r="XO215" s="249"/>
      <c r="XP215" s="249"/>
      <c r="XQ215" s="249"/>
      <c r="XR215" s="249"/>
      <c r="XS215" s="249"/>
      <c r="XT215" s="249"/>
      <c r="XU215" s="249"/>
      <c r="XV215" s="249"/>
      <c r="XW215" s="249"/>
      <c r="XX215" s="249"/>
      <c r="XY215" s="249"/>
      <c r="XZ215" s="249"/>
      <c r="YA215" s="249"/>
      <c r="YB215" s="249"/>
      <c r="YC215" s="249"/>
      <c r="YD215" s="249"/>
      <c r="YE215" s="249"/>
      <c r="YF215" s="249"/>
      <c r="YG215" s="249"/>
      <c r="YH215" s="249"/>
      <c r="YI215" s="249"/>
      <c r="YJ215" s="249"/>
      <c r="YK215" s="249"/>
      <c r="YL215" s="249"/>
      <c r="YM215" s="249"/>
      <c r="YN215" s="249"/>
      <c r="YO215" s="249"/>
      <c r="YP215" s="249"/>
      <c r="YQ215" s="249"/>
      <c r="YR215" s="249"/>
      <c r="YS215" s="249"/>
      <c r="YT215" s="249"/>
      <c r="YU215" s="249"/>
      <c r="YV215" s="249"/>
      <c r="YW215" s="249"/>
      <c r="YX215" s="249"/>
      <c r="YY215" s="249"/>
      <c r="YZ215" s="249"/>
      <c r="ZA215" s="249"/>
      <c r="ZB215" s="249"/>
      <c r="ZC215" s="249"/>
      <c r="ZD215" s="249"/>
      <c r="ZE215" s="249"/>
      <c r="ZF215" s="249"/>
      <c r="ZG215" s="249"/>
      <c r="ZH215" s="249"/>
      <c r="ZI215" s="249"/>
      <c r="ZJ215" s="249"/>
      <c r="ZK215" s="249"/>
      <c r="ZL215" s="249"/>
      <c r="ZM215" s="249"/>
      <c r="ZN215" s="249"/>
      <c r="ZO215" s="249"/>
      <c r="ZP215" s="249"/>
      <c r="ZQ215" s="249"/>
      <c r="ZR215" s="249"/>
      <c r="ZS215" s="249"/>
      <c r="ZT215" s="249"/>
      <c r="ZU215" s="249"/>
      <c r="ZV215" s="249"/>
      <c r="ZW215" s="249"/>
      <c r="ZX215" s="249"/>
      <c r="ZY215" s="249"/>
      <c r="ZZ215" s="249"/>
      <c r="AAA215" s="249"/>
      <c r="AAB215" s="249"/>
      <c r="AAC215" s="249"/>
      <c r="AAD215" s="249"/>
      <c r="AAE215" s="249"/>
      <c r="AAF215" s="249"/>
      <c r="AAG215" s="249"/>
      <c r="AAH215" s="249"/>
      <c r="AAI215" s="249"/>
      <c r="AAJ215" s="249"/>
      <c r="AAK215" s="249"/>
      <c r="AAL215" s="249"/>
      <c r="AAM215" s="249"/>
      <c r="AAN215" s="249"/>
      <c r="AAO215" s="249"/>
      <c r="AAP215" s="249"/>
      <c r="AAQ215" s="249"/>
      <c r="AAR215" s="249"/>
      <c r="AAS215" s="249"/>
      <c r="AAT215" s="249"/>
      <c r="AAU215" s="249"/>
      <c r="AAV215" s="249"/>
      <c r="AAW215" s="249"/>
      <c r="AAX215" s="249"/>
      <c r="AAY215" s="249"/>
      <c r="AAZ215" s="249"/>
      <c r="ABA215" s="249"/>
      <c r="ABB215" s="249"/>
      <c r="ABC215" s="249"/>
      <c r="ABD215" s="249"/>
      <c r="ABE215" s="249"/>
      <c r="ABF215" s="249"/>
      <c r="ABG215" s="249"/>
      <c r="ABH215" s="249"/>
      <c r="ABI215" s="249"/>
      <c r="ABJ215" s="249"/>
      <c r="ABK215" s="249"/>
      <c r="ABL215" s="249"/>
      <c r="ABM215" s="249"/>
      <c r="ABN215" s="249"/>
      <c r="ABO215" s="249"/>
      <c r="ABP215" s="249"/>
      <c r="ABQ215" s="249"/>
      <c r="ABR215" s="249"/>
      <c r="ABS215" s="249"/>
      <c r="ABT215" s="249"/>
      <c r="ABU215" s="249"/>
      <c r="ABV215" s="249"/>
      <c r="ABW215" s="249"/>
      <c r="ABX215" s="249"/>
      <c r="ABY215" s="249"/>
      <c r="ABZ215" s="249"/>
      <c r="ACA215" s="249"/>
      <c r="ACB215" s="249"/>
      <c r="ACC215" s="249"/>
      <c r="ACD215" s="249"/>
      <c r="ACE215" s="249"/>
      <c r="ACF215" s="249"/>
      <c r="ACG215" s="249"/>
      <c r="ACH215" s="249"/>
      <c r="ACI215" s="249"/>
      <c r="ACJ215" s="249"/>
      <c r="ACK215" s="249"/>
      <c r="ACL215" s="249"/>
      <c r="ACM215" s="249"/>
      <c r="ACN215" s="249"/>
      <c r="ACO215" s="249"/>
      <c r="ACP215" s="249"/>
      <c r="ACQ215" s="249"/>
      <c r="ACR215" s="249"/>
      <c r="ACS215" s="249"/>
      <c r="ACT215" s="249"/>
      <c r="ACU215" s="249"/>
      <c r="ACV215" s="249"/>
      <c r="ACW215" s="249"/>
      <c r="ACX215" s="249"/>
      <c r="ACY215" s="249"/>
      <c r="ACZ215" s="249"/>
      <c r="ADA215" s="249"/>
      <c r="ADB215" s="249"/>
      <c r="ADC215" s="249"/>
      <c r="ADD215" s="249"/>
      <c r="ADE215" s="249"/>
      <c r="ADF215" s="249"/>
      <c r="ADG215" s="249"/>
      <c r="ADH215" s="249"/>
      <c r="ADI215" s="249"/>
      <c r="ADJ215" s="249"/>
      <c r="ADK215" s="249"/>
      <c r="ADL215" s="249"/>
      <c r="ADM215" s="249"/>
      <c r="ADN215" s="249"/>
      <c r="ADO215" s="249"/>
      <c r="ADP215" s="249"/>
      <c r="ADQ215" s="249"/>
      <c r="ADR215" s="249"/>
      <c r="ADS215" s="249"/>
      <c r="ADT215" s="249"/>
      <c r="ADU215" s="249"/>
      <c r="ADV215" s="249"/>
      <c r="ADW215" s="249"/>
      <c r="ADX215" s="249"/>
      <c r="ADY215" s="249"/>
      <c r="ADZ215" s="249"/>
      <c r="AEA215" s="249"/>
      <c r="AEB215" s="249"/>
      <c r="AEC215" s="249"/>
      <c r="AED215" s="249"/>
      <c r="AEE215" s="249"/>
      <c r="AEF215" s="249"/>
      <c r="AEG215" s="249"/>
      <c r="AEH215" s="249"/>
      <c r="AEI215" s="249"/>
      <c r="AEJ215" s="249"/>
      <c r="AEK215" s="249"/>
      <c r="AEL215" s="249"/>
      <c r="AEM215" s="249"/>
      <c r="AEN215" s="249"/>
      <c r="AEO215" s="249"/>
      <c r="AEP215" s="249"/>
      <c r="AEQ215" s="249"/>
      <c r="AER215" s="249"/>
      <c r="AES215" s="249"/>
      <c r="AET215" s="249"/>
      <c r="AEU215" s="249"/>
      <c r="AEV215" s="249"/>
      <c r="AEW215" s="249"/>
      <c r="AEX215" s="249"/>
      <c r="AEY215" s="249"/>
      <c r="AEZ215" s="249"/>
      <c r="AFA215" s="249"/>
      <c r="AFB215" s="249"/>
      <c r="AFC215" s="249"/>
      <c r="AFD215" s="249"/>
      <c r="AFE215" s="249"/>
      <c r="AFF215" s="249"/>
      <c r="AFG215" s="249"/>
      <c r="AFH215" s="249"/>
      <c r="AFI215" s="249"/>
      <c r="AFJ215" s="249"/>
      <c r="AFK215" s="249"/>
      <c r="AFL215" s="249"/>
      <c r="AFM215" s="249"/>
      <c r="AFN215" s="249"/>
      <c r="AFO215" s="249"/>
      <c r="AFP215" s="249"/>
      <c r="AFQ215" s="249"/>
      <c r="AFR215" s="249"/>
      <c r="AFS215" s="249"/>
      <c r="AFT215" s="249"/>
      <c r="AFU215" s="249"/>
      <c r="AFV215" s="249"/>
      <c r="AFW215" s="249"/>
      <c r="AFX215" s="249"/>
      <c r="AFY215" s="249"/>
      <c r="AFZ215" s="249"/>
      <c r="AGA215" s="249"/>
      <c r="AGB215" s="249"/>
      <c r="AGC215" s="249"/>
      <c r="AGD215" s="249"/>
      <c r="AGE215" s="249"/>
      <c r="AGF215" s="249"/>
      <c r="AGG215" s="249"/>
      <c r="AGH215" s="249"/>
      <c r="AGI215" s="249"/>
      <c r="AGJ215" s="249"/>
      <c r="AGK215" s="249"/>
      <c r="AGL215" s="249"/>
      <c r="AGM215" s="249"/>
      <c r="AGN215" s="249"/>
      <c r="AGO215" s="249"/>
      <c r="AGP215" s="249"/>
      <c r="AGQ215" s="249"/>
      <c r="AGR215" s="249"/>
      <c r="AGS215" s="249"/>
      <c r="AGT215" s="249"/>
      <c r="AGU215" s="249"/>
      <c r="AGV215" s="249"/>
      <c r="AGW215" s="249"/>
      <c r="AGX215" s="249"/>
      <c r="AGY215" s="249"/>
      <c r="AGZ215" s="249"/>
      <c r="AHA215" s="249"/>
      <c r="AHB215" s="249"/>
      <c r="AHC215" s="249"/>
      <c r="AHD215" s="249"/>
      <c r="AHE215" s="249"/>
      <c r="AHF215" s="249"/>
      <c r="AHG215" s="249"/>
      <c r="AHH215" s="249"/>
      <c r="AHI215" s="249"/>
      <c r="AHJ215" s="249"/>
      <c r="AHK215" s="249"/>
      <c r="AHL215" s="249"/>
      <c r="AHM215" s="249"/>
      <c r="AHN215" s="249"/>
      <c r="AHO215" s="249"/>
      <c r="AHP215" s="249"/>
      <c r="AHQ215" s="249"/>
      <c r="AHR215" s="249"/>
      <c r="AHS215" s="249"/>
      <c r="AHT215" s="249"/>
      <c r="AHU215" s="249"/>
      <c r="AHV215" s="249"/>
      <c r="AHW215" s="249"/>
      <c r="AHX215" s="249"/>
      <c r="AHY215" s="249"/>
      <c r="AHZ215" s="249"/>
      <c r="AIA215" s="249"/>
      <c r="AIB215" s="249"/>
      <c r="AIC215" s="249"/>
      <c r="AID215" s="249"/>
      <c r="AIE215" s="249"/>
      <c r="AIF215" s="249"/>
      <c r="AIG215" s="249"/>
      <c r="AIH215" s="249"/>
      <c r="AII215" s="249"/>
      <c r="AIJ215" s="249"/>
      <c r="AIK215" s="249"/>
      <c r="AIL215" s="249"/>
      <c r="AIM215" s="249"/>
      <c r="AIN215" s="249"/>
      <c r="AIO215" s="249"/>
      <c r="AIP215" s="249"/>
      <c r="AIQ215" s="249"/>
      <c r="AIR215" s="249"/>
      <c r="AIS215" s="249"/>
      <c r="AIT215" s="249"/>
      <c r="AIU215" s="249"/>
      <c r="AIV215" s="249"/>
      <c r="AIW215" s="249"/>
      <c r="AIX215" s="249"/>
      <c r="AIY215" s="249"/>
      <c r="AIZ215" s="249"/>
      <c r="AJA215" s="249"/>
      <c r="AJB215" s="249"/>
      <c r="AJC215" s="249"/>
      <c r="AJD215" s="249"/>
      <c r="AJE215" s="249"/>
      <c r="AJF215" s="249"/>
      <c r="AJG215" s="249"/>
      <c r="AJH215" s="249"/>
      <c r="AJI215" s="249"/>
      <c r="AJJ215" s="249"/>
      <c r="AJK215" s="249"/>
      <c r="AJL215" s="249"/>
      <c r="AJM215" s="249"/>
      <c r="AJN215" s="249"/>
      <c r="AJO215" s="249"/>
      <c r="AJP215" s="249"/>
      <c r="AJQ215" s="249"/>
      <c r="AJR215" s="249"/>
      <c r="AJS215" s="249"/>
      <c r="AJT215" s="249"/>
      <c r="AJU215" s="249"/>
      <c r="AJV215" s="249"/>
      <c r="AJW215" s="249"/>
      <c r="AJX215" s="249"/>
      <c r="AJY215" s="249"/>
      <c r="AJZ215" s="249"/>
      <c r="AKA215" s="249"/>
      <c r="AKB215" s="249"/>
      <c r="AKC215" s="249"/>
      <c r="AKD215" s="249"/>
      <c r="AKE215" s="249"/>
      <c r="AKF215" s="249"/>
      <c r="AKG215" s="249"/>
      <c r="AKH215" s="249"/>
      <c r="AKI215" s="249"/>
      <c r="AKJ215" s="249"/>
      <c r="AKK215" s="249"/>
      <c r="AKL215" s="249"/>
      <c r="AKM215" s="249"/>
      <c r="AKN215" s="249"/>
      <c r="AKO215" s="249"/>
      <c r="AKP215" s="249"/>
      <c r="AKQ215" s="249"/>
      <c r="AKR215" s="249"/>
      <c r="AKS215" s="249"/>
      <c r="AKT215" s="249"/>
      <c r="AKU215" s="249"/>
      <c r="AKV215" s="249"/>
      <c r="AKW215" s="249"/>
      <c r="AKX215" s="249"/>
      <c r="AKY215" s="249"/>
      <c r="AKZ215" s="249"/>
      <c r="ALA215" s="249"/>
      <c r="ALB215" s="249"/>
      <c r="ALC215" s="249"/>
      <c r="ALD215" s="249"/>
      <c r="ALE215" s="249"/>
      <c r="ALF215" s="249"/>
      <c r="ALG215" s="249"/>
      <c r="ALH215" s="249"/>
      <c r="ALI215" s="249"/>
      <c r="ALJ215" s="249"/>
      <c r="ALK215" s="249"/>
      <c r="ALL215" s="249"/>
      <c r="ALM215" s="249"/>
      <c r="ALN215" s="249"/>
      <c r="ALO215" s="249"/>
      <c r="ALP215" s="249"/>
      <c r="ALQ215" s="249"/>
      <c r="ALR215" s="249"/>
      <c r="ALS215" s="249"/>
      <c r="ALT215" s="249"/>
      <c r="ALU215" s="249"/>
      <c r="ALV215" s="249"/>
      <c r="ALW215" s="249"/>
      <c r="ALX215" s="249"/>
      <c r="ALY215" s="249"/>
      <c r="ALZ215" s="249"/>
      <c r="AMA215" s="249"/>
      <c r="AMB215" s="249"/>
      <c r="AMC215" s="249"/>
      <c r="AMD215" s="249"/>
      <c r="AME215" s="249"/>
      <c r="AMF215" s="249"/>
      <c r="AMG215" s="249"/>
      <c r="AMH215" s="249"/>
      <c r="AMI215" s="249"/>
      <c r="AMJ215" s="249"/>
      <c r="AMK215" s="249"/>
      <c r="AML215" s="249"/>
      <c r="AMM215" s="249"/>
      <c r="AMN215" s="249"/>
      <c r="AMO215" s="249"/>
      <c r="AMP215" s="249"/>
      <c r="AMQ215" s="249"/>
      <c r="AMR215" s="249"/>
      <c r="AMS215" s="249"/>
      <c r="AMT215" s="249"/>
      <c r="AMU215" s="249"/>
      <c r="AMV215" s="249"/>
      <c r="AMW215" s="249"/>
      <c r="AMX215" s="249"/>
      <c r="AMY215" s="249"/>
      <c r="AMZ215" s="249"/>
      <c r="ANA215" s="249"/>
      <c r="ANB215" s="249"/>
      <c r="ANC215" s="249"/>
      <c r="AND215" s="249"/>
      <c r="ANE215" s="249"/>
      <c r="ANF215" s="249"/>
      <c r="ANG215" s="249"/>
      <c r="ANH215" s="249"/>
      <c r="ANI215" s="249"/>
      <c r="ANJ215" s="249"/>
      <c r="ANK215" s="249"/>
      <c r="ANL215" s="249"/>
      <c r="ANM215" s="249"/>
      <c r="ANN215" s="249"/>
      <c r="ANO215" s="249"/>
      <c r="ANP215" s="249"/>
      <c r="ANQ215" s="249"/>
      <c r="ANR215" s="249"/>
      <c r="ANS215" s="249"/>
      <c r="ANT215" s="249"/>
      <c r="ANU215" s="249"/>
      <c r="ANV215" s="249"/>
      <c r="ANW215" s="249"/>
      <c r="ANX215" s="249"/>
      <c r="ANY215" s="249"/>
      <c r="ANZ215" s="249"/>
      <c r="AOA215" s="249"/>
      <c r="AOB215" s="249"/>
      <c r="AOC215" s="249"/>
      <c r="AOD215" s="249"/>
      <c r="AOE215" s="249"/>
      <c r="AOF215" s="249"/>
      <c r="AOG215" s="249"/>
      <c r="AOH215" s="249"/>
      <c r="AOI215" s="249"/>
      <c r="AOJ215" s="249"/>
      <c r="AOK215" s="249"/>
      <c r="AOL215" s="249"/>
      <c r="AOM215" s="249"/>
      <c r="AON215" s="249"/>
      <c r="AOO215" s="249"/>
      <c r="AOP215" s="249"/>
      <c r="AOQ215" s="249"/>
      <c r="AOR215" s="249"/>
      <c r="AOS215" s="249"/>
      <c r="AOT215" s="249"/>
      <c r="AOU215" s="249"/>
      <c r="AOV215" s="249"/>
      <c r="AOW215" s="249"/>
      <c r="AOX215" s="249"/>
      <c r="AOY215" s="249"/>
      <c r="AOZ215" s="249"/>
      <c r="APA215" s="249"/>
      <c r="APB215" s="249"/>
      <c r="APC215" s="249"/>
      <c r="APD215" s="249"/>
      <c r="APE215" s="249"/>
      <c r="APF215" s="249"/>
      <c r="APG215" s="249"/>
      <c r="APH215" s="249"/>
      <c r="API215" s="249"/>
      <c r="APJ215" s="249"/>
      <c r="APK215" s="249"/>
      <c r="APL215" s="249"/>
      <c r="APM215" s="249"/>
      <c r="APN215" s="249"/>
      <c r="APO215" s="249"/>
      <c r="APP215" s="249"/>
    </row>
    <row r="216" spans="1:1108" s="153" customFormat="1">
      <c r="A216" s="42">
        <v>496</v>
      </c>
      <c r="B216" s="168">
        <v>199</v>
      </c>
      <c r="C216" s="102" t="s">
        <v>1288</v>
      </c>
      <c r="D216" s="174">
        <v>2010</v>
      </c>
      <c r="E216" s="97" t="s">
        <v>1160</v>
      </c>
      <c r="F216" s="280" t="s">
        <v>1277</v>
      </c>
      <c r="G216" s="405" t="s">
        <v>1276</v>
      </c>
      <c r="H216" s="405" t="s">
        <v>1279</v>
      </c>
      <c r="I216" s="405" t="s">
        <v>1278</v>
      </c>
      <c r="J216" s="10" t="s">
        <v>1280</v>
      </c>
      <c r="K216" s="10" t="s">
        <v>1281</v>
      </c>
      <c r="L216" s="74" t="s">
        <v>1282</v>
      </c>
      <c r="M216" s="10" t="s">
        <v>1283</v>
      </c>
      <c r="N216" s="74" t="s">
        <v>201</v>
      </c>
      <c r="O216" s="177">
        <v>101635</v>
      </c>
      <c r="P216" s="401">
        <v>60</v>
      </c>
      <c r="Q216" s="401" t="s">
        <v>0</v>
      </c>
      <c r="R216" s="401">
        <v>45</v>
      </c>
      <c r="S216" s="109" t="s">
        <v>0</v>
      </c>
      <c r="T216" s="109">
        <v>1.75</v>
      </c>
      <c r="U216" s="109" t="s">
        <v>0</v>
      </c>
      <c r="V216" s="109">
        <v>7.7</v>
      </c>
      <c r="W216" s="109" t="s">
        <v>0</v>
      </c>
      <c r="X216" s="109">
        <v>4</v>
      </c>
      <c r="Y216" s="109" t="s">
        <v>0</v>
      </c>
      <c r="Z216" s="109">
        <v>3</v>
      </c>
      <c r="AA216" s="109" t="s">
        <v>0</v>
      </c>
      <c r="AB216" s="109"/>
      <c r="AC216" s="109" t="s">
        <v>0</v>
      </c>
      <c r="AD216" s="109"/>
      <c r="AE216" s="109" t="s">
        <v>0</v>
      </c>
      <c r="AF216" s="77">
        <v>3.5</v>
      </c>
      <c r="AG216" s="78">
        <v>6</v>
      </c>
      <c r="AH216" s="77" t="s">
        <v>1186</v>
      </c>
      <c r="AI216" s="77" t="s">
        <v>0</v>
      </c>
      <c r="AJ216" s="78"/>
      <c r="AK216" s="78"/>
      <c r="AL216" s="25" t="s">
        <v>11</v>
      </c>
      <c r="AM216" s="25"/>
      <c r="AN216" s="25"/>
      <c r="AO216" s="25"/>
      <c r="AP216" s="111">
        <v>20</v>
      </c>
      <c r="AQ216" s="111" t="s">
        <v>7</v>
      </c>
      <c r="AR216" s="83">
        <v>0.05</v>
      </c>
      <c r="AS216" s="83" t="s">
        <v>20</v>
      </c>
      <c r="AT216" s="265"/>
      <c r="AU216" s="266"/>
      <c r="AV216" s="266"/>
      <c r="AW216" s="74" t="s">
        <v>206</v>
      </c>
      <c r="AX216" s="74" t="s">
        <v>207</v>
      </c>
      <c r="AY216" s="74" t="s">
        <v>208</v>
      </c>
      <c r="AZ216" s="74" t="s">
        <v>209</v>
      </c>
      <c r="BA216" s="152" t="s">
        <v>4</v>
      </c>
      <c r="BB216" s="86" t="s">
        <v>165</v>
      </c>
      <c r="BC216" s="86" t="s">
        <v>4</v>
      </c>
      <c r="BD216" s="86" t="s">
        <v>166</v>
      </c>
      <c r="BE216" s="404" t="s">
        <v>1160</v>
      </c>
      <c r="BF216" s="236" t="s">
        <v>1170</v>
      </c>
      <c r="BG216" s="236" t="s">
        <v>1171</v>
      </c>
      <c r="BH216" s="236" t="s">
        <v>1172</v>
      </c>
      <c r="BM216" s="155" t="s">
        <v>215</v>
      </c>
      <c r="BN216" s="154" t="s">
        <v>216</v>
      </c>
      <c r="BO216" s="154" t="s">
        <v>217</v>
      </c>
      <c r="BP216" s="154" t="s">
        <v>218</v>
      </c>
      <c r="BQ216" s="155" t="s">
        <v>219</v>
      </c>
      <c r="BR216" s="154" t="s">
        <v>220</v>
      </c>
      <c r="BS216" s="121" t="s">
        <v>221</v>
      </c>
      <c r="BT216" s="121" t="s">
        <v>222</v>
      </c>
      <c r="BU216" s="121" t="s">
        <v>215</v>
      </c>
      <c r="BV216" s="121" t="s">
        <v>216</v>
      </c>
      <c r="BW216" s="121" t="s">
        <v>217</v>
      </c>
      <c r="BX216" s="121" t="s">
        <v>218</v>
      </c>
      <c r="BY216" s="121" t="s">
        <v>283</v>
      </c>
      <c r="BZ216" s="154"/>
      <c r="CA216" s="154"/>
      <c r="CB216" s="154"/>
      <c r="CC216" s="154" t="s">
        <v>227</v>
      </c>
      <c r="CD216" s="156" t="s">
        <v>228</v>
      </c>
      <c r="CE216" s="157" t="s">
        <v>229</v>
      </c>
      <c r="CF216" s="157" t="s">
        <v>230</v>
      </c>
      <c r="CG216" s="245" t="s">
        <v>231</v>
      </c>
      <c r="CH216" s="154" t="s">
        <v>232</v>
      </c>
      <c r="CI216" s="156" t="s">
        <v>233</v>
      </c>
      <c r="CJ216" s="156" t="s">
        <v>234</v>
      </c>
      <c r="CK216" s="158"/>
      <c r="CL216" s="158"/>
      <c r="CM216" s="158"/>
      <c r="CN216" s="158"/>
      <c r="CO216" s="158"/>
      <c r="CP216" s="158"/>
      <c r="CQ216" s="158"/>
      <c r="CR216" s="158"/>
      <c r="CS216" s="158"/>
      <c r="CT216" s="158"/>
      <c r="CU216" s="158"/>
      <c r="CV216" s="158"/>
      <c r="CW216" s="158"/>
      <c r="CX216" s="158"/>
      <c r="CY216" s="158"/>
      <c r="CZ216" s="91"/>
      <c r="DA216" s="92"/>
      <c r="DB216" s="92"/>
      <c r="DC216" s="92"/>
      <c r="DD216" s="92"/>
      <c r="DE216" s="91" t="s">
        <v>235</v>
      </c>
      <c r="DF216" s="92"/>
      <c r="DG216" s="158"/>
      <c r="DH216" s="158"/>
      <c r="DI216" s="92"/>
      <c r="DJ216" s="91"/>
      <c r="DK216" s="91"/>
      <c r="DL216" s="91"/>
      <c r="DM216" s="127" t="s">
        <v>283</v>
      </c>
      <c r="DN216" s="127" t="s">
        <v>283</v>
      </c>
      <c r="DO216" s="127" t="s">
        <v>283</v>
      </c>
      <c r="DP216" s="127"/>
      <c r="DQ216" s="91"/>
      <c r="DR216" s="91"/>
      <c r="DS216" s="91"/>
      <c r="DT216" s="91"/>
      <c r="DU216" s="91" t="s">
        <v>1173</v>
      </c>
      <c r="DV216" s="91" t="s">
        <v>1174</v>
      </c>
      <c r="DW216" s="91" t="s">
        <v>1175</v>
      </c>
      <c r="DX216" s="91" t="s">
        <v>1176</v>
      </c>
      <c r="DY216" s="91"/>
      <c r="DZ216" s="91"/>
      <c r="EA216" s="91"/>
      <c r="EB216" s="91"/>
      <c r="EC216" s="91"/>
      <c r="ED216" s="91"/>
      <c r="EE216" s="91"/>
      <c r="EF216" s="91"/>
      <c r="EG216" s="94"/>
      <c r="EH216" s="94"/>
      <c r="EI216" s="95"/>
      <c r="EJ216" s="95"/>
      <c r="EK216" s="96"/>
      <c r="EL216" s="74"/>
      <c r="EM216" s="74"/>
      <c r="EN216" s="137"/>
      <c r="EO216" s="185"/>
      <c r="EP216" s="185"/>
      <c r="EQ216" s="185" t="s">
        <v>1284</v>
      </c>
      <c r="ER216" s="185" t="s">
        <v>1285</v>
      </c>
      <c r="ES216" s="185" t="s">
        <v>1286</v>
      </c>
      <c r="ET216" s="185"/>
      <c r="EU216" s="185"/>
      <c r="EV216" s="137"/>
      <c r="EW216" s="137"/>
      <c r="EX216" s="356"/>
      <c r="EY216" s="356"/>
      <c r="EZ216" s="356"/>
      <c r="FA216" s="356"/>
      <c r="FB216" s="356"/>
      <c r="FC216" s="356"/>
      <c r="FD216" s="356"/>
      <c r="FE216" s="356"/>
      <c r="FF216" s="248"/>
      <c r="FG216" s="248"/>
      <c r="FH216" s="248"/>
      <c r="FI216" s="248"/>
      <c r="FJ216" s="248"/>
      <c r="FK216" s="248"/>
      <c r="FL216" s="135">
        <v>1</v>
      </c>
      <c r="FM216" s="136"/>
      <c r="FN216" s="136"/>
      <c r="FO216" s="136"/>
      <c r="FP216" s="136"/>
      <c r="FQ216" s="136"/>
      <c r="FR216" s="136"/>
      <c r="FS216" s="136"/>
      <c r="FT216" s="136"/>
      <c r="FU216" s="136"/>
      <c r="FV216" s="136"/>
      <c r="FW216" s="249"/>
      <c r="FX216" s="249"/>
      <c r="FY216" s="249"/>
      <c r="FZ216" s="249"/>
      <c r="GA216" s="249"/>
      <c r="GB216" s="249"/>
      <c r="GC216" s="249"/>
      <c r="GD216" s="249"/>
      <c r="GE216" s="249"/>
      <c r="GF216" s="249"/>
      <c r="GG216" s="249"/>
      <c r="GH216" s="249"/>
      <c r="GI216" s="249"/>
      <c r="GJ216" s="249"/>
      <c r="GK216" s="249"/>
      <c r="GL216" s="249"/>
      <c r="GM216" s="249"/>
      <c r="GN216" s="249"/>
      <c r="GO216" s="249"/>
      <c r="GP216" s="249"/>
      <c r="GQ216" s="249"/>
      <c r="GR216" s="249"/>
      <c r="GS216" s="249"/>
      <c r="GT216" s="249"/>
      <c r="GU216" s="249"/>
      <c r="GV216" s="249"/>
      <c r="GW216" s="249"/>
      <c r="GX216" s="249"/>
      <c r="GY216" s="249"/>
      <c r="GZ216" s="249"/>
      <c r="HA216" s="249"/>
      <c r="HB216" s="249"/>
      <c r="HC216" s="249"/>
      <c r="HD216" s="249"/>
      <c r="HE216" s="249"/>
      <c r="HF216" s="249"/>
      <c r="HG216" s="249"/>
      <c r="HH216" s="249"/>
      <c r="HI216" s="249"/>
      <c r="HJ216" s="249"/>
      <c r="HK216" s="249"/>
      <c r="HL216" s="249"/>
      <c r="HM216" s="249"/>
      <c r="HN216" s="249"/>
      <c r="HO216" s="249"/>
      <c r="HP216" s="249"/>
      <c r="HQ216" s="249"/>
      <c r="HR216" s="249"/>
      <c r="HS216" s="249"/>
      <c r="HT216" s="249"/>
      <c r="HU216" s="249"/>
      <c r="HV216" s="249"/>
      <c r="HW216" s="249"/>
      <c r="HX216" s="249"/>
      <c r="HY216" s="249"/>
      <c r="HZ216" s="249"/>
      <c r="IA216" s="249"/>
      <c r="IB216" s="249"/>
      <c r="IC216" s="249"/>
      <c r="ID216" s="249"/>
      <c r="IE216" s="249"/>
      <c r="IF216" s="249"/>
      <c r="IG216" s="249"/>
      <c r="IH216" s="249"/>
      <c r="II216" s="249"/>
      <c r="IJ216" s="249"/>
      <c r="IK216" s="249"/>
      <c r="IL216" s="249"/>
      <c r="IM216" s="249"/>
      <c r="IN216" s="249"/>
      <c r="IO216" s="249"/>
      <c r="IP216" s="249"/>
      <c r="IQ216" s="249"/>
      <c r="IR216" s="249"/>
      <c r="IS216" s="249"/>
      <c r="IT216" s="249"/>
      <c r="IU216" s="249"/>
      <c r="IV216" s="249"/>
      <c r="IW216" s="249"/>
      <c r="IX216" s="249"/>
      <c r="IY216" s="249"/>
      <c r="IZ216" s="249"/>
      <c r="JA216" s="249"/>
      <c r="JB216" s="249"/>
      <c r="JC216" s="249"/>
      <c r="JD216" s="249"/>
      <c r="JE216" s="249"/>
      <c r="JF216" s="249"/>
      <c r="JG216" s="249"/>
      <c r="JH216" s="249"/>
      <c r="JI216" s="249"/>
      <c r="JJ216" s="249"/>
      <c r="JK216" s="249"/>
      <c r="JL216" s="249"/>
      <c r="JM216" s="249"/>
      <c r="JN216" s="249"/>
      <c r="JO216" s="249"/>
      <c r="JP216" s="249"/>
      <c r="JQ216" s="249"/>
      <c r="JR216" s="249"/>
      <c r="JS216" s="249"/>
      <c r="JT216" s="249"/>
      <c r="JU216" s="249"/>
      <c r="JV216" s="249"/>
      <c r="JW216" s="249"/>
      <c r="JX216" s="249"/>
      <c r="JY216" s="249"/>
      <c r="JZ216" s="249"/>
      <c r="KA216" s="249"/>
      <c r="KB216" s="249"/>
      <c r="KC216" s="249"/>
      <c r="KD216" s="249"/>
      <c r="KE216" s="249"/>
      <c r="KF216" s="249"/>
      <c r="KG216" s="249"/>
      <c r="KH216" s="249"/>
      <c r="KI216" s="249"/>
      <c r="KJ216" s="249"/>
      <c r="KK216" s="249"/>
      <c r="KL216" s="249"/>
      <c r="KM216" s="249"/>
      <c r="KN216" s="249"/>
      <c r="KO216" s="249"/>
      <c r="KP216" s="249"/>
      <c r="KQ216" s="249"/>
      <c r="KR216" s="249"/>
      <c r="KS216" s="249"/>
      <c r="KT216" s="249"/>
      <c r="KU216" s="249"/>
      <c r="KV216" s="249"/>
      <c r="KW216" s="249"/>
      <c r="KX216" s="249"/>
      <c r="KY216" s="249"/>
      <c r="KZ216" s="249"/>
      <c r="LA216" s="249"/>
      <c r="LB216" s="249"/>
      <c r="LC216" s="249"/>
      <c r="LD216" s="249"/>
      <c r="LE216" s="249"/>
      <c r="LF216" s="249"/>
      <c r="LG216" s="249"/>
      <c r="LH216" s="249"/>
      <c r="LI216" s="249"/>
      <c r="LJ216" s="249"/>
      <c r="LK216" s="249"/>
      <c r="LL216" s="249"/>
      <c r="LM216" s="249"/>
      <c r="LN216" s="249"/>
      <c r="LO216" s="249"/>
      <c r="LP216" s="249"/>
      <c r="LQ216" s="249"/>
      <c r="LR216" s="249"/>
      <c r="LS216" s="249"/>
      <c r="LT216" s="249"/>
      <c r="LU216" s="249"/>
      <c r="LV216" s="249"/>
      <c r="LW216" s="249"/>
      <c r="LX216" s="249"/>
      <c r="LY216" s="249"/>
      <c r="LZ216" s="249"/>
      <c r="MA216" s="249"/>
      <c r="MB216" s="249"/>
      <c r="MC216" s="249"/>
      <c r="MD216" s="249"/>
      <c r="ME216" s="249"/>
      <c r="MF216" s="249"/>
      <c r="MG216" s="249"/>
      <c r="MH216" s="249"/>
      <c r="MI216" s="249"/>
      <c r="MJ216" s="249"/>
      <c r="MK216" s="249"/>
      <c r="ML216" s="249"/>
      <c r="MM216" s="249"/>
      <c r="MN216" s="249"/>
      <c r="MO216" s="249"/>
      <c r="MP216" s="249"/>
      <c r="MQ216" s="249"/>
      <c r="MR216" s="249"/>
      <c r="MS216" s="249"/>
      <c r="MT216" s="249"/>
      <c r="MU216" s="249"/>
      <c r="MV216" s="249"/>
      <c r="MW216" s="249"/>
      <c r="MX216" s="249"/>
      <c r="MY216" s="249"/>
      <c r="MZ216" s="249"/>
      <c r="NA216" s="249"/>
      <c r="NB216" s="249"/>
      <c r="NC216" s="249"/>
      <c r="ND216" s="249"/>
      <c r="NE216" s="249"/>
      <c r="NF216" s="249"/>
      <c r="NG216" s="249"/>
      <c r="NH216" s="249"/>
      <c r="NI216" s="249"/>
      <c r="NJ216" s="249"/>
      <c r="NK216" s="249"/>
      <c r="NL216" s="249"/>
      <c r="NM216" s="249"/>
      <c r="NN216" s="249"/>
      <c r="NO216" s="249"/>
      <c r="NP216" s="249"/>
      <c r="NQ216" s="249"/>
      <c r="NR216" s="249"/>
      <c r="NS216" s="249"/>
      <c r="NT216" s="249"/>
      <c r="NU216" s="249"/>
      <c r="NV216" s="249"/>
      <c r="NW216" s="249"/>
      <c r="NX216" s="249"/>
      <c r="NY216" s="249"/>
      <c r="NZ216" s="249"/>
      <c r="OA216" s="249"/>
      <c r="OB216" s="249"/>
      <c r="OC216" s="249"/>
      <c r="OD216" s="249"/>
      <c r="OE216" s="249"/>
      <c r="OF216" s="249"/>
      <c r="OG216" s="249"/>
      <c r="OH216" s="249"/>
      <c r="OI216" s="249"/>
      <c r="OJ216" s="249"/>
      <c r="OK216" s="249"/>
      <c r="OL216" s="249"/>
      <c r="OM216" s="249"/>
      <c r="ON216" s="249"/>
      <c r="OO216" s="249"/>
      <c r="OP216" s="249"/>
      <c r="OQ216" s="249"/>
      <c r="OR216" s="249"/>
      <c r="OS216" s="249"/>
      <c r="OT216" s="249"/>
      <c r="OU216" s="249"/>
      <c r="OV216" s="249"/>
      <c r="OW216" s="249"/>
      <c r="OX216" s="249"/>
      <c r="OY216" s="249"/>
      <c r="OZ216" s="249"/>
      <c r="PA216" s="249"/>
      <c r="PB216" s="249"/>
      <c r="PC216" s="249"/>
      <c r="PD216" s="249"/>
      <c r="PE216" s="249"/>
      <c r="PF216" s="249"/>
      <c r="PG216" s="249"/>
      <c r="PH216" s="249"/>
      <c r="PI216" s="249"/>
      <c r="PJ216" s="249"/>
      <c r="PK216" s="249"/>
      <c r="PL216" s="249"/>
      <c r="PM216" s="249"/>
      <c r="PN216" s="249"/>
      <c r="PO216" s="249"/>
      <c r="PP216" s="249"/>
      <c r="PQ216" s="249"/>
      <c r="PR216" s="249"/>
      <c r="PS216" s="249"/>
      <c r="PT216" s="249"/>
      <c r="PU216" s="249"/>
      <c r="PV216" s="249"/>
      <c r="PW216" s="249"/>
      <c r="PX216" s="249"/>
      <c r="PY216" s="249"/>
      <c r="PZ216" s="249"/>
      <c r="QA216" s="249"/>
      <c r="QB216" s="249"/>
      <c r="QC216" s="249"/>
      <c r="QD216" s="249"/>
      <c r="QE216" s="249"/>
      <c r="QF216" s="249"/>
      <c r="QG216" s="249"/>
      <c r="QH216" s="249"/>
      <c r="QI216" s="249"/>
      <c r="QJ216" s="249"/>
      <c r="QK216" s="249"/>
      <c r="QL216" s="249"/>
      <c r="QM216" s="249"/>
      <c r="QN216" s="249"/>
      <c r="QO216" s="249"/>
      <c r="QP216" s="249"/>
      <c r="QQ216" s="249"/>
      <c r="QR216" s="249"/>
      <c r="QS216" s="249"/>
      <c r="QT216" s="249"/>
      <c r="QU216" s="249"/>
      <c r="QV216" s="249"/>
      <c r="QW216" s="249"/>
      <c r="QX216" s="249"/>
      <c r="QY216" s="249"/>
      <c r="QZ216" s="249"/>
      <c r="RA216" s="249"/>
      <c r="RB216" s="249"/>
      <c r="RC216" s="249"/>
      <c r="RD216" s="249"/>
      <c r="RE216" s="249"/>
      <c r="RF216" s="249"/>
      <c r="RG216" s="249"/>
      <c r="RH216" s="249"/>
      <c r="RI216" s="249"/>
      <c r="RJ216" s="249"/>
      <c r="RK216" s="249"/>
      <c r="RL216" s="249"/>
      <c r="RM216" s="249"/>
      <c r="RN216" s="249"/>
      <c r="RO216" s="249"/>
      <c r="RP216" s="249"/>
      <c r="RQ216" s="249"/>
      <c r="RR216" s="249"/>
      <c r="RS216" s="249"/>
      <c r="RT216" s="249"/>
      <c r="RU216" s="249"/>
      <c r="RV216" s="249"/>
      <c r="RW216" s="249"/>
      <c r="RX216" s="249"/>
      <c r="RY216" s="249"/>
      <c r="RZ216" s="249"/>
      <c r="SA216" s="249"/>
      <c r="SB216" s="249"/>
      <c r="SC216" s="249"/>
      <c r="SD216" s="249"/>
      <c r="SE216" s="249"/>
      <c r="SF216" s="249"/>
      <c r="SG216" s="249"/>
      <c r="SH216" s="249"/>
      <c r="SI216" s="249"/>
      <c r="SJ216" s="249"/>
      <c r="SK216" s="249"/>
      <c r="SL216" s="249"/>
      <c r="SM216" s="249"/>
      <c r="SN216" s="249"/>
      <c r="SO216" s="249"/>
      <c r="SP216" s="249"/>
      <c r="SQ216" s="249"/>
      <c r="SR216" s="249"/>
      <c r="SS216" s="249"/>
      <c r="ST216" s="249"/>
      <c r="SU216" s="249"/>
      <c r="SV216" s="249"/>
      <c r="SW216" s="249"/>
      <c r="SX216" s="249"/>
      <c r="SY216" s="249"/>
      <c r="SZ216" s="249"/>
      <c r="TA216" s="249"/>
      <c r="TB216" s="249"/>
      <c r="TC216" s="249"/>
      <c r="TD216" s="249"/>
      <c r="TE216" s="249"/>
      <c r="TF216" s="249"/>
      <c r="TG216" s="249"/>
      <c r="TH216" s="249"/>
      <c r="TI216" s="249"/>
      <c r="TJ216" s="249"/>
      <c r="TK216" s="249"/>
      <c r="TL216" s="249"/>
      <c r="TM216" s="249"/>
      <c r="TN216" s="249"/>
      <c r="TO216" s="249"/>
      <c r="TP216" s="249"/>
      <c r="TQ216" s="249"/>
      <c r="TR216" s="249"/>
      <c r="TS216" s="249"/>
      <c r="TT216" s="249"/>
      <c r="TU216" s="249"/>
      <c r="TV216" s="249"/>
      <c r="TW216" s="249"/>
      <c r="TX216" s="249"/>
      <c r="TY216" s="249"/>
      <c r="TZ216" s="249"/>
      <c r="UA216" s="249"/>
      <c r="UB216" s="249"/>
      <c r="UC216" s="249"/>
      <c r="UD216" s="249"/>
      <c r="UE216" s="249"/>
      <c r="UF216" s="249"/>
      <c r="UG216" s="249"/>
      <c r="UH216" s="249"/>
      <c r="UI216" s="249"/>
      <c r="UJ216" s="249"/>
      <c r="UK216" s="249"/>
      <c r="UL216" s="249"/>
      <c r="UM216" s="249"/>
      <c r="UN216" s="249"/>
      <c r="UO216" s="249"/>
      <c r="UP216" s="249"/>
      <c r="UQ216" s="249"/>
      <c r="UR216" s="249"/>
      <c r="US216" s="249"/>
      <c r="UT216" s="249"/>
      <c r="UU216" s="249"/>
      <c r="UV216" s="249"/>
      <c r="UW216" s="249"/>
      <c r="UX216" s="249"/>
      <c r="UY216" s="249"/>
      <c r="UZ216" s="249"/>
      <c r="VA216" s="249"/>
      <c r="VB216" s="249"/>
      <c r="VC216" s="249"/>
      <c r="VD216" s="249"/>
      <c r="VE216" s="249"/>
      <c r="VF216" s="249"/>
      <c r="VG216" s="249"/>
      <c r="VH216" s="249"/>
      <c r="VI216" s="249"/>
      <c r="VJ216" s="249"/>
      <c r="VK216" s="249"/>
      <c r="VL216" s="249"/>
      <c r="VM216" s="249"/>
      <c r="VN216" s="249"/>
      <c r="VO216" s="249"/>
      <c r="VP216" s="249"/>
      <c r="VQ216" s="249"/>
      <c r="VR216" s="249"/>
      <c r="VS216" s="249"/>
      <c r="VT216" s="249"/>
      <c r="VU216" s="249"/>
      <c r="VV216" s="249"/>
      <c r="VW216" s="249"/>
      <c r="VX216" s="249"/>
      <c r="VY216" s="249"/>
      <c r="VZ216" s="249"/>
      <c r="WA216" s="249"/>
      <c r="WB216" s="249"/>
      <c r="WC216" s="249"/>
      <c r="WD216" s="249"/>
      <c r="WE216" s="249"/>
      <c r="WF216" s="249"/>
      <c r="WG216" s="249"/>
      <c r="WH216" s="249"/>
      <c r="WI216" s="249"/>
      <c r="WJ216" s="249"/>
      <c r="WK216" s="249"/>
      <c r="WL216" s="249"/>
      <c r="WM216" s="249"/>
      <c r="WN216" s="249"/>
      <c r="WO216" s="249"/>
      <c r="WP216" s="249"/>
      <c r="WQ216" s="249"/>
      <c r="WR216" s="249"/>
      <c r="WS216" s="249"/>
      <c r="WT216" s="249"/>
      <c r="WU216" s="249"/>
      <c r="WV216" s="249"/>
      <c r="WW216" s="249"/>
      <c r="WX216" s="249"/>
      <c r="WY216" s="249"/>
      <c r="WZ216" s="249"/>
      <c r="XA216" s="249"/>
      <c r="XB216" s="249"/>
      <c r="XC216" s="249"/>
      <c r="XD216" s="249"/>
      <c r="XE216" s="249"/>
      <c r="XF216" s="249"/>
      <c r="XG216" s="249"/>
      <c r="XH216" s="249"/>
      <c r="XI216" s="249"/>
      <c r="XJ216" s="249"/>
      <c r="XK216" s="249"/>
      <c r="XL216" s="249"/>
      <c r="XM216" s="249"/>
      <c r="XN216" s="249"/>
      <c r="XO216" s="249"/>
      <c r="XP216" s="249"/>
      <c r="XQ216" s="249"/>
      <c r="XR216" s="249"/>
      <c r="XS216" s="249"/>
      <c r="XT216" s="249"/>
      <c r="XU216" s="249"/>
      <c r="XV216" s="249"/>
      <c r="XW216" s="249"/>
      <c r="XX216" s="249"/>
      <c r="XY216" s="249"/>
      <c r="XZ216" s="249"/>
      <c r="YA216" s="249"/>
      <c r="YB216" s="249"/>
      <c r="YC216" s="249"/>
      <c r="YD216" s="249"/>
      <c r="YE216" s="249"/>
      <c r="YF216" s="249"/>
      <c r="YG216" s="249"/>
      <c r="YH216" s="249"/>
      <c r="YI216" s="249"/>
      <c r="YJ216" s="249"/>
      <c r="YK216" s="249"/>
      <c r="YL216" s="249"/>
      <c r="YM216" s="249"/>
      <c r="YN216" s="249"/>
      <c r="YO216" s="249"/>
      <c r="YP216" s="249"/>
      <c r="YQ216" s="249"/>
      <c r="YR216" s="249"/>
      <c r="YS216" s="249"/>
      <c r="YT216" s="249"/>
      <c r="YU216" s="249"/>
      <c r="YV216" s="249"/>
      <c r="YW216" s="249"/>
      <c r="YX216" s="249"/>
      <c r="YY216" s="249"/>
      <c r="YZ216" s="249"/>
      <c r="ZA216" s="249"/>
      <c r="ZB216" s="249"/>
      <c r="ZC216" s="249"/>
      <c r="ZD216" s="249"/>
      <c r="ZE216" s="249"/>
      <c r="ZF216" s="249"/>
      <c r="ZG216" s="249"/>
      <c r="ZH216" s="249"/>
      <c r="ZI216" s="249"/>
      <c r="ZJ216" s="249"/>
      <c r="ZK216" s="249"/>
      <c r="ZL216" s="249"/>
      <c r="ZM216" s="249"/>
      <c r="ZN216" s="249"/>
      <c r="ZO216" s="249"/>
      <c r="ZP216" s="249"/>
      <c r="ZQ216" s="249"/>
      <c r="ZR216" s="249"/>
      <c r="ZS216" s="249"/>
      <c r="ZT216" s="249"/>
      <c r="ZU216" s="249"/>
      <c r="ZV216" s="249"/>
      <c r="ZW216" s="249"/>
      <c r="ZX216" s="249"/>
      <c r="ZY216" s="249"/>
      <c r="ZZ216" s="249"/>
      <c r="AAA216" s="249"/>
      <c r="AAB216" s="249"/>
      <c r="AAC216" s="249"/>
      <c r="AAD216" s="249"/>
      <c r="AAE216" s="249"/>
      <c r="AAF216" s="249"/>
      <c r="AAG216" s="249"/>
      <c r="AAH216" s="249"/>
      <c r="AAI216" s="249"/>
      <c r="AAJ216" s="249"/>
      <c r="AAK216" s="249"/>
      <c r="AAL216" s="249"/>
      <c r="AAM216" s="249"/>
      <c r="AAN216" s="249"/>
      <c r="AAO216" s="249"/>
      <c r="AAP216" s="249"/>
      <c r="AAQ216" s="249"/>
      <c r="AAR216" s="249"/>
      <c r="AAS216" s="249"/>
      <c r="AAT216" s="249"/>
      <c r="AAU216" s="249"/>
      <c r="AAV216" s="249"/>
      <c r="AAW216" s="249"/>
      <c r="AAX216" s="249"/>
      <c r="AAY216" s="249"/>
      <c r="AAZ216" s="249"/>
      <c r="ABA216" s="249"/>
      <c r="ABB216" s="249"/>
      <c r="ABC216" s="249"/>
      <c r="ABD216" s="249"/>
      <c r="ABE216" s="249"/>
      <c r="ABF216" s="249"/>
      <c r="ABG216" s="249"/>
      <c r="ABH216" s="249"/>
      <c r="ABI216" s="249"/>
      <c r="ABJ216" s="249"/>
      <c r="ABK216" s="249"/>
      <c r="ABL216" s="249"/>
      <c r="ABM216" s="249"/>
      <c r="ABN216" s="249"/>
      <c r="ABO216" s="249"/>
      <c r="ABP216" s="249"/>
      <c r="ABQ216" s="249"/>
      <c r="ABR216" s="249"/>
      <c r="ABS216" s="249"/>
      <c r="ABT216" s="249"/>
      <c r="ABU216" s="249"/>
      <c r="ABV216" s="249"/>
      <c r="ABW216" s="249"/>
      <c r="ABX216" s="249"/>
      <c r="ABY216" s="249"/>
      <c r="ABZ216" s="249"/>
      <c r="ACA216" s="249"/>
      <c r="ACB216" s="249"/>
      <c r="ACC216" s="249"/>
      <c r="ACD216" s="249"/>
      <c r="ACE216" s="249"/>
      <c r="ACF216" s="249"/>
      <c r="ACG216" s="249"/>
      <c r="ACH216" s="249"/>
      <c r="ACI216" s="249"/>
      <c r="ACJ216" s="249"/>
      <c r="ACK216" s="249"/>
      <c r="ACL216" s="249"/>
      <c r="ACM216" s="249"/>
      <c r="ACN216" s="249"/>
      <c r="ACO216" s="249"/>
      <c r="ACP216" s="249"/>
      <c r="ACQ216" s="249"/>
      <c r="ACR216" s="249"/>
      <c r="ACS216" s="249"/>
      <c r="ACT216" s="249"/>
      <c r="ACU216" s="249"/>
      <c r="ACV216" s="249"/>
      <c r="ACW216" s="249"/>
      <c r="ACX216" s="249"/>
      <c r="ACY216" s="249"/>
      <c r="ACZ216" s="249"/>
      <c r="ADA216" s="249"/>
      <c r="ADB216" s="249"/>
      <c r="ADC216" s="249"/>
      <c r="ADD216" s="249"/>
      <c r="ADE216" s="249"/>
      <c r="ADF216" s="249"/>
      <c r="ADG216" s="249"/>
      <c r="ADH216" s="249"/>
      <c r="ADI216" s="249"/>
      <c r="ADJ216" s="249"/>
      <c r="ADK216" s="249"/>
      <c r="ADL216" s="249"/>
      <c r="ADM216" s="249"/>
      <c r="ADN216" s="249"/>
      <c r="ADO216" s="249"/>
      <c r="ADP216" s="249"/>
      <c r="ADQ216" s="249"/>
      <c r="ADR216" s="249"/>
      <c r="ADS216" s="249"/>
      <c r="ADT216" s="249"/>
      <c r="ADU216" s="249"/>
      <c r="ADV216" s="249"/>
      <c r="ADW216" s="249"/>
      <c r="ADX216" s="249"/>
      <c r="ADY216" s="249"/>
      <c r="ADZ216" s="249"/>
      <c r="AEA216" s="249"/>
      <c r="AEB216" s="249"/>
      <c r="AEC216" s="249"/>
      <c r="AED216" s="249"/>
      <c r="AEE216" s="249"/>
      <c r="AEF216" s="249"/>
      <c r="AEG216" s="249"/>
      <c r="AEH216" s="249"/>
      <c r="AEI216" s="249"/>
      <c r="AEJ216" s="249"/>
      <c r="AEK216" s="249"/>
      <c r="AEL216" s="249"/>
      <c r="AEM216" s="249"/>
      <c r="AEN216" s="249"/>
      <c r="AEO216" s="249"/>
      <c r="AEP216" s="249"/>
      <c r="AEQ216" s="249"/>
      <c r="AER216" s="249"/>
      <c r="AES216" s="249"/>
      <c r="AET216" s="249"/>
      <c r="AEU216" s="249"/>
      <c r="AEV216" s="249"/>
      <c r="AEW216" s="249"/>
      <c r="AEX216" s="249"/>
      <c r="AEY216" s="249"/>
      <c r="AEZ216" s="249"/>
      <c r="AFA216" s="249"/>
      <c r="AFB216" s="249"/>
      <c r="AFC216" s="249"/>
      <c r="AFD216" s="249"/>
      <c r="AFE216" s="249"/>
      <c r="AFF216" s="249"/>
      <c r="AFG216" s="249"/>
      <c r="AFH216" s="249"/>
      <c r="AFI216" s="249"/>
      <c r="AFJ216" s="249"/>
      <c r="AFK216" s="249"/>
      <c r="AFL216" s="249"/>
      <c r="AFM216" s="249"/>
      <c r="AFN216" s="249"/>
      <c r="AFO216" s="249"/>
      <c r="AFP216" s="249"/>
      <c r="AFQ216" s="249"/>
      <c r="AFR216" s="249"/>
      <c r="AFS216" s="249"/>
      <c r="AFT216" s="249"/>
      <c r="AFU216" s="249"/>
      <c r="AFV216" s="249"/>
      <c r="AFW216" s="249"/>
      <c r="AFX216" s="249"/>
      <c r="AFY216" s="249"/>
      <c r="AFZ216" s="249"/>
      <c r="AGA216" s="249"/>
      <c r="AGB216" s="249"/>
      <c r="AGC216" s="249"/>
      <c r="AGD216" s="249"/>
      <c r="AGE216" s="249"/>
      <c r="AGF216" s="249"/>
      <c r="AGG216" s="249"/>
      <c r="AGH216" s="249"/>
      <c r="AGI216" s="249"/>
      <c r="AGJ216" s="249"/>
      <c r="AGK216" s="249"/>
      <c r="AGL216" s="249"/>
      <c r="AGM216" s="249"/>
      <c r="AGN216" s="249"/>
      <c r="AGO216" s="249"/>
      <c r="AGP216" s="249"/>
      <c r="AGQ216" s="249"/>
      <c r="AGR216" s="249"/>
      <c r="AGS216" s="249"/>
      <c r="AGT216" s="249"/>
      <c r="AGU216" s="249"/>
      <c r="AGV216" s="249"/>
      <c r="AGW216" s="249"/>
      <c r="AGX216" s="249"/>
      <c r="AGY216" s="249"/>
      <c r="AGZ216" s="249"/>
      <c r="AHA216" s="249"/>
      <c r="AHB216" s="249"/>
      <c r="AHC216" s="249"/>
      <c r="AHD216" s="249"/>
      <c r="AHE216" s="249"/>
      <c r="AHF216" s="249"/>
      <c r="AHG216" s="249"/>
      <c r="AHH216" s="249"/>
      <c r="AHI216" s="249"/>
      <c r="AHJ216" s="249"/>
      <c r="AHK216" s="249"/>
      <c r="AHL216" s="249"/>
      <c r="AHM216" s="249"/>
      <c r="AHN216" s="249"/>
      <c r="AHO216" s="249"/>
      <c r="AHP216" s="249"/>
      <c r="AHQ216" s="249"/>
      <c r="AHR216" s="249"/>
      <c r="AHS216" s="249"/>
      <c r="AHT216" s="249"/>
      <c r="AHU216" s="249"/>
      <c r="AHV216" s="249"/>
      <c r="AHW216" s="249"/>
      <c r="AHX216" s="249"/>
      <c r="AHY216" s="249"/>
      <c r="AHZ216" s="249"/>
      <c r="AIA216" s="249"/>
      <c r="AIB216" s="249"/>
      <c r="AIC216" s="249"/>
      <c r="AID216" s="249"/>
      <c r="AIE216" s="249"/>
      <c r="AIF216" s="249"/>
      <c r="AIG216" s="249"/>
      <c r="AIH216" s="249"/>
      <c r="AII216" s="249"/>
      <c r="AIJ216" s="249"/>
      <c r="AIK216" s="249"/>
      <c r="AIL216" s="249"/>
      <c r="AIM216" s="249"/>
      <c r="AIN216" s="249"/>
      <c r="AIO216" s="249"/>
      <c r="AIP216" s="249"/>
      <c r="AIQ216" s="249"/>
      <c r="AIR216" s="249"/>
      <c r="AIS216" s="249"/>
      <c r="AIT216" s="249"/>
      <c r="AIU216" s="249"/>
      <c r="AIV216" s="249"/>
      <c r="AIW216" s="249"/>
      <c r="AIX216" s="249"/>
      <c r="AIY216" s="249"/>
      <c r="AIZ216" s="249"/>
      <c r="AJA216" s="249"/>
      <c r="AJB216" s="249"/>
      <c r="AJC216" s="249"/>
      <c r="AJD216" s="249"/>
      <c r="AJE216" s="249"/>
      <c r="AJF216" s="249"/>
      <c r="AJG216" s="249"/>
      <c r="AJH216" s="249"/>
      <c r="AJI216" s="249"/>
      <c r="AJJ216" s="249"/>
      <c r="AJK216" s="249"/>
      <c r="AJL216" s="249"/>
      <c r="AJM216" s="249"/>
      <c r="AJN216" s="249"/>
      <c r="AJO216" s="249"/>
      <c r="AJP216" s="249"/>
      <c r="AJQ216" s="249"/>
      <c r="AJR216" s="249"/>
      <c r="AJS216" s="249"/>
      <c r="AJT216" s="249"/>
      <c r="AJU216" s="249"/>
      <c r="AJV216" s="249"/>
      <c r="AJW216" s="249"/>
      <c r="AJX216" s="249"/>
      <c r="AJY216" s="249"/>
      <c r="AJZ216" s="249"/>
      <c r="AKA216" s="249"/>
      <c r="AKB216" s="249"/>
      <c r="AKC216" s="249"/>
      <c r="AKD216" s="249"/>
      <c r="AKE216" s="249"/>
      <c r="AKF216" s="249"/>
      <c r="AKG216" s="249"/>
      <c r="AKH216" s="249"/>
      <c r="AKI216" s="249"/>
      <c r="AKJ216" s="249"/>
      <c r="AKK216" s="249"/>
      <c r="AKL216" s="249"/>
      <c r="AKM216" s="249"/>
      <c r="AKN216" s="249"/>
      <c r="AKO216" s="249"/>
      <c r="AKP216" s="249"/>
      <c r="AKQ216" s="249"/>
      <c r="AKR216" s="249"/>
      <c r="AKS216" s="249"/>
      <c r="AKT216" s="249"/>
      <c r="AKU216" s="249"/>
      <c r="AKV216" s="249"/>
      <c r="AKW216" s="249"/>
      <c r="AKX216" s="249"/>
      <c r="AKY216" s="249"/>
      <c r="AKZ216" s="249"/>
      <c r="ALA216" s="249"/>
      <c r="ALB216" s="249"/>
      <c r="ALC216" s="249"/>
      <c r="ALD216" s="249"/>
      <c r="ALE216" s="249"/>
      <c r="ALF216" s="249"/>
      <c r="ALG216" s="249"/>
      <c r="ALH216" s="249"/>
      <c r="ALI216" s="249"/>
      <c r="ALJ216" s="249"/>
      <c r="ALK216" s="249"/>
      <c r="ALL216" s="249"/>
      <c r="ALM216" s="249"/>
      <c r="ALN216" s="249"/>
      <c r="ALO216" s="249"/>
      <c r="ALP216" s="249"/>
      <c r="ALQ216" s="249"/>
      <c r="ALR216" s="249"/>
      <c r="ALS216" s="249"/>
      <c r="ALT216" s="249"/>
      <c r="ALU216" s="249"/>
      <c r="ALV216" s="249"/>
      <c r="ALW216" s="249"/>
      <c r="ALX216" s="249"/>
      <c r="ALY216" s="249"/>
      <c r="ALZ216" s="249"/>
      <c r="AMA216" s="249"/>
      <c r="AMB216" s="249"/>
      <c r="AMC216" s="249"/>
      <c r="AMD216" s="249"/>
      <c r="AME216" s="249"/>
      <c r="AMF216" s="249"/>
      <c r="AMG216" s="249"/>
      <c r="AMH216" s="249"/>
      <c r="AMI216" s="249"/>
      <c r="AMJ216" s="249"/>
      <c r="AMK216" s="249"/>
      <c r="AML216" s="249"/>
      <c r="AMM216" s="249"/>
      <c r="AMN216" s="249"/>
      <c r="AMO216" s="249"/>
      <c r="AMP216" s="249"/>
      <c r="AMQ216" s="249"/>
      <c r="AMR216" s="249"/>
      <c r="AMS216" s="249"/>
      <c r="AMT216" s="249"/>
      <c r="AMU216" s="249"/>
      <c r="AMV216" s="249"/>
      <c r="AMW216" s="249"/>
      <c r="AMX216" s="249"/>
      <c r="AMY216" s="249"/>
      <c r="AMZ216" s="249"/>
      <c r="ANA216" s="249"/>
      <c r="ANB216" s="249"/>
      <c r="ANC216" s="249"/>
      <c r="AND216" s="249"/>
      <c r="ANE216" s="249"/>
      <c r="ANF216" s="249"/>
      <c r="ANG216" s="249"/>
      <c r="ANH216" s="249"/>
      <c r="ANI216" s="249"/>
      <c r="ANJ216" s="249"/>
      <c r="ANK216" s="249"/>
      <c r="ANL216" s="249"/>
      <c r="ANM216" s="249"/>
      <c r="ANN216" s="249"/>
      <c r="ANO216" s="249"/>
      <c r="ANP216" s="249"/>
      <c r="ANQ216" s="249"/>
      <c r="ANR216" s="249"/>
      <c r="ANS216" s="249"/>
      <c r="ANT216" s="249"/>
      <c r="ANU216" s="249"/>
      <c r="ANV216" s="249"/>
      <c r="ANW216" s="249"/>
      <c r="ANX216" s="249"/>
      <c r="ANY216" s="249"/>
      <c r="ANZ216" s="249"/>
      <c r="AOA216" s="249"/>
      <c r="AOB216" s="249"/>
      <c r="AOC216" s="249"/>
      <c r="AOD216" s="249"/>
      <c r="AOE216" s="249"/>
      <c r="AOF216" s="249"/>
      <c r="AOG216" s="249"/>
      <c r="AOH216" s="249"/>
      <c r="AOI216" s="249"/>
      <c r="AOJ216" s="249"/>
      <c r="AOK216" s="249"/>
      <c r="AOL216" s="249"/>
      <c r="AOM216" s="249"/>
      <c r="AON216" s="249"/>
      <c r="AOO216" s="249"/>
      <c r="AOP216" s="249"/>
      <c r="AOQ216" s="249"/>
      <c r="AOR216" s="249"/>
      <c r="AOS216" s="249"/>
      <c r="AOT216" s="249"/>
      <c r="AOU216" s="249"/>
      <c r="AOV216" s="249"/>
      <c r="AOW216" s="249"/>
      <c r="AOX216" s="249"/>
      <c r="AOY216" s="249"/>
      <c r="AOZ216" s="249"/>
      <c r="APA216" s="249"/>
      <c r="APB216" s="249"/>
      <c r="APC216" s="249"/>
      <c r="APD216" s="249"/>
      <c r="APE216" s="249"/>
      <c r="APF216" s="249"/>
      <c r="APG216" s="249"/>
      <c r="APH216" s="249"/>
      <c r="API216" s="249"/>
      <c r="APJ216" s="249"/>
      <c r="APK216" s="249"/>
      <c r="APL216" s="249"/>
      <c r="APM216" s="249"/>
      <c r="APN216" s="249"/>
      <c r="APO216" s="249"/>
      <c r="APP216" s="249"/>
    </row>
    <row r="217" spans="1:1108" s="249" customFormat="1">
      <c r="A217" s="42">
        <v>497</v>
      </c>
      <c r="B217" s="168">
        <v>200</v>
      </c>
      <c r="C217" s="102" t="s">
        <v>1289</v>
      </c>
      <c r="D217" s="174">
        <v>2010</v>
      </c>
      <c r="E217" s="97" t="s">
        <v>1160</v>
      </c>
      <c r="F217" s="280" t="s">
        <v>1277</v>
      </c>
      <c r="G217" s="405" t="s">
        <v>1276</v>
      </c>
      <c r="H217" s="405" t="s">
        <v>1279</v>
      </c>
      <c r="I217" s="405" t="s">
        <v>1278</v>
      </c>
      <c r="J217" s="10" t="s">
        <v>1280</v>
      </c>
      <c r="K217" s="10" t="s">
        <v>1281</v>
      </c>
      <c r="L217" s="74" t="s">
        <v>1282</v>
      </c>
      <c r="M217" s="10" t="s">
        <v>1283</v>
      </c>
      <c r="N217" s="74" t="s">
        <v>201</v>
      </c>
      <c r="O217" s="177">
        <v>101637</v>
      </c>
      <c r="P217" s="401">
        <v>76</v>
      </c>
      <c r="Q217" s="401" t="s">
        <v>0</v>
      </c>
      <c r="R217" s="401">
        <v>50</v>
      </c>
      <c r="S217" s="109" t="s">
        <v>0</v>
      </c>
      <c r="T217" s="109">
        <v>1.75</v>
      </c>
      <c r="U217" s="109" t="s">
        <v>0</v>
      </c>
      <c r="V217" s="109">
        <v>7.7</v>
      </c>
      <c r="W217" s="109" t="s">
        <v>0</v>
      </c>
      <c r="X217" s="109">
        <v>4</v>
      </c>
      <c r="Y217" s="109" t="s">
        <v>0</v>
      </c>
      <c r="Z217" s="109">
        <v>5</v>
      </c>
      <c r="AA217" s="109" t="s">
        <v>0</v>
      </c>
      <c r="AB217" s="109"/>
      <c r="AC217" s="109" t="s">
        <v>0</v>
      </c>
      <c r="AD217" s="109"/>
      <c r="AE217" s="109" t="s">
        <v>0</v>
      </c>
      <c r="AF217" s="77">
        <v>3.5</v>
      </c>
      <c r="AG217" s="78">
        <v>6</v>
      </c>
      <c r="AH217" s="77" t="s">
        <v>1186</v>
      </c>
      <c r="AI217" s="77" t="s">
        <v>0</v>
      </c>
      <c r="AJ217" s="78"/>
      <c r="AK217" s="78"/>
      <c r="AL217" s="25" t="s">
        <v>11</v>
      </c>
      <c r="AM217" s="25"/>
      <c r="AN217" s="25"/>
      <c r="AO217" s="25"/>
      <c r="AP217" s="111">
        <v>20</v>
      </c>
      <c r="AQ217" s="111" t="s">
        <v>7</v>
      </c>
      <c r="AR217" s="83">
        <v>7.0000000000000007E-2</v>
      </c>
      <c r="AS217" s="83" t="s">
        <v>20</v>
      </c>
      <c r="AT217" s="265"/>
      <c r="AU217" s="266"/>
      <c r="AV217" s="266"/>
      <c r="AW217" s="74" t="s">
        <v>206</v>
      </c>
      <c r="AX217" s="74" t="s">
        <v>207</v>
      </c>
      <c r="AY217" s="74" t="s">
        <v>208</v>
      </c>
      <c r="AZ217" s="74" t="s">
        <v>209</v>
      </c>
      <c r="BA217" s="152" t="s">
        <v>4</v>
      </c>
      <c r="BB217" s="86" t="s">
        <v>165</v>
      </c>
      <c r="BC217" s="86" t="s">
        <v>4</v>
      </c>
      <c r="BD217" s="86" t="s">
        <v>166</v>
      </c>
      <c r="BE217" s="404" t="s">
        <v>1160</v>
      </c>
      <c r="BF217" s="236" t="s">
        <v>1170</v>
      </c>
      <c r="BG217" s="236" t="s">
        <v>1171</v>
      </c>
      <c r="BH217" s="236" t="s">
        <v>1172</v>
      </c>
      <c r="BM217" s="155" t="s">
        <v>215</v>
      </c>
      <c r="BN217" s="154" t="s">
        <v>216</v>
      </c>
      <c r="BO217" s="154" t="s">
        <v>217</v>
      </c>
      <c r="BP217" s="154" t="s">
        <v>218</v>
      </c>
      <c r="BQ217" s="155" t="s">
        <v>219</v>
      </c>
      <c r="BR217" s="154" t="s">
        <v>220</v>
      </c>
      <c r="BS217" s="121" t="s">
        <v>221</v>
      </c>
      <c r="BT217" s="121" t="s">
        <v>222</v>
      </c>
      <c r="BU217" s="121" t="s">
        <v>215</v>
      </c>
      <c r="BV217" s="121" t="s">
        <v>216</v>
      </c>
      <c r="BW217" s="121" t="s">
        <v>217</v>
      </c>
      <c r="BX217" s="121" t="s">
        <v>218</v>
      </c>
      <c r="BY217" s="121" t="s">
        <v>283</v>
      </c>
      <c r="BZ217" s="154"/>
      <c r="CA217" s="154"/>
      <c r="CB217" s="154"/>
      <c r="CC217" s="154" t="s">
        <v>227</v>
      </c>
      <c r="CD217" s="156" t="s">
        <v>228</v>
      </c>
      <c r="CE217" s="157" t="s">
        <v>229</v>
      </c>
      <c r="CF217" s="157" t="s">
        <v>230</v>
      </c>
      <c r="CG217" s="245" t="s">
        <v>231</v>
      </c>
      <c r="CH217" s="154" t="s">
        <v>232</v>
      </c>
      <c r="CI217" s="156" t="s">
        <v>233</v>
      </c>
      <c r="CJ217" s="156" t="s">
        <v>234</v>
      </c>
      <c r="CK217" s="158"/>
      <c r="CL217" s="158"/>
      <c r="CM217" s="158"/>
      <c r="CN217" s="158"/>
      <c r="CO217" s="158"/>
      <c r="CP217" s="158"/>
      <c r="CQ217" s="158"/>
      <c r="CR217" s="158"/>
      <c r="CS217" s="158"/>
      <c r="CT217" s="158"/>
      <c r="CU217" s="158"/>
      <c r="CV217" s="158"/>
      <c r="CW217" s="158"/>
      <c r="CX217" s="158"/>
      <c r="CY217" s="158"/>
      <c r="CZ217" s="91"/>
      <c r="DA217" s="92"/>
      <c r="DB217" s="92"/>
      <c r="DC217" s="92"/>
      <c r="DD217" s="92"/>
      <c r="DE217" s="91" t="s">
        <v>235</v>
      </c>
      <c r="DF217" s="92"/>
      <c r="DG217" s="158"/>
      <c r="DH217" s="158"/>
      <c r="DI217" s="92"/>
      <c r="DJ217" s="91"/>
      <c r="DK217" s="91"/>
      <c r="DL217" s="91"/>
      <c r="DM217" s="127" t="s">
        <v>283</v>
      </c>
      <c r="DN217" s="127" t="s">
        <v>283</v>
      </c>
      <c r="DO217" s="127" t="s">
        <v>283</v>
      </c>
      <c r="DP217" s="127"/>
      <c r="DQ217" s="91"/>
      <c r="DR217" s="91"/>
      <c r="DS217" s="91"/>
      <c r="DT217" s="91"/>
      <c r="DU217" s="91" t="s">
        <v>1173</v>
      </c>
      <c r="DV217" s="91" t="s">
        <v>1174</v>
      </c>
      <c r="DW217" s="91" t="s">
        <v>1175</v>
      </c>
      <c r="DX217" s="91" t="s">
        <v>1176</v>
      </c>
      <c r="DY217" s="91"/>
      <c r="DZ217" s="91"/>
      <c r="EA217" s="91"/>
      <c r="EB217" s="91"/>
      <c r="EC217" s="91"/>
      <c r="ED217" s="91"/>
      <c r="EE217" s="91"/>
      <c r="EF217" s="91"/>
      <c r="EG217" s="94"/>
      <c r="EH217" s="94"/>
      <c r="EI217" s="95"/>
      <c r="EJ217" s="95"/>
      <c r="EK217" s="96"/>
      <c r="EL217" s="74"/>
      <c r="EM217" s="74"/>
      <c r="EN217" s="137"/>
      <c r="EO217" s="185"/>
      <c r="EP217" s="185"/>
      <c r="EQ217" s="185" t="s">
        <v>1284</v>
      </c>
      <c r="ER217" s="185" t="s">
        <v>1285</v>
      </c>
      <c r="ES217" s="185" t="s">
        <v>1286</v>
      </c>
      <c r="ET217" s="185"/>
      <c r="EU217" s="185"/>
      <c r="EV217" s="137"/>
      <c r="EW217" s="137"/>
      <c r="EX217" s="356"/>
      <c r="EY217" s="356"/>
      <c r="EZ217" s="356"/>
      <c r="FA217" s="356"/>
      <c r="FB217" s="356"/>
      <c r="FC217" s="356"/>
      <c r="FD217" s="356"/>
      <c r="FE217" s="356"/>
      <c r="FF217" s="248"/>
      <c r="FG217" s="248"/>
      <c r="FH217" s="248"/>
      <c r="FI217" s="248"/>
      <c r="FJ217" s="248"/>
      <c r="FK217" s="248"/>
      <c r="FL217" s="135">
        <v>1</v>
      </c>
      <c r="FM217" s="136"/>
      <c r="FN217" s="136"/>
      <c r="FO217" s="136"/>
      <c r="FP217" s="136"/>
      <c r="FQ217" s="136"/>
      <c r="FR217" s="136"/>
      <c r="FS217" s="136"/>
      <c r="FT217" s="136"/>
      <c r="FU217" s="136"/>
      <c r="FV217" s="136"/>
    </row>
    <row r="218" spans="1:1108" s="249" customFormat="1">
      <c r="A218" s="42">
        <v>498</v>
      </c>
      <c r="B218" s="168">
        <v>201</v>
      </c>
      <c r="C218" s="102" t="s">
        <v>1290</v>
      </c>
      <c r="D218" s="174">
        <v>2010</v>
      </c>
      <c r="E218" s="97" t="s">
        <v>1160</v>
      </c>
      <c r="F218" s="280" t="s">
        <v>1277</v>
      </c>
      <c r="G218" s="405" t="s">
        <v>1276</v>
      </c>
      <c r="H218" s="405" t="s">
        <v>1279</v>
      </c>
      <c r="I218" s="405" t="s">
        <v>1278</v>
      </c>
      <c r="J218" s="10" t="s">
        <v>1280</v>
      </c>
      <c r="K218" s="10" t="s">
        <v>1281</v>
      </c>
      <c r="L218" s="74" t="s">
        <v>1282</v>
      </c>
      <c r="M218" s="10" t="s">
        <v>1283</v>
      </c>
      <c r="N218" s="74" t="s">
        <v>201</v>
      </c>
      <c r="O218" s="177">
        <v>101639</v>
      </c>
      <c r="P218" s="401">
        <v>90</v>
      </c>
      <c r="Q218" s="401" t="s">
        <v>0</v>
      </c>
      <c r="R218" s="401">
        <v>60</v>
      </c>
      <c r="S218" s="109" t="s">
        <v>0</v>
      </c>
      <c r="T218" s="109">
        <v>2</v>
      </c>
      <c r="U218" s="109" t="s">
        <v>0</v>
      </c>
      <c r="V218" s="109">
        <v>9.3000000000000007</v>
      </c>
      <c r="W218" s="109" t="s">
        <v>0</v>
      </c>
      <c r="X218" s="109">
        <v>5</v>
      </c>
      <c r="Y218" s="109" t="s">
        <v>0</v>
      </c>
      <c r="Z218" s="109">
        <v>5</v>
      </c>
      <c r="AA218" s="109" t="s">
        <v>0</v>
      </c>
      <c r="AB218" s="109"/>
      <c r="AC218" s="109" t="s">
        <v>0</v>
      </c>
      <c r="AD218" s="109"/>
      <c r="AE218" s="109" t="s">
        <v>0</v>
      </c>
      <c r="AF218" s="77">
        <v>4</v>
      </c>
      <c r="AG218" s="78">
        <v>6</v>
      </c>
      <c r="AH218" s="77" t="s">
        <v>202</v>
      </c>
      <c r="AI218" s="77" t="s">
        <v>0</v>
      </c>
      <c r="AJ218" s="78"/>
      <c r="AK218" s="78"/>
      <c r="AL218" s="25" t="s">
        <v>11</v>
      </c>
      <c r="AM218" s="25"/>
      <c r="AN218" s="25"/>
      <c r="AO218" s="25"/>
      <c r="AP218" s="111">
        <v>20</v>
      </c>
      <c r="AQ218" s="111" t="s">
        <v>7</v>
      </c>
      <c r="AR218" s="83">
        <v>0.112</v>
      </c>
      <c r="AS218" s="83" t="s">
        <v>20</v>
      </c>
      <c r="AT218" s="265"/>
      <c r="AU218" s="266"/>
      <c r="AV218" s="266"/>
      <c r="AW218" s="74" t="s">
        <v>206</v>
      </c>
      <c r="AX218" s="74" t="s">
        <v>207</v>
      </c>
      <c r="AY218" s="74" t="s">
        <v>208</v>
      </c>
      <c r="AZ218" s="74" t="s">
        <v>209</v>
      </c>
      <c r="BA218" s="152" t="s">
        <v>4</v>
      </c>
      <c r="BB218" s="86" t="s">
        <v>165</v>
      </c>
      <c r="BC218" s="86" t="s">
        <v>4</v>
      </c>
      <c r="BD218" s="86" t="s">
        <v>166</v>
      </c>
      <c r="BE218" s="404" t="s">
        <v>1160</v>
      </c>
      <c r="BF218" s="236" t="s">
        <v>1170</v>
      </c>
      <c r="BG218" s="236" t="s">
        <v>1171</v>
      </c>
      <c r="BH218" s="236" t="s">
        <v>1172</v>
      </c>
      <c r="BM218" s="155" t="s">
        <v>215</v>
      </c>
      <c r="BN218" s="154" t="s">
        <v>216</v>
      </c>
      <c r="BO218" s="154" t="s">
        <v>217</v>
      </c>
      <c r="BP218" s="154" t="s">
        <v>218</v>
      </c>
      <c r="BQ218" s="155" t="s">
        <v>219</v>
      </c>
      <c r="BR218" s="154" t="s">
        <v>220</v>
      </c>
      <c r="BS218" s="121" t="s">
        <v>221</v>
      </c>
      <c r="BT218" s="121" t="s">
        <v>222</v>
      </c>
      <c r="BU218" s="121" t="s">
        <v>215</v>
      </c>
      <c r="BV218" s="121" t="s">
        <v>216</v>
      </c>
      <c r="BW218" s="121" t="s">
        <v>217</v>
      </c>
      <c r="BX218" s="121" t="s">
        <v>218</v>
      </c>
      <c r="BY218" s="121" t="s">
        <v>283</v>
      </c>
      <c r="BZ218" s="154"/>
      <c r="CA218" s="154"/>
      <c r="CB218" s="154"/>
      <c r="CC218" s="154" t="s">
        <v>227</v>
      </c>
      <c r="CD218" s="156" t="s">
        <v>228</v>
      </c>
      <c r="CE218" s="157" t="s">
        <v>229</v>
      </c>
      <c r="CF218" s="157" t="s">
        <v>230</v>
      </c>
      <c r="CG218" s="245" t="s">
        <v>231</v>
      </c>
      <c r="CH218" s="154" t="s">
        <v>232</v>
      </c>
      <c r="CI218" s="156" t="s">
        <v>233</v>
      </c>
      <c r="CJ218" s="156" t="s">
        <v>234</v>
      </c>
      <c r="CK218" s="158"/>
      <c r="CL218" s="158"/>
      <c r="CM218" s="158"/>
      <c r="CN218" s="158"/>
      <c r="CO218" s="158"/>
      <c r="CP218" s="158"/>
      <c r="CQ218" s="158"/>
      <c r="CR218" s="158"/>
      <c r="CS218" s="158"/>
      <c r="CT218" s="158"/>
      <c r="CU218" s="158"/>
      <c r="CV218" s="158"/>
      <c r="CW218" s="158"/>
      <c r="CX218" s="158"/>
      <c r="CY218" s="158"/>
      <c r="CZ218" s="91"/>
      <c r="DA218" s="92"/>
      <c r="DB218" s="92"/>
      <c r="DC218" s="92"/>
      <c r="DD218" s="92"/>
      <c r="DE218" s="91" t="s">
        <v>235</v>
      </c>
      <c r="DF218" s="92"/>
      <c r="DG218" s="158"/>
      <c r="DH218" s="158"/>
      <c r="DI218" s="92"/>
      <c r="DJ218" s="91"/>
      <c r="DK218" s="91"/>
      <c r="DL218" s="91"/>
      <c r="DM218" s="127" t="s">
        <v>283</v>
      </c>
      <c r="DN218" s="127" t="s">
        <v>283</v>
      </c>
      <c r="DO218" s="127" t="s">
        <v>283</v>
      </c>
      <c r="DP218" s="127"/>
      <c r="DQ218" s="91"/>
      <c r="DR218" s="91"/>
      <c r="DS218" s="91"/>
      <c r="DT218" s="91"/>
      <c r="DU218" s="91" t="s">
        <v>1173</v>
      </c>
      <c r="DV218" s="91" t="s">
        <v>1174</v>
      </c>
      <c r="DW218" s="91" t="s">
        <v>1175</v>
      </c>
      <c r="DX218" s="91" t="s">
        <v>1176</v>
      </c>
      <c r="DY218" s="91"/>
      <c r="DZ218" s="91"/>
      <c r="EA218" s="91"/>
      <c r="EB218" s="91"/>
      <c r="EC218" s="91"/>
      <c r="ED218" s="91"/>
      <c r="EE218" s="91"/>
      <c r="EF218" s="91"/>
      <c r="EG218" s="94"/>
      <c r="EH218" s="94"/>
      <c r="EI218" s="95"/>
      <c r="EJ218" s="95"/>
      <c r="EK218" s="96"/>
      <c r="EL218" s="74"/>
      <c r="EM218" s="74"/>
      <c r="EN218" s="137"/>
      <c r="EO218" s="185"/>
      <c r="EP218" s="185"/>
      <c r="EQ218" s="185" t="s">
        <v>1284</v>
      </c>
      <c r="ER218" s="185" t="s">
        <v>1285</v>
      </c>
      <c r="ES218" s="185" t="s">
        <v>1286</v>
      </c>
      <c r="ET218" s="185"/>
      <c r="EU218" s="185"/>
      <c r="EV218" s="137"/>
      <c r="EW218" s="137"/>
      <c r="EX218" s="356"/>
      <c r="EY218" s="356"/>
      <c r="EZ218" s="356"/>
      <c r="FA218" s="356"/>
      <c r="FB218" s="356"/>
      <c r="FC218" s="356"/>
      <c r="FD218" s="356"/>
      <c r="FE218" s="356"/>
      <c r="FF218" s="248"/>
      <c r="FG218" s="248"/>
      <c r="FH218" s="248"/>
      <c r="FI218" s="248"/>
      <c r="FJ218" s="248"/>
      <c r="FK218" s="248"/>
      <c r="FL218" s="135">
        <v>1</v>
      </c>
      <c r="FM218" s="136"/>
      <c r="FN218" s="136"/>
      <c r="FO218" s="136"/>
      <c r="FP218" s="136"/>
      <c r="FQ218" s="136"/>
      <c r="FR218" s="136"/>
      <c r="FS218" s="136"/>
      <c r="FT218" s="136"/>
      <c r="FU218" s="136"/>
      <c r="FV218" s="136"/>
    </row>
    <row r="219" spans="1:1108" s="249" customFormat="1">
      <c r="A219" s="42">
        <v>499</v>
      </c>
      <c r="B219" s="168">
        <v>202</v>
      </c>
      <c r="C219" s="102" t="s">
        <v>1291</v>
      </c>
      <c r="D219" s="174">
        <v>2010</v>
      </c>
      <c r="E219" s="97" t="s">
        <v>1160</v>
      </c>
      <c r="F219" s="280" t="s">
        <v>1277</v>
      </c>
      <c r="G219" s="405" t="s">
        <v>1276</v>
      </c>
      <c r="H219" s="405" t="s">
        <v>1279</v>
      </c>
      <c r="I219" s="405" t="s">
        <v>1278</v>
      </c>
      <c r="J219" s="10" t="s">
        <v>1280</v>
      </c>
      <c r="K219" s="10" t="s">
        <v>1281</v>
      </c>
      <c r="L219" s="74" t="s">
        <v>1282</v>
      </c>
      <c r="M219" s="10" t="s">
        <v>1283</v>
      </c>
      <c r="N219" s="74" t="s">
        <v>201</v>
      </c>
      <c r="O219" s="177">
        <v>101641</v>
      </c>
      <c r="P219" s="401">
        <v>100</v>
      </c>
      <c r="Q219" s="401" t="s">
        <v>0</v>
      </c>
      <c r="R219" s="401">
        <v>65</v>
      </c>
      <c r="S219" s="109" t="s">
        <v>0</v>
      </c>
      <c r="T219" s="109">
        <v>2</v>
      </c>
      <c r="U219" s="109" t="s">
        <v>0</v>
      </c>
      <c r="V219" s="109">
        <v>10.3</v>
      </c>
      <c r="W219" s="109" t="s">
        <v>0</v>
      </c>
      <c r="X219" s="109">
        <v>6</v>
      </c>
      <c r="Y219" s="109" t="s">
        <v>0</v>
      </c>
      <c r="Z219" s="109">
        <v>5</v>
      </c>
      <c r="AA219" s="109" t="s">
        <v>0</v>
      </c>
      <c r="AB219" s="109"/>
      <c r="AC219" s="109" t="s">
        <v>0</v>
      </c>
      <c r="AD219" s="109"/>
      <c r="AE219" s="109" t="s">
        <v>0</v>
      </c>
      <c r="AF219" s="77">
        <v>4</v>
      </c>
      <c r="AG219" s="78">
        <v>8</v>
      </c>
      <c r="AH219" s="77" t="s">
        <v>202</v>
      </c>
      <c r="AI219" s="77" t="s">
        <v>0</v>
      </c>
      <c r="AJ219" s="78"/>
      <c r="AK219" s="78"/>
      <c r="AL219" s="25" t="s">
        <v>11</v>
      </c>
      <c r="AM219" s="25"/>
      <c r="AN219" s="25"/>
      <c r="AO219" s="25"/>
      <c r="AP219" s="111">
        <v>20</v>
      </c>
      <c r="AQ219" s="111" t="s">
        <v>7</v>
      </c>
      <c r="AR219" s="83">
        <v>0.14299999999999999</v>
      </c>
      <c r="AS219" s="83" t="s">
        <v>20</v>
      </c>
      <c r="AT219" s="265"/>
      <c r="AU219" s="266"/>
      <c r="AV219" s="266"/>
      <c r="AW219" s="74" t="s">
        <v>206</v>
      </c>
      <c r="AX219" s="74" t="s">
        <v>207</v>
      </c>
      <c r="AY219" s="74" t="s">
        <v>208</v>
      </c>
      <c r="AZ219" s="74" t="s">
        <v>209</v>
      </c>
      <c r="BA219" s="152" t="s">
        <v>4</v>
      </c>
      <c r="BB219" s="86" t="s">
        <v>165</v>
      </c>
      <c r="BC219" s="86" t="s">
        <v>4</v>
      </c>
      <c r="BD219" s="86" t="s">
        <v>166</v>
      </c>
      <c r="BE219" s="404" t="s">
        <v>1160</v>
      </c>
      <c r="BF219" s="236" t="s">
        <v>1170</v>
      </c>
      <c r="BG219" s="236" t="s">
        <v>1171</v>
      </c>
      <c r="BH219" s="236" t="s">
        <v>1172</v>
      </c>
      <c r="BM219" s="155" t="s">
        <v>215</v>
      </c>
      <c r="BN219" s="154" t="s">
        <v>216</v>
      </c>
      <c r="BO219" s="154" t="s">
        <v>217</v>
      </c>
      <c r="BP219" s="154" t="s">
        <v>218</v>
      </c>
      <c r="BQ219" s="155" t="s">
        <v>219</v>
      </c>
      <c r="BR219" s="154" t="s">
        <v>220</v>
      </c>
      <c r="BS219" s="121" t="s">
        <v>221</v>
      </c>
      <c r="BT219" s="121" t="s">
        <v>222</v>
      </c>
      <c r="BU219" s="121" t="s">
        <v>215</v>
      </c>
      <c r="BV219" s="121" t="s">
        <v>216</v>
      </c>
      <c r="BW219" s="121" t="s">
        <v>217</v>
      </c>
      <c r="BX219" s="121" t="s">
        <v>218</v>
      </c>
      <c r="BY219" s="121" t="s">
        <v>283</v>
      </c>
      <c r="BZ219" s="154"/>
      <c r="CA219" s="154"/>
      <c r="CB219" s="154"/>
      <c r="CC219" s="154" t="s">
        <v>227</v>
      </c>
      <c r="CD219" s="156" t="s">
        <v>228</v>
      </c>
      <c r="CE219" s="157" t="s">
        <v>229</v>
      </c>
      <c r="CF219" s="157" t="s">
        <v>230</v>
      </c>
      <c r="CG219" s="245" t="s">
        <v>231</v>
      </c>
      <c r="CH219" s="154" t="s">
        <v>232</v>
      </c>
      <c r="CI219" s="156" t="s">
        <v>233</v>
      </c>
      <c r="CJ219" s="156" t="s">
        <v>234</v>
      </c>
      <c r="CK219" s="158"/>
      <c r="CL219" s="158"/>
      <c r="CM219" s="158"/>
      <c r="CN219" s="158"/>
      <c r="CO219" s="158"/>
      <c r="CP219" s="158"/>
      <c r="CQ219" s="158"/>
      <c r="CR219" s="158"/>
      <c r="CS219" s="158"/>
      <c r="CT219" s="158"/>
      <c r="CU219" s="158"/>
      <c r="CV219" s="158"/>
      <c r="CW219" s="158"/>
      <c r="CX219" s="158"/>
      <c r="CY219" s="158"/>
      <c r="CZ219" s="91"/>
      <c r="DA219" s="92"/>
      <c r="DB219" s="92"/>
      <c r="DC219" s="92"/>
      <c r="DD219" s="92"/>
      <c r="DE219" s="91" t="s">
        <v>235</v>
      </c>
      <c r="DF219" s="92"/>
      <c r="DG219" s="158"/>
      <c r="DH219" s="158"/>
      <c r="DI219" s="92"/>
      <c r="DJ219" s="91"/>
      <c r="DK219" s="91"/>
      <c r="DL219" s="91"/>
      <c r="DM219" s="127" t="s">
        <v>283</v>
      </c>
      <c r="DN219" s="127" t="s">
        <v>283</v>
      </c>
      <c r="DO219" s="127" t="s">
        <v>283</v>
      </c>
      <c r="DP219" s="127"/>
      <c r="DQ219" s="91"/>
      <c r="DR219" s="91"/>
      <c r="DS219" s="91"/>
      <c r="DT219" s="91"/>
      <c r="DU219" s="91" t="s">
        <v>1173</v>
      </c>
      <c r="DV219" s="91" t="s">
        <v>1174</v>
      </c>
      <c r="DW219" s="91" t="s">
        <v>1175</v>
      </c>
      <c r="DX219" s="91" t="s">
        <v>1176</v>
      </c>
      <c r="DY219" s="91"/>
      <c r="DZ219" s="91"/>
      <c r="EA219" s="91"/>
      <c r="EB219" s="91"/>
      <c r="EC219" s="91"/>
      <c r="ED219" s="91"/>
      <c r="EE219" s="91"/>
      <c r="EF219" s="91"/>
      <c r="EG219" s="94"/>
      <c r="EH219" s="94"/>
      <c r="EI219" s="95"/>
      <c r="EJ219" s="95"/>
      <c r="EK219" s="96"/>
      <c r="EL219" s="74"/>
      <c r="EM219" s="74"/>
      <c r="EN219" s="137"/>
      <c r="EO219" s="185"/>
      <c r="EP219" s="185"/>
      <c r="EQ219" s="185" t="s">
        <v>1284</v>
      </c>
      <c r="ER219" s="185" t="s">
        <v>1285</v>
      </c>
      <c r="ES219" s="185" t="s">
        <v>1286</v>
      </c>
      <c r="ET219" s="185"/>
      <c r="EU219" s="185"/>
      <c r="EV219" s="137"/>
      <c r="EW219" s="137"/>
      <c r="EX219" s="356"/>
      <c r="EY219" s="356"/>
      <c r="EZ219" s="356"/>
      <c r="FA219" s="356"/>
      <c r="FB219" s="356"/>
      <c r="FC219" s="356"/>
      <c r="FD219" s="356"/>
      <c r="FE219" s="356"/>
      <c r="FF219" s="248"/>
      <c r="FG219" s="248"/>
      <c r="FH219" s="248"/>
      <c r="FI219" s="248"/>
      <c r="FJ219" s="248"/>
      <c r="FK219" s="248"/>
      <c r="FL219" s="135">
        <v>1</v>
      </c>
      <c r="FM219" s="136"/>
      <c r="FN219" s="136"/>
      <c r="FO219" s="136"/>
      <c r="FP219" s="136"/>
      <c r="FQ219" s="136"/>
      <c r="FR219" s="136"/>
      <c r="FS219" s="136"/>
      <c r="FT219" s="136"/>
      <c r="FU219" s="136"/>
      <c r="FV219" s="136"/>
    </row>
    <row r="220" spans="1:1108" s="249" customFormat="1">
      <c r="A220" s="42">
        <v>500</v>
      </c>
      <c r="B220" s="168">
        <v>203</v>
      </c>
      <c r="C220" s="102" t="s">
        <v>1292</v>
      </c>
      <c r="D220" s="174">
        <v>2010</v>
      </c>
      <c r="E220" s="97" t="s">
        <v>1160</v>
      </c>
      <c r="F220" s="280" t="s">
        <v>1294</v>
      </c>
      <c r="G220" s="405" t="s">
        <v>1293</v>
      </c>
      <c r="H220" s="405" t="s">
        <v>1296</v>
      </c>
      <c r="I220" s="405" t="s">
        <v>1295</v>
      </c>
      <c r="J220" s="10" t="s">
        <v>1297</v>
      </c>
      <c r="K220" s="10" t="s">
        <v>1298</v>
      </c>
      <c r="L220" s="74" t="s">
        <v>1299</v>
      </c>
      <c r="M220" s="10" t="s">
        <v>1300</v>
      </c>
      <c r="N220" s="74" t="s">
        <v>293</v>
      </c>
      <c r="O220" s="177">
        <v>101643</v>
      </c>
      <c r="P220" s="401">
        <v>50</v>
      </c>
      <c r="Q220" s="401" t="s">
        <v>0</v>
      </c>
      <c r="R220" s="401">
        <v>40</v>
      </c>
      <c r="S220" s="109" t="s">
        <v>0</v>
      </c>
      <c r="T220" s="109">
        <v>1.5</v>
      </c>
      <c r="U220" s="109" t="s">
        <v>0</v>
      </c>
      <c r="V220" s="109">
        <v>7.2</v>
      </c>
      <c r="W220" s="109" t="s">
        <v>0</v>
      </c>
      <c r="X220" s="109">
        <v>4</v>
      </c>
      <c r="Y220" s="109" t="s">
        <v>0</v>
      </c>
      <c r="Z220" s="109">
        <v>3</v>
      </c>
      <c r="AA220" s="109" t="s">
        <v>0</v>
      </c>
      <c r="AB220" s="109"/>
      <c r="AC220" s="109" t="s">
        <v>0</v>
      </c>
      <c r="AD220" s="109"/>
      <c r="AE220" s="109" t="s">
        <v>0</v>
      </c>
      <c r="AF220" s="77">
        <v>3</v>
      </c>
      <c r="AG220" s="78">
        <v>4</v>
      </c>
      <c r="AH220" s="77" t="s">
        <v>1183</v>
      </c>
      <c r="AI220" s="77" t="s">
        <v>0</v>
      </c>
      <c r="AJ220" s="78"/>
      <c r="AK220" s="78"/>
      <c r="AL220" s="25" t="s">
        <v>11</v>
      </c>
      <c r="AM220" s="25"/>
      <c r="AN220" s="25"/>
      <c r="AO220" s="25"/>
      <c r="AP220" s="111">
        <v>20</v>
      </c>
      <c r="AQ220" s="111" t="s">
        <v>7</v>
      </c>
      <c r="AR220" s="83">
        <v>3.4000000000000002E-2</v>
      </c>
      <c r="AS220" s="83" t="s">
        <v>20</v>
      </c>
      <c r="AT220" s="265"/>
      <c r="AU220" s="266"/>
      <c r="AV220" s="266"/>
      <c r="AW220" s="74" t="s">
        <v>206</v>
      </c>
      <c r="AX220" s="74" t="s">
        <v>207</v>
      </c>
      <c r="AY220" s="74" t="s">
        <v>208</v>
      </c>
      <c r="AZ220" s="74" t="s">
        <v>209</v>
      </c>
      <c r="BA220" s="152" t="s">
        <v>4</v>
      </c>
      <c r="BB220" s="86" t="s">
        <v>165</v>
      </c>
      <c r="BC220" s="86" t="s">
        <v>4</v>
      </c>
      <c r="BD220" s="86" t="s">
        <v>166</v>
      </c>
      <c r="BE220" s="404" t="s">
        <v>1160</v>
      </c>
      <c r="BF220" s="236" t="s">
        <v>1170</v>
      </c>
      <c r="BG220" s="236" t="s">
        <v>1171</v>
      </c>
      <c r="BH220" s="236" t="s">
        <v>1172</v>
      </c>
      <c r="BM220" s="154" t="s">
        <v>294</v>
      </c>
      <c r="BN220" s="157" t="s">
        <v>295</v>
      </c>
      <c r="BO220" s="157" t="s">
        <v>296</v>
      </c>
      <c r="BP220" s="156" t="s">
        <v>297</v>
      </c>
      <c r="BQ220" s="155" t="s">
        <v>298</v>
      </c>
      <c r="BR220" s="155" t="s">
        <v>299</v>
      </c>
      <c r="BS220" s="121" t="s">
        <v>300</v>
      </c>
      <c r="BT220" s="121" t="s">
        <v>301</v>
      </c>
      <c r="BU220" s="121" t="s">
        <v>294</v>
      </c>
      <c r="BV220" s="121" t="s">
        <v>302</v>
      </c>
      <c r="BW220" s="121" t="s">
        <v>296</v>
      </c>
      <c r="BX220" s="121" t="s">
        <v>297</v>
      </c>
      <c r="BY220" s="121" t="s">
        <v>283</v>
      </c>
      <c r="BZ220" s="154"/>
      <c r="CA220" s="154"/>
      <c r="CB220" s="154"/>
      <c r="CC220" s="154" t="s">
        <v>227</v>
      </c>
      <c r="CD220" s="156" t="s">
        <v>228</v>
      </c>
      <c r="CE220" s="157" t="s">
        <v>229</v>
      </c>
      <c r="CF220" s="157" t="s">
        <v>230</v>
      </c>
      <c r="CG220" s="245" t="s">
        <v>231</v>
      </c>
      <c r="CH220" s="154" t="s">
        <v>232</v>
      </c>
      <c r="CI220" s="156" t="s">
        <v>233</v>
      </c>
      <c r="CJ220" s="156" t="s">
        <v>234</v>
      </c>
      <c r="CK220" s="158"/>
      <c r="CL220" s="158"/>
      <c r="CM220" s="158"/>
      <c r="CN220" s="158"/>
      <c r="CO220" s="158"/>
      <c r="CP220" s="158"/>
      <c r="CQ220" s="158"/>
      <c r="CR220" s="158"/>
      <c r="CS220" s="158"/>
      <c r="CT220" s="158"/>
      <c r="CU220" s="158"/>
      <c r="CV220" s="158"/>
      <c r="CW220" s="158"/>
      <c r="CX220" s="158"/>
      <c r="CY220" s="158"/>
      <c r="CZ220" s="91"/>
      <c r="DA220" s="92"/>
      <c r="DB220" s="92"/>
      <c r="DC220" s="92"/>
      <c r="DD220" s="92"/>
      <c r="DE220" s="91" t="s">
        <v>235</v>
      </c>
      <c r="DF220" s="92"/>
      <c r="DG220" s="158"/>
      <c r="DH220" s="158"/>
      <c r="DI220" s="92"/>
      <c r="DJ220" s="91"/>
      <c r="DK220" s="91"/>
      <c r="DL220" s="91"/>
      <c r="DM220" s="127" t="s">
        <v>283</v>
      </c>
      <c r="DN220" s="127" t="s">
        <v>283</v>
      </c>
      <c r="DO220" s="127" t="s">
        <v>283</v>
      </c>
      <c r="DP220" s="127"/>
      <c r="DQ220" s="91"/>
      <c r="DR220" s="91"/>
      <c r="DS220" s="91"/>
      <c r="DT220" s="91"/>
      <c r="DU220" s="91" t="s">
        <v>1173</v>
      </c>
      <c r="DV220" s="91" t="s">
        <v>1174</v>
      </c>
      <c r="DW220" s="91" t="s">
        <v>1175</v>
      </c>
      <c r="DX220" s="91" t="s">
        <v>1176</v>
      </c>
      <c r="DY220" s="91"/>
      <c r="DZ220" s="91"/>
      <c r="EA220" s="91"/>
      <c r="EB220" s="91"/>
      <c r="EC220" s="91"/>
      <c r="ED220" s="91"/>
      <c r="EE220" s="91"/>
      <c r="EF220" s="91"/>
      <c r="EG220" s="94"/>
      <c r="EH220" s="94"/>
      <c r="EI220" s="95"/>
      <c r="EJ220" s="95"/>
      <c r="EK220" s="96"/>
      <c r="EL220" s="74"/>
      <c r="EM220" s="74"/>
      <c r="EN220" s="137"/>
      <c r="EO220" s="185"/>
      <c r="EP220" s="185"/>
      <c r="EQ220" s="185" t="s">
        <v>1301</v>
      </c>
      <c r="ER220" s="185" t="s">
        <v>1302</v>
      </c>
      <c r="ES220" s="185" t="s">
        <v>1303</v>
      </c>
      <c r="ET220" s="185"/>
      <c r="EU220" s="185"/>
      <c r="EV220" s="137"/>
      <c r="EW220" s="137"/>
      <c r="EX220" s="356"/>
      <c r="EY220" s="356"/>
      <c r="EZ220" s="356"/>
      <c r="FA220" s="356"/>
      <c r="FB220" s="356"/>
      <c r="FC220" s="356"/>
      <c r="FD220" s="356"/>
      <c r="FE220" s="356"/>
      <c r="FF220" s="248"/>
      <c r="FG220" s="248"/>
      <c r="FH220" s="248"/>
      <c r="FI220" s="248"/>
      <c r="FJ220" s="248"/>
      <c r="FK220" s="248"/>
      <c r="FL220" s="135">
        <v>1</v>
      </c>
      <c r="FM220" s="136"/>
      <c r="FN220" s="136"/>
      <c r="FO220" s="136"/>
      <c r="FP220" s="136"/>
      <c r="FQ220" s="136"/>
      <c r="FR220" s="136"/>
      <c r="FS220" s="136"/>
      <c r="FT220" s="136"/>
      <c r="FU220" s="136"/>
      <c r="FV220" s="136"/>
    </row>
    <row r="221" spans="1:1108" s="249" customFormat="1">
      <c r="A221" s="42">
        <v>501</v>
      </c>
      <c r="B221" s="168">
        <v>204</v>
      </c>
      <c r="C221" s="102" t="s">
        <v>1304</v>
      </c>
      <c r="D221" s="174">
        <v>2010</v>
      </c>
      <c r="E221" s="97" t="s">
        <v>1160</v>
      </c>
      <c r="F221" s="280" t="s">
        <v>1294</v>
      </c>
      <c r="G221" s="405" t="s">
        <v>1293</v>
      </c>
      <c r="H221" s="405" t="s">
        <v>1296</v>
      </c>
      <c r="I221" s="405" t="s">
        <v>1295</v>
      </c>
      <c r="J221" s="10" t="s">
        <v>1297</v>
      </c>
      <c r="K221" s="10" t="s">
        <v>1298</v>
      </c>
      <c r="L221" s="74" t="s">
        <v>1299</v>
      </c>
      <c r="M221" s="10" t="s">
        <v>1300</v>
      </c>
      <c r="N221" s="74" t="s">
        <v>293</v>
      </c>
      <c r="O221" s="177">
        <v>101645</v>
      </c>
      <c r="P221" s="401">
        <v>60</v>
      </c>
      <c r="Q221" s="401" t="s">
        <v>0</v>
      </c>
      <c r="R221" s="401">
        <v>45</v>
      </c>
      <c r="S221" s="109" t="s">
        <v>0</v>
      </c>
      <c r="T221" s="109">
        <v>1.75</v>
      </c>
      <c r="U221" s="109" t="s">
        <v>0</v>
      </c>
      <c r="V221" s="109">
        <v>7.7</v>
      </c>
      <c r="W221" s="109" t="s">
        <v>0</v>
      </c>
      <c r="X221" s="109">
        <v>4</v>
      </c>
      <c r="Y221" s="109" t="s">
        <v>0</v>
      </c>
      <c r="Z221" s="109">
        <v>3</v>
      </c>
      <c r="AA221" s="109" t="s">
        <v>0</v>
      </c>
      <c r="AB221" s="109"/>
      <c r="AC221" s="109" t="s">
        <v>0</v>
      </c>
      <c r="AD221" s="109"/>
      <c r="AE221" s="109" t="s">
        <v>0</v>
      </c>
      <c r="AF221" s="77">
        <v>3.5</v>
      </c>
      <c r="AG221" s="78">
        <v>6</v>
      </c>
      <c r="AH221" s="77" t="s">
        <v>1186</v>
      </c>
      <c r="AI221" s="77" t="s">
        <v>0</v>
      </c>
      <c r="AJ221" s="78"/>
      <c r="AK221" s="78"/>
      <c r="AL221" s="25" t="s">
        <v>11</v>
      </c>
      <c r="AM221" s="25"/>
      <c r="AN221" s="25"/>
      <c r="AO221" s="25"/>
      <c r="AP221" s="111">
        <v>20</v>
      </c>
      <c r="AQ221" s="111" t="s">
        <v>7</v>
      </c>
      <c r="AR221" s="83">
        <v>5.0999999999999997E-2</v>
      </c>
      <c r="AS221" s="83" t="s">
        <v>20</v>
      </c>
      <c r="AT221" s="265"/>
      <c r="AU221" s="266"/>
      <c r="AV221" s="266"/>
      <c r="AW221" s="74" t="s">
        <v>206</v>
      </c>
      <c r="AX221" s="74" t="s">
        <v>207</v>
      </c>
      <c r="AY221" s="74" t="s">
        <v>208</v>
      </c>
      <c r="AZ221" s="74" t="s">
        <v>209</v>
      </c>
      <c r="BA221" s="152" t="s">
        <v>4</v>
      </c>
      <c r="BB221" s="86" t="s">
        <v>165</v>
      </c>
      <c r="BC221" s="86" t="s">
        <v>4</v>
      </c>
      <c r="BD221" s="86" t="s">
        <v>166</v>
      </c>
      <c r="BE221" s="404" t="s">
        <v>1160</v>
      </c>
      <c r="BF221" s="236" t="s">
        <v>1170</v>
      </c>
      <c r="BG221" s="236" t="s">
        <v>1171</v>
      </c>
      <c r="BH221" s="236" t="s">
        <v>1172</v>
      </c>
      <c r="BM221" s="154" t="s">
        <v>294</v>
      </c>
      <c r="BN221" s="157" t="s">
        <v>295</v>
      </c>
      <c r="BO221" s="157" t="s">
        <v>296</v>
      </c>
      <c r="BP221" s="156" t="s">
        <v>297</v>
      </c>
      <c r="BQ221" s="155" t="s">
        <v>298</v>
      </c>
      <c r="BR221" s="155" t="s">
        <v>299</v>
      </c>
      <c r="BS221" s="121" t="s">
        <v>300</v>
      </c>
      <c r="BT221" s="121" t="s">
        <v>301</v>
      </c>
      <c r="BU221" s="121" t="s">
        <v>294</v>
      </c>
      <c r="BV221" s="121" t="s">
        <v>302</v>
      </c>
      <c r="BW221" s="121" t="s">
        <v>296</v>
      </c>
      <c r="BX221" s="121" t="s">
        <v>297</v>
      </c>
      <c r="BY221" s="121" t="s">
        <v>283</v>
      </c>
      <c r="BZ221" s="154"/>
      <c r="CA221" s="154"/>
      <c r="CB221" s="154"/>
      <c r="CC221" s="154" t="s">
        <v>227</v>
      </c>
      <c r="CD221" s="156" t="s">
        <v>228</v>
      </c>
      <c r="CE221" s="157" t="s">
        <v>229</v>
      </c>
      <c r="CF221" s="157" t="s">
        <v>230</v>
      </c>
      <c r="CG221" s="245" t="s">
        <v>231</v>
      </c>
      <c r="CH221" s="154" t="s">
        <v>232</v>
      </c>
      <c r="CI221" s="156" t="s">
        <v>233</v>
      </c>
      <c r="CJ221" s="156" t="s">
        <v>234</v>
      </c>
      <c r="CK221" s="158"/>
      <c r="CL221" s="158"/>
      <c r="CM221" s="158"/>
      <c r="CN221" s="158"/>
      <c r="CO221" s="158"/>
      <c r="CP221" s="158"/>
      <c r="CQ221" s="158"/>
      <c r="CR221" s="158"/>
      <c r="CS221" s="158"/>
      <c r="CT221" s="158"/>
      <c r="CU221" s="158"/>
      <c r="CV221" s="158"/>
      <c r="CW221" s="158"/>
      <c r="CX221" s="158"/>
      <c r="CY221" s="158"/>
      <c r="CZ221" s="91"/>
      <c r="DA221" s="92"/>
      <c r="DB221" s="92"/>
      <c r="DC221" s="92"/>
      <c r="DD221" s="92"/>
      <c r="DE221" s="91" t="s">
        <v>235</v>
      </c>
      <c r="DF221" s="92"/>
      <c r="DG221" s="158"/>
      <c r="DH221" s="158"/>
      <c r="DI221" s="92"/>
      <c r="DJ221" s="91"/>
      <c r="DK221" s="91"/>
      <c r="DL221" s="91"/>
      <c r="DM221" s="127" t="s">
        <v>283</v>
      </c>
      <c r="DN221" s="127" t="s">
        <v>283</v>
      </c>
      <c r="DO221" s="127" t="s">
        <v>283</v>
      </c>
      <c r="DP221" s="127"/>
      <c r="DQ221" s="91"/>
      <c r="DR221" s="91"/>
      <c r="DS221" s="91"/>
      <c r="DT221" s="91"/>
      <c r="DU221" s="91" t="s">
        <v>1173</v>
      </c>
      <c r="DV221" s="91" t="s">
        <v>1174</v>
      </c>
      <c r="DW221" s="91" t="s">
        <v>1175</v>
      </c>
      <c r="DX221" s="91" t="s">
        <v>1176</v>
      </c>
      <c r="DY221" s="91"/>
      <c r="DZ221" s="91"/>
      <c r="EA221" s="91"/>
      <c r="EB221" s="91"/>
      <c r="EC221" s="91"/>
      <c r="ED221" s="91"/>
      <c r="EE221" s="91"/>
      <c r="EF221" s="91"/>
      <c r="EG221" s="94"/>
      <c r="EH221" s="94"/>
      <c r="EI221" s="95"/>
      <c r="EJ221" s="95"/>
      <c r="EK221" s="96"/>
      <c r="EL221" s="74"/>
      <c r="EM221" s="74"/>
      <c r="EN221" s="137"/>
      <c r="EO221" s="185"/>
      <c r="EP221" s="185"/>
      <c r="EQ221" s="185" t="s">
        <v>1301</v>
      </c>
      <c r="ER221" s="185" t="s">
        <v>1302</v>
      </c>
      <c r="ES221" s="185" t="s">
        <v>1303</v>
      </c>
      <c r="ET221" s="185"/>
      <c r="EU221" s="185"/>
      <c r="EV221" s="137"/>
      <c r="EW221" s="137"/>
      <c r="EX221" s="356"/>
      <c r="EY221" s="356"/>
      <c r="EZ221" s="356"/>
      <c r="FA221" s="356"/>
      <c r="FB221" s="356"/>
      <c r="FC221" s="356"/>
      <c r="FD221" s="356"/>
      <c r="FE221" s="356"/>
      <c r="FF221" s="248"/>
      <c r="FG221" s="248"/>
      <c r="FH221" s="248"/>
      <c r="FI221" s="248"/>
      <c r="FJ221" s="248"/>
      <c r="FK221" s="248"/>
      <c r="FL221" s="135">
        <v>1</v>
      </c>
      <c r="FM221" s="136"/>
      <c r="FN221" s="136"/>
      <c r="FO221" s="136"/>
      <c r="FP221" s="136"/>
      <c r="FQ221" s="136"/>
      <c r="FR221" s="136"/>
      <c r="FS221" s="136"/>
      <c r="FT221" s="136"/>
      <c r="FU221" s="136"/>
      <c r="FV221" s="136"/>
    </row>
    <row r="222" spans="1:1108" s="249" customFormat="1">
      <c r="A222" s="42">
        <v>502</v>
      </c>
      <c r="B222" s="168">
        <v>205</v>
      </c>
      <c r="C222" s="102" t="s">
        <v>1305</v>
      </c>
      <c r="D222" s="174">
        <v>2010</v>
      </c>
      <c r="E222" s="97" t="s">
        <v>1160</v>
      </c>
      <c r="F222" s="406" t="s">
        <v>1294</v>
      </c>
      <c r="G222" s="405" t="s">
        <v>1293</v>
      </c>
      <c r="H222" s="405" t="s">
        <v>1296</v>
      </c>
      <c r="I222" s="405" t="s">
        <v>1295</v>
      </c>
      <c r="J222" s="10" t="s">
        <v>1297</v>
      </c>
      <c r="K222" s="10" t="s">
        <v>1298</v>
      </c>
      <c r="L222" s="74" t="s">
        <v>1299</v>
      </c>
      <c r="M222" s="10" t="s">
        <v>1300</v>
      </c>
      <c r="N222" s="74" t="s">
        <v>293</v>
      </c>
      <c r="O222" s="177">
        <v>101647</v>
      </c>
      <c r="P222" s="401">
        <v>76</v>
      </c>
      <c r="Q222" s="401" t="s">
        <v>0</v>
      </c>
      <c r="R222" s="401">
        <v>50</v>
      </c>
      <c r="S222" s="109" t="s">
        <v>0</v>
      </c>
      <c r="T222" s="109">
        <v>1.75</v>
      </c>
      <c r="U222" s="109" t="s">
        <v>0</v>
      </c>
      <c r="V222" s="109">
        <v>7.7</v>
      </c>
      <c r="W222" s="109" t="s">
        <v>0</v>
      </c>
      <c r="X222" s="109">
        <v>4</v>
      </c>
      <c r="Y222" s="109" t="s">
        <v>0</v>
      </c>
      <c r="Z222" s="109">
        <v>5</v>
      </c>
      <c r="AA222" s="109" t="s">
        <v>0</v>
      </c>
      <c r="AB222" s="109"/>
      <c r="AC222" s="109" t="s">
        <v>0</v>
      </c>
      <c r="AD222" s="109"/>
      <c r="AE222" s="109" t="s">
        <v>0</v>
      </c>
      <c r="AF222" s="77">
        <v>3.5</v>
      </c>
      <c r="AG222" s="78">
        <v>6</v>
      </c>
      <c r="AH222" s="77" t="s">
        <v>1186</v>
      </c>
      <c r="AI222" s="77" t="s">
        <v>0</v>
      </c>
      <c r="AJ222" s="78"/>
      <c r="AK222" s="78"/>
      <c r="AL222" s="25" t="s">
        <v>11</v>
      </c>
      <c r="AM222" s="25"/>
      <c r="AN222" s="25"/>
      <c r="AO222" s="25"/>
      <c r="AP222" s="111">
        <v>20</v>
      </c>
      <c r="AQ222" s="111" t="s">
        <v>7</v>
      </c>
      <c r="AR222" s="83">
        <v>7.0999999999999994E-2</v>
      </c>
      <c r="AS222" s="83" t="s">
        <v>20</v>
      </c>
      <c r="AT222" s="265"/>
      <c r="AU222" s="266"/>
      <c r="AV222" s="266"/>
      <c r="AW222" s="74" t="s">
        <v>206</v>
      </c>
      <c r="AX222" s="74" t="s">
        <v>207</v>
      </c>
      <c r="AY222" s="74" t="s">
        <v>208</v>
      </c>
      <c r="AZ222" s="74" t="s">
        <v>209</v>
      </c>
      <c r="BA222" s="152" t="s">
        <v>4</v>
      </c>
      <c r="BB222" s="86" t="s">
        <v>165</v>
      </c>
      <c r="BC222" s="86" t="s">
        <v>4</v>
      </c>
      <c r="BD222" s="86" t="s">
        <v>166</v>
      </c>
      <c r="BE222" s="404" t="s">
        <v>1160</v>
      </c>
      <c r="BF222" s="236" t="s">
        <v>1170</v>
      </c>
      <c r="BG222" s="236" t="s">
        <v>1171</v>
      </c>
      <c r="BH222" s="236" t="s">
        <v>1172</v>
      </c>
      <c r="BM222" s="154" t="s">
        <v>294</v>
      </c>
      <c r="BN222" s="157" t="s">
        <v>295</v>
      </c>
      <c r="BO222" s="157" t="s">
        <v>296</v>
      </c>
      <c r="BP222" s="156" t="s">
        <v>297</v>
      </c>
      <c r="BQ222" s="155" t="s">
        <v>298</v>
      </c>
      <c r="BR222" s="155" t="s">
        <v>299</v>
      </c>
      <c r="BS222" s="121" t="s">
        <v>300</v>
      </c>
      <c r="BT222" s="121" t="s">
        <v>301</v>
      </c>
      <c r="BU222" s="121" t="s">
        <v>294</v>
      </c>
      <c r="BV222" s="121" t="s">
        <v>302</v>
      </c>
      <c r="BW222" s="121" t="s">
        <v>296</v>
      </c>
      <c r="BX222" s="121" t="s">
        <v>297</v>
      </c>
      <c r="BY222" s="121" t="s">
        <v>283</v>
      </c>
      <c r="BZ222" s="154"/>
      <c r="CA222" s="154"/>
      <c r="CB222" s="154"/>
      <c r="CC222" s="154" t="s">
        <v>227</v>
      </c>
      <c r="CD222" s="156" t="s">
        <v>228</v>
      </c>
      <c r="CE222" s="157" t="s">
        <v>229</v>
      </c>
      <c r="CF222" s="157" t="s">
        <v>230</v>
      </c>
      <c r="CG222" s="245" t="s">
        <v>231</v>
      </c>
      <c r="CH222" s="154" t="s">
        <v>232</v>
      </c>
      <c r="CI222" s="156" t="s">
        <v>233</v>
      </c>
      <c r="CJ222" s="156" t="s">
        <v>234</v>
      </c>
      <c r="CK222" s="158"/>
      <c r="CL222" s="158"/>
      <c r="CM222" s="158"/>
      <c r="CN222" s="158"/>
      <c r="CO222" s="158"/>
      <c r="CP222" s="158"/>
      <c r="CQ222" s="158"/>
      <c r="CR222" s="158"/>
      <c r="CS222" s="158"/>
      <c r="CT222" s="158"/>
      <c r="CU222" s="158"/>
      <c r="CV222" s="158"/>
      <c r="CW222" s="158"/>
      <c r="CX222" s="158"/>
      <c r="CY222" s="158"/>
      <c r="CZ222" s="91"/>
      <c r="DA222" s="92"/>
      <c r="DB222" s="92"/>
      <c r="DC222" s="92"/>
      <c r="DD222" s="92"/>
      <c r="DE222" s="91" t="s">
        <v>235</v>
      </c>
      <c r="DF222" s="92"/>
      <c r="DG222" s="158"/>
      <c r="DH222" s="158"/>
      <c r="DI222" s="92"/>
      <c r="DJ222" s="91"/>
      <c r="DK222" s="91"/>
      <c r="DL222" s="91"/>
      <c r="DM222" s="127" t="s">
        <v>283</v>
      </c>
      <c r="DN222" s="127" t="s">
        <v>283</v>
      </c>
      <c r="DO222" s="127" t="s">
        <v>283</v>
      </c>
      <c r="DP222" s="127"/>
      <c r="DQ222" s="91"/>
      <c r="DR222" s="91"/>
      <c r="DS222" s="91"/>
      <c r="DT222" s="91"/>
      <c r="DU222" s="91" t="s">
        <v>1173</v>
      </c>
      <c r="DV222" s="91" t="s">
        <v>1174</v>
      </c>
      <c r="DW222" s="91" t="s">
        <v>1175</v>
      </c>
      <c r="DX222" s="91" t="s">
        <v>1176</v>
      </c>
      <c r="DY222" s="91"/>
      <c r="DZ222" s="91"/>
      <c r="EA222" s="91"/>
      <c r="EB222" s="91"/>
      <c r="EC222" s="91"/>
      <c r="ED222" s="91"/>
      <c r="EE222" s="91"/>
      <c r="EF222" s="91"/>
      <c r="EG222" s="94"/>
      <c r="EH222" s="94"/>
      <c r="EI222" s="95"/>
      <c r="EJ222" s="95"/>
      <c r="EK222" s="96"/>
      <c r="EL222" s="74"/>
      <c r="EM222" s="74"/>
      <c r="EN222" s="137"/>
      <c r="EO222" s="185"/>
      <c r="EP222" s="185"/>
      <c r="EQ222" s="185" t="s">
        <v>1301</v>
      </c>
      <c r="ER222" s="185" t="s">
        <v>1302</v>
      </c>
      <c r="ES222" s="185" t="s">
        <v>1303</v>
      </c>
      <c r="ET222" s="185"/>
      <c r="EU222" s="185"/>
      <c r="EV222" s="137"/>
      <c r="EW222" s="137"/>
      <c r="EX222" s="356"/>
      <c r="EY222" s="356"/>
      <c r="EZ222" s="356"/>
      <c r="FA222" s="356"/>
      <c r="FB222" s="356"/>
      <c r="FC222" s="356"/>
      <c r="FD222" s="356"/>
      <c r="FE222" s="356"/>
      <c r="FF222" s="248"/>
      <c r="FG222" s="248"/>
      <c r="FH222" s="248"/>
      <c r="FI222" s="248"/>
      <c r="FJ222" s="248"/>
      <c r="FK222" s="248"/>
      <c r="FL222" s="135">
        <v>1</v>
      </c>
      <c r="FM222" s="136"/>
      <c r="FN222" s="136"/>
      <c r="FO222" s="136"/>
      <c r="FP222" s="136"/>
      <c r="FQ222" s="136"/>
      <c r="FR222" s="136"/>
      <c r="FS222" s="136"/>
      <c r="FT222" s="136"/>
      <c r="FU222" s="136"/>
      <c r="FV222" s="136"/>
    </row>
    <row r="223" spans="1:1108" s="249" customFormat="1">
      <c r="A223" s="199">
        <v>503</v>
      </c>
      <c r="B223" s="232">
        <v>206</v>
      </c>
      <c r="C223" s="201"/>
      <c r="D223" s="206"/>
      <c r="E223" s="326"/>
      <c r="F223" s="326"/>
      <c r="G223" s="206"/>
      <c r="H223" s="206"/>
      <c r="I223" s="206"/>
      <c r="J223" s="326"/>
      <c r="K223" s="326"/>
      <c r="L223" s="319"/>
      <c r="M223" s="332"/>
      <c r="N223" s="319"/>
      <c r="O223" s="321"/>
      <c r="P223" s="217"/>
      <c r="Q223" s="217"/>
      <c r="R223" s="217"/>
      <c r="S223" s="213"/>
      <c r="T223" s="213"/>
      <c r="U223" s="21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13"/>
      <c r="AF223" s="213"/>
      <c r="AG223" s="217"/>
      <c r="AH223" s="213"/>
      <c r="AI223" s="213"/>
      <c r="AJ223" s="217"/>
      <c r="AK223" s="217"/>
      <c r="AL223" s="321"/>
      <c r="AM223" s="321"/>
      <c r="AN223" s="321"/>
      <c r="AO223" s="321"/>
      <c r="AP223" s="217"/>
      <c r="AQ223" s="217"/>
      <c r="AR223" s="345"/>
      <c r="AS223" s="345"/>
      <c r="AT223" s="345"/>
      <c r="AU223" s="345"/>
      <c r="AV223" s="345"/>
      <c r="AW223" s="319"/>
      <c r="AX223" s="319"/>
      <c r="AY223" s="319"/>
      <c r="AZ223" s="319"/>
      <c r="BA223" s="319"/>
      <c r="BB223" s="332"/>
      <c r="BC223" s="332"/>
      <c r="BD223" s="332"/>
      <c r="BE223" s="203"/>
      <c r="BF223" s="319"/>
      <c r="BG223" s="319"/>
      <c r="BH223" s="319"/>
      <c r="BI223" s="252"/>
      <c r="BJ223" s="252"/>
      <c r="BK223" s="252"/>
      <c r="BL223" s="252"/>
      <c r="BM223" s="319"/>
      <c r="BN223" s="319"/>
      <c r="BO223" s="319"/>
      <c r="BP223" s="319"/>
      <c r="BQ223" s="319"/>
      <c r="BR223" s="319"/>
      <c r="BS223" s="222" t="s">
        <v>283</v>
      </c>
      <c r="BT223" s="222" t="s">
        <v>283</v>
      </c>
      <c r="BU223" s="222" t="s">
        <v>283</v>
      </c>
      <c r="BV223" s="222" t="s">
        <v>283</v>
      </c>
      <c r="BW223" s="222" t="s">
        <v>283</v>
      </c>
      <c r="BX223" s="222" t="s">
        <v>283</v>
      </c>
      <c r="BY223" s="222" t="s">
        <v>283</v>
      </c>
      <c r="BZ223" s="319"/>
      <c r="CA223" s="319"/>
      <c r="CB223" s="319"/>
      <c r="CC223" s="319"/>
      <c r="CD223" s="319"/>
      <c r="CE223" s="319"/>
      <c r="CF223" s="319"/>
      <c r="CG223" s="319"/>
      <c r="CH223" s="319"/>
      <c r="CI223" s="319"/>
      <c r="CJ223" s="319"/>
      <c r="CK223" s="319"/>
      <c r="CL223" s="319"/>
      <c r="CM223" s="319"/>
      <c r="CN223" s="319"/>
      <c r="CO223" s="319"/>
      <c r="CP223" s="319"/>
      <c r="CQ223" s="319"/>
      <c r="CR223" s="319"/>
      <c r="CS223" s="319"/>
      <c r="CT223" s="319"/>
      <c r="CU223" s="319"/>
      <c r="CV223" s="319"/>
      <c r="CW223" s="319"/>
      <c r="CX223" s="319"/>
      <c r="CY223" s="319"/>
      <c r="CZ223" s="319"/>
      <c r="DA223" s="330"/>
      <c r="DB223" s="330"/>
      <c r="DC223" s="330"/>
      <c r="DD223" s="330"/>
      <c r="DE223" s="319"/>
      <c r="DF223" s="330"/>
      <c r="DG223" s="319"/>
      <c r="DH223" s="319"/>
      <c r="DI223" s="330"/>
      <c r="DJ223" s="319"/>
      <c r="DK223" s="319"/>
      <c r="DL223" s="319"/>
      <c r="DM223" s="228" t="s">
        <v>283</v>
      </c>
      <c r="DN223" s="228" t="s">
        <v>283</v>
      </c>
      <c r="DO223" s="228" t="s">
        <v>283</v>
      </c>
      <c r="DP223" s="228"/>
      <c r="DQ223" s="319"/>
      <c r="DR223" s="319"/>
      <c r="DS223" s="319"/>
      <c r="DT223" s="319"/>
      <c r="DU223" s="319"/>
      <c r="DV223" s="319"/>
      <c r="DW223" s="319"/>
      <c r="DX223" s="319"/>
      <c r="DY223" s="319"/>
      <c r="DZ223" s="319"/>
      <c r="EA223" s="319"/>
      <c r="EB223" s="319"/>
      <c r="EC223" s="319"/>
      <c r="ED223" s="319"/>
      <c r="EE223" s="319"/>
      <c r="EF223" s="319"/>
      <c r="EG223" s="200"/>
      <c r="EH223" s="200"/>
      <c r="EI223" s="319"/>
      <c r="EJ223" s="319"/>
      <c r="EK223" s="281"/>
      <c r="EL223" s="319"/>
      <c r="EM223" s="319"/>
      <c r="EN223" s="200"/>
      <c r="EO223" s="281"/>
      <c r="EP223" s="281"/>
      <c r="EQ223" s="281"/>
      <c r="ER223" s="281"/>
      <c r="ES223" s="281"/>
      <c r="ET223" s="281"/>
      <c r="EU223" s="281"/>
      <c r="EV223" s="200"/>
      <c r="EW223" s="200"/>
      <c r="EX223" s="319"/>
      <c r="EY223" s="319"/>
      <c r="EZ223" s="319"/>
      <c r="FA223" s="319"/>
      <c r="FB223" s="319"/>
      <c r="FC223" s="319"/>
      <c r="FD223" s="319"/>
      <c r="FE223" s="319"/>
      <c r="FF223" s="317"/>
      <c r="FG223" s="317"/>
      <c r="FH223" s="317"/>
      <c r="FI223" s="317"/>
      <c r="FJ223" s="317"/>
      <c r="FK223" s="317"/>
      <c r="FL223" s="234">
        <v>1</v>
      </c>
      <c r="FM223" s="222"/>
      <c r="FN223" s="222"/>
      <c r="FO223" s="222"/>
      <c r="FP223" s="222"/>
      <c r="FQ223" s="222"/>
      <c r="FR223" s="222"/>
      <c r="FS223" s="222"/>
      <c r="FT223" s="222"/>
      <c r="FU223" s="222"/>
      <c r="FV223" s="222"/>
      <c r="FW223" s="252"/>
      <c r="FX223" s="252"/>
      <c r="FY223" s="252"/>
      <c r="FZ223" s="252"/>
      <c r="GA223" s="252"/>
      <c r="GB223" s="252"/>
      <c r="GC223" s="252"/>
      <c r="GD223" s="252"/>
      <c r="GE223" s="252"/>
      <c r="GF223" s="252"/>
      <c r="GG223" s="252"/>
      <c r="GH223" s="252"/>
      <c r="GI223" s="252"/>
      <c r="GJ223" s="252"/>
      <c r="GK223" s="252"/>
      <c r="GL223" s="252"/>
      <c r="GM223" s="252"/>
      <c r="GN223" s="252"/>
      <c r="GO223" s="252"/>
      <c r="GP223" s="252"/>
      <c r="GQ223" s="252"/>
      <c r="GR223" s="252"/>
      <c r="GS223" s="252"/>
      <c r="GT223" s="252"/>
      <c r="GU223" s="252"/>
      <c r="GV223" s="252"/>
      <c r="GW223" s="252"/>
      <c r="GX223" s="252"/>
      <c r="GY223" s="252"/>
      <c r="GZ223" s="252"/>
      <c r="HA223" s="252"/>
      <c r="HB223" s="252"/>
      <c r="HC223" s="252"/>
      <c r="HD223" s="252"/>
      <c r="HE223" s="252"/>
      <c r="HF223" s="252"/>
      <c r="HG223" s="252"/>
      <c r="HH223" s="252"/>
      <c r="HI223" s="252"/>
      <c r="HJ223" s="252"/>
      <c r="HK223" s="252"/>
      <c r="HL223" s="252"/>
      <c r="HM223" s="252"/>
      <c r="HN223" s="252"/>
      <c r="HO223" s="252"/>
      <c r="HP223" s="252"/>
      <c r="HQ223" s="252"/>
      <c r="HR223" s="252"/>
      <c r="HS223" s="252"/>
      <c r="HT223" s="252"/>
      <c r="HU223" s="252"/>
      <c r="HV223" s="252"/>
      <c r="HW223" s="252"/>
      <c r="HX223" s="252"/>
      <c r="HY223" s="252"/>
      <c r="HZ223" s="252"/>
      <c r="IA223" s="252"/>
      <c r="IB223" s="252"/>
      <c r="IC223" s="252"/>
      <c r="ID223" s="252"/>
      <c r="IE223" s="252"/>
      <c r="IF223" s="252"/>
      <c r="IG223" s="252"/>
      <c r="IH223" s="252"/>
      <c r="II223" s="252"/>
      <c r="IJ223" s="252"/>
      <c r="IK223" s="252"/>
      <c r="IL223" s="252"/>
      <c r="IM223" s="252"/>
      <c r="IN223" s="252"/>
      <c r="IO223" s="252"/>
      <c r="IP223" s="252"/>
      <c r="IQ223" s="252"/>
      <c r="IR223" s="252"/>
      <c r="IS223" s="252"/>
      <c r="IT223" s="252"/>
      <c r="IU223" s="252"/>
      <c r="IV223" s="252"/>
      <c r="IW223" s="252"/>
      <c r="IX223" s="252"/>
      <c r="IY223" s="252"/>
      <c r="IZ223" s="252"/>
      <c r="JA223" s="252"/>
      <c r="JB223" s="252"/>
      <c r="JC223" s="252"/>
      <c r="JD223" s="252"/>
      <c r="JE223" s="252"/>
      <c r="JF223" s="252"/>
      <c r="JG223" s="252"/>
      <c r="JH223" s="252"/>
      <c r="JI223" s="252"/>
      <c r="JJ223" s="252"/>
      <c r="JK223" s="252"/>
      <c r="JL223" s="252"/>
      <c r="JM223" s="252"/>
      <c r="JN223" s="252"/>
      <c r="JO223" s="252"/>
      <c r="JP223" s="252"/>
      <c r="JQ223" s="252"/>
      <c r="JR223" s="252"/>
      <c r="JS223" s="252"/>
      <c r="JT223" s="252"/>
      <c r="JU223" s="252"/>
      <c r="JV223" s="252"/>
      <c r="JW223" s="252"/>
      <c r="JX223" s="252"/>
      <c r="JY223" s="252"/>
      <c r="JZ223" s="252"/>
      <c r="KA223" s="252"/>
      <c r="KB223" s="252"/>
      <c r="KC223" s="252"/>
      <c r="KD223" s="252"/>
      <c r="KE223" s="252"/>
      <c r="KF223" s="252"/>
      <c r="KG223" s="252"/>
      <c r="KH223" s="252"/>
      <c r="KI223" s="252"/>
      <c r="KJ223" s="252"/>
      <c r="KK223" s="252"/>
      <c r="KL223" s="252"/>
      <c r="KM223" s="252"/>
      <c r="KN223" s="252"/>
      <c r="KO223" s="252"/>
      <c r="KP223" s="252"/>
      <c r="KQ223" s="252"/>
      <c r="KR223" s="252"/>
      <c r="KS223" s="252"/>
      <c r="KT223" s="252"/>
      <c r="KU223" s="252"/>
      <c r="KV223" s="252"/>
      <c r="KW223" s="252"/>
      <c r="KX223" s="252"/>
      <c r="KY223" s="252"/>
      <c r="KZ223" s="252"/>
      <c r="LA223" s="252"/>
      <c r="LB223" s="252"/>
      <c r="LC223" s="252"/>
      <c r="LD223" s="252"/>
      <c r="LE223" s="252"/>
      <c r="LF223" s="252"/>
      <c r="LG223" s="252"/>
      <c r="LH223" s="252"/>
      <c r="LI223" s="252"/>
      <c r="LJ223" s="252"/>
      <c r="LK223" s="252"/>
      <c r="LL223" s="252"/>
      <c r="LM223" s="252"/>
      <c r="LN223" s="252"/>
      <c r="LO223" s="252"/>
      <c r="LP223" s="252"/>
      <c r="LQ223" s="252"/>
      <c r="LR223" s="252"/>
      <c r="LS223" s="252"/>
      <c r="LT223" s="252"/>
      <c r="LU223" s="252"/>
      <c r="LV223" s="252"/>
      <c r="LW223" s="252"/>
      <c r="LX223" s="252"/>
      <c r="LY223" s="252"/>
      <c r="LZ223" s="252"/>
      <c r="MA223" s="252"/>
      <c r="MB223" s="252"/>
      <c r="MC223" s="252"/>
      <c r="MD223" s="252"/>
      <c r="ME223" s="252"/>
      <c r="MF223" s="252"/>
      <c r="MG223" s="252"/>
      <c r="MH223" s="252"/>
      <c r="MI223" s="252"/>
      <c r="MJ223" s="252"/>
      <c r="MK223" s="252"/>
      <c r="ML223" s="252"/>
      <c r="MM223" s="252"/>
      <c r="MN223" s="252"/>
      <c r="MO223" s="252"/>
      <c r="MP223" s="252"/>
      <c r="MQ223" s="252"/>
      <c r="MR223" s="252"/>
      <c r="MS223" s="252"/>
      <c r="MT223" s="252"/>
      <c r="MU223" s="252"/>
      <c r="MV223" s="252"/>
      <c r="MW223" s="252"/>
      <c r="MX223" s="252"/>
      <c r="MY223" s="252"/>
      <c r="MZ223" s="252"/>
      <c r="NA223" s="252"/>
      <c r="NB223" s="252"/>
      <c r="NC223" s="252"/>
      <c r="ND223" s="252"/>
      <c r="NE223" s="252"/>
      <c r="NF223" s="252"/>
      <c r="NG223" s="252"/>
      <c r="NH223" s="252"/>
      <c r="NI223" s="252"/>
      <c r="NJ223" s="252"/>
      <c r="NK223" s="252"/>
      <c r="NL223" s="252"/>
      <c r="NM223" s="252"/>
      <c r="NN223" s="252"/>
      <c r="NO223" s="252"/>
      <c r="NP223" s="252"/>
      <c r="NQ223" s="252"/>
      <c r="NR223" s="252"/>
      <c r="NS223" s="252"/>
      <c r="NT223" s="252"/>
      <c r="NU223" s="252"/>
      <c r="NV223" s="252"/>
      <c r="NW223" s="252"/>
      <c r="NX223" s="252"/>
      <c r="NY223" s="252"/>
      <c r="NZ223" s="252"/>
      <c r="OA223" s="252"/>
      <c r="OB223" s="252"/>
      <c r="OC223" s="252"/>
      <c r="OD223" s="252"/>
      <c r="OE223" s="252"/>
      <c r="OF223" s="252"/>
      <c r="OG223" s="252"/>
      <c r="OH223" s="252"/>
      <c r="OI223" s="252"/>
      <c r="OJ223" s="252"/>
      <c r="OK223" s="252"/>
      <c r="OL223" s="252"/>
      <c r="OM223" s="252"/>
      <c r="ON223" s="252"/>
      <c r="OO223" s="252"/>
      <c r="OP223" s="252"/>
      <c r="OQ223" s="252"/>
      <c r="OR223" s="252"/>
      <c r="OS223" s="252"/>
      <c r="OT223" s="252"/>
      <c r="OU223" s="252"/>
      <c r="OV223" s="252"/>
      <c r="OW223" s="252"/>
      <c r="OX223" s="252"/>
      <c r="OY223" s="252"/>
      <c r="OZ223" s="252"/>
      <c r="PA223" s="252"/>
      <c r="PB223" s="252"/>
      <c r="PC223" s="252"/>
      <c r="PD223" s="252"/>
      <c r="PE223" s="252"/>
      <c r="PF223" s="252"/>
      <c r="PG223" s="252"/>
      <c r="PH223" s="252"/>
      <c r="PI223" s="252"/>
      <c r="PJ223" s="252"/>
      <c r="PK223" s="252"/>
      <c r="PL223" s="252"/>
      <c r="PM223" s="252"/>
      <c r="PN223" s="252"/>
      <c r="PO223" s="252"/>
      <c r="PP223" s="252"/>
      <c r="PQ223" s="252"/>
      <c r="PR223" s="252"/>
      <c r="PS223" s="252"/>
      <c r="PT223" s="252"/>
      <c r="PU223" s="252"/>
      <c r="PV223" s="252"/>
      <c r="PW223" s="252"/>
      <c r="PX223" s="252"/>
      <c r="PY223" s="252"/>
      <c r="PZ223" s="252"/>
      <c r="QA223" s="252"/>
      <c r="QB223" s="252"/>
      <c r="QC223" s="252"/>
      <c r="QD223" s="252"/>
      <c r="QE223" s="252"/>
      <c r="QF223" s="252"/>
      <c r="QG223" s="252"/>
      <c r="QH223" s="252"/>
      <c r="QI223" s="252"/>
      <c r="QJ223" s="252"/>
      <c r="QK223" s="252"/>
      <c r="QL223" s="252"/>
      <c r="QM223" s="252"/>
      <c r="QN223" s="252"/>
      <c r="QO223" s="252"/>
      <c r="QP223" s="252"/>
      <c r="QQ223" s="252"/>
      <c r="QR223" s="252"/>
      <c r="QS223" s="252"/>
      <c r="QT223" s="252"/>
      <c r="QU223" s="252"/>
      <c r="QV223" s="252"/>
      <c r="QW223" s="252"/>
      <c r="QX223" s="252"/>
      <c r="QY223" s="252"/>
      <c r="QZ223" s="252"/>
      <c r="RA223" s="252"/>
      <c r="RB223" s="252"/>
      <c r="RC223" s="252"/>
      <c r="RD223" s="252"/>
      <c r="RE223" s="252"/>
      <c r="RF223" s="252"/>
      <c r="RG223" s="252"/>
      <c r="RH223" s="252"/>
      <c r="RI223" s="252"/>
      <c r="RJ223" s="252"/>
      <c r="RK223" s="252"/>
      <c r="RL223" s="252"/>
      <c r="RM223" s="252"/>
      <c r="RN223" s="252"/>
      <c r="RO223" s="252"/>
      <c r="RP223" s="252"/>
      <c r="RQ223" s="252"/>
      <c r="RR223" s="252"/>
      <c r="RS223" s="252"/>
      <c r="RT223" s="252"/>
      <c r="RU223" s="252"/>
      <c r="RV223" s="252"/>
      <c r="RW223" s="252"/>
      <c r="RX223" s="252"/>
      <c r="RY223" s="252"/>
      <c r="RZ223" s="252"/>
      <c r="SA223" s="252"/>
      <c r="SB223" s="252"/>
      <c r="SC223" s="252"/>
      <c r="SD223" s="252"/>
      <c r="SE223" s="252"/>
      <c r="SF223" s="252"/>
      <c r="SG223" s="252"/>
      <c r="SH223" s="252"/>
      <c r="SI223" s="252"/>
      <c r="SJ223" s="252"/>
      <c r="SK223" s="252"/>
      <c r="SL223" s="252"/>
      <c r="SM223" s="252"/>
      <c r="SN223" s="252"/>
      <c r="SO223" s="252"/>
      <c r="SP223" s="252"/>
      <c r="SQ223" s="252"/>
      <c r="SR223" s="252"/>
      <c r="SS223" s="252"/>
      <c r="ST223" s="252"/>
      <c r="SU223" s="252"/>
      <c r="SV223" s="252"/>
      <c r="SW223" s="252"/>
      <c r="SX223" s="252"/>
      <c r="SY223" s="252"/>
      <c r="SZ223" s="252"/>
      <c r="TA223" s="252"/>
      <c r="TB223" s="252"/>
      <c r="TC223" s="252"/>
      <c r="TD223" s="252"/>
      <c r="TE223" s="252"/>
      <c r="TF223" s="252"/>
      <c r="TG223" s="252"/>
      <c r="TH223" s="252"/>
      <c r="TI223" s="252"/>
      <c r="TJ223" s="252"/>
      <c r="TK223" s="252"/>
      <c r="TL223" s="252"/>
      <c r="TM223" s="252"/>
      <c r="TN223" s="252"/>
      <c r="TO223" s="252"/>
      <c r="TP223" s="252"/>
      <c r="TQ223" s="252"/>
      <c r="TR223" s="252"/>
      <c r="TS223" s="252"/>
      <c r="TT223" s="252"/>
      <c r="TU223" s="252"/>
      <c r="TV223" s="252"/>
      <c r="TW223" s="252"/>
      <c r="TX223" s="252"/>
      <c r="TY223" s="252"/>
      <c r="TZ223" s="252"/>
      <c r="UA223" s="252"/>
      <c r="UB223" s="252"/>
      <c r="UC223" s="252"/>
      <c r="UD223" s="252"/>
      <c r="UE223" s="252"/>
      <c r="UF223" s="252"/>
      <c r="UG223" s="252"/>
      <c r="UH223" s="252"/>
      <c r="UI223" s="252"/>
      <c r="UJ223" s="252"/>
      <c r="UK223" s="252"/>
      <c r="UL223" s="252"/>
      <c r="UM223" s="252"/>
      <c r="UN223" s="252"/>
      <c r="UO223" s="252"/>
      <c r="UP223" s="252"/>
      <c r="UQ223" s="252"/>
      <c r="UR223" s="252"/>
      <c r="US223" s="252"/>
      <c r="UT223" s="252"/>
      <c r="UU223" s="252"/>
      <c r="UV223" s="252"/>
      <c r="UW223" s="252"/>
      <c r="UX223" s="252"/>
      <c r="UY223" s="252"/>
      <c r="UZ223" s="252"/>
      <c r="VA223" s="252"/>
      <c r="VB223" s="252"/>
      <c r="VC223" s="252"/>
      <c r="VD223" s="252"/>
      <c r="VE223" s="252"/>
      <c r="VF223" s="252"/>
      <c r="VG223" s="252"/>
      <c r="VH223" s="252"/>
      <c r="VI223" s="252"/>
      <c r="VJ223" s="252"/>
      <c r="VK223" s="252"/>
      <c r="VL223" s="252"/>
      <c r="VM223" s="252"/>
      <c r="VN223" s="252"/>
      <c r="VO223" s="252"/>
      <c r="VP223" s="252"/>
      <c r="VQ223" s="252"/>
      <c r="VR223" s="252"/>
      <c r="VS223" s="252"/>
      <c r="VT223" s="252"/>
      <c r="VU223" s="252"/>
      <c r="VV223" s="252"/>
      <c r="VW223" s="252"/>
      <c r="VX223" s="252"/>
      <c r="VY223" s="252"/>
      <c r="VZ223" s="252"/>
      <c r="WA223" s="252"/>
      <c r="WB223" s="252"/>
      <c r="WC223" s="252"/>
      <c r="WD223" s="252"/>
      <c r="WE223" s="252"/>
      <c r="WF223" s="252"/>
      <c r="WG223" s="252"/>
      <c r="WH223" s="252"/>
      <c r="WI223" s="252"/>
      <c r="WJ223" s="252"/>
      <c r="WK223" s="252"/>
      <c r="WL223" s="252"/>
      <c r="WM223" s="252"/>
      <c r="WN223" s="252"/>
      <c r="WO223" s="252"/>
      <c r="WP223" s="252"/>
      <c r="WQ223" s="252"/>
      <c r="WR223" s="252"/>
      <c r="WS223" s="252"/>
      <c r="WT223" s="252"/>
      <c r="WU223" s="252"/>
      <c r="WV223" s="252"/>
      <c r="WW223" s="252"/>
      <c r="WX223" s="252"/>
      <c r="WY223" s="252"/>
      <c r="WZ223" s="252"/>
      <c r="XA223" s="252"/>
      <c r="XB223" s="252"/>
      <c r="XC223" s="252"/>
      <c r="XD223" s="252"/>
      <c r="XE223" s="252"/>
      <c r="XF223" s="252"/>
      <c r="XG223" s="252"/>
      <c r="XH223" s="252"/>
      <c r="XI223" s="252"/>
      <c r="XJ223" s="252"/>
      <c r="XK223" s="252"/>
      <c r="XL223" s="252"/>
      <c r="XM223" s="252"/>
      <c r="XN223" s="252"/>
      <c r="XO223" s="252"/>
      <c r="XP223" s="252"/>
      <c r="XQ223" s="252"/>
      <c r="XR223" s="252"/>
      <c r="XS223" s="252"/>
      <c r="XT223" s="252"/>
      <c r="XU223" s="252"/>
      <c r="XV223" s="252"/>
      <c r="XW223" s="252"/>
      <c r="XX223" s="252"/>
      <c r="XY223" s="252"/>
      <c r="XZ223" s="252"/>
      <c r="YA223" s="252"/>
      <c r="YB223" s="252"/>
      <c r="YC223" s="252"/>
      <c r="YD223" s="252"/>
      <c r="YE223" s="252"/>
      <c r="YF223" s="252"/>
      <c r="YG223" s="252"/>
      <c r="YH223" s="252"/>
      <c r="YI223" s="252"/>
      <c r="YJ223" s="252"/>
      <c r="YK223" s="252"/>
      <c r="YL223" s="252"/>
      <c r="YM223" s="252"/>
      <c r="YN223" s="252"/>
      <c r="YO223" s="252"/>
      <c r="YP223" s="252"/>
      <c r="YQ223" s="252"/>
      <c r="YR223" s="252"/>
      <c r="YS223" s="252"/>
      <c r="YT223" s="252"/>
      <c r="YU223" s="252"/>
      <c r="YV223" s="252"/>
      <c r="YW223" s="252"/>
      <c r="YX223" s="252"/>
      <c r="YY223" s="252"/>
      <c r="YZ223" s="252"/>
      <c r="ZA223" s="252"/>
      <c r="ZB223" s="252"/>
      <c r="ZC223" s="252"/>
      <c r="ZD223" s="252"/>
      <c r="ZE223" s="252"/>
      <c r="ZF223" s="252"/>
      <c r="ZG223" s="252"/>
      <c r="ZH223" s="252"/>
      <c r="ZI223" s="252"/>
      <c r="ZJ223" s="252"/>
      <c r="ZK223" s="252"/>
      <c r="ZL223" s="252"/>
      <c r="ZM223" s="252"/>
      <c r="ZN223" s="252"/>
      <c r="ZO223" s="252"/>
      <c r="ZP223" s="252"/>
      <c r="ZQ223" s="252"/>
      <c r="ZR223" s="252"/>
      <c r="ZS223" s="252"/>
      <c r="ZT223" s="252"/>
      <c r="ZU223" s="252"/>
      <c r="ZV223" s="252"/>
      <c r="ZW223" s="252"/>
      <c r="ZX223" s="252"/>
      <c r="ZY223" s="252"/>
      <c r="ZZ223" s="252"/>
      <c r="AAA223" s="252"/>
      <c r="AAB223" s="252"/>
      <c r="AAC223" s="252"/>
      <c r="AAD223" s="252"/>
      <c r="AAE223" s="252"/>
      <c r="AAF223" s="252"/>
      <c r="AAG223" s="252"/>
      <c r="AAH223" s="252"/>
      <c r="AAI223" s="252"/>
      <c r="AAJ223" s="252"/>
      <c r="AAK223" s="252"/>
      <c r="AAL223" s="252"/>
      <c r="AAM223" s="252"/>
      <c r="AAN223" s="252"/>
      <c r="AAO223" s="252"/>
      <c r="AAP223" s="252"/>
      <c r="AAQ223" s="252"/>
      <c r="AAR223" s="252"/>
      <c r="AAS223" s="252"/>
      <c r="AAT223" s="252"/>
      <c r="AAU223" s="252"/>
      <c r="AAV223" s="252"/>
      <c r="AAW223" s="252"/>
      <c r="AAX223" s="252"/>
      <c r="AAY223" s="252"/>
      <c r="AAZ223" s="252"/>
      <c r="ABA223" s="252"/>
      <c r="ABB223" s="252"/>
      <c r="ABC223" s="252"/>
      <c r="ABD223" s="252"/>
      <c r="ABE223" s="252"/>
      <c r="ABF223" s="252"/>
      <c r="ABG223" s="252"/>
      <c r="ABH223" s="252"/>
      <c r="ABI223" s="252"/>
      <c r="ABJ223" s="252"/>
      <c r="ABK223" s="252"/>
      <c r="ABL223" s="252"/>
      <c r="ABM223" s="252"/>
      <c r="ABN223" s="252"/>
      <c r="ABO223" s="252"/>
      <c r="ABP223" s="252"/>
      <c r="ABQ223" s="252"/>
      <c r="ABR223" s="252"/>
      <c r="ABS223" s="252"/>
      <c r="ABT223" s="252"/>
      <c r="ABU223" s="252"/>
      <c r="ABV223" s="252"/>
      <c r="ABW223" s="252"/>
      <c r="ABX223" s="252"/>
      <c r="ABY223" s="252"/>
      <c r="ABZ223" s="252"/>
      <c r="ACA223" s="252"/>
      <c r="ACB223" s="252"/>
      <c r="ACC223" s="252"/>
      <c r="ACD223" s="252"/>
      <c r="ACE223" s="252"/>
      <c r="ACF223" s="252"/>
      <c r="ACG223" s="252"/>
      <c r="ACH223" s="252"/>
      <c r="ACI223" s="252"/>
      <c r="ACJ223" s="252"/>
      <c r="ACK223" s="252"/>
      <c r="ACL223" s="252"/>
      <c r="ACM223" s="252"/>
      <c r="ACN223" s="252"/>
      <c r="ACO223" s="252"/>
      <c r="ACP223" s="252"/>
      <c r="ACQ223" s="252"/>
      <c r="ACR223" s="252"/>
      <c r="ACS223" s="252"/>
      <c r="ACT223" s="252"/>
      <c r="ACU223" s="252"/>
      <c r="ACV223" s="252"/>
      <c r="ACW223" s="252"/>
      <c r="ACX223" s="252"/>
      <c r="ACY223" s="252"/>
      <c r="ACZ223" s="252"/>
      <c r="ADA223" s="252"/>
      <c r="ADB223" s="252"/>
      <c r="ADC223" s="252"/>
      <c r="ADD223" s="252"/>
      <c r="ADE223" s="252"/>
      <c r="ADF223" s="252"/>
      <c r="ADG223" s="252"/>
      <c r="ADH223" s="252"/>
      <c r="ADI223" s="252"/>
      <c r="ADJ223" s="252"/>
      <c r="ADK223" s="252"/>
      <c r="ADL223" s="252"/>
      <c r="ADM223" s="252"/>
      <c r="ADN223" s="252"/>
      <c r="ADO223" s="252"/>
      <c r="ADP223" s="252"/>
      <c r="ADQ223" s="252"/>
      <c r="ADR223" s="252"/>
      <c r="ADS223" s="252"/>
      <c r="ADT223" s="252"/>
      <c r="ADU223" s="252"/>
      <c r="ADV223" s="252"/>
      <c r="ADW223" s="252"/>
      <c r="ADX223" s="252"/>
      <c r="ADY223" s="252"/>
      <c r="ADZ223" s="252"/>
      <c r="AEA223" s="252"/>
      <c r="AEB223" s="252"/>
      <c r="AEC223" s="252"/>
      <c r="AED223" s="252"/>
      <c r="AEE223" s="252"/>
      <c r="AEF223" s="252"/>
      <c r="AEG223" s="252"/>
      <c r="AEH223" s="252"/>
      <c r="AEI223" s="252"/>
      <c r="AEJ223" s="252"/>
      <c r="AEK223" s="252"/>
      <c r="AEL223" s="252"/>
      <c r="AEM223" s="252"/>
      <c r="AEN223" s="252"/>
      <c r="AEO223" s="252"/>
      <c r="AEP223" s="252"/>
      <c r="AEQ223" s="252"/>
      <c r="AER223" s="252"/>
      <c r="AES223" s="252"/>
      <c r="AET223" s="252"/>
      <c r="AEU223" s="252"/>
      <c r="AEV223" s="252"/>
      <c r="AEW223" s="252"/>
      <c r="AEX223" s="252"/>
      <c r="AEY223" s="252"/>
      <c r="AEZ223" s="252"/>
      <c r="AFA223" s="252"/>
      <c r="AFB223" s="252"/>
      <c r="AFC223" s="252"/>
      <c r="AFD223" s="252"/>
      <c r="AFE223" s="252"/>
      <c r="AFF223" s="252"/>
      <c r="AFG223" s="252"/>
      <c r="AFH223" s="252"/>
      <c r="AFI223" s="252"/>
      <c r="AFJ223" s="252"/>
      <c r="AFK223" s="252"/>
      <c r="AFL223" s="252"/>
      <c r="AFM223" s="252"/>
      <c r="AFN223" s="252"/>
      <c r="AFO223" s="252"/>
      <c r="AFP223" s="252"/>
      <c r="AFQ223" s="252"/>
      <c r="AFR223" s="252"/>
      <c r="AFS223" s="252"/>
      <c r="AFT223" s="252"/>
      <c r="AFU223" s="252"/>
      <c r="AFV223" s="252"/>
      <c r="AFW223" s="252"/>
      <c r="AFX223" s="252"/>
      <c r="AFY223" s="252"/>
      <c r="AFZ223" s="252"/>
      <c r="AGA223" s="252"/>
      <c r="AGB223" s="252"/>
      <c r="AGC223" s="252"/>
      <c r="AGD223" s="252"/>
      <c r="AGE223" s="252"/>
      <c r="AGF223" s="252"/>
      <c r="AGG223" s="252"/>
      <c r="AGH223" s="252"/>
      <c r="AGI223" s="252"/>
      <c r="AGJ223" s="252"/>
      <c r="AGK223" s="252"/>
      <c r="AGL223" s="252"/>
      <c r="AGM223" s="252"/>
      <c r="AGN223" s="252"/>
      <c r="AGO223" s="252"/>
      <c r="AGP223" s="252"/>
      <c r="AGQ223" s="252"/>
      <c r="AGR223" s="252"/>
      <c r="AGS223" s="252"/>
      <c r="AGT223" s="252"/>
      <c r="AGU223" s="252"/>
      <c r="AGV223" s="252"/>
      <c r="AGW223" s="252"/>
      <c r="AGX223" s="252"/>
      <c r="AGY223" s="252"/>
      <c r="AGZ223" s="252"/>
      <c r="AHA223" s="252"/>
      <c r="AHB223" s="252"/>
      <c r="AHC223" s="252"/>
      <c r="AHD223" s="252"/>
      <c r="AHE223" s="252"/>
      <c r="AHF223" s="252"/>
      <c r="AHG223" s="252"/>
      <c r="AHH223" s="252"/>
      <c r="AHI223" s="252"/>
      <c r="AHJ223" s="252"/>
      <c r="AHK223" s="252"/>
      <c r="AHL223" s="252"/>
      <c r="AHM223" s="252"/>
      <c r="AHN223" s="252"/>
      <c r="AHO223" s="252"/>
      <c r="AHP223" s="252"/>
      <c r="AHQ223" s="252"/>
      <c r="AHR223" s="252"/>
      <c r="AHS223" s="252"/>
      <c r="AHT223" s="252"/>
      <c r="AHU223" s="252"/>
      <c r="AHV223" s="252"/>
      <c r="AHW223" s="252"/>
      <c r="AHX223" s="252"/>
      <c r="AHY223" s="252"/>
      <c r="AHZ223" s="252"/>
      <c r="AIA223" s="252"/>
      <c r="AIB223" s="252"/>
      <c r="AIC223" s="252"/>
      <c r="AID223" s="252"/>
      <c r="AIE223" s="252"/>
      <c r="AIF223" s="252"/>
      <c r="AIG223" s="252"/>
      <c r="AIH223" s="252"/>
      <c r="AII223" s="252"/>
      <c r="AIJ223" s="252"/>
      <c r="AIK223" s="252"/>
      <c r="AIL223" s="252"/>
      <c r="AIM223" s="252"/>
      <c r="AIN223" s="252"/>
      <c r="AIO223" s="252"/>
      <c r="AIP223" s="252"/>
      <c r="AIQ223" s="252"/>
      <c r="AIR223" s="252"/>
      <c r="AIS223" s="252"/>
      <c r="AIT223" s="252"/>
      <c r="AIU223" s="252"/>
      <c r="AIV223" s="252"/>
      <c r="AIW223" s="252"/>
      <c r="AIX223" s="252"/>
      <c r="AIY223" s="252"/>
      <c r="AIZ223" s="252"/>
      <c r="AJA223" s="252"/>
      <c r="AJB223" s="252"/>
      <c r="AJC223" s="252"/>
      <c r="AJD223" s="252"/>
      <c r="AJE223" s="252"/>
      <c r="AJF223" s="252"/>
      <c r="AJG223" s="252"/>
      <c r="AJH223" s="252"/>
      <c r="AJI223" s="252"/>
      <c r="AJJ223" s="252"/>
      <c r="AJK223" s="252"/>
      <c r="AJL223" s="252"/>
      <c r="AJM223" s="252"/>
      <c r="AJN223" s="252"/>
      <c r="AJO223" s="252"/>
      <c r="AJP223" s="252"/>
      <c r="AJQ223" s="252"/>
      <c r="AJR223" s="252"/>
      <c r="AJS223" s="252"/>
      <c r="AJT223" s="252"/>
      <c r="AJU223" s="252"/>
      <c r="AJV223" s="252"/>
      <c r="AJW223" s="252"/>
      <c r="AJX223" s="252"/>
      <c r="AJY223" s="252"/>
      <c r="AJZ223" s="252"/>
      <c r="AKA223" s="252"/>
      <c r="AKB223" s="252"/>
      <c r="AKC223" s="252"/>
      <c r="AKD223" s="252"/>
      <c r="AKE223" s="252"/>
      <c r="AKF223" s="252"/>
      <c r="AKG223" s="252"/>
      <c r="AKH223" s="252"/>
      <c r="AKI223" s="252"/>
      <c r="AKJ223" s="252"/>
      <c r="AKK223" s="252"/>
      <c r="AKL223" s="252"/>
      <c r="AKM223" s="252"/>
      <c r="AKN223" s="252"/>
      <c r="AKO223" s="252"/>
      <c r="AKP223" s="252"/>
      <c r="AKQ223" s="252"/>
      <c r="AKR223" s="252"/>
      <c r="AKS223" s="252"/>
      <c r="AKT223" s="252"/>
      <c r="AKU223" s="252"/>
      <c r="AKV223" s="252"/>
      <c r="AKW223" s="252"/>
      <c r="AKX223" s="252"/>
      <c r="AKY223" s="252"/>
      <c r="AKZ223" s="252"/>
      <c r="ALA223" s="252"/>
      <c r="ALB223" s="252"/>
      <c r="ALC223" s="252"/>
      <c r="ALD223" s="252"/>
      <c r="ALE223" s="252"/>
      <c r="ALF223" s="252"/>
      <c r="ALG223" s="252"/>
      <c r="ALH223" s="252"/>
      <c r="ALI223" s="252"/>
      <c r="ALJ223" s="252"/>
      <c r="ALK223" s="252"/>
      <c r="ALL223" s="252"/>
      <c r="ALM223" s="252"/>
      <c r="ALN223" s="252"/>
      <c r="ALO223" s="252"/>
      <c r="ALP223" s="252"/>
      <c r="ALQ223" s="252"/>
      <c r="ALR223" s="252"/>
      <c r="ALS223" s="252"/>
      <c r="ALT223" s="252"/>
      <c r="ALU223" s="252"/>
      <c r="ALV223" s="252"/>
      <c r="ALW223" s="252"/>
      <c r="ALX223" s="252"/>
      <c r="ALY223" s="252"/>
      <c r="ALZ223" s="252"/>
      <c r="AMA223" s="252"/>
      <c r="AMB223" s="252"/>
      <c r="AMC223" s="252"/>
      <c r="AMD223" s="252"/>
      <c r="AME223" s="252"/>
      <c r="AMF223" s="252"/>
      <c r="AMG223" s="252"/>
      <c r="AMH223" s="252"/>
      <c r="AMI223" s="252"/>
      <c r="AMJ223" s="252"/>
      <c r="AMK223" s="252"/>
      <c r="AML223" s="252"/>
      <c r="AMM223" s="252"/>
      <c r="AMN223" s="252"/>
      <c r="AMO223" s="252"/>
      <c r="AMP223" s="252"/>
      <c r="AMQ223" s="252"/>
      <c r="AMR223" s="252"/>
      <c r="AMS223" s="252"/>
      <c r="AMT223" s="252"/>
      <c r="AMU223" s="252"/>
      <c r="AMV223" s="252"/>
      <c r="AMW223" s="252"/>
      <c r="AMX223" s="252"/>
      <c r="AMY223" s="252"/>
      <c r="AMZ223" s="252"/>
      <c r="ANA223" s="252"/>
      <c r="ANB223" s="252"/>
      <c r="ANC223" s="252"/>
      <c r="AND223" s="252"/>
      <c r="ANE223" s="252"/>
      <c r="ANF223" s="252"/>
      <c r="ANG223" s="252"/>
      <c r="ANH223" s="252"/>
      <c r="ANI223" s="252"/>
      <c r="ANJ223" s="252"/>
      <c r="ANK223" s="252"/>
      <c r="ANL223" s="252"/>
      <c r="ANM223" s="252"/>
      <c r="ANN223" s="252"/>
      <c r="ANO223" s="252"/>
      <c r="ANP223" s="252"/>
      <c r="ANQ223" s="252"/>
      <c r="ANR223" s="252"/>
      <c r="ANS223" s="252"/>
      <c r="ANT223" s="252"/>
      <c r="ANU223" s="252"/>
      <c r="ANV223" s="252"/>
      <c r="ANW223" s="252"/>
      <c r="ANX223" s="252"/>
      <c r="ANY223" s="252"/>
      <c r="ANZ223" s="252"/>
      <c r="AOA223" s="252"/>
      <c r="AOB223" s="252"/>
      <c r="AOC223" s="252"/>
      <c r="AOD223" s="252"/>
      <c r="AOE223" s="252"/>
      <c r="AOF223" s="252"/>
      <c r="AOG223" s="252"/>
      <c r="AOH223" s="252"/>
      <c r="AOI223" s="252"/>
      <c r="AOJ223" s="252"/>
      <c r="AOK223" s="252"/>
      <c r="AOL223" s="252"/>
      <c r="AOM223" s="252"/>
      <c r="AON223" s="252"/>
      <c r="AOO223" s="252"/>
      <c r="AOP223" s="252"/>
      <c r="AOQ223" s="252"/>
      <c r="AOR223" s="252"/>
      <c r="AOS223" s="252"/>
      <c r="AOT223" s="252"/>
      <c r="AOU223" s="252"/>
      <c r="AOV223" s="252"/>
      <c r="AOW223" s="252"/>
      <c r="AOX223" s="252"/>
      <c r="AOY223" s="252"/>
      <c r="AOZ223" s="252"/>
      <c r="APA223" s="252"/>
      <c r="APB223" s="252"/>
      <c r="APC223" s="252"/>
      <c r="APD223" s="252"/>
      <c r="APE223" s="252"/>
      <c r="APF223" s="252"/>
      <c r="APG223" s="252"/>
      <c r="APH223" s="252"/>
      <c r="API223" s="252"/>
      <c r="APJ223" s="252"/>
      <c r="APK223" s="252"/>
      <c r="APL223" s="252"/>
      <c r="APM223" s="252"/>
      <c r="APN223" s="252"/>
      <c r="APO223" s="252"/>
      <c r="APP223" s="252"/>
    </row>
    <row r="224" spans="1:1108" s="249" customFormat="1">
      <c r="A224" s="42">
        <v>504</v>
      </c>
      <c r="B224" s="168">
        <v>207</v>
      </c>
      <c r="C224" s="102" t="s">
        <v>1306</v>
      </c>
      <c r="D224" s="174">
        <v>2015</v>
      </c>
      <c r="E224" s="97" t="s">
        <v>1160</v>
      </c>
      <c r="F224" s="280" t="s">
        <v>1308</v>
      </c>
      <c r="G224" s="405" t="s">
        <v>1307</v>
      </c>
      <c r="H224" s="405" t="s">
        <v>1310</v>
      </c>
      <c r="I224" s="405" t="s">
        <v>1309</v>
      </c>
      <c r="J224" s="10" t="s">
        <v>1311</v>
      </c>
      <c r="K224" s="10" t="s">
        <v>1312</v>
      </c>
      <c r="L224" s="74" t="s">
        <v>1313</v>
      </c>
      <c r="M224" s="10" t="s">
        <v>1314</v>
      </c>
      <c r="N224" s="74" t="s">
        <v>201</v>
      </c>
      <c r="O224" s="177">
        <v>101649</v>
      </c>
      <c r="P224" s="401">
        <v>25</v>
      </c>
      <c r="Q224" s="401" t="s">
        <v>0</v>
      </c>
      <c r="R224" s="401">
        <v>20</v>
      </c>
      <c r="S224" s="109" t="s">
        <v>0</v>
      </c>
      <c r="T224" s="109">
        <v>1</v>
      </c>
      <c r="U224" s="109" t="s">
        <v>0</v>
      </c>
      <c r="V224" s="109">
        <v>4.2</v>
      </c>
      <c r="W224" s="109" t="s">
        <v>0</v>
      </c>
      <c r="X224" s="109">
        <v>2</v>
      </c>
      <c r="Y224" s="109" t="s">
        <v>0</v>
      </c>
      <c r="Z224" s="109">
        <v>3</v>
      </c>
      <c r="AA224" s="109" t="s">
        <v>0</v>
      </c>
      <c r="AB224" s="109"/>
      <c r="AC224" s="109" t="s">
        <v>0</v>
      </c>
      <c r="AD224" s="109"/>
      <c r="AE224" s="109" t="s">
        <v>0</v>
      </c>
      <c r="AF224" s="77">
        <v>2</v>
      </c>
      <c r="AG224" s="78">
        <v>4</v>
      </c>
      <c r="AH224" s="77" t="s">
        <v>1169</v>
      </c>
      <c r="AI224" s="77" t="s">
        <v>0</v>
      </c>
      <c r="AJ224" s="78"/>
      <c r="AK224" s="78"/>
      <c r="AL224" s="25" t="s">
        <v>11</v>
      </c>
      <c r="AM224" s="25"/>
      <c r="AN224" s="25"/>
      <c r="AO224" s="25"/>
      <c r="AP224" s="111">
        <v>100</v>
      </c>
      <c r="AQ224" s="111" t="s">
        <v>7</v>
      </c>
      <c r="AR224" s="83">
        <v>6.0000000000000001E-3</v>
      </c>
      <c r="AS224" s="83" t="s">
        <v>20</v>
      </c>
      <c r="AT224" s="265"/>
      <c r="AU224" s="266"/>
      <c r="AV224" s="266"/>
      <c r="AW224" s="74" t="s">
        <v>206</v>
      </c>
      <c r="AX224" s="74" t="s">
        <v>207</v>
      </c>
      <c r="AY224" s="74" t="s">
        <v>208</v>
      </c>
      <c r="AZ224" s="74" t="s">
        <v>209</v>
      </c>
      <c r="BA224" s="152" t="s">
        <v>4</v>
      </c>
      <c r="BB224" s="86" t="s">
        <v>165</v>
      </c>
      <c r="BC224" s="86" t="s">
        <v>4</v>
      </c>
      <c r="BD224" s="86" t="s">
        <v>166</v>
      </c>
      <c r="BE224" s="404" t="s">
        <v>1160</v>
      </c>
      <c r="BF224" s="236" t="s">
        <v>1170</v>
      </c>
      <c r="BG224" s="236" t="s">
        <v>1171</v>
      </c>
      <c r="BH224" s="236" t="s">
        <v>1172</v>
      </c>
      <c r="BM224" s="155" t="s">
        <v>215</v>
      </c>
      <c r="BN224" s="154" t="s">
        <v>216</v>
      </c>
      <c r="BO224" s="154" t="s">
        <v>217</v>
      </c>
      <c r="BP224" s="154" t="s">
        <v>218</v>
      </c>
      <c r="BQ224" s="155" t="s">
        <v>219</v>
      </c>
      <c r="BR224" s="154" t="s">
        <v>220</v>
      </c>
      <c r="BS224" s="121" t="s">
        <v>221</v>
      </c>
      <c r="BT224" s="121" t="s">
        <v>222</v>
      </c>
      <c r="BU224" s="121" t="s">
        <v>215</v>
      </c>
      <c r="BV224" s="121" t="s">
        <v>216</v>
      </c>
      <c r="BW224" s="121" t="s">
        <v>217</v>
      </c>
      <c r="BX224" s="121" t="s">
        <v>218</v>
      </c>
      <c r="BY224" s="121" t="s">
        <v>283</v>
      </c>
      <c r="BZ224" s="154"/>
      <c r="CA224" s="154"/>
      <c r="CB224" s="154"/>
      <c r="CC224" s="154" t="s">
        <v>227</v>
      </c>
      <c r="CD224" s="156" t="s">
        <v>228</v>
      </c>
      <c r="CE224" s="157" t="s">
        <v>229</v>
      </c>
      <c r="CF224" s="157" t="s">
        <v>230</v>
      </c>
      <c r="CG224" s="245" t="s">
        <v>231</v>
      </c>
      <c r="CH224" s="154" t="s">
        <v>232</v>
      </c>
      <c r="CI224" s="156" t="s">
        <v>233</v>
      </c>
      <c r="CJ224" s="156" t="s">
        <v>234</v>
      </c>
      <c r="CK224" s="158"/>
      <c r="CL224" s="158"/>
      <c r="CM224" s="158"/>
      <c r="CN224" s="158"/>
      <c r="CO224" s="158"/>
      <c r="CP224" s="158"/>
      <c r="CQ224" s="158"/>
      <c r="CR224" s="158"/>
      <c r="CS224" s="158"/>
      <c r="CT224" s="158"/>
      <c r="CU224" s="158"/>
      <c r="CV224" s="158"/>
      <c r="CW224" s="158"/>
      <c r="CX224" s="158"/>
      <c r="CY224" s="158"/>
      <c r="CZ224" s="91"/>
      <c r="DA224" s="92"/>
      <c r="DB224" s="92"/>
      <c r="DC224" s="92"/>
      <c r="DD224" s="92"/>
      <c r="DE224" s="91" t="s">
        <v>235</v>
      </c>
      <c r="DF224" s="92"/>
      <c r="DG224" s="158"/>
      <c r="DH224" s="158"/>
      <c r="DI224" s="92" t="s">
        <v>1315</v>
      </c>
      <c r="DJ224" s="91" t="s">
        <v>237</v>
      </c>
      <c r="DK224" s="91" t="s">
        <v>238</v>
      </c>
      <c r="DL224" s="91" t="s">
        <v>239</v>
      </c>
      <c r="DM224" s="127" t="s">
        <v>283</v>
      </c>
      <c r="DN224" s="127" t="s">
        <v>283</v>
      </c>
      <c r="DO224" s="127" t="s">
        <v>283</v>
      </c>
      <c r="DP224" s="127"/>
      <c r="DQ224" s="91"/>
      <c r="DR224" s="91"/>
      <c r="DS224" s="91"/>
      <c r="DT224" s="91"/>
      <c r="DU224" s="91" t="s">
        <v>241</v>
      </c>
      <c r="DV224" s="91" t="s">
        <v>242</v>
      </c>
      <c r="DW224" s="91" t="s">
        <v>243</v>
      </c>
      <c r="DX224" s="91" t="s">
        <v>1316</v>
      </c>
      <c r="DY224" s="91"/>
      <c r="DZ224" s="91"/>
      <c r="EA224" s="91"/>
      <c r="EB224" s="91"/>
      <c r="EC224" s="91"/>
      <c r="ED224" s="91"/>
      <c r="EE224" s="91"/>
      <c r="EF224" s="91"/>
      <c r="EG224" s="94"/>
      <c r="EH224" s="94"/>
      <c r="EI224" s="95"/>
      <c r="EJ224" s="95"/>
      <c r="EK224" s="96"/>
      <c r="EL224" s="74"/>
      <c r="EM224" s="74"/>
      <c r="EN224" s="137"/>
      <c r="EO224" s="185"/>
      <c r="EP224" s="185"/>
      <c r="EQ224" s="185" t="s">
        <v>1317</v>
      </c>
      <c r="ER224" s="185" t="s">
        <v>1318</v>
      </c>
      <c r="ES224" s="185" t="s">
        <v>1319</v>
      </c>
      <c r="ET224" s="185"/>
      <c r="EU224" s="185"/>
      <c r="EV224" s="137"/>
      <c r="EW224" s="137"/>
      <c r="EX224" s="356" t="s">
        <v>603</v>
      </c>
      <c r="EY224" s="356"/>
      <c r="EZ224" s="356"/>
      <c r="FA224" s="356"/>
      <c r="FB224" s="356"/>
      <c r="FC224" s="356"/>
      <c r="FD224" s="356"/>
      <c r="FE224" s="356"/>
      <c r="FF224" s="240">
        <v>28630</v>
      </c>
      <c r="FG224" s="248"/>
      <c r="FH224" s="248"/>
      <c r="FI224" s="240">
        <v>115789</v>
      </c>
      <c r="FJ224" s="248"/>
      <c r="FK224" s="248"/>
      <c r="FL224" s="135">
        <v>1</v>
      </c>
      <c r="FM224" s="136"/>
      <c r="FN224" s="136"/>
      <c r="FO224" s="136"/>
      <c r="FP224" s="136"/>
      <c r="FQ224" s="136"/>
      <c r="FR224" s="136"/>
      <c r="FS224" s="136"/>
      <c r="FT224" s="136"/>
      <c r="FU224" s="136"/>
      <c r="FV224" s="136"/>
    </row>
    <row r="225" spans="1:1108" s="249" customFormat="1">
      <c r="A225" s="42">
        <v>505</v>
      </c>
      <c r="B225" s="168">
        <v>208</v>
      </c>
      <c r="C225" s="102" t="s">
        <v>1320</v>
      </c>
      <c r="D225" s="174">
        <v>2015</v>
      </c>
      <c r="E225" s="97" t="s">
        <v>1160</v>
      </c>
      <c r="F225" s="280" t="s">
        <v>1308</v>
      </c>
      <c r="G225" s="405" t="s">
        <v>1307</v>
      </c>
      <c r="H225" s="405" t="s">
        <v>1310</v>
      </c>
      <c r="I225" s="405" t="s">
        <v>1309</v>
      </c>
      <c r="J225" s="10" t="s">
        <v>1311</v>
      </c>
      <c r="K225" s="10" t="s">
        <v>1312</v>
      </c>
      <c r="L225" s="74" t="s">
        <v>1313</v>
      </c>
      <c r="M225" s="10" t="s">
        <v>1314</v>
      </c>
      <c r="N225" s="74" t="s">
        <v>201</v>
      </c>
      <c r="O225" s="177">
        <v>101651</v>
      </c>
      <c r="P225" s="401">
        <v>30</v>
      </c>
      <c r="Q225" s="401" t="s">
        <v>0</v>
      </c>
      <c r="R225" s="401">
        <v>26</v>
      </c>
      <c r="S225" s="109" t="s">
        <v>0</v>
      </c>
      <c r="T225" s="109">
        <v>1</v>
      </c>
      <c r="U225" s="109" t="s">
        <v>0</v>
      </c>
      <c r="V225" s="109">
        <v>4.2</v>
      </c>
      <c r="W225" s="109" t="s">
        <v>0</v>
      </c>
      <c r="X225" s="109">
        <v>2</v>
      </c>
      <c r="Y225" s="109" t="s">
        <v>0</v>
      </c>
      <c r="Z225" s="109">
        <v>3</v>
      </c>
      <c r="AA225" s="109" t="s">
        <v>0</v>
      </c>
      <c r="AB225" s="109"/>
      <c r="AC225" s="109" t="s">
        <v>0</v>
      </c>
      <c r="AD225" s="109"/>
      <c r="AE225" s="109" t="s">
        <v>0</v>
      </c>
      <c r="AF225" s="77">
        <v>2.5</v>
      </c>
      <c r="AG225" s="78">
        <v>4</v>
      </c>
      <c r="AH225" s="77" t="s">
        <v>1181</v>
      </c>
      <c r="AI225" s="77" t="s">
        <v>0</v>
      </c>
      <c r="AJ225" s="78"/>
      <c r="AK225" s="78"/>
      <c r="AL225" s="25" t="s">
        <v>11</v>
      </c>
      <c r="AM225" s="25"/>
      <c r="AN225" s="25"/>
      <c r="AO225" s="25"/>
      <c r="AP225" s="111">
        <v>100</v>
      </c>
      <c r="AQ225" s="111" t="s">
        <v>7</v>
      </c>
      <c r="AR225" s="83">
        <v>8.9999999999999993E-3</v>
      </c>
      <c r="AS225" s="83" t="s">
        <v>20</v>
      </c>
      <c r="AT225" s="265"/>
      <c r="AU225" s="266"/>
      <c r="AV225" s="266"/>
      <c r="AW225" s="74" t="s">
        <v>206</v>
      </c>
      <c r="AX225" s="74" t="s">
        <v>207</v>
      </c>
      <c r="AY225" s="74" t="s">
        <v>208</v>
      </c>
      <c r="AZ225" s="74" t="s">
        <v>209</v>
      </c>
      <c r="BA225" s="152" t="s">
        <v>4</v>
      </c>
      <c r="BB225" s="86" t="s">
        <v>165</v>
      </c>
      <c r="BC225" s="86" t="s">
        <v>4</v>
      </c>
      <c r="BD225" s="86" t="s">
        <v>166</v>
      </c>
      <c r="BE225" s="404" t="s">
        <v>1160</v>
      </c>
      <c r="BF225" s="236" t="s">
        <v>1170</v>
      </c>
      <c r="BG225" s="236" t="s">
        <v>1171</v>
      </c>
      <c r="BH225" s="236" t="s">
        <v>1172</v>
      </c>
      <c r="BM225" s="155" t="s">
        <v>215</v>
      </c>
      <c r="BN225" s="154" t="s">
        <v>216</v>
      </c>
      <c r="BO225" s="154" t="s">
        <v>217</v>
      </c>
      <c r="BP225" s="154" t="s">
        <v>218</v>
      </c>
      <c r="BQ225" s="155" t="s">
        <v>219</v>
      </c>
      <c r="BR225" s="154" t="s">
        <v>220</v>
      </c>
      <c r="BS225" s="121" t="s">
        <v>221</v>
      </c>
      <c r="BT225" s="121" t="s">
        <v>222</v>
      </c>
      <c r="BU225" s="121" t="s">
        <v>215</v>
      </c>
      <c r="BV225" s="121" t="s">
        <v>216</v>
      </c>
      <c r="BW225" s="121" t="s">
        <v>217</v>
      </c>
      <c r="BX225" s="121" t="s">
        <v>218</v>
      </c>
      <c r="BY225" s="121" t="s">
        <v>283</v>
      </c>
      <c r="BZ225" s="154"/>
      <c r="CA225" s="154"/>
      <c r="CB225" s="154"/>
      <c r="CC225" s="154" t="s">
        <v>227</v>
      </c>
      <c r="CD225" s="156" t="s">
        <v>228</v>
      </c>
      <c r="CE225" s="157" t="s">
        <v>229</v>
      </c>
      <c r="CF225" s="157" t="s">
        <v>230</v>
      </c>
      <c r="CG225" s="245" t="s">
        <v>231</v>
      </c>
      <c r="CH225" s="154" t="s">
        <v>232</v>
      </c>
      <c r="CI225" s="156" t="s">
        <v>233</v>
      </c>
      <c r="CJ225" s="156" t="s">
        <v>234</v>
      </c>
      <c r="CK225" s="158"/>
      <c r="CL225" s="158"/>
      <c r="CM225" s="158"/>
      <c r="CN225" s="158"/>
      <c r="CO225" s="158"/>
      <c r="CP225" s="158"/>
      <c r="CQ225" s="158"/>
      <c r="CR225" s="158"/>
      <c r="CS225" s="158"/>
      <c r="CT225" s="158"/>
      <c r="CU225" s="158"/>
      <c r="CV225" s="158"/>
      <c r="CW225" s="158"/>
      <c r="CX225" s="158"/>
      <c r="CY225" s="158"/>
      <c r="CZ225" s="91"/>
      <c r="DA225" s="92"/>
      <c r="DB225" s="92"/>
      <c r="DC225" s="92"/>
      <c r="DD225" s="92"/>
      <c r="DE225" s="91" t="s">
        <v>235</v>
      </c>
      <c r="DF225" s="92"/>
      <c r="DG225" s="158"/>
      <c r="DH225" s="158"/>
      <c r="DI225" s="92" t="s">
        <v>1315</v>
      </c>
      <c r="DJ225" s="91" t="s">
        <v>237</v>
      </c>
      <c r="DK225" s="91" t="s">
        <v>238</v>
      </c>
      <c r="DL225" s="91" t="s">
        <v>239</v>
      </c>
      <c r="DM225" s="127" t="s">
        <v>283</v>
      </c>
      <c r="DN225" s="127" t="s">
        <v>283</v>
      </c>
      <c r="DO225" s="127" t="s">
        <v>283</v>
      </c>
      <c r="DP225" s="127"/>
      <c r="DQ225" s="91"/>
      <c r="DR225" s="91"/>
      <c r="DS225" s="91"/>
      <c r="DT225" s="91"/>
      <c r="DU225" s="91" t="s">
        <v>241</v>
      </c>
      <c r="DV225" s="91" t="s">
        <v>242</v>
      </c>
      <c r="DW225" s="91" t="s">
        <v>243</v>
      </c>
      <c r="DX225" s="91" t="s">
        <v>1316</v>
      </c>
      <c r="DY225" s="91"/>
      <c r="DZ225" s="91"/>
      <c r="EA225" s="91"/>
      <c r="EB225" s="91"/>
      <c r="EC225" s="91"/>
      <c r="ED225" s="91"/>
      <c r="EE225" s="91"/>
      <c r="EF225" s="91"/>
      <c r="EG225" s="94"/>
      <c r="EH225" s="94"/>
      <c r="EI225" s="95"/>
      <c r="EJ225" s="95"/>
      <c r="EK225" s="96"/>
      <c r="EL225" s="74"/>
      <c r="EM225" s="74"/>
      <c r="EN225" s="137"/>
      <c r="EO225" s="185"/>
      <c r="EP225" s="185"/>
      <c r="EQ225" s="185" t="s">
        <v>1317</v>
      </c>
      <c r="ER225" s="185" t="s">
        <v>1318</v>
      </c>
      <c r="ES225" s="185" t="s">
        <v>1319</v>
      </c>
      <c r="ET225" s="185"/>
      <c r="EU225" s="185"/>
      <c r="EV225" s="137"/>
      <c r="EW225" s="137"/>
      <c r="EX225" s="356" t="s">
        <v>603</v>
      </c>
      <c r="EY225" s="356"/>
      <c r="EZ225" s="356"/>
      <c r="FA225" s="356"/>
      <c r="FB225" s="356"/>
      <c r="FC225" s="356"/>
      <c r="FD225" s="356"/>
      <c r="FE225" s="356"/>
      <c r="FF225" s="240">
        <v>28631</v>
      </c>
      <c r="FG225" s="248"/>
      <c r="FH225" s="248"/>
      <c r="FI225" s="240">
        <v>147684</v>
      </c>
      <c r="FJ225" s="248"/>
      <c r="FK225" s="248"/>
      <c r="FL225" s="135">
        <v>1</v>
      </c>
      <c r="FM225" s="136"/>
      <c r="FN225" s="136"/>
      <c r="FO225" s="136"/>
      <c r="FP225" s="136"/>
      <c r="FQ225" s="136"/>
      <c r="FR225" s="136"/>
      <c r="FS225" s="136"/>
      <c r="FT225" s="136"/>
      <c r="FU225" s="136"/>
      <c r="FV225" s="136"/>
    </row>
    <row r="226" spans="1:1108" s="249" customFormat="1">
      <c r="A226" s="42">
        <v>506</v>
      </c>
      <c r="B226" s="168">
        <v>209</v>
      </c>
      <c r="C226" s="102" t="s">
        <v>1321</v>
      </c>
      <c r="D226" s="174">
        <v>2015</v>
      </c>
      <c r="E226" s="97" t="s">
        <v>1160</v>
      </c>
      <c r="F226" s="280" t="s">
        <v>1308</v>
      </c>
      <c r="G226" s="405" t="s">
        <v>1307</v>
      </c>
      <c r="H226" s="405" t="s">
        <v>1310</v>
      </c>
      <c r="I226" s="405" t="s">
        <v>1309</v>
      </c>
      <c r="J226" s="10" t="s">
        <v>1311</v>
      </c>
      <c r="K226" s="10" t="s">
        <v>1312</v>
      </c>
      <c r="L226" s="74" t="s">
        <v>1313</v>
      </c>
      <c r="M226" s="10" t="s">
        <v>1314</v>
      </c>
      <c r="N226" s="74" t="s">
        <v>201</v>
      </c>
      <c r="O226" s="177">
        <v>101652</v>
      </c>
      <c r="P226" s="401">
        <v>40</v>
      </c>
      <c r="Q226" s="401" t="s">
        <v>0</v>
      </c>
      <c r="R226" s="401">
        <v>33</v>
      </c>
      <c r="S226" s="109" t="s">
        <v>0</v>
      </c>
      <c r="T226" s="109">
        <v>1.5</v>
      </c>
      <c r="U226" s="109" t="s">
        <v>0</v>
      </c>
      <c r="V226" s="109">
        <v>6.2</v>
      </c>
      <c r="W226" s="109" t="s">
        <v>0</v>
      </c>
      <c r="X226" s="109">
        <v>3</v>
      </c>
      <c r="Y226" s="109" t="s">
        <v>0</v>
      </c>
      <c r="Z226" s="109">
        <v>3</v>
      </c>
      <c r="AA226" s="109" t="s">
        <v>0</v>
      </c>
      <c r="AB226" s="109"/>
      <c r="AC226" s="109" t="s">
        <v>0</v>
      </c>
      <c r="AD226" s="109"/>
      <c r="AE226" s="109" t="s">
        <v>0</v>
      </c>
      <c r="AF226" s="77">
        <v>3</v>
      </c>
      <c r="AG226" s="78">
        <v>4</v>
      </c>
      <c r="AH226" s="77" t="s">
        <v>1183</v>
      </c>
      <c r="AI226" s="77" t="s">
        <v>0</v>
      </c>
      <c r="AJ226" s="78"/>
      <c r="AK226" s="78"/>
      <c r="AL226" s="25" t="s">
        <v>11</v>
      </c>
      <c r="AM226" s="25"/>
      <c r="AN226" s="25"/>
      <c r="AO226" s="25"/>
      <c r="AP226" s="111">
        <v>100</v>
      </c>
      <c r="AQ226" s="111" t="s">
        <v>7</v>
      </c>
      <c r="AR226" s="83">
        <v>2.1999999999999999E-2</v>
      </c>
      <c r="AS226" s="83" t="s">
        <v>20</v>
      </c>
      <c r="AT226" s="265"/>
      <c r="AU226" s="266"/>
      <c r="AV226" s="266"/>
      <c r="AW226" s="74" t="s">
        <v>206</v>
      </c>
      <c r="AX226" s="74" t="s">
        <v>207</v>
      </c>
      <c r="AY226" s="74" t="s">
        <v>208</v>
      </c>
      <c r="AZ226" s="74" t="s">
        <v>209</v>
      </c>
      <c r="BA226" s="152" t="s">
        <v>4</v>
      </c>
      <c r="BB226" s="86" t="s">
        <v>165</v>
      </c>
      <c r="BC226" s="86" t="s">
        <v>4</v>
      </c>
      <c r="BD226" s="86" t="s">
        <v>166</v>
      </c>
      <c r="BE226" s="404" t="s">
        <v>1160</v>
      </c>
      <c r="BF226" s="236" t="s">
        <v>1170</v>
      </c>
      <c r="BG226" s="236" t="s">
        <v>1171</v>
      </c>
      <c r="BH226" s="236" t="s">
        <v>1172</v>
      </c>
      <c r="BM226" s="155" t="s">
        <v>215</v>
      </c>
      <c r="BN226" s="154" t="s">
        <v>216</v>
      </c>
      <c r="BO226" s="154" t="s">
        <v>217</v>
      </c>
      <c r="BP226" s="154" t="s">
        <v>218</v>
      </c>
      <c r="BQ226" s="155" t="s">
        <v>219</v>
      </c>
      <c r="BR226" s="154" t="s">
        <v>220</v>
      </c>
      <c r="BS226" s="121" t="s">
        <v>221</v>
      </c>
      <c r="BT226" s="121" t="s">
        <v>222</v>
      </c>
      <c r="BU226" s="121" t="s">
        <v>215</v>
      </c>
      <c r="BV226" s="121" t="s">
        <v>216</v>
      </c>
      <c r="BW226" s="121" t="s">
        <v>217</v>
      </c>
      <c r="BX226" s="121" t="s">
        <v>218</v>
      </c>
      <c r="BY226" s="121" t="s">
        <v>283</v>
      </c>
      <c r="BZ226" s="154"/>
      <c r="CA226" s="154"/>
      <c r="CB226" s="154"/>
      <c r="CC226" s="154" t="s">
        <v>227</v>
      </c>
      <c r="CD226" s="156" t="s">
        <v>228</v>
      </c>
      <c r="CE226" s="157" t="s">
        <v>229</v>
      </c>
      <c r="CF226" s="157" t="s">
        <v>230</v>
      </c>
      <c r="CG226" s="245" t="s">
        <v>231</v>
      </c>
      <c r="CH226" s="154" t="s">
        <v>232</v>
      </c>
      <c r="CI226" s="156" t="s">
        <v>233</v>
      </c>
      <c r="CJ226" s="156" t="s">
        <v>234</v>
      </c>
      <c r="CK226" s="158"/>
      <c r="CL226" s="158"/>
      <c r="CM226" s="158"/>
      <c r="CN226" s="158"/>
      <c r="CO226" s="158"/>
      <c r="CP226" s="158"/>
      <c r="CQ226" s="158"/>
      <c r="CR226" s="158"/>
      <c r="CS226" s="158"/>
      <c r="CT226" s="158"/>
      <c r="CU226" s="158"/>
      <c r="CV226" s="158"/>
      <c r="CW226" s="158"/>
      <c r="CX226" s="158"/>
      <c r="CY226" s="158"/>
      <c r="CZ226" s="91"/>
      <c r="DA226" s="92"/>
      <c r="DB226" s="92"/>
      <c r="DC226" s="92"/>
      <c r="DD226" s="92"/>
      <c r="DE226" s="91" t="s">
        <v>235</v>
      </c>
      <c r="DF226" s="92"/>
      <c r="DG226" s="158"/>
      <c r="DH226" s="158"/>
      <c r="DI226" s="92" t="s">
        <v>1315</v>
      </c>
      <c r="DJ226" s="91" t="s">
        <v>237</v>
      </c>
      <c r="DK226" s="91" t="s">
        <v>238</v>
      </c>
      <c r="DL226" s="91" t="s">
        <v>239</v>
      </c>
      <c r="DM226" s="127" t="s">
        <v>283</v>
      </c>
      <c r="DN226" s="127" t="s">
        <v>283</v>
      </c>
      <c r="DO226" s="127" t="s">
        <v>283</v>
      </c>
      <c r="DP226" s="127"/>
      <c r="DQ226" s="91"/>
      <c r="DR226" s="91"/>
      <c r="DS226" s="91"/>
      <c r="DT226" s="91"/>
      <c r="DU226" s="91" t="s">
        <v>241</v>
      </c>
      <c r="DV226" s="91" t="s">
        <v>242</v>
      </c>
      <c r="DW226" s="91" t="s">
        <v>243</v>
      </c>
      <c r="DX226" s="91" t="s">
        <v>1316</v>
      </c>
      <c r="DY226" s="91"/>
      <c r="DZ226" s="91"/>
      <c r="EA226" s="91"/>
      <c r="EB226" s="91"/>
      <c r="EC226" s="91"/>
      <c r="ED226" s="91"/>
      <c r="EE226" s="91"/>
      <c r="EF226" s="91"/>
      <c r="EG226" s="94"/>
      <c r="EH226" s="94"/>
      <c r="EI226" s="95"/>
      <c r="EJ226" s="95"/>
      <c r="EK226" s="96"/>
      <c r="EL226" s="74"/>
      <c r="EM226" s="74"/>
      <c r="EN226" s="137"/>
      <c r="EO226" s="185"/>
      <c r="EP226" s="185"/>
      <c r="EQ226" s="185" t="s">
        <v>1317</v>
      </c>
      <c r="ER226" s="185" t="s">
        <v>1318</v>
      </c>
      <c r="ES226" s="185" t="s">
        <v>1319</v>
      </c>
      <c r="ET226" s="185"/>
      <c r="EU226" s="185"/>
      <c r="EV226" s="137"/>
      <c r="EW226" s="137"/>
      <c r="EX226" s="356" t="s">
        <v>603</v>
      </c>
      <c r="EY226" s="356"/>
      <c r="EZ226" s="356"/>
      <c r="FA226" s="356"/>
      <c r="FB226" s="356"/>
      <c r="FC226" s="356"/>
      <c r="FD226" s="356"/>
      <c r="FE226" s="356"/>
      <c r="FF226" s="240">
        <v>14778</v>
      </c>
      <c r="FG226" s="248"/>
      <c r="FH226" s="248"/>
      <c r="FI226" s="240">
        <v>115791</v>
      </c>
      <c r="FJ226" s="248"/>
      <c r="FK226" s="248"/>
      <c r="FL226" s="135">
        <v>1</v>
      </c>
      <c r="FM226" s="136"/>
      <c r="FN226" s="136"/>
      <c r="FO226" s="136"/>
      <c r="FP226" s="136"/>
      <c r="FQ226" s="136"/>
      <c r="FR226" s="136"/>
      <c r="FS226" s="136"/>
      <c r="FT226" s="136"/>
      <c r="FU226" s="136"/>
      <c r="FV226" s="136"/>
    </row>
    <row r="227" spans="1:1108" s="249" customFormat="1">
      <c r="A227" s="42">
        <v>507</v>
      </c>
      <c r="B227" s="168">
        <v>210</v>
      </c>
      <c r="C227" s="102" t="s">
        <v>1322</v>
      </c>
      <c r="D227" s="174">
        <v>2015</v>
      </c>
      <c r="E227" s="97" t="s">
        <v>1160</v>
      </c>
      <c r="F227" s="280" t="s">
        <v>1308</v>
      </c>
      <c r="G227" s="405" t="s">
        <v>1307</v>
      </c>
      <c r="H227" s="405" t="s">
        <v>1310</v>
      </c>
      <c r="I227" s="405" t="s">
        <v>1309</v>
      </c>
      <c r="J227" s="10" t="s">
        <v>1311</v>
      </c>
      <c r="K227" s="10" t="s">
        <v>1312</v>
      </c>
      <c r="L227" s="74" t="s">
        <v>1313</v>
      </c>
      <c r="M227" s="10" t="s">
        <v>1314</v>
      </c>
      <c r="N227" s="74" t="s">
        <v>201</v>
      </c>
      <c r="O227" s="177">
        <v>101654</v>
      </c>
      <c r="P227" s="401">
        <v>50</v>
      </c>
      <c r="Q227" s="401" t="s">
        <v>0</v>
      </c>
      <c r="R227" s="401">
        <v>40</v>
      </c>
      <c r="S227" s="109" t="s">
        <v>0</v>
      </c>
      <c r="T227" s="109">
        <v>1.5</v>
      </c>
      <c r="U227" s="109" t="s">
        <v>0</v>
      </c>
      <c r="V227" s="109">
        <v>7.2</v>
      </c>
      <c r="W227" s="109" t="s">
        <v>0</v>
      </c>
      <c r="X227" s="109">
        <v>4</v>
      </c>
      <c r="Y227" s="109" t="s">
        <v>0</v>
      </c>
      <c r="Z227" s="109">
        <v>3</v>
      </c>
      <c r="AA227" s="109" t="s">
        <v>0</v>
      </c>
      <c r="AB227" s="109"/>
      <c r="AC227" s="109" t="s">
        <v>0</v>
      </c>
      <c r="AD227" s="109"/>
      <c r="AE227" s="109" t="s">
        <v>0</v>
      </c>
      <c r="AF227" s="77">
        <v>3</v>
      </c>
      <c r="AG227" s="78">
        <v>4</v>
      </c>
      <c r="AH227" s="77" t="s">
        <v>1183</v>
      </c>
      <c r="AI227" s="77" t="s">
        <v>0</v>
      </c>
      <c r="AJ227" s="78"/>
      <c r="AK227" s="78"/>
      <c r="AL227" s="25" t="s">
        <v>11</v>
      </c>
      <c r="AM227" s="25"/>
      <c r="AN227" s="25"/>
      <c r="AO227" s="25"/>
      <c r="AP227" s="111">
        <v>20</v>
      </c>
      <c r="AQ227" s="111" t="s">
        <v>7</v>
      </c>
      <c r="AR227" s="83">
        <v>3.4000000000000002E-2</v>
      </c>
      <c r="AS227" s="83" t="s">
        <v>20</v>
      </c>
      <c r="AT227" s="265"/>
      <c r="AU227" s="266"/>
      <c r="AV227" s="266"/>
      <c r="AW227" s="74" t="s">
        <v>206</v>
      </c>
      <c r="AX227" s="74" t="s">
        <v>207</v>
      </c>
      <c r="AY227" s="74" t="s">
        <v>208</v>
      </c>
      <c r="AZ227" s="74" t="s">
        <v>209</v>
      </c>
      <c r="BA227" s="152" t="s">
        <v>4</v>
      </c>
      <c r="BB227" s="86" t="s">
        <v>165</v>
      </c>
      <c r="BC227" s="86" t="s">
        <v>4</v>
      </c>
      <c r="BD227" s="86" t="s">
        <v>166</v>
      </c>
      <c r="BE227" s="404" t="s">
        <v>1160</v>
      </c>
      <c r="BF227" s="236" t="s">
        <v>1170</v>
      </c>
      <c r="BG227" s="236" t="s">
        <v>1171</v>
      </c>
      <c r="BH227" s="236" t="s">
        <v>1172</v>
      </c>
      <c r="BM227" s="155" t="s">
        <v>215</v>
      </c>
      <c r="BN227" s="154" t="s">
        <v>216</v>
      </c>
      <c r="BO227" s="154" t="s">
        <v>217</v>
      </c>
      <c r="BP227" s="154" t="s">
        <v>218</v>
      </c>
      <c r="BQ227" s="155" t="s">
        <v>219</v>
      </c>
      <c r="BR227" s="154" t="s">
        <v>220</v>
      </c>
      <c r="BS227" s="121" t="s">
        <v>221</v>
      </c>
      <c r="BT227" s="121" t="s">
        <v>222</v>
      </c>
      <c r="BU227" s="121" t="s">
        <v>215</v>
      </c>
      <c r="BV227" s="121" t="s">
        <v>216</v>
      </c>
      <c r="BW227" s="121" t="s">
        <v>217</v>
      </c>
      <c r="BX227" s="121" t="s">
        <v>218</v>
      </c>
      <c r="BY227" s="121" t="s">
        <v>283</v>
      </c>
      <c r="BZ227" s="154"/>
      <c r="CA227" s="154"/>
      <c r="CB227" s="154"/>
      <c r="CC227" s="154" t="s">
        <v>227</v>
      </c>
      <c r="CD227" s="156" t="s">
        <v>228</v>
      </c>
      <c r="CE227" s="157" t="s">
        <v>229</v>
      </c>
      <c r="CF227" s="157" t="s">
        <v>230</v>
      </c>
      <c r="CG227" s="245" t="s">
        <v>231</v>
      </c>
      <c r="CH227" s="154" t="s">
        <v>232</v>
      </c>
      <c r="CI227" s="156" t="s">
        <v>233</v>
      </c>
      <c r="CJ227" s="156" t="s">
        <v>234</v>
      </c>
      <c r="CK227" s="158"/>
      <c r="CL227" s="158"/>
      <c r="CM227" s="158"/>
      <c r="CN227" s="158"/>
      <c r="CO227" s="158"/>
      <c r="CP227" s="158"/>
      <c r="CQ227" s="158"/>
      <c r="CR227" s="158"/>
      <c r="CS227" s="158"/>
      <c r="CT227" s="158"/>
      <c r="CU227" s="158"/>
      <c r="CV227" s="158"/>
      <c r="CW227" s="158"/>
      <c r="CX227" s="158"/>
      <c r="CY227" s="158"/>
      <c r="CZ227" s="91"/>
      <c r="DA227" s="92"/>
      <c r="DB227" s="92"/>
      <c r="DC227" s="92"/>
      <c r="DD227" s="92"/>
      <c r="DE227" s="91" t="s">
        <v>235</v>
      </c>
      <c r="DF227" s="92"/>
      <c r="DG227" s="158"/>
      <c r="DH227" s="158"/>
      <c r="DI227" s="92" t="s">
        <v>1315</v>
      </c>
      <c r="DJ227" s="91" t="s">
        <v>237</v>
      </c>
      <c r="DK227" s="91" t="s">
        <v>238</v>
      </c>
      <c r="DL227" s="91" t="s">
        <v>239</v>
      </c>
      <c r="DM227" s="127" t="s">
        <v>283</v>
      </c>
      <c r="DN227" s="127" t="s">
        <v>283</v>
      </c>
      <c r="DO227" s="127" t="s">
        <v>283</v>
      </c>
      <c r="DP227" s="127"/>
      <c r="DQ227" s="91"/>
      <c r="DR227" s="91"/>
      <c r="DS227" s="91"/>
      <c r="DT227" s="91"/>
      <c r="DU227" s="91" t="s">
        <v>241</v>
      </c>
      <c r="DV227" s="91" t="s">
        <v>242</v>
      </c>
      <c r="DW227" s="91" t="s">
        <v>243</v>
      </c>
      <c r="DX227" s="91" t="s">
        <v>1316</v>
      </c>
      <c r="DY227" s="91"/>
      <c r="DZ227" s="91"/>
      <c r="EA227" s="91"/>
      <c r="EB227" s="91"/>
      <c r="EC227" s="91"/>
      <c r="ED227" s="91"/>
      <c r="EE227" s="91"/>
      <c r="EF227" s="91"/>
      <c r="EG227" s="94"/>
      <c r="EH227" s="94"/>
      <c r="EI227" s="95"/>
      <c r="EJ227" s="95"/>
      <c r="EK227" s="96"/>
      <c r="EL227" s="74"/>
      <c r="EM227" s="74"/>
      <c r="EN227" s="137"/>
      <c r="EO227" s="185"/>
      <c r="EP227" s="185"/>
      <c r="EQ227" s="185" t="s">
        <v>1317</v>
      </c>
      <c r="ER227" s="185" t="s">
        <v>1318</v>
      </c>
      <c r="ES227" s="185" t="s">
        <v>1319</v>
      </c>
      <c r="ET227" s="185"/>
      <c r="EU227" s="185"/>
      <c r="EV227" s="137"/>
      <c r="EW227" s="137"/>
      <c r="EX227" s="356" t="s">
        <v>603</v>
      </c>
      <c r="EY227" s="356"/>
      <c r="EZ227" s="356"/>
      <c r="FA227" s="356"/>
      <c r="FB227" s="356"/>
      <c r="FC227" s="356"/>
      <c r="FD227" s="356"/>
      <c r="FE227" s="356"/>
      <c r="FF227" s="240">
        <v>14779</v>
      </c>
      <c r="FG227" s="248"/>
      <c r="FH227" s="248"/>
      <c r="FI227" s="240">
        <v>115792</v>
      </c>
      <c r="FJ227" s="248"/>
      <c r="FK227" s="248"/>
      <c r="FL227" s="135">
        <v>1</v>
      </c>
      <c r="FM227" s="136"/>
      <c r="FN227" s="136"/>
      <c r="FO227" s="136"/>
      <c r="FP227" s="136"/>
      <c r="FQ227" s="136"/>
      <c r="FR227" s="136"/>
      <c r="FS227" s="136"/>
      <c r="FT227" s="136"/>
      <c r="FU227" s="136"/>
      <c r="FV227" s="136"/>
    </row>
    <row r="228" spans="1:1108" s="249" customFormat="1">
      <c r="A228" s="42">
        <v>508</v>
      </c>
      <c r="B228" s="168">
        <v>211</v>
      </c>
      <c r="C228" s="102" t="s">
        <v>1323</v>
      </c>
      <c r="D228" s="174">
        <v>2015</v>
      </c>
      <c r="E228" s="97" t="s">
        <v>1160</v>
      </c>
      <c r="F228" s="280" t="s">
        <v>1308</v>
      </c>
      <c r="G228" s="405" t="s">
        <v>1307</v>
      </c>
      <c r="H228" s="405" t="s">
        <v>1310</v>
      </c>
      <c r="I228" s="405" t="s">
        <v>1309</v>
      </c>
      <c r="J228" s="10" t="s">
        <v>1311</v>
      </c>
      <c r="K228" s="10" t="s">
        <v>1312</v>
      </c>
      <c r="L228" s="74" t="s">
        <v>1313</v>
      </c>
      <c r="M228" s="10" t="s">
        <v>1314</v>
      </c>
      <c r="N228" s="74" t="s">
        <v>201</v>
      </c>
      <c r="O228" s="177">
        <v>101655</v>
      </c>
      <c r="P228" s="401">
        <v>60</v>
      </c>
      <c r="Q228" s="401" t="s">
        <v>0</v>
      </c>
      <c r="R228" s="401">
        <v>45</v>
      </c>
      <c r="S228" s="109" t="s">
        <v>0</v>
      </c>
      <c r="T228" s="109">
        <v>1.75</v>
      </c>
      <c r="U228" s="109" t="s">
        <v>0</v>
      </c>
      <c r="V228" s="109">
        <v>7.7</v>
      </c>
      <c r="W228" s="109" t="s">
        <v>0</v>
      </c>
      <c r="X228" s="109">
        <v>4</v>
      </c>
      <c r="Y228" s="109" t="s">
        <v>0</v>
      </c>
      <c r="Z228" s="109">
        <v>3</v>
      </c>
      <c r="AA228" s="109" t="s">
        <v>0</v>
      </c>
      <c r="AB228" s="109"/>
      <c r="AC228" s="109" t="s">
        <v>0</v>
      </c>
      <c r="AD228" s="109"/>
      <c r="AE228" s="109" t="s">
        <v>0</v>
      </c>
      <c r="AF228" s="77">
        <v>3.5</v>
      </c>
      <c r="AG228" s="78">
        <v>6</v>
      </c>
      <c r="AH228" s="77" t="s">
        <v>1186</v>
      </c>
      <c r="AI228" s="77" t="s">
        <v>0</v>
      </c>
      <c r="AJ228" s="78"/>
      <c r="AK228" s="78"/>
      <c r="AL228" s="25" t="s">
        <v>11</v>
      </c>
      <c r="AM228" s="25"/>
      <c r="AN228" s="25"/>
      <c r="AO228" s="25"/>
      <c r="AP228" s="111">
        <v>20</v>
      </c>
      <c r="AQ228" s="111" t="s">
        <v>7</v>
      </c>
      <c r="AR228" s="83">
        <v>5.0999999999999997E-2</v>
      </c>
      <c r="AS228" s="83" t="s">
        <v>20</v>
      </c>
      <c r="AT228" s="265"/>
      <c r="AU228" s="266"/>
      <c r="AV228" s="266"/>
      <c r="AW228" s="74" t="s">
        <v>206</v>
      </c>
      <c r="AX228" s="74" t="s">
        <v>207</v>
      </c>
      <c r="AY228" s="74" t="s">
        <v>208</v>
      </c>
      <c r="AZ228" s="74" t="s">
        <v>209</v>
      </c>
      <c r="BA228" s="152" t="s">
        <v>4</v>
      </c>
      <c r="BB228" s="86" t="s">
        <v>165</v>
      </c>
      <c r="BC228" s="86" t="s">
        <v>4</v>
      </c>
      <c r="BD228" s="86" t="s">
        <v>166</v>
      </c>
      <c r="BE228" s="404" t="s">
        <v>1160</v>
      </c>
      <c r="BF228" s="236" t="s">
        <v>1170</v>
      </c>
      <c r="BG228" s="236" t="s">
        <v>1171</v>
      </c>
      <c r="BH228" s="236" t="s">
        <v>1172</v>
      </c>
      <c r="BM228" s="155" t="s">
        <v>215</v>
      </c>
      <c r="BN228" s="154" t="s">
        <v>216</v>
      </c>
      <c r="BO228" s="154" t="s">
        <v>217</v>
      </c>
      <c r="BP228" s="154" t="s">
        <v>218</v>
      </c>
      <c r="BQ228" s="155" t="s">
        <v>219</v>
      </c>
      <c r="BR228" s="154" t="s">
        <v>220</v>
      </c>
      <c r="BS228" s="121" t="s">
        <v>221</v>
      </c>
      <c r="BT228" s="121" t="s">
        <v>222</v>
      </c>
      <c r="BU228" s="121" t="s">
        <v>215</v>
      </c>
      <c r="BV228" s="121" t="s">
        <v>216</v>
      </c>
      <c r="BW228" s="121" t="s">
        <v>217</v>
      </c>
      <c r="BX228" s="121" t="s">
        <v>218</v>
      </c>
      <c r="BY228" s="121" t="s">
        <v>283</v>
      </c>
      <c r="BZ228" s="154"/>
      <c r="CA228" s="154"/>
      <c r="CB228" s="154"/>
      <c r="CC228" s="154" t="s">
        <v>227</v>
      </c>
      <c r="CD228" s="156" t="s">
        <v>228</v>
      </c>
      <c r="CE228" s="157" t="s">
        <v>229</v>
      </c>
      <c r="CF228" s="157" t="s">
        <v>230</v>
      </c>
      <c r="CG228" s="245" t="s">
        <v>231</v>
      </c>
      <c r="CH228" s="154" t="s">
        <v>232</v>
      </c>
      <c r="CI228" s="156" t="s">
        <v>233</v>
      </c>
      <c r="CJ228" s="156" t="s">
        <v>234</v>
      </c>
      <c r="CK228" s="158"/>
      <c r="CL228" s="158"/>
      <c r="CM228" s="158"/>
      <c r="CN228" s="158"/>
      <c r="CO228" s="158"/>
      <c r="CP228" s="158"/>
      <c r="CQ228" s="158"/>
      <c r="CR228" s="158"/>
      <c r="CS228" s="158"/>
      <c r="CT228" s="158"/>
      <c r="CU228" s="158"/>
      <c r="CV228" s="158"/>
      <c r="CW228" s="158"/>
      <c r="CX228" s="158"/>
      <c r="CY228" s="158"/>
      <c r="CZ228" s="91"/>
      <c r="DA228" s="92"/>
      <c r="DB228" s="92"/>
      <c r="DC228" s="92"/>
      <c r="DD228" s="92"/>
      <c r="DE228" s="91" t="s">
        <v>235</v>
      </c>
      <c r="DF228" s="92"/>
      <c r="DG228" s="158"/>
      <c r="DH228" s="158"/>
      <c r="DI228" s="92" t="s">
        <v>1315</v>
      </c>
      <c r="DJ228" s="91" t="s">
        <v>237</v>
      </c>
      <c r="DK228" s="91" t="s">
        <v>238</v>
      </c>
      <c r="DL228" s="91" t="s">
        <v>239</v>
      </c>
      <c r="DM228" s="127" t="s">
        <v>283</v>
      </c>
      <c r="DN228" s="127" t="s">
        <v>283</v>
      </c>
      <c r="DO228" s="127" t="s">
        <v>283</v>
      </c>
      <c r="DP228" s="127"/>
      <c r="DQ228" s="91"/>
      <c r="DR228" s="91"/>
      <c r="DS228" s="91"/>
      <c r="DT228" s="91"/>
      <c r="DU228" s="91" t="s">
        <v>241</v>
      </c>
      <c r="DV228" s="91" t="s">
        <v>242</v>
      </c>
      <c r="DW228" s="91" t="s">
        <v>243</v>
      </c>
      <c r="DX228" s="91" t="s">
        <v>1316</v>
      </c>
      <c r="DY228" s="91"/>
      <c r="DZ228" s="91"/>
      <c r="EA228" s="91"/>
      <c r="EB228" s="91"/>
      <c r="EC228" s="91"/>
      <c r="ED228" s="91"/>
      <c r="EE228" s="91"/>
      <c r="EF228" s="91"/>
      <c r="EG228" s="94"/>
      <c r="EH228" s="94"/>
      <c r="EI228" s="95"/>
      <c r="EJ228" s="95"/>
      <c r="EK228" s="96"/>
      <c r="EL228" s="74"/>
      <c r="EM228" s="74"/>
      <c r="EN228" s="137"/>
      <c r="EO228" s="185"/>
      <c r="EP228" s="185"/>
      <c r="EQ228" s="185" t="s">
        <v>1317</v>
      </c>
      <c r="ER228" s="185" t="s">
        <v>1318</v>
      </c>
      <c r="ES228" s="185" t="s">
        <v>1319</v>
      </c>
      <c r="ET228" s="185"/>
      <c r="EU228" s="185"/>
      <c r="EV228" s="137"/>
      <c r="EW228" s="137"/>
      <c r="EX228" s="355" t="s">
        <v>1324</v>
      </c>
      <c r="EY228" s="355"/>
      <c r="EZ228" s="356"/>
      <c r="FA228" s="356"/>
      <c r="FB228" s="356"/>
      <c r="FC228" s="356"/>
      <c r="FD228" s="356"/>
      <c r="FE228" s="356"/>
      <c r="FF228" s="240">
        <v>14780</v>
      </c>
      <c r="FG228" s="248"/>
      <c r="FH228" s="248"/>
      <c r="FI228" s="240">
        <v>115793</v>
      </c>
      <c r="FJ228" s="248"/>
      <c r="FK228" s="248"/>
      <c r="FL228" s="135">
        <v>1</v>
      </c>
      <c r="FM228" s="136"/>
      <c r="FN228" s="136"/>
      <c r="FO228" s="136"/>
      <c r="FP228" s="136"/>
      <c r="FQ228" s="136"/>
      <c r="FR228" s="136"/>
      <c r="FS228" s="136"/>
      <c r="FT228" s="136"/>
      <c r="FU228" s="136"/>
      <c r="FV228" s="136"/>
    </row>
    <row r="229" spans="1:1108" s="249" customFormat="1">
      <c r="A229" s="42">
        <v>509</v>
      </c>
      <c r="B229" s="168">
        <v>212</v>
      </c>
      <c r="C229" s="102" t="s">
        <v>1325</v>
      </c>
      <c r="D229" s="174">
        <v>2015</v>
      </c>
      <c r="E229" s="97" t="s">
        <v>1160</v>
      </c>
      <c r="F229" s="280" t="s">
        <v>1308</v>
      </c>
      <c r="G229" s="405" t="s">
        <v>1307</v>
      </c>
      <c r="H229" s="405" t="s">
        <v>1310</v>
      </c>
      <c r="I229" s="405" t="s">
        <v>1309</v>
      </c>
      <c r="J229" s="10" t="s">
        <v>1311</v>
      </c>
      <c r="K229" s="10" t="s">
        <v>1312</v>
      </c>
      <c r="L229" s="74" t="s">
        <v>1313</v>
      </c>
      <c r="M229" s="10" t="s">
        <v>1314</v>
      </c>
      <c r="N229" s="74" t="s">
        <v>201</v>
      </c>
      <c r="O229" s="177">
        <v>101657</v>
      </c>
      <c r="P229" s="401">
        <v>76</v>
      </c>
      <c r="Q229" s="401" t="s">
        <v>0</v>
      </c>
      <c r="R229" s="401">
        <v>50</v>
      </c>
      <c r="S229" s="109" t="s">
        <v>0</v>
      </c>
      <c r="T229" s="109">
        <v>1.75</v>
      </c>
      <c r="U229" s="109" t="s">
        <v>0</v>
      </c>
      <c r="V229" s="109">
        <v>7.7</v>
      </c>
      <c r="W229" s="109" t="s">
        <v>0</v>
      </c>
      <c r="X229" s="109">
        <v>4</v>
      </c>
      <c r="Y229" s="109" t="s">
        <v>0</v>
      </c>
      <c r="Z229" s="109">
        <v>5</v>
      </c>
      <c r="AA229" s="109" t="s">
        <v>0</v>
      </c>
      <c r="AB229" s="109"/>
      <c r="AC229" s="109" t="s">
        <v>0</v>
      </c>
      <c r="AD229" s="109"/>
      <c r="AE229" s="109" t="s">
        <v>0</v>
      </c>
      <c r="AF229" s="77">
        <v>3.5</v>
      </c>
      <c r="AG229" s="78">
        <v>6</v>
      </c>
      <c r="AH229" s="77" t="s">
        <v>1186</v>
      </c>
      <c r="AI229" s="77" t="s">
        <v>0</v>
      </c>
      <c r="AJ229" s="78"/>
      <c r="AK229" s="78"/>
      <c r="AL229" s="25" t="s">
        <v>11</v>
      </c>
      <c r="AM229" s="25"/>
      <c r="AN229" s="25"/>
      <c r="AO229" s="25"/>
      <c r="AP229" s="111">
        <v>20</v>
      </c>
      <c r="AQ229" s="111" t="s">
        <v>7</v>
      </c>
      <c r="AR229" s="83">
        <v>7.0000000000000007E-2</v>
      </c>
      <c r="AS229" s="83" t="s">
        <v>20</v>
      </c>
      <c r="AT229" s="265"/>
      <c r="AU229" s="266"/>
      <c r="AV229" s="266"/>
      <c r="AW229" s="74" t="s">
        <v>206</v>
      </c>
      <c r="AX229" s="74" t="s">
        <v>207</v>
      </c>
      <c r="AY229" s="74" t="s">
        <v>208</v>
      </c>
      <c r="AZ229" s="74" t="s">
        <v>209</v>
      </c>
      <c r="BA229" s="152" t="s">
        <v>4</v>
      </c>
      <c r="BB229" s="86" t="s">
        <v>165</v>
      </c>
      <c r="BC229" s="86" t="s">
        <v>4</v>
      </c>
      <c r="BD229" s="86" t="s">
        <v>166</v>
      </c>
      <c r="BE229" s="404" t="s">
        <v>1160</v>
      </c>
      <c r="BF229" s="236" t="s">
        <v>1170</v>
      </c>
      <c r="BG229" s="236" t="s">
        <v>1171</v>
      </c>
      <c r="BH229" s="236" t="s">
        <v>1172</v>
      </c>
      <c r="BM229" s="155" t="s">
        <v>215</v>
      </c>
      <c r="BN229" s="154" t="s">
        <v>216</v>
      </c>
      <c r="BO229" s="154" t="s">
        <v>217</v>
      </c>
      <c r="BP229" s="154" t="s">
        <v>218</v>
      </c>
      <c r="BQ229" s="155" t="s">
        <v>219</v>
      </c>
      <c r="BR229" s="154" t="s">
        <v>220</v>
      </c>
      <c r="BS229" s="121" t="s">
        <v>221</v>
      </c>
      <c r="BT229" s="121" t="s">
        <v>222</v>
      </c>
      <c r="BU229" s="121" t="s">
        <v>215</v>
      </c>
      <c r="BV229" s="121" t="s">
        <v>216</v>
      </c>
      <c r="BW229" s="121" t="s">
        <v>217</v>
      </c>
      <c r="BX229" s="121" t="s">
        <v>218</v>
      </c>
      <c r="BY229" s="121" t="s">
        <v>283</v>
      </c>
      <c r="BZ229" s="154"/>
      <c r="CA229" s="154"/>
      <c r="CB229" s="154"/>
      <c r="CC229" s="154" t="s">
        <v>227</v>
      </c>
      <c r="CD229" s="156" t="s">
        <v>228</v>
      </c>
      <c r="CE229" s="157" t="s">
        <v>229</v>
      </c>
      <c r="CF229" s="157" t="s">
        <v>230</v>
      </c>
      <c r="CG229" s="245" t="s">
        <v>231</v>
      </c>
      <c r="CH229" s="154" t="s">
        <v>232</v>
      </c>
      <c r="CI229" s="156" t="s">
        <v>233</v>
      </c>
      <c r="CJ229" s="156" t="s">
        <v>234</v>
      </c>
      <c r="CK229" s="158"/>
      <c r="CL229" s="158"/>
      <c r="CM229" s="158"/>
      <c r="CN229" s="158"/>
      <c r="CO229" s="158"/>
      <c r="CP229" s="158"/>
      <c r="CQ229" s="158"/>
      <c r="CR229" s="158"/>
      <c r="CS229" s="158"/>
      <c r="CT229" s="158"/>
      <c r="CU229" s="158"/>
      <c r="CV229" s="158"/>
      <c r="CW229" s="158"/>
      <c r="CX229" s="158"/>
      <c r="CY229" s="158"/>
      <c r="CZ229" s="91"/>
      <c r="DA229" s="92"/>
      <c r="DB229" s="92"/>
      <c r="DC229" s="92"/>
      <c r="DD229" s="92"/>
      <c r="DE229" s="91" t="s">
        <v>235</v>
      </c>
      <c r="DF229" s="92"/>
      <c r="DG229" s="158"/>
      <c r="DH229" s="158"/>
      <c r="DI229" s="92" t="s">
        <v>1315</v>
      </c>
      <c r="DJ229" s="91" t="s">
        <v>237</v>
      </c>
      <c r="DK229" s="91" t="s">
        <v>238</v>
      </c>
      <c r="DL229" s="91" t="s">
        <v>239</v>
      </c>
      <c r="DM229" s="127" t="s">
        <v>283</v>
      </c>
      <c r="DN229" s="127" t="s">
        <v>283</v>
      </c>
      <c r="DO229" s="127" t="s">
        <v>283</v>
      </c>
      <c r="DP229" s="127"/>
      <c r="DQ229" s="91"/>
      <c r="DR229" s="91"/>
      <c r="DS229" s="91"/>
      <c r="DT229" s="91"/>
      <c r="DU229" s="91" t="s">
        <v>241</v>
      </c>
      <c r="DV229" s="91" t="s">
        <v>242</v>
      </c>
      <c r="DW229" s="91" t="s">
        <v>243</v>
      </c>
      <c r="DX229" s="91" t="s">
        <v>1316</v>
      </c>
      <c r="DY229" s="91"/>
      <c r="DZ229" s="91"/>
      <c r="EA229" s="91"/>
      <c r="EB229" s="91"/>
      <c r="EC229" s="91"/>
      <c r="ED229" s="91"/>
      <c r="EE229" s="91"/>
      <c r="EF229" s="91"/>
      <c r="EG229" s="94"/>
      <c r="EH229" s="94"/>
      <c r="EI229" s="95"/>
      <c r="EJ229" s="95"/>
      <c r="EK229" s="96"/>
      <c r="EL229" s="74"/>
      <c r="EM229" s="74"/>
      <c r="EN229" s="137"/>
      <c r="EO229" s="185"/>
      <c r="EP229" s="185"/>
      <c r="EQ229" s="185" t="s">
        <v>1317</v>
      </c>
      <c r="ER229" s="185" t="s">
        <v>1318</v>
      </c>
      <c r="ES229" s="185" t="s">
        <v>1319</v>
      </c>
      <c r="ET229" s="185"/>
      <c r="EU229" s="185"/>
      <c r="EV229" s="137"/>
      <c r="EW229" s="137"/>
      <c r="EX229" s="356" t="s">
        <v>603</v>
      </c>
      <c r="EY229" s="356"/>
      <c r="EZ229" s="356"/>
      <c r="FA229" s="356"/>
      <c r="FB229" s="356"/>
      <c r="FC229" s="356"/>
      <c r="FD229" s="356"/>
      <c r="FE229" s="356"/>
      <c r="FF229" s="240">
        <v>14781</v>
      </c>
      <c r="FG229" s="248"/>
      <c r="FH229" s="248"/>
      <c r="FI229" s="240">
        <v>115794</v>
      </c>
      <c r="FJ229" s="248"/>
      <c r="FK229" s="248"/>
      <c r="FL229" s="135">
        <v>1</v>
      </c>
      <c r="FM229" s="136"/>
      <c r="FN229" s="136"/>
      <c r="FO229" s="136"/>
      <c r="FP229" s="136"/>
      <c r="FQ229" s="136"/>
      <c r="FR229" s="136"/>
      <c r="FS229" s="136"/>
      <c r="FT229" s="136"/>
      <c r="FU229" s="136"/>
      <c r="FV229" s="136"/>
    </row>
    <row r="230" spans="1:1108" s="249" customFormat="1">
      <c r="A230" s="42">
        <v>510</v>
      </c>
      <c r="B230" s="168">
        <v>213</v>
      </c>
      <c r="C230" s="102" t="s">
        <v>1326</v>
      </c>
      <c r="D230" s="174">
        <v>2015</v>
      </c>
      <c r="E230" s="97" t="s">
        <v>1160</v>
      </c>
      <c r="F230" s="280" t="s">
        <v>1308</v>
      </c>
      <c r="G230" s="405" t="s">
        <v>1307</v>
      </c>
      <c r="H230" s="405" t="s">
        <v>1310</v>
      </c>
      <c r="I230" s="405" t="s">
        <v>1309</v>
      </c>
      <c r="J230" s="10" t="s">
        <v>1311</v>
      </c>
      <c r="K230" s="10" t="s">
        <v>1312</v>
      </c>
      <c r="L230" s="74" t="s">
        <v>1313</v>
      </c>
      <c r="M230" s="10" t="s">
        <v>1314</v>
      </c>
      <c r="N230" s="74" t="s">
        <v>201</v>
      </c>
      <c r="O230" s="177">
        <v>101659</v>
      </c>
      <c r="P230" s="401">
        <v>90</v>
      </c>
      <c r="Q230" s="401" t="s">
        <v>0</v>
      </c>
      <c r="R230" s="401">
        <v>60</v>
      </c>
      <c r="S230" s="109" t="s">
        <v>0</v>
      </c>
      <c r="T230" s="109">
        <v>2</v>
      </c>
      <c r="U230" s="109" t="s">
        <v>0</v>
      </c>
      <c r="V230" s="109">
        <v>9.3000000000000007</v>
      </c>
      <c r="W230" s="109" t="s">
        <v>0</v>
      </c>
      <c r="X230" s="109">
        <v>5</v>
      </c>
      <c r="Y230" s="109" t="s">
        <v>0</v>
      </c>
      <c r="Z230" s="109">
        <v>5</v>
      </c>
      <c r="AA230" s="109" t="s">
        <v>0</v>
      </c>
      <c r="AB230" s="109"/>
      <c r="AC230" s="109" t="s">
        <v>0</v>
      </c>
      <c r="AD230" s="109"/>
      <c r="AE230" s="109" t="s">
        <v>0</v>
      </c>
      <c r="AF230" s="77">
        <v>4</v>
      </c>
      <c r="AG230" s="78">
        <v>6</v>
      </c>
      <c r="AH230" s="77" t="s">
        <v>202</v>
      </c>
      <c r="AI230" s="77" t="s">
        <v>0</v>
      </c>
      <c r="AJ230" s="78"/>
      <c r="AK230" s="78"/>
      <c r="AL230" s="25" t="s">
        <v>11</v>
      </c>
      <c r="AM230" s="25"/>
      <c r="AN230" s="25"/>
      <c r="AO230" s="25"/>
      <c r="AP230" s="111">
        <v>20</v>
      </c>
      <c r="AQ230" s="111" t="s">
        <v>7</v>
      </c>
      <c r="AR230" s="83">
        <v>0.113</v>
      </c>
      <c r="AS230" s="83" t="s">
        <v>20</v>
      </c>
      <c r="AT230" s="265"/>
      <c r="AU230" s="266"/>
      <c r="AV230" s="266"/>
      <c r="AW230" s="74" t="s">
        <v>206</v>
      </c>
      <c r="AX230" s="74" t="s">
        <v>207</v>
      </c>
      <c r="AY230" s="74" t="s">
        <v>208</v>
      </c>
      <c r="AZ230" s="74" t="s">
        <v>209</v>
      </c>
      <c r="BA230" s="152" t="s">
        <v>4</v>
      </c>
      <c r="BB230" s="86" t="s">
        <v>165</v>
      </c>
      <c r="BC230" s="86" t="s">
        <v>4</v>
      </c>
      <c r="BD230" s="86" t="s">
        <v>166</v>
      </c>
      <c r="BE230" s="404" t="s">
        <v>1160</v>
      </c>
      <c r="BF230" s="236" t="s">
        <v>1170</v>
      </c>
      <c r="BG230" s="236" t="s">
        <v>1171</v>
      </c>
      <c r="BH230" s="236" t="s">
        <v>1172</v>
      </c>
      <c r="BM230" s="155" t="s">
        <v>215</v>
      </c>
      <c r="BN230" s="154" t="s">
        <v>216</v>
      </c>
      <c r="BO230" s="154" t="s">
        <v>217</v>
      </c>
      <c r="BP230" s="154" t="s">
        <v>218</v>
      </c>
      <c r="BQ230" s="155" t="s">
        <v>219</v>
      </c>
      <c r="BR230" s="154" t="s">
        <v>220</v>
      </c>
      <c r="BS230" s="121" t="s">
        <v>221</v>
      </c>
      <c r="BT230" s="121" t="s">
        <v>222</v>
      </c>
      <c r="BU230" s="121" t="s">
        <v>215</v>
      </c>
      <c r="BV230" s="121" t="s">
        <v>216</v>
      </c>
      <c r="BW230" s="121" t="s">
        <v>217</v>
      </c>
      <c r="BX230" s="121" t="s">
        <v>218</v>
      </c>
      <c r="BY230" s="121" t="s">
        <v>283</v>
      </c>
      <c r="BZ230" s="154"/>
      <c r="CA230" s="154"/>
      <c r="CB230" s="154"/>
      <c r="CC230" s="154" t="s">
        <v>227</v>
      </c>
      <c r="CD230" s="156" t="s">
        <v>228</v>
      </c>
      <c r="CE230" s="157" t="s">
        <v>229</v>
      </c>
      <c r="CF230" s="157" t="s">
        <v>230</v>
      </c>
      <c r="CG230" s="245" t="s">
        <v>231</v>
      </c>
      <c r="CH230" s="154" t="s">
        <v>232</v>
      </c>
      <c r="CI230" s="156" t="s">
        <v>233</v>
      </c>
      <c r="CJ230" s="156" t="s">
        <v>234</v>
      </c>
      <c r="CK230" s="158"/>
      <c r="CL230" s="158"/>
      <c r="CM230" s="158"/>
      <c r="CN230" s="158"/>
      <c r="CO230" s="158"/>
      <c r="CP230" s="158"/>
      <c r="CQ230" s="158"/>
      <c r="CR230" s="158"/>
      <c r="CS230" s="158"/>
      <c r="CT230" s="158"/>
      <c r="CU230" s="158"/>
      <c r="CV230" s="158"/>
      <c r="CW230" s="158"/>
      <c r="CX230" s="158"/>
      <c r="CY230" s="158"/>
      <c r="CZ230" s="91"/>
      <c r="DA230" s="92"/>
      <c r="DB230" s="92"/>
      <c r="DC230" s="92"/>
      <c r="DD230" s="92"/>
      <c r="DE230" s="91" t="s">
        <v>235</v>
      </c>
      <c r="DF230" s="92"/>
      <c r="DG230" s="158"/>
      <c r="DH230" s="158"/>
      <c r="DI230" s="92" t="s">
        <v>1315</v>
      </c>
      <c r="DJ230" s="91" t="s">
        <v>237</v>
      </c>
      <c r="DK230" s="91" t="s">
        <v>238</v>
      </c>
      <c r="DL230" s="91" t="s">
        <v>239</v>
      </c>
      <c r="DM230" s="127" t="s">
        <v>283</v>
      </c>
      <c r="DN230" s="127" t="s">
        <v>283</v>
      </c>
      <c r="DO230" s="127" t="s">
        <v>283</v>
      </c>
      <c r="DP230" s="127"/>
      <c r="DQ230" s="91"/>
      <c r="DR230" s="91"/>
      <c r="DS230" s="91"/>
      <c r="DT230" s="91"/>
      <c r="DU230" s="91" t="s">
        <v>241</v>
      </c>
      <c r="DV230" s="91" t="s">
        <v>242</v>
      </c>
      <c r="DW230" s="91" t="s">
        <v>243</v>
      </c>
      <c r="DX230" s="91" t="s">
        <v>1316</v>
      </c>
      <c r="DY230" s="91"/>
      <c r="DZ230" s="91"/>
      <c r="EA230" s="91"/>
      <c r="EB230" s="91"/>
      <c r="EC230" s="91"/>
      <c r="ED230" s="91"/>
      <c r="EE230" s="91"/>
      <c r="EF230" s="91"/>
      <c r="EG230" s="94"/>
      <c r="EH230" s="94"/>
      <c r="EI230" s="95"/>
      <c r="EJ230" s="95"/>
      <c r="EK230" s="96"/>
      <c r="EL230" s="74"/>
      <c r="EM230" s="74"/>
      <c r="EN230" s="137"/>
      <c r="EO230" s="185"/>
      <c r="EP230" s="185"/>
      <c r="EQ230" s="185" t="s">
        <v>1317</v>
      </c>
      <c r="ER230" s="185" t="s">
        <v>1318</v>
      </c>
      <c r="ES230" s="185" t="s">
        <v>1319</v>
      </c>
      <c r="ET230" s="185"/>
      <c r="EU230" s="185"/>
      <c r="EV230" s="137"/>
      <c r="EW230" s="137"/>
      <c r="EX230" s="356" t="s">
        <v>603</v>
      </c>
      <c r="EY230" s="356"/>
      <c r="EZ230" s="356"/>
      <c r="FA230" s="356"/>
      <c r="FB230" s="356"/>
      <c r="FC230" s="356"/>
      <c r="FD230" s="356"/>
      <c r="FE230" s="356"/>
      <c r="FF230" s="240">
        <v>14782</v>
      </c>
      <c r="FG230" s="248"/>
      <c r="FH230" s="248"/>
      <c r="FI230" s="240">
        <v>147685</v>
      </c>
      <c r="FJ230" s="248"/>
      <c r="FK230" s="248"/>
      <c r="FL230" s="135">
        <v>1</v>
      </c>
      <c r="FM230" s="136"/>
      <c r="FN230" s="136"/>
      <c r="FO230" s="136"/>
      <c r="FP230" s="136"/>
      <c r="FQ230" s="136"/>
      <c r="FR230" s="136"/>
      <c r="FS230" s="136"/>
      <c r="FT230" s="136"/>
      <c r="FU230" s="136"/>
      <c r="FV230" s="136"/>
    </row>
    <row r="231" spans="1:1108" s="249" customFormat="1">
      <c r="A231" s="42">
        <v>511</v>
      </c>
      <c r="B231" s="168">
        <v>214</v>
      </c>
      <c r="C231" s="102" t="s">
        <v>1327</v>
      </c>
      <c r="D231" s="174">
        <v>2015</v>
      </c>
      <c r="E231" s="97" t="s">
        <v>1160</v>
      </c>
      <c r="F231" s="280" t="s">
        <v>1308</v>
      </c>
      <c r="G231" s="405" t="s">
        <v>1307</v>
      </c>
      <c r="H231" s="405" t="s">
        <v>1310</v>
      </c>
      <c r="I231" s="405" t="s">
        <v>1309</v>
      </c>
      <c r="J231" s="10" t="s">
        <v>1311</v>
      </c>
      <c r="K231" s="10" t="s">
        <v>1312</v>
      </c>
      <c r="L231" s="74" t="s">
        <v>1313</v>
      </c>
      <c r="M231" s="10" t="s">
        <v>1314</v>
      </c>
      <c r="N231" s="74" t="s">
        <v>201</v>
      </c>
      <c r="O231" s="177">
        <v>101660</v>
      </c>
      <c r="P231" s="401">
        <v>100</v>
      </c>
      <c r="Q231" s="401" t="s">
        <v>0</v>
      </c>
      <c r="R231" s="401">
        <v>65</v>
      </c>
      <c r="S231" s="109" t="s">
        <v>0</v>
      </c>
      <c r="T231" s="109">
        <v>2</v>
      </c>
      <c r="U231" s="109" t="s">
        <v>0</v>
      </c>
      <c r="V231" s="109">
        <v>10.3</v>
      </c>
      <c r="W231" s="109" t="s">
        <v>0</v>
      </c>
      <c r="X231" s="109">
        <v>6</v>
      </c>
      <c r="Y231" s="109" t="s">
        <v>0</v>
      </c>
      <c r="Z231" s="109">
        <v>5</v>
      </c>
      <c r="AA231" s="109" t="s">
        <v>0</v>
      </c>
      <c r="AB231" s="109"/>
      <c r="AC231" s="109" t="s">
        <v>0</v>
      </c>
      <c r="AD231" s="109"/>
      <c r="AE231" s="109" t="s">
        <v>0</v>
      </c>
      <c r="AF231" s="77">
        <v>4</v>
      </c>
      <c r="AG231" s="78">
        <v>8</v>
      </c>
      <c r="AH231" s="77" t="s">
        <v>202</v>
      </c>
      <c r="AI231" s="77" t="s">
        <v>0</v>
      </c>
      <c r="AJ231" s="78"/>
      <c r="AK231" s="78"/>
      <c r="AL231" s="25" t="s">
        <v>11</v>
      </c>
      <c r="AM231" s="25"/>
      <c r="AN231" s="25"/>
      <c r="AO231" s="25"/>
      <c r="AP231" s="111">
        <v>20</v>
      </c>
      <c r="AQ231" s="111" t="s">
        <v>7</v>
      </c>
      <c r="AR231" s="83">
        <v>0.14299999999999999</v>
      </c>
      <c r="AS231" s="83" t="s">
        <v>20</v>
      </c>
      <c r="AT231" s="265"/>
      <c r="AU231" s="266"/>
      <c r="AV231" s="266"/>
      <c r="AW231" s="74" t="s">
        <v>206</v>
      </c>
      <c r="AX231" s="74" t="s">
        <v>207</v>
      </c>
      <c r="AY231" s="74" t="s">
        <v>208</v>
      </c>
      <c r="AZ231" s="74" t="s">
        <v>209</v>
      </c>
      <c r="BA231" s="152" t="s">
        <v>4</v>
      </c>
      <c r="BB231" s="86" t="s">
        <v>165</v>
      </c>
      <c r="BC231" s="86" t="s">
        <v>4</v>
      </c>
      <c r="BD231" s="86" t="s">
        <v>166</v>
      </c>
      <c r="BE231" s="404" t="s">
        <v>1160</v>
      </c>
      <c r="BF231" s="236" t="s">
        <v>1170</v>
      </c>
      <c r="BG231" s="236" t="s">
        <v>1171</v>
      </c>
      <c r="BH231" s="236" t="s">
        <v>1172</v>
      </c>
      <c r="BM231" s="155" t="s">
        <v>215</v>
      </c>
      <c r="BN231" s="154" t="s">
        <v>216</v>
      </c>
      <c r="BO231" s="154" t="s">
        <v>217</v>
      </c>
      <c r="BP231" s="154" t="s">
        <v>218</v>
      </c>
      <c r="BQ231" s="155" t="s">
        <v>219</v>
      </c>
      <c r="BR231" s="154" t="s">
        <v>220</v>
      </c>
      <c r="BS231" s="121" t="s">
        <v>221</v>
      </c>
      <c r="BT231" s="121" t="s">
        <v>222</v>
      </c>
      <c r="BU231" s="121" t="s">
        <v>215</v>
      </c>
      <c r="BV231" s="121" t="s">
        <v>216</v>
      </c>
      <c r="BW231" s="121" t="s">
        <v>217</v>
      </c>
      <c r="BX231" s="121" t="s">
        <v>218</v>
      </c>
      <c r="BY231" s="121" t="s">
        <v>283</v>
      </c>
      <c r="BZ231" s="154"/>
      <c r="CA231" s="154"/>
      <c r="CB231" s="154"/>
      <c r="CC231" s="154" t="s">
        <v>227</v>
      </c>
      <c r="CD231" s="156" t="s">
        <v>228</v>
      </c>
      <c r="CE231" s="157" t="s">
        <v>229</v>
      </c>
      <c r="CF231" s="157" t="s">
        <v>230</v>
      </c>
      <c r="CG231" s="245" t="s">
        <v>231</v>
      </c>
      <c r="CH231" s="154" t="s">
        <v>232</v>
      </c>
      <c r="CI231" s="156" t="s">
        <v>233</v>
      </c>
      <c r="CJ231" s="156" t="s">
        <v>234</v>
      </c>
      <c r="CK231" s="158"/>
      <c r="CL231" s="158"/>
      <c r="CM231" s="158"/>
      <c r="CN231" s="158"/>
      <c r="CO231" s="158"/>
      <c r="CP231" s="158"/>
      <c r="CQ231" s="158"/>
      <c r="CR231" s="158"/>
      <c r="CS231" s="158"/>
      <c r="CT231" s="158"/>
      <c r="CU231" s="158"/>
      <c r="CV231" s="158"/>
      <c r="CW231" s="158"/>
      <c r="CX231" s="158"/>
      <c r="CY231" s="158"/>
      <c r="CZ231" s="91"/>
      <c r="DA231" s="92"/>
      <c r="DB231" s="92"/>
      <c r="DC231" s="92"/>
      <c r="DD231" s="92"/>
      <c r="DE231" s="91" t="s">
        <v>235</v>
      </c>
      <c r="DF231" s="92"/>
      <c r="DG231" s="158"/>
      <c r="DH231" s="158"/>
      <c r="DI231" s="92" t="s">
        <v>1315</v>
      </c>
      <c r="DJ231" s="91" t="s">
        <v>237</v>
      </c>
      <c r="DK231" s="91" t="s">
        <v>238</v>
      </c>
      <c r="DL231" s="91" t="s">
        <v>239</v>
      </c>
      <c r="DM231" s="127" t="s">
        <v>283</v>
      </c>
      <c r="DN231" s="127" t="s">
        <v>283</v>
      </c>
      <c r="DO231" s="127" t="s">
        <v>283</v>
      </c>
      <c r="DP231" s="127"/>
      <c r="DQ231" s="91"/>
      <c r="DR231" s="91"/>
      <c r="DS231" s="91"/>
      <c r="DT231" s="91"/>
      <c r="DU231" s="91" t="s">
        <v>241</v>
      </c>
      <c r="DV231" s="91" t="s">
        <v>242</v>
      </c>
      <c r="DW231" s="91" t="s">
        <v>243</v>
      </c>
      <c r="DX231" s="91" t="s">
        <v>1316</v>
      </c>
      <c r="DY231" s="91"/>
      <c r="DZ231" s="91"/>
      <c r="EA231" s="91"/>
      <c r="EB231" s="91"/>
      <c r="EC231" s="91"/>
      <c r="ED231" s="91"/>
      <c r="EE231" s="91"/>
      <c r="EF231" s="91"/>
      <c r="EG231" s="94"/>
      <c r="EH231" s="94"/>
      <c r="EI231" s="95"/>
      <c r="EJ231" s="95"/>
      <c r="EK231" s="96"/>
      <c r="EL231" s="74"/>
      <c r="EM231" s="74"/>
      <c r="EN231" s="137"/>
      <c r="EO231" s="185"/>
      <c r="EP231" s="185"/>
      <c r="EQ231" s="185" t="s">
        <v>1317</v>
      </c>
      <c r="ER231" s="185" t="s">
        <v>1318</v>
      </c>
      <c r="ES231" s="185" t="s">
        <v>1319</v>
      </c>
      <c r="ET231" s="185"/>
      <c r="EU231" s="185"/>
      <c r="EV231" s="137"/>
      <c r="EW231" s="137"/>
      <c r="EX231" s="356" t="s">
        <v>603</v>
      </c>
      <c r="EY231" s="356"/>
      <c r="EZ231" s="356"/>
      <c r="FA231" s="356"/>
      <c r="FB231" s="356"/>
      <c r="FC231" s="356"/>
      <c r="FD231" s="356"/>
      <c r="FE231" s="356"/>
      <c r="FF231" s="240">
        <v>14783</v>
      </c>
      <c r="FG231" s="248"/>
      <c r="FH231" s="248"/>
      <c r="FI231" s="240">
        <v>147686</v>
      </c>
      <c r="FJ231" s="248"/>
      <c r="FK231" s="248"/>
      <c r="FL231" s="135">
        <v>1</v>
      </c>
      <c r="FM231" s="136"/>
      <c r="FN231" s="136"/>
      <c r="FO231" s="136"/>
      <c r="FP231" s="136"/>
      <c r="FQ231" s="136"/>
      <c r="FR231" s="136"/>
      <c r="FS231" s="136"/>
      <c r="FT231" s="136"/>
      <c r="FU231" s="136"/>
      <c r="FV231" s="136"/>
    </row>
    <row r="232" spans="1:1108" s="249" customFormat="1">
      <c r="A232" s="42">
        <v>512</v>
      </c>
      <c r="B232" s="168">
        <v>215</v>
      </c>
      <c r="C232" s="102" t="s">
        <v>1328</v>
      </c>
      <c r="D232" s="174">
        <v>2015</v>
      </c>
      <c r="E232" s="97" t="s">
        <v>1160</v>
      </c>
      <c r="F232" s="280" t="s">
        <v>1330</v>
      </c>
      <c r="G232" s="405" t="s">
        <v>1329</v>
      </c>
      <c r="H232" s="405" t="s">
        <v>1332</v>
      </c>
      <c r="I232" s="405" t="s">
        <v>1331</v>
      </c>
      <c r="J232" s="10" t="s">
        <v>1311</v>
      </c>
      <c r="K232" s="10" t="s">
        <v>1312</v>
      </c>
      <c r="L232" s="74" t="s">
        <v>1313</v>
      </c>
      <c r="M232" s="10" t="s">
        <v>1314</v>
      </c>
      <c r="N232" s="74" t="s">
        <v>322</v>
      </c>
      <c r="O232" s="177">
        <v>111556</v>
      </c>
      <c r="P232" s="401">
        <v>25</v>
      </c>
      <c r="Q232" s="401" t="s">
        <v>0</v>
      </c>
      <c r="R232" s="401">
        <v>20</v>
      </c>
      <c r="S232" s="109" t="s">
        <v>0</v>
      </c>
      <c r="T232" s="109">
        <v>1</v>
      </c>
      <c r="U232" s="109" t="s">
        <v>0</v>
      </c>
      <c r="V232" s="109">
        <v>4.2</v>
      </c>
      <c r="W232" s="109" t="s">
        <v>0</v>
      </c>
      <c r="X232" s="109">
        <v>2</v>
      </c>
      <c r="Y232" s="109" t="s">
        <v>0</v>
      </c>
      <c r="Z232" s="109">
        <v>3</v>
      </c>
      <c r="AA232" s="109" t="s">
        <v>0</v>
      </c>
      <c r="AB232" s="109"/>
      <c r="AC232" s="109" t="s">
        <v>0</v>
      </c>
      <c r="AD232" s="109"/>
      <c r="AE232" s="109" t="s">
        <v>0</v>
      </c>
      <c r="AF232" s="77">
        <v>2</v>
      </c>
      <c r="AG232" s="78">
        <v>4</v>
      </c>
      <c r="AH232" s="77" t="s">
        <v>1169</v>
      </c>
      <c r="AI232" s="77" t="s">
        <v>0</v>
      </c>
      <c r="AJ232" s="78"/>
      <c r="AK232" s="78"/>
      <c r="AL232" s="25" t="s">
        <v>11</v>
      </c>
      <c r="AM232" s="25"/>
      <c r="AN232" s="25"/>
      <c r="AO232" s="25"/>
      <c r="AP232" s="111">
        <v>20</v>
      </c>
      <c r="AQ232" s="111" t="s">
        <v>7</v>
      </c>
      <c r="AR232" s="83">
        <v>6.0000000000000001E-3</v>
      </c>
      <c r="AS232" s="83" t="s">
        <v>20</v>
      </c>
      <c r="AT232" s="265"/>
      <c r="AU232" s="266"/>
      <c r="AV232" s="266"/>
      <c r="AW232" s="74" t="s">
        <v>206</v>
      </c>
      <c r="AX232" s="74" t="s">
        <v>207</v>
      </c>
      <c r="AY232" s="74" t="s">
        <v>208</v>
      </c>
      <c r="AZ232" s="74" t="s">
        <v>209</v>
      </c>
      <c r="BA232" s="152" t="s">
        <v>4</v>
      </c>
      <c r="BB232" s="86" t="s">
        <v>165</v>
      </c>
      <c r="BC232" s="86" t="s">
        <v>4</v>
      </c>
      <c r="BD232" s="86" t="s">
        <v>166</v>
      </c>
      <c r="BE232" s="404" t="s">
        <v>1160</v>
      </c>
      <c r="BF232" s="236" t="s">
        <v>1170</v>
      </c>
      <c r="BG232" s="236" t="s">
        <v>1171</v>
      </c>
      <c r="BH232" s="236" t="s">
        <v>1172</v>
      </c>
      <c r="BM232" s="154" t="s">
        <v>323</v>
      </c>
      <c r="BN232" s="157" t="s">
        <v>324</v>
      </c>
      <c r="BO232" s="157" t="s">
        <v>323</v>
      </c>
      <c r="BP232" s="157" t="s">
        <v>325</v>
      </c>
      <c r="BQ232" s="154" t="s">
        <v>326</v>
      </c>
      <c r="BR232" s="245" t="s">
        <v>327</v>
      </c>
      <c r="BS232" s="121" t="s">
        <v>328</v>
      </c>
      <c r="BT232" s="121" t="s">
        <v>329</v>
      </c>
      <c r="BU232" s="121" t="s">
        <v>323</v>
      </c>
      <c r="BV232" s="121" t="s">
        <v>324</v>
      </c>
      <c r="BW232" s="121" t="s">
        <v>323</v>
      </c>
      <c r="BX232" s="121" t="s">
        <v>325</v>
      </c>
      <c r="BY232" s="121" t="s">
        <v>283</v>
      </c>
      <c r="BZ232" s="154"/>
      <c r="CA232" s="154"/>
      <c r="CB232" s="154"/>
      <c r="CC232" s="154" t="s">
        <v>227</v>
      </c>
      <c r="CD232" s="156" t="s">
        <v>228</v>
      </c>
      <c r="CE232" s="157" t="s">
        <v>229</v>
      </c>
      <c r="CF232" s="157" t="s">
        <v>230</v>
      </c>
      <c r="CG232" s="245" t="s">
        <v>231</v>
      </c>
      <c r="CH232" s="154" t="s">
        <v>232</v>
      </c>
      <c r="CI232" s="156" t="s">
        <v>233</v>
      </c>
      <c r="CJ232" s="156" t="s">
        <v>234</v>
      </c>
      <c r="CK232" s="158"/>
      <c r="CL232" s="158"/>
      <c r="CM232" s="158"/>
      <c r="CN232" s="158"/>
      <c r="CO232" s="158"/>
      <c r="CP232" s="158"/>
      <c r="CQ232" s="158"/>
      <c r="CR232" s="158"/>
      <c r="CS232" s="158"/>
      <c r="CT232" s="158"/>
      <c r="CU232" s="158"/>
      <c r="CV232" s="158"/>
      <c r="CW232" s="158"/>
      <c r="CX232" s="158"/>
      <c r="CY232" s="158"/>
      <c r="CZ232" s="91"/>
      <c r="DA232" s="92"/>
      <c r="DB232" s="92"/>
      <c r="DC232" s="92"/>
      <c r="DD232" s="92"/>
      <c r="DE232" s="91" t="s">
        <v>235</v>
      </c>
      <c r="DF232" s="92"/>
      <c r="DG232" s="158"/>
      <c r="DH232" s="158"/>
      <c r="DI232" s="92" t="s">
        <v>1315</v>
      </c>
      <c r="DJ232" s="91" t="s">
        <v>237</v>
      </c>
      <c r="DK232" s="91" t="s">
        <v>238</v>
      </c>
      <c r="DL232" s="91" t="s">
        <v>239</v>
      </c>
      <c r="DM232" s="127" t="s">
        <v>283</v>
      </c>
      <c r="DN232" s="127" t="s">
        <v>283</v>
      </c>
      <c r="DO232" s="127" t="s">
        <v>283</v>
      </c>
      <c r="DP232" s="127"/>
      <c r="DQ232" s="91"/>
      <c r="DR232" s="91"/>
      <c r="DS232" s="91"/>
      <c r="DT232" s="91"/>
      <c r="DU232" s="91" t="s">
        <v>241</v>
      </c>
      <c r="DV232" s="91" t="s">
        <v>242</v>
      </c>
      <c r="DW232" s="91" t="s">
        <v>243</v>
      </c>
      <c r="DX232" s="91" t="s">
        <v>1316</v>
      </c>
      <c r="DY232" s="91"/>
      <c r="DZ232" s="91"/>
      <c r="EA232" s="91"/>
      <c r="EB232" s="91"/>
      <c r="EC232" s="91"/>
      <c r="ED232" s="91"/>
      <c r="EE232" s="91"/>
      <c r="EF232" s="91"/>
      <c r="EG232" s="94"/>
      <c r="EH232" s="94"/>
      <c r="EI232" s="95"/>
      <c r="EJ232" s="95"/>
      <c r="EK232" s="96"/>
      <c r="EL232" s="74"/>
      <c r="EM232" s="74"/>
      <c r="EN232" s="137"/>
      <c r="EO232" s="185"/>
      <c r="EP232" s="185"/>
      <c r="EQ232" s="185" t="s">
        <v>1333</v>
      </c>
      <c r="ER232" s="185" t="s">
        <v>1318</v>
      </c>
      <c r="ES232" s="185" t="s">
        <v>1319</v>
      </c>
      <c r="ET232" s="185"/>
      <c r="EU232" s="185"/>
      <c r="EV232" s="137"/>
      <c r="EW232" s="137"/>
      <c r="EX232" s="356" t="s">
        <v>603</v>
      </c>
      <c r="EY232" s="356"/>
      <c r="EZ232" s="356"/>
      <c r="FA232" s="356"/>
      <c r="FB232" s="356"/>
      <c r="FC232" s="356"/>
      <c r="FD232" s="356"/>
      <c r="FE232" s="356"/>
      <c r="FF232" s="240">
        <v>14784</v>
      </c>
      <c r="FG232" s="248"/>
      <c r="FH232" s="248"/>
      <c r="FI232" s="240">
        <v>115795</v>
      </c>
      <c r="FJ232" s="248"/>
      <c r="FK232" s="248"/>
      <c r="FL232" s="135">
        <v>1</v>
      </c>
      <c r="FM232" s="136"/>
      <c r="FN232" s="136"/>
      <c r="FO232" s="136"/>
      <c r="FP232" s="136"/>
      <c r="FQ232" s="136"/>
      <c r="FR232" s="136"/>
      <c r="FS232" s="136"/>
      <c r="FT232" s="136"/>
      <c r="FU232" s="136"/>
      <c r="FV232" s="136"/>
    </row>
    <row r="233" spans="1:1108" s="249" customFormat="1">
      <c r="A233" s="42">
        <v>513</v>
      </c>
      <c r="B233" s="168">
        <v>216</v>
      </c>
      <c r="C233" s="102" t="s">
        <v>1334</v>
      </c>
      <c r="D233" s="174">
        <v>2015</v>
      </c>
      <c r="E233" s="97" t="s">
        <v>1160</v>
      </c>
      <c r="F233" s="280" t="s">
        <v>1330</v>
      </c>
      <c r="G233" s="405" t="s">
        <v>1329</v>
      </c>
      <c r="H233" s="405" t="s">
        <v>1332</v>
      </c>
      <c r="I233" s="405" t="s">
        <v>1331</v>
      </c>
      <c r="J233" s="10" t="s">
        <v>1311</v>
      </c>
      <c r="K233" s="10" t="s">
        <v>1312</v>
      </c>
      <c r="L233" s="74" t="s">
        <v>1313</v>
      </c>
      <c r="M233" s="10" t="s">
        <v>1314</v>
      </c>
      <c r="N233" s="74" t="s">
        <v>322</v>
      </c>
      <c r="O233" s="177">
        <v>111557</v>
      </c>
      <c r="P233" s="401">
        <v>40</v>
      </c>
      <c r="Q233" s="401" t="s">
        <v>0</v>
      </c>
      <c r="R233" s="401">
        <v>33</v>
      </c>
      <c r="S233" s="109" t="s">
        <v>0</v>
      </c>
      <c r="T233" s="109">
        <v>1.5</v>
      </c>
      <c r="U233" s="109" t="s">
        <v>0</v>
      </c>
      <c r="V233" s="109">
        <v>6.2</v>
      </c>
      <c r="W233" s="109" t="s">
        <v>0</v>
      </c>
      <c r="X233" s="109">
        <v>3</v>
      </c>
      <c r="Y233" s="109" t="s">
        <v>0</v>
      </c>
      <c r="Z233" s="109">
        <v>3</v>
      </c>
      <c r="AA233" s="109" t="s">
        <v>0</v>
      </c>
      <c r="AB233" s="109"/>
      <c r="AC233" s="109" t="s">
        <v>0</v>
      </c>
      <c r="AD233" s="109"/>
      <c r="AE233" s="109" t="s">
        <v>0</v>
      </c>
      <c r="AF233" s="77">
        <v>3</v>
      </c>
      <c r="AG233" s="78">
        <v>4</v>
      </c>
      <c r="AH233" s="77" t="s">
        <v>1183</v>
      </c>
      <c r="AI233" s="77" t="s">
        <v>0</v>
      </c>
      <c r="AJ233" s="78"/>
      <c r="AK233" s="78"/>
      <c r="AL233" s="25" t="s">
        <v>11</v>
      </c>
      <c r="AM233" s="25"/>
      <c r="AN233" s="25"/>
      <c r="AO233" s="25"/>
      <c r="AP233" s="111">
        <v>20</v>
      </c>
      <c r="AQ233" s="111" t="s">
        <v>7</v>
      </c>
      <c r="AR233" s="83">
        <v>2.1999999999999999E-2</v>
      </c>
      <c r="AS233" s="83" t="s">
        <v>20</v>
      </c>
      <c r="AT233" s="265"/>
      <c r="AU233" s="266"/>
      <c r="AV233" s="266"/>
      <c r="AW233" s="74" t="s">
        <v>206</v>
      </c>
      <c r="AX233" s="74" t="s">
        <v>207</v>
      </c>
      <c r="AY233" s="74" t="s">
        <v>208</v>
      </c>
      <c r="AZ233" s="74" t="s">
        <v>209</v>
      </c>
      <c r="BA233" s="152" t="s">
        <v>4</v>
      </c>
      <c r="BB233" s="86" t="s">
        <v>165</v>
      </c>
      <c r="BC233" s="86" t="s">
        <v>4</v>
      </c>
      <c r="BD233" s="86" t="s">
        <v>166</v>
      </c>
      <c r="BE233" s="404" t="s">
        <v>1160</v>
      </c>
      <c r="BF233" s="236" t="s">
        <v>1170</v>
      </c>
      <c r="BG233" s="236" t="s">
        <v>1171</v>
      </c>
      <c r="BH233" s="236" t="s">
        <v>1172</v>
      </c>
      <c r="BM233" s="154" t="s">
        <v>323</v>
      </c>
      <c r="BN233" s="157" t="s">
        <v>324</v>
      </c>
      <c r="BO233" s="157" t="s">
        <v>323</v>
      </c>
      <c r="BP233" s="157" t="s">
        <v>325</v>
      </c>
      <c r="BQ233" s="154" t="s">
        <v>326</v>
      </c>
      <c r="BR233" s="245" t="s">
        <v>327</v>
      </c>
      <c r="BS233" s="121" t="s">
        <v>328</v>
      </c>
      <c r="BT233" s="121" t="s">
        <v>329</v>
      </c>
      <c r="BU233" s="121" t="s">
        <v>323</v>
      </c>
      <c r="BV233" s="121" t="s">
        <v>324</v>
      </c>
      <c r="BW233" s="121" t="s">
        <v>323</v>
      </c>
      <c r="BX233" s="121" t="s">
        <v>325</v>
      </c>
      <c r="BY233" s="121" t="s">
        <v>283</v>
      </c>
      <c r="BZ233" s="154"/>
      <c r="CA233" s="154"/>
      <c r="CB233" s="154"/>
      <c r="CC233" s="154" t="s">
        <v>227</v>
      </c>
      <c r="CD233" s="156" t="s">
        <v>228</v>
      </c>
      <c r="CE233" s="157" t="s">
        <v>229</v>
      </c>
      <c r="CF233" s="157" t="s">
        <v>230</v>
      </c>
      <c r="CG233" s="245" t="s">
        <v>231</v>
      </c>
      <c r="CH233" s="154" t="s">
        <v>232</v>
      </c>
      <c r="CI233" s="156" t="s">
        <v>233</v>
      </c>
      <c r="CJ233" s="156" t="s">
        <v>234</v>
      </c>
      <c r="CK233" s="158"/>
      <c r="CL233" s="158"/>
      <c r="CM233" s="158"/>
      <c r="CN233" s="158"/>
      <c r="CO233" s="158"/>
      <c r="CP233" s="158"/>
      <c r="CQ233" s="158"/>
      <c r="CR233" s="158"/>
      <c r="CS233" s="158"/>
      <c r="CT233" s="158"/>
      <c r="CU233" s="158"/>
      <c r="CV233" s="158"/>
      <c r="CW233" s="158"/>
      <c r="CX233" s="158"/>
      <c r="CY233" s="158"/>
      <c r="CZ233" s="91"/>
      <c r="DA233" s="92"/>
      <c r="DB233" s="92"/>
      <c r="DC233" s="92"/>
      <c r="DD233" s="92"/>
      <c r="DE233" s="91" t="s">
        <v>235</v>
      </c>
      <c r="DF233" s="92"/>
      <c r="DG233" s="158"/>
      <c r="DH233" s="158"/>
      <c r="DI233" s="92" t="s">
        <v>1315</v>
      </c>
      <c r="DJ233" s="91" t="s">
        <v>237</v>
      </c>
      <c r="DK233" s="91" t="s">
        <v>238</v>
      </c>
      <c r="DL233" s="91" t="s">
        <v>239</v>
      </c>
      <c r="DM233" s="127" t="s">
        <v>283</v>
      </c>
      <c r="DN233" s="127" t="s">
        <v>283</v>
      </c>
      <c r="DO233" s="127" t="s">
        <v>283</v>
      </c>
      <c r="DP233" s="127"/>
      <c r="DQ233" s="91"/>
      <c r="DR233" s="91"/>
      <c r="DS233" s="91"/>
      <c r="DT233" s="91"/>
      <c r="DU233" s="91" t="s">
        <v>241</v>
      </c>
      <c r="DV233" s="91" t="s">
        <v>242</v>
      </c>
      <c r="DW233" s="91" t="s">
        <v>243</v>
      </c>
      <c r="DX233" s="91" t="s">
        <v>1316</v>
      </c>
      <c r="DY233" s="91"/>
      <c r="DZ233" s="91"/>
      <c r="EA233" s="91"/>
      <c r="EB233" s="91"/>
      <c r="EC233" s="91"/>
      <c r="ED233" s="91"/>
      <c r="EE233" s="91"/>
      <c r="EF233" s="91"/>
      <c r="EG233" s="94"/>
      <c r="EH233" s="94"/>
      <c r="EI233" s="95"/>
      <c r="EJ233" s="95"/>
      <c r="EK233" s="96"/>
      <c r="EL233" s="74"/>
      <c r="EM233" s="74"/>
      <c r="EN233" s="137"/>
      <c r="EO233" s="185"/>
      <c r="EP233" s="185"/>
      <c r="EQ233" s="185" t="s">
        <v>1333</v>
      </c>
      <c r="ER233" s="185" t="s">
        <v>1318</v>
      </c>
      <c r="ES233" s="185" t="s">
        <v>1319</v>
      </c>
      <c r="ET233" s="185"/>
      <c r="EU233" s="185"/>
      <c r="EV233" s="137"/>
      <c r="EW233" s="137"/>
      <c r="EX233" s="356" t="s">
        <v>603</v>
      </c>
      <c r="EY233" s="356"/>
      <c r="EZ233" s="356"/>
      <c r="FA233" s="356"/>
      <c r="FB233" s="356"/>
      <c r="FC233" s="356"/>
      <c r="FD233" s="356"/>
      <c r="FE233" s="356"/>
      <c r="FF233" s="240">
        <v>14785</v>
      </c>
      <c r="FG233" s="248"/>
      <c r="FH233" s="248"/>
      <c r="FI233" s="240">
        <v>115796</v>
      </c>
      <c r="FJ233" s="248"/>
      <c r="FK233" s="248"/>
      <c r="FL233" s="135">
        <v>1</v>
      </c>
      <c r="FM233" s="136"/>
      <c r="FN233" s="136"/>
      <c r="FO233" s="136"/>
      <c r="FP233" s="136"/>
      <c r="FQ233" s="136"/>
      <c r="FR233" s="136"/>
      <c r="FS233" s="136"/>
      <c r="FT233" s="136"/>
      <c r="FU233" s="136"/>
      <c r="FV233" s="136"/>
    </row>
    <row r="234" spans="1:1108" s="249" customFormat="1">
      <c r="A234" s="42">
        <v>514</v>
      </c>
      <c r="B234" s="168">
        <v>217</v>
      </c>
      <c r="C234" s="102" t="s">
        <v>1335</v>
      </c>
      <c r="D234" s="174">
        <v>2015</v>
      </c>
      <c r="E234" s="97" t="s">
        <v>1160</v>
      </c>
      <c r="F234" s="280" t="s">
        <v>1330</v>
      </c>
      <c r="G234" s="405" t="s">
        <v>1329</v>
      </c>
      <c r="H234" s="405" t="s">
        <v>1332</v>
      </c>
      <c r="I234" s="405" t="s">
        <v>1331</v>
      </c>
      <c r="J234" s="10" t="s">
        <v>1311</v>
      </c>
      <c r="K234" s="10" t="s">
        <v>1312</v>
      </c>
      <c r="L234" s="74" t="s">
        <v>1313</v>
      </c>
      <c r="M234" s="10" t="s">
        <v>1314</v>
      </c>
      <c r="N234" s="74" t="s">
        <v>322</v>
      </c>
      <c r="O234" s="177">
        <v>111558</v>
      </c>
      <c r="P234" s="401">
        <v>50</v>
      </c>
      <c r="Q234" s="401" t="s">
        <v>0</v>
      </c>
      <c r="R234" s="401">
        <v>40</v>
      </c>
      <c r="S234" s="109" t="s">
        <v>0</v>
      </c>
      <c r="T234" s="109">
        <v>1.5</v>
      </c>
      <c r="U234" s="109" t="s">
        <v>0</v>
      </c>
      <c r="V234" s="109">
        <v>7.2</v>
      </c>
      <c r="W234" s="109" t="s">
        <v>0</v>
      </c>
      <c r="X234" s="109">
        <v>4</v>
      </c>
      <c r="Y234" s="109" t="s">
        <v>0</v>
      </c>
      <c r="Z234" s="109">
        <v>3</v>
      </c>
      <c r="AA234" s="109" t="s">
        <v>0</v>
      </c>
      <c r="AB234" s="109"/>
      <c r="AC234" s="109" t="s">
        <v>0</v>
      </c>
      <c r="AD234" s="109"/>
      <c r="AE234" s="109" t="s">
        <v>0</v>
      </c>
      <c r="AF234" s="77">
        <v>3</v>
      </c>
      <c r="AG234" s="78">
        <v>4</v>
      </c>
      <c r="AH234" s="77" t="s">
        <v>1183</v>
      </c>
      <c r="AI234" s="77" t="s">
        <v>0</v>
      </c>
      <c r="AJ234" s="78"/>
      <c r="AK234" s="78"/>
      <c r="AL234" s="25" t="s">
        <v>11</v>
      </c>
      <c r="AM234" s="25"/>
      <c r="AN234" s="25"/>
      <c r="AO234" s="25"/>
      <c r="AP234" s="111">
        <v>20</v>
      </c>
      <c r="AQ234" s="111" t="s">
        <v>7</v>
      </c>
      <c r="AR234" s="83">
        <v>3.4000000000000002E-2</v>
      </c>
      <c r="AS234" s="83" t="s">
        <v>20</v>
      </c>
      <c r="AT234" s="265"/>
      <c r="AU234" s="266"/>
      <c r="AV234" s="266"/>
      <c r="AW234" s="74" t="s">
        <v>206</v>
      </c>
      <c r="AX234" s="74" t="s">
        <v>207</v>
      </c>
      <c r="AY234" s="74" t="s">
        <v>208</v>
      </c>
      <c r="AZ234" s="74" t="s">
        <v>209</v>
      </c>
      <c r="BA234" s="152" t="s">
        <v>4</v>
      </c>
      <c r="BB234" s="86" t="s">
        <v>165</v>
      </c>
      <c r="BC234" s="86" t="s">
        <v>4</v>
      </c>
      <c r="BD234" s="86" t="s">
        <v>166</v>
      </c>
      <c r="BE234" s="404" t="s">
        <v>1160</v>
      </c>
      <c r="BF234" s="236" t="s">
        <v>1170</v>
      </c>
      <c r="BG234" s="236" t="s">
        <v>1171</v>
      </c>
      <c r="BH234" s="236" t="s">
        <v>1172</v>
      </c>
      <c r="BM234" s="154" t="s">
        <v>323</v>
      </c>
      <c r="BN234" s="157" t="s">
        <v>324</v>
      </c>
      <c r="BO234" s="157" t="s">
        <v>323</v>
      </c>
      <c r="BP234" s="157" t="s">
        <v>325</v>
      </c>
      <c r="BQ234" s="154" t="s">
        <v>326</v>
      </c>
      <c r="BR234" s="245" t="s">
        <v>327</v>
      </c>
      <c r="BS234" s="121" t="s">
        <v>328</v>
      </c>
      <c r="BT234" s="121" t="s">
        <v>329</v>
      </c>
      <c r="BU234" s="121" t="s">
        <v>323</v>
      </c>
      <c r="BV234" s="121" t="s">
        <v>324</v>
      </c>
      <c r="BW234" s="121" t="s">
        <v>323</v>
      </c>
      <c r="BX234" s="121" t="s">
        <v>325</v>
      </c>
      <c r="BY234" s="121" t="s">
        <v>283</v>
      </c>
      <c r="BZ234" s="154"/>
      <c r="CA234" s="154"/>
      <c r="CB234" s="154"/>
      <c r="CC234" s="154" t="s">
        <v>227</v>
      </c>
      <c r="CD234" s="156" t="s">
        <v>228</v>
      </c>
      <c r="CE234" s="157" t="s">
        <v>229</v>
      </c>
      <c r="CF234" s="157" t="s">
        <v>230</v>
      </c>
      <c r="CG234" s="245" t="s">
        <v>231</v>
      </c>
      <c r="CH234" s="154" t="s">
        <v>232</v>
      </c>
      <c r="CI234" s="156" t="s">
        <v>233</v>
      </c>
      <c r="CJ234" s="156" t="s">
        <v>234</v>
      </c>
      <c r="CK234" s="158"/>
      <c r="CL234" s="158"/>
      <c r="CM234" s="158"/>
      <c r="CN234" s="158"/>
      <c r="CO234" s="158"/>
      <c r="CP234" s="158"/>
      <c r="CQ234" s="158"/>
      <c r="CR234" s="158"/>
      <c r="CS234" s="158"/>
      <c r="CT234" s="158"/>
      <c r="CU234" s="158"/>
      <c r="CV234" s="158"/>
      <c r="CW234" s="158"/>
      <c r="CX234" s="158"/>
      <c r="CY234" s="158"/>
      <c r="CZ234" s="91"/>
      <c r="DA234" s="92"/>
      <c r="DB234" s="92"/>
      <c r="DC234" s="92"/>
      <c r="DD234" s="92"/>
      <c r="DE234" s="91" t="s">
        <v>235</v>
      </c>
      <c r="DF234" s="92"/>
      <c r="DG234" s="158"/>
      <c r="DH234" s="158"/>
      <c r="DI234" s="92" t="s">
        <v>1315</v>
      </c>
      <c r="DJ234" s="91" t="s">
        <v>237</v>
      </c>
      <c r="DK234" s="91" t="s">
        <v>238</v>
      </c>
      <c r="DL234" s="91" t="s">
        <v>239</v>
      </c>
      <c r="DM234" s="127" t="s">
        <v>283</v>
      </c>
      <c r="DN234" s="127" t="s">
        <v>283</v>
      </c>
      <c r="DO234" s="127" t="s">
        <v>283</v>
      </c>
      <c r="DP234" s="127"/>
      <c r="DQ234" s="91"/>
      <c r="DR234" s="91"/>
      <c r="DS234" s="91"/>
      <c r="DT234" s="91"/>
      <c r="DU234" s="91" t="s">
        <v>241</v>
      </c>
      <c r="DV234" s="91" t="s">
        <v>242</v>
      </c>
      <c r="DW234" s="91" t="s">
        <v>243</v>
      </c>
      <c r="DX234" s="91" t="s">
        <v>1316</v>
      </c>
      <c r="DY234" s="91"/>
      <c r="DZ234" s="91"/>
      <c r="EA234" s="91"/>
      <c r="EB234" s="91"/>
      <c r="EC234" s="91"/>
      <c r="ED234" s="91"/>
      <c r="EE234" s="91"/>
      <c r="EF234" s="91"/>
      <c r="EG234" s="94"/>
      <c r="EH234" s="94"/>
      <c r="EI234" s="95"/>
      <c r="EJ234" s="95"/>
      <c r="EK234" s="96"/>
      <c r="EL234" s="74"/>
      <c r="EM234" s="74"/>
      <c r="EN234" s="137"/>
      <c r="EO234" s="185"/>
      <c r="EP234" s="185"/>
      <c r="EQ234" s="185" t="s">
        <v>1333</v>
      </c>
      <c r="ER234" s="185" t="s">
        <v>1318</v>
      </c>
      <c r="ES234" s="185" t="s">
        <v>1319</v>
      </c>
      <c r="ET234" s="185"/>
      <c r="EU234" s="185"/>
      <c r="EV234" s="137"/>
      <c r="EW234" s="137"/>
      <c r="EX234" s="356" t="s">
        <v>603</v>
      </c>
      <c r="EY234" s="356"/>
      <c r="EZ234" s="356"/>
      <c r="FA234" s="356"/>
      <c r="FB234" s="356"/>
      <c r="FC234" s="356"/>
      <c r="FD234" s="356"/>
      <c r="FE234" s="356"/>
      <c r="FF234" s="240">
        <v>14786</v>
      </c>
      <c r="FG234" s="248"/>
      <c r="FH234" s="248"/>
      <c r="FI234" s="240">
        <v>115797</v>
      </c>
      <c r="FJ234" s="248"/>
      <c r="FK234" s="248"/>
      <c r="FL234" s="135">
        <v>1</v>
      </c>
      <c r="FM234" s="136"/>
      <c r="FN234" s="136"/>
      <c r="FO234" s="136"/>
      <c r="FP234" s="136"/>
      <c r="FQ234" s="136"/>
      <c r="FR234" s="136"/>
      <c r="FS234" s="136"/>
      <c r="FT234" s="136"/>
      <c r="FU234" s="136"/>
      <c r="FV234" s="136"/>
    </row>
    <row r="235" spans="1:1108" s="249" customFormat="1">
      <c r="A235" s="42">
        <v>515</v>
      </c>
      <c r="B235" s="168">
        <v>218</v>
      </c>
      <c r="C235" s="102" t="s">
        <v>1336</v>
      </c>
      <c r="D235" s="174">
        <v>2015</v>
      </c>
      <c r="E235" s="97" t="s">
        <v>1160</v>
      </c>
      <c r="F235" s="280" t="s">
        <v>1330</v>
      </c>
      <c r="G235" s="405" t="s">
        <v>1329</v>
      </c>
      <c r="H235" s="405" t="s">
        <v>1332</v>
      </c>
      <c r="I235" s="405" t="s">
        <v>1331</v>
      </c>
      <c r="J235" s="10" t="s">
        <v>1311</v>
      </c>
      <c r="K235" s="10" t="s">
        <v>1312</v>
      </c>
      <c r="L235" s="74" t="s">
        <v>1313</v>
      </c>
      <c r="M235" s="10" t="s">
        <v>1314</v>
      </c>
      <c r="N235" s="74" t="s">
        <v>322</v>
      </c>
      <c r="O235" s="177">
        <v>111559</v>
      </c>
      <c r="P235" s="401">
        <v>60</v>
      </c>
      <c r="Q235" s="401" t="s">
        <v>0</v>
      </c>
      <c r="R235" s="401">
        <v>45</v>
      </c>
      <c r="S235" s="109" t="s">
        <v>0</v>
      </c>
      <c r="T235" s="109">
        <v>1.75</v>
      </c>
      <c r="U235" s="109" t="s">
        <v>0</v>
      </c>
      <c r="V235" s="109">
        <v>7.5</v>
      </c>
      <c r="W235" s="109" t="s">
        <v>0</v>
      </c>
      <c r="X235" s="109">
        <v>4</v>
      </c>
      <c r="Y235" s="109" t="s">
        <v>0</v>
      </c>
      <c r="Z235" s="109">
        <v>3</v>
      </c>
      <c r="AA235" s="109" t="s">
        <v>0</v>
      </c>
      <c r="AB235" s="109"/>
      <c r="AC235" s="109" t="s">
        <v>0</v>
      </c>
      <c r="AD235" s="109"/>
      <c r="AE235" s="109" t="s">
        <v>0</v>
      </c>
      <c r="AF235" s="77">
        <v>3.5</v>
      </c>
      <c r="AG235" s="78">
        <v>6</v>
      </c>
      <c r="AH235" s="77" t="s">
        <v>1186</v>
      </c>
      <c r="AI235" s="77" t="s">
        <v>0</v>
      </c>
      <c r="AJ235" s="78"/>
      <c r="AK235" s="78"/>
      <c r="AL235" s="25" t="s">
        <v>11</v>
      </c>
      <c r="AM235" s="25"/>
      <c r="AN235" s="25"/>
      <c r="AO235" s="25"/>
      <c r="AP235" s="111">
        <v>20</v>
      </c>
      <c r="AQ235" s="111" t="s">
        <v>7</v>
      </c>
      <c r="AR235" s="83">
        <v>5.0999999999999997E-2</v>
      </c>
      <c r="AS235" s="83" t="s">
        <v>20</v>
      </c>
      <c r="AT235" s="265"/>
      <c r="AU235" s="266"/>
      <c r="AV235" s="266"/>
      <c r="AW235" s="74" t="s">
        <v>206</v>
      </c>
      <c r="AX235" s="74" t="s">
        <v>207</v>
      </c>
      <c r="AY235" s="74" t="s">
        <v>208</v>
      </c>
      <c r="AZ235" s="74" t="s">
        <v>209</v>
      </c>
      <c r="BA235" s="152" t="s">
        <v>4</v>
      </c>
      <c r="BB235" s="86" t="s">
        <v>165</v>
      </c>
      <c r="BC235" s="86" t="s">
        <v>4</v>
      </c>
      <c r="BD235" s="86" t="s">
        <v>166</v>
      </c>
      <c r="BE235" s="404" t="s">
        <v>1160</v>
      </c>
      <c r="BF235" s="236" t="s">
        <v>1170</v>
      </c>
      <c r="BG235" s="236" t="s">
        <v>1171</v>
      </c>
      <c r="BH235" s="236" t="s">
        <v>1172</v>
      </c>
      <c r="BM235" s="154" t="s">
        <v>323</v>
      </c>
      <c r="BN235" s="157" t="s">
        <v>324</v>
      </c>
      <c r="BO235" s="157" t="s">
        <v>323</v>
      </c>
      <c r="BP235" s="157" t="s">
        <v>325</v>
      </c>
      <c r="BQ235" s="154" t="s">
        <v>326</v>
      </c>
      <c r="BR235" s="245" t="s">
        <v>327</v>
      </c>
      <c r="BS235" s="121" t="s">
        <v>328</v>
      </c>
      <c r="BT235" s="121" t="s">
        <v>329</v>
      </c>
      <c r="BU235" s="121" t="s">
        <v>323</v>
      </c>
      <c r="BV235" s="121" t="s">
        <v>324</v>
      </c>
      <c r="BW235" s="121" t="s">
        <v>323</v>
      </c>
      <c r="BX235" s="121" t="s">
        <v>325</v>
      </c>
      <c r="BY235" s="121" t="s">
        <v>283</v>
      </c>
      <c r="BZ235" s="154"/>
      <c r="CA235" s="154"/>
      <c r="CB235" s="154"/>
      <c r="CC235" s="154" t="s">
        <v>227</v>
      </c>
      <c r="CD235" s="156" t="s">
        <v>228</v>
      </c>
      <c r="CE235" s="157" t="s">
        <v>229</v>
      </c>
      <c r="CF235" s="157" t="s">
        <v>230</v>
      </c>
      <c r="CG235" s="245" t="s">
        <v>231</v>
      </c>
      <c r="CH235" s="154" t="s">
        <v>232</v>
      </c>
      <c r="CI235" s="156" t="s">
        <v>233</v>
      </c>
      <c r="CJ235" s="156" t="s">
        <v>234</v>
      </c>
      <c r="CK235" s="158"/>
      <c r="CL235" s="158"/>
      <c r="CM235" s="158"/>
      <c r="CN235" s="158"/>
      <c r="CO235" s="158"/>
      <c r="CP235" s="158"/>
      <c r="CQ235" s="158"/>
      <c r="CR235" s="158"/>
      <c r="CS235" s="158"/>
      <c r="CT235" s="158"/>
      <c r="CU235" s="158"/>
      <c r="CV235" s="158"/>
      <c r="CW235" s="158"/>
      <c r="CX235" s="158"/>
      <c r="CY235" s="158"/>
      <c r="CZ235" s="91"/>
      <c r="DA235" s="92"/>
      <c r="DB235" s="92"/>
      <c r="DC235" s="92"/>
      <c r="DD235" s="92"/>
      <c r="DE235" s="91" t="s">
        <v>235</v>
      </c>
      <c r="DF235" s="92"/>
      <c r="DG235" s="158"/>
      <c r="DH235" s="158"/>
      <c r="DI235" s="92" t="s">
        <v>1315</v>
      </c>
      <c r="DJ235" s="91" t="s">
        <v>237</v>
      </c>
      <c r="DK235" s="91" t="s">
        <v>238</v>
      </c>
      <c r="DL235" s="91" t="s">
        <v>239</v>
      </c>
      <c r="DM235" s="127" t="s">
        <v>283</v>
      </c>
      <c r="DN235" s="127" t="s">
        <v>283</v>
      </c>
      <c r="DO235" s="127" t="s">
        <v>283</v>
      </c>
      <c r="DP235" s="127"/>
      <c r="DQ235" s="91"/>
      <c r="DR235" s="91"/>
      <c r="DS235" s="91"/>
      <c r="DT235" s="91"/>
      <c r="DU235" s="91" t="s">
        <v>241</v>
      </c>
      <c r="DV235" s="91" t="s">
        <v>242</v>
      </c>
      <c r="DW235" s="91" t="s">
        <v>243</v>
      </c>
      <c r="DX235" s="91" t="s">
        <v>1316</v>
      </c>
      <c r="DY235" s="91"/>
      <c r="DZ235" s="91"/>
      <c r="EA235" s="91"/>
      <c r="EB235" s="91"/>
      <c r="EC235" s="91"/>
      <c r="ED235" s="91"/>
      <c r="EE235" s="91"/>
      <c r="EF235" s="91"/>
      <c r="EG235" s="94"/>
      <c r="EH235" s="94"/>
      <c r="EI235" s="95"/>
      <c r="EJ235" s="95"/>
      <c r="EK235" s="96"/>
      <c r="EL235" s="74"/>
      <c r="EM235" s="74"/>
      <c r="EN235" s="137"/>
      <c r="EO235" s="185"/>
      <c r="EP235" s="185"/>
      <c r="EQ235" s="185" t="s">
        <v>1333</v>
      </c>
      <c r="ER235" s="185" t="s">
        <v>1318</v>
      </c>
      <c r="ES235" s="185" t="s">
        <v>1319</v>
      </c>
      <c r="ET235" s="185"/>
      <c r="EU235" s="185"/>
      <c r="EV235" s="137"/>
      <c r="EW235" s="137"/>
      <c r="EX235" s="356" t="s">
        <v>603</v>
      </c>
      <c r="EY235" s="356"/>
      <c r="EZ235" s="356"/>
      <c r="FA235" s="356"/>
      <c r="FB235" s="356"/>
      <c r="FC235" s="356"/>
      <c r="FD235" s="356"/>
      <c r="FE235" s="356"/>
      <c r="FF235" s="240">
        <v>14787</v>
      </c>
      <c r="FG235" s="248"/>
      <c r="FH235" s="248"/>
      <c r="FI235" s="240">
        <v>115798</v>
      </c>
      <c r="FJ235" s="248"/>
      <c r="FK235" s="248"/>
      <c r="FL235" s="135">
        <v>1</v>
      </c>
      <c r="FM235" s="136"/>
      <c r="FN235" s="136"/>
      <c r="FO235" s="136"/>
      <c r="FP235" s="136"/>
      <c r="FQ235" s="136"/>
      <c r="FR235" s="136"/>
      <c r="FS235" s="136"/>
      <c r="FT235" s="136"/>
      <c r="FU235" s="136"/>
      <c r="FV235" s="136"/>
    </row>
    <row r="236" spans="1:1108" s="249" customFormat="1">
      <c r="A236" s="42">
        <v>516</v>
      </c>
      <c r="B236" s="168">
        <v>219</v>
      </c>
      <c r="C236" s="102" t="s">
        <v>1337</v>
      </c>
      <c r="D236" s="174">
        <v>2015</v>
      </c>
      <c r="E236" s="97" t="s">
        <v>1160</v>
      </c>
      <c r="F236" s="280" t="s">
        <v>1330</v>
      </c>
      <c r="G236" s="405" t="s">
        <v>1329</v>
      </c>
      <c r="H236" s="405" t="s">
        <v>1332</v>
      </c>
      <c r="I236" s="405" t="s">
        <v>1331</v>
      </c>
      <c r="J236" s="10" t="s">
        <v>1311</v>
      </c>
      <c r="K236" s="10" t="s">
        <v>1312</v>
      </c>
      <c r="L236" s="74" t="s">
        <v>1313</v>
      </c>
      <c r="M236" s="10" t="s">
        <v>1314</v>
      </c>
      <c r="N236" s="74" t="s">
        <v>322</v>
      </c>
      <c r="O236" s="177">
        <v>111560</v>
      </c>
      <c r="P236" s="401">
        <v>76</v>
      </c>
      <c r="Q236" s="401" t="s">
        <v>0</v>
      </c>
      <c r="R236" s="401">
        <v>50</v>
      </c>
      <c r="S236" s="109" t="s">
        <v>0</v>
      </c>
      <c r="T236" s="109">
        <v>1.75</v>
      </c>
      <c r="U236" s="109" t="s">
        <v>0</v>
      </c>
      <c r="V236" s="109">
        <v>7.7</v>
      </c>
      <c r="W236" s="109" t="s">
        <v>0</v>
      </c>
      <c r="X236" s="109">
        <v>4</v>
      </c>
      <c r="Y236" s="109" t="s">
        <v>0</v>
      </c>
      <c r="Z236" s="109">
        <v>5</v>
      </c>
      <c r="AA236" s="109" t="s">
        <v>0</v>
      </c>
      <c r="AB236" s="109"/>
      <c r="AC236" s="109" t="s">
        <v>0</v>
      </c>
      <c r="AD236" s="109"/>
      <c r="AE236" s="109" t="s">
        <v>0</v>
      </c>
      <c r="AF236" s="77">
        <v>3.5</v>
      </c>
      <c r="AG236" s="78">
        <v>6</v>
      </c>
      <c r="AH236" s="77" t="s">
        <v>1186</v>
      </c>
      <c r="AI236" s="77" t="s">
        <v>0</v>
      </c>
      <c r="AJ236" s="78"/>
      <c r="AK236" s="78"/>
      <c r="AL236" s="25" t="s">
        <v>11</v>
      </c>
      <c r="AM236" s="25"/>
      <c r="AN236" s="25"/>
      <c r="AO236" s="25"/>
      <c r="AP236" s="111">
        <v>20</v>
      </c>
      <c r="AQ236" s="111" t="s">
        <v>7</v>
      </c>
      <c r="AR236" s="83">
        <v>7.0000000000000007E-2</v>
      </c>
      <c r="AS236" s="83" t="s">
        <v>20</v>
      </c>
      <c r="AT236" s="265"/>
      <c r="AU236" s="266"/>
      <c r="AV236" s="266"/>
      <c r="AW236" s="74" t="s">
        <v>206</v>
      </c>
      <c r="AX236" s="74" t="s">
        <v>207</v>
      </c>
      <c r="AY236" s="74" t="s">
        <v>208</v>
      </c>
      <c r="AZ236" s="74" t="s">
        <v>209</v>
      </c>
      <c r="BA236" s="152" t="s">
        <v>4</v>
      </c>
      <c r="BB236" s="86" t="s">
        <v>165</v>
      </c>
      <c r="BC236" s="86" t="s">
        <v>4</v>
      </c>
      <c r="BD236" s="86" t="s">
        <v>166</v>
      </c>
      <c r="BE236" s="404" t="s">
        <v>1160</v>
      </c>
      <c r="BF236" s="236" t="s">
        <v>1170</v>
      </c>
      <c r="BG236" s="236" t="s">
        <v>1171</v>
      </c>
      <c r="BH236" s="236" t="s">
        <v>1172</v>
      </c>
      <c r="BM236" s="154" t="s">
        <v>323</v>
      </c>
      <c r="BN236" s="157" t="s">
        <v>324</v>
      </c>
      <c r="BO236" s="157" t="s">
        <v>323</v>
      </c>
      <c r="BP236" s="157" t="s">
        <v>325</v>
      </c>
      <c r="BQ236" s="154" t="s">
        <v>326</v>
      </c>
      <c r="BR236" s="245" t="s">
        <v>327</v>
      </c>
      <c r="BS236" s="121" t="s">
        <v>328</v>
      </c>
      <c r="BT236" s="121" t="s">
        <v>329</v>
      </c>
      <c r="BU236" s="121" t="s">
        <v>323</v>
      </c>
      <c r="BV236" s="121" t="s">
        <v>324</v>
      </c>
      <c r="BW236" s="121" t="s">
        <v>323</v>
      </c>
      <c r="BX236" s="121" t="s">
        <v>325</v>
      </c>
      <c r="BY236" s="121" t="s">
        <v>283</v>
      </c>
      <c r="BZ236" s="154"/>
      <c r="CA236" s="154"/>
      <c r="CB236" s="154"/>
      <c r="CC236" s="154" t="s">
        <v>227</v>
      </c>
      <c r="CD236" s="156" t="s">
        <v>228</v>
      </c>
      <c r="CE236" s="157" t="s">
        <v>229</v>
      </c>
      <c r="CF236" s="157" t="s">
        <v>230</v>
      </c>
      <c r="CG236" s="245" t="s">
        <v>231</v>
      </c>
      <c r="CH236" s="154" t="s">
        <v>232</v>
      </c>
      <c r="CI236" s="156" t="s">
        <v>233</v>
      </c>
      <c r="CJ236" s="156" t="s">
        <v>234</v>
      </c>
      <c r="CK236" s="158"/>
      <c r="CL236" s="158"/>
      <c r="CM236" s="158"/>
      <c r="CN236" s="158"/>
      <c r="CO236" s="158"/>
      <c r="CP236" s="158"/>
      <c r="CQ236" s="158"/>
      <c r="CR236" s="158"/>
      <c r="CS236" s="158"/>
      <c r="CT236" s="158"/>
      <c r="CU236" s="158"/>
      <c r="CV236" s="158"/>
      <c r="CW236" s="158"/>
      <c r="CX236" s="158"/>
      <c r="CY236" s="158"/>
      <c r="CZ236" s="91"/>
      <c r="DA236" s="92"/>
      <c r="DB236" s="92"/>
      <c r="DC236" s="92"/>
      <c r="DD236" s="92"/>
      <c r="DE236" s="91" t="s">
        <v>235</v>
      </c>
      <c r="DF236" s="92"/>
      <c r="DG236" s="158"/>
      <c r="DH236" s="158"/>
      <c r="DI236" s="92" t="s">
        <v>1315</v>
      </c>
      <c r="DJ236" s="91" t="s">
        <v>237</v>
      </c>
      <c r="DK236" s="91" t="s">
        <v>238</v>
      </c>
      <c r="DL236" s="91" t="s">
        <v>239</v>
      </c>
      <c r="DM236" s="127" t="s">
        <v>283</v>
      </c>
      <c r="DN236" s="127" t="s">
        <v>283</v>
      </c>
      <c r="DO236" s="127" t="s">
        <v>283</v>
      </c>
      <c r="DP236" s="127"/>
      <c r="DQ236" s="91"/>
      <c r="DR236" s="91"/>
      <c r="DS236" s="91"/>
      <c r="DT236" s="91"/>
      <c r="DU236" s="91" t="s">
        <v>241</v>
      </c>
      <c r="DV236" s="91" t="s">
        <v>242</v>
      </c>
      <c r="DW236" s="91" t="s">
        <v>243</v>
      </c>
      <c r="DX236" s="91" t="s">
        <v>1316</v>
      </c>
      <c r="DY236" s="91"/>
      <c r="DZ236" s="91"/>
      <c r="EA236" s="91"/>
      <c r="EB236" s="91"/>
      <c r="EC236" s="91"/>
      <c r="ED236" s="91"/>
      <c r="EE236" s="91"/>
      <c r="EF236" s="91"/>
      <c r="EG236" s="94"/>
      <c r="EH236" s="94"/>
      <c r="EI236" s="95"/>
      <c r="EJ236" s="95"/>
      <c r="EK236" s="96"/>
      <c r="EL236" s="74"/>
      <c r="EM236" s="74"/>
      <c r="EN236" s="137"/>
      <c r="EO236" s="185"/>
      <c r="EP236" s="185"/>
      <c r="EQ236" s="185" t="s">
        <v>1333</v>
      </c>
      <c r="ER236" s="185" t="s">
        <v>1318</v>
      </c>
      <c r="ES236" s="185" t="s">
        <v>1319</v>
      </c>
      <c r="ET236" s="185"/>
      <c r="EU236" s="185"/>
      <c r="EV236" s="137"/>
      <c r="EW236" s="137"/>
      <c r="EX236" s="356" t="s">
        <v>603</v>
      </c>
      <c r="EY236" s="356"/>
      <c r="EZ236" s="356"/>
      <c r="FA236" s="356"/>
      <c r="FB236" s="356"/>
      <c r="FC236" s="356"/>
      <c r="FD236" s="356"/>
      <c r="FE236" s="356"/>
      <c r="FF236" s="240">
        <v>14788</v>
      </c>
      <c r="FG236" s="248"/>
      <c r="FH236" s="248"/>
      <c r="FI236" s="240">
        <v>115799</v>
      </c>
      <c r="FJ236" s="248"/>
      <c r="FK236" s="248"/>
      <c r="FL236" s="135">
        <v>1</v>
      </c>
      <c r="FM236" s="136"/>
      <c r="FN236" s="136"/>
      <c r="FO236" s="136"/>
      <c r="FP236" s="136"/>
      <c r="FQ236" s="136"/>
      <c r="FR236" s="136"/>
      <c r="FS236" s="136"/>
      <c r="FT236" s="136"/>
      <c r="FU236" s="136"/>
      <c r="FV236" s="136"/>
    </row>
    <row r="237" spans="1:1108" s="249" customFormat="1">
      <c r="A237" s="199">
        <v>517</v>
      </c>
      <c r="B237" s="232">
        <v>220</v>
      </c>
      <c r="C237" s="201"/>
      <c r="D237" s="206"/>
      <c r="E237" s="326"/>
      <c r="F237" s="326"/>
      <c r="G237" s="206"/>
      <c r="H237" s="206"/>
      <c r="I237" s="206"/>
      <c r="J237" s="326"/>
      <c r="K237" s="326"/>
      <c r="L237" s="319"/>
      <c r="M237" s="332"/>
      <c r="N237" s="319"/>
      <c r="O237" s="321"/>
      <c r="P237" s="217"/>
      <c r="Q237" s="217"/>
      <c r="R237" s="217"/>
      <c r="S237" s="213"/>
      <c r="T237" s="213"/>
      <c r="U237" s="21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13"/>
      <c r="AF237" s="213"/>
      <c r="AG237" s="217"/>
      <c r="AH237" s="213"/>
      <c r="AI237" s="213"/>
      <c r="AJ237" s="217"/>
      <c r="AK237" s="217"/>
      <c r="AL237" s="321"/>
      <c r="AM237" s="321"/>
      <c r="AN237" s="321"/>
      <c r="AO237" s="321"/>
      <c r="AP237" s="217"/>
      <c r="AQ237" s="217"/>
      <c r="AR237" s="345"/>
      <c r="AS237" s="345"/>
      <c r="AT237" s="345"/>
      <c r="AU237" s="345"/>
      <c r="AV237" s="345"/>
      <c r="AW237" s="319"/>
      <c r="AX237" s="319"/>
      <c r="AY237" s="319"/>
      <c r="AZ237" s="319"/>
      <c r="BA237" s="319"/>
      <c r="BB237" s="332"/>
      <c r="BC237" s="332"/>
      <c r="BD237" s="332"/>
      <c r="BE237" s="203"/>
      <c r="BF237" s="319"/>
      <c r="BG237" s="319"/>
      <c r="BH237" s="319"/>
      <c r="BI237" s="252"/>
      <c r="BJ237" s="252"/>
      <c r="BK237" s="252"/>
      <c r="BL237" s="252"/>
      <c r="BM237" s="319"/>
      <c r="BN237" s="319"/>
      <c r="BO237" s="319"/>
      <c r="BP237" s="319"/>
      <c r="BQ237" s="319"/>
      <c r="BR237" s="319"/>
      <c r="BS237" s="222" t="s">
        <v>283</v>
      </c>
      <c r="BT237" s="222" t="s">
        <v>283</v>
      </c>
      <c r="BU237" s="222" t="s">
        <v>283</v>
      </c>
      <c r="BV237" s="222" t="s">
        <v>283</v>
      </c>
      <c r="BW237" s="222" t="s">
        <v>283</v>
      </c>
      <c r="BX237" s="222" t="s">
        <v>283</v>
      </c>
      <c r="BY237" s="222" t="s">
        <v>283</v>
      </c>
      <c r="BZ237" s="319"/>
      <c r="CA237" s="319"/>
      <c r="CB237" s="319"/>
      <c r="CC237" s="319"/>
      <c r="CD237" s="319"/>
      <c r="CE237" s="319"/>
      <c r="CF237" s="319"/>
      <c r="CG237" s="319"/>
      <c r="CH237" s="319"/>
      <c r="CI237" s="319"/>
      <c r="CJ237" s="319"/>
      <c r="CK237" s="319"/>
      <c r="CL237" s="319"/>
      <c r="CM237" s="319"/>
      <c r="CN237" s="319"/>
      <c r="CO237" s="319"/>
      <c r="CP237" s="319"/>
      <c r="CQ237" s="319"/>
      <c r="CR237" s="319"/>
      <c r="CS237" s="319"/>
      <c r="CT237" s="319"/>
      <c r="CU237" s="319"/>
      <c r="CV237" s="319"/>
      <c r="CW237" s="319"/>
      <c r="CX237" s="319"/>
      <c r="CY237" s="319"/>
      <c r="CZ237" s="319"/>
      <c r="DA237" s="330"/>
      <c r="DB237" s="330"/>
      <c r="DC237" s="330"/>
      <c r="DD237" s="330"/>
      <c r="DE237" s="319"/>
      <c r="DF237" s="330"/>
      <c r="DG237" s="319"/>
      <c r="DH237" s="319"/>
      <c r="DI237" s="330"/>
      <c r="DJ237" s="319"/>
      <c r="DK237" s="319"/>
      <c r="DL237" s="319"/>
      <c r="DM237" s="228" t="s">
        <v>283</v>
      </c>
      <c r="DN237" s="228" t="s">
        <v>283</v>
      </c>
      <c r="DO237" s="228" t="s">
        <v>283</v>
      </c>
      <c r="DP237" s="228"/>
      <c r="DQ237" s="319"/>
      <c r="DR237" s="319"/>
      <c r="DS237" s="319"/>
      <c r="DT237" s="319"/>
      <c r="DU237" s="319"/>
      <c r="DV237" s="319"/>
      <c r="DW237" s="319"/>
      <c r="DX237" s="319"/>
      <c r="DY237" s="319"/>
      <c r="DZ237" s="319"/>
      <c r="EA237" s="319"/>
      <c r="EB237" s="319"/>
      <c r="EC237" s="319"/>
      <c r="ED237" s="319"/>
      <c r="EE237" s="319"/>
      <c r="EF237" s="319"/>
      <c r="EG237" s="200"/>
      <c r="EH237" s="200"/>
      <c r="EI237" s="319"/>
      <c r="EJ237" s="319"/>
      <c r="EK237" s="281"/>
      <c r="EL237" s="319"/>
      <c r="EM237" s="319"/>
      <c r="EN237" s="200"/>
      <c r="EO237" s="281"/>
      <c r="EP237" s="281"/>
      <c r="EQ237" s="281"/>
      <c r="ER237" s="281"/>
      <c r="ES237" s="281"/>
      <c r="ET237" s="281"/>
      <c r="EU237" s="281"/>
      <c r="EV237" s="200"/>
      <c r="EW237" s="200"/>
      <c r="EX237" s="319"/>
      <c r="EY237" s="319"/>
      <c r="EZ237" s="319"/>
      <c r="FA237" s="319"/>
      <c r="FB237" s="319"/>
      <c r="FC237" s="319"/>
      <c r="FD237" s="319"/>
      <c r="FE237" s="319"/>
      <c r="FF237" s="317"/>
      <c r="FG237" s="317"/>
      <c r="FH237" s="317"/>
      <c r="FI237" s="317"/>
      <c r="FJ237" s="317"/>
      <c r="FK237" s="317"/>
      <c r="FL237" s="234">
        <v>1</v>
      </c>
      <c r="FM237" s="222"/>
      <c r="FN237" s="222"/>
      <c r="FO237" s="222"/>
      <c r="FP237" s="222"/>
      <c r="FQ237" s="222"/>
      <c r="FR237" s="222"/>
      <c r="FS237" s="222"/>
      <c r="FT237" s="222"/>
      <c r="FU237" s="222"/>
      <c r="FV237" s="222"/>
      <c r="FW237" s="252"/>
      <c r="FX237" s="252"/>
      <c r="FY237" s="252"/>
      <c r="FZ237" s="252"/>
      <c r="GA237" s="252"/>
      <c r="GB237" s="252"/>
      <c r="GC237" s="252"/>
      <c r="GD237" s="252"/>
      <c r="GE237" s="252"/>
      <c r="GF237" s="252"/>
      <c r="GG237" s="252"/>
      <c r="GH237" s="252"/>
      <c r="GI237" s="252"/>
      <c r="GJ237" s="252"/>
      <c r="GK237" s="252"/>
      <c r="GL237" s="252"/>
      <c r="GM237" s="252"/>
      <c r="GN237" s="252"/>
      <c r="GO237" s="252"/>
      <c r="GP237" s="252"/>
      <c r="GQ237" s="252"/>
      <c r="GR237" s="252"/>
      <c r="GS237" s="252"/>
      <c r="GT237" s="252"/>
      <c r="GU237" s="252"/>
      <c r="GV237" s="252"/>
      <c r="GW237" s="252"/>
      <c r="GX237" s="252"/>
      <c r="GY237" s="252"/>
      <c r="GZ237" s="252"/>
      <c r="HA237" s="252"/>
      <c r="HB237" s="252"/>
      <c r="HC237" s="252"/>
      <c r="HD237" s="252"/>
      <c r="HE237" s="252"/>
      <c r="HF237" s="252"/>
      <c r="HG237" s="252"/>
      <c r="HH237" s="252"/>
      <c r="HI237" s="252"/>
      <c r="HJ237" s="252"/>
      <c r="HK237" s="252"/>
      <c r="HL237" s="252"/>
      <c r="HM237" s="252"/>
      <c r="HN237" s="252"/>
      <c r="HO237" s="252"/>
      <c r="HP237" s="252"/>
      <c r="HQ237" s="252"/>
      <c r="HR237" s="252"/>
      <c r="HS237" s="252"/>
      <c r="HT237" s="252"/>
      <c r="HU237" s="252"/>
      <c r="HV237" s="252"/>
      <c r="HW237" s="252"/>
      <c r="HX237" s="252"/>
      <c r="HY237" s="252"/>
      <c r="HZ237" s="252"/>
      <c r="IA237" s="252"/>
      <c r="IB237" s="252"/>
      <c r="IC237" s="252"/>
      <c r="ID237" s="252"/>
      <c r="IE237" s="252"/>
      <c r="IF237" s="252"/>
      <c r="IG237" s="252"/>
      <c r="IH237" s="252"/>
      <c r="II237" s="252"/>
      <c r="IJ237" s="252"/>
      <c r="IK237" s="252"/>
      <c r="IL237" s="252"/>
      <c r="IM237" s="252"/>
      <c r="IN237" s="252"/>
      <c r="IO237" s="252"/>
      <c r="IP237" s="252"/>
      <c r="IQ237" s="252"/>
      <c r="IR237" s="252"/>
      <c r="IS237" s="252"/>
      <c r="IT237" s="252"/>
      <c r="IU237" s="252"/>
      <c r="IV237" s="252"/>
      <c r="IW237" s="252"/>
      <c r="IX237" s="252"/>
      <c r="IY237" s="252"/>
      <c r="IZ237" s="252"/>
      <c r="JA237" s="252"/>
      <c r="JB237" s="252"/>
      <c r="JC237" s="252"/>
      <c r="JD237" s="252"/>
      <c r="JE237" s="252"/>
      <c r="JF237" s="252"/>
      <c r="JG237" s="252"/>
      <c r="JH237" s="252"/>
      <c r="JI237" s="252"/>
      <c r="JJ237" s="252"/>
      <c r="JK237" s="252"/>
      <c r="JL237" s="252"/>
      <c r="JM237" s="252"/>
      <c r="JN237" s="252"/>
      <c r="JO237" s="252"/>
      <c r="JP237" s="252"/>
      <c r="JQ237" s="252"/>
      <c r="JR237" s="252"/>
      <c r="JS237" s="252"/>
      <c r="JT237" s="252"/>
      <c r="JU237" s="252"/>
      <c r="JV237" s="252"/>
      <c r="JW237" s="252"/>
      <c r="JX237" s="252"/>
      <c r="JY237" s="252"/>
      <c r="JZ237" s="252"/>
      <c r="KA237" s="252"/>
      <c r="KB237" s="252"/>
      <c r="KC237" s="252"/>
      <c r="KD237" s="252"/>
      <c r="KE237" s="252"/>
      <c r="KF237" s="252"/>
      <c r="KG237" s="252"/>
      <c r="KH237" s="252"/>
      <c r="KI237" s="252"/>
      <c r="KJ237" s="252"/>
      <c r="KK237" s="252"/>
      <c r="KL237" s="252"/>
      <c r="KM237" s="252"/>
      <c r="KN237" s="252"/>
      <c r="KO237" s="252"/>
      <c r="KP237" s="252"/>
      <c r="KQ237" s="252"/>
      <c r="KR237" s="252"/>
      <c r="KS237" s="252"/>
      <c r="KT237" s="252"/>
      <c r="KU237" s="252"/>
      <c r="KV237" s="252"/>
      <c r="KW237" s="252"/>
      <c r="KX237" s="252"/>
      <c r="KY237" s="252"/>
      <c r="KZ237" s="252"/>
      <c r="LA237" s="252"/>
      <c r="LB237" s="252"/>
      <c r="LC237" s="252"/>
      <c r="LD237" s="252"/>
      <c r="LE237" s="252"/>
      <c r="LF237" s="252"/>
      <c r="LG237" s="252"/>
      <c r="LH237" s="252"/>
      <c r="LI237" s="252"/>
      <c r="LJ237" s="252"/>
      <c r="LK237" s="252"/>
      <c r="LL237" s="252"/>
      <c r="LM237" s="252"/>
      <c r="LN237" s="252"/>
      <c r="LO237" s="252"/>
      <c r="LP237" s="252"/>
      <c r="LQ237" s="252"/>
      <c r="LR237" s="252"/>
      <c r="LS237" s="252"/>
      <c r="LT237" s="252"/>
      <c r="LU237" s="252"/>
      <c r="LV237" s="252"/>
      <c r="LW237" s="252"/>
      <c r="LX237" s="252"/>
      <c r="LY237" s="252"/>
      <c r="LZ237" s="252"/>
      <c r="MA237" s="252"/>
      <c r="MB237" s="252"/>
      <c r="MC237" s="252"/>
      <c r="MD237" s="252"/>
      <c r="ME237" s="252"/>
      <c r="MF237" s="252"/>
      <c r="MG237" s="252"/>
      <c r="MH237" s="252"/>
      <c r="MI237" s="252"/>
      <c r="MJ237" s="252"/>
      <c r="MK237" s="252"/>
      <c r="ML237" s="252"/>
      <c r="MM237" s="252"/>
      <c r="MN237" s="252"/>
      <c r="MO237" s="252"/>
      <c r="MP237" s="252"/>
      <c r="MQ237" s="252"/>
      <c r="MR237" s="252"/>
      <c r="MS237" s="252"/>
      <c r="MT237" s="252"/>
      <c r="MU237" s="252"/>
      <c r="MV237" s="252"/>
      <c r="MW237" s="252"/>
      <c r="MX237" s="252"/>
      <c r="MY237" s="252"/>
      <c r="MZ237" s="252"/>
      <c r="NA237" s="252"/>
      <c r="NB237" s="252"/>
      <c r="NC237" s="252"/>
      <c r="ND237" s="252"/>
      <c r="NE237" s="252"/>
      <c r="NF237" s="252"/>
      <c r="NG237" s="252"/>
      <c r="NH237" s="252"/>
      <c r="NI237" s="252"/>
      <c r="NJ237" s="252"/>
      <c r="NK237" s="252"/>
      <c r="NL237" s="252"/>
      <c r="NM237" s="252"/>
      <c r="NN237" s="252"/>
      <c r="NO237" s="252"/>
      <c r="NP237" s="252"/>
      <c r="NQ237" s="252"/>
      <c r="NR237" s="252"/>
      <c r="NS237" s="252"/>
      <c r="NT237" s="252"/>
      <c r="NU237" s="252"/>
      <c r="NV237" s="252"/>
      <c r="NW237" s="252"/>
      <c r="NX237" s="252"/>
      <c r="NY237" s="252"/>
      <c r="NZ237" s="252"/>
      <c r="OA237" s="252"/>
      <c r="OB237" s="252"/>
      <c r="OC237" s="252"/>
      <c r="OD237" s="252"/>
      <c r="OE237" s="252"/>
      <c r="OF237" s="252"/>
      <c r="OG237" s="252"/>
      <c r="OH237" s="252"/>
      <c r="OI237" s="252"/>
      <c r="OJ237" s="252"/>
      <c r="OK237" s="252"/>
      <c r="OL237" s="252"/>
      <c r="OM237" s="252"/>
      <c r="ON237" s="252"/>
      <c r="OO237" s="252"/>
      <c r="OP237" s="252"/>
      <c r="OQ237" s="252"/>
      <c r="OR237" s="252"/>
      <c r="OS237" s="252"/>
      <c r="OT237" s="252"/>
      <c r="OU237" s="252"/>
      <c r="OV237" s="252"/>
      <c r="OW237" s="252"/>
      <c r="OX237" s="252"/>
      <c r="OY237" s="252"/>
      <c r="OZ237" s="252"/>
      <c r="PA237" s="252"/>
      <c r="PB237" s="252"/>
      <c r="PC237" s="252"/>
      <c r="PD237" s="252"/>
      <c r="PE237" s="252"/>
      <c r="PF237" s="252"/>
      <c r="PG237" s="252"/>
      <c r="PH237" s="252"/>
      <c r="PI237" s="252"/>
      <c r="PJ237" s="252"/>
      <c r="PK237" s="252"/>
      <c r="PL237" s="252"/>
      <c r="PM237" s="252"/>
      <c r="PN237" s="252"/>
      <c r="PO237" s="252"/>
      <c r="PP237" s="252"/>
      <c r="PQ237" s="252"/>
      <c r="PR237" s="252"/>
      <c r="PS237" s="252"/>
      <c r="PT237" s="252"/>
      <c r="PU237" s="252"/>
      <c r="PV237" s="252"/>
      <c r="PW237" s="252"/>
      <c r="PX237" s="252"/>
      <c r="PY237" s="252"/>
      <c r="PZ237" s="252"/>
      <c r="QA237" s="252"/>
      <c r="QB237" s="252"/>
      <c r="QC237" s="252"/>
      <c r="QD237" s="252"/>
      <c r="QE237" s="252"/>
      <c r="QF237" s="252"/>
      <c r="QG237" s="252"/>
      <c r="QH237" s="252"/>
      <c r="QI237" s="252"/>
      <c r="QJ237" s="252"/>
      <c r="QK237" s="252"/>
      <c r="QL237" s="252"/>
      <c r="QM237" s="252"/>
      <c r="QN237" s="252"/>
      <c r="QO237" s="252"/>
      <c r="QP237" s="252"/>
      <c r="QQ237" s="252"/>
      <c r="QR237" s="252"/>
      <c r="QS237" s="252"/>
      <c r="QT237" s="252"/>
      <c r="QU237" s="252"/>
      <c r="QV237" s="252"/>
      <c r="QW237" s="252"/>
      <c r="QX237" s="252"/>
      <c r="QY237" s="252"/>
      <c r="QZ237" s="252"/>
      <c r="RA237" s="252"/>
      <c r="RB237" s="252"/>
      <c r="RC237" s="252"/>
      <c r="RD237" s="252"/>
      <c r="RE237" s="252"/>
      <c r="RF237" s="252"/>
      <c r="RG237" s="252"/>
      <c r="RH237" s="252"/>
      <c r="RI237" s="252"/>
      <c r="RJ237" s="252"/>
      <c r="RK237" s="252"/>
      <c r="RL237" s="252"/>
      <c r="RM237" s="252"/>
      <c r="RN237" s="252"/>
      <c r="RO237" s="252"/>
      <c r="RP237" s="252"/>
      <c r="RQ237" s="252"/>
      <c r="RR237" s="252"/>
      <c r="RS237" s="252"/>
      <c r="RT237" s="252"/>
      <c r="RU237" s="252"/>
      <c r="RV237" s="252"/>
      <c r="RW237" s="252"/>
      <c r="RX237" s="252"/>
      <c r="RY237" s="252"/>
      <c r="RZ237" s="252"/>
      <c r="SA237" s="252"/>
      <c r="SB237" s="252"/>
      <c r="SC237" s="252"/>
      <c r="SD237" s="252"/>
      <c r="SE237" s="252"/>
      <c r="SF237" s="252"/>
      <c r="SG237" s="252"/>
      <c r="SH237" s="252"/>
      <c r="SI237" s="252"/>
      <c r="SJ237" s="252"/>
      <c r="SK237" s="252"/>
      <c r="SL237" s="252"/>
      <c r="SM237" s="252"/>
      <c r="SN237" s="252"/>
      <c r="SO237" s="252"/>
      <c r="SP237" s="252"/>
      <c r="SQ237" s="252"/>
      <c r="SR237" s="252"/>
      <c r="SS237" s="252"/>
      <c r="ST237" s="252"/>
      <c r="SU237" s="252"/>
      <c r="SV237" s="252"/>
      <c r="SW237" s="252"/>
      <c r="SX237" s="252"/>
      <c r="SY237" s="252"/>
      <c r="SZ237" s="252"/>
      <c r="TA237" s="252"/>
      <c r="TB237" s="252"/>
      <c r="TC237" s="252"/>
      <c r="TD237" s="252"/>
      <c r="TE237" s="252"/>
      <c r="TF237" s="252"/>
      <c r="TG237" s="252"/>
      <c r="TH237" s="252"/>
      <c r="TI237" s="252"/>
      <c r="TJ237" s="252"/>
      <c r="TK237" s="252"/>
      <c r="TL237" s="252"/>
      <c r="TM237" s="252"/>
      <c r="TN237" s="252"/>
      <c r="TO237" s="252"/>
      <c r="TP237" s="252"/>
      <c r="TQ237" s="252"/>
      <c r="TR237" s="252"/>
      <c r="TS237" s="252"/>
      <c r="TT237" s="252"/>
      <c r="TU237" s="252"/>
      <c r="TV237" s="252"/>
      <c r="TW237" s="252"/>
      <c r="TX237" s="252"/>
      <c r="TY237" s="252"/>
      <c r="TZ237" s="252"/>
      <c r="UA237" s="252"/>
      <c r="UB237" s="252"/>
      <c r="UC237" s="252"/>
      <c r="UD237" s="252"/>
      <c r="UE237" s="252"/>
      <c r="UF237" s="252"/>
      <c r="UG237" s="252"/>
      <c r="UH237" s="252"/>
      <c r="UI237" s="252"/>
      <c r="UJ237" s="252"/>
      <c r="UK237" s="252"/>
      <c r="UL237" s="252"/>
      <c r="UM237" s="252"/>
      <c r="UN237" s="252"/>
      <c r="UO237" s="252"/>
      <c r="UP237" s="252"/>
      <c r="UQ237" s="252"/>
      <c r="UR237" s="252"/>
      <c r="US237" s="252"/>
      <c r="UT237" s="252"/>
      <c r="UU237" s="252"/>
      <c r="UV237" s="252"/>
      <c r="UW237" s="252"/>
      <c r="UX237" s="252"/>
      <c r="UY237" s="252"/>
      <c r="UZ237" s="252"/>
      <c r="VA237" s="252"/>
      <c r="VB237" s="252"/>
      <c r="VC237" s="252"/>
      <c r="VD237" s="252"/>
      <c r="VE237" s="252"/>
      <c r="VF237" s="252"/>
      <c r="VG237" s="252"/>
      <c r="VH237" s="252"/>
      <c r="VI237" s="252"/>
      <c r="VJ237" s="252"/>
      <c r="VK237" s="252"/>
      <c r="VL237" s="252"/>
      <c r="VM237" s="252"/>
      <c r="VN237" s="252"/>
      <c r="VO237" s="252"/>
      <c r="VP237" s="252"/>
      <c r="VQ237" s="252"/>
      <c r="VR237" s="252"/>
      <c r="VS237" s="252"/>
      <c r="VT237" s="252"/>
      <c r="VU237" s="252"/>
      <c r="VV237" s="252"/>
      <c r="VW237" s="252"/>
      <c r="VX237" s="252"/>
      <c r="VY237" s="252"/>
      <c r="VZ237" s="252"/>
      <c r="WA237" s="252"/>
      <c r="WB237" s="252"/>
      <c r="WC237" s="252"/>
      <c r="WD237" s="252"/>
      <c r="WE237" s="252"/>
      <c r="WF237" s="252"/>
      <c r="WG237" s="252"/>
      <c r="WH237" s="252"/>
      <c r="WI237" s="252"/>
      <c r="WJ237" s="252"/>
      <c r="WK237" s="252"/>
      <c r="WL237" s="252"/>
      <c r="WM237" s="252"/>
      <c r="WN237" s="252"/>
      <c r="WO237" s="252"/>
      <c r="WP237" s="252"/>
      <c r="WQ237" s="252"/>
      <c r="WR237" s="252"/>
      <c r="WS237" s="252"/>
      <c r="WT237" s="252"/>
      <c r="WU237" s="252"/>
      <c r="WV237" s="252"/>
      <c r="WW237" s="252"/>
      <c r="WX237" s="252"/>
      <c r="WY237" s="252"/>
      <c r="WZ237" s="252"/>
      <c r="XA237" s="252"/>
      <c r="XB237" s="252"/>
      <c r="XC237" s="252"/>
      <c r="XD237" s="252"/>
      <c r="XE237" s="252"/>
      <c r="XF237" s="252"/>
      <c r="XG237" s="252"/>
      <c r="XH237" s="252"/>
      <c r="XI237" s="252"/>
      <c r="XJ237" s="252"/>
      <c r="XK237" s="252"/>
      <c r="XL237" s="252"/>
      <c r="XM237" s="252"/>
      <c r="XN237" s="252"/>
      <c r="XO237" s="252"/>
      <c r="XP237" s="252"/>
      <c r="XQ237" s="252"/>
      <c r="XR237" s="252"/>
      <c r="XS237" s="252"/>
      <c r="XT237" s="252"/>
      <c r="XU237" s="252"/>
      <c r="XV237" s="252"/>
      <c r="XW237" s="252"/>
      <c r="XX237" s="252"/>
      <c r="XY237" s="252"/>
      <c r="XZ237" s="252"/>
      <c r="YA237" s="252"/>
      <c r="YB237" s="252"/>
      <c r="YC237" s="252"/>
      <c r="YD237" s="252"/>
      <c r="YE237" s="252"/>
      <c r="YF237" s="252"/>
      <c r="YG237" s="252"/>
      <c r="YH237" s="252"/>
      <c r="YI237" s="252"/>
      <c r="YJ237" s="252"/>
      <c r="YK237" s="252"/>
      <c r="YL237" s="252"/>
      <c r="YM237" s="252"/>
      <c r="YN237" s="252"/>
      <c r="YO237" s="252"/>
      <c r="YP237" s="252"/>
      <c r="YQ237" s="252"/>
      <c r="YR237" s="252"/>
      <c r="YS237" s="252"/>
      <c r="YT237" s="252"/>
      <c r="YU237" s="252"/>
      <c r="YV237" s="252"/>
      <c r="YW237" s="252"/>
      <c r="YX237" s="252"/>
      <c r="YY237" s="252"/>
      <c r="YZ237" s="252"/>
      <c r="ZA237" s="252"/>
      <c r="ZB237" s="252"/>
      <c r="ZC237" s="252"/>
      <c r="ZD237" s="252"/>
      <c r="ZE237" s="252"/>
      <c r="ZF237" s="252"/>
      <c r="ZG237" s="252"/>
      <c r="ZH237" s="252"/>
      <c r="ZI237" s="252"/>
      <c r="ZJ237" s="252"/>
      <c r="ZK237" s="252"/>
      <c r="ZL237" s="252"/>
      <c r="ZM237" s="252"/>
      <c r="ZN237" s="252"/>
      <c r="ZO237" s="252"/>
      <c r="ZP237" s="252"/>
      <c r="ZQ237" s="252"/>
      <c r="ZR237" s="252"/>
      <c r="ZS237" s="252"/>
      <c r="ZT237" s="252"/>
      <c r="ZU237" s="252"/>
      <c r="ZV237" s="252"/>
      <c r="ZW237" s="252"/>
      <c r="ZX237" s="252"/>
      <c r="ZY237" s="252"/>
      <c r="ZZ237" s="252"/>
      <c r="AAA237" s="252"/>
      <c r="AAB237" s="252"/>
      <c r="AAC237" s="252"/>
      <c r="AAD237" s="252"/>
      <c r="AAE237" s="252"/>
      <c r="AAF237" s="252"/>
      <c r="AAG237" s="252"/>
      <c r="AAH237" s="252"/>
      <c r="AAI237" s="252"/>
      <c r="AAJ237" s="252"/>
      <c r="AAK237" s="252"/>
      <c r="AAL237" s="252"/>
      <c r="AAM237" s="252"/>
      <c r="AAN237" s="252"/>
      <c r="AAO237" s="252"/>
      <c r="AAP237" s="252"/>
      <c r="AAQ237" s="252"/>
      <c r="AAR237" s="252"/>
      <c r="AAS237" s="252"/>
      <c r="AAT237" s="252"/>
      <c r="AAU237" s="252"/>
      <c r="AAV237" s="252"/>
      <c r="AAW237" s="252"/>
      <c r="AAX237" s="252"/>
      <c r="AAY237" s="252"/>
      <c r="AAZ237" s="252"/>
      <c r="ABA237" s="252"/>
      <c r="ABB237" s="252"/>
      <c r="ABC237" s="252"/>
      <c r="ABD237" s="252"/>
      <c r="ABE237" s="252"/>
      <c r="ABF237" s="252"/>
      <c r="ABG237" s="252"/>
      <c r="ABH237" s="252"/>
      <c r="ABI237" s="252"/>
      <c r="ABJ237" s="252"/>
      <c r="ABK237" s="252"/>
      <c r="ABL237" s="252"/>
      <c r="ABM237" s="252"/>
      <c r="ABN237" s="252"/>
      <c r="ABO237" s="252"/>
      <c r="ABP237" s="252"/>
      <c r="ABQ237" s="252"/>
      <c r="ABR237" s="252"/>
      <c r="ABS237" s="252"/>
      <c r="ABT237" s="252"/>
      <c r="ABU237" s="252"/>
      <c r="ABV237" s="252"/>
      <c r="ABW237" s="252"/>
      <c r="ABX237" s="252"/>
      <c r="ABY237" s="252"/>
      <c r="ABZ237" s="252"/>
      <c r="ACA237" s="252"/>
      <c r="ACB237" s="252"/>
      <c r="ACC237" s="252"/>
      <c r="ACD237" s="252"/>
      <c r="ACE237" s="252"/>
      <c r="ACF237" s="252"/>
      <c r="ACG237" s="252"/>
      <c r="ACH237" s="252"/>
      <c r="ACI237" s="252"/>
      <c r="ACJ237" s="252"/>
      <c r="ACK237" s="252"/>
      <c r="ACL237" s="252"/>
      <c r="ACM237" s="252"/>
      <c r="ACN237" s="252"/>
      <c r="ACO237" s="252"/>
      <c r="ACP237" s="252"/>
      <c r="ACQ237" s="252"/>
      <c r="ACR237" s="252"/>
      <c r="ACS237" s="252"/>
      <c r="ACT237" s="252"/>
      <c r="ACU237" s="252"/>
      <c r="ACV237" s="252"/>
      <c r="ACW237" s="252"/>
      <c r="ACX237" s="252"/>
      <c r="ACY237" s="252"/>
      <c r="ACZ237" s="252"/>
      <c r="ADA237" s="252"/>
      <c r="ADB237" s="252"/>
      <c r="ADC237" s="252"/>
      <c r="ADD237" s="252"/>
      <c r="ADE237" s="252"/>
      <c r="ADF237" s="252"/>
      <c r="ADG237" s="252"/>
      <c r="ADH237" s="252"/>
      <c r="ADI237" s="252"/>
      <c r="ADJ237" s="252"/>
      <c r="ADK237" s="252"/>
      <c r="ADL237" s="252"/>
      <c r="ADM237" s="252"/>
      <c r="ADN237" s="252"/>
      <c r="ADO237" s="252"/>
      <c r="ADP237" s="252"/>
      <c r="ADQ237" s="252"/>
      <c r="ADR237" s="252"/>
      <c r="ADS237" s="252"/>
      <c r="ADT237" s="252"/>
      <c r="ADU237" s="252"/>
      <c r="ADV237" s="252"/>
      <c r="ADW237" s="252"/>
      <c r="ADX237" s="252"/>
      <c r="ADY237" s="252"/>
      <c r="ADZ237" s="252"/>
      <c r="AEA237" s="252"/>
      <c r="AEB237" s="252"/>
      <c r="AEC237" s="252"/>
      <c r="AED237" s="252"/>
      <c r="AEE237" s="252"/>
      <c r="AEF237" s="252"/>
      <c r="AEG237" s="252"/>
      <c r="AEH237" s="252"/>
      <c r="AEI237" s="252"/>
      <c r="AEJ237" s="252"/>
      <c r="AEK237" s="252"/>
      <c r="AEL237" s="252"/>
      <c r="AEM237" s="252"/>
      <c r="AEN237" s="252"/>
      <c r="AEO237" s="252"/>
      <c r="AEP237" s="252"/>
      <c r="AEQ237" s="252"/>
      <c r="AER237" s="252"/>
      <c r="AES237" s="252"/>
      <c r="AET237" s="252"/>
      <c r="AEU237" s="252"/>
      <c r="AEV237" s="252"/>
      <c r="AEW237" s="252"/>
      <c r="AEX237" s="252"/>
      <c r="AEY237" s="252"/>
      <c r="AEZ237" s="252"/>
      <c r="AFA237" s="252"/>
      <c r="AFB237" s="252"/>
      <c r="AFC237" s="252"/>
      <c r="AFD237" s="252"/>
      <c r="AFE237" s="252"/>
      <c r="AFF237" s="252"/>
      <c r="AFG237" s="252"/>
      <c r="AFH237" s="252"/>
      <c r="AFI237" s="252"/>
      <c r="AFJ237" s="252"/>
      <c r="AFK237" s="252"/>
      <c r="AFL237" s="252"/>
      <c r="AFM237" s="252"/>
      <c r="AFN237" s="252"/>
      <c r="AFO237" s="252"/>
      <c r="AFP237" s="252"/>
      <c r="AFQ237" s="252"/>
      <c r="AFR237" s="252"/>
      <c r="AFS237" s="252"/>
      <c r="AFT237" s="252"/>
      <c r="AFU237" s="252"/>
      <c r="AFV237" s="252"/>
      <c r="AFW237" s="252"/>
      <c r="AFX237" s="252"/>
      <c r="AFY237" s="252"/>
      <c r="AFZ237" s="252"/>
      <c r="AGA237" s="252"/>
      <c r="AGB237" s="252"/>
      <c r="AGC237" s="252"/>
      <c r="AGD237" s="252"/>
      <c r="AGE237" s="252"/>
      <c r="AGF237" s="252"/>
      <c r="AGG237" s="252"/>
      <c r="AGH237" s="252"/>
      <c r="AGI237" s="252"/>
      <c r="AGJ237" s="252"/>
      <c r="AGK237" s="252"/>
      <c r="AGL237" s="252"/>
      <c r="AGM237" s="252"/>
      <c r="AGN237" s="252"/>
      <c r="AGO237" s="252"/>
      <c r="AGP237" s="252"/>
      <c r="AGQ237" s="252"/>
      <c r="AGR237" s="252"/>
      <c r="AGS237" s="252"/>
      <c r="AGT237" s="252"/>
      <c r="AGU237" s="252"/>
      <c r="AGV237" s="252"/>
      <c r="AGW237" s="252"/>
      <c r="AGX237" s="252"/>
      <c r="AGY237" s="252"/>
      <c r="AGZ237" s="252"/>
      <c r="AHA237" s="252"/>
      <c r="AHB237" s="252"/>
      <c r="AHC237" s="252"/>
      <c r="AHD237" s="252"/>
      <c r="AHE237" s="252"/>
      <c r="AHF237" s="252"/>
      <c r="AHG237" s="252"/>
      <c r="AHH237" s="252"/>
      <c r="AHI237" s="252"/>
      <c r="AHJ237" s="252"/>
      <c r="AHK237" s="252"/>
      <c r="AHL237" s="252"/>
      <c r="AHM237" s="252"/>
      <c r="AHN237" s="252"/>
      <c r="AHO237" s="252"/>
      <c r="AHP237" s="252"/>
      <c r="AHQ237" s="252"/>
      <c r="AHR237" s="252"/>
      <c r="AHS237" s="252"/>
      <c r="AHT237" s="252"/>
      <c r="AHU237" s="252"/>
      <c r="AHV237" s="252"/>
      <c r="AHW237" s="252"/>
      <c r="AHX237" s="252"/>
      <c r="AHY237" s="252"/>
      <c r="AHZ237" s="252"/>
      <c r="AIA237" s="252"/>
      <c r="AIB237" s="252"/>
      <c r="AIC237" s="252"/>
      <c r="AID237" s="252"/>
      <c r="AIE237" s="252"/>
      <c r="AIF237" s="252"/>
      <c r="AIG237" s="252"/>
      <c r="AIH237" s="252"/>
      <c r="AII237" s="252"/>
      <c r="AIJ237" s="252"/>
      <c r="AIK237" s="252"/>
      <c r="AIL237" s="252"/>
      <c r="AIM237" s="252"/>
      <c r="AIN237" s="252"/>
      <c r="AIO237" s="252"/>
      <c r="AIP237" s="252"/>
      <c r="AIQ237" s="252"/>
      <c r="AIR237" s="252"/>
      <c r="AIS237" s="252"/>
      <c r="AIT237" s="252"/>
      <c r="AIU237" s="252"/>
      <c r="AIV237" s="252"/>
      <c r="AIW237" s="252"/>
      <c r="AIX237" s="252"/>
      <c r="AIY237" s="252"/>
      <c r="AIZ237" s="252"/>
      <c r="AJA237" s="252"/>
      <c r="AJB237" s="252"/>
      <c r="AJC237" s="252"/>
      <c r="AJD237" s="252"/>
      <c r="AJE237" s="252"/>
      <c r="AJF237" s="252"/>
      <c r="AJG237" s="252"/>
      <c r="AJH237" s="252"/>
      <c r="AJI237" s="252"/>
      <c r="AJJ237" s="252"/>
      <c r="AJK237" s="252"/>
      <c r="AJL237" s="252"/>
      <c r="AJM237" s="252"/>
      <c r="AJN237" s="252"/>
      <c r="AJO237" s="252"/>
      <c r="AJP237" s="252"/>
      <c r="AJQ237" s="252"/>
      <c r="AJR237" s="252"/>
      <c r="AJS237" s="252"/>
      <c r="AJT237" s="252"/>
      <c r="AJU237" s="252"/>
      <c r="AJV237" s="252"/>
      <c r="AJW237" s="252"/>
      <c r="AJX237" s="252"/>
      <c r="AJY237" s="252"/>
      <c r="AJZ237" s="252"/>
      <c r="AKA237" s="252"/>
      <c r="AKB237" s="252"/>
      <c r="AKC237" s="252"/>
      <c r="AKD237" s="252"/>
      <c r="AKE237" s="252"/>
      <c r="AKF237" s="252"/>
      <c r="AKG237" s="252"/>
      <c r="AKH237" s="252"/>
      <c r="AKI237" s="252"/>
      <c r="AKJ237" s="252"/>
      <c r="AKK237" s="252"/>
      <c r="AKL237" s="252"/>
      <c r="AKM237" s="252"/>
      <c r="AKN237" s="252"/>
      <c r="AKO237" s="252"/>
      <c r="AKP237" s="252"/>
      <c r="AKQ237" s="252"/>
      <c r="AKR237" s="252"/>
      <c r="AKS237" s="252"/>
      <c r="AKT237" s="252"/>
      <c r="AKU237" s="252"/>
      <c r="AKV237" s="252"/>
      <c r="AKW237" s="252"/>
      <c r="AKX237" s="252"/>
      <c r="AKY237" s="252"/>
      <c r="AKZ237" s="252"/>
      <c r="ALA237" s="252"/>
      <c r="ALB237" s="252"/>
      <c r="ALC237" s="252"/>
      <c r="ALD237" s="252"/>
      <c r="ALE237" s="252"/>
      <c r="ALF237" s="252"/>
      <c r="ALG237" s="252"/>
      <c r="ALH237" s="252"/>
      <c r="ALI237" s="252"/>
      <c r="ALJ237" s="252"/>
      <c r="ALK237" s="252"/>
      <c r="ALL237" s="252"/>
      <c r="ALM237" s="252"/>
      <c r="ALN237" s="252"/>
      <c r="ALO237" s="252"/>
      <c r="ALP237" s="252"/>
      <c r="ALQ237" s="252"/>
      <c r="ALR237" s="252"/>
      <c r="ALS237" s="252"/>
      <c r="ALT237" s="252"/>
      <c r="ALU237" s="252"/>
      <c r="ALV237" s="252"/>
      <c r="ALW237" s="252"/>
      <c r="ALX237" s="252"/>
      <c r="ALY237" s="252"/>
      <c r="ALZ237" s="252"/>
      <c r="AMA237" s="252"/>
      <c r="AMB237" s="252"/>
      <c r="AMC237" s="252"/>
      <c r="AMD237" s="252"/>
      <c r="AME237" s="252"/>
      <c r="AMF237" s="252"/>
      <c r="AMG237" s="252"/>
      <c r="AMH237" s="252"/>
      <c r="AMI237" s="252"/>
      <c r="AMJ237" s="252"/>
      <c r="AMK237" s="252"/>
      <c r="AML237" s="252"/>
      <c r="AMM237" s="252"/>
      <c r="AMN237" s="252"/>
      <c r="AMO237" s="252"/>
      <c r="AMP237" s="252"/>
      <c r="AMQ237" s="252"/>
      <c r="AMR237" s="252"/>
      <c r="AMS237" s="252"/>
      <c r="AMT237" s="252"/>
      <c r="AMU237" s="252"/>
      <c r="AMV237" s="252"/>
      <c r="AMW237" s="252"/>
      <c r="AMX237" s="252"/>
      <c r="AMY237" s="252"/>
      <c r="AMZ237" s="252"/>
      <c r="ANA237" s="252"/>
      <c r="ANB237" s="252"/>
      <c r="ANC237" s="252"/>
      <c r="AND237" s="252"/>
      <c r="ANE237" s="252"/>
      <c r="ANF237" s="252"/>
      <c r="ANG237" s="252"/>
      <c r="ANH237" s="252"/>
      <c r="ANI237" s="252"/>
      <c r="ANJ237" s="252"/>
      <c r="ANK237" s="252"/>
      <c r="ANL237" s="252"/>
      <c r="ANM237" s="252"/>
      <c r="ANN237" s="252"/>
      <c r="ANO237" s="252"/>
      <c r="ANP237" s="252"/>
      <c r="ANQ237" s="252"/>
      <c r="ANR237" s="252"/>
      <c r="ANS237" s="252"/>
      <c r="ANT237" s="252"/>
      <c r="ANU237" s="252"/>
      <c r="ANV237" s="252"/>
      <c r="ANW237" s="252"/>
      <c r="ANX237" s="252"/>
      <c r="ANY237" s="252"/>
      <c r="ANZ237" s="252"/>
      <c r="AOA237" s="252"/>
      <c r="AOB237" s="252"/>
      <c r="AOC237" s="252"/>
      <c r="AOD237" s="252"/>
      <c r="AOE237" s="252"/>
      <c r="AOF237" s="252"/>
      <c r="AOG237" s="252"/>
      <c r="AOH237" s="252"/>
      <c r="AOI237" s="252"/>
      <c r="AOJ237" s="252"/>
      <c r="AOK237" s="252"/>
      <c r="AOL237" s="252"/>
      <c r="AOM237" s="252"/>
      <c r="AON237" s="252"/>
      <c r="AOO237" s="252"/>
      <c r="AOP237" s="252"/>
      <c r="AOQ237" s="252"/>
      <c r="AOR237" s="252"/>
      <c r="AOS237" s="252"/>
      <c r="AOT237" s="252"/>
      <c r="AOU237" s="252"/>
      <c r="AOV237" s="252"/>
      <c r="AOW237" s="252"/>
      <c r="AOX237" s="252"/>
      <c r="AOY237" s="252"/>
      <c r="AOZ237" s="252"/>
      <c r="APA237" s="252"/>
      <c r="APB237" s="252"/>
      <c r="APC237" s="252"/>
      <c r="APD237" s="252"/>
      <c r="APE237" s="252"/>
      <c r="APF237" s="252"/>
      <c r="APG237" s="252"/>
      <c r="APH237" s="252"/>
      <c r="API237" s="252"/>
      <c r="APJ237" s="252"/>
      <c r="APK237" s="252"/>
      <c r="APL237" s="252"/>
      <c r="APM237" s="252"/>
      <c r="APN237" s="252"/>
      <c r="APO237" s="252"/>
      <c r="APP237" s="252"/>
    </row>
    <row r="238" spans="1:1108" s="249" customFormat="1">
      <c r="A238" s="42">
        <v>518</v>
      </c>
      <c r="B238" s="168">
        <v>221</v>
      </c>
      <c r="C238" s="102" t="s">
        <v>1338</v>
      </c>
      <c r="D238" s="174">
        <v>2020</v>
      </c>
      <c r="E238" s="312" t="s">
        <v>1240</v>
      </c>
      <c r="F238" s="280" t="s">
        <v>1340</v>
      </c>
      <c r="G238" s="405" t="s">
        <v>1339</v>
      </c>
      <c r="H238" s="405" t="s">
        <v>1342</v>
      </c>
      <c r="I238" s="405" t="s">
        <v>1341</v>
      </c>
      <c r="J238" s="10" t="s">
        <v>1343</v>
      </c>
      <c r="K238" s="10" t="s">
        <v>1344</v>
      </c>
      <c r="L238" s="74" t="s">
        <v>1345</v>
      </c>
      <c r="M238" s="10" t="s">
        <v>1346</v>
      </c>
      <c r="N238" s="74" t="s">
        <v>201</v>
      </c>
      <c r="O238" s="177">
        <v>101662</v>
      </c>
      <c r="P238" s="401">
        <v>50</v>
      </c>
      <c r="Q238" s="401" t="s">
        <v>0</v>
      </c>
      <c r="R238" s="401">
        <v>52</v>
      </c>
      <c r="S238" s="109" t="s">
        <v>0</v>
      </c>
      <c r="T238" s="109">
        <v>2</v>
      </c>
      <c r="U238" s="109" t="s">
        <v>0</v>
      </c>
      <c r="V238" s="109">
        <v>8.3000000000000007</v>
      </c>
      <c r="W238" s="109" t="s">
        <v>0</v>
      </c>
      <c r="X238" s="109">
        <v>4</v>
      </c>
      <c r="Y238" s="109" t="s">
        <v>0</v>
      </c>
      <c r="Z238" s="109">
        <v>3</v>
      </c>
      <c r="AA238" s="109" t="s">
        <v>0</v>
      </c>
      <c r="AB238" s="109"/>
      <c r="AC238" s="109" t="s">
        <v>0</v>
      </c>
      <c r="AD238" s="109"/>
      <c r="AE238" s="109" t="s">
        <v>0</v>
      </c>
      <c r="AF238" s="77">
        <v>3.5</v>
      </c>
      <c r="AG238" s="78">
        <v>4</v>
      </c>
      <c r="AH238" s="77" t="s">
        <v>1186</v>
      </c>
      <c r="AI238" s="77" t="s">
        <v>0</v>
      </c>
      <c r="AJ238" s="78"/>
      <c r="AK238" s="78"/>
      <c r="AL238" s="25" t="s">
        <v>11</v>
      </c>
      <c r="AM238" s="25"/>
      <c r="AN238" s="25"/>
      <c r="AO238" s="25"/>
      <c r="AP238" s="111">
        <v>20</v>
      </c>
      <c r="AQ238" s="111" t="s">
        <v>7</v>
      </c>
      <c r="AR238" s="83">
        <v>5.5E-2</v>
      </c>
      <c r="AS238" s="83" t="s">
        <v>20</v>
      </c>
      <c r="AT238" s="265"/>
      <c r="AU238" s="266"/>
      <c r="AV238" s="266"/>
      <c r="AW238" s="74" t="s">
        <v>206</v>
      </c>
      <c r="AX238" s="74" t="s">
        <v>207</v>
      </c>
      <c r="AY238" s="74" t="s">
        <v>208</v>
      </c>
      <c r="AZ238" s="74" t="s">
        <v>209</v>
      </c>
      <c r="BA238" s="152" t="s">
        <v>4</v>
      </c>
      <c r="BB238" s="86" t="s">
        <v>165</v>
      </c>
      <c r="BC238" s="86" t="s">
        <v>4</v>
      </c>
      <c r="BD238" s="86" t="s">
        <v>166</v>
      </c>
      <c r="BE238" s="96" t="s">
        <v>1160</v>
      </c>
      <c r="BF238" s="236" t="s">
        <v>1170</v>
      </c>
      <c r="BG238" s="236" t="s">
        <v>1171</v>
      </c>
      <c r="BH238" s="236" t="s">
        <v>1172</v>
      </c>
      <c r="BM238" s="155" t="s">
        <v>215</v>
      </c>
      <c r="BN238" s="154" t="s">
        <v>216</v>
      </c>
      <c r="BO238" s="154" t="s">
        <v>217</v>
      </c>
      <c r="BP238" s="154" t="s">
        <v>218</v>
      </c>
      <c r="BQ238" s="155" t="s">
        <v>219</v>
      </c>
      <c r="BR238" s="154" t="s">
        <v>220</v>
      </c>
      <c r="BS238" s="121" t="s">
        <v>221</v>
      </c>
      <c r="BT238" s="121" t="s">
        <v>222</v>
      </c>
      <c r="BU238" s="121" t="s">
        <v>215</v>
      </c>
      <c r="BV238" s="121" t="s">
        <v>216</v>
      </c>
      <c r="BW238" s="121" t="s">
        <v>217</v>
      </c>
      <c r="BX238" s="121" t="s">
        <v>218</v>
      </c>
      <c r="BY238" s="121" t="s">
        <v>283</v>
      </c>
      <c r="BZ238" s="154"/>
      <c r="CA238" s="154"/>
      <c r="CB238" s="154"/>
      <c r="CC238" s="154" t="s">
        <v>227</v>
      </c>
      <c r="CD238" s="156" t="s">
        <v>228</v>
      </c>
      <c r="CE238" s="157" t="s">
        <v>229</v>
      </c>
      <c r="CF238" s="157" t="s">
        <v>230</v>
      </c>
      <c r="CG238" s="245" t="s">
        <v>231</v>
      </c>
      <c r="CH238" s="154" t="s">
        <v>232</v>
      </c>
      <c r="CI238" s="156" t="s">
        <v>233</v>
      </c>
      <c r="CJ238" s="156" t="s">
        <v>234</v>
      </c>
      <c r="CK238" s="158"/>
      <c r="CL238" s="158"/>
      <c r="CM238" s="158"/>
      <c r="CN238" s="158"/>
      <c r="CO238" s="158"/>
      <c r="CP238" s="158"/>
      <c r="CQ238" s="158"/>
      <c r="CR238" s="158"/>
      <c r="CS238" s="158"/>
      <c r="CT238" s="158"/>
      <c r="CU238" s="158"/>
      <c r="CV238" s="158"/>
      <c r="CW238" s="158"/>
      <c r="CX238" s="158"/>
      <c r="CY238" s="158"/>
      <c r="CZ238" s="91"/>
      <c r="DA238" s="92"/>
      <c r="DB238" s="92"/>
      <c r="DC238" s="92"/>
      <c r="DD238" s="92"/>
      <c r="DE238" s="91" t="s">
        <v>235</v>
      </c>
      <c r="DF238" s="92"/>
      <c r="DG238" s="158"/>
      <c r="DH238" s="158"/>
      <c r="DI238" s="92"/>
      <c r="DJ238" s="91"/>
      <c r="DK238" s="91"/>
      <c r="DL238" s="91"/>
      <c r="DM238" s="127" t="s">
        <v>283</v>
      </c>
      <c r="DN238" s="127" t="s">
        <v>283</v>
      </c>
      <c r="DO238" s="127" t="s">
        <v>283</v>
      </c>
      <c r="DP238" s="127"/>
      <c r="DQ238" s="91"/>
      <c r="DR238" s="91"/>
      <c r="DS238" s="91"/>
      <c r="DT238" s="91"/>
      <c r="DU238" s="91" t="s">
        <v>1173</v>
      </c>
      <c r="DV238" s="91" t="s">
        <v>1174</v>
      </c>
      <c r="DW238" s="91" t="s">
        <v>1175</v>
      </c>
      <c r="DX238" s="91" t="s">
        <v>1176</v>
      </c>
      <c r="DY238" s="91"/>
      <c r="DZ238" s="91"/>
      <c r="EA238" s="91"/>
      <c r="EB238" s="91"/>
      <c r="EC238" s="91"/>
      <c r="ED238" s="91"/>
      <c r="EE238" s="91"/>
      <c r="EF238" s="91"/>
      <c r="EG238" s="94"/>
      <c r="EH238" s="94"/>
      <c r="EI238" s="95"/>
      <c r="EJ238" s="95"/>
      <c r="EK238" s="96"/>
      <c r="EL238" s="74"/>
      <c r="EM238" s="74"/>
      <c r="EN238" s="137"/>
      <c r="EO238" s="185"/>
      <c r="EP238" s="185"/>
      <c r="EQ238" s="185" t="s">
        <v>1347</v>
      </c>
      <c r="ER238" s="185" t="s">
        <v>1348</v>
      </c>
      <c r="ES238" s="185" t="s">
        <v>1349</v>
      </c>
      <c r="ET238" s="185"/>
      <c r="EU238" s="185"/>
      <c r="EV238" s="137"/>
      <c r="EW238" s="137"/>
      <c r="EX238" s="356"/>
      <c r="EY238" s="356"/>
      <c r="EZ238" s="356"/>
      <c r="FA238" s="356"/>
      <c r="FB238" s="356"/>
      <c r="FC238" s="356"/>
      <c r="FD238" s="356"/>
      <c r="FE238" s="356"/>
      <c r="FF238" s="248"/>
      <c r="FG238" s="248"/>
      <c r="FH238" s="248"/>
      <c r="FI238" s="248"/>
      <c r="FJ238" s="248"/>
      <c r="FK238" s="248"/>
      <c r="FL238" s="135">
        <v>1</v>
      </c>
      <c r="FM238" s="136"/>
      <c r="FN238" s="136"/>
      <c r="FO238" s="136"/>
      <c r="FP238" s="136"/>
      <c r="FQ238" s="136"/>
      <c r="FR238" s="136"/>
      <c r="FS238" s="136"/>
      <c r="FT238" s="136"/>
      <c r="FU238" s="136"/>
      <c r="FV238" s="136"/>
    </row>
    <row r="239" spans="1:1108" s="249" customFormat="1">
      <c r="A239" s="42">
        <v>519</v>
      </c>
      <c r="B239" s="168">
        <v>222</v>
      </c>
      <c r="C239" s="102" t="s">
        <v>1350</v>
      </c>
      <c r="D239" s="174">
        <v>2020</v>
      </c>
      <c r="E239" s="312" t="s">
        <v>1240</v>
      </c>
      <c r="F239" s="280" t="s">
        <v>1340</v>
      </c>
      <c r="G239" s="405" t="s">
        <v>1339</v>
      </c>
      <c r="H239" s="405" t="s">
        <v>1342</v>
      </c>
      <c r="I239" s="405" t="s">
        <v>1341</v>
      </c>
      <c r="J239" s="10" t="s">
        <v>1343</v>
      </c>
      <c r="K239" s="10" t="s">
        <v>1344</v>
      </c>
      <c r="L239" s="74" t="s">
        <v>1345</v>
      </c>
      <c r="M239" s="10" t="s">
        <v>1346</v>
      </c>
      <c r="N239" s="74" t="s">
        <v>201</v>
      </c>
      <c r="O239" s="177">
        <v>101664</v>
      </c>
      <c r="P239" s="401">
        <v>60</v>
      </c>
      <c r="Q239" s="401" t="s">
        <v>0</v>
      </c>
      <c r="R239" s="401">
        <v>65</v>
      </c>
      <c r="S239" s="109" t="s">
        <v>0</v>
      </c>
      <c r="T239" s="109">
        <v>2</v>
      </c>
      <c r="U239" s="109" t="s">
        <v>0</v>
      </c>
      <c r="V239" s="109">
        <v>9.3000000000000007</v>
      </c>
      <c r="W239" s="109" t="s">
        <v>0</v>
      </c>
      <c r="X239" s="109">
        <v>5</v>
      </c>
      <c r="Y239" s="109" t="s">
        <v>0</v>
      </c>
      <c r="Z239" s="109">
        <v>3</v>
      </c>
      <c r="AA239" s="109" t="s">
        <v>0</v>
      </c>
      <c r="AB239" s="109"/>
      <c r="AC239" s="109" t="s">
        <v>0</v>
      </c>
      <c r="AD239" s="109"/>
      <c r="AE239" s="109" t="s">
        <v>0</v>
      </c>
      <c r="AF239" s="77">
        <v>4</v>
      </c>
      <c r="AG239" s="78">
        <v>6</v>
      </c>
      <c r="AH239" s="77" t="s">
        <v>202</v>
      </c>
      <c r="AI239" s="77" t="s">
        <v>0</v>
      </c>
      <c r="AJ239" s="78"/>
      <c r="AK239" s="78"/>
      <c r="AL239" s="25" t="s">
        <v>11</v>
      </c>
      <c r="AM239" s="25"/>
      <c r="AN239" s="25"/>
      <c r="AO239" s="25"/>
      <c r="AP239" s="111">
        <v>20</v>
      </c>
      <c r="AQ239" s="111" t="s">
        <v>7</v>
      </c>
      <c r="AR239" s="83">
        <v>8.2000000000000003E-2</v>
      </c>
      <c r="AS239" s="83" t="s">
        <v>20</v>
      </c>
      <c r="AT239" s="265"/>
      <c r="AU239" s="266"/>
      <c r="AV239" s="266"/>
      <c r="AW239" s="74" t="s">
        <v>206</v>
      </c>
      <c r="AX239" s="74" t="s">
        <v>207</v>
      </c>
      <c r="AY239" s="74" t="s">
        <v>208</v>
      </c>
      <c r="AZ239" s="74" t="s">
        <v>209</v>
      </c>
      <c r="BA239" s="152" t="s">
        <v>4</v>
      </c>
      <c r="BB239" s="86" t="s">
        <v>165</v>
      </c>
      <c r="BC239" s="86" t="s">
        <v>4</v>
      </c>
      <c r="BD239" s="86" t="s">
        <v>166</v>
      </c>
      <c r="BE239" s="96" t="s">
        <v>1160</v>
      </c>
      <c r="BF239" s="236" t="s">
        <v>1170</v>
      </c>
      <c r="BG239" s="236" t="s">
        <v>1171</v>
      </c>
      <c r="BH239" s="236" t="s">
        <v>1172</v>
      </c>
      <c r="BM239" s="155" t="s">
        <v>215</v>
      </c>
      <c r="BN239" s="154" t="s">
        <v>216</v>
      </c>
      <c r="BO239" s="154" t="s">
        <v>217</v>
      </c>
      <c r="BP239" s="154" t="s">
        <v>218</v>
      </c>
      <c r="BQ239" s="155" t="s">
        <v>219</v>
      </c>
      <c r="BR239" s="154" t="s">
        <v>220</v>
      </c>
      <c r="BS239" s="121" t="s">
        <v>221</v>
      </c>
      <c r="BT239" s="121" t="s">
        <v>222</v>
      </c>
      <c r="BU239" s="121" t="s">
        <v>215</v>
      </c>
      <c r="BV239" s="121" t="s">
        <v>216</v>
      </c>
      <c r="BW239" s="121" t="s">
        <v>217</v>
      </c>
      <c r="BX239" s="121" t="s">
        <v>218</v>
      </c>
      <c r="BY239" s="121" t="s">
        <v>283</v>
      </c>
      <c r="BZ239" s="154"/>
      <c r="CA239" s="154"/>
      <c r="CB239" s="154"/>
      <c r="CC239" s="154" t="s">
        <v>227</v>
      </c>
      <c r="CD239" s="156" t="s">
        <v>228</v>
      </c>
      <c r="CE239" s="157" t="s">
        <v>229</v>
      </c>
      <c r="CF239" s="157" t="s">
        <v>230</v>
      </c>
      <c r="CG239" s="245" t="s">
        <v>231</v>
      </c>
      <c r="CH239" s="154" t="s">
        <v>232</v>
      </c>
      <c r="CI239" s="156" t="s">
        <v>233</v>
      </c>
      <c r="CJ239" s="156" t="s">
        <v>234</v>
      </c>
      <c r="CK239" s="158"/>
      <c r="CL239" s="158"/>
      <c r="CM239" s="158"/>
      <c r="CN239" s="158"/>
      <c r="CO239" s="158"/>
      <c r="CP239" s="158"/>
      <c r="CQ239" s="158"/>
      <c r="CR239" s="158"/>
      <c r="CS239" s="158"/>
      <c r="CT239" s="158"/>
      <c r="CU239" s="158"/>
      <c r="CV239" s="158"/>
      <c r="CW239" s="158"/>
      <c r="CX239" s="158"/>
      <c r="CY239" s="158"/>
      <c r="CZ239" s="91"/>
      <c r="DA239" s="92"/>
      <c r="DB239" s="92"/>
      <c r="DC239" s="92"/>
      <c r="DD239" s="92"/>
      <c r="DE239" s="91" t="s">
        <v>235</v>
      </c>
      <c r="DF239" s="92"/>
      <c r="DG239" s="158"/>
      <c r="DH239" s="158"/>
      <c r="DI239" s="92"/>
      <c r="DJ239" s="91"/>
      <c r="DK239" s="91"/>
      <c r="DL239" s="91"/>
      <c r="DM239" s="127" t="s">
        <v>283</v>
      </c>
      <c r="DN239" s="127" t="s">
        <v>283</v>
      </c>
      <c r="DO239" s="127" t="s">
        <v>283</v>
      </c>
      <c r="DP239" s="127"/>
      <c r="DQ239" s="91"/>
      <c r="DR239" s="91"/>
      <c r="DS239" s="91"/>
      <c r="DT239" s="91"/>
      <c r="DU239" s="91" t="s">
        <v>1173</v>
      </c>
      <c r="DV239" s="91" t="s">
        <v>1174</v>
      </c>
      <c r="DW239" s="91" t="s">
        <v>1175</v>
      </c>
      <c r="DX239" s="91" t="s">
        <v>1176</v>
      </c>
      <c r="DY239" s="91"/>
      <c r="DZ239" s="91"/>
      <c r="EA239" s="91"/>
      <c r="EB239" s="91"/>
      <c r="EC239" s="91"/>
      <c r="ED239" s="91"/>
      <c r="EE239" s="91"/>
      <c r="EF239" s="91"/>
      <c r="EG239" s="94"/>
      <c r="EH239" s="94"/>
      <c r="EI239" s="95"/>
      <c r="EJ239" s="95"/>
      <c r="EK239" s="96"/>
      <c r="EL239" s="74"/>
      <c r="EM239" s="74"/>
      <c r="EN239" s="137"/>
      <c r="EO239" s="185"/>
      <c r="EP239" s="185"/>
      <c r="EQ239" s="185" t="s">
        <v>1347</v>
      </c>
      <c r="ER239" s="185" t="s">
        <v>1348</v>
      </c>
      <c r="ES239" s="185" t="s">
        <v>1349</v>
      </c>
      <c r="ET239" s="185"/>
      <c r="EU239" s="185"/>
      <c r="EV239" s="137"/>
      <c r="EW239" s="137"/>
      <c r="EX239" s="356"/>
      <c r="EY239" s="356"/>
      <c r="EZ239" s="356"/>
      <c r="FA239" s="356"/>
      <c r="FB239" s="356"/>
      <c r="FC239" s="356"/>
      <c r="FD239" s="356"/>
      <c r="FE239" s="356"/>
      <c r="FF239" s="248"/>
      <c r="FG239" s="248"/>
      <c r="FH239" s="248"/>
      <c r="FI239" s="248"/>
      <c r="FJ239" s="248"/>
      <c r="FK239" s="248"/>
      <c r="FL239" s="135">
        <v>1</v>
      </c>
      <c r="FM239" s="136"/>
      <c r="FN239" s="136"/>
      <c r="FO239" s="136"/>
      <c r="FP239" s="136"/>
      <c r="FQ239" s="136"/>
      <c r="FR239" s="136"/>
      <c r="FS239" s="136"/>
      <c r="FT239" s="136"/>
      <c r="FU239" s="136"/>
      <c r="FV239" s="136"/>
    </row>
    <row r="240" spans="1:1108" s="153" customFormat="1">
      <c r="A240" s="42">
        <v>520</v>
      </c>
      <c r="B240" s="168">
        <v>223</v>
      </c>
      <c r="C240" s="102" t="s">
        <v>1351</v>
      </c>
      <c r="D240" s="174">
        <v>2020</v>
      </c>
      <c r="E240" s="312" t="s">
        <v>1240</v>
      </c>
      <c r="F240" s="280" t="s">
        <v>1340</v>
      </c>
      <c r="G240" s="405" t="s">
        <v>1339</v>
      </c>
      <c r="H240" s="405" t="s">
        <v>1342</v>
      </c>
      <c r="I240" s="405" t="s">
        <v>1341</v>
      </c>
      <c r="J240" s="10" t="s">
        <v>1343</v>
      </c>
      <c r="K240" s="10" t="s">
        <v>1344</v>
      </c>
      <c r="L240" s="74" t="s">
        <v>1345</v>
      </c>
      <c r="M240" s="10" t="s">
        <v>1346</v>
      </c>
      <c r="N240" s="74" t="s">
        <v>201</v>
      </c>
      <c r="O240" s="177">
        <v>101666</v>
      </c>
      <c r="P240" s="401">
        <v>76</v>
      </c>
      <c r="Q240" s="401" t="s">
        <v>0</v>
      </c>
      <c r="R240" s="401">
        <v>77</v>
      </c>
      <c r="S240" s="109" t="s">
        <v>0</v>
      </c>
      <c r="T240" s="109">
        <v>2.5</v>
      </c>
      <c r="U240" s="109" t="s">
        <v>0</v>
      </c>
      <c r="V240" s="109">
        <v>11.5</v>
      </c>
      <c r="W240" s="109" t="s">
        <v>0</v>
      </c>
      <c r="X240" s="109">
        <v>6</v>
      </c>
      <c r="Y240" s="109" t="s">
        <v>0</v>
      </c>
      <c r="Z240" s="109">
        <v>5</v>
      </c>
      <c r="AA240" s="109" t="s">
        <v>0</v>
      </c>
      <c r="AB240" s="109"/>
      <c r="AC240" s="109" t="s">
        <v>0</v>
      </c>
      <c r="AD240" s="109"/>
      <c r="AE240" s="109" t="s">
        <v>0</v>
      </c>
      <c r="AF240" s="77">
        <v>4.5</v>
      </c>
      <c r="AG240" s="78">
        <v>6</v>
      </c>
      <c r="AH240" s="145" t="s">
        <v>274</v>
      </c>
      <c r="AI240" s="77" t="s">
        <v>0</v>
      </c>
      <c r="AJ240" s="78"/>
      <c r="AK240" s="78"/>
      <c r="AL240" s="25" t="s">
        <v>11</v>
      </c>
      <c r="AM240" s="25"/>
      <c r="AN240" s="25"/>
      <c r="AO240" s="25"/>
      <c r="AP240" s="111">
        <v>20</v>
      </c>
      <c r="AQ240" s="111" t="s">
        <v>7</v>
      </c>
      <c r="AR240" s="83">
        <v>0.154</v>
      </c>
      <c r="AS240" s="83" t="s">
        <v>20</v>
      </c>
      <c r="AT240" s="265"/>
      <c r="AU240" s="266"/>
      <c r="AV240" s="266"/>
      <c r="AW240" s="74" t="s">
        <v>206</v>
      </c>
      <c r="AX240" s="74" t="s">
        <v>207</v>
      </c>
      <c r="AY240" s="74" t="s">
        <v>208</v>
      </c>
      <c r="AZ240" s="74" t="s">
        <v>209</v>
      </c>
      <c r="BA240" s="152" t="s">
        <v>4</v>
      </c>
      <c r="BB240" s="86" t="s">
        <v>165</v>
      </c>
      <c r="BC240" s="86" t="s">
        <v>4</v>
      </c>
      <c r="BD240" s="86" t="s">
        <v>166</v>
      </c>
      <c r="BE240" s="96" t="s">
        <v>1160</v>
      </c>
      <c r="BF240" s="236" t="s">
        <v>1170</v>
      </c>
      <c r="BG240" s="236" t="s">
        <v>1171</v>
      </c>
      <c r="BH240" s="236" t="s">
        <v>1172</v>
      </c>
      <c r="BM240" s="155" t="s">
        <v>215</v>
      </c>
      <c r="BN240" s="154" t="s">
        <v>216</v>
      </c>
      <c r="BO240" s="154" t="s">
        <v>217</v>
      </c>
      <c r="BP240" s="154" t="s">
        <v>218</v>
      </c>
      <c r="BQ240" s="155" t="s">
        <v>219</v>
      </c>
      <c r="BR240" s="154" t="s">
        <v>220</v>
      </c>
      <c r="BS240" s="121" t="s">
        <v>221</v>
      </c>
      <c r="BT240" s="121" t="s">
        <v>222</v>
      </c>
      <c r="BU240" s="121" t="s">
        <v>215</v>
      </c>
      <c r="BV240" s="121" t="s">
        <v>216</v>
      </c>
      <c r="BW240" s="121" t="s">
        <v>217</v>
      </c>
      <c r="BX240" s="121" t="s">
        <v>218</v>
      </c>
      <c r="BY240" s="121" t="s">
        <v>283</v>
      </c>
      <c r="BZ240" s="154"/>
      <c r="CA240" s="154"/>
      <c r="CB240" s="154"/>
      <c r="CC240" s="154" t="s">
        <v>227</v>
      </c>
      <c r="CD240" s="156" t="s">
        <v>228</v>
      </c>
      <c r="CE240" s="157" t="s">
        <v>229</v>
      </c>
      <c r="CF240" s="157" t="s">
        <v>230</v>
      </c>
      <c r="CG240" s="245" t="s">
        <v>231</v>
      </c>
      <c r="CH240" s="154" t="s">
        <v>232</v>
      </c>
      <c r="CI240" s="156" t="s">
        <v>233</v>
      </c>
      <c r="CJ240" s="156" t="s">
        <v>234</v>
      </c>
      <c r="CK240" s="158"/>
      <c r="CL240" s="158"/>
      <c r="CM240" s="158"/>
      <c r="CN240" s="158"/>
      <c r="CO240" s="158"/>
      <c r="CP240" s="158"/>
      <c r="CQ240" s="158"/>
      <c r="CR240" s="158"/>
      <c r="CS240" s="158"/>
      <c r="CT240" s="158"/>
      <c r="CU240" s="158"/>
      <c r="CV240" s="158"/>
      <c r="CW240" s="158"/>
      <c r="CX240" s="158"/>
      <c r="CY240" s="158"/>
      <c r="CZ240" s="91"/>
      <c r="DA240" s="92"/>
      <c r="DB240" s="92"/>
      <c r="DC240" s="92"/>
      <c r="DD240" s="92"/>
      <c r="DE240" s="91" t="s">
        <v>235</v>
      </c>
      <c r="DF240" s="92"/>
      <c r="DG240" s="158"/>
      <c r="DH240" s="158"/>
      <c r="DI240" s="92"/>
      <c r="DJ240" s="91"/>
      <c r="DK240" s="91"/>
      <c r="DL240" s="91"/>
      <c r="DM240" s="127" t="s">
        <v>283</v>
      </c>
      <c r="DN240" s="127" t="s">
        <v>283</v>
      </c>
      <c r="DO240" s="127" t="s">
        <v>283</v>
      </c>
      <c r="DP240" s="127"/>
      <c r="DQ240" s="91"/>
      <c r="DR240" s="91"/>
      <c r="DS240" s="91"/>
      <c r="DT240" s="91"/>
      <c r="DU240" s="91" t="s">
        <v>1173</v>
      </c>
      <c r="DV240" s="91" t="s">
        <v>1174</v>
      </c>
      <c r="DW240" s="91" t="s">
        <v>1175</v>
      </c>
      <c r="DX240" s="91" t="s">
        <v>1176</v>
      </c>
      <c r="DY240" s="91"/>
      <c r="DZ240" s="91"/>
      <c r="EA240" s="91"/>
      <c r="EB240" s="91"/>
      <c r="EC240" s="91"/>
      <c r="ED240" s="91"/>
      <c r="EE240" s="91"/>
      <c r="EF240" s="91"/>
      <c r="EG240" s="94"/>
      <c r="EH240" s="94"/>
      <c r="EI240" s="95"/>
      <c r="EJ240" s="95"/>
      <c r="EK240" s="96"/>
      <c r="EL240" s="74"/>
      <c r="EM240" s="74"/>
      <c r="EN240" s="137"/>
      <c r="EO240" s="185"/>
      <c r="EP240" s="185"/>
      <c r="EQ240" s="185" t="s">
        <v>1347</v>
      </c>
      <c r="ER240" s="185" t="s">
        <v>1348</v>
      </c>
      <c r="ES240" s="185" t="s">
        <v>1349</v>
      </c>
      <c r="ET240" s="185"/>
      <c r="EU240" s="185"/>
      <c r="EV240" s="137"/>
      <c r="EW240" s="137"/>
      <c r="EX240" s="356"/>
      <c r="EY240" s="356"/>
      <c r="EZ240" s="356"/>
      <c r="FA240" s="356"/>
      <c r="FB240" s="356"/>
      <c r="FC240" s="356"/>
      <c r="FD240" s="356"/>
      <c r="FE240" s="356"/>
      <c r="FF240" s="248"/>
      <c r="FG240" s="248"/>
      <c r="FH240" s="248"/>
      <c r="FI240" s="248"/>
      <c r="FJ240" s="248"/>
      <c r="FK240" s="248"/>
      <c r="FL240" s="135">
        <v>1</v>
      </c>
      <c r="FM240" s="136"/>
      <c r="FN240" s="136"/>
      <c r="FO240" s="136"/>
      <c r="FP240" s="136"/>
      <c r="FQ240" s="136"/>
      <c r="FR240" s="136"/>
      <c r="FS240" s="136"/>
      <c r="FT240" s="136"/>
      <c r="FU240" s="136"/>
      <c r="FV240" s="136"/>
      <c r="FW240" s="249"/>
      <c r="FX240" s="249"/>
      <c r="FY240" s="249"/>
      <c r="FZ240" s="249"/>
      <c r="GA240" s="249"/>
      <c r="GB240" s="249"/>
      <c r="GC240" s="249"/>
      <c r="GD240" s="249"/>
      <c r="GE240" s="249"/>
      <c r="GF240" s="249"/>
      <c r="GG240" s="249"/>
      <c r="GH240" s="249"/>
      <c r="GI240" s="249"/>
      <c r="GJ240" s="249"/>
      <c r="GK240" s="249"/>
      <c r="GL240" s="249"/>
      <c r="GM240" s="249"/>
      <c r="GN240" s="249"/>
      <c r="GO240" s="249"/>
      <c r="GP240" s="249"/>
      <c r="GQ240" s="249"/>
      <c r="GR240" s="249"/>
      <c r="GS240" s="249"/>
      <c r="GT240" s="249"/>
      <c r="GU240" s="249"/>
      <c r="GV240" s="249"/>
      <c r="GW240" s="249"/>
      <c r="GX240" s="249"/>
      <c r="GY240" s="249"/>
      <c r="GZ240" s="249"/>
      <c r="HA240" s="249"/>
      <c r="HB240" s="249"/>
      <c r="HC240" s="249"/>
      <c r="HD240" s="249"/>
      <c r="HE240" s="249"/>
      <c r="HF240" s="249"/>
      <c r="HG240" s="249"/>
      <c r="HH240" s="249"/>
      <c r="HI240" s="249"/>
      <c r="HJ240" s="249"/>
      <c r="HK240" s="249"/>
      <c r="HL240" s="249"/>
      <c r="HM240" s="249"/>
      <c r="HN240" s="249"/>
      <c r="HO240" s="249"/>
      <c r="HP240" s="249"/>
      <c r="HQ240" s="249"/>
      <c r="HR240" s="249"/>
      <c r="HS240" s="249"/>
      <c r="HT240" s="249"/>
      <c r="HU240" s="249"/>
      <c r="HV240" s="249"/>
      <c r="HW240" s="249"/>
      <c r="HX240" s="249"/>
      <c r="HY240" s="249"/>
      <c r="HZ240" s="249"/>
      <c r="IA240" s="249"/>
      <c r="IB240" s="249"/>
      <c r="IC240" s="249"/>
      <c r="ID240" s="249"/>
      <c r="IE240" s="249"/>
      <c r="IF240" s="249"/>
      <c r="IG240" s="249"/>
      <c r="IH240" s="249"/>
      <c r="II240" s="249"/>
      <c r="IJ240" s="249"/>
      <c r="IK240" s="249"/>
      <c r="IL240" s="249"/>
      <c r="IM240" s="249"/>
      <c r="IN240" s="249"/>
      <c r="IO240" s="249"/>
      <c r="IP240" s="249"/>
      <c r="IQ240" s="249"/>
      <c r="IR240" s="249"/>
      <c r="IS240" s="249"/>
      <c r="IT240" s="249"/>
      <c r="IU240" s="249"/>
      <c r="IV240" s="249"/>
      <c r="IW240" s="249"/>
      <c r="IX240" s="249"/>
      <c r="IY240" s="249"/>
      <c r="IZ240" s="249"/>
      <c r="JA240" s="249"/>
      <c r="JB240" s="249"/>
      <c r="JC240" s="249"/>
      <c r="JD240" s="249"/>
      <c r="JE240" s="249"/>
      <c r="JF240" s="249"/>
      <c r="JG240" s="249"/>
      <c r="JH240" s="249"/>
      <c r="JI240" s="249"/>
      <c r="JJ240" s="249"/>
      <c r="JK240" s="249"/>
      <c r="JL240" s="249"/>
      <c r="JM240" s="249"/>
      <c r="JN240" s="249"/>
      <c r="JO240" s="249"/>
      <c r="JP240" s="249"/>
      <c r="JQ240" s="249"/>
      <c r="JR240" s="249"/>
      <c r="JS240" s="249"/>
      <c r="JT240" s="249"/>
      <c r="JU240" s="249"/>
      <c r="JV240" s="249"/>
      <c r="JW240" s="249"/>
      <c r="JX240" s="249"/>
      <c r="JY240" s="249"/>
      <c r="JZ240" s="249"/>
      <c r="KA240" s="249"/>
      <c r="KB240" s="249"/>
      <c r="KC240" s="249"/>
      <c r="KD240" s="249"/>
      <c r="KE240" s="249"/>
      <c r="KF240" s="249"/>
      <c r="KG240" s="249"/>
      <c r="KH240" s="249"/>
      <c r="KI240" s="249"/>
      <c r="KJ240" s="249"/>
      <c r="KK240" s="249"/>
      <c r="KL240" s="249"/>
      <c r="KM240" s="249"/>
      <c r="KN240" s="249"/>
      <c r="KO240" s="249"/>
      <c r="KP240" s="249"/>
      <c r="KQ240" s="249"/>
      <c r="KR240" s="249"/>
      <c r="KS240" s="249"/>
      <c r="KT240" s="249"/>
      <c r="KU240" s="249"/>
      <c r="KV240" s="249"/>
      <c r="KW240" s="249"/>
      <c r="KX240" s="249"/>
      <c r="KY240" s="249"/>
      <c r="KZ240" s="249"/>
      <c r="LA240" s="249"/>
      <c r="LB240" s="249"/>
      <c r="LC240" s="249"/>
      <c r="LD240" s="249"/>
      <c r="LE240" s="249"/>
      <c r="LF240" s="249"/>
      <c r="LG240" s="249"/>
      <c r="LH240" s="249"/>
      <c r="LI240" s="249"/>
      <c r="LJ240" s="249"/>
      <c r="LK240" s="249"/>
      <c r="LL240" s="249"/>
      <c r="LM240" s="249"/>
      <c r="LN240" s="249"/>
      <c r="LO240" s="249"/>
      <c r="LP240" s="249"/>
      <c r="LQ240" s="249"/>
      <c r="LR240" s="249"/>
      <c r="LS240" s="249"/>
      <c r="LT240" s="249"/>
      <c r="LU240" s="249"/>
      <c r="LV240" s="249"/>
      <c r="LW240" s="249"/>
      <c r="LX240" s="249"/>
      <c r="LY240" s="249"/>
      <c r="LZ240" s="249"/>
      <c r="MA240" s="249"/>
      <c r="MB240" s="249"/>
      <c r="MC240" s="249"/>
      <c r="MD240" s="249"/>
      <c r="ME240" s="249"/>
      <c r="MF240" s="249"/>
      <c r="MG240" s="249"/>
      <c r="MH240" s="249"/>
      <c r="MI240" s="249"/>
      <c r="MJ240" s="249"/>
      <c r="MK240" s="249"/>
      <c r="ML240" s="249"/>
      <c r="MM240" s="249"/>
      <c r="MN240" s="249"/>
      <c r="MO240" s="249"/>
      <c r="MP240" s="249"/>
      <c r="MQ240" s="249"/>
      <c r="MR240" s="249"/>
      <c r="MS240" s="249"/>
      <c r="MT240" s="249"/>
      <c r="MU240" s="249"/>
      <c r="MV240" s="249"/>
      <c r="MW240" s="249"/>
      <c r="MX240" s="249"/>
      <c r="MY240" s="249"/>
      <c r="MZ240" s="249"/>
      <c r="NA240" s="249"/>
      <c r="NB240" s="249"/>
      <c r="NC240" s="249"/>
      <c r="ND240" s="249"/>
      <c r="NE240" s="249"/>
      <c r="NF240" s="249"/>
      <c r="NG240" s="249"/>
      <c r="NH240" s="249"/>
      <c r="NI240" s="249"/>
      <c r="NJ240" s="249"/>
      <c r="NK240" s="249"/>
      <c r="NL240" s="249"/>
      <c r="NM240" s="249"/>
      <c r="NN240" s="249"/>
      <c r="NO240" s="249"/>
      <c r="NP240" s="249"/>
      <c r="NQ240" s="249"/>
      <c r="NR240" s="249"/>
      <c r="NS240" s="249"/>
      <c r="NT240" s="249"/>
      <c r="NU240" s="249"/>
      <c r="NV240" s="249"/>
      <c r="NW240" s="249"/>
      <c r="NX240" s="249"/>
      <c r="NY240" s="249"/>
      <c r="NZ240" s="249"/>
      <c r="OA240" s="249"/>
      <c r="OB240" s="249"/>
      <c r="OC240" s="249"/>
      <c r="OD240" s="249"/>
      <c r="OE240" s="249"/>
      <c r="OF240" s="249"/>
      <c r="OG240" s="249"/>
      <c r="OH240" s="249"/>
      <c r="OI240" s="249"/>
      <c r="OJ240" s="249"/>
      <c r="OK240" s="249"/>
      <c r="OL240" s="249"/>
      <c r="OM240" s="249"/>
      <c r="ON240" s="249"/>
      <c r="OO240" s="249"/>
      <c r="OP240" s="249"/>
      <c r="OQ240" s="249"/>
      <c r="OR240" s="249"/>
      <c r="OS240" s="249"/>
      <c r="OT240" s="249"/>
      <c r="OU240" s="249"/>
      <c r="OV240" s="249"/>
      <c r="OW240" s="249"/>
      <c r="OX240" s="249"/>
      <c r="OY240" s="249"/>
      <c r="OZ240" s="249"/>
      <c r="PA240" s="249"/>
      <c r="PB240" s="249"/>
      <c r="PC240" s="249"/>
      <c r="PD240" s="249"/>
      <c r="PE240" s="249"/>
      <c r="PF240" s="249"/>
      <c r="PG240" s="249"/>
      <c r="PH240" s="249"/>
      <c r="PI240" s="249"/>
      <c r="PJ240" s="249"/>
      <c r="PK240" s="249"/>
      <c r="PL240" s="249"/>
      <c r="PM240" s="249"/>
      <c r="PN240" s="249"/>
      <c r="PO240" s="249"/>
      <c r="PP240" s="249"/>
      <c r="PQ240" s="249"/>
      <c r="PR240" s="249"/>
      <c r="PS240" s="249"/>
      <c r="PT240" s="249"/>
      <c r="PU240" s="249"/>
      <c r="PV240" s="249"/>
      <c r="PW240" s="249"/>
      <c r="PX240" s="249"/>
      <c r="PY240" s="249"/>
      <c r="PZ240" s="249"/>
      <c r="QA240" s="249"/>
      <c r="QB240" s="249"/>
      <c r="QC240" s="249"/>
      <c r="QD240" s="249"/>
      <c r="QE240" s="249"/>
      <c r="QF240" s="249"/>
      <c r="QG240" s="249"/>
      <c r="QH240" s="249"/>
      <c r="QI240" s="249"/>
      <c r="QJ240" s="249"/>
      <c r="QK240" s="249"/>
      <c r="QL240" s="249"/>
      <c r="QM240" s="249"/>
      <c r="QN240" s="249"/>
      <c r="QO240" s="249"/>
      <c r="QP240" s="249"/>
      <c r="QQ240" s="249"/>
      <c r="QR240" s="249"/>
      <c r="QS240" s="249"/>
      <c r="QT240" s="249"/>
      <c r="QU240" s="249"/>
      <c r="QV240" s="249"/>
      <c r="QW240" s="249"/>
      <c r="QX240" s="249"/>
      <c r="QY240" s="249"/>
      <c r="QZ240" s="249"/>
      <c r="RA240" s="249"/>
      <c r="RB240" s="249"/>
      <c r="RC240" s="249"/>
      <c r="RD240" s="249"/>
      <c r="RE240" s="249"/>
      <c r="RF240" s="249"/>
      <c r="RG240" s="249"/>
      <c r="RH240" s="249"/>
      <c r="RI240" s="249"/>
      <c r="RJ240" s="249"/>
      <c r="RK240" s="249"/>
      <c r="RL240" s="249"/>
      <c r="RM240" s="249"/>
      <c r="RN240" s="249"/>
      <c r="RO240" s="249"/>
      <c r="RP240" s="249"/>
      <c r="RQ240" s="249"/>
      <c r="RR240" s="249"/>
      <c r="RS240" s="249"/>
      <c r="RT240" s="249"/>
      <c r="RU240" s="249"/>
      <c r="RV240" s="249"/>
      <c r="RW240" s="249"/>
      <c r="RX240" s="249"/>
      <c r="RY240" s="249"/>
      <c r="RZ240" s="249"/>
      <c r="SA240" s="249"/>
      <c r="SB240" s="249"/>
      <c r="SC240" s="249"/>
      <c r="SD240" s="249"/>
      <c r="SE240" s="249"/>
      <c r="SF240" s="249"/>
      <c r="SG240" s="249"/>
      <c r="SH240" s="249"/>
      <c r="SI240" s="249"/>
      <c r="SJ240" s="249"/>
      <c r="SK240" s="249"/>
      <c r="SL240" s="249"/>
      <c r="SM240" s="249"/>
      <c r="SN240" s="249"/>
      <c r="SO240" s="249"/>
      <c r="SP240" s="249"/>
      <c r="SQ240" s="249"/>
      <c r="SR240" s="249"/>
      <c r="SS240" s="249"/>
      <c r="ST240" s="249"/>
      <c r="SU240" s="249"/>
      <c r="SV240" s="249"/>
      <c r="SW240" s="249"/>
      <c r="SX240" s="249"/>
      <c r="SY240" s="249"/>
      <c r="SZ240" s="249"/>
      <c r="TA240" s="249"/>
      <c r="TB240" s="249"/>
      <c r="TC240" s="249"/>
      <c r="TD240" s="249"/>
      <c r="TE240" s="249"/>
      <c r="TF240" s="249"/>
      <c r="TG240" s="249"/>
      <c r="TH240" s="249"/>
      <c r="TI240" s="249"/>
      <c r="TJ240" s="249"/>
      <c r="TK240" s="249"/>
      <c r="TL240" s="249"/>
      <c r="TM240" s="249"/>
      <c r="TN240" s="249"/>
      <c r="TO240" s="249"/>
      <c r="TP240" s="249"/>
      <c r="TQ240" s="249"/>
      <c r="TR240" s="249"/>
      <c r="TS240" s="249"/>
      <c r="TT240" s="249"/>
      <c r="TU240" s="249"/>
      <c r="TV240" s="249"/>
      <c r="TW240" s="249"/>
      <c r="TX240" s="249"/>
      <c r="TY240" s="249"/>
      <c r="TZ240" s="249"/>
      <c r="UA240" s="249"/>
      <c r="UB240" s="249"/>
      <c r="UC240" s="249"/>
      <c r="UD240" s="249"/>
      <c r="UE240" s="249"/>
      <c r="UF240" s="249"/>
      <c r="UG240" s="249"/>
      <c r="UH240" s="249"/>
      <c r="UI240" s="249"/>
      <c r="UJ240" s="249"/>
      <c r="UK240" s="249"/>
      <c r="UL240" s="249"/>
      <c r="UM240" s="249"/>
      <c r="UN240" s="249"/>
      <c r="UO240" s="249"/>
      <c r="UP240" s="249"/>
      <c r="UQ240" s="249"/>
      <c r="UR240" s="249"/>
      <c r="US240" s="249"/>
      <c r="UT240" s="249"/>
      <c r="UU240" s="249"/>
      <c r="UV240" s="249"/>
      <c r="UW240" s="249"/>
      <c r="UX240" s="249"/>
      <c r="UY240" s="249"/>
      <c r="UZ240" s="249"/>
      <c r="VA240" s="249"/>
      <c r="VB240" s="249"/>
      <c r="VC240" s="249"/>
      <c r="VD240" s="249"/>
      <c r="VE240" s="249"/>
      <c r="VF240" s="249"/>
      <c r="VG240" s="249"/>
      <c r="VH240" s="249"/>
      <c r="VI240" s="249"/>
      <c r="VJ240" s="249"/>
      <c r="VK240" s="249"/>
      <c r="VL240" s="249"/>
      <c r="VM240" s="249"/>
      <c r="VN240" s="249"/>
      <c r="VO240" s="249"/>
      <c r="VP240" s="249"/>
      <c r="VQ240" s="249"/>
      <c r="VR240" s="249"/>
      <c r="VS240" s="249"/>
      <c r="VT240" s="249"/>
      <c r="VU240" s="249"/>
      <c r="VV240" s="249"/>
      <c r="VW240" s="249"/>
      <c r="VX240" s="249"/>
      <c r="VY240" s="249"/>
      <c r="VZ240" s="249"/>
      <c r="WA240" s="249"/>
      <c r="WB240" s="249"/>
      <c r="WC240" s="249"/>
      <c r="WD240" s="249"/>
      <c r="WE240" s="249"/>
      <c r="WF240" s="249"/>
      <c r="WG240" s="249"/>
      <c r="WH240" s="249"/>
      <c r="WI240" s="249"/>
      <c r="WJ240" s="249"/>
      <c r="WK240" s="249"/>
      <c r="WL240" s="249"/>
      <c r="WM240" s="249"/>
      <c r="WN240" s="249"/>
      <c r="WO240" s="249"/>
      <c r="WP240" s="249"/>
      <c r="WQ240" s="249"/>
      <c r="WR240" s="249"/>
      <c r="WS240" s="249"/>
      <c r="WT240" s="249"/>
      <c r="WU240" s="249"/>
      <c r="WV240" s="249"/>
      <c r="WW240" s="249"/>
      <c r="WX240" s="249"/>
      <c r="WY240" s="249"/>
      <c r="WZ240" s="249"/>
      <c r="XA240" s="249"/>
      <c r="XB240" s="249"/>
      <c r="XC240" s="249"/>
      <c r="XD240" s="249"/>
      <c r="XE240" s="249"/>
      <c r="XF240" s="249"/>
      <c r="XG240" s="249"/>
      <c r="XH240" s="249"/>
      <c r="XI240" s="249"/>
      <c r="XJ240" s="249"/>
      <c r="XK240" s="249"/>
      <c r="XL240" s="249"/>
      <c r="XM240" s="249"/>
      <c r="XN240" s="249"/>
      <c r="XO240" s="249"/>
      <c r="XP240" s="249"/>
      <c r="XQ240" s="249"/>
      <c r="XR240" s="249"/>
      <c r="XS240" s="249"/>
      <c r="XT240" s="249"/>
      <c r="XU240" s="249"/>
      <c r="XV240" s="249"/>
      <c r="XW240" s="249"/>
      <c r="XX240" s="249"/>
      <c r="XY240" s="249"/>
      <c r="XZ240" s="249"/>
      <c r="YA240" s="249"/>
      <c r="YB240" s="249"/>
      <c r="YC240" s="249"/>
      <c r="YD240" s="249"/>
      <c r="YE240" s="249"/>
      <c r="YF240" s="249"/>
      <c r="YG240" s="249"/>
      <c r="YH240" s="249"/>
      <c r="YI240" s="249"/>
      <c r="YJ240" s="249"/>
      <c r="YK240" s="249"/>
      <c r="YL240" s="249"/>
      <c r="YM240" s="249"/>
      <c r="YN240" s="249"/>
      <c r="YO240" s="249"/>
      <c r="YP240" s="249"/>
      <c r="YQ240" s="249"/>
      <c r="YR240" s="249"/>
      <c r="YS240" s="249"/>
      <c r="YT240" s="249"/>
      <c r="YU240" s="249"/>
      <c r="YV240" s="249"/>
      <c r="YW240" s="249"/>
      <c r="YX240" s="249"/>
      <c r="YY240" s="249"/>
      <c r="YZ240" s="249"/>
      <c r="ZA240" s="249"/>
      <c r="ZB240" s="249"/>
      <c r="ZC240" s="249"/>
      <c r="ZD240" s="249"/>
      <c r="ZE240" s="249"/>
      <c r="ZF240" s="249"/>
      <c r="ZG240" s="249"/>
      <c r="ZH240" s="249"/>
      <c r="ZI240" s="249"/>
      <c r="ZJ240" s="249"/>
      <c r="ZK240" s="249"/>
      <c r="ZL240" s="249"/>
      <c r="ZM240" s="249"/>
      <c r="ZN240" s="249"/>
      <c r="ZO240" s="249"/>
      <c r="ZP240" s="249"/>
      <c r="ZQ240" s="249"/>
      <c r="ZR240" s="249"/>
      <c r="ZS240" s="249"/>
      <c r="ZT240" s="249"/>
      <c r="ZU240" s="249"/>
      <c r="ZV240" s="249"/>
      <c r="ZW240" s="249"/>
      <c r="ZX240" s="249"/>
      <c r="ZY240" s="249"/>
      <c r="ZZ240" s="249"/>
      <c r="AAA240" s="249"/>
      <c r="AAB240" s="249"/>
      <c r="AAC240" s="249"/>
      <c r="AAD240" s="249"/>
      <c r="AAE240" s="249"/>
      <c r="AAF240" s="249"/>
      <c r="AAG240" s="249"/>
      <c r="AAH240" s="249"/>
      <c r="AAI240" s="249"/>
      <c r="AAJ240" s="249"/>
      <c r="AAK240" s="249"/>
      <c r="AAL240" s="249"/>
      <c r="AAM240" s="249"/>
      <c r="AAN240" s="249"/>
      <c r="AAO240" s="249"/>
      <c r="AAP240" s="249"/>
      <c r="AAQ240" s="249"/>
      <c r="AAR240" s="249"/>
      <c r="AAS240" s="249"/>
      <c r="AAT240" s="249"/>
      <c r="AAU240" s="249"/>
      <c r="AAV240" s="249"/>
      <c r="AAW240" s="249"/>
      <c r="AAX240" s="249"/>
      <c r="AAY240" s="249"/>
      <c r="AAZ240" s="249"/>
      <c r="ABA240" s="249"/>
      <c r="ABB240" s="249"/>
      <c r="ABC240" s="249"/>
      <c r="ABD240" s="249"/>
      <c r="ABE240" s="249"/>
      <c r="ABF240" s="249"/>
      <c r="ABG240" s="249"/>
      <c r="ABH240" s="249"/>
      <c r="ABI240" s="249"/>
      <c r="ABJ240" s="249"/>
      <c r="ABK240" s="249"/>
      <c r="ABL240" s="249"/>
      <c r="ABM240" s="249"/>
      <c r="ABN240" s="249"/>
      <c r="ABO240" s="249"/>
      <c r="ABP240" s="249"/>
      <c r="ABQ240" s="249"/>
      <c r="ABR240" s="249"/>
      <c r="ABS240" s="249"/>
      <c r="ABT240" s="249"/>
      <c r="ABU240" s="249"/>
      <c r="ABV240" s="249"/>
      <c r="ABW240" s="249"/>
      <c r="ABX240" s="249"/>
      <c r="ABY240" s="249"/>
      <c r="ABZ240" s="249"/>
      <c r="ACA240" s="249"/>
      <c r="ACB240" s="249"/>
      <c r="ACC240" s="249"/>
      <c r="ACD240" s="249"/>
      <c r="ACE240" s="249"/>
      <c r="ACF240" s="249"/>
      <c r="ACG240" s="249"/>
      <c r="ACH240" s="249"/>
      <c r="ACI240" s="249"/>
      <c r="ACJ240" s="249"/>
      <c r="ACK240" s="249"/>
      <c r="ACL240" s="249"/>
      <c r="ACM240" s="249"/>
      <c r="ACN240" s="249"/>
      <c r="ACO240" s="249"/>
      <c r="ACP240" s="249"/>
      <c r="ACQ240" s="249"/>
      <c r="ACR240" s="249"/>
      <c r="ACS240" s="249"/>
      <c r="ACT240" s="249"/>
      <c r="ACU240" s="249"/>
      <c r="ACV240" s="249"/>
      <c r="ACW240" s="249"/>
      <c r="ACX240" s="249"/>
      <c r="ACY240" s="249"/>
      <c r="ACZ240" s="249"/>
      <c r="ADA240" s="249"/>
      <c r="ADB240" s="249"/>
      <c r="ADC240" s="249"/>
      <c r="ADD240" s="249"/>
      <c r="ADE240" s="249"/>
      <c r="ADF240" s="249"/>
      <c r="ADG240" s="249"/>
      <c r="ADH240" s="249"/>
      <c r="ADI240" s="249"/>
      <c r="ADJ240" s="249"/>
      <c r="ADK240" s="249"/>
      <c r="ADL240" s="249"/>
      <c r="ADM240" s="249"/>
      <c r="ADN240" s="249"/>
      <c r="ADO240" s="249"/>
      <c r="ADP240" s="249"/>
      <c r="ADQ240" s="249"/>
      <c r="ADR240" s="249"/>
      <c r="ADS240" s="249"/>
      <c r="ADT240" s="249"/>
      <c r="ADU240" s="249"/>
      <c r="ADV240" s="249"/>
      <c r="ADW240" s="249"/>
      <c r="ADX240" s="249"/>
      <c r="ADY240" s="249"/>
      <c r="ADZ240" s="249"/>
      <c r="AEA240" s="249"/>
      <c r="AEB240" s="249"/>
      <c r="AEC240" s="249"/>
      <c r="AED240" s="249"/>
      <c r="AEE240" s="249"/>
      <c r="AEF240" s="249"/>
      <c r="AEG240" s="249"/>
      <c r="AEH240" s="249"/>
      <c r="AEI240" s="249"/>
      <c r="AEJ240" s="249"/>
      <c r="AEK240" s="249"/>
      <c r="AEL240" s="249"/>
      <c r="AEM240" s="249"/>
      <c r="AEN240" s="249"/>
      <c r="AEO240" s="249"/>
      <c r="AEP240" s="249"/>
      <c r="AEQ240" s="249"/>
      <c r="AER240" s="249"/>
      <c r="AES240" s="249"/>
      <c r="AET240" s="249"/>
      <c r="AEU240" s="249"/>
      <c r="AEV240" s="249"/>
      <c r="AEW240" s="249"/>
      <c r="AEX240" s="249"/>
      <c r="AEY240" s="249"/>
      <c r="AEZ240" s="249"/>
      <c r="AFA240" s="249"/>
      <c r="AFB240" s="249"/>
      <c r="AFC240" s="249"/>
      <c r="AFD240" s="249"/>
      <c r="AFE240" s="249"/>
      <c r="AFF240" s="249"/>
      <c r="AFG240" s="249"/>
      <c r="AFH240" s="249"/>
      <c r="AFI240" s="249"/>
      <c r="AFJ240" s="249"/>
      <c r="AFK240" s="249"/>
      <c r="AFL240" s="249"/>
      <c r="AFM240" s="249"/>
      <c r="AFN240" s="249"/>
      <c r="AFO240" s="249"/>
      <c r="AFP240" s="249"/>
      <c r="AFQ240" s="249"/>
      <c r="AFR240" s="249"/>
      <c r="AFS240" s="249"/>
      <c r="AFT240" s="249"/>
      <c r="AFU240" s="249"/>
      <c r="AFV240" s="249"/>
      <c r="AFW240" s="249"/>
      <c r="AFX240" s="249"/>
      <c r="AFY240" s="249"/>
      <c r="AFZ240" s="249"/>
      <c r="AGA240" s="249"/>
      <c r="AGB240" s="249"/>
      <c r="AGC240" s="249"/>
      <c r="AGD240" s="249"/>
      <c r="AGE240" s="249"/>
      <c r="AGF240" s="249"/>
      <c r="AGG240" s="249"/>
      <c r="AGH240" s="249"/>
      <c r="AGI240" s="249"/>
      <c r="AGJ240" s="249"/>
      <c r="AGK240" s="249"/>
      <c r="AGL240" s="249"/>
      <c r="AGM240" s="249"/>
      <c r="AGN240" s="249"/>
      <c r="AGO240" s="249"/>
      <c r="AGP240" s="249"/>
      <c r="AGQ240" s="249"/>
      <c r="AGR240" s="249"/>
      <c r="AGS240" s="249"/>
      <c r="AGT240" s="249"/>
      <c r="AGU240" s="249"/>
      <c r="AGV240" s="249"/>
      <c r="AGW240" s="249"/>
      <c r="AGX240" s="249"/>
      <c r="AGY240" s="249"/>
      <c r="AGZ240" s="249"/>
      <c r="AHA240" s="249"/>
      <c r="AHB240" s="249"/>
      <c r="AHC240" s="249"/>
      <c r="AHD240" s="249"/>
      <c r="AHE240" s="249"/>
      <c r="AHF240" s="249"/>
      <c r="AHG240" s="249"/>
      <c r="AHH240" s="249"/>
      <c r="AHI240" s="249"/>
      <c r="AHJ240" s="249"/>
      <c r="AHK240" s="249"/>
      <c r="AHL240" s="249"/>
      <c r="AHM240" s="249"/>
      <c r="AHN240" s="249"/>
      <c r="AHO240" s="249"/>
      <c r="AHP240" s="249"/>
      <c r="AHQ240" s="249"/>
      <c r="AHR240" s="249"/>
      <c r="AHS240" s="249"/>
      <c r="AHT240" s="249"/>
      <c r="AHU240" s="249"/>
      <c r="AHV240" s="249"/>
      <c r="AHW240" s="249"/>
      <c r="AHX240" s="249"/>
      <c r="AHY240" s="249"/>
      <c r="AHZ240" s="249"/>
      <c r="AIA240" s="249"/>
      <c r="AIB240" s="249"/>
      <c r="AIC240" s="249"/>
      <c r="AID240" s="249"/>
      <c r="AIE240" s="249"/>
      <c r="AIF240" s="249"/>
      <c r="AIG240" s="249"/>
      <c r="AIH240" s="249"/>
      <c r="AII240" s="249"/>
      <c r="AIJ240" s="249"/>
      <c r="AIK240" s="249"/>
      <c r="AIL240" s="249"/>
      <c r="AIM240" s="249"/>
      <c r="AIN240" s="249"/>
      <c r="AIO240" s="249"/>
      <c r="AIP240" s="249"/>
      <c r="AIQ240" s="249"/>
      <c r="AIR240" s="249"/>
      <c r="AIS240" s="249"/>
      <c r="AIT240" s="249"/>
      <c r="AIU240" s="249"/>
      <c r="AIV240" s="249"/>
      <c r="AIW240" s="249"/>
      <c r="AIX240" s="249"/>
      <c r="AIY240" s="249"/>
      <c r="AIZ240" s="249"/>
      <c r="AJA240" s="249"/>
      <c r="AJB240" s="249"/>
      <c r="AJC240" s="249"/>
      <c r="AJD240" s="249"/>
      <c r="AJE240" s="249"/>
      <c r="AJF240" s="249"/>
      <c r="AJG240" s="249"/>
      <c r="AJH240" s="249"/>
      <c r="AJI240" s="249"/>
      <c r="AJJ240" s="249"/>
      <c r="AJK240" s="249"/>
      <c r="AJL240" s="249"/>
      <c r="AJM240" s="249"/>
      <c r="AJN240" s="249"/>
      <c r="AJO240" s="249"/>
      <c r="AJP240" s="249"/>
      <c r="AJQ240" s="249"/>
      <c r="AJR240" s="249"/>
      <c r="AJS240" s="249"/>
      <c r="AJT240" s="249"/>
      <c r="AJU240" s="249"/>
      <c r="AJV240" s="249"/>
      <c r="AJW240" s="249"/>
      <c r="AJX240" s="249"/>
      <c r="AJY240" s="249"/>
      <c r="AJZ240" s="249"/>
      <c r="AKA240" s="249"/>
      <c r="AKB240" s="249"/>
      <c r="AKC240" s="249"/>
      <c r="AKD240" s="249"/>
      <c r="AKE240" s="249"/>
      <c r="AKF240" s="249"/>
      <c r="AKG240" s="249"/>
      <c r="AKH240" s="249"/>
      <c r="AKI240" s="249"/>
      <c r="AKJ240" s="249"/>
      <c r="AKK240" s="249"/>
      <c r="AKL240" s="249"/>
      <c r="AKM240" s="249"/>
      <c r="AKN240" s="249"/>
      <c r="AKO240" s="249"/>
      <c r="AKP240" s="249"/>
      <c r="AKQ240" s="249"/>
      <c r="AKR240" s="249"/>
      <c r="AKS240" s="249"/>
      <c r="AKT240" s="249"/>
      <c r="AKU240" s="249"/>
      <c r="AKV240" s="249"/>
      <c r="AKW240" s="249"/>
      <c r="AKX240" s="249"/>
      <c r="AKY240" s="249"/>
      <c r="AKZ240" s="249"/>
      <c r="ALA240" s="249"/>
      <c r="ALB240" s="249"/>
      <c r="ALC240" s="249"/>
      <c r="ALD240" s="249"/>
      <c r="ALE240" s="249"/>
      <c r="ALF240" s="249"/>
      <c r="ALG240" s="249"/>
      <c r="ALH240" s="249"/>
      <c r="ALI240" s="249"/>
      <c r="ALJ240" s="249"/>
      <c r="ALK240" s="249"/>
      <c r="ALL240" s="249"/>
      <c r="ALM240" s="249"/>
      <c r="ALN240" s="249"/>
      <c r="ALO240" s="249"/>
      <c r="ALP240" s="249"/>
      <c r="ALQ240" s="249"/>
      <c r="ALR240" s="249"/>
      <c r="ALS240" s="249"/>
      <c r="ALT240" s="249"/>
      <c r="ALU240" s="249"/>
      <c r="ALV240" s="249"/>
      <c r="ALW240" s="249"/>
      <c r="ALX240" s="249"/>
      <c r="ALY240" s="249"/>
      <c r="ALZ240" s="249"/>
      <c r="AMA240" s="249"/>
      <c r="AMB240" s="249"/>
      <c r="AMC240" s="249"/>
      <c r="AMD240" s="249"/>
      <c r="AME240" s="249"/>
      <c r="AMF240" s="249"/>
      <c r="AMG240" s="249"/>
      <c r="AMH240" s="249"/>
      <c r="AMI240" s="249"/>
      <c r="AMJ240" s="249"/>
      <c r="AMK240" s="249"/>
      <c r="AML240" s="249"/>
      <c r="AMM240" s="249"/>
      <c r="AMN240" s="249"/>
      <c r="AMO240" s="249"/>
      <c r="AMP240" s="249"/>
      <c r="AMQ240" s="249"/>
      <c r="AMR240" s="249"/>
      <c r="AMS240" s="249"/>
      <c r="AMT240" s="249"/>
      <c r="AMU240" s="249"/>
      <c r="AMV240" s="249"/>
      <c r="AMW240" s="249"/>
      <c r="AMX240" s="249"/>
      <c r="AMY240" s="249"/>
      <c r="AMZ240" s="249"/>
      <c r="ANA240" s="249"/>
      <c r="ANB240" s="249"/>
      <c r="ANC240" s="249"/>
      <c r="AND240" s="249"/>
      <c r="ANE240" s="249"/>
      <c r="ANF240" s="249"/>
      <c r="ANG240" s="249"/>
      <c r="ANH240" s="249"/>
      <c r="ANI240" s="249"/>
      <c r="ANJ240" s="249"/>
      <c r="ANK240" s="249"/>
      <c r="ANL240" s="249"/>
      <c r="ANM240" s="249"/>
      <c r="ANN240" s="249"/>
      <c r="ANO240" s="249"/>
      <c r="ANP240" s="249"/>
      <c r="ANQ240" s="249"/>
      <c r="ANR240" s="249"/>
      <c r="ANS240" s="249"/>
      <c r="ANT240" s="249"/>
      <c r="ANU240" s="249"/>
      <c r="ANV240" s="249"/>
      <c r="ANW240" s="249"/>
      <c r="ANX240" s="249"/>
      <c r="ANY240" s="249"/>
      <c r="ANZ240" s="249"/>
      <c r="AOA240" s="249"/>
      <c r="AOB240" s="249"/>
      <c r="AOC240" s="249"/>
      <c r="AOD240" s="249"/>
      <c r="AOE240" s="249"/>
      <c r="AOF240" s="249"/>
      <c r="AOG240" s="249"/>
      <c r="AOH240" s="249"/>
      <c r="AOI240" s="249"/>
      <c r="AOJ240" s="249"/>
      <c r="AOK240" s="249"/>
      <c r="AOL240" s="249"/>
      <c r="AOM240" s="249"/>
      <c r="AON240" s="249"/>
      <c r="AOO240" s="249"/>
      <c r="AOP240" s="249"/>
      <c r="AOQ240" s="249"/>
      <c r="AOR240" s="249"/>
      <c r="AOS240" s="249"/>
      <c r="AOT240" s="249"/>
      <c r="AOU240" s="249"/>
      <c r="AOV240" s="249"/>
      <c r="AOW240" s="249"/>
      <c r="AOX240" s="249"/>
      <c r="AOY240" s="249"/>
      <c r="AOZ240" s="249"/>
      <c r="APA240" s="249"/>
      <c r="APB240" s="249"/>
      <c r="APC240" s="249"/>
      <c r="APD240" s="249"/>
      <c r="APE240" s="249"/>
      <c r="APF240" s="249"/>
      <c r="APG240" s="249"/>
      <c r="APH240" s="249"/>
      <c r="API240" s="249"/>
      <c r="APJ240" s="249"/>
      <c r="APK240" s="249"/>
      <c r="APL240" s="249"/>
      <c r="APM240" s="249"/>
      <c r="APN240" s="249"/>
      <c r="APO240" s="249"/>
      <c r="APP240" s="249"/>
    </row>
    <row r="241" spans="1:1108" s="153" customFormat="1">
      <c r="A241" s="42">
        <v>521</v>
      </c>
      <c r="B241" s="168">
        <v>224</v>
      </c>
      <c r="C241" s="102" t="s">
        <v>1352</v>
      </c>
      <c r="D241" s="174">
        <v>2020</v>
      </c>
      <c r="E241" s="408" t="s">
        <v>1240</v>
      </c>
      <c r="F241" s="280" t="s">
        <v>1340</v>
      </c>
      <c r="G241" s="405" t="s">
        <v>1339</v>
      </c>
      <c r="H241" s="405" t="s">
        <v>1342</v>
      </c>
      <c r="I241" s="405" t="s">
        <v>1341</v>
      </c>
      <c r="J241" s="10" t="s">
        <v>1343</v>
      </c>
      <c r="K241" s="10" t="s">
        <v>1344</v>
      </c>
      <c r="L241" s="74" t="s">
        <v>1345</v>
      </c>
      <c r="M241" s="10" t="s">
        <v>1346</v>
      </c>
      <c r="N241" s="74" t="s">
        <v>201</v>
      </c>
      <c r="O241" s="177">
        <v>101668</v>
      </c>
      <c r="P241" s="401">
        <v>89</v>
      </c>
      <c r="Q241" s="401" t="s">
        <v>0</v>
      </c>
      <c r="R241" s="401">
        <v>91</v>
      </c>
      <c r="S241" s="109" t="s">
        <v>0</v>
      </c>
      <c r="T241" s="109">
        <v>2.5</v>
      </c>
      <c r="U241" s="109" t="s">
        <v>0</v>
      </c>
      <c r="V241" s="109">
        <v>11.5</v>
      </c>
      <c r="W241" s="109" t="s">
        <v>0</v>
      </c>
      <c r="X241" s="109">
        <v>6</v>
      </c>
      <c r="Y241" s="109" t="s">
        <v>0</v>
      </c>
      <c r="Z241" s="109">
        <v>5</v>
      </c>
      <c r="AA241" s="109" t="s">
        <v>0</v>
      </c>
      <c r="AB241" s="109"/>
      <c r="AC241" s="109" t="s">
        <v>0</v>
      </c>
      <c r="AD241" s="109"/>
      <c r="AE241" s="109" t="s">
        <v>0</v>
      </c>
      <c r="AF241" s="77">
        <v>4.5</v>
      </c>
      <c r="AG241" s="78">
        <v>6</v>
      </c>
      <c r="AH241" s="145" t="s">
        <v>274</v>
      </c>
      <c r="AI241" s="77" t="s">
        <v>0</v>
      </c>
      <c r="AJ241" s="78"/>
      <c r="AK241" s="78"/>
      <c r="AL241" s="25" t="s">
        <v>11</v>
      </c>
      <c r="AM241" s="25"/>
      <c r="AN241" s="25"/>
      <c r="AO241" s="25"/>
      <c r="AP241" s="111">
        <v>20</v>
      </c>
      <c r="AQ241" s="111" t="s">
        <v>7</v>
      </c>
      <c r="AR241" s="83">
        <v>0.20599999999999999</v>
      </c>
      <c r="AS241" s="83" t="s">
        <v>20</v>
      </c>
      <c r="AT241" s="265"/>
      <c r="AU241" s="266"/>
      <c r="AV241" s="266"/>
      <c r="AW241" s="74" t="s">
        <v>206</v>
      </c>
      <c r="AX241" s="74" t="s">
        <v>207</v>
      </c>
      <c r="AY241" s="74" t="s">
        <v>208</v>
      </c>
      <c r="AZ241" s="74" t="s">
        <v>209</v>
      </c>
      <c r="BA241" s="152" t="s">
        <v>4</v>
      </c>
      <c r="BB241" s="86" t="s">
        <v>165</v>
      </c>
      <c r="BC241" s="86" t="s">
        <v>4</v>
      </c>
      <c r="BD241" s="86" t="s">
        <v>166</v>
      </c>
      <c r="BE241" s="404" t="s">
        <v>1160</v>
      </c>
      <c r="BF241" s="236" t="s">
        <v>1170</v>
      </c>
      <c r="BG241" s="236" t="s">
        <v>1171</v>
      </c>
      <c r="BH241" s="236" t="s">
        <v>1172</v>
      </c>
      <c r="BM241" s="155" t="s">
        <v>215</v>
      </c>
      <c r="BN241" s="154" t="s">
        <v>216</v>
      </c>
      <c r="BO241" s="154" t="s">
        <v>217</v>
      </c>
      <c r="BP241" s="154" t="s">
        <v>218</v>
      </c>
      <c r="BQ241" s="155" t="s">
        <v>219</v>
      </c>
      <c r="BR241" s="154" t="s">
        <v>220</v>
      </c>
      <c r="BS241" s="121" t="s">
        <v>221</v>
      </c>
      <c r="BT241" s="121" t="s">
        <v>222</v>
      </c>
      <c r="BU241" s="121" t="s">
        <v>215</v>
      </c>
      <c r="BV241" s="121" t="s">
        <v>216</v>
      </c>
      <c r="BW241" s="121" t="s">
        <v>217</v>
      </c>
      <c r="BX241" s="121" t="s">
        <v>218</v>
      </c>
      <c r="BY241" s="121" t="s">
        <v>283</v>
      </c>
      <c r="BZ241" s="154"/>
      <c r="CA241" s="154"/>
      <c r="CB241" s="154"/>
      <c r="CC241" s="154" t="s">
        <v>227</v>
      </c>
      <c r="CD241" s="156" t="s">
        <v>228</v>
      </c>
      <c r="CE241" s="157" t="s">
        <v>229</v>
      </c>
      <c r="CF241" s="157" t="s">
        <v>230</v>
      </c>
      <c r="CG241" s="245" t="s">
        <v>231</v>
      </c>
      <c r="CH241" s="154" t="s">
        <v>232</v>
      </c>
      <c r="CI241" s="156" t="s">
        <v>233</v>
      </c>
      <c r="CJ241" s="156" t="s">
        <v>234</v>
      </c>
      <c r="CK241" s="158"/>
      <c r="CL241" s="158"/>
      <c r="CM241" s="158"/>
      <c r="CN241" s="158"/>
      <c r="CO241" s="158"/>
      <c r="CP241" s="158"/>
      <c r="CQ241" s="158"/>
      <c r="CR241" s="158"/>
      <c r="CS241" s="158"/>
      <c r="CT241" s="158"/>
      <c r="CU241" s="158"/>
      <c r="CV241" s="158"/>
      <c r="CW241" s="158"/>
      <c r="CX241" s="158"/>
      <c r="CY241" s="158"/>
      <c r="CZ241" s="91"/>
      <c r="DA241" s="92"/>
      <c r="DB241" s="92"/>
      <c r="DC241" s="92"/>
      <c r="DD241" s="92"/>
      <c r="DE241" s="91" t="s">
        <v>235</v>
      </c>
      <c r="DF241" s="92"/>
      <c r="DG241" s="158"/>
      <c r="DH241" s="158"/>
      <c r="DI241" s="92"/>
      <c r="DJ241" s="91"/>
      <c r="DK241" s="91"/>
      <c r="DL241" s="91"/>
      <c r="DM241" s="127" t="s">
        <v>283</v>
      </c>
      <c r="DN241" s="127" t="s">
        <v>283</v>
      </c>
      <c r="DO241" s="127" t="s">
        <v>283</v>
      </c>
      <c r="DP241" s="127"/>
      <c r="DQ241" s="91"/>
      <c r="DR241" s="91"/>
      <c r="DS241" s="91"/>
      <c r="DT241" s="91"/>
      <c r="DU241" s="91" t="s">
        <v>1173</v>
      </c>
      <c r="DV241" s="91" t="s">
        <v>1174</v>
      </c>
      <c r="DW241" s="91" t="s">
        <v>1175</v>
      </c>
      <c r="DX241" s="91" t="s">
        <v>1176</v>
      </c>
      <c r="DY241" s="91"/>
      <c r="DZ241" s="91"/>
      <c r="EA241" s="91"/>
      <c r="EB241" s="91"/>
      <c r="EC241" s="91"/>
      <c r="ED241" s="91"/>
      <c r="EE241" s="91"/>
      <c r="EF241" s="91"/>
      <c r="EG241" s="94"/>
      <c r="EH241" s="94"/>
      <c r="EI241" s="95"/>
      <c r="EJ241" s="95"/>
      <c r="EK241" s="96"/>
      <c r="EL241" s="74"/>
      <c r="EM241" s="74"/>
      <c r="EN241" s="137"/>
      <c r="EO241" s="185"/>
      <c r="EP241" s="185"/>
      <c r="EQ241" s="185" t="s">
        <v>1347</v>
      </c>
      <c r="ER241" s="185" t="s">
        <v>1348</v>
      </c>
      <c r="ES241" s="185" t="s">
        <v>1349</v>
      </c>
      <c r="ET241" s="185"/>
      <c r="EU241" s="185"/>
      <c r="EV241" s="137"/>
      <c r="EW241" s="137"/>
      <c r="EX241" s="356"/>
      <c r="EY241" s="356"/>
      <c r="EZ241" s="356"/>
      <c r="FA241" s="356"/>
      <c r="FB241" s="356"/>
      <c r="FC241" s="356"/>
      <c r="FD241" s="356"/>
      <c r="FE241" s="356"/>
      <c r="FF241" s="248"/>
      <c r="FG241" s="248"/>
      <c r="FH241" s="248"/>
      <c r="FI241" s="248"/>
      <c r="FJ241" s="248"/>
      <c r="FK241" s="248"/>
      <c r="FL241" s="135">
        <v>1</v>
      </c>
      <c r="FM241" s="136"/>
      <c r="FN241" s="136"/>
      <c r="FO241" s="136"/>
      <c r="FP241" s="136"/>
      <c r="FQ241" s="136"/>
      <c r="FR241" s="136"/>
      <c r="FS241" s="136"/>
      <c r="FT241" s="136"/>
      <c r="FU241" s="136"/>
      <c r="FV241" s="136"/>
      <c r="FW241" s="249"/>
      <c r="FX241" s="249"/>
      <c r="FY241" s="249"/>
      <c r="FZ241" s="249"/>
      <c r="GA241" s="249"/>
      <c r="GB241" s="249"/>
      <c r="GC241" s="249"/>
      <c r="GD241" s="249"/>
      <c r="GE241" s="249"/>
      <c r="GF241" s="249"/>
      <c r="GG241" s="249"/>
      <c r="GH241" s="249"/>
      <c r="GI241" s="249"/>
      <c r="GJ241" s="249"/>
      <c r="GK241" s="249"/>
      <c r="GL241" s="249"/>
      <c r="GM241" s="249"/>
      <c r="GN241" s="249"/>
      <c r="GO241" s="249"/>
      <c r="GP241" s="249"/>
      <c r="GQ241" s="249"/>
      <c r="GR241" s="249"/>
      <c r="GS241" s="249"/>
      <c r="GT241" s="249"/>
      <c r="GU241" s="249"/>
      <c r="GV241" s="249"/>
      <c r="GW241" s="249"/>
      <c r="GX241" s="249"/>
      <c r="GY241" s="249"/>
      <c r="GZ241" s="249"/>
      <c r="HA241" s="249"/>
      <c r="HB241" s="249"/>
      <c r="HC241" s="249"/>
      <c r="HD241" s="249"/>
      <c r="HE241" s="249"/>
      <c r="HF241" s="249"/>
      <c r="HG241" s="249"/>
      <c r="HH241" s="249"/>
      <c r="HI241" s="249"/>
      <c r="HJ241" s="249"/>
      <c r="HK241" s="249"/>
      <c r="HL241" s="249"/>
      <c r="HM241" s="249"/>
      <c r="HN241" s="249"/>
      <c r="HO241" s="249"/>
      <c r="HP241" s="249"/>
      <c r="HQ241" s="249"/>
      <c r="HR241" s="249"/>
      <c r="HS241" s="249"/>
      <c r="HT241" s="249"/>
      <c r="HU241" s="249"/>
      <c r="HV241" s="249"/>
      <c r="HW241" s="249"/>
      <c r="HX241" s="249"/>
      <c r="HY241" s="249"/>
      <c r="HZ241" s="249"/>
      <c r="IA241" s="249"/>
      <c r="IB241" s="249"/>
      <c r="IC241" s="249"/>
      <c r="ID241" s="249"/>
      <c r="IE241" s="249"/>
      <c r="IF241" s="249"/>
      <c r="IG241" s="249"/>
      <c r="IH241" s="249"/>
      <c r="II241" s="249"/>
      <c r="IJ241" s="249"/>
      <c r="IK241" s="249"/>
      <c r="IL241" s="249"/>
      <c r="IM241" s="249"/>
      <c r="IN241" s="249"/>
      <c r="IO241" s="249"/>
      <c r="IP241" s="249"/>
      <c r="IQ241" s="249"/>
      <c r="IR241" s="249"/>
      <c r="IS241" s="249"/>
      <c r="IT241" s="249"/>
      <c r="IU241" s="249"/>
      <c r="IV241" s="249"/>
      <c r="IW241" s="249"/>
      <c r="IX241" s="249"/>
      <c r="IY241" s="249"/>
      <c r="IZ241" s="249"/>
      <c r="JA241" s="249"/>
      <c r="JB241" s="249"/>
      <c r="JC241" s="249"/>
      <c r="JD241" s="249"/>
      <c r="JE241" s="249"/>
      <c r="JF241" s="249"/>
      <c r="JG241" s="249"/>
      <c r="JH241" s="249"/>
      <c r="JI241" s="249"/>
      <c r="JJ241" s="249"/>
      <c r="JK241" s="249"/>
      <c r="JL241" s="249"/>
      <c r="JM241" s="249"/>
      <c r="JN241" s="249"/>
      <c r="JO241" s="249"/>
      <c r="JP241" s="249"/>
      <c r="JQ241" s="249"/>
      <c r="JR241" s="249"/>
      <c r="JS241" s="249"/>
      <c r="JT241" s="249"/>
      <c r="JU241" s="249"/>
      <c r="JV241" s="249"/>
      <c r="JW241" s="249"/>
      <c r="JX241" s="249"/>
      <c r="JY241" s="249"/>
      <c r="JZ241" s="249"/>
      <c r="KA241" s="249"/>
      <c r="KB241" s="249"/>
      <c r="KC241" s="249"/>
      <c r="KD241" s="249"/>
      <c r="KE241" s="249"/>
      <c r="KF241" s="249"/>
      <c r="KG241" s="249"/>
      <c r="KH241" s="249"/>
      <c r="KI241" s="249"/>
      <c r="KJ241" s="249"/>
      <c r="KK241" s="249"/>
      <c r="KL241" s="249"/>
      <c r="KM241" s="249"/>
      <c r="KN241" s="249"/>
      <c r="KO241" s="249"/>
      <c r="KP241" s="249"/>
      <c r="KQ241" s="249"/>
      <c r="KR241" s="249"/>
      <c r="KS241" s="249"/>
      <c r="KT241" s="249"/>
      <c r="KU241" s="249"/>
      <c r="KV241" s="249"/>
      <c r="KW241" s="249"/>
      <c r="KX241" s="249"/>
      <c r="KY241" s="249"/>
      <c r="KZ241" s="249"/>
      <c r="LA241" s="249"/>
      <c r="LB241" s="249"/>
      <c r="LC241" s="249"/>
      <c r="LD241" s="249"/>
      <c r="LE241" s="249"/>
      <c r="LF241" s="249"/>
      <c r="LG241" s="249"/>
      <c r="LH241" s="249"/>
      <c r="LI241" s="249"/>
      <c r="LJ241" s="249"/>
      <c r="LK241" s="249"/>
      <c r="LL241" s="249"/>
      <c r="LM241" s="249"/>
      <c r="LN241" s="249"/>
      <c r="LO241" s="249"/>
      <c r="LP241" s="249"/>
      <c r="LQ241" s="249"/>
      <c r="LR241" s="249"/>
      <c r="LS241" s="249"/>
      <c r="LT241" s="249"/>
      <c r="LU241" s="249"/>
      <c r="LV241" s="249"/>
      <c r="LW241" s="249"/>
      <c r="LX241" s="249"/>
      <c r="LY241" s="249"/>
      <c r="LZ241" s="249"/>
      <c r="MA241" s="249"/>
      <c r="MB241" s="249"/>
      <c r="MC241" s="249"/>
      <c r="MD241" s="249"/>
      <c r="ME241" s="249"/>
      <c r="MF241" s="249"/>
      <c r="MG241" s="249"/>
      <c r="MH241" s="249"/>
      <c r="MI241" s="249"/>
      <c r="MJ241" s="249"/>
      <c r="MK241" s="249"/>
      <c r="ML241" s="249"/>
      <c r="MM241" s="249"/>
      <c r="MN241" s="249"/>
      <c r="MO241" s="249"/>
      <c r="MP241" s="249"/>
      <c r="MQ241" s="249"/>
      <c r="MR241" s="249"/>
      <c r="MS241" s="249"/>
      <c r="MT241" s="249"/>
      <c r="MU241" s="249"/>
      <c r="MV241" s="249"/>
      <c r="MW241" s="249"/>
      <c r="MX241" s="249"/>
      <c r="MY241" s="249"/>
      <c r="MZ241" s="249"/>
      <c r="NA241" s="249"/>
      <c r="NB241" s="249"/>
      <c r="NC241" s="249"/>
      <c r="ND241" s="249"/>
      <c r="NE241" s="249"/>
      <c r="NF241" s="249"/>
      <c r="NG241" s="249"/>
      <c r="NH241" s="249"/>
      <c r="NI241" s="249"/>
      <c r="NJ241" s="249"/>
      <c r="NK241" s="249"/>
      <c r="NL241" s="249"/>
      <c r="NM241" s="249"/>
      <c r="NN241" s="249"/>
      <c r="NO241" s="249"/>
      <c r="NP241" s="249"/>
      <c r="NQ241" s="249"/>
      <c r="NR241" s="249"/>
      <c r="NS241" s="249"/>
      <c r="NT241" s="249"/>
      <c r="NU241" s="249"/>
      <c r="NV241" s="249"/>
      <c r="NW241" s="249"/>
      <c r="NX241" s="249"/>
      <c r="NY241" s="249"/>
      <c r="NZ241" s="249"/>
      <c r="OA241" s="249"/>
      <c r="OB241" s="249"/>
      <c r="OC241" s="249"/>
      <c r="OD241" s="249"/>
      <c r="OE241" s="249"/>
      <c r="OF241" s="249"/>
      <c r="OG241" s="249"/>
      <c r="OH241" s="249"/>
      <c r="OI241" s="249"/>
      <c r="OJ241" s="249"/>
      <c r="OK241" s="249"/>
      <c r="OL241" s="249"/>
      <c r="OM241" s="249"/>
      <c r="ON241" s="249"/>
      <c r="OO241" s="249"/>
      <c r="OP241" s="249"/>
      <c r="OQ241" s="249"/>
      <c r="OR241" s="249"/>
      <c r="OS241" s="249"/>
      <c r="OT241" s="249"/>
      <c r="OU241" s="249"/>
      <c r="OV241" s="249"/>
      <c r="OW241" s="249"/>
      <c r="OX241" s="249"/>
      <c r="OY241" s="249"/>
      <c r="OZ241" s="249"/>
      <c r="PA241" s="249"/>
      <c r="PB241" s="249"/>
      <c r="PC241" s="249"/>
      <c r="PD241" s="249"/>
      <c r="PE241" s="249"/>
      <c r="PF241" s="249"/>
      <c r="PG241" s="249"/>
      <c r="PH241" s="249"/>
      <c r="PI241" s="249"/>
      <c r="PJ241" s="249"/>
      <c r="PK241" s="249"/>
      <c r="PL241" s="249"/>
      <c r="PM241" s="249"/>
      <c r="PN241" s="249"/>
      <c r="PO241" s="249"/>
      <c r="PP241" s="249"/>
      <c r="PQ241" s="249"/>
      <c r="PR241" s="249"/>
      <c r="PS241" s="249"/>
      <c r="PT241" s="249"/>
      <c r="PU241" s="249"/>
      <c r="PV241" s="249"/>
      <c r="PW241" s="249"/>
      <c r="PX241" s="249"/>
      <c r="PY241" s="249"/>
      <c r="PZ241" s="249"/>
      <c r="QA241" s="249"/>
      <c r="QB241" s="249"/>
      <c r="QC241" s="249"/>
      <c r="QD241" s="249"/>
      <c r="QE241" s="249"/>
      <c r="QF241" s="249"/>
      <c r="QG241" s="249"/>
      <c r="QH241" s="249"/>
      <c r="QI241" s="249"/>
      <c r="QJ241" s="249"/>
      <c r="QK241" s="249"/>
      <c r="QL241" s="249"/>
      <c r="QM241" s="249"/>
      <c r="QN241" s="249"/>
      <c r="QO241" s="249"/>
      <c r="QP241" s="249"/>
      <c r="QQ241" s="249"/>
      <c r="QR241" s="249"/>
      <c r="QS241" s="249"/>
      <c r="QT241" s="249"/>
      <c r="QU241" s="249"/>
      <c r="QV241" s="249"/>
      <c r="QW241" s="249"/>
      <c r="QX241" s="249"/>
      <c r="QY241" s="249"/>
      <c r="QZ241" s="249"/>
      <c r="RA241" s="249"/>
      <c r="RB241" s="249"/>
      <c r="RC241" s="249"/>
      <c r="RD241" s="249"/>
      <c r="RE241" s="249"/>
      <c r="RF241" s="249"/>
      <c r="RG241" s="249"/>
      <c r="RH241" s="249"/>
      <c r="RI241" s="249"/>
      <c r="RJ241" s="249"/>
      <c r="RK241" s="249"/>
      <c r="RL241" s="249"/>
      <c r="RM241" s="249"/>
      <c r="RN241" s="249"/>
      <c r="RO241" s="249"/>
      <c r="RP241" s="249"/>
      <c r="RQ241" s="249"/>
      <c r="RR241" s="249"/>
      <c r="RS241" s="249"/>
      <c r="RT241" s="249"/>
      <c r="RU241" s="249"/>
      <c r="RV241" s="249"/>
      <c r="RW241" s="249"/>
      <c r="RX241" s="249"/>
      <c r="RY241" s="249"/>
      <c r="RZ241" s="249"/>
      <c r="SA241" s="249"/>
      <c r="SB241" s="249"/>
      <c r="SC241" s="249"/>
      <c r="SD241" s="249"/>
      <c r="SE241" s="249"/>
      <c r="SF241" s="249"/>
      <c r="SG241" s="249"/>
      <c r="SH241" s="249"/>
      <c r="SI241" s="249"/>
      <c r="SJ241" s="249"/>
      <c r="SK241" s="249"/>
      <c r="SL241" s="249"/>
      <c r="SM241" s="249"/>
      <c r="SN241" s="249"/>
      <c r="SO241" s="249"/>
      <c r="SP241" s="249"/>
      <c r="SQ241" s="249"/>
      <c r="SR241" s="249"/>
      <c r="SS241" s="249"/>
      <c r="ST241" s="249"/>
      <c r="SU241" s="249"/>
      <c r="SV241" s="249"/>
      <c r="SW241" s="249"/>
      <c r="SX241" s="249"/>
      <c r="SY241" s="249"/>
      <c r="SZ241" s="249"/>
      <c r="TA241" s="249"/>
      <c r="TB241" s="249"/>
      <c r="TC241" s="249"/>
      <c r="TD241" s="249"/>
      <c r="TE241" s="249"/>
      <c r="TF241" s="249"/>
      <c r="TG241" s="249"/>
      <c r="TH241" s="249"/>
      <c r="TI241" s="249"/>
      <c r="TJ241" s="249"/>
      <c r="TK241" s="249"/>
      <c r="TL241" s="249"/>
      <c r="TM241" s="249"/>
      <c r="TN241" s="249"/>
      <c r="TO241" s="249"/>
      <c r="TP241" s="249"/>
      <c r="TQ241" s="249"/>
      <c r="TR241" s="249"/>
      <c r="TS241" s="249"/>
      <c r="TT241" s="249"/>
      <c r="TU241" s="249"/>
      <c r="TV241" s="249"/>
      <c r="TW241" s="249"/>
      <c r="TX241" s="249"/>
      <c r="TY241" s="249"/>
      <c r="TZ241" s="249"/>
      <c r="UA241" s="249"/>
      <c r="UB241" s="249"/>
      <c r="UC241" s="249"/>
      <c r="UD241" s="249"/>
      <c r="UE241" s="249"/>
      <c r="UF241" s="249"/>
      <c r="UG241" s="249"/>
      <c r="UH241" s="249"/>
      <c r="UI241" s="249"/>
      <c r="UJ241" s="249"/>
      <c r="UK241" s="249"/>
      <c r="UL241" s="249"/>
      <c r="UM241" s="249"/>
      <c r="UN241" s="249"/>
      <c r="UO241" s="249"/>
      <c r="UP241" s="249"/>
      <c r="UQ241" s="249"/>
      <c r="UR241" s="249"/>
      <c r="US241" s="249"/>
      <c r="UT241" s="249"/>
      <c r="UU241" s="249"/>
      <c r="UV241" s="249"/>
      <c r="UW241" s="249"/>
      <c r="UX241" s="249"/>
      <c r="UY241" s="249"/>
      <c r="UZ241" s="249"/>
      <c r="VA241" s="249"/>
      <c r="VB241" s="249"/>
      <c r="VC241" s="249"/>
      <c r="VD241" s="249"/>
      <c r="VE241" s="249"/>
      <c r="VF241" s="249"/>
      <c r="VG241" s="249"/>
      <c r="VH241" s="249"/>
      <c r="VI241" s="249"/>
      <c r="VJ241" s="249"/>
      <c r="VK241" s="249"/>
      <c r="VL241" s="249"/>
      <c r="VM241" s="249"/>
      <c r="VN241" s="249"/>
      <c r="VO241" s="249"/>
      <c r="VP241" s="249"/>
      <c r="VQ241" s="249"/>
      <c r="VR241" s="249"/>
      <c r="VS241" s="249"/>
      <c r="VT241" s="249"/>
      <c r="VU241" s="249"/>
      <c r="VV241" s="249"/>
      <c r="VW241" s="249"/>
      <c r="VX241" s="249"/>
      <c r="VY241" s="249"/>
      <c r="VZ241" s="249"/>
      <c r="WA241" s="249"/>
      <c r="WB241" s="249"/>
      <c r="WC241" s="249"/>
      <c r="WD241" s="249"/>
      <c r="WE241" s="249"/>
      <c r="WF241" s="249"/>
      <c r="WG241" s="249"/>
      <c r="WH241" s="249"/>
      <c r="WI241" s="249"/>
      <c r="WJ241" s="249"/>
      <c r="WK241" s="249"/>
      <c r="WL241" s="249"/>
      <c r="WM241" s="249"/>
      <c r="WN241" s="249"/>
      <c r="WO241" s="249"/>
      <c r="WP241" s="249"/>
      <c r="WQ241" s="249"/>
      <c r="WR241" s="249"/>
      <c r="WS241" s="249"/>
      <c r="WT241" s="249"/>
      <c r="WU241" s="249"/>
      <c r="WV241" s="249"/>
      <c r="WW241" s="249"/>
      <c r="WX241" s="249"/>
      <c r="WY241" s="249"/>
      <c r="WZ241" s="249"/>
      <c r="XA241" s="249"/>
      <c r="XB241" s="249"/>
      <c r="XC241" s="249"/>
      <c r="XD241" s="249"/>
      <c r="XE241" s="249"/>
      <c r="XF241" s="249"/>
      <c r="XG241" s="249"/>
      <c r="XH241" s="249"/>
      <c r="XI241" s="249"/>
      <c r="XJ241" s="249"/>
      <c r="XK241" s="249"/>
      <c r="XL241" s="249"/>
      <c r="XM241" s="249"/>
      <c r="XN241" s="249"/>
      <c r="XO241" s="249"/>
      <c r="XP241" s="249"/>
      <c r="XQ241" s="249"/>
      <c r="XR241" s="249"/>
      <c r="XS241" s="249"/>
      <c r="XT241" s="249"/>
      <c r="XU241" s="249"/>
      <c r="XV241" s="249"/>
      <c r="XW241" s="249"/>
      <c r="XX241" s="249"/>
      <c r="XY241" s="249"/>
      <c r="XZ241" s="249"/>
      <c r="YA241" s="249"/>
      <c r="YB241" s="249"/>
      <c r="YC241" s="249"/>
      <c r="YD241" s="249"/>
      <c r="YE241" s="249"/>
      <c r="YF241" s="249"/>
      <c r="YG241" s="249"/>
      <c r="YH241" s="249"/>
      <c r="YI241" s="249"/>
      <c r="YJ241" s="249"/>
      <c r="YK241" s="249"/>
      <c r="YL241" s="249"/>
      <c r="YM241" s="249"/>
      <c r="YN241" s="249"/>
      <c r="YO241" s="249"/>
      <c r="YP241" s="249"/>
      <c r="YQ241" s="249"/>
      <c r="YR241" s="249"/>
      <c r="YS241" s="249"/>
      <c r="YT241" s="249"/>
      <c r="YU241" s="249"/>
      <c r="YV241" s="249"/>
      <c r="YW241" s="249"/>
      <c r="YX241" s="249"/>
      <c r="YY241" s="249"/>
      <c r="YZ241" s="249"/>
      <c r="ZA241" s="249"/>
      <c r="ZB241" s="249"/>
      <c r="ZC241" s="249"/>
      <c r="ZD241" s="249"/>
      <c r="ZE241" s="249"/>
      <c r="ZF241" s="249"/>
      <c r="ZG241" s="249"/>
      <c r="ZH241" s="249"/>
      <c r="ZI241" s="249"/>
      <c r="ZJ241" s="249"/>
      <c r="ZK241" s="249"/>
      <c r="ZL241" s="249"/>
      <c r="ZM241" s="249"/>
      <c r="ZN241" s="249"/>
      <c r="ZO241" s="249"/>
      <c r="ZP241" s="249"/>
      <c r="ZQ241" s="249"/>
      <c r="ZR241" s="249"/>
      <c r="ZS241" s="249"/>
      <c r="ZT241" s="249"/>
      <c r="ZU241" s="249"/>
      <c r="ZV241" s="249"/>
      <c r="ZW241" s="249"/>
      <c r="ZX241" s="249"/>
      <c r="ZY241" s="249"/>
      <c r="ZZ241" s="249"/>
      <c r="AAA241" s="249"/>
      <c r="AAB241" s="249"/>
      <c r="AAC241" s="249"/>
      <c r="AAD241" s="249"/>
      <c r="AAE241" s="249"/>
      <c r="AAF241" s="249"/>
      <c r="AAG241" s="249"/>
      <c r="AAH241" s="249"/>
      <c r="AAI241" s="249"/>
      <c r="AAJ241" s="249"/>
      <c r="AAK241" s="249"/>
      <c r="AAL241" s="249"/>
      <c r="AAM241" s="249"/>
      <c r="AAN241" s="249"/>
      <c r="AAO241" s="249"/>
      <c r="AAP241" s="249"/>
      <c r="AAQ241" s="249"/>
      <c r="AAR241" s="249"/>
      <c r="AAS241" s="249"/>
      <c r="AAT241" s="249"/>
      <c r="AAU241" s="249"/>
      <c r="AAV241" s="249"/>
      <c r="AAW241" s="249"/>
      <c r="AAX241" s="249"/>
      <c r="AAY241" s="249"/>
      <c r="AAZ241" s="249"/>
      <c r="ABA241" s="249"/>
      <c r="ABB241" s="249"/>
      <c r="ABC241" s="249"/>
      <c r="ABD241" s="249"/>
      <c r="ABE241" s="249"/>
      <c r="ABF241" s="249"/>
      <c r="ABG241" s="249"/>
      <c r="ABH241" s="249"/>
      <c r="ABI241" s="249"/>
      <c r="ABJ241" s="249"/>
      <c r="ABK241" s="249"/>
      <c r="ABL241" s="249"/>
      <c r="ABM241" s="249"/>
      <c r="ABN241" s="249"/>
      <c r="ABO241" s="249"/>
      <c r="ABP241" s="249"/>
      <c r="ABQ241" s="249"/>
      <c r="ABR241" s="249"/>
      <c r="ABS241" s="249"/>
      <c r="ABT241" s="249"/>
      <c r="ABU241" s="249"/>
      <c r="ABV241" s="249"/>
      <c r="ABW241" s="249"/>
      <c r="ABX241" s="249"/>
      <c r="ABY241" s="249"/>
      <c r="ABZ241" s="249"/>
      <c r="ACA241" s="249"/>
      <c r="ACB241" s="249"/>
      <c r="ACC241" s="249"/>
      <c r="ACD241" s="249"/>
      <c r="ACE241" s="249"/>
      <c r="ACF241" s="249"/>
      <c r="ACG241" s="249"/>
      <c r="ACH241" s="249"/>
      <c r="ACI241" s="249"/>
      <c r="ACJ241" s="249"/>
      <c r="ACK241" s="249"/>
      <c r="ACL241" s="249"/>
      <c r="ACM241" s="249"/>
      <c r="ACN241" s="249"/>
      <c r="ACO241" s="249"/>
      <c r="ACP241" s="249"/>
      <c r="ACQ241" s="249"/>
      <c r="ACR241" s="249"/>
      <c r="ACS241" s="249"/>
      <c r="ACT241" s="249"/>
      <c r="ACU241" s="249"/>
      <c r="ACV241" s="249"/>
      <c r="ACW241" s="249"/>
      <c r="ACX241" s="249"/>
      <c r="ACY241" s="249"/>
      <c r="ACZ241" s="249"/>
      <c r="ADA241" s="249"/>
      <c r="ADB241" s="249"/>
      <c r="ADC241" s="249"/>
      <c r="ADD241" s="249"/>
      <c r="ADE241" s="249"/>
      <c r="ADF241" s="249"/>
      <c r="ADG241" s="249"/>
      <c r="ADH241" s="249"/>
      <c r="ADI241" s="249"/>
      <c r="ADJ241" s="249"/>
      <c r="ADK241" s="249"/>
      <c r="ADL241" s="249"/>
      <c r="ADM241" s="249"/>
      <c r="ADN241" s="249"/>
      <c r="ADO241" s="249"/>
      <c r="ADP241" s="249"/>
      <c r="ADQ241" s="249"/>
      <c r="ADR241" s="249"/>
      <c r="ADS241" s="249"/>
      <c r="ADT241" s="249"/>
      <c r="ADU241" s="249"/>
      <c r="ADV241" s="249"/>
      <c r="ADW241" s="249"/>
      <c r="ADX241" s="249"/>
      <c r="ADY241" s="249"/>
      <c r="ADZ241" s="249"/>
      <c r="AEA241" s="249"/>
      <c r="AEB241" s="249"/>
      <c r="AEC241" s="249"/>
      <c r="AED241" s="249"/>
      <c r="AEE241" s="249"/>
      <c r="AEF241" s="249"/>
      <c r="AEG241" s="249"/>
      <c r="AEH241" s="249"/>
      <c r="AEI241" s="249"/>
      <c r="AEJ241" s="249"/>
      <c r="AEK241" s="249"/>
      <c r="AEL241" s="249"/>
      <c r="AEM241" s="249"/>
      <c r="AEN241" s="249"/>
      <c r="AEO241" s="249"/>
      <c r="AEP241" s="249"/>
      <c r="AEQ241" s="249"/>
      <c r="AER241" s="249"/>
      <c r="AES241" s="249"/>
      <c r="AET241" s="249"/>
      <c r="AEU241" s="249"/>
      <c r="AEV241" s="249"/>
      <c r="AEW241" s="249"/>
      <c r="AEX241" s="249"/>
      <c r="AEY241" s="249"/>
      <c r="AEZ241" s="249"/>
      <c r="AFA241" s="249"/>
      <c r="AFB241" s="249"/>
      <c r="AFC241" s="249"/>
      <c r="AFD241" s="249"/>
      <c r="AFE241" s="249"/>
      <c r="AFF241" s="249"/>
      <c r="AFG241" s="249"/>
      <c r="AFH241" s="249"/>
      <c r="AFI241" s="249"/>
      <c r="AFJ241" s="249"/>
      <c r="AFK241" s="249"/>
      <c r="AFL241" s="249"/>
      <c r="AFM241" s="249"/>
      <c r="AFN241" s="249"/>
      <c r="AFO241" s="249"/>
      <c r="AFP241" s="249"/>
      <c r="AFQ241" s="249"/>
      <c r="AFR241" s="249"/>
      <c r="AFS241" s="249"/>
      <c r="AFT241" s="249"/>
      <c r="AFU241" s="249"/>
      <c r="AFV241" s="249"/>
      <c r="AFW241" s="249"/>
      <c r="AFX241" s="249"/>
      <c r="AFY241" s="249"/>
      <c r="AFZ241" s="249"/>
      <c r="AGA241" s="249"/>
      <c r="AGB241" s="249"/>
      <c r="AGC241" s="249"/>
      <c r="AGD241" s="249"/>
      <c r="AGE241" s="249"/>
      <c r="AGF241" s="249"/>
      <c r="AGG241" s="249"/>
      <c r="AGH241" s="249"/>
      <c r="AGI241" s="249"/>
      <c r="AGJ241" s="249"/>
      <c r="AGK241" s="249"/>
      <c r="AGL241" s="249"/>
      <c r="AGM241" s="249"/>
      <c r="AGN241" s="249"/>
      <c r="AGO241" s="249"/>
      <c r="AGP241" s="249"/>
      <c r="AGQ241" s="249"/>
      <c r="AGR241" s="249"/>
      <c r="AGS241" s="249"/>
      <c r="AGT241" s="249"/>
      <c r="AGU241" s="249"/>
      <c r="AGV241" s="249"/>
      <c r="AGW241" s="249"/>
      <c r="AGX241" s="249"/>
      <c r="AGY241" s="249"/>
      <c r="AGZ241" s="249"/>
      <c r="AHA241" s="249"/>
      <c r="AHB241" s="249"/>
      <c r="AHC241" s="249"/>
      <c r="AHD241" s="249"/>
      <c r="AHE241" s="249"/>
      <c r="AHF241" s="249"/>
      <c r="AHG241" s="249"/>
      <c r="AHH241" s="249"/>
      <c r="AHI241" s="249"/>
      <c r="AHJ241" s="249"/>
      <c r="AHK241" s="249"/>
      <c r="AHL241" s="249"/>
      <c r="AHM241" s="249"/>
      <c r="AHN241" s="249"/>
      <c r="AHO241" s="249"/>
      <c r="AHP241" s="249"/>
      <c r="AHQ241" s="249"/>
      <c r="AHR241" s="249"/>
      <c r="AHS241" s="249"/>
      <c r="AHT241" s="249"/>
      <c r="AHU241" s="249"/>
      <c r="AHV241" s="249"/>
      <c r="AHW241" s="249"/>
      <c r="AHX241" s="249"/>
      <c r="AHY241" s="249"/>
      <c r="AHZ241" s="249"/>
      <c r="AIA241" s="249"/>
      <c r="AIB241" s="249"/>
      <c r="AIC241" s="249"/>
      <c r="AID241" s="249"/>
      <c r="AIE241" s="249"/>
      <c r="AIF241" s="249"/>
      <c r="AIG241" s="249"/>
      <c r="AIH241" s="249"/>
      <c r="AII241" s="249"/>
      <c r="AIJ241" s="249"/>
      <c r="AIK241" s="249"/>
      <c r="AIL241" s="249"/>
      <c r="AIM241" s="249"/>
      <c r="AIN241" s="249"/>
      <c r="AIO241" s="249"/>
      <c r="AIP241" s="249"/>
      <c r="AIQ241" s="249"/>
      <c r="AIR241" s="249"/>
      <c r="AIS241" s="249"/>
      <c r="AIT241" s="249"/>
      <c r="AIU241" s="249"/>
      <c r="AIV241" s="249"/>
      <c r="AIW241" s="249"/>
      <c r="AIX241" s="249"/>
      <c r="AIY241" s="249"/>
      <c r="AIZ241" s="249"/>
      <c r="AJA241" s="249"/>
      <c r="AJB241" s="249"/>
      <c r="AJC241" s="249"/>
      <c r="AJD241" s="249"/>
      <c r="AJE241" s="249"/>
      <c r="AJF241" s="249"/>
      <c r="AJG241" s="249"/>
      <c r="AJH241" s="249"/>
      <c r="AJI241" s="249"/>
      <c r="AJJ241" s="249"/>
      <c r="AJK241" s="249"/>
      <c r="AJL241" s="249"/>
      <c r="AJM241" s="249"/>
      <c r="AJN241" s="249"/>
      <c r="AJO241" s="249"/>
      <c r="AJP241" s="249"/>
      <c r="AJQ241" s="249"/>
      <c r="AJR241" s="249"/>
      <c r="AJS241" s="249"/>
      <c r="AJT241" s="249"/>
      <c r="AJU241" s="249"/>
      <c r="AJV241" s="249"/>
      <c r="AJW241" s="249"/>
      <c r="AJX241" s="249"/>
      <c r="AJY241" s="249"/>
      <c r="AJZ241" s="249"/>
      <c r="AKA241" s="249"/>
      <c r="AKB241" s="249"/>
      <c r="AKC241" s="249"/>
      <c r="AKD241" s="249"/>
      <c r="AKE241" s="249"/>
      <c r="AKF241" s="249"/>
      <c r="AKG241" s="249"/>
      <c r="AKH241" s="249"/>
      <c r="AKI241" s="249"/>
      <c r="AKJ241" s="249"/>
      <c r="AKK241" s="249"/>
      <c r="AKL241" s="249"/>
      <c r="AKM241" s="249"/>
      <c r="AKN241" s="249"/>
      <c r="AKO241" s="249"/>
      <c r="AKP241" s="249"/>
      <c r="AKQ241" s="249"/>
      <c r="AKR241" s="249"/>
      <c r="AKS241" s="249"/>
      <c r="AKT241" s="249"/>
      <c r="AKU241" s="249"/>
      <c r="AKV241" s="249"/>
      <c r="AKW241" s="249"/>
      <c r="AKX241" s="249"/>
      <c r="AKY241" s="249"/>
      <c r="AKZ241" s="249"/>
      <c r="ALA241" s="249"/>
      <c r="ALB241" s="249"/>
      <c r="ALC241" s="249"/>
      <c r="ALD241" s="249"/>
      <c r="ALE241" s="249"/>
      <c r="ALF241" s="249"/>
      <c r="ALG241" s="249"/>
      <c r="ALH241" s="249"/>
      <c r="ALI241" s="249"/>
      <c r="ALJ241" s="249"/>
      <c r="ALK241" s="249"/>
      <c r="ALL241" s="249"/>
      <c r="ALM241" s="249"/>
      <c r="ALN241" s="249"/>
      <c r="ALO241" s="249"/>
      <c r="ALP241" s="249"/>
      <c r="ALQ241" s="249"/>
      <c r="ALR241" s="249"/>
      <c r="ALS241" s="249"/>
      <c r="ALT241" s="249"/>
      <c r="ALU241" s="249"/>
      <c r="ALV241" s="249"/>
      <c r="ALW241" s="249"/>
      <c r="ALX241" s="249"/>
      <c r="ALY241" s="249"/>
      <c r="ALZ241" s="249"/>
      <c r="AMA241" s="249"/>
      <c r="AMB241" s="249"/>
      <c r="AMC241" s="249"/>
      <c r="AMD241" s="249"/>
      <c r="AME241" s="249"/>
      <c r="AMF241" s="249"/>
      <c r="AMG241" s="249"/>
      <c r="AMH241" s="249"/>
      <c r="AMI241" s="249"/>
      <c r="AMJ241" s="249"/>
      <c r="AMK241" s="249"/>
      <c r="AML241" s="249"/>
      <c r="AMM241" s="249"/>
      <c r="AMN241" s="249"/>
      <c r="AMO241" s="249"/>
      <c r="AMP241" s="249"/>
      <c r="AMQ241" s="249"/>
      <c r="AMR241" s="249"/>
      <c r="AMS241" s="249"/>
      <c r="AMT241" s="249"/>
      <c r="AMU241" s="249"/>
      <c r="AMV241" s="249"/>
      <c r="AMW241" s="249"/>
      <c r="AMX241" s="249"/>
      <c r="AMY241" s="249"/>
      <c r="AMZ241" s="249"/>
      <c r="ANA241" s="249"/>
      <c r="ANB241" s="249"/>
      <c r="ANC241" s="249"/>
      <c r="AND241" s="249"/>
      <c r="ANE241" s="249"/>
      <c r="ANF241" s="249"/>
      <c r="ANG241" s="249"/>
      <c r="ANH241" s="249"/>
      <c r="ANI241" s="249"/>
      <c r="ANJ241" s="249"/>
      <c r="ANK241" s="249"/>
      <c r="ANL241" s="249"/>
      <c r="ANM241" s="249"/>
      <c r="ANN241" s="249"/>
      <c r="ANO241" s="249"/>
      <c r="ANP241" s="249"/>
      <c r="ANQ241" s="249"/>
      <c r="ANR241" s="249"/>
      <c r="ANS241" s="249"/>
      <c r="ANT241" s="249"/>
      <c r="ANU241" s="249"/>
      <c r="ANV241" s="249"/>
      <c r="ANW241" s="249"/>
      <c r="ANX241" s="249"/>
      <c r="ANY241" s="249"/>
      <c r="ANZ241" s="249"/>
      <c r="AOA241" s="249"/>
      <c r="AOB241" s="249"/>
      <c r="AOC241" s="249"/>
      <c r="AOD241" s="249"/>
      <c r="AOE241" s="249"/>
      <c r="AOF241" s="249"/>
      <c r="AOG241" s="249"/>
      <c r="AOH241" s="249"/>
      <c r="AOI241" s="249"/>
      <c r="AOJ241" s="249"/>
      <c r="AOK241" s="249"/>
      <c r="AOL241" s="249"/>
      <c r="AOM241" s="249"/>
      <c r="AON241" s="249"/>
      <c r="AOO241" s="249"/>
      <c r="AOP241" s="249"/>
      <c r="AOQ241" s="249"/>
      <c r="AOR241" s="249"/>
      <c r="AOS241" s="249"/>
      <c r="AOT241" s="249"/>
      <c r="AOU241" s="249"/>
      <c r="AOV241" s="249"/>
      <c r="AOW241" s="249"/>
      <c r="AOX241" s="249"/>
      <c r="AOY241" s="249"/>
      <c r="AOZ241" s="249"/>
      <c r="APA241" s="249"/>
      <c r="APB241" s="249"/>
      <c r="APC241" s="249"/>
      <c r="APD241" s="249"/>
      <c r="APE241" s="249"/>
      <c r="APF241" s="249"/>
      <c r="APG241" s="249"/>
      <c r="APH241" s="249"/>
      <c r="API241" s="249"/>
      <c r="APJ241" s="249"/>
      <c r="APK241" s="249"/>
      <c r="APL241" s="249"/>
      <c r="APM241" s="249"/>
      <c r="APN241" s="249"/>
      <c r="APO241" s="249"/>
      <c r="APP241" s="249"/>
    </row>
    <row r="242" spans="1:1108" s="153" customFormat="1">
      <c r="A242" s="42">
        <v>522</v>
      </c>
      <c r="B242" s="168">
        <v>225</v>
      </c>
      <c r="C242" s="102" t="s">
        <v>1353</v>
      </c>
      <c r="D242" s="174">
        <v>2020</v>
      </c>
      <c r="E242" s="408" t="s">
        <v>1240</v>
      </c>
      <c r="F242" s="280" t="s">
        <v>1340</v>
      </c>
      <c r="G242" s="405" t="s">
        <v>1339</v>
      </c>
      <c r="H242" s="405" t="s">
        <v>1342</v>
      </c>
      <c r="I242" s="405" t="s">
        <v>1341</v>
      </c>
      <c r="J242" s="10" t="s">
        <v>1343</v>
      </c>
      <c r="K242" s="10" t="s">
        <v>1344</v>
      </c>
      <c r="L242" s="74" t="s">
        <v>1345</v>
      </c>
      <c r="M242" s="10" t="s">
        <v>1346</v>
      </c>
      <c r="N242" s="74" t="s">
        <v>201</v>
      </c>
      <c r="O242" s="177">
        <v>101670</v>
      </c>
      <c r="P242" s="401">
        <v>100</v>
      </c>
      <c r="Q242" s="401" t="s">
        <v>0</v>
      </c>
      <c r="R242" s="401">
        <v>103</v>
      </c>
      <c r="S242" s="109" t="s">
        <v>0</v>
      </c>
      <c r="T242" s="109">
        <v>2.5</v>
      </c>
      <c r="U242" s="109" t="s">
        <v>0</v>
      </c>
      <c r="V242" s="109">
        <v>12.5</v>
      </c>
      <c r="W242" s="109" t="s">
        <v>0</v>
      </c>
      <c r="X242" s="109">
        <v>7</v>
      </c>
      <c r="Y242" s="109" t="s">
        <v>0</v>
      </c>
      <c r="Z242" s="109">
        <v>5</v>
      </c>
      <c r="AA242" s="109" t="s">
        <v>0</v>
      </c>
      <c r="AB242" s="109"/>
      <c r="AC242" s="109" t="s">
        <v>0</v>
      </c>
      <c r="AD242" s="109"/>
      <c r="AE242" s="109" t="s">
        <v>0</v>
      </c>
      <c r="AF242" s="77">
        <v>4.5</v>
      </c>
      <c r="AG242" s="78">
        <v>8</v>
      </c>
      <c r="AH242" s="145" t="s">
        <v>274</v>
      </c>
      <c r="AI242" s="77" t="s">
        <v>0</v>
      </c>
      <c r="AJ242" s="78"/>
      <c r="AK242" s="78"/>
      <c r="AL242" s="25" t="s">
        <v>11</v>
      </c>
      <c r="AM242" s="25"/>
      <c r="AN242" s="25"/>
      <c r="AO242" s="25"/>
      <c r="AP242" s="111">
        <v>20</v>
      </c>
      <c r="AQ242" s="111" t="s">
        <v>7</v>
      </c>
      <c r="AR242" s="83">
        <v>0.26400000000000001</v>
      </c>
      <c r="AS242" s="83" t="s">
        <v>20</v>
      </c>
      <c r="AT242" s="265"/>
      <c r="AU242" s="266"/>
      <c r="AV242" s="266"/>
      <c r="AW242" s="74" t="s">
        <v>206</v>
      </c>
      <c r="AX242" s="74" t="s">
        <v>207</v>
      </c>
      <c r="AY242" s="74" t="s">
        <v>208</v>
      </c>
      <c r="AZ242" s="74" t="s">
        <v>209</v>
      </c>
      <c r="BA242" s="152" t="s">
        <v>4</v>
      </c>
      <c r="BB242" s="86" t="s">
        <v>165</v>
      </c>
      <c r="BC242" s="86" t="s">
        <v>4</v>
      </c>
      <c r="BD242" s="86" t="s">
        <v>166</v>
      </c>
      <c r="BE242" s="404" t="s">
        <v>1160</v>
      </c>
      <c r="BF242" s="236" t="s">
        <v>1170</v>
      </c>
      <c r="BG242" s="236" t="s">
        <v>1171</v>
      </c>
      <c r="BH242" s="236" t="s">
        <v>1172</v>
      </c>
      <c r="BM242" s="155" t="s">
        <v>215</v>
      </c>
      <c r="BN242" s="154" t="s">
        <v>216</v>
      </c>
      <c r="BO242" s="154" t="s">
        <v>217</v>
      </c>
      <c r="BP242" s="154" t="s">
        <v>218</v>
      </c>
      <c r="BQ242" s="155" t="s">
        <v>219</v>
      </c>
      <c r="BR242" s="154" t="s">
        <v>220</v>
      </c>
      <c r="BS242" s="121" t="s">
        <v>221</v>
      </c>
      <c r="BT242" s="121" t="s">
        <v>222</v>
      </c>
      <c r="BU242" s="121" t="s">
        <v>215</v>
      </c>
      <c r="BV242" s="121" t="s">
        <v>216</v>
      </c>
      <c r="BW242" s="121" t="s">
        <v>217</v>
      </c>
      <c r="BX242" s="121" t="s">
        <v>218</v>
      </c>
      <c r="BY242" s="121" t="s">
        <v>283</v>
      </c>
      <c r="BZ242" s="154"/>
      <c r="CA242" s="154"/>
      <c r="CB242" s="154"/>
      <c r="CC242" s="154" t="s">
        <v>227</v>
      </c>
      <c r="CD242" s="156" t="s">
        <v>228</v>
      </c>
      <c r="CE242" s="157" t="s">
        <v>229</v>
      </c>
      <c r="CF242" s="157" t="s">
        <v>230</v>
      </c>
      <c r="CG242" s="245" t="s">
        <v>231</v>
      </c>
      <c r="CH242" s="154" t="s">
        <v>232</v>
      </c>
      <c r="CI242" s="156" t="s">
        <v>233</v>
      </c>
      <c r="CJ242" s="156" t="s">
        <v>234</v>
      </c>
      <c r="CK242" s="158"/>
      <c r="CL242" s="158"/>
      <c r="CM242" s="158"/>
      <c r="CN242" s="158"/>
      <c r="CO242" s="158"/>
      <c r="CP242" s="158"/>
      <c r="CQ242" s="158"/>
      <c r="CR242" s="158"/>
      <c r="CS242" s="158"/>
      <c r="CT242" s="158"/>
      <c r="CU242" s="158"/>
      <c r="CV242" s="158"/>
      <c r="CW242" s="158"/>
      <c r="CX242" s="158"/>
      <c r="CY242" s="158"/>
      <c r="CZ242" s="91"/>
      <c r="DA242" s="92"/>
      <c r="DB242" s="92"/>
      <c r="DC242" s="92"/>
      <c r="DD242" s="92"/>
      <c r="DE242" s="91" t="s">
        <v>235</v>
      </c>
      <c r="DF242" s="92"/>
      <c r="DG242" s="158"/>
      <c r="DH242" s="158"/>
      <c r="DI242" s="92"/>
      <c r="DJ242" s="91"/>
      <c r="DK242" s="91"/>
      <c r="DL242" s="91"/>
      <c r="DM242" s="127" t="s">
        <v>283</v>
      </c>
      <c r="DN242" s="127" t="s">
        <v>283</v>
      </c>
      <c r="DO242" s="127" t="s">
        <v>283</v>
      </c>
      <c r="DP242" s="127"/>
      <c r="DQ242" s="91"/>
      <c r="DR242" s="91"/>
      <c r="DS242" s="91"/>
      <c r="DT242" s="91"/>
      <c r="DU242" s="91" t="s">
        <v>1173</v>
      </c>
      <c r="DV242" s="91" t="s">
        <v>1174</v>
      </c>
      <c r="DW242" s="91" t="s">
        <v>1175</v>
      </c>
      <c r="DX242" s="91" t="s">
        <v>1176</v>
      </c>
      <c r="DY242" s="91"/>
      <c r="DZ242" s="91"/>
      <c r="EA242" s="91"/>
      <c r="EB242" s="91"/>
      <c r="EC242" s="91"/>
      <c r="ED242" s="91"/>
      <c r="EE242" s="91"/>
      <c r="EF242" s="91"/>
      <c r="EG242" s="94"/>
      <c r="EH242" s="94"/>
      <c r="EI242" s="95"/>
      <c r="EJ242" s="95"/>
      <c r="EK242" s="96"/>
      <c r="EL242" s="74"/>
      <c r="EM242" s="74"/>
      <c r="EN242" s="137"/>
      <c r="EO242" s="185"/>
      <c r="EP242" s="185"/>
      <c r="EQ242" s="185" t="s">
        <v>1347</v>
      </c>
      <c r="ER242" s="185" t="s">
        <v>1348</v>
      </c>
      <c r="ES242" s="185" t="s">
        <v>1349</v>
      </c>
      <c r="ET242" s="185"/>
      <c r="EU242" s="185"/>
      <c r="EV242" s="137"/>
      <c r="EW242" s="137"/>
      <c r="EX242" s="356"/>
      <c r="EY242" s="356"/>
      <c r="EZ242" s="356"/>
      <c r="FA242" s="356"/>
      <c r="FB242" s="356"/>
      <c r="FC242" s="356"/>
      <c r="FD242" s="356"/>
      <c r="FE242" s="356"/>
      <c r="FF242" s="248"/>
      <c r="FG242" s="248"/>
      <c r="FH242" s="248"/>
      <c r="FI242" s="248"/>
      <c r="FJ242" s="248"/>
      <c r="FK242" s="248"/>
      <c r="FL242" s="135">
        <v>1</v>
      </c>
      <c r="FM242" s="136"/>
      <c r="FN242" s="136"/>
      <c r="FO242" s="136"/>
      <c r="FP242" s="136"/>
      <c r="FQ242" s="136"/>
      <c r="FR242" s="136"/>
      <c r="FS242" s="136"/>
      <c r="FT242" s="136"/>
      <c r="FU242" s="136"/>
      <c r="FV242" s="136"/>
      <c r="FW242" s="249"/>
      <c r="FX242" s="249"/>
      <c r="FY242" s="249"/>
      <c r="FZ242" s="249"/>
      <c r="GA242" s="249"/>
      <c r="GB242" s="249"/>
      <c r="GC242" s="249"/>
      <c r="GD242" s="249"/>
      <c r="GE242" s="249"/>
      <c r="GF242" s="249"/>
      <c r="GG242" s="249"/>
      <c r="GH242" s="249"/>
      <c r="GI242" s="249"/>
      <c r="GJ242" s="249"/>
      <c r="GK242" s="249"/>
      <c r="GL242" s="249"/>
      <c r="GM242" s="249"/>
      <c r="GN242" s="249"/>
      <c r="GO242" s="249"/>
      <c r="GP242" s="249"/>
      <c r="GQ242" s="249"/>
      <c r="GR242" s="249"/>
      <c r="GS242" s="249"/>
      <c r="GT242" s="249"/>
      <c r="GU242" s="249"/>
      <c r="GV242" s="249"/>
      <c r="GW242" s="249"/>
      <c r="GX242" s="249"/>
      <c r="GY242" s="249"/>
      <c r="GZ242" s="249"/>
      <c r="HA242" s="249"/>
      <c r="HB242" s="249"/>
      <c r="HC242" s="249"/>
      <c r="HD242" s="249"/>
      <c r="HE242" s="249"/>
      <c r="HF242" s="249"/>
      <c r="HG242" s="249"/>
      <c r="HH242" s="249"/>
      <c r="HI242" s="249"/>
      <c r="HJ242" s="249"/>
      <c r="HK242" s="249"/>
      <c r="HL242" s="249"/>
      <c r="HM242" s="249"/>
      <c r="HN242" s="249"/>
      <c r="HO242" s="249"/>
      <c r="HP242" s="249"/>
      <c r="HQ242" s="249"/>
      <c r="HR242" s="249"/>
      <c r="HS242" s="249"/>
      <c r="HT242" s="249"/>
      <c r="HU242" s="249"/>
      <c r="HV242" s="249"/>
      <c r="HW242" s="249"/>
      <c r="HX242" s="249"/>
      <c r="HY242" s="249"/>
      <c r="HZ242" s="249"/>
      <c r="IA242" s="249"/>
      <c r="IB242" s="249"/>
      <c r="IC242" s="249"/>
      <c r="ID242" s="249"/>
      <c r="IE242" s="249"/>
      <c r="IF242" s="249"/>
      <c r="IG242" s="249"/>
      <c r="IH242" s="249"/>
      <c r="II242" s="249"/>
      <c r="IJ242" s="249"/>
      <c r="IK242" s="249"/>
      <c r="IL242" s="249"/>
      <c r="IM242" s="249"/>
      <c r="IN242" s="249"/>
      <c r="IO242" s="249"/>
      <c r="IP242" s="249"/>
      <c r="IQ242" s="249"/>
      <c r="IR242" s="249"/>
      <c r="IS242" s="249"/>
      <c r="IT242" s="249"/>
      <c r="IU242" s="249"/>
      <c r="IV242" s="249"/>
      <c r="IW242" s="249"/>
      <c r="IX242" s="249"/>
      <c r="IY242" s="249"/>
      <c r="IZ242" s="249"/>
      <c r="JA242" s="249"/>
      <c r="JB242" s="249"/>
      <c r="JC242" s="249"/>
      <c r="JD242" s="249"/>
      <c r="JE242" s="249"/>
      <c r="JF242" s="249"/>
      <c r="JG242" s="249"/>
      <c r="JH242" s="249"/>
      <c r="JI242" s="249"/>
      <c r="JJ242" s="249"/>
      <c r="JK242" s="249"/>
      <c r="JL242" s="249"/>
      <c r="JM242" s="249"/>
      <c r="JN242" s="249"/>
      <c r="JO242" s="249"/>
      <c r="JP242" s="249"/>
      <c r="JQ242" s="249"/>
      <c r="JR242" s="249"/>
      <c r="JS242" s="249"/>
      <c r="JT242" s="249"/>
      <c r="JU242" s="249"/>
      <c r="JV242" s="249"/>
      <c r="JW242" s="249"/>
      <c r="JX242" s="249"/>
      <c r="JY242" s="249"/>
      <c r="JZ242" s="249"/>
      <c r="KA242" s="249"/>
      <c r="KB242" s="249"/>
      <c r="KC242" s="249"/>
      <c r="KD242" s="249"/>
      <c r="KE242" s="249"/>
      <c r="KF242" s="249"/>
      <c r="KG242" s="249"/>
      <c r="KH242" s="249"/>
      <c r="KI242" s="249"/>
      <c r="KJ242" s="249"/>
      <c r="KK242" s="249"/>
      <c r="KL242" s="249"/>
      <c r="KM242" s="249"/>
      <c r="KN242" s="249"/>
      <c r="KO242" s="249"/>
      <c r="KP242" s="249"/>
      <c r="KQ242" s="249"/>
      <c r="KR242" s="249"/>
      <c r="KS242" s="249"/>
      <c r="KT242" s="249"/>
      <c r="KU242" s="249"/>
      <c r="KV242" s="249"/>
      <c r="KW242" s="249"/>
      <c r="KX242" s="249"/>
      <c r="KY242" s="249"/>
      <c r="KZ242" s="249"/>
      <c r="LA242" s="249"/>
      <c r="LB242" s="249"/>
      <c r="LC242" s="249"/>
      <c r="LD242" s="249"/>
      <c r="LE242" s="249"/>
      <c r="LF242" s="249"/>
      <c r="LG242" s="249"/>
      <c r="LH242" s="249"/>
      <c r="LI242" s="249"/>
      <c r="LJ242" s="249"/>
      <c r="LK242" s="249"/>
      <c r="LL242" s="249"/>
      <c r="LM242" s="249"/>
      <c r="LN242" s="249"/>
      <c r="LO242" s="249"/>
      <c r="LP242" s="249"/>
      <c r="LQ242" s="249"/>
      <c r="LR242" s="249"/>
      <c r="LS242" s="249"/>
      <c r="LT242" s="249"/>
      <c r="LU242" s="249"/>
      <c r="LV242" s="249"/>
      <c r="LW242" s="249"/>
      <c r="LX242" s="249"/>
      <c r="LY242" s="249"/>
      <c r="LZ242" s="249"/>
      <c r="MA242" s="249"/>
      <c r="MB242" s="249"/>
      <c r="MC242" s="249"/>
      <c r="MD242" s="249"/>
      <c r="ME242" s="249"/>
      <c r="MF242" s="249"/>
      <c r="MG242" s="249"/>
      <c r="MH242" s="249"/>
      <c r="MI242" s="249"/>
      <c r="MJ242" s="249"/>
      <c r="MK242" s="249"/>
      <c r="ML242" s="249"/>
      <c r="MM242" s="249"/>
      <c r="MN242" s="249"/>
      <c r="MO242" s="249"/>
      <c r="MP242" s="249"/>
      <c r="MQ242" s="249"/>
      <c r="MR242" s="249"/>
      <c r="MS242" s="249"/>
      <c r="MT242" s="249"/>
      <c r="MU242" s="249"/>
      <c r="MV242" s="249"/>
      <c r="MW242" s="249"/>
      <c r="MX242" s="249"/>
      <c r="MY242" s="249"/>
      <c r="MZ242" s="249"/>
      <c r="NA242" s="249"/>
      <c r="NB242" s="249"/>
      <c r="NC242" s="249"/>
      <c r="ND242" s="249"/>
      <c r="NE242" s="249"/>
      <c r="NF242" s="249"/>
      <c r="NG242" s="249"/>
      <c r="NH242" s="249"/>
      <c r="NI242" s="249"/>
      <c r="NJ242" s="249"/>
      <c r="NK242" s="249"/>
      <c r="NL242" s="249"/>
      <c r="NM242" s="249"/>
      <c r="NN242" s="249"/>
      <c r="NO242" s="249"/>
      <c r="NP242" s="249"/>
      <c r="NQ242" s="249"/>
      <c r="NR242" s="249"/>
      <c r="NS242" s="249"/>
      <c r="NT242" s="249"/>
      <c r="NU242" s="249"/>
      <c r="NV242" s="249"/>
      <c r="NW242" s="249"/>
      <c r="NX242" s="249"/>
      <c r="NY242" s="249"/>
      <c r="NZ242" s="249"/>
      <c r="OA242" s="249"/>
      <c r="OB242" s="249"/>
      <c r="OC242" s="249"/>
      <c r="OD242" s="249"/>
      <c r="OE242" s="249"/>
      <c r="OF242" s="249"/>
      <c r="OG242" s="249"/>
      <c r="OH242" s="249"/>
      <c r="OI242" s="249"/>
      <c r="OJ242" s="249"/>
      <c r="OK242" s="249"/>
      <c r="OL242" s="249"/>
      <c r="OM242" s="249"/>
      <c r="ON242" s="249"/>
      <c r="OO242" s="249"/>
      <c r="OP242" s="249"/>
      <c r="OQ242" s="249"/>
      <c r="OR242" s="249"/>
      <c r="OS242" s="249"/>
      <c r="OT242" s="249"/>
      <c r="OU242" s="249"/>
      <c r="OV242" s="249"/>
      <c r="OW242" s="249"/>
      <c r="OX242" s="249"/>
      <c r="OY242" s="249"/>
      <c r="OZ242" s="249"/>
      <c r="PA242" s="249"/>
      <c r="PB242" s="249"/>
      <c r="PC242" s="249"/>
      <c r="PD242" s="249"/>
      <c r="PE242" s="249"/>
      <c r="PF242" s="249"/>
      <c r="PG242" s="249"/>
      <c r="PH242" s="249"/>
      <c r="PI242" s="249"/>
      <c r="PJ242" s="249"/>
      <c r="PK242" s="249"/>
      <c r="PL242" s="249"/>
      <c r="PM242" s="249"/>
      <c r="PN242" s="249"/>
      <c r="PO242" s="249"/>
      <c r="PP242" s="249"/>
      <c r="PQ242" s="249"/>
      <c r="PR242" s="249"/>
      <c r="PS242" s="249"/>
      <c r="PT242" s="249"/>
      <c r="PU242" s="249"/>
      <c r="PV242" s="249"/>
      <c r="PW242" s="249"/>
      <c r="PX242" s="249"/>
      <c r="PY242" s="249"/>
      <c r="PZ242" s="249"/>
      <c r="QA242" s="249"/>
      <c r="QB242" s="249"/>
      <c r="QC242" s="249"/>
      <c r="QD242" s="249"/>
      <c r="QE242" s="249"/>
      <c r="QF242" s="249"/>
      <c r="QG242" s="249"/>
      <c r="QH242" s="249"/>
      <c r="QI242" s="249"/>
      <c r="QJ242" s="249"/>
      <c r="QK242" s="249"/>
      <c r="QL242" s="249"/>
      <c r="QM242" s="249"/>
      <c r="QN242" s="249"/>
      <c r="QO242" s="249"/>
      <c r="QP242" s="249"/>
      <c r="QQ242" s="249"/>
      <c r="QR242" s="249"/>
      <c r="QS242" s="249"/>
      <c r="QT242" s="249"/>
      <c r="QU242" s="249"/>
      <c r="QV242" s="249"/>
      <c r="QW242" s="249"/>
      <c r="QX242" s="249"/>
      <c r="QY242" s="249"/>
      <c r="QZ242" s="249"/>
      <c r="RA242" s="249"/>
      <c r="RB242" s="249"/>
      <c r="RC242" s="249"/>
      <c r="RD242" s="249"/>
      <c r="RE242" s="249"/>
      <c r="RF242" s="249"/>
      <c r="RG242" s="249"/>
      <c r="RH242" s="249"/>
      <c r="RI242" s="249"/>
      <c r="RJ242" s="249"/>
      <c r="RK242" s="249"/>
      <c r="RL242" s="249"/>
      <c r="RM242" s="249"/>
      <c r="RN242" s="249"/>
      <c r="RO242" s="249"/>
      <c r="RP242" s="249"/>
      <c r="RQ242" s="249"/>
      <c r="RR242" s="249"/>
      <c r="RS242" s="249"/>
      <c r="RT242" s="249"/>
      <c r="RU242" s="249"/>
      <c r="RV242" s="249"/>
      <c r="RW242" s="249"/>
      <c r="RX242" s="249"/>
      <c r="RY242" s="249"/>
      <c r="RZ242" s="249"/>
      <c r="SA242" s="249"/>
      <c r="SB242" s="249"/>
      <c r="SC242" s="249"/>
      <c r="SD242" s="249"/>
      <c r="SE242" s="249"/>
      <c r="SF242" s="249"/>
      <c r="SG242" s="249"/>
      <c r="SH242" s="249"/>
      <c r="SI242" s="249"/>
      <c r="SJ242" s="249"/>
      <c r="SK242" s="249"/>
      <c r="SL242" s="249"/>
      <c r="SM242" s="249"/>
      <c r="SN242" s="249"/>
      <c r="SO242" s="249"/>
      <c r="SP242" s="249"/>
      <c r="SQ242" s="249"/>
      <c r="SR242" s="249"/>
      <c r="SS242" s="249"/>
      <c r="ST242" s="249"/>
      <c r="SU242" s="249"/>
      <c r="SV242" s="249"/>
      <c r="SW242" s="249"/>
      <c r="SX242" s="249"/>
      <c r="SY242" s="249"/>
      <c r="SZ242" s="249"/>
      <c r="TA242" s="249"/>
      <c r="TB242" s="249"/>
      <c r="TC242" s="249"/>
      <c r="TD242" s="249"/>
      <c r="TE242" s="249"/>
      <c r="TF242" s="249"/>
      <c r="TG242" s="249"/>
      <c r="TH242" s="249"/>
      <c r="TI242" s="249"/>
      <c r="TJ242" s="249"/>
      <c r="TK242" s="249"/>
      <c r="TL242" s="249"/>
      <c r="TM242" s="249"/>
      <c r="TN242" s="249"/>
      <c r="TO242" s="249"/>
      <c r="TP242" s="249"/>
      <c r="TQ242" s="249"/>
      <c r="TR242" s="249"/>
      <c r="TS242" s="249"/>
      <c r="TT242" s="249"/>
      <c r="TU242" s="249"/>
      <c r="TV242" s="249"/>
      <c r="TW242" s="249"/>
      <c r="TX242" s="249"/>
      <c r="TY242" s="249"/>
      <c r="TZ242" s="249"/>
      <c r="UA242" s="249"/>
      <c r="UB242" s="249"/>
      <c r="UC242" s="249"/>
      <c r="UD242" s="249"/>
      <c r="UE242" s="249"/>
      <c r="UF242" s="249"/>
      <c r="UG242" s="249"/>
      <c r="UH242" s="249"/>
      <c r="UI242" s="249"/>
      <c r="UJ242" s="249"/>
      <c r="UK242" s="249"/>
      <c r="UL242" s="249"/>
      <c r="UM242" s="249"/>
      <c r="UN242" s="249"/>
      <c r="UO242" s="249"/>
      <c r="UP242" s="249"/>
      <c r="UQ242" s="249"/>
      <c r="UR242" s="249"/>
      <c r="US242" s="249"/>
      <c r="UT242" s="249"/>
      <c r="UU242" s="249"/>
      <c r="UV242" s="249"/>
      <c r="UW242" s="249"/>
      <c r="UX242" s="249"/>
      <c r="UY242" s="249"/>
      <c r="UZ242" s="249"/>
      <c r="VA242" s="249"/>
      <c r="VB242" s="249"/>
      <c r="VC242" s="249"/>
      <c r="VD242" s="249"/>
      <c r="VE242" s="249"/>
      <c r="VF242" s="249"/>
      <c r="VG242" s="249"/>
      <c r="VH242" s="249"/>
      <c r="VI242" s="249"/>
      <c r="VJ242" s="249"/>
      <c r="VK242" s="249"/>
      <c r="VL242" s="249"/>
      <c r="VM242" s="249"/>
      <c r="VN242" s="249"/>
      <c r="VO242" s="249"/>
      <c r="VP242" s="249"/>
      <c r="VQ242" s="249"/>
      <c r="VR242" s="249"/>
      <c r="VS242" s="249"/>
      <c r="VT242" s="249"/>
      <c r="VU242" s="249"/>
      <c r="VV242" s="249"/>
      <c r="VW242" s="249"/>
      <c r="VX242" s="249"/>
      <c r="VY242" s="249"/>
      <c r="VZ242" s="249"/>
      <c r="WA242" s="249"/>
      <c r="WB242" s="249"/>
      <c r="WC242" s="249"/>
      <c r="WD242" s="249"/>
      <c r="WE242" s="249"/>
      <c r="WF242" s="249"/>
      <c r="WG242" s="249"/>
      <c r="WH242" s="249"/>
      <c r="WI242" s="249"/>
      <c r="WJ242" s="249"/>
      <c r="WK242" s="249"/>
      <c r="WL242" s="249"/>
      <c r="WM242" s="249"/>
      <c r="WN242" s="249"/>
      <c r="WO242" s="249"/>
      <c r="WP242" s="249"/>
      <c r="WQ242" s="249"/>
      <c r="WR242" s="249"/>
      <c r="WS242" s="249"/>
      <c r="WT242" s="249"/>
      <c r="WU242" s="249"/>
      <c r="WV242" s="249"/>
      <c r="WW242" s="249"/>
      <c r="WX242" s="249"/>
      <c r="WY242" s="249"/>
      <c r="WZ242" s="249"/>
      <c r="XA242" s="249"/>
      <c r="XB242" s="249"/>
      <c r="XC242" s="249"/>
      <c r="XD242" s="249"/>
      <c r="XE242" s="249"/>
      <c r="XF242" s="249"/>
      <c r="XG242" s="249"/>
      <c r="XH242" s="249"/>
      <c r="XI242" s="249"/>
      <c r="XJ242" s="249"/>
      <c r="XK242" s="249"/>
      <c r="XL242" s="249"/>
      <c r="XM242" s="249"/>
      <c r="XN242" s="249"/>
      <c r="XO242" s="249"/>
      <c r="XP242" s="249"/>
      <c r="XQ242" s="249"/>
      <c r="XR242" s="249"/>
      <c r="XS242" s="249"/>
      <c r="XT242" s="249"/>
      <c r="XU242" s="249"/>
      <c r="XV242" s="249"/>
      <c r="XW242" s="249"/>
      <c r="XX242" s="249"/>
      <c r="XY242" s="249"/>
      <c r="XZ242" s="249"/>
      <c r="YA242" s="249"/>
      <c r="YB242" s="249"/>
      <c r="YC242" s="249"/>
      <c r="YD242" s="249"/>
      <c r="YE242" s="249"/>
      <c r="YF242" s="249"/>
      <c r="YG242" s="249"/>
      <c r="YH242" s="249"/>
      <c r="YI242" s="249"/>
      <c r="YJ242" s="249"/>
      <c r="YK242" s="249"/>
      <c r="YL242" s="249"/>
      <c r="YM242" s="249"/>
      <c r="YN242" s="249"/>
      <c r="YO242" s="249"/>
      <c r="YP242" s="249"/>
      <c r="YQ242" s="249"/>
      <c r="YR242" s="249"/>
      <c r="YS242" s="249"/>
      <c r="YT242" s="249"/>
      <c r="YU242" s="249"/>
      <c r="YV242" s="249"/>
      <c r="YW242" s="249"/>
      <c r="YX242" s="249"/>
      <c r="YY242" s="249"/>
      <c r="YZ242" s="249"/>
      <c r="ZA242" s="249"/>
      <c r="ZB242" s="249"/>
      <c r="ZC242" s="249"/>
      <c r="ZD242" s="249"/>
      <c r="ZE242" s="249"/>
      <c r="ZF242" s="249"/>
      <c r="ZG242" s="249"/>
      <c r="ZH242" s="249"/>
      <c r="ZI242" s="249"/>
      <c r="ZJ242" s="249"/>
      <c r="ZK242" s="249"/>
      <c r="ZL242" s="249"/>
      <c r="ZM242" s="249"/>
      <c r="ZN242" s="249"/>
      <c r="ZO242" s="249"/>
      <c r="ZP242" s="249"/>
      <c r="ZQ242" s="249"/>
      <c r="ZR242" s="249"/>
      <c r="ZS242" s="249"/>
      <c r="ZT242" s="249"/>
      <c r="ZU242" s="249"/>
      <c r="ZV242" s="249"/>
      <c r="ZW242" s="249"/>
      <c r="ZX242" s="249"/>
      <c r="ZY242" s="249"/>
      <c r="ZZ242" s="249"/>
      <c r="AAA242" s="249"/>
      <c r="AAB242" s="249"/>
      <c r="AAC242" s="249"/>
      <c r="AAD242" s="249"/>
      <c r="AAE242" s="249"/>
      <c r="AAF242" s="249"/>
      <c r="AAG242" s="249"/>
      <c r="AAH242" s="249"/>
      <c r="AAI242" s="249"/>
      <c r="AAJ242" s="249"/>
      <c r="AAK242" s="249"/>
      <c r="AAL242" s="249"/>
      <c r="AAM242" s="249"/>
      <c r="AAN242" s="249"/>
      <c r="AAO242" s="249"/>
      <c r="AAP242" s="249"/>
      <c r="AAQ242" s="249"/>
      <c r="AAR242" s="249"/>
      <c r="AAS242" s="249"/>
      <c r="AAT242" s="249"/>
      <c r="AAU242" s="249"/>
      <c r="AAV242" s="249"/>
      <c r="AAW242" s="249"/>
      <c r="AAX242" s="249"/>
      <c r="AAY242" s="249"/>
      <c r="AAZ242" s="249"/>
      <c r="ABA242" s="249"/>
      <c r="ABB242" s="249"/>
      <c r="ABC242" s="249"/>
      <c r="ABD242" s="249"/>
      <c r="ABE242" s="249"/>
      <c r="ABF242" s="249"/>
      <c r="ABG242" s="249"/>
      <c r="ABH242" s="249"/>
      <c r="ABI242" s="249"/>
      <c r="ABJ242" s="249"/>
      <c r="ABK242" s="249"/>
      <c r="ABL242" s="249"/>
      <c r="ABM242" s="249"/>
      <c r="ABN242" s="249"/>
      <c r="ABO242" s="249"/>
      <c r="ABP242" s="249"/>
      <c r="ABQ242" s="249"/>
      <c r="ABR242" s="249"/>
      <c r="ABS242" s="249"/>
      <c r="ABT242" s="249"/>
      <c r="ABU242" s="249"/>
      <c r="ABV242" s="249"/>
      <c r="ABW242" s="249"/>
      <c r="ABX242" s="249"/>
      <c r="ABY242" s="249"/>
      <c r="ABZ242" s="249"/>
      <c r="ACA242" s="249"/>
      <c r="ACB242" s="249"/>
      <c r="ACC242" s="249"/>
      <c r="ACD242" s="249"/>
      <c r="ACE242" s="249"/>
      <c r="ACF242" s="249"/>
      <c r="ACG242" s="249"/>
      <c r="ACH242" s="249"/>
      <c r="ACI242" s="249"/>
      <c r="ACJ242" s="249"/>
      <c r="ACK242" s="249"/>
      <c r="ACL242" s="249"/>
      <c r="ACM242" s="249"/>
      <c r="ACN242" s="249"/>
      <c r="ACO242" s="249"/>
      <c r="ACP242" s="249"/>
      <c r="ACQ242" s="249"/>
      <c r="ACR242" s="249"/>
      <c r="ACS242" s="249"/>
      <c r="ACT242" s="249"/>
      <c r="ACU242" s="249"/>
      <c r="ACV242" s="249"/>
      <c r="ACW242" s="249"/>
      <c r="ACX242" s="249"/>
      <c r="ACY242" s="249"/>
      <c r="ACZ242" s="249"/>
      <c r="ADA242" s="249"/>
      <c r="ADB242" s="249"/>
      <c r="ADC242" s="249"/>
      <c r="ADD242" s="249"/>
      <c r="ADE242" s="249"/>
      <c r="ADF242" s="249"/>
      <c r="ADG242" s="249"/>
      <c r="ADH242" s="249"/>
      <c r="ADI242" s="249"/>
      <c r="ADJ242" s="249"/>
      <c r="ADK242" s="249"/>
      <c r="ADL242" s="249"/>
      <c r="ADM242" s="249"/>
      <c r="ADN242" s="249"/>
      <c r="ADO242" s="249"/>
      <c r="ADP242" s="249"/>
      <c r="ADQ242" s="249"/>
      <c r="ADR242" s="249"/>
      <c r="ADS242" s="249"/>
      <c r="ADT242" s="249"/>
      <c r="ADU242" s="249"/>
      <c r="ADV242" s="249"/>
      <c r="ADW242" s="249"/>
      <c r="ADX242" s="249"/>
      <c r="ADY242" s="249"/>
      <c r="ADZ242" s="249"/>
      <c r="AEA242" s="249"/>
      <c r="AEB242" s="249"/>
      <c r="AEC242" s="249"/>
      <c r="AED242" s="249"/>
      <c r="AEE242" s="249"/>
      <c r="AEF242" s="249"/>
      <c r="AEG242" s="249"/>
      <c r="AEH242" s="249"/>
      <c r="AEI242" s="249"/>
      <c r="AEJ242" s="249"/>
      <c r="AEK242" s="249"/>
      <c r="AEL242" s="249"/>
      <c r="AEM242" s="249"/>
      <c r="AEN242" s="249"/>
      <c r="AEO242" s="249"/>
      <c r="AEP242" s="249"/>
      <c r="AEQ242" s="249"/>
      <c r="AER242" s="249"/>
      <c r="AES242" s="249"/>
      <c r="AET242" s="249"/>
      <c r="AEU242" s="249"/>
      <c r="AEV242" s="249"/>
      <c r="AEW242" s="249"/>
      <c r="AEX242" s="249"/>
      <c r="AEY242" s="249"/>
      <c r="AEZ242" s="249"/>
      <c r="AFA242" s="249"/>
      <c r="AFB242" s="249"/>
      <c r="AFC242" s="249"/>
      <c r="AFD242" s="249"/>
      <c r="AFE242" s="249"/>
      <c r="AFF242" s="249"/>
      <c r="AFG242" s="249"/>
      <c r="AFH242" s="249"/>
      <c r="AFI242" s="249"/>
      <c r="AFJ242" s="249"/>
      <c r="AFK242" s="249"/>
      <c r="AFL242" s="249"/>
      <c r="AFM242" s="249"/>
      <c r="AFN242" s="249"/>
      <c r="AFO242" s="249"/>
      <c r="AFP242" s="249"/>
      <c r="AFQ242" s="249"/>
      <c r="AFR242" s="249"/>
      <c r="AFS242" s="249"/>
      <c r="AFT242" s="249"/>
      <c r="AFU242" s="249"/>
      <c r="AFV242" s="249"/>
      <c r="AFW242" s="249"/>
      <c r="AFX242" s="249"/>
      <c r="AFY242" s="249"/>
      <c r="AFZ242" s="249"/>
      <c r="AGA242" s="249"/>
      <c r="AGB242" s="249"/>
      <c r="AGC242" s="249"/>
      <c r="AGD242" s="249"/>
      <c r="AGE242" s="249"/>
      <c r="AGF242" s="249"/>
      <c r="AGG242" s="249"/>
      <c r="AGH242" s="249"/>
      <c r="AGI242" s="249"/>
      <c r="AGJ242" s="249"/>
      <c r="AGK242" s="249"/>
      <c r="AGL242" s="249"/>
      <c r="AGM242" s="249"/>
      <c r="AGN242" s="249"/>
      <c r="AGO242" s="249"/>
      <c r="AGP242" s="249"/>
      <c r="AGQ242" s="249"/>
      <c r="AGR242" s="249"/>
      <c r="AGS242" s="249"/>
      <c r="AGT242" s="249"/>
      <c r="AGU242" s="249"/>
      <c r="AGV242" s="249"/>
      <c r="AGW242" s="249"/>
      <c r="AGX242" s="249"/>
      <c r="AGY242" s="249"/>
      <c r="AGZ242" s="249"/>
      <c r="AHA242" s="249"/>
      <c r="AHB242" s="249"/>
      <c r="AHC242" s="249"/>
      <c r="AHD242" s="249"/>
      <c r="AHE242" s="249"/>
      <c r="AHF242" s="249"/>
      <c r="AHG242" s="249"/>
      <c r="AHH242" s="249"/>
      <c r="AHI242" s="249"/>
      <c r="AHJ242" s="249"/>
      <c r="AHK242" s="249"/>
      <c r="AHL242" s="249"/>
      <c r="AHM242" s="249"/>
      <c r="AHN242" s="249"/>
      <c r="AHO242" s="249"/>
      <c r="AHP242" s="249"/>
      <c r="AHQ242" s="249"/>
      <c r="AHR242" s="249"/>
      <c r="AHS242" s="249"/>
      <c r="AHT242" s="249"/>
      <c r="AHU242" s="249"/>
      <c r="AHV242" s="249"/>
      <c r="AHW242" s="249"/>
      <c r="AHX242" s="249"/>
      <c r="AHY242" s="249"/>
      <c r="AHZ242" s="249"/>
      <c r="AIA242" s="249"/>
      <c r="AIB242" s="249"/>
      <c r="AIC242" s="249"/>
      <c r="AID242" s="249"/>
      <c r="AIE242" s="249"/>
      <c r="AIF242" s="249"/>
      <c r="AIG242" s="249"/>
      <c r="AIH242" s="249"/>
      <c r="AII242" s="249"/>
      <c r="AIJ242" s="249"/>
      <c r="AIK242" s="249"/>
      <c r="AIL242" s="249"/>
      <c r="AIM242" s="249"/>
      <c r="AIN242" s="249"/>
      <c r="AIO242" s="249"/>
      <c r="AIP242" s="249"/>
      <c r="AIQ242" s="249"/>
      <c r="AIR242" s="249"/>
      <c r="AIS242" s="249"/>
      <c r="AIT242" s="249"/>
      <c r="AIU242" s="249"/>
      <c r="AIV242" s="249"/>
      <c r="AIW242" s="249"/>
      <c r="AIX242" s="249"/>
      <c r="AIY242" s="249"/>
      <c r="AIZ242" s="249"/>
      <c r="AJA242" s="249"/>
      <c r="AJB242" s="249"/>
      <c r="AJC242" s="249"/>
      <c r="AJD242" s="249"/>
      <c r="AJE242" s="249"/>
      <c r="AJF242" s="249"/>
      <c r="AJG242" s="249"/>
      <c r="AJH242" s="249"/>
      <c r="AJI242" s="249"/>
      <c r="AJJ242" s="249"/>
      <c r="AJK242" s="249"/>
      <c r="AJL242" s="249"/>
      <c r="AJM242" s="249"/>
      <c r="AJN242" s="249"/>
      <c r="AJO242" s="249"/>
      <c r="AJP242" s="249"/>
      <c r="AJQ242" s="249"/>
      <c r="AJR242" s="249"/>
      <c r="AJS242" s="249"/>
      <c r="AJT242" s="249"/>
      <c r="AJU242" s="249"/>
      <c r="AJV242" s="249"/>
      <c r="AJW242" s="249"/>
      <c r="AJX242" s="249"/>
      <c r="AJY242" s="249"/>
      <c r="AJZ242" s="249"/>
      <c r="AKA242" s="249"/>
      <c r="AKB242" s="249"/>
      <c r="AKC242" s="249"/>
      <c r="AKD242" s="249"/>
      <c r="AKE242" s="249"/>
      <c r="AKF242" s="249"/>
      <c r="AKG242" s="249"/>
      <c r="AKH242" s="249"/>
      <c r="AKI242" s="249"/>
      <c r="AKJ242" s="249"/>
      <c r="AKK242" s="249"/>
      <c r="AKL242" s="249"/>
      <c r="AKM242" s="249"/>
      <c r="AKN242" s="249"/>
      <c r="AKO242" s="249"/>
      <c r="AKP242" s="249"/>
      <c r="AKQ242" s="249"/>
      <c r="AKR242" s="249"/>
      <c r="AKS242" s="249"/>
      <c r="AKT242" s="249"/>
      <c r="AKU242" s="249"/>
      <c r="AKV242" s="249"/>
      <c r="AKW242" s="249"/>
      <c r="AKX242" s="249"/>
      <c r="AKY242" s="249"/>
      <c r="AKZ242" s="249"/>
      <c r="ALA242" s="249"/>
      <c r="ALB242" s="249"/>
      <c r="ALC242" s="249"/>
      <c r="ALD242" s="249"/>
      <c r="ALE242" s="249"/>
      <c r="ALF242" s="249"/>
      <c r="ALG242" s="249"/>
      <c r="ALH242" s="249"/>
      <c r="ALI242" s="249"/>
      <c r="ALJ242" s="249"/>
      <c r="ALK242" s="249"/>
      <c r="ALL242" s="249"/>
      <c r="ALM242" s="249"/>
      <c r="ALN242" s="249"/>
      <c r="ALO242" s="249"/>
      <c r="ALP242" s="249"/>
      <c r="ALQ242" s="249"/>
      <c r="ALR242" s="249"/>
      <c r="ALS242" s="249"/>
      <c r="ALT242" s="249"/>
      <c r="ALU242" s="249"/>
      <c r="ALV242" s="249"/>
      <c r="ALW242" s="249"/>
      <c r="ALX242" s="249"/>
      <c r="ALY242" s="249"/>
      <c r="ALZ242" s="249"/>
      <c r="AMA242" s="249"/>
      <c r="AMB242" s="249"/>
      <c r="AMC242" s="249"/>
      <c r="AMD242" s="249"/>
      <c r="AME242" s="249"/>
      <c r="AMF242" s="249"/>
      <c r="AMG242" s="249"/>
      <c r="AMH242" s="249"/>
      <c r="AMI242" s="249"/>
      <c r="AMJ242" s="249"/>
      <c r="AMK242" s="249"/>
      <c r="AML242" s="249"/>
      <c r="AMM242" s="249"/>
      <c r="AMN242" s="249"/>
      <c r="AMO242" s="249"/>
      <c r="AMP242" s="249"/>
      <c r="AMQ242" s="249"/>
      <c r="AMR242" s="249"/>
      <c r="AMS242" s="249"/>
      <c r="AMT242" s="249"/>
      <c r="AMU242" s="249"/>
      <c r="AMV242" s="249"/>
      <c r="AMW242" s="249"/>
      <c r="AMX242" s="249"/>
      <c r="AMY242" s="249"/>
      <c r="AMZ242" s="249"/>
      <c r="ANA242" s="249"/>
      <c r="ANB242" s="249"/>
      <c r="ANC242" s="249"/>
      <c r="AND242" s="249"/>
      <c r="ANE242" s="249"/>
      <c r="ANF242" s="249"/>
      <c r="ANG242" s="249"/>
      <c r="ANH242" s="249"/>
      <c r="ANI242" s="249"/>
      <c r="ANJ242" s="249"/>
      <c r="ANK242" s="249"/>
      <c r="ANL242" s="249"/>
      <c r="ANM242" s="249"/>
      <c r="ANN242" s="249"/>
      <c r="ANO242" s="249"/>
      <c r="ANP242" s="249"/>
      <c r="ANQ242" s="249"/>
      <c r="ANR242" s="249"/>
      <c r="ANS242" s="249"/>
      <c r="ANT242" s="249"/>
      <c r="ANU242" s="249"/>
      <c r="ANV242" s="249"/>
      <c r="ANW242" s="249"/>
      <c r="ANX242" s="249"/>
      <c r="ANY242" s="249"/>
      <c r="ANZ242" s="249"/>
      <c r="AOA242" s="249"/>
      <c r="AOB242" s="249"/>
      <c r="AOC242" s="249"/>
      <c r="AOD242" s="249"/>
      <c r="AOE242" s="249"/>
      <c r="AOF242" s="249"/>
      <c r="AOG242" s="249"/>
      <c r="AOH242" s="249"/>
      <c r="AOI242" s="249"/>
      <c r="AOJ242" s="249"/>
      <c r="AOK242" s="249"/>
      <c r="AOL242" s="249"/>
      <c r="AOM242" s="249"/>
      <c r="AON242" s="249"/>
      <c r="AOO242" s="249"/>
      <c r="AOP242" s="249"/>
      <c r="AOQ242" s="249"/>
      <c r="AOR242" s="249"/>
      <c r="AOS242" s="249"/>
      <c r="AOT242" s="249"/>
      <c r="AOU242" s="249"/>
      <c r="AOV242" s="249"/>
      <c r="AOW242" s="249"/>
      <c r="AOX242" s="249"/>
      <c r="AOY242" s="249"/>
      <c r="AOZ242" s="249"/>
      <c r="APA242" s="249"/>
      <c r="APB242" s="249"/>
      <c r="APC242" s="249"/>
      <c r="APD242" s="249"/>
      <c r="APE242" s="249"/>
      <c r="APF242" s="249"/>
      <c r="APG242" s="249"/>
      <c r="APH242" s="249"/>
      <c r="API242" s="249"/>
      <c r="APJ242" s="249"/>
      <c r="APK242" s="249"/>
      <c r="APL242" s="249"/>
      <c r="APM242" s="249"/>
      <c r="APN242" s="249"/>
      <c r="APO242" s="249"/>
      <c r="APP242" s="249"/>
    </row>
    <row r="243" spans="1:1108" s="153" customFormat="1">
      <c r="A243" s="199">
        <v>523</v>
      </c>
      <c r="B243" s="232">
        <v>226</v>
      </c>
      <c r="C243" s="201"/>
      <c r="D243" s="206"/>
      <c r="E243" s="326"/>
      <c r="F243" s="326"/>
      <c r="G243" s="206"/>
      <c r="H243" s="206"/>
      <c r="I243" s="206"/>
      <c r="J243" s="326"/>
      <c r="K243" s="326"/>
      <c r="L243" s="319"/>
      <c r="M243" s="332"/>
      <c r="N243" s="319"/>
      <c r="O243" s="321"/>
      <c r="P243" s="217"/>
      <c r="Q243" s="217"/>
      <c r="R243" s="217"/>
      <c r="S243" s="213"/>
      <c r="T243" s="213"/>
      <c r="U243" s="21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13"/>
      <c r="AF243" s="213"/>
      <c r="AG243" s="217"/>
      <c r="AH243" s="213"/>
      <c r="AI243" s="213"/>
      <c r="AJ243" s="217"/>
      <c r="AK243" s="217"/>
      <c r="AL243" s="321"/>
      <c r="AM243" s="321"/>
      <c r="AN243" s="321"/>
      <c r="AO243" s="321"/>
      <c r="AP243" s="217"/>
      <c r="AQ243" s="217"/>
      <c r="AR243" s="345"/>
      <c r="AS243" s="345"/>
      <c r="AT243" s="345"/>
      <c r="AU243" s="345"/>
      <c r="AV243" s="345"/>
      <c r="AW243" s="319"/>
      <c r="AX243" s="319"/>
      <c r="AY243" s="319"/>
      <c r="AZ243" s="319"/>
      <c r="BA243" s="319"/>
      <c r="BB243" s="332"/>
      <c r="BC243" s="332"/>
      <c r="BD243" s="332"/>
      <c r="BE243" s="203"/>
      <c r="BF243" s="319"/>
      <c r="BG243" s="319"/>
      <c r="BH243" s="319"/>
      <c r="BI243" s="235"/>
      <c r="BJ243" s="235"/>
      <c r="BK243" s="235"/>
      <c r="BL243" s="235"/>
      <c r="BM243" s="319"/>
      <c r="BN243" s="319"/>
      <c r="BO243" s="319"/>
      <c r="BP243" s="319"/>
      <c r="BQ243" s="319"/>
      <c r="BR243" s="319"/>
      <c r="BS243" s="222" t="s">
        <v>283</v>
      </c>
      <c r="BT243" s="222" t="s">
        <v>283</v>
      </c>
      <c r="BU243" s="222" t="s">
        <v>283</v>
      </c>
      <c r="BV243" s="222" t="s">
        <v>283</v>
      </c>
      <c r="BW243" s="222" t="s">
        <v>283</v>
      </c>
      <c r="BX243" s="222" t="s">
        <v>283</v>
      </c>
      <c r="BY243" s="222" t="s">
        <v>283</v>
      </c>
      <c r="BZ243" s="319"/>
      <c r="CA243" s="319"/>
      <c r="CB243" s="319"/>
      <c r="CC243" s="319"/>
      <c r="CD243" s="319"/>
      <c r="CE243" s="319"/>
      <c r="CF243" s="319"/>
      <c r="CG243" s="319"/>
      <c r="CH243" s="319"/>
      <c r="CI243" s="319"/>
      <c r="CJ243" s="319"/>
      <c r="CK243" s="319"/>
      <c r="CL243" s="319"/>
      <c r="CM243" s="319"/>
      <c r="CN243" s="319"/>
      <c r="CO243" s="319"/>
      <c r="CP243" s="319"/>
      <c r="CQ243" s="319"/>
      <c r="CR243" s="319"/>
      <c r="CS243" s="319"/>
      <c r="CT243" s="319"/>
      <c r="CU243" s="319"/>
      <c r="CV243" s="319"/>
      <c r="CW243" s="319"/>
      <c r="CX243" s="319"/>
      <c r="CY243" s="319"/>
      <c r="CZ243" s="319"/>
      <c r="DA243" s="330"/>
      <c r="DB243" s="330"/>
      <c r="DC243" s="330"/>
      <c r="DD243" s="330"/>
      <c r="DE243" s="319"/>
      <c r="DF243" s="330"/>
      <c r="DG243" s="319"/>
      <c r="DH243" s="319"/>
      <c r="DI243" s="330"/>
      <c r="DJ243" s="319"/>
      <c r="DK243" s="319"/>
      <c r="DL243" s="319"/>
      <c r="DM243" s="228" t="s">
        <v>283</v>
      </c>
      <c r="DN243" s="228" t="s">
        <v>283</v>
      </c>
      <c r="DO243" s="228" t="s">
        <v>283</v>
      </c>
      <c r="DP243" s="228"/>
      <c r="DQ243" s="319"/>
      <c r="DR243" s="319"/>
      <c r="DS243" s="319"/>
      <c r="DT243" s="319"/>
      <c r="DU243" s="319"/>
      <c r="DV243" s="319"/>
      <c r="DW243" s="319"/>
      <c r="DX243" s="319"/>
      <c r="DY243" s="319"/>
      <c r="DZ243" s="319"/>
      <c r="EA243" s="319"/>
      <c r="EB243" s="319"/>
      <c r="EC243" s="319"/>
      <c r="ED243" s="319"/>
      <c r="EE243" s="319"/>
      <c r="EF243" s="319"/>
      <c r="EG243" s="200"/>
      <c r="EH243" s="200"/>
      <c r="EI243" s="319"/>
      <c r="EJ243" s="319"/>
      <c r="EK243" s="281"/>
      <c r="EL243" s="319"/>
      <c r="EM243" s="319"/>
      <c r="EN243" s="200"/>
      <c r="EO243" s="281"/>
      <c r="EP243" s="281"/>
      <c r="EQ243" s="281"/>
      <c r="ER243" s="281"/>
      <c r="ES243" s="281"/>
      <c r="ET243" s="281"/>
      <c r="EU243" s="281"/>
      <c r="EV243" s="200"/>
      <c r="EW243" s="200"/>
      <c r="EX243" s="319"/>
      <c r="EY243" s="319"/>
      <c r="EZ243" s="319"/>
      <c r="FA243" s="319"/>
      <c r="FB243" s="319"/>
      <c r="FC243" s="319"/>
      <c r="FD243" s="319"/>
      <c r="FE243" s="319"/>
      <c r="FF243" s="317"/>
      <c r="FG243" s="317"/>
      <c r="FH243" s="317"/>
      <c r="FI243" s="317"/>
      <c r="FJ243" s="317"/>
      <c r="FK243" s="317"/>
      <c r="FL243" s="234">
        <v>1</v>
      </c>
      <c r="FM243" s="222"/>
      <c r="FN243" s="222"/>
      <c r="FO243" s="222"/>
      <c r="FP243" s="222"/>
      <c r="FQ243" s="222"/>
      <c r="FR243" s="222"/>
      <c r="FS243" s="222"/>
      <c r="FT243" s="222"/>
      <c r="FU243" s="222"/>
      <c r="FV243" s="222"/>
      <c r="FW243" s="252"/>
      <c r="FX243" s="252"/>
      <c r="FY243" s="252"/>
      <c r="FZ243" s="252"/>
      <c r="GA243" s="252"/>
      <c r="GB243" s="252"/>
      <c r="GC243" s="252"/>
      <c r="GD243" s="252"/>
      <c r="GE243" s="252"/>
      <c r="GF243" s="252"/>
      <c r="GG243" s="252"/>
      <c r="GH243" s="252"/>
      <c r="GI243" s="252"/>
      <c r="GJ243" s="252"/>
      <c r="GK243" s="252"/>
      <c r="GL243" s="252"/>
      <c r="GM243" s="252"/>
      <c r="GN243" s="252"/>
      <c r="GO243" s="252"/>
      <c r="GP243" s="252"/>
      <c r="GQ243" s="252"/>
      <c r="GR243" s="252"/>
      <c r="GS243" s="252"/>
      <c r="GT243" s="252"/>
      <c r="GU243" s="252"/>
      <c r="GV243" s="252"/>
      <c r="GW243" s="252"/>
      <c r="GX243" s="252"/>
      <c r="GY243" s="252"/>
      <c r="GZ243" s="252"/>
      <c r="HA243" s="252"/>
      <c r="HB243" s="252"/>
      <c r="HC243" s="252"/>
      <c r="HD243" s="252"/>
      <c r="HE243" s="252"/>
      <c r="HF243" s="252"/>
      <c r="HG243" s="252"/>
      <c r="HH243" s="252"/>
      <c r="HI243" s="252"/>
      <c r="HJ243" s="252"/>
      <c r="HK243" s="252"/>
      <c r="HL243" s="252"/>
      <c r="HM243" s="252"/>
      <c r="HN243" s="252"/>
      <c r="HO243" s="252"/>
      <c r="HP243" s="252"/>
      <c r="HQ243" s="252"/>
      <c r="HR243" s="252"/>
      <c r="HS243" s="252"/>
      <c r="HT243" s="252"/>
      <c r="HU243" s="252"/>
      <c r="HV243" s="252"/>
      <c r="HW243" s="252"/>
      <c r="HX243" s="252"/>
      <c r="HY243" s="252"/>
      <c r="HZ243" s="252"/>
      <c r="IA243" s="252"/>
      <c r="IB243" s="252"/>
      <c r="IC243" s="252"/>
      <c r="ID243" s="252"/>
      <c r="IE243" s="252"/>
      <c r="IF243" s="252"/>
      <c r="IG243" s="252"/>
      <c r="IH243" s="252"/>
      <c r="II243" s="252"/>
      <c r="IJ243" s="252"/>
      <c r="IK243" s="252"/>
      <c r="IL243" s="252"/>
      <c r="IM243" s="252"/>
      <c r="IN243" s="252"/>
      <c r="IO243" s="252"/>
      <c r="IP243" s="252"/>
      <c r="IQ243" s="252"/>
      <c r="IR243" s="252"/>
      <c r="IS243" s="252"/>
      <c r="IT243" s="252"/>
      <c r="IU243" s="252"/>
      <c r="IV243" s="252"/>
      <c r="IW243" s="252"/>
      <c r="IX243" s="252"/>
      <c r="IY243" s="252"/>
      <c r="IZ243" s="252"/>
      <c r="JA243" s="252"/>
      <c r="JB243" s="252"/>
      <c r="JC243" s="252"/>
      <c r="JD243" s="252"/>
      <c r="JE243" s="252"/>
      <c r="JF243" s="252"/>
      <c r="JG243" s="252"/>
      <c r="JH243" s="252"/>
      <c r="JI243" s="252"/>
      <c r="JJ243" s="252"/>
      <c r="JK243" s="252"/>
      <c r="JL243" s="252"/>
      <c r="JM243" s="252"/>
      <c r="JN243" s="252"/>
      <c r="JO243" s="252"/>
      <c r="JP243" s="252"/>
      <c r="JQ243" s="252"/>
      <c r="JR243" s="252"/>
      <c r="JS243" s="252"/>
      <c r="JT243" s="252"/>
      <c r="JU243" s="252"/>
      <c r="JV243" s="252"/>
      <c r="JW243" s="252"/>
      <c r="JX243" s="252"/>
      <c r="JY243" s="252"/>
      <c r="JZ243" s="252"/>
      <c r="KA243" s="252"/>
      <c r="KB243" s="252"/>
      <c r="KC243" s="252"/>
      <c r="KD243" s="252"/>
      <c r="KE243" s="252"/>
      <c r="KF243" s="252"/>
      <c r="KG243" s="252"/>
      <c r="KH243" s="252"/>
      <c r="KI243" s="252"/>
      <c r="KJ243" s="252"/>
      <c r="KK243" s="252"/>
      <c r="KL243" s="252"/>
      <c r="KM243" s="252"/>
      <c r="KN243" s="252"/>
      <c r="KO243" s="252"/>
      <c r="KP243" s="252"/>
      <c r="KQ243" s="252"/>
      <c r="KR243" s="252"/>
      <c r="KS243" s="252"/>
      <c r="KT243" s="252"/>
      <c r="KU243" s="252"/>
      <c r="KV243" s="252"/>
      <c r="KW243" s="252"/>
      <c r="KX243" s="252"/>
      <c r="KY243" s="252"/>
      <c r="KZ243" s="252"/>
      <c r="LA243" s="252"/>
      <c r="LB243" s="252"/>
      <c r="LC243" s="252"/>
      <c r="LD243" s="252"/>
      <c r="LE243" s="252"/>
      <c r="LF243" s="252"/>
      <c r="LG243" s="252"/>
      <c r="LH243" s="252"/>
      <c r="LI243" s="252"/>
      <c r="LJ243" s="252"/>
      <c r="LK243" s="252"/>
      <c r="LL243" s="252"/>
      <c r="LM243" s="252"/>
      <c r="LN243" s="252"/>
      <c r="LO243" s="252"/>
      <c r="LP243" s="252"/>
      <c r="LQ243" s="252"/>
      <c r="LR243" s="252"/>
      <c r="LS243" s="252"/>
      <c r="LT243" s="252"/>
      <c r="LU243" s="252"/>
      <c r="LV243" s="252"/>
      <c r="LW243" s="252"/>
      <c r="LX243" s="252"/>
      <c r="LY243" s="252"/>
      <c r="LZ243" s="252"/>
      <c r="MA243" s="252"/>
      <c r="MB243" s="252"/>
      <c r="MC243" s="252"/>
      <c r="MD243" s="252"/>
      <c r="ME243" s="252"/>
      <c r="MF243" s="252"/>
      <c r="MG243" s="252"/>
      <c r="MH243" s="252"/>
      <c r="MI243" s="252"/>
      <c r="MJ243" s="252"/>
      <c r="MK243" s="252"/>
      <c r="ML243" s="252"/>
      <c r="MM243" s="252"/>
      <c r="MN243" s="252"/>
      <c r="MO243" s="252"/>
      <c r="MP243" s="252"/>
      <c r="MQ243" s="252"/>
      <c r="MR243" s="252"/>
      <c r="MS243" s="252"/>
      <c r="MT243" s="252"/>
      <c r="MU243" s="252"/>
      <c r="MV243" s="252"/>
      <c r="MW243" s="252"/>
      <c r="MX243" s="252"/>
      <c r="MY243" s="252"/>
      <c r="MZ243" s="252"/>
      <c r="NA243" s="252"/>
      <c r="NB243" s="252"/>
      <c r="NC243" s="252"/>
      <c r="ND243" s="252"/>
      <c r="NE243" s="252"/>
      <c r="NF243" s="252"/>
      <c r="NG243" s="252"/>
      <c r="NH243" s="252"/>
      <c r="NI243" s="252"/>
      <c r="NJ243" s="252"/>
      <c r="NK243" s="252"/>
      <c r="NL243" s="252"/>
      <c r="NM243" s="252"/>
      <c r="NN243" s="252"/>
      <c r="NO243" s="252"/>
      <c r="NP243" s="252"/>
      <c r="NQ243" s="252"/>
      <c r="NR243" s="252"/>
      <c r="NS243" s="252"/>
      <c r="NT243" s="252"/>
      <c r="NU243" s="252"/>
      <c r="NV243" s="252"/>
      <c r="NW243" s="252"/>
      <c r="NX243" s="252"/>
      <c r="NY243" s="252"/>
      <c r="NZ243" s="252"/>
      <c r="OA243" s="252"/>
      <c r="OB243" s="252"/>
      <c r="OC243" s="252"/>
      <c r="OD243" s="252"/>
      <c r="OE243" s="252"/>
      <c r="OF243" s="252"/>
      <c r="OG243" s="252"/>
      <c r="OH243" s="252"/>
      <c r="OI243" s="252"/>
      <c r="OJ243" s="252"/>
      <c r="OK243" s="252"/>
      <c r="OL243" s="252"/>
      <c r="OM243" s="252"/>
      <c r="ON243" s="252"/>
      <c r="OO243" s="252"/>
      <c r="OP243" s="252"/>
      <c r="OQ243" s="252"/>
      <c r="OR243" s="252"/>
      <c r="OS243" s="252"/>
      <c r="OT243" s="252"/>
      <c r="OU243" s="252"/>
      <c r="OV243" s="252"/>
      <c r="OW243" s="252"/>
      <c r="OX243" s="252"/>
      <c r="OY243" s="252"/>
      <c r="OZ243" s="252"/>
      <c r="PA243" s="252"/>
      <c r="PB243" s="252"/>
      <c r="PC243" s="252"/>
      <c r="PD243" s="252"/>
      <c r="PE243" s="252"/>
      <c r="PF243" s="252"/>
      <c r="PG243" s="252"/>
      <c r="PH243" s="252"/>
      <c r="PI243" s="252"/>
      <c r="PJ243" s="252"/>
      <c r="PK243" s="252"/>
      <c r="PL243" s="252"/>
      <c r="PM243" s="252"/>
      <c r="PN243" s="252"/>
      <c r="PO243" s="252"/>
      <c r="PP243" s="252"/>
      <c r="PQ243" s="252"/>
      <c r="PR243" s="252"/>
      <c r="PS243" s="252"/>
      <c r="PT243" s="252"/>
      <c r="PU243" s="252"/>
      <c r="PV243" s="252"/>
      <c r="PW243" s="252"/>
      <c r="PX243" s="252"/>
      <c r="PY243" s="252"/>
      <c r="PZ243" s="252"/>
      <c r="QA243" s="252"/>
      <c r="QB243" s="252"/>
      <c r="QC243" s="252"/>
      <c r="QD243" s="252"/>
      <c r="QE243" s="252"/>
      <c r="QF243" s="252"/>
      <c r="QG243" s="252"/>
      <c r="QH243" s="252"/>
      <c r="QI243" s="252"/>
      <c r="QJ243" s="252"/>
      <c r="QK243" s="252"/>
      <c r="QL243" s="252"/>
      <c r="QM243" s="252"/>
      <c r="QN243" s="252"/>
      <c r="QO243" s="252"/>
      <c r="QP243" s="252"/>
      <c r="QQ243" s="252"/>
      <c r="QR243" s="252"/>
      <c r="QS243" s="252"/>
      <c r="QT243" s="252"/>
      <c r="QU243" s="252"/>
      <c r="QV243" s="252"/>
      <c r="QW243" s="252"/>
      <c r="QX243" s="252"/>
      <c r="QY243" s="252"/>
      <c r="QZ243" s="252"/>
      <c r="RA243" s="252"/>
      <c r="RB243" s="252"/>
      <c r="RC243" s="252"/>
      <c r="RD243" s="252"/>
      <c r="RE243" s="252"/>
      <c r="RF243" s="252"/>
      <c r="RG243" s="252"/>
      <c r="RH243" s="252"/>
      <c r="RI243" s="252"/>
      <c r="RJ243" s="252"/>
      <c r="RK243" s="252"/>
      <c r="RL243" s="252"/>
      <c r="RM243" s="252"/>
      <c r="RN243" s="252"/>
      <c r="RO243" s="252"/>
      <c r="RP243" s="252"/>
      <c r="RQ243" s="252"/>
      <c r="RR243" s="252"/>
      <c r="RS243" s="252"/>
      <c r="RT243" s="252"/>
      <c r="RU243" s="252"/>
      <c r="RV243" s="252"/>
      <c r="RW243" s="252"/>
      <c r="RX243" s="252"/>
      <c r="RY243" s="252"/>
      <c r="RZ243" s="252"/>
      <c r="SA243" s="252"/>
      <c r="SB243" s="252"/>
      <c r="SC243" s="252"/>
      <c r="SD243" s="252"/>
      <c r="SE243" s="252"/>
      <c r="SF243" s="252"/>
      <c r="SG243" s="252"/>
      <c r="SH243" s="252"/>
      <c r="SI243" s="252"/>
      <c r="SJ243" s="252"/>
      <c r="SK243" s="252"/>
      <c r="SL243" s="252"/>
      <c r="SM243" s="252"/>
      <c r="SN243" s="252"/>
      <c r="SO243" s="252"/>
      <c r="SP243" s="252"/>
      <c r="SQ243" s="252"/>
      <c r="SR243" s="252"/>
      <c r="SS243" s="252"/>
      <c r="ST243" s="252"/>
      <c r="SU243" s="252"/>
      <c r="SV243" s="252"/>
      <c r="SW243" s="252"/>
      <c r="SX243" s="252"/>
      <c r="SY243" s="252"/>
      <c r="SZ243" s="252"/>
      <c r="TA243" s="252"/>
      <c r="TB243" s="252"/>
      <c r="TC243" s="252"/>
      <c r="TD243" s="252"/>
      <c r="TE243" s="252"/>
      <c r="TF243" s="252"/>
      <c r="TG243" s="252"/>
      <c r="TH243" s="252"/>
      <c r="TI243" s="252"/>
      <c r="TJ243" s="252"/>
      <c r="TK243" s="252"/>
      <c r="TL243" s="252"/>
      <c r="TM243" s="252"/>
      <c r="TN243" s="252"/>
      <c r="TO243" s="252"/>
      <c r="TP243" s="252"/>
      <c r="TQ243" s="252"/>
      <c r="TR243" s="252"/>
      <c r="TS243" s="252"/>
      <c r="TT243" s="252"/>
      <c r="TU243" s="252"/>
      <c r="TV243" s="252"/>
      <c r="TW243" s="252"/>
      <c r="TX243" s="252"/>
      <c r="TY243" s="252"/>
      <c r="TZ243" s="252"/>
      <c r="UA243" s="252"/>
      <c r="UB243" s="252"/>
      <c r="UC243" s="252"/>
      <c r="UD243" s="252"/>
      <c r="UE243" s="252"/>
      <c r="UF243" s="252"/>
      <c r="UG243" s="252"/>
      <c r="UH243" s="252"/>
      <c r="UI243" s="252"/>
      <c r="UJ243" s="252"/>
      <c r="UK243" s="252"/>
      <c r="UL243" s="252"/>
      <c r="UM243" s="252"/>
      <c r="UN243" s="252"/>
      <c r="UO243" s="252"/>
      <c r="UP243" s="252"/>
      <c r="UQ243" s="252"/>
      <c r="UR243" s="252"/>
      <c r="US243" s="252"/>
      <c r="UT243" s="252"/>
      <c r="UU243" s="252"/>
      <c r="UV243" s="252"/>
      <c r="UW243" s="252"/>
      <c r="UX243" s="252"/>
      <c r="UY243" s="252"/>
      <c r="UZ243" s="252"/>
      <c r="VA243" s="252"/>
      <c r="VB243" s="252"/>
      <c r="VC243" s="252"/>
      <c r="VD243" s="252"/>
      <c r="VE243" s="252"/>
      <c r="VF243" s="252"/>
      <c r="VG243" s="252"/>
      <c r="VH243" s="252"/>
      <c r="VI243" s="252"/>
      <c r="VJ243" s="252"/>
      <c r="VK243" s="252"/>
      <c r="VL243" s="252"/>
      <c r="VM243" s="252"/>
      <c r="VN243" s="252"/>
      <c r="VO243" s="252"/>
      <c r="VP243" s="252"/>
      <c r="VQ243" s="252"/>
      <c r="VR243" s="252"/>
      <c r="VS243" s="252"/>
      <c r="VT243" s="252"/>
      <c r="VU243" s="252"/>
      <c r="VV243" s="252"/>
      <c r="VW243" s="252"/>
      <c r="VX243" s="252"/>
      <c r="VY243" s="252"/>
      <c r="VZ243" s="252"/>
      <c r="WA243" s="252"/>
      <c r="WB243" s="252"/>
      <c r="WC243" s="252"/>
      <c r="WD243" s="252"/>
      <c r="WE243" s="252"/>
      <c r="WF243" s="252"/>
      <c r="WG243" s="252"/>
      <c r="WH243" s="252"/>
      <c r="WI243" s="252"/>
      <c r="WJ243" s="252"/>
      <c r="WK243" s="252"/>
      <c r="WL243" s="252"/>
      <c r="WM243" s="252"/>
      <c r="WN243" s="252"/>
      <c r="WO243" s="252"/>
      <c r="WP243" s="252"/>
      <c r="WQ243" s="252"/>
      <c r="WR243" s="252"/>
      <c r="WS243" s="252"/>
      <c r="WT243" s="252"/>
      <c r="WU243" s="252"/>
      <c r="WV243" s="252"/>
      <c r="WW243" s="252"/>
      <c r="WX243" s="252"/>
      <c r="WY243" s="252"/>
      <c r="WZ243" s="252"/>
      <c r="XA243" s="252"/>
      <c r="XB243" s="252"/>
      <c r="XC243" s="252"/>
      <c r="XD243" s="252"/>
      <c r="XE243" s="252"/>
      <c r="XF243" s="252"/>
      <c r="XG243" s="252"/>
      <c r="XH243" s="252"/>
      <c r="XI243" s="252"/>
      <c r="XJ243" s="252"/>
      <c r="XK243" s="252"/>
      <c r="XL243" s="252"/>
      <c r="XM243" s="252"/>
      <c r="XN243" s="252"/>
      <c r="XO243" s="252"/>
      <c r="XP243" s="252"/>
      <c r="XQ243" s="252"/>
      <c r="XR243" s="252"/>
      <c r="XS243" s="252"/>
      <c r="XT243" s="252"/>
      <c r="XU243" s="252"/>
      <c r="XV243" s="252"/>
      <c r="XW243" s="252"/>
      <c r="XX243" s="252"/>
      <c r="XY243" s="252"/>
      <c r="XZ243" s="252"/>
      <c r="YA243" s="252"/>
      <c r="YB243" s="252"/>
      <c r="YC243" s="252"/>
      <c r="YD243" s="252"/>
      <c r="YE243" s="252"/>
      <c r="YF243" s="252"/>
      <c r="YG243" s="252"/>
      <c r="YH243" s="252"/>
      <c r="YI243" s="252"/>
      <c r="YJ243" s="252"/>
      <c r="YK243" s="252"/>
      <c r="YL243" s="252"/>
      <c r="YM243" s="252"/>
      <c r="YN243" s="252"/>
      <c r="YO243" s="252"/>
      <c r="YP243" s="252"/>
      <c r="YQ243" s="252"/>
      <c r="YR243" s="252"/>
      <c r="YS243" s="252"/>
      <c r="YT243" s="252"/>
      <c r="YU243" s="252"/>
      <c r="YV243" s="252"/>
      <c r="YW243" s="252"/>
      <c r="YX243" s="252"/>
      <c r="YY243" s="252"/>
      <c r="YZ243" s="252"/>
      <c r="ZA243" s="252"/>
      <c r="ZB243" s="252"/>
      <c r="ZC243" s="252"/>
      <c r="ZD243" s="252"/>
      <c r="ZE243" s="252"/>
      <c r="ZF243" s="252"/>
      <c r="ZG243" s="252"/>
      <c r="ZH243" s="252"/>
      <c r="ZI243" s="252"/>
      <c r="ZJ243" s="252"/>
      <c r="ZK243" s="252"/>
      <c r="ZL243" s="252"/>
      <c r="ZM243" s="252"/>
      <c r="ZN243" s="252"/>
      <c r="ZO243" s="252"/>
      <c r="ZP243" s="252"/>
      <c r="ZQ243" s="252"/>
      <c r="ZR243" s="252"/>
      <c r="ZS243" s="252"/>
      <c r="ZT243" s="252"/>
      <c r="ZU243" s="252"/>
      <c r="ZV243" s="252"/>
      <c r="ZW243" s="252"/>
      <c r="ZX243" s="252"/>
      <c r="ZY243" s="252"/>
      <c r="ZZ243" s="252"/>
      <c r="AAA243" s="252"/>
      <c r="AAB243" s="252"/>
      <c r="AAC243" s="252"/>
      <c r="AAD243" s="252"/>
      <c r="AAE243" s="252"/>
      <c r="AAF243" s="252"/>
      <c r="AAG243" s="252"/>
      <c r="AAH243" s="252"/>
      <c r="AAI243" s="252"/>
      <c r="AAJ243" s="252"/>
      <c r="AAK243" s="252"/>
      <c r="AAL243" s="252"/>
      <c r="AAM243" s="252"/>
      <c r="AAN243" s="252"/>
      <c r="AAO243" s="252"/>
      <c r="AAP243" s="252"/>
      <c r="AAQ243" s="252"/>
      <c r="AAR243" s="252"/>
      <c r="AAS243" s="252"/>
      <c r="AAT243" s="252"/>
      <c r="AAU243" s="252"/>
      <c r="AAV243" s="252"/>
      <c r="AAW243" s="252"/>
      <c r="AAX243" s="252"/>
      <c r="AAY243" s="252"/>
      <c r="AAZ243" s="252"/>
      <c r="ABA243" s="252"/>
      <c r="ABB243" s="252"/>
      <c r="ABC243" s="252"/>
      <c r="ABD243" s="252"/>
      <c r="ABE243" s="252"/>
      <c r="ABF243" s="252"/>
      <c r="ABG243" s="252"/>
      <c r="ABH243" s="252"/>
      <c r="ABI243" s="252"/>
      <c r="ABJ243" s="252"/>
      <c r="ABK243" s="252"/>
      <c r="ABL243" s="252"/>
      <c r="ABM243" s="252"/>
      <c r="ABN243" s="252"/>
      <c r="ABO243" s="252"/>
      <c r="ABP243" s="252"/>
      <c r="ABQ243" s="252"/>
      <c r="ABR243" s="252"/>
      <c r="ABS243" s="252"/>
      <c r="ABT243" s="252"/>
      <c r="ABU243" s="252"/>
      <c r="ABV243" s="252"/>
      <c r="ABW243" s="252"/>
      <c r="ABX243" s="252"/>
      <c r="ABY243" s="252"/>
      <c r="ABZ243" s="252"/>
      <c r="ACA243" s="252"/>
      <c r="ACB243" s="252"/>
      <c r="ACC243" s="252"/>
      <c r="ACD243" s="252"/>
      <c r="ACE243" s="252"/>
      <c r="ACF243" s="252"/>
      <c r="ACG243" s="252"/>
      <c r="ACH243" s="252"/>
      <c r="ACI243" s="252"/>
      <c r="ACJ243" s="252"/>
      <c r="ACK243" s="252"/>
      <c r="ACL243" s="252"/>
      <c r="ACM243" s="252"/>
      <c r="ACN243" s="252"/>
      <c r="ACO243" s="252"/>
      <c r="ACP243" s="252"/>
      <c r="ACQ243" s="252"/>
      <c r="ACR243" s="252"/>
      <c r="ACS243" s="252"/>
      <c r="ACT243" s="252"/>
      <c r="ACU243" s="252"/>
      <c r="ACV243" s="252"/>
      <c r="ACW243" s="252"/>
      <c r="ACX243" s="252"/>
      <c r="ACY243" s="252"/>
      <c r="ACZ243" s="252"/>
      <c r="ADA243" s="252"/>
      <c r="ADB243" s="252"/>
      <c r="ADC243" s="252"/>
      <c r="ADD243" s="252"/>
      <c r="ADE243" s="252"/>
      <c r="ADF243" s="252"/>
      <c r="ADG243" s="252"/>
      <c r="ADH243" s="252"/>
      <c r="ADI243" s="252"/>
      <c r="ADJ243" s="252"/>
      <c r="ADK243" s="252"/>
      <c r="ADL243" s="252"/>
      <c r="ADM243" s="252"/>
      <c r="ADN243" s="252"/>
      <c r="ADO243" s="252"/>
      <c r="ADP243" s="252"/>
      <c r="ADQ243" s="252"/>
      <c r="ADR243" s="252"/>
      <c r="ADS243" s="252"/>
      <c r="ADT243" s="252"/>
      <c r="ADU243" s="252"/>
      <c r="ADV243" s="252"/>
      <c r="ADW243" s="252"/>
      <c r="ADX243" s="252"/>
      <c r="ADY243" s="252"/>
      <c r="ADZ243" s="252"/>
      <c r="AEA243" s="252"/>
      <c r="AEB243" s="252"/>
      <c r="AEC243" s="252"/>
      <c r="AED243" s="252"/>
      <c r="AEE243" s="252"/>
      <c r="AEF243" s="252"/>
      <c r="AEG243" s="252"/>
      <c r="AEH243" s="252"/>
      <c r="AEI243" s="252"/>
      <c r="AEJ243" s="252"/>
      <c r="AEK243" s="252"/>
      <c r="AEL243" s="252"/>
      <c r="AEM243" s="252"/>
      <c r="AEN243" s="252"/>
      <c r="AEO243" s="252"/>
      <c r="AEP243" s="252"/>
      <c r="AEQ243" s="252"/>
      <c r="AER243" s="252"/>
      <c r="AES243" s="252"/>
      <c r="AET243" s="252"/>
      <c r="AEU243" s="252"/>
      <c r="AEV243" s="252"/>
      <c r="AEW243" s="252"/>
      <c r="AEX243" s="252"/>
      <c r="AEY243" s="252"/>
      <c r="AEZ243" s="252"/>
      <c r="AFA243" s="252"/>
      <c r="AFB243" s="252"/>
      <c r="AFC243" s="252"/>
      <c r="AFD243" s="252"/>
      <c r="AFE243" s="252"/>
      <c r="AFF243" s="252"/>
      <c r="AFG243" s="252"/>
      <c r="AFH243" s="252"/>
      <c r="AFI243" s="252"/>
      <c r="AFJ243" s="252"/>
      <c r="AFK243" s="252"/>
      <c r="AFL243" s="252"/>
      <c r="AFM243" s="252"/>
      <c r="AFN243" s="252"/>
      <c r="AFO243" s="252"/>
      <c r="AFP243" s="252"/>
      <c r="AFQ243" s="252"/>
      <c r="AFR243" s="252"/>
      <c r="AFS243" s="252"/>
      <c r="AFT243" s="252"/>
      <c r="AFU243" s="252"/>
      <c r="AFV243" s="252"/>
      <c r="AFW243" s="252"/>
      <c r="AFX243" s="252"/>
      <c r="AFY243" s="252"/>
      <c r="AFZ243" s="252"/>
      <c r="AGA243" s="252"/>
      <c r="AGB243" s="252"/>
      <c r="AGC243" s="252"/>
      <c r="AGD243" s="252"/>
      <c r="AGE243" s="252"/>
      <c r="AGF243" s="252"/>
      <c r="AGG243" s="252"/>
      <c r="AGH243" s="252"/>
      <c r="AGI243" s="252"/>
      <c r="AGJ243" s="252"/>
      <c r="AGK243" s="252"/>
      <c r="AGL243" s="252"/>
      <c r="AGM243" s="252"/>
      <c r="AGN243" s="252"/>
      <c r="AGO243" s="252"/>
      <c r="AGP243" s="252"/>
      <c r="AGQ243" s="252"/>
      <c r="AGR243" s="252"/>
      <c r="AGS243" s="252"/>
      <c r="AGT243" s="252"/>
      <c r="AGU243" s="252"/>
      <c r="AGV243" s="252"/>
      <c r="AGW243" s="252"/>
      <c r="AGX243" s="252"/>
      <c r="AGY243" s="252"/>
      <c r="AGZ243" s="252"/>
      <c r="AHA243" s="252"/>
      <c r="AHB243" s="252"/>
      <c r="AHC243" s="252"/>
      <c r="AHD243" s="252"/>
      <c r="AHE243" s="252"/>
      <c r="AHF243" s="252"/>
      <c r="AHG243" s="252"/>
      <c r="AHH243" s="252"/>
      <c r="AHI243" s="252"/>
      <c r="AHJ243" s="252"/>
      <c r="AHK243" s="252"/>
      <c r="AHL243" s="252"/>
      <c r="AHM243" s="252"/>
      <c r="AHN243" s="252"/>
      <c r="AHO243" s="252"/>
      <c r="AHP243" s="252"/>
      <c r="AHQ243" s="252"/>
      <c r="AHR243" s="252"/>
      <c r="AHS243" s="252"/>
      <c r="AHT243" s="252"/>
      <c r="AHU243" s="252"/>
      <c r="AHV243" s="252"/>
      <c r="AHW243" s="252"/>
      <c r="AHX243" s="252"/>
      <c r="AHY243" s="252"/>
      <c r="AHZ243" s="252"/>
      <c r="AIA243" s="252"/>
      <c r="AIB243" s="252"/>
      <c r="AIC243" s="252"/>
      <c r="AID243" s="252"/>
      <c r="AIE243" s="252"/>
      <c r="AIF243" s="252"/>
      <c r="AIG243" s="252"/>
      <c r="AIH243" s="252"/>
      <c r="AII243" s="252"/>
      <c r="AIJ243" s="252"/>
      <c r="AIK243" s="252"/>
      <c r="AIL243" s="252"/>
      <c r="AIM243" s="252"/>
      <c r="AIN243" s="252"/>
      <c r="AIO243" s="252"/>
      <c r="AIP243" s="252"/>
      <c r="AIQ243" s="252"/>
      <c r="AIR243" s="252"/>
      <c r="AIS243" s="252"/>
      <c r="AIT243" s="252"/>
      <c r="AIU243" s="252"/>
      <c r="AIV243" s="252"/>
      <c r="AIW243" s="252"/>
      <c r="AIX243" s="252"/>
      <c r="AIY243" s="252"/>
      <c r="AIZ243" s="252"/>
      <c r="AJA243" s="252"/>
      <c r="AJB243" s="252"/>
      <c r="AJC243" s="252"/>
      <c r="AJD243" s="252"/>
      <c r="AJE243" s="252"/>
      <c r="AJF243" s="252"/>
      <c r="AJG243" s="252"/>
      <c r="AJH243" s="252"/>
      <c r="AJI243" s="252"/>
      <c r="AJJ243" s="252"/>
      <c r="AJK243" s="252"/>
      <c r="AJL243" s="252"/>
      <c r="AJM243" s="252"/>
      <c r="AJN243" s="252"/>
      <c r="AJO243" s="252"/>
      <c r="AJP243" s="252"/>
      <c r="AJQ243" s="252"/>
      <c r="AJR243" s="252"/>
      <c r="AJS243" s="252"/>
      <c r="AJT243" s="252"/>
      <c r="AJU243" s="252"/>
      <c r="AJV243" s="252"/>
      <c r="AJW243" s="252"/>
      <c r="AJX243" s="252"/>
      <c r="AJY243" s="252"/>
      <c r="AJZ243" s="252"/>
      <c r="AKA243" s="252"/>
      <c r="AKB243" s="252"/>
      <c r="AKC243" s="252"/>
      <c r="AKD243" s="252"/>
      <c r="AKE243" s="252"/>
      <c r="AKF243" s="252"/>
      <c r="AKG243" s="252"/>
      <c r="AKH243" s="252"/>
      <c r="AKI243" s="252"/>
      <c r="AKJ243" s="252"/>
      <c r="AKK243" s="252"/>
      <c r="AKL243" s="252"/>
      <c r="AKM243" s="252"/>
      <c r="AKN243" s="252"/>
      <c r="AKO243" s="252"/>
      <c r="AKP243" s="252"/>
      <c r="AKQ243" s="252"/>
      <c r="AKR243" s="252"/>
      <c r="AKS243" s="252"/>
      <c r="AKT243" s="252"/>
      <c r="AKU243" s="252"/>
      <c r="AKV243" s="252"/>
      <c r="AKW243" s="252"/>
      <c r="AKX243" s="252"/>
      <c r="AKY243" s="252"/>
      <c r="AKZ243" s="252"/>
      <c r="ALA243" s="252"/>
      <c r="ALB243" s="252"/>
      <c r="ALC243" s="252"/>
      <c r="ALD243" s="252"/>
      <c r="ALE243" s="252"/>
      <c r="ALF243" s="252"/>
      <c r="ALG243" s="252"/>
      <c r="ALH243" s="252"/>
      <c r="ALI243" s="252"/>
      <c r="ALJ243" s="252"/>
      <c r="ALK243" s="252"/>
      <c r="ALL243" s="252"/>
      <c r="ALM243" s="252"/>
      <c r="ALN243" s="252"/>
      <c r="ALO243" s="252"/>
      <c r="ALP243" s="252"/>
      <c r="ALQ243" s="252"/>
      <c r="ALR243" s="252"/>
      <c r="ALS243" s="252"/>
      <c r="ALT243" s="252"/>
      <c r="ALU243" s="252"/>
      <c r="ALV243" s="252"/>
      <c r="ALW243" s="252"/>
      <c r="ALX243" s="252"/>
      <c r="ALY243" s="252"/>
      <c r="ALZ243" s="252"/>
      <c r="AMA243" s="252"/>
      <c r="AMB243" s="252"/>
      <c r="AMC243" s="252"/>
      <c r="AMD243" s="252"/>
      <c r="AME243" s="252"/>
      <c r="AMF243" s="252"/>
      <c r="AMG243" s="252"/>
      <c r="AMH243" s="252"/>
      <c r="AMI243" s="252"/>
      <c r="AMJ243" s="252"/>
      <c r="AMK243" s="252"/>
      <c r="AML243" s="252"/>
      <c r="AMM243" s="252"/>
      <c r="AMN243" s="252"/>
      <c r="AMO243" s="252"/>
      <c r="AMP243" s="252"/>
      <c r="AMQ243" s="252"/>
      <c r="AMR243" s="252"/>
      <c r="AMS243" s="252"/>
      <c r="AMT243" s="252"/>
      <c r="AMU243" s="252"/>
      <c r="AMV243" s="252"/>
      <c r="AMW243" s="252"/>
      <c r="AMX243" s="252"/>
      <c r="AMY243" s="252"/>
      <c r="AMZ243" s="252"/>
      <c r="ANA243" s="252"/>
      <c r="ANB243" s="252"/>
      <c r="ANC243" s="252"/>
      <c r="AND243" s="252"/>
      <c r="ANE243" s="252"/>
      <c r="ANF243" s="252"/>
      <c r="ANG243" s="252"/>
      <c r="ANH243" s="252"/>
      <c r="ANI243" s="252"/>
      <c r="ANJ243" s="252"/>
      <c r="ANK243" s="252"/>
      <c r="ANL243" s="252"/>
      <c r="ANM243" s="252"/>
      <c r="ANN243" s="252"/>
      <c r="ANO243" s="252"/>
      <c r="ANP243" s="252"/>
      <c r="ANQ243" s="252"/>
      <c r="ANR243" s="252"/>
      <c r="ANS243" s="252"/>
      <c r="ANT243" s="252"/>
      <c r="ANU243" s="252"/>
      <c r="ANV243" s="252"/>
      <c r="ANW243" s="252"/>
      <c r="ANX243" s="252"/>
      <c r="ANY243" s="252"/>
      <c r="ANZ243" s="252"/>
      <c r="AOA243" s="252"/>
      <c r="AOB243" s="252"/>
      <c r="AOC243" s="252"/>
      <c r="AOD243" s="252"/>
      <c r="AOE243" s="252"/>
      <c r="AOF243" s="252"/>
      <c r="AOG243" s="252"/>
      <c r="AOH243" s="252"/>
      <c r="AOI243" s="252"/>
      <c r="AOJ243" s="252"/>
      <c r="AOK243" s="252"/>
      <c r="AOL243" s="252"/>
      <c r="AOM243" s="252"/>
      <c r="AON243" s="252"/>
      <c r="AOO243" s="252"/>
      <c r="AOP243" s="252"/>
      <c r="AOQ243" s="252"/>
      <c r="AOR243" s="252"/>
      <c r="AOS243" s="252"/>
      <c r="AOT243" s="252"/>
      <c r="AOU243" s="252"/>
      <c r="AOV243" s="252"/>
      <c r="AOW243" s="252"/>
      <c r="AOX243" s="252"/>
      <c r="AOY243" s="252"/>
      <c r="AOZ243" s="252"/>
      <c r="APA243" s="252"/>
      <c r="APB243" s="252"/>
      <c r="APC243" s="252"/>
      <c r="APD243" s="252"/>
      <c r="APE243" s="252"/>
      <c r="APF243" s="252"/>
      <c r="APG243" s="252"/>
      <c r="APH243" s="252"/>
      <c r="API243" s="252"/>
      <c r="APJ243" s="252"/>
      <c r="APK243" s="252"/>
      <c r="APL243" s="252"/>
      <c r="APM243" s="252"/>
      <c r="APN243" s="252"/>
      <c r="APO243" s="252"/>
      <c r="APP243" s="252"/>
    </row>
    <row r="244" spans="1:1108" s="153" customFormat="1">
      <c r="A244" s="42">
        <v>524</v>
      </c>
      <c r="B244" s="168">
        <v>227</v>
      </c>
      <c r="C244" s="102" t="s">
        <v>1354</v>
      </c>
      <c r="D244" s="174">
        <v>2025</v>
      </c>
      <c r="E244" s="97" t="s">
        <v>1240</v>
      </c>
      <c r="F244" s="280" t="s">
        <v>1356</v>
      </c>
      <c r="G244" s="405" t="s">
        <v>1355</v>
      </c>
      <c r="H244" s="405" t="s">
        <v>1358</v>
      </c>
      <c r="I244" s="405" t="s">
        <v>1357</v>
      </c>
      <c r="J244" s="10" t="s">
        <v>1359</v>
      </c>
      <c r="K244" s="10" t="s">
        <v>1360</v>
      </c>
      <c r="L244" s="74" t="s">
        <v>1361</v>
      </c>
      <c r="M244" s="10" t="s">
        <v>1362</v>
      </c>
      <c r="N244" s="74" t="s">
        <v>201</v>
      </c>
      <c r="O244" s="177">
        <v>101672</v>
      </c>
      <c r="P244" s="401">
        <v>50</v>
      </c>
      <c r="Q244" s="401" t="s">
        <v>0</v>
      </c>
      <c r="R244" s="401">
        <v>52</v>
      </c>
      <c r="S244" s="109" t="s">
        <v>0</v>
      </c>
      <c r="T244" s="109">
        <v>2</v>
      </c>
      <c r="U244" s="109" t="s">
        <v>0</v>
      </c>
      <c r="V244" s="109">
        <v>8.3000000000000007</v>
      </c>
      <c r="W244" s="109" t="s">
        <v>0</v>
      </c>
      <c r="X244" s="109">
        <v>4</v>
      </c>
      <c r="Y244" s="109" t="s">
        <v>0</v>
      </c>
      <c r="Z244" s="109">
        <v>3</v>
      </c>
      <c r="AA244" s="109" t="s">
        <v>0</v>
      </c>
      <c r="AB244" s="109"/>
      <c r="AC244" s="109" t="s">
        <v>0</v>
      </c>
      <c r="AD244" s="109"/>
      <c r="AE244" s="109" t="s">
        <v>0</v>
      </c>
      <c r="AF244" s="77">
        <v>3.5</v>
      </c>
      <c r="AG244" s="78">
        <v>4</v>
      </c>
      <c r="AH244" s="77" t="s">
        <v>1186</v>
      </c>
      <c r="AI244" s="77" t="s">
        <v>0</v>
      </c>
      <c r="AJ244" s="78"/>
      <c r="AK244" s="78"/>
      <c r="AL244" s="25" t="s">
        <v>11</v>
      </c>
      <c r="AM244" s="25"/>
      <c r="AN244" s="25"/>
      <c r="AO244" s="25"/>
      <c r="AP244" s="111">
        <v>20</v>
      </c>
      <c r="AQ244" s="111" t="s">
        <v>7</v>
      </c>
      <c r="AR244" s="83">
        <v>5.2999999999999999E-2</v>
      </c>
      <c r="AS244" s="83" t="s">
        <v>20</v>
      </c>
      <c r="AT244" s="265"/>
      <c r="AU244" s="266"/>
      <c r="AV244" s="266"/>
      <c r="AW244" s="74" t="s">
        <v>206</v>
      </c>
      <c r="AX244" s="74" t="s">
        <v>207</v>
      </c>
      <c r="AY244" s="74" t="s">
        <v>208</v>
      </c>
      <c r="AZ244" s="74" t="s">
        <v>209</v>
      </c>
      <c r="BA244" s="152" t="s">
        <v>4</v>
      </c>
      <c r="BB244" s="86" t="s">
        <v>165</v>
      </c>
      <c r="BC244" s="86" t="s">
        <v>4</v>
      </c>
      <c r="BD244" s="86" t="s">
        <v>166</v>
      </c>
      <c r="BE244" s="404" t="s">
        <v>1240</v>
      </c>
      <c r="BF244" s="236" t="s">
        <v>1363</v>
      </c>
      <c r="BG244" s="236" t="s">
        <v>1364</v>
      </c>
      <c r="BH244" s="236" t="s">
        <v>1365</v>
      </c>
      <c r="BM244" s="155" t="s">
        <v>215</v>
      </c>
      <c r="BN244" s="154" t="s">
        <v>216</v>
      </c>
      <c r="BO244" s="154" t="s">
        <v>217</v>
      </c>
      <c r="BP244" s="154" t="s">
        <v>218</v>
      </c>
      <c r="BQ244" s="155" t="s">
        <v>219</v>
      </c>
      <c r="BR244" s="154" t="s">
        <v>220</v>
      </c>
      <c r="BS244" s="121" t="s">
        <v>221</v>
      </c>
      <c r="BT244" s="121" t="s">
        <v>222</v>
      </c>
      <c r="BU244" s="121" t="s">
        <v>215</v>
      </c>
      <c r="BV244" s="121" t="s">
        <v>216</v>
      </c>
      <c r="BW244" s="121" t="s">
        <v>217</v>
      </c>
      <c r="BX244" s="121" t="s">
        <v>218</v>
      </c>
      <c r="BY244" s="121" t="s">
        <v>283</v>
      </c>
      <c r="BZ244" s="154"/>
      <c r="CA244" s="154"/>
      <c r="CB244" s="154"/>
      <c r="CC244" s="154" t="s">
        <v>227</v>
      </c>
      <c r="CD244" s="156" t="s">
        <v>228</v>
      </c>
      <c r="CE244" s="157" t="s">
        <v>229</v>
      </c>
      <c r="CF244" s="157" t="s">
        <v>230</v>
      </c>
      <c r="CG244" s="245" t="s">
        <v>231</v>
      </c>
      <c r="CH244" s="154" t="s">
        <v>232</v>
      </c>
      <c r="CI244" s="156" t="s">
        <v>233</v>
      </c>
      <c r="CJ244" s="156" t="s">
        <v>234</v>
      </c>
      <c r="CK244" s="158"/>
      <c r="CL244" s="158"/>
      <c r="CM244" s="158"/>
      <c r="CN244" s="158"/>
      <c r="CO244" s="158"/>
      <c r="CP244" s="158"/>
      <c r="CQ244" s="158"/>
      <c r="CR244" s="158"/>
      <c r="CS244" s="158"/>
      <c r="CT244" s="158"/>
      <c r="CU244" s="158"/>
      <c r="CV244" s="158"/>
      <c r="CW244" s="158"/>
      <c r="CX244" s="158"/>
      <c r="CY244" s="158"/>
      <c r="CZ244" s="91"/>
      <c r="DA244" s="92"/>
      <c r="DB244" s="92"/>
      <c r="DC244" s="92"/>
      <c r="DD244" s="92"/>
      <c r="DE244" s="91" t="s">
        <v>235</v>
      </c>
      <c r="DF244" s="92"/>
      <c r="DG244" s="158"/>
      <c r="DH244" s="158"/>
      <c r="DI244" s="92"/>
      <c r="DJ244" s="91"/>
      <c r="DK244" s="91"/>
      <c r="DL244" s="91"/>
      <c r="DM244" s="127" t="s">
        <v>283</v>
      </c>
      <c r="DN244" s="127" t="s">
        <v>283</v>
      </c>
      <c r="DO244" s="127" t="s">
        <v>283</v>
      </c>
      <c r="DP244" s="127"/>
      <c r="DQ244" s="91"/>
      <c r="DR244" s="91"/>
      <c r="DS244" s="91"/>
      <c r="DT244" s="91"/>
      <c r="DU244" s="91" t="s">
        <v>241</v>
      </c>
      <c r="DV244" s="91" t="s">
        <v>242</v>
      </c>
      <c r="DW244" s="91" t="s">
        <v>243</v>
      </c>
      <c r="DX244" s="91" t="s">
        <v>1316</v>
      </c>
      <c r="DY244" s="91"/>
      <c r="DZ244" s="91"/>
      <c r="EA244" s="91"/>
      <c r="EB244" s="91"/>
      <c r="EC244" s="91"/>
      <c r="ED244" s="91"/>
      <c r="EE244" s="91"/>
      <c r="EF244" s="91"/>
      <c r="EG244" s="94"/>
      <c r="EH244" s="94"/>
      <c r="EI244" s="95"/>
      <c r="EJ244" s="95"/>
      <c r="EK244" s="96"/>
      <c r="EL244" s="74"/>
      <c r="EM244" s="74"/>
      <c r="EN244" s="137"/>
      <c r="EO244" s="185"/>
      <c r="EP244" s="185"/>
      <c r="EQ244" s="185" t="s">
        <v>1366</v>
      </c>
      <c r="ER244" s="185" t="s">
        <v>1367</v>
      </c>
      <c r="ES244" s="185" t="s">
        <v>1368</v>
      </c>
      <c r="ET244" s="185"/>
      <c r="EU244" s="185"/>
      <c r="EV244" s="137"/>
      <c r="EW244" s="137"/>
      <c r="EX244" s="356" t="s">
        <v>603</v>
      </c>
      <c r="EY244" s="356"/>
      <c r="EZ244" s="356"/>
      <c r="FA244" s="356"/>
      <c r="FB244" s="356"/>
      <c r="FC244" s="356"/>
      <c r="FD244" s="356"/>
      <c r="FE244" s="356"/>
      <c r="FF244" s="240">
        <v>14789</v>
      </c>
      <c r="FG244" s="248"/>
      <c r="FH244" s="248"/>
      <c r="FI244" s="240">
        <v>115804</v>
      </c>
      <c r="FJ244" s="248"/>
      <c r="FK244" s="248"/>
      <c r="FL244" s="135">
        <v>1</v>
      </c>
      <c r="FM244" s="136"/>
      <c r="FN244" s="136"/>
      <c r="FO244" s="136"/>
      <c r="FP244" s="136"/>
      <c r="FQ244" s="136"/>
      <c r="FR244" s="136"/>
      <c r="FS244" s="136"/>
      <c r="FT244" s="136"/>
      <c r="FU244" s="136"/>
      <c r="FV244" s="136"/>
      <c r="FW244" s="249"/>
      <c r="FX244" s="249"/>
      <c r="FY244" s="249"/>
      <c r="FZ244" s="249"/>
      <c r="GA244" s="249"/>
      <c r="GB244" s="249"/>
      <c r="GC244" s="249"/>
      <c r="GD244" s="249"/>
      <c r="GE244" s="249"/>
      <c r="GF244" s="249"/>
      <c r="GG244" s="249"/>
      <c r="GH244" s="249"/>
      <c r="GI244" s="249"/>
      <c r="GJ244" s="249"/>
      <c r="GK244" s="249"/>
      <c r="GL244" s="249"/>
      <c r="GM244" s="249"/>
      <c r="GN244" s="249"/>
      <c r="GO244" s="249"/>
      <c r="GP244" s="249"/>
      <c r="GQ244" s="249"/>
      <c r="GR244" s="249"/>
      <c r="GS244" s="249"/>
      <c r="GT244" s="249"/>
      <c r="GU244" s="249"/>
      <c r="GV244" s="249"/>
      <c r="GW244" s="249"/>
      <c r="GX244" s="249"/>
      <c r="GY244" s="249"/>
      <c r="GZ244" s="249"/>
      <c r="HA244" s="249"/>
      <c r="HB244" s="249"/>
      <c r="HC244" s="249"/>
      <c r="HD244" s="249"/>
      <c r="HE244" s="249"/>
      <c r="HF244" s="249"/>
      <c r="HG244" s="249"/>
      <c r="HH244" s="249"/>
      <c r="HI244" s="249"/>
      <c r="HJ244" s="249"/>
      <c r="HK244" s="249"/>
      <c r="HL244" s="249"/>
      <c r="HM244" s="249"/>
      <c r="HN244" s="249"/>
      <c r="HO244" s="249"/>
      <c r="HP244" s="249"/>
      <c r="HQ244" s="249"/>
      <c r="HR244" s="249"/>
      <c r="HS244" s="249"/>
      <c r="HT244" s="249"/>
      <c r="HU244" s="249"/>
      <c r="HV244" s="249"/>
      <c r="HW244" s="249"/>
      <c r="HX244" s="249"/>
      <c r="HY244" s="249"/>
      <c r="HZ244" s="249"/>
      <c r="IA244" s="249"/>
      <c r="IB244" s="249"/>
      <c r="IC244" s="249"/>
      <c r="ID244" s="249"/>
      <c r="IE244" s="249"/>
      <c r="IF244" s="249"/>
      <c r="IG244" s="249"/>
      <c r="IH244" s="249"/>
      <c r="II244" s="249"/>
      <c r="IJ244" s="249"/>
      <c r="IK244" s="249"/>
      <c r="IL244" s="249"/>
      <c r="IM244" s="249"/>
      <c r="IN244" s="249"/>
      <c r="IO244" s="249"/>
      <c r="IP244" s="249"/>
      <c r="IQ244" s="249"/>
      <c r="IR244" s="249"/>
      <c r="IS244" s="249"/>
      <c r="IT244" s="249"/>
      <c r="IU244" s="249"/>
      <c r="IV244" s="249"/>
      <c r="IW244" s="249"/>
      <c r="IX244" s="249"/>
      <c r="IY244" s="249"/>
      <c r="IZ244" s="249"/>
      <c r="JA244" s="249"/>
      <c r="JB244" s="249"/>
      <c r="JC244" s="249"/>
      <c r="JD244" s="249"/>
      <c r="JE244" s="249"/>
      <c r="JF244" s="249"/>
      <c r="JG244" s="249"/>
      <c r="JH244" s="249"/>
      <c r="JI244" s="249"/>
      <c r="JJ244" s="249"/>
      <c r="JK244" s="249"/>
      <c r="JL244" s="249"/>
      <c r="JM244" s="249"/>
      <c r="JN244" s="249"/>
      <c r="JO244" s="249"/>
      <c r="JP244" s="249"/>
      <c r="JQ244" s="249"/>
      <c r="JR244" s="249"/>
      <c r="JS244" s="249"/>
      <c r="JT244" s="249"/>
      <c r="JU244" s="249"/>
      <c r="JV244" s="249"/>
      <c r="JW244" s="249"/>
      <c r="JX244" s="249"/>
      <c r="JY244" s="249"/>
      <c r="JZ244" s="249"/>
      <c r="KA244" s="249"/>
      <c r="KB244" s="249"/>
      <c r="KC244" s="249"/>
      <c r="KD244" s="249"/>
      <c r="KE244" s="249"/>
      <c r="KF244" s="249"/>
      <c r="KG244" s="249"/>
      <c r="KH244" s="249"/>
      <c r="KI244" s="249"/>
      <c r="KJ244" s="249"/>
      <c r="KK244" s="249"/>
      <c r="KL244" s="249"/>
      <c r="KM244" s="249"/>
      <c r="KN244" s="249"/>
      <c r="KO244" s="249"/>
      <c r="KP244" s="249"/>
      <c r="KQ244" s="249"/>
      <c r="KR244" s="249"/>
      <c r="KS244" s="249"/>
      <c r="KT244" s="249"/>
      <c r="KU244" s="249"/>
      <c r="KV244" s="249"/>
      <c r="KW244" s="249"/>
      <c r="KX244" s="249"/>
      <c r="KY244" s="249"/>
      <c r="KZ244" s="249"/>
      <c r="LA244" s="249"/>
      <c r="LB244" s="249"/>
      <c r="LC244" s="249"/>
      <c r="LD244" s="249"/>
      <c r="LE244" s="249"/>
      <c r="LF244" s="249"/>
      <c r="LG244" s="249"/>
      <c r="LH244" s="249"/>
      <c r="LI244" s="249"/>
      <c r="LJ244" s="249"/>
      <c r="LK244" s="249"/>
      <c r="LL244" s="249"/>
      <c r="LM244" s="249"/>
      <c r="LN244" s="249"/>
      <c r="LO244" s="249"/>
      <c r="LP244" s="249"/>
      <c r="LQ244" s="249"/>
      <c r="LR244" s="249"/>
      <c r="LS244" s="249"/>
      <c r="LT244" s="249"/>
      <c r="LU244" s="249"/>
      <c r="LV244" s="249"/>
      <c r="LW244" s="249"/>
      <c r="LX244" s="249"/>
      <c r="LY244" s="249"/>
      <c r="LZ244" s="249"/>
      <c r="MA244" s="249"/>
      <c r="MB244" s="249"/>
      <c r="MC244" s="249"/>
      <c r="MD244" s="249"/>
      <c r="ME244" s="249"/>
      <c r="MF244" s="249"/>
      <c r="MG244" s="249"/>
      <c r="MH244" s="249"/>
      <c r="MI244" s="249"/>
      <c r="MJ244" s="249"/>
      <c r="MK244" s="249"/>
      <c r="ML244" s="249"/>
      <c r="MM244" s="249"/>
      <c r="MN244" s="249"/>
      <c r="MO244" s="249"/>
      <c r="MP244" s="249"/>
      <c r="MQ244" s="249"/>
      <c r="MR244" s="249"/>
      <c r="MS244" s="249"/>
      <c r="MT244" s="249"/>
      <c r="MU244" s="249"/>
      <c r="MV244" s="249"/>
      <c r="MW244" s="249"/>
      <c r="MX244" s="249"/>
      <c r="MY244" s="249"/>
      <c r="MZ244" s="249"/>
      <c r="NA244" s="249"/>
      <c r="NB244" s="249"/>
      <c r="NC244" s="249"/>
      <c r="ND244" s="249"/>
      <c r="NE244" s="249"/>
      <c r="NF244" s="249"/>
      <c r="NG244" s="249"/>
      <c r="NH244" s="249"/>
      <c r="NI244" s="249"/>
      <c r="NJ244" s="249"/>
      <c r="NK244" s="249"/>
      <c r="NL244" s="249"/>
      <c r="NM244" s="249"/>
      <c r="NN244" s="249"/>
      <c r="NO244" s="249"/>
      <c r="NP244" s="249"/>
      <c r="NQ244" s="249"/>
      <c r="NR244" s="249"/>
      <c r="NS244" s="249"/>
      <c r="NT244" s="249"/>
      <c r="NU244" s="249"/>
      <c r="NV244" s="249"/>
      <c r="NW244" s="249"/>
      <c r="NX244" s="249"/>
      <c r="NY244" s="249"/>
      <c r="NZ244" s="249"/>
      <c r="OA244" s="249"/>
      <c r="OB244" s="249"/>
      <c r="OC244" s="249"/>
      <c r="OD244" s="249"/>
      <c r="OE244" s="249"/>
      <c r="OF244" s="249"/>
      <c r="OG244" s="249"/>
      <c r="OH244" s="249"/>
      <c r="OI244" s="249"/>
      <c r="OJ244" s="249"/>
      <c r="OK244" s="249"/>
      <c r="OL244" s="249"/>
      <c r="OM244" s="249"/>
      <c r="ON244" s="249"/>
      <c r="OO244" s="249"/>
      <c r="OP244" s="249"/>
      <c r="OQ244" s="249"/>
      <c r="OR244" s="249"/>
      <c r="OS244" s="249"/>
      <c r="OT244" s="249"/>
      <c r="OU244" s="249"/>
      <c r="OV244" s="249"/>
      <c r="OW244" s="249"/>
      <c r="OX244" s="249"/>
      <c r="OY244" s="249"/>
      <c r="OZ244" s="249"/>
      <c r="PA244" s="249"/>
      <c r="PB244" s="249"/>
      <c r="PC244" s="249"/>
      <c r="PD244" s="249"/>
      <c r="PE244" s="249"/>
      <c r="PF244" s="249"/>
      <c r="PG244" s="249"/>
      <c r="PH244" s="249"/>
      <c r="PI244" s="249"/>
      <c r="PJ244" s="249"/>
      <c r="PK244" s="249"/>
      <c r="PL244" s="249"/>
      <c r="PM244" s="249"/>
      <c r="PN244" s="249"/>
      <c r="PO244" s="249"/>
      <c r="PP244" s="249"/>
      <c r="PQ244" s="249"/>
      <c r="PR244" s="249"/>
      <c r="PS244" s="249"/>
      <c r="PT244" s="249"/>
      <c r="PU244" s="249"/>
      <c r="PV244" s="249"/>
      <c r="PW244" s="249"/>
      <c r="PX244" s="249"/>
      <c r="PY244" s="249"/>
      <c r="PZ244" s="249"/>
      <c r="QA244" s="249"/>
      <c r="QB244" s="249"/>
      <c r="QC244" s="249"/>
      <c r="QD244" s="249"/>
      <c r="QE244" s="249"/>
      <c r="QF244" s="249"/>
      <c r="QG244" s="249"/>
      <c r="QH244" s="249"/>
      <c r="QI244" s="249"/>
      <c r="QJ244" s="249"/>
      <c r="QK244" s="249"/>
      <c r="QL244" s="249"/>
      <c r="QM244" s="249"/>
      <c r="QN244" s="249"/>
      <c r="QO244" s="249"/>
      <c r="QP244" s="249"/>
      <c r="QQ244" s="249"/>
      <c r="QR244" s="249"/>
      <c r="QS244" s="249"/>
      <c r="QT244" s="249"/>
      <c r="QU244" s="249"/>
      <c r="QV244" s="249"/>
      <c r="QW244" s="249"/>
      <c r="QX244" s="249"/>
      <c r="QY244" s="249"/>
      <c r="QZ244" s="249"/>
      <c r="RA244" s="249"/>
      <c r="RB244" s="249"/>
      <c r="RC244" s="249"/>
      <c r="RD244" s="249"/>
      <c r="RE244" s="249"/>
      <c r="RF244" s="249"/>
      <c r="RG244" s="249"/>
      <c r="RH244" s="249"/>
      <c r="RI244" s="249"/>
      <c r="RJ244" s="249"/>
      <c r="RK244" s="249"/>
      <c r="RL244" s="249"/>
      <c r="RM244" s="249"/>
      <c r="RN244" s="249"/>
      <c r="RO244" s="249"/>
      <c r="RP244" s="249"/>
      <c r="RQ244" s="249"/>
      <c r="RR244" s="249"/>
      <c r="RS244" s="249"/>
      <c r="RT244" s="249"/>
      <c r="RU244" s="249"/>
      <c r="RV244" s="249"/>
      <c r="RW244" s="249"/>
      <c r="RX244" s="249"/>
      <c r="RY244" s="249"/>
      <c r="RZ244" s="249"/>
      <c r="SA244" s="249"/>
      <c r="SB244" s="249"/>
      <c r="SC244" s="249"/>
      <c r="SD244" s="249"/>
      <c r="SE244" s="249"/>
      <c r="SF244" s="249"/>
      <c r="SG244" s="249"/>
      <c r="SH244" s="249"/>
      <c r="SI244" s="249"/>
      <c r="SJ244" s="249"/>
      <c r="SK244" s="249"/>
      <c r="SL244" s="249"/>
      <c r="SM244" s="249"/>
      <c r="SN244" s="249"/>
      <c r="SO244" s="249"/>
      <c r="SP244" s="249"/>
      <c r="SQ244" s="249"/>
      <c r="SR244" s="249"/>
      <c r="SS244" s="249"/>
      <c r="ST244" s="249"/>
      <c r="SU244" s="249"/>
      <c r="SV244" s="249"/>
      <c r="SW244" s="249"/>
      <c r="SX244" s="249"/>
      <c r="SY244" s="249"/>
      <c r="SZ244" s="249"/>
      <c r="TA244" s="249"/>
      <c r="TB244" s="249"/>
      <c r="TC244" s="249"/>
      <c r="TD244" s="249"/>
      <c r="TE244" s="249"/>
      <c r="TF244" s="249"/>
      <c r="TG244" s="249"/>
      <c r="TH244" s="249"/>
      <c r="TI244" s="249"/>
      <c r="TJ244" s="249"/>
      <c r="TK244" s="249"/>
      <c r="TL244" s="249"/>
      <c r="TM244" s="249"/>
      <c r="TN244" s="249"/>
      <c r="TO244" s="249"/>
      <c r="TP244" s="249"/>
      <c r="TQ244" s="249"/>
      <c r="TR244" s="249"/>
      <c r="TS244" s="249"/>
      <c r="TT244" s="249"/>
      <c r="TU244" s="249"/>
      <c r="TV244" s="249"/>
      <c r="TW244" s="249"/>
      <c r="TX244" s="249"/>
      <c r="TY244" s="249"/>
      <c r="TZ244" s="249"/>
      <c r="UA244" s="249"/>
      <c r="UB244" s="249"/>
      <c r="UC244" s="249"/>
      <c r="UD244" s="249"/>
      <c r="UE244" s="249"/>
      <c r="UF244" s="249"/>
      <c r="UG244" s="249"/>
      <c r="UH244" s="249"/>
      <c r="UI244" s="249"/>
      <c r="UJ244" s="249"/>
      <c r="UK244" s="249"/>
      <c r="UL244" s="249"/>
      <c r="UM244" s="249"/>
      <c r="UN244" s="249"/>
      <c r="UO244" s="249"/>
      <c r="UP244" s="249"/>
      <c r="UQ244" s="249"/>
      <c r="UR244" s="249"/>
      <c r="US244" s="249"/>
      <c r="UT244" s="249"/>
      <c r="UU244" s="249"/>
      <c r="UV244" s="249"/>
      <c r="UW244" s="249"/>
      <c r="UX244" s="249"/>
      <c r="UY244" s="249"/>
      <c r="UZ244" s="249"/>
      <c r="VA244" s="249"/>
      <c r="VB244" s="249"/>
      <c r="VC244" s="249"/>
      <c r="VD244" s="249"/>
      <c r="VE244" s="249"/>
      <c r="VF244" s="249"/>
      <c r="VG244" s="249"/>
      <c r="VH244" s="249"/>
      <c r="VI244" s="249"/>
      <c r="VJ244" s="249"/>
      <c r="VK244" s="249"/>
      <c r="VL244" s="249"/>
      <c r="VM244" s="249"/>
      <c r="VN244" s="249"/>
      <c r="VO244" s="249"/>
      <c r="VP244" s="249"/>
      <c r="VQ244" s="249"/>
      <c r="VR244" s="249"/>
      <c r="VS244" s="249"/>
      <c r="VT244" s="249"/>
      <c r="VU244" s="249"/>
      <c r="VV244" s="249"/>
      <c r="VW244" s="249"/>
      <c r="VX244" s="249"/>
      <c r="VY244" s="249"/>
      <c r="VZ244" s="249"/>
      <c r="WA244" s="249"/>
      <c r="WB244" s="249"/>
      <c r="WC244" s="249"/>
      <c r="WD244" s="249"/>
      <c r="WE244" s="249"/>
      <c r="WF244" s="249"/>
      <c r="WG244" s="249"/>
      <c r="WH244" s="249"/>
      <c r="WI244" s="249"/>
      <c r="WJ244" s="249"/>
      <c r="WK244" s="249"/>
      <c r="WL244" s="249"/>
      <c r="WM244" s="249"/>
      <c r="WN244" s="249"/>
      <c r="WO244" s="249"/>
      <c r="WP244" s="249"/>
      <c r="WQ244" s="249"/>
      <c r="WR244" s="249"/>
      <c r="WS244" s="249"/>
      <c r="WT244" s="249"/>
      <c r="WU244" s="249"/>
      <c r="WV244" s="249"/>
      <c r="WW244" s="249"/>
      <c r="WX244" s="249"/>
      <c r="WY244" s="249"/>
      <c r="WZ244" s="249"/>
      <c r="XA244" s="249"/>
      <c r="XB244" s="249"/>
      <c r="XC244" s="249"/>
      <c r="XD244" s="249"/>
      <c r="XE244" s="249"/>
      <c r="XF244" s="249"/>
      <c r="XG244" s="249"/>
      <c r="XH244" s="249"/>
      <c r="XI244" s="249"/>
      <c r="XJ244" s="249"/>
      <c r="XK244" s="249"/>
      <c r="XL244" s="249"/>
      <c r="XM244" s="249"/>
      <c r="XN244" s="249"/>
      <c r="XO244" s="249"/>
      <c r="XP244" s="249"/>
      <c r="XQ244" s="249"/>
      <c r="XR244" s="249"/>
      <c r="XS244" s="249"/>
      <c r="XT244" s="249"/>
      <c r="XU244" s="249"/>
      <c r="XV244" s="249"/>
      <c r="XW244" s="249"/>
      <c r="XX244" s="249"/>
      <c r="XY244" s="249"/>
      <c r="XZ244" s="249"/>
      <c r="YA244" s="249"/>
      <c r="YB244" s="249"/>
      <c r="YC244" s="249"/>
      <c r="YD244" s="249"/>
      <c r="YE244" s="249"/>
      <c r="YF244" s="249"/>
      <c r="YG244" s="249"/>
      <c r="YH244" s="249"/>
      <c r="YI244" s="249"/>
      <c r="YJ244" s="249"/>
      <c r="YK244" s="249"/>
      <c r="YL244" s="249"/>
      <c r="YM244" s="249"/>
      <c r="YN244" s="249"/>
      <c r="YO244" s="249"/>
      <c r="YP244" s="249"/>
      <c r="YQ244" s="249"/>
      <c r="YR244" s="249"/>
      <c r="YS244" s="249"/>
      <c r="YT244" s="249"/>
      <c r="YU244" s="249"/>
      <c r="YV244" s="249"/>
      <c r="YW244" s="249"/>
      <c r="YX244" s="249"/>
      <c r="YY244" s="249"/>
      <c r="YZ244" s="249"/>
      <c r="ZA244" s="249"/>
      <c r="ZB244" s="249"/>
      <c r="ZC244" s="249"/>
      <c r="ZD244" s="249"/>
      <c r="ZE244" s="249"/>
      <c r="ZF244" s="249"/>
      <c r="ZG244" s="249"/>
      <c r="ZH244" s="249"/>
      <c r="ZI244" s="249"/>
      <c r="ZJ244" s="249"/>
      <c r="ZK244" s="249"/>
      <c r="ZL244" s="249"/>
      <c r="ZM244" s="249"/>
      <c r="ZN244" s="249"/>
      <c r="ZO244" s="249"/>
      <c r="ZP244" s="249"/>
      <c r="ZQ244" s="249"/>
      <c r="ZR244" s="249"/>
      <c r="ZS244" s="249"/>
      <c r="ZT244" s="249"/>
      <c r="ZU244" s="249"/>
      <c r="ZV244" s="249"/>
      <c r="ZW244" s="249"/>
      <c r="ZX244" s="249"/>
      <c r="ZY244" s="249"/>
      <c r="ZZ244" s="249"/>
      <c r="AAA244" s="249"/>
      <c r="AAB244" s="249"/>
      <c r="AAC244" s="249"/>
      <c r="AAD244" s="249"/>
      <c r="AAE244" s="249"/>
      <c r="AAF244" s="249"/>
      <c r="AAG244" s="249"/>
      <c r="AAH244" s="249"/>
      <c r="AAI244" s="249"/>
      <c r="AAJ244" s="249"/>
      <c r="AAK244" s="249"/>
      <c r="AAL244" s="249"/>
      <c r="AAM244" s="249"/>
      <c r="AAN244" s="249"/>
      <c r="AAO244" s="249"/>
      <c r="AAP244" s="249"/>
      <c r="AAQ244" s="249"/>
      <c r="AAR244" s="249"/>
      <c r="AAS244" s="249"/>
      <c r="AAT244" s="249"/>
      <c r="AAU244" s="249"/>
      <c r="AAV244" s="249"/>
      <c r="AAW244" s="249"/>
      <c r="AAX244" s="249"/>
      <c r="AAY244" s="249"/>
      <c r="AAZ244" s="249"/>
      <c r="ABA244" s="249"/>
      <c r="ABB244" s="249"/>
      <c r="ABC244" s="249"/>
      <c r="ABD244" s="249"/>
      <c r="ABE244" s="249"/>
      <c r="ABF244" s="249"/>
      <c r="ABG244" s="249"/>
      <c r="ABH244" s="249"/>
      <c r="ABI244" s="249"/>
      <c r="ABJ244" s="249"/>
      <c r="ABK244" s="249"/>
      <c r="ABL244" s="249"/>
      <c r="ABM244" s="249"/>
      <c r="ABN244" s="249"/>
      <c r="ABO244" s="249"/>
      <c r="ABP244" s="249"/>
      <c r="ABQ244" s="249"/>
      <c r="ABR244" s="249"/>
      <c r="ABS244" s="249"/>
      <c r="ABT244" s="249"/>
      <c r="ABU244" s="249"/>
      <c r="ABV244" s="249"/>
      <c r="ABW244" s="249"/>
      <c r="ABX244" s="249"/>
      <c r="ABY244" s="249"/>
      <c r="ABZ244" s="249"/>
      <c r="ACA244" s="249"/>
      <c r="ACB244" s="249"/>
      <c r="ACC244" s="249"/>
      <c r="ACD244" s="249"/>
      <c r="ACE244" s="249"/>
      <c r="ACF244" s="249"/>
      <c r="ACG244" s="249"/>
      <c r="ACH244" s="249"/>
      <c r="ACI244" s="249"/>
      <c r="ACJ244" s="249"/>
      <c r="ACK244" s="249"/>
      <c r="ACL244" s="249"/>
      <c r="ACM244" s="249"/>
      <c r="ACN244" s="249"/>
      <c r="ACO244" s="249"/>
      <c r="ACP244" s="249"/>
      <c r="ACQ244" s="249"/>
      <c r="ACR244" s="249"/>
      <c r="ACS244" s="249"/>
      <c r="ACT244" s="249"/>
      <c r="ACU244" s="249"/>
      <c r="ACV244" s="249"/>
      <c r="ACW244" s="249"/>
      <c r="ACX244" s="249"/>
      <c r="ACY244" s="249"/>
      <c r="ACZ244" s="249"/>
      <c r="ADA244" s="249"/>
      <c r="ADB244" s="249"/>
      <c r="ADC244" s="249"/>
      <c r="ADD244" s="249"/>
      <c r="ADE244" s="249"/>
      <c r="ADF244" s="249"/>
      <c r="ADG244" s="249"/>
      <c r="ADH244" s="249"/>
      <c r="ADI244" s="249"/>
      <c r="ADJ244" s="249"/>
      <c r="ADK244" s="249"/>
      <c r="ADL244" s="249"/>
      <c r="ADM244" s="249"/>
      <c r="ADN244" s="249"/>
      <c r="ADO244" s="249"/>
      <c r="ADP244" s="249"/>
      <c r="ADQ244" s="249"/>
      <c r="ADR244" s="249"/>
      <c r="ADS244" s="249"/>
      <c r="ADT244" s="249"/>
      <c r="ADU244" s="249"/>
      <c r="ADV244" s="249"/>
      <c r="ADW244" s="249"/>
      <c r="ADX244" s="249"/>
      <c r="ADY244" s="249"/>
      <c r="ADZ244" s="249"/>
      <c r="AEA244" s="249"/>
      <c r="AEB244" s="249"/>
      <c r="AEC244" s="249"/>
      <c r="AED244" s="249"/>
      <c r="AEE244" s="249"/>
      <c r="AEF244" s="249"/>
      <c r="AEG244" s="249"/>
      <c r="AEH244" s="249"/>
      <c r="AEI244" s="249"/>
      <c r="AEJ244" s="249"/>
      <c r="AEK244" s="249"/>
      <c r="AEL244" s="249"/>
      <c r="AEM244" s="249"/>
      <c r="AEN244" s="249"/>
      <c r="AEO244" s="249"/>
      <c r="AEP244" s="249"/>
      <c r="AEQ244" s="249"/>
      <c r="AER244" s="249"/>
      <c r="AES244" s="249"/>
      <c r="AET244" s="249"/>
      <c r="AEU244" s="249"/>
      <c r="AEV244" s="249"/>
      <c r="AEW244" s="249"/>
      <c r="AEX244" s="249"/>
      <c r="AEY244" s="249"/>
      <c r="AEZ244" s="249"/>
      <c r="AFA244" s="249"/>
      <c r="AFB244" s="249"/>
      <c r="AFC244" s="249"/>
      <c r="AFD244" s="249"/>
      <c r="AFE244" s="249"/>
      <c r="AFF244" s="249"/>
      <c r="AFG244" s="249"/>
      <c r="AFH244" s="249"/>
      <c r="AFI244" s="249"/>
      <c r="AFJ244" s="249"/>
      <c r="AFK244" s="249"/>
      <c r="AFL244" s="249"/>
      <c r="AFM244" s="249"/>
      <c r="AFN244" s="249"/>
      <c r="AFO244" s="249"/>
      <c r="AFP244" s="249"/>
      <c r="AFQ244" s="249"/>
      <c r="AFR244" s="249"/>
      <c r="AFS244" s="249"/>
      <c r="AFT244" s="249"/>
      <c r="AFU244" s="249"/>
      <c r="AFV244" s="249"/>
      <c r="AFW244" s="249"/>
      <c r="AFX244" s="249"/>
      <c r="AFY244" s="249"/>
      <c r="AFZ244" s="249"/>
      <c r="AGA244" s="249"/>
      <c r="AGB244" s="249"/>
      <c r="AGC244" s="249"/>
      <c r="AGD244" s="249"/>
      <c r="AGE244" s="249"/>
      <c r="AGF244" s="249"/>
      <c r="AGG244" s="249"/>
      <c r="AGH244" s="249"/>
      <c r="AGI244" s="249"/>
      <c r="AGJ244" s="249"/>
      <c r="AGK244" s="249"/>
      <c r="AGL244" s="249"/>
      <c r="AGM244" s="249"/>
      <c r="AGN244" s="249"/>
      <c r="AGO244" s="249"/>
      <c r="AGP244" s="249"/>
      <c r="AGQ244" s="249"/>
      <c r="AGR244" s="249"/>
      <c r="AGS244" s="249"/>
      <c r="AGT244" s="249"/>
      <c r="AGU244" s="249"/>
      <c r="AGV244" s="249"/>
      <c r="AGW244" s="249"/>
      <c r="AGX244" s="249"/>
      <c r="AGY244" s="249"/>
      <c r="AGZ244" s="249"/>
      <c r="AHA244" s="249"/>
      <c r="AHB244" s="249"/>
      <c r="AHC244" s="249"/>
      <c r="AHD244" s="249"/>
      <c r="AHE244" s="249"/>
      <c r="AHF244" s="249"/>
      <c r="AHG244" s="249"/>
      <c r="AHH244" s="249"/>
      <c r="AHI244" s="249"/>
      <c r="AHJ244" s="249"/>
      <c r="AHK244" s="249"/>
      <c r="AHL244" s="249"/>
      <c r="AHM244" s="249"/>
      <c r="AHN244" s="249"/>
      <c r="AHO244" s="249"/>
      <c r="AHP244" s="249"/>
      <c r="AHQ244" s="249"/>
      <c r="AHR244" s="249"/>
      <c r="AHS244" s="249"/>
      <c r="AHT244" s="249"/>
      <c r="AHU244" s="249"/>
      <c r="AHV244" s="249"/>
      <c r="AHW244" s="249"/>
      <c r="AHX244" s="249"/>
      <c r="AHY244" s="249"/>
      <c r="AHZ244" s="249"/>
      <c r="AIA244" s="249"/>
      <c r="AIB244" s="249"/>
      <c r="AIC244" s="249"/>
      <c r="AID244" s="249"/>
      <c r="AIE244" s="249"/>
      <c r="AIF244" s="249"/>
      <c r="AIG244" s="249"/>
      <c r="AIH244" s="249"/>
      <c r="AII244" s="249"/>
      <c r="AIJ244" s="249"/>
      <c r="AIK244" s="249"/>
      <c r="AIL244" s="249"/>
      <c r="AIM244" s="249"/>
      <c r="AIN244" s="249"/>
      <c r="AIO244" s="249"/>
      <c r="AIP244" s="249"/>
      <c r="AIQ244" s="249"/>
      <c r="AIR244" s="249"/>
      <c r="AIS244" s="249"/>
      <c r="AIT244" s="249"/>
      <c r="AIU244" s="249"/>
      <c r="AIV244" s="249"/>
      <c r="AIW244" s="249"/>
      <c r="AIX244" s="249"/>
      <c r="AIY244" s="249"/>
      <c r="AIZ244" s="249"/>
      <c r="AJA244" s="249"/>
      <c r="AJB244" s="249"/>
      <c r="AJC244" s="249"/>
      <c r="AJD244" s="249"/>
      <c r="AJE244" s="249"/>
      <c r="AJF244" s="249"/>
      <c r="AJG244" s="249"/>
      <c r="AJH244" s="249"/>
      <c r="AJI244" s="249"/>
      <c r="AJJ244" s="249"/>
      <c r="AJK244" s="249"/>
      <c r="AJL244" s="249"/>
      <c r="AJM244" s="249"/>
      <c r="AJN244" s="249"/>
      <c r="AJO244" s="249"/>
      <c r="AJP244" s="249"/>
      <c r="AJQ244" s="249"/>
      <c r="AJR244" s="249"/>
      <c r="AJS244" s="249"/>
      <c r="AJT244" s="249"/>
      <c r="AJU244" s="249"/>
      <c r="AJV244" s="249"/>
      <c r="AJW244" s="249"/>
      <c r="AJX244" s="249"/>
      <c r="AJY244" s="249"/>
      <c r="AJZ244" s="249"/>
      <c r="AKA244" s="249"/>
      <c r="AKB244" s="249"/>
      <c r="AKC244" s="249"/>
      <c r="AKD244" s="249"/>
      <c r="AKE244" s="249"/>
      <c r="AKF244" s="249"/>
      <c r="AKG244" s="249"/>
      <c r="AKH244" s="249"/>
      <c r="AKI244" s="249"/>
      <c r="AKJ244" s="249"/>
      <c r="AKK244" s="249"/>
      <c r="AKL244" s="249"/>
      <c r="AKM244" s="249"/>
      <c r="AKN244" s="249"/>
      <c r="AKO244" s="249"/>
      <c r="AKP244" s="249"/>
      <c r="AKQ244" s="249"/>
      <c r="AKR244" s="249"/>
      <c r="AKS244" s="249"/>
      <c r="AKT244" s="249"/>
      <c r="AKU244" s="249"/>
      <c r="AKV244" s="249"/>
      <c r="AKW244" s="249"/>
      <c r="AKX244" s="249"/>
      <c r="AKY244" s="249"/>
      <c r="AKZ244" s="249"/>
      <c r="ALA244" s="249"/>
      <c r="ALB244" s="249"/>
      <c r="ALC244" s="249"/>
      <c r="ALD244" s="249"/>
      <c r="ALE244" s="249"/>
      <c r="ALF244" s="249"/>
      <c r="ALG244" s="249"/>
      <c r="ALH244" s="249"/>
      <c r="ALI244" s="249"/>
      <c r="ALJ244" s="249"/>
      <c r="ALK244" s="249"/>
      <c r="ALL244" s="249"/>
      <c r="ALM244" s="249"/>
      <c r="ALN244" s="249"/>
      <c r="ALO244" s="249"/>
      <c r="ALP244" s="249"/>
      <c r="ALQ244" s="249"/>
      <c r="ALR244" s="249"/>
      <c r="ALS244" s="249"/>
      <c r="ALT244" s="249"/>
      <c r="ALU244" s="249"/>
      <c r="ALV244" s="249"/>
      <c r="ALW244" s="249"/>
      <c r="ALX244" s="249"/>
      <c r="ALY244" s="249"/>
      <c r="ALZ244" s="249"/>
      <c r="AMA244" s="249"/>
      <c r="AMB244" s="249"/>
      <c r="AMC244" s="249"/>
      <c r="AMD244" s="249"/>
      <c r="AME244" s="249"/>
      <c r="AMF244" s="249"/>
      <c r="AMG244" s="249"/>
      <c r="AMH244" s="249"/>
      <c r="AMI244" s="249"/>
      <c r="AMJ244" s="249"/>
      <c r="AMK244" s="249"/>
      <c r="AML244" s="249"/>
      <c r="AMM244" s="249"/>
      <c r="AMN244" s="249"/>
      <c r="AMO244" s="249"/>
      <c r="AMP244" s="249"/>
      <c r="AMQ244" s="249"/>
      <c r="AMR244" s="249"/>
      <c r="AMS244" s="249"/>
      <c r="AMT244" s="249"/>
      <c r="AMU244" s="249"/>
      <c r="AMV244" s="249"/>
      <c r="AMW244" s="249"/>
      <c r="AMX244" s="249"/>
      <c r="AMY244" s="249"/>
      <c r="AMZ244" s="249"/>
      <c r="ANA244" s="249"/>
      <c r="ANB244" s="249"/>
      <c r="ANC244" s="249"/>
      <c r="AND244" s="249"/>
      <c r="ANE244" s="249"/>
      <c r="ANF244" s="249"/>
      <c r="ANG244" s="249"/>
      <c r="ANH244" s="249"/>
      <c r="ANI244" s="249"/>
      <c r="ANJ244" s="249"/>
      <c r="ANK244" s="249"/>
      <c r="ANL244" s="249"/>
      <c r="ANM244" s="249"/>
      <c r="ANN244" s="249"/>
      <c r="ANO244" s="249"/>
      <c r="ANP244" s="249"/>
      <c r="ANQ244" s="249"/>
      <c r="ANR244" s="249"/>
      <c r="ANS244" s="249"/>
      <c r="ANT244" s="249"/>
      <c r="ANU244" s="249"/>
      <c r="ANV244" s="249"/>
      <c r="ANW244" s="249"/>
      <c r="ANX244" s="249"/>
      <c r="ANY244" s="249"/>
      <c r="ANZ244" s="249"/>
      <c r="AOA244" s="249"/>
      <c r="AOB244" s="249"/>
      <c r="AOC244" s="249"/>
      <c r="AOD244" s="249"/>
      <c r="AOE244" s="249"/>
      <c r="AOF244" s="249"/>
      <c r="AOG244" s="249"/>
      <c r="AOH244" s="249"/>
      <c r="AOI244" s="249"/>
      <c r="AOJ244" s="249"/>
      <c r="AOK244" s="249"/>
      <c r="AOL244" s="249"/>
      <c r="AOM244" s="249"/>
      <c r="AON244" s="249"/>
      <c r="AOO244" s="249"/>
      <c r="AOP244" s="249"/>
      <c r="AOQ244" s="249"/>
      <c r="AOR244" s="249"/>
      <c r="AOS244" s="249"/>
      <c r="AOT244" s="249"/>
      <c r="AOU244" s="249"/>
      <c r="AOV244" s="249"/>
      <c r="AOW244" s="249"/>
      <c r="AOX244" s="249"/>
      <c r="AOY244" s="249"/>
      <c r="AOZ244" s="249"/>
      <c r="APA244" s="249"/>
      <c r="APB244" s="249"/>
      <c r="APC244" s="249"/>
      <c r="APD244" s="249"/>
      <c r="APE244" s="249"/>
      <c r="APF244" s="249"/>
      <c r="APG244" s="249"/>
      <c r="APH244" s="249"/>
      <c r="API244" s="249"/>
      <c r="APJ244" s="249"/>
      <c r="APK244" s="249"/>
      <c r="APL244" s="249"/>
      <c r="APM244" s="249"/>
      <c r="APN244" s="249"/>
      <c r="APO244" s="249"/>
      <c r="APP244" s="249"/>
    </row>
    <row r="245" spans="1:1108" s="153" customFormat="1">
      <c r="A245" s="42">
        <v>525</v>
      </c>
      <c r="B245" s="168">
        <v>228</v>
      </c>
      <c r="C245" s="102" t="s">
        <v>1369</v>
      </c>
      <c r="D245" s="174">
        <v>2025</v>
      </c>
      <c r="E245" s="97" t="s">
        <v>1240</v>
      </c>
      <c r="F245" s="280" t="s">
        <v>1356</v>
      </c>
      <c r="G245" s="405" t="s">
        <v>1355</v>
      </c>
      <c r="H245" s="405" t="s">
        <v>1358</v>
      </c>
      <c r="I245" s="405" t="s">
        <v>1357</v>
      </c>
      <c r="J245" s="10" t="s">
        <v>1359</v>
      </c>
      <c r="K245" s="10" t="s">
        <v>1360</v>
      </c>
      <c r="L245" s="74" t="s">
        <v>1361</v>
      </c>
      <c r="M245" s="10" t="s">
        <v>1362</v>
      </c>
      <c r="N245" s="74" t="s">
        <v>201</v>
      </c>
      <c r="O245" s="177">
        <v>101675</v>
      </c>
      <c r="P245" s="401">
        <v>60</v>
      </c>
      <c r="Q245" s="401" t="s">
        <v>0</v>
      </c>
      <c r="R245" s="401">
        <v>65</v>
      </c>
      <c r="S245" s="109" t="s">
        <v>0</v>
      </c>
      <c r="T245" s="109">
        <v>2</v>
      </c>
      <c r="U245" s="109" t="s">
        <v>0</v>
      </c>
      <c r="V245" s="109">
        <v>9.3000000000000007</v>
      </c>
      <c r="W245" s="109" t="s">
        <v>0</v>
      </c>
      <c r="X245" s="109">
        <v>5</v>
      </c>
      <c r="Y245" s="109" t="s">
        <v>0</v>
      </c>
      <c r="Z245" s="109">
        <v>3</v>
      </c>
      <c r="AA245" s="109" t="s">
        <v>0</v>
      </c>
      <c r="AB245" s="109"/>
      <c r="AC245" s="109" t="s">
        <v>0</v>
      </c>
      <c r="AD245" s="109"/>
      <c r="AE245" s="109" t="s">
        <v>0</v>
      </c>
      <c r="AF245" s="77">
        <v>4</v>
      </c>
      <c r="AG245" s="78">
        <v>6</v>
      </c>
      <c r="AH245" s="77" t="s">
        <v>202</v>
      </c>
      <c r="AI245" s="77" t="s">
        <v>0</v>
      </c>
      <c r="AJ245" s="78"/>
      <c r="AK245" s="78"/>
      <c r="AL245" s="25" t="s">
        <v>11</v>
      </c>
      <c r="AM245" s="25"/>
      <c r="AN245" s="25"/>
      <c r="AO245" s="25"/>
      <c r="AP245" s="111">
        <v>20</v>
      </c>
      <c r="AQ245" s="111" t="s">
        <v>7</v>
      </c>
      <c r="AR245" s="83">
        <v>8.2000000000000003E-2</v>
      </c>
      <c r="AS245" s="83" t="s">
        <v>20</v>
      </c>
      <c r="AT245" s="265"/>
      <c r="AU245" s="266"/>
      <c r="AV245" s="266"/>
      <c r="AW245" s="74" t="s">
        <v>206</v>
      </c>
      <c r="AX245" s="74" t="s">
        <v>207</v>
      </c>
      <c r="AY245" s="74" t="s">
        <v>208</v>
      </c>
      <c r="AZ245" s="74" t="s">
        <v>209</v>
      </c>
      <c r="BA245" s="152" t="s">
        <v>4</v>
      </c>
      <c r="BB245" s="86" t="s">
        <v>165</v>
      </c>
      <c r="BC245" s="86" t="s">
        <v>4</v>
      </c>
      <c r="BD245" s="86" t="s">
        <v>166</v>
      </c>
      <c r="BE245" s="404" t="s">
        <v>1240</v>
      </c>
      <c r="BF245" s="236" t="s">
        <v>1363</v>
      </c>
      <c r="BG245" s="236" t="s">
        <v>1364</v>
      </c>
      <c r="BH245" s="236" t="s">
        <v>1365</v>
      </c>
      <c r="BM245" s="155" t="s">
        <v>215</v>
      </c>
      <c r="BN245" s="154" t="s">
        <v>216</v>
      </c>
      <c r="BO245" s="154" t="s">
        <v>217</v>
      </c>
      <c r="BP245" s="154" t="s">
        <v>218</v>
      </c>
      <c r="BQ245" s="155" t="s">
        <v>219</v>
      </c>
      <c r="BR245" s="154" t="s">
        <v>220</v>
      </c>
      <c r="BS245" s="121" t="s">
        <v>221</v>
      </c>
      <c r="BT245" s="121" t="s">
        <v>222</v>
      </c>
      <c r="BU245" s="121" t="s">
        <v>215</v>
      </c>
      <c r="BV245" s="121" t="s">
        <v>216</v>
      </c>
      <c r="BW245" s="121" t="s">
        <v>217</v>
      </c>
      <c r="BX245" s="121" t="s">
        <v>218</v>
      </c>
      <c r="BY245" s="121" t="s">
        <v>283</v>
      </c>
      <c r="BZ245" s="154"/>
      <c r="CA245" s="154"/>
      <c r="CB245" s="154"/>
      <c r="CC245" s="154" t="s">
        <v>227</v>
      </c>
      <c r="CD245" s="156" t="s">
        <v>228</v>
      </c>
      <c r="CE245" s="157" t="s">
        <v>229</v>
      </c>
      <c r="CF245" s="157" t="s">
        <v>230</v>
      </c>
      <c r="CG245" s="245" t="s">
        <v>231</v>
      </c>
      <c r="CH245" s="154" t="s">
        <v>232</v>
      </c>
      <c r="CI245" s="156" t="s">
        <v>233</v>
      </c>
      <c r="CJ245" s="156" t="s">
        <v>234</v>
      </c>
      <c r="CK245" s="158"/>
      <c r="CL245" s="158"/>
      <c r="CM245" s="158"/>
      <c r="CN245" s="158"/>
      <c r="CO245" s="158"/>
      <c r="CP245" s="158"/>
      <c r="CQ245" s="158"/>
      <c r="CR245" s="158"/>
      <c r="CS245" s="158"/>
      <c r="CT245" s="158"/>
      <c r="CU245" s="158"/>
      <c r="CV245" s="158"/>
      <c r="CW245" s="158"/>
      <c r="CX245" s="158"/>
      <c r="CY245" s="158"/>
      <c r="CZ245" s="91"/>
      <c r="DA245" s="92"/>
      <c r="DB245" s="92"/>
      <c r="DC245" s="92"/>
      <c r="DD245" s="92"/>
      <c r="DE245" s="91" t="s">
        <v>235</v>
      </c>
      <c r="DF245" s="92"/>
      <c r="DG245" s="158"/>
      <c r="DH245" s="158"/>
      <c r="DI245" s="92"/>
      <c r="DJ245" s="91"/>
      <c r="DK245" s="91"/>
      <c r="DL245" s="91"/>
      <c r="DM245" s="127" t="s">
        <v>283</v>
      </c>
      <c r="DN245" s="127" t="s">
        <v>283</v>
      </c>
      <c r="DO245" s="127" t="s">
        <v>283</v>
      </c>
      <c r="DP245" s="127"/>
      <c r="DQ245" s="91"/>
      <c r="DR245" s="91"/>
      <c r="DS245" s="91"/>
      <c r="DT245" s="91"/>
      <c r="DU245" s="91" t="s">
        <v>241</v>
      </c>
      <c r="DV245" s="91" t="s">
        <v>242</v>
      </c>
      <c r="DW245" s="91" t="s">
        <v>243</v>
      </c>
      <c r="DX245" s="91" t="s">
        <v>1316</v>
      </c>
      <c r="DY245" s="91"/>
      <c r="DZ245" s="91"/>
      <c r="EA245" s="91"/>
      <c r="EB245" s="91"/>
      <c r="EC245" s="91"/>
      <c r="ED245" s="91"/>
      <c r="EE245" s="91"/>
      <c r="EF245" s="91"/>
      <c r="EG245" s="94"/>
      <c r="EH245" s="94"/>
      <c r="EI245" s="95"/>
      <c r="EJ245" s="95"/>
      <c r="EK245" s="96"/>
      <c r="EL245" s="74"/>
      <c r="EM245" s="74"/>
      <c r="EN245" s="137"/>
      <c r="EO245" s="185"/>
      <c r="EP245" s="185"/>
      <c r="EQ245" s="185" t="s">
        <v>1366</v>
      </c>
      <c r="ER245" s="185" t="s">
        <v>1367</v>
      </c>
      <c r="ES245" s="185" t="s">
        <v>1368</v>
      </c>
      <c r="ET245" s="185"/>
      <c r="EU245" s="185"/>
      <c r="EV245" s="137"/>
      <c r="EW245" s="137"/>
      <c r="EX245" s="356" t="s">
        <v>603</v>
      </c>
      <c r="EY245" s="356"/>
      <c r="EZ245" s="356"/>
      <c r="FA245" s="356"/>
      <c r="FB245" s="356"/>
      <c r="FC245" s="356"/>
      <c r="FD245" s="356"/>
      <c r="FE245" s="356"/>
      <c r="FF245" s="248"/>
      <c r="FG245" s="248"/>
      <c r="FH245" s="248"/>
      <c r="FI245" s="248"/>
      <c r="FJ245" s="248"/>
      <c r="FK245" s="248"/>
      <c r="FL245" s="135">
        <v>1</v>
      </c>
      <c r="FM245" s="136"/>
      <c r="FN245" s="136"/>
      <c r="FO245" s="136"/>
      <c r="FP245" s="136"/>
      <c r="FQ245" s="136"/>
      <c r="FR245" s="136"/>
      <c r="FS245" s="136"/>
      <c r="FT245" s="136"/>
      <c r="FU245" s="136"/>
      <c r="FV245" s="136"/>
      <c r="FW245" s="249"/>
      <c r="FX245" s="249"/>
      <c r="FY245" s="249"/>
      <c r="FZ245" s="249"/>
      <c r="GA245" s="249"/>
      <c r="GB245" s="249"/>
      <c r="GC245" s="249"/>
      <c r="GD245" s="249"/>
      <c r="GE245" s="249"/>
      <c r="GF245" s="249"/>
      <c r="GG245" s="249"/>
      <c r="GH245" s="249"/>
      <c r="GI245" s="249"/>
      <c r="GJ245" s="249"/>
      <c r="GK245" s="249"/>
      <c r="GL245" s="249"/>
      <c r="GM245" s="249"/>
      <c r="GN245" s="249"/>
      <c r="GO245" s="249"/>
      <c r="GP245" s="249"/>
      <c r="GQ245" s="249"/>
      <c r="GR245" s="249"/>
      <c r="GS245" s="249"/>
      <c r="GT245" s="249"/>
      <c r="GU245" s="249"/>
      <c r="GV245" s="249"/>
      <c r="GW245" s="249"/>
      <c r="GX245" s="249"/>
      <c r="GY245" s="249"/>
      <c r="GZ245" s="249"/>
      <c r="HA245" s="249"/>
      <c r="HB245" s="249"/>
      <c r="HC245" s="249"/>
      <c r="HD245" s="249"/>
      <c r="HE245" s="249"/>
      <c r="HF245" s="249"/>
      <c r="HG245" s="249"/>
      <c r="HH245" s="249"/>
      <c r="HI245" s="249"/>
      <c r="HJ245" s="249"/>
      <c r="HK245" s="249"/>
      <c r="HL245" s="249"/>
      <c r="HM245" s="249"/>
      <c r="HN245" s="249"/>
      <c r="HO245" s="249"/>
      <c r="HP245" s="249"/>
      <c r="HQ245" s="249"/>
      <c r="HR245" s="249"/>
      <c r="HS245" s="249"/>
      <c r="HT245" s="249"/>
      <c r="HU245" s="249"/>
      <c r="HV245" s="249"/>
      <c r="HW245" s="249"/>
      <c r="HX245" s="249"/>
      <c r="HY245" s="249"/>
      <c r="HZ245" s="249"/>
      <c r="IA245" s="249"/>
      <c r="IB245" s="249"/>
      <c r="IC245" s="249"/>
      <c r="ID245" s="249"/>
      <c r="IE245" s="249"/>
      <c r="IF245" s="249"/>
      <c r="IG245" s="249"/>
      <c r="IH245" s="249"/>
      <c r="II245" s="249"/>
      <c r="IJ245" s="249"/>
      <c r="IK245" s="249"/>
      <c r="IL245" s="249"/>
      <c r="IM245" s="249"/>
      <c r="IN245" s="249"/>
      <c r="IO245" s="249"/>
      <c r="IP245" s="249"/>
      <c r="IQ245" s="249"/>
      <c r="IR245" s="249"/>
      <c r="IS245" s="249"/>
      <c r="IT245" s="249"/>
      <c r="IU245" s="249"/>
      <c r="IV245" s="249"/>
      <c r="IW245" s="249"/>
      <c r="IX245" s="249"/>
      <c r="IY245" s="249"/>
      <c r="IZ245" s="249"/>
      <c r="JA245" s="249"/>
      <c r="JB245" s="249"/>
      <c r="JC245" s="249"/>
      <c r="JD245" s="249"/>
      <c r="JE245" s="249"/>
      <c r="JF245" s="249"/>
      <c r="JG245" s="249"/>
      <c r="JH245" s="249"/>
      <c r="JI245" s="249"/>
      <c r="JJ245" s="249"/>
      <c r="JK245" s="249"/>
      <c r="JL245" s="249"/>
      <c r="JM245" s="249"/>
      <c r="JN245" s="249"/>
      <c r="JO245" s="249"/>
      <c r="JP245" s="249"/>
      <c r="JQ245" s="249"/>
      <c r="JR245" s="249"/>
      <c r="JS245" s="249"/>
      <c r="JT245" s="249"/>
      <c r="JU245" s="249"/>
      <c r="JV245" s="249"/>
      <c r="JW245" s="249"/>
      <c r="JX245" s="249"/>
      <c r="JY245" s="249"/>
      <c r="JZ245" s="249"/>
      <c r="KA245" s="249"/>
      <c r="KB245" s="249"/>
      <c r="KC245" s="249"/>
      <c r="KD245" s="249"/>
      <c r="KE245" s="249"/>
      <c r="KF245" s="249"/>
      <c r="KG245" s="249"/>
      <c r="KH245" s="249"/>
      <c r="KI245" s="249"/>
      <c r="KJ245" s="249"/>
      <c r="KK245" s="249"/>
      <c r="KL245" s="249"/>
      <c r="KM245" s="249"/>
      <c r="KN245" s="249"/>
      <c r="KO245" s="249"/>
      <c r="KP245" s="249"/>
      <c r="KQ245" s="249"/>
      <c r="KR245" s="249"/>
      <c r="KS245" s="249"/>
      <c r="KT245" s="249"/>
      <c r="KU245" s="249"/>
      <c r="KV245" s="249"/>
      <c r="KW245" s="249"/>
      <c r="KX245" s="249"/>
      <c r="KY245" s="249"/>
      <c r="KZ245" s="249"/>
      <c r="LA245" s="249"/>
      <c r="LB245" s="249"/>
      <c r="LC245" s="249"/>
      <c r="LD245" s="249"/>
      <c r="LE245" s="249"/>
      <c r="LF245" s="249"/>
      <c r="LG245" s="249"/>
      <c r="LH245" s="249"/>
      <c r="LI245" s="249"/>
      <c r="LJ245" s="249"/>
      <c r="LK245" s="249"/>
      <c r="LL245" s="249"/>
      <c r="LM245" s="249"/>
      <c r="LN245" s="249"/>
      <c r="LO245" s="249"/>
      <c r="LP245" s="249"/>
      <c r="LQ245" s="249"/>
      <c r="LR245" s="249"/>
      <c r="LS245" s="249"/>
      <c r="LT245" s="249"/>
      <c r="LU245" s="249"/>
      <c r="LV245" s="249"/>
      <c r="LW245" s="249"/>
      <c r="LX245" s="249"/>
      <c r="LY245" s="249"/>
      <c r="LZ245" s="249"/>
      <c r="MA245" s="249"/>
      <c r="MB245" s="249"/>
      <c r="MC245" s="249"/>
      <c r="MD245" s="249"/>
      <c r="ME245" s="249"/>
      <c r="MF245" s="249"/>
      <c r="MG245" s="249"/>
      <c r="MH245" s="249"/>
      <c r="MI245" s="249"/>
      <c r="MJ245" s="249"/>
      <c r="MK245" s="249"/>
      <c r="ML245" s="249"/>
      <c r="MM245" s="249"/>
      <c r="MN245" s="249"/>
      <c r="MO245" s="249"/>
      <c r="MP245" s="249"/>
      <c r="MQ245" s="249"/>
      <c r="MR245" s="249"/>
      <c r="MS245" s="249"/>
      <c r="MT245" s="249"/>
      <c r="MU245" s="249"/>
      <c r="MV245" s="249"/>
      <c r="MW245" s="249"/>
      <c r="MX245" s="249"/>
      <c r="MY245" s="249"/>
      <c r="MZ245" s="249"/>
      <c r="NA245" s="249"/>
      <c r="NB245" s="249"/>
      <c r="NC245" s="249"/>
      <c r="ND245" s="249"/>
      <c r="NE245" s="249"/>
      <c r="NF245" s="249"/>
      <c r="NG245" s="249"/>
      <c r="NH245" s="249"/>
      <c r="NI245" s="249"/>
      <c r="NJ245" s="249"/>
      <c r="NK245" s="249"/>
      <c r="NL245" s="249"/>
      <c r="NM245" s="249"/>
      <c r="NN245" s="249"/>
      <c r="NO245" s="249"/>
      <c r="NP245" s="249"/>
      <c r="NQ245" s="249"/>
      <c r="NR245" s="249"/>
      <c r="NS245" s="249"/>
      <c r="NT245" s="249"/>
      <c r="NU245" s="249"/>
      <c r="NV245" s="249"/>
      <c r="NW245" s="249"/>
      <c r="NX245" s="249"/>
      <c r="NY245" s="249"/>
      <c r="NZ245" s="249"/>
      <c r="OA245" s="249"/>
      <c r="OB245" s="249"/>
      <c r="OC245" s="249"/>
      <c r="OD245" s="249"/>
      <c r="OE245" s="249"/>
      <c r="OF245" s="249"/>
      <c r="OG245" s="249"/>
      <c r="OH245" s="249"/>
      <c r="OI245" s="249"/>
      <c r="OJ245" s="249"/>
      <c r="OK245" s="249"/>
      <c r="OL245" s="249"/>
      <c r="OM245" s="249"/>
      <c r="ON245" s="249"/>
      <c r="OO245" s="249"/>
      <c r="OP245" s="249"/>
      <c r="OQ245" s="249"/>
      <c r="OR245" s="249"/>
      <c r="OS245" s="249"/>
      <c r="OT245" s="249"/>
      <c r="OU245" s="249"/>
      <c r="OV245" s="249"/>
      <c r="OW245" s="249"/>
      <c r="OX245" s="249"/>
      <c r="OY245" s="249"/>
      <c r="OZ245" s="249"/>
      <c r="PA245" s="249"/>
      <c r="PB245" s="249"/>
      <c r="PC245" s="249"/>
      <c r="PD245" s="249"/>
      <c r="PE245" s="249"/>
      <c r="PF245" s="249"/>
      <c r="PG245" s="249"/>
      <c r="PH245" s="249"/>
      <c r="PI245" s="249"/>
      <c r="PJ245" s="249"/>
      <c r="PK245" s="249"/>
      <c r="PL245" s="249"/>
      <c r="PM245" s="249"/>
      <c r="PN245" s="249"/>
      <c r="PO245" s="249"/>
      <c r="PP245" s="249"/>
      <c r="PQ245" s="249"/>
      <c r="PR245" s="249"/>
      <c r="PS245" s="249"/>
      <c r="PT245" s="249"/>
      <c r="PU245" s="249"/>
      <c r="PV245" s="249"/>
      <c r="PW245" s="249"/>
      <c r="PX245" s="249"/>
      <c r="PY245" s="249"/>
      <c r="PZ245" s="249"/>
      <c r="QA245" s="249"/>
      <c r="QB245" s="249"/>
      <c r="QC245" s="249"/>
      <c r="QD245" s="249"/>
      <c r="QE245" s="249"/>
      <c r="QF245" s="249"/>
      <c r="QG245" s="249"/>
      <c r="QH245" s="249"/>
      <c r="QI245" s="249"/>
      <c r="QJ245" s="249"/>
      <c r="QK245" s="249"/>
      <c r="QL245" s="249"/>
      <c r="QM245" s="249"/>
      <c r="QN245" s="249"/>
      <c r="QO245" s="249"/>
      <c r="QP245" s="249"/>
      <c r="QQ245" s="249"/>
      <c r="QR245" s="249"/>
      <c r="QS245" s="249"/>
      <c r="QT245" s="249"/>
      <c r="QU245" s="249"/>
      <c r="QV245" s="249"/>
      <c r="QW245" s="249"/>
      <c r="QX245" s="249"/>
      <c r="QY245" s="249"/>
      <c r="QZ245" s="249"/>
      <c r="RA245" s="249"/>
      <c r="RB245" s="249"/>
      <c r="RC245" s="249"/>
      <c r="RD245" s="249"/>
      <c r="RE245" s="249"/>
      <c r="RF245" s="249"/>
      <c r="RG245" s="249"/>
      <c r="RH245" s="249"/>
      <c r="RI245" s="249"/>
      <c r="RJ245" s="249"/>
      <c r="RK245" s="249"/>
      <c r="RL245" s="249"/>
      <c r="RM245" s="249"/>
      <c r="RN245" s="249"/>
      <c r="RO245" s="249"/>
      <c r="RP245" s="249"/>
      <c r="RQ245" s="249"/>
      <c r="RR245" s="249"/>
      <c r="RS245" s="249"/>
      <c r="RT245" s="249"/>
      <c r="RU245" s="249"/>
      <c r="RV245" s="249"/>
      <c r="RW245" s="249"/>
      <c r="RX245" s="249"/>
      <c r="RY245" s="249"/>
      <c r="RZ245" s="249"/>
      <c r="SA245" s="249"/>
      <c r="SB245" s="249"/>
      <c r="SC245" s="249"/>
      <c r="SD245" s="249"/>
      <c r="SE245" s="249"/>
      <c r="SF245" s="249"/>
      <c r="SG245" s="249"/>
      <c r="SH245" s="249"/>
      <c r="SI245" s="249"/>
      <c r="SJ245" s="249"/>
      <c r="SK245" s="249"/>
      <c r="SL245" s="249"/>
      <c r="SM245" s="249"/>
      <c r="SN245" s="249"/>
      <c r="SO245" s="249"/>
      <c r="SP245" s="249"/>
      <c r="SQ245" s="249"/>
      <c r="SR245" s="249"/>
      <c r="SS245" s="249"/>
      <c r="ST245" s="249"/>
      <c r="SU245" s="249"/>
      <c r="SV245" s="249"/>
      <c r="SW245" s="249"/>
      <c r="SX245" s="249"/>
      <c r="SY245" s="249"/>
      <c r="SZ245" s="249"/>
      <c r="TA245" s="249"/>
      <c r="TB245" s="249"/>
      <c r="TC245" s="249"/>
      <c r="TD245" s="249"/>
      <c r="TE245" s="249"/>
      <c r="TF245" s="249"/>
      <c r="TG245" s="249"/>
      <c r="TH245" s="249"/>
      <c r="TI245" s="249"/>
      <c r="TJ245" s="249"/>
      <c r="TK245" s="249"/>
      <c r="TL245" s="249"/>
      <c r="TM245" s="249"/>
      <c r="TN245" s="249"/>
      <c r="TO245" s="249"/>
      <c r="TP245" s="249"/>
      <c r="TQ245" s="249"/>
      <c r="TR245" s="249"/>
      <c r="TS245" s="249"/>
      <c r="TT245" s="249"/>
      <c r="TU245" s="249"/>
      <c r="TV245" s="249"/>
      <c r="TW245" s="249"/>
      <c r="TX245" s="249"/>
      <c r="TY245" s="249"/>
      <c r="TZ245" s="249"/>
      <c r="UA245" s="249"/>
      <c r="UB245" s="249"/>
      <c r="UC245" s="249"/>
      <c r="UD245" s="249"/>
      <c r="UE245" s="249"/>
      <c r="UF245" s="249"/>
      <c r="UG245" s="249"/>
      <c r="UH245" s="249"/>
      <c r="UI245" s="249"/>
      <c r="UJ245" s="249"/>
      <c r="UK245" s="249"/>
      <c r="UL245" s="249"/>
      <c r="UM245" s="249"/>
      <c r="UN245" s="249"/>
      <c r="UO245" s="249"/>
      <c r="UP245" s="249"/>
      <c r="UQ245" s="249"/>
      <c r="UR245" s="249"/>
      <c r="US245" s="249"/>
      <c r="UT245" s="249"/>
      <c r="UU245" s="249"/>
      <c r="UV245" s="249"/>
      <c r="UW245" s="249"/>
      <c r="UX245" s="249"/>
      <c r="UY245" s="249"/>
      <c r="UZ245" s="249"/>
      <c r="VA245" s="249"/>
      <c r="VB245" s="249"/>
      <c r="VC245" s="249"/>
      <c r="VD245" s="249"/>
      <c r="VE245" s="249"/>
      <c r="VF245" s="249"/>
      <c r="VG245" s="249"/>
      <c r="VH245" s="249"/>
      <c r="VI245" s="249"/>
      <c r="VJ245" s="249"/>
      <c r="VK245" s="249"/>
      <c r="VL245" s="249"/>
      <c r="VM245" s="249"/>
      <c r="VN245" s="249"/>
      <c r="VO245" s="249"/>
      <c r="VP245" s="249"/>
      <c r="VQ245" s="249"/>
      <c r="VR245" s="249"/>
      <c r="VS245" s="249"/>
      <c r="VT245" s="249"/>
      <c r="VU245" s="249"/>
      <c r="VV245" s="249"/>
      <c r="VW245" s="249"/>
      <c r="VX245" s="249"/>
      <c r="VY245" s="249"/>
      <c r="VZ245" s="249"/>
      <c r="WA245" s="249"/>
      <c r="WB245" s="249"/>
      <c r="WC245" s="249"/>
      <c r="WD245" s="249"/>
      <c r="WE245" s="249"/>
      <c r="WF245" s="249"/>
      <c r="WG245" s="249"/>
      <c r="WH245" s="249"/>
      <c r="WI245" s="249"/>
      <c r="WJ245" s="249"/>
      <c r="WK245" s="249"/>
      <c r="WL245" s="249"/>
      <c r="WM245" s="249"/>
      <c r="WN245" s="249"/>
      <c r="WO245" s="249"/>
      <c r="WP245" s="249"/>
      <c r="WQ245" s="249"/>
      <c r="WR245" s="249"/>
      <c r="WS245" s="249"/>
      <c r="WT245" s="249"/>
      <c r="WU245" s="249"/>
      <c r="WV245" s="249"/>
      <c r="WW245" s="249"/>
      <c r="WX245" s="249"/>
      <c r="WY245" s="249"/>
      <c r="WZ245" s="249"/>
      <c r="XA245" s="249"/>
      <c r="XB245" s="249"/>
      <c r="XC245" s="249"/>
      <c r="XD245" s="249"/>
      <c r="XE245" s="249"/>
      <c r="XF245" s="249"/>
      <c r="XG245" s="249"/>
      <c r="XH245" s="249"/>
      <c r="XI245" s="249"/>
      <c r="XJ245" s="249"/>
      <c r="XK245" s="249"/>
      <c r="XL245" s="249"/>
      <c r="XM245" s="249"/>
      <c r="XN245" s="249"/>
      <c r="XO245" s="249"/>
      <c r="XP245" s="249"/>
      <c r="XQ245" s="249"/>
      <c r="XR245" s="249"/>
      <c r="XS245" s="249"/>
      <c r="XT245" s="249"/>
      <c r="XU245" s="249"/>
      <c r="XV245" s="249"/>
      <c r="XW245" s="249"/>
      <c r="XX245" s="249"/>
      <c r="XY245" s="249"/>
      <c r="XZ245" s="249"/>
      <c r="YA245" s="249"/>
      <c r="YB245" s="249"/>
      <c r="YC245" s="249"/>
      <c r="YD245" s="249"/>
      <c r="YE245" s="249"/>
      <c r="YF245" s="249"/>
      <c r="YG245" s="249"/>
      <c r="YH245" s="249"/>
      <c r="YI245" s="249"/>
      <c r="YJ245" s="249"/>
      <c r="YK245" s="249"/>
      <c r="YL245" s="249"/>
      <c r="YM245" s="249"/>
      <c r="YN245" s="249"/>
      <c r="YO245" s="249"/>
      <c r="YP245" s="249"/>
      <c r="YQ245" s="249"/>
      <c r="YR245" s="249"/>
      <c r="YS245" s="249"/>
      <c r="YT245" s="249"/>
      <c r="YU245" s="249"/>
      <c r="YV245" s="249"/>
      <c r="YW245" s="249"/>
      <c r="YX245" s="249"/>
      <c r="YY245" s="249"/>
      <c r="YZ245" s="249"/>
      <c r="ZA245" s="249"/>
      <c r="ZB245" s="249"/>
      <c r="ZC245" s="249"/>
      <c r="ZD245" s="249"/>
      <c r="ZE245" s="249"/>
      <c r="ZF245" s="249"/>
      <c r="ZG245" s="249"/>
      <c r="ZH245" s="249"/>
      <c r="ZI245" s="249"/>
      <c r="ZJ245" s="249"/>
      <c r="ZK245" s="249"/>
      <c r="ZL245" s="249"/>
      <c r="ZM245" s="249"/>
      <c r="ZN245" s="249"/>
      <c r="ZO245" s="249"/>
      <c r="ZP245" s="249"/>
      <c r="ZQ245" s="249"/>
      <c r="ZR245" s="249"/>
      <c r="ZS245" s="249"/>
      <c r="ZT245" s="249"/>
      <c r="ZU245" s="249"/>
      <c r="ZV245" s="249"/>
      <c r="ZW245" s="249"/>
      <c r="ZX245" s="249"/>
      <c r="ZY245" s="249"/>
      <c r="ZZ245" s="249"/>
      <c r="AAA245" s="249"/>
      <c r="AAB245" s="249"/>
      <c r="AAC245" s="249"/>
      <c r="AAD245" s="249"/>
      <c r="AAE245" s="249"/>
      <c r="AAF245" s="249"/>
      <c r="AAG245" s="249"/>
      <c r="AAH245" s="249"/>
      <c r="AAI245" s="249"/>
      <c r="AAJ245" s="249"/>
      <c r="AAK245" s="249"/>
      <c r="AAL245" s="249"/>
      <c r="AAM245" s="249"/>
      <c r="AAN245" s="249"/>
      <c r="AAO245" s="249"/>
      <c r="AAP245" s="249"/>
      <c r="AAQ245" s="249"/>
      <c r="AAR245" s="249"/>
      <c r="AAS245" s="249"/>
      <c r="AAT245" s="249"/>
      <c r="AAU245" s="249"/>
      <c r="AAV245" s="249"/>
      <c r="AAW245" s="249"/>
      <c r="AAX245" s="249"/>
      <c r="AAY245" s="249"/>
      <c r="AAZ245" s="249"/>
      <c r="ABA245" s="249"/>
      <c r="ABB245" s="249"/>
      <c r="ABC245" s="249"/>
      <c r="ABD245" s="249"/>
      <c r="ABE245" s="249"/>
      <c r="ABF245" s="249"/>
      <c r="ABG245" s="249"/>
      <c r="ABH245" s="249"/>
      <c r="ABI245" s="249"/>
      <c r="ABJ245" s="249"/>
      <c r="ABK245" s="249"/>
      <c r="ABL245" s="249"/>
      <c r="ABM245" s="249"/>
      <c r="ABN245" s="249"/>
      <c r="ABO245" s="249"/>
      <c r="ABP245" s="249"/>
      <c r="ABQ245" s="249"/>
      <c r="ABR245" s="249"/>
      <c r="ABS245" s="249"/>
      <c r="ABT245" s="249"/>
      <c r="ABU245" s="249"/>
      <c r="ABV245" s="249"/>
      <c r="ABW245" s="249"/>
      <c r="ABX245" s="249"/>
      <c r="ABY245" s="249"/>
      <c r="ABZ245" s="249"/>
      <c r="ACA245" s="249"/>
      <c r="ACB245" s="249"/>
      <c r="ACC245" s="249"/>
      <c r="ACD245" s="249"/>
      <c r="ACE245" s="249"/>
      <c r="ACF245" s="249"/>
      <c r="ACG245" s="249"/>
      <c r="ACH245" s="249"/>
      <c r="ACI245" s="249"/>
      <c r="ACJ245" s="249"/>
      <c r="ACK245" s="249"/>
      <c r="ACL245" s="249"/>
      <c r="ACM245" s="249"/>
      <c r="ACN245" s="249"/>
      <c r="ACO245" s="249"/>
      <c r="ACP245" s="249"/>
      <c r="ACQ245" s="249"/>
      <c r="ACR245" s="249"/>
      <c r="ACS245" s="249"/>
      <c r="ACT245" s="249"/>
      <c r="ACU245" s="249"/>
      <c r="ACV245" s="249"/>
      <c r="ACW245" s="249"/>
      <c r="ACX245" s="249"/>
      <c r="ACY245" s="249"/>
      <c r="ACZ245" s="249"/>
      <c r="ADA245" s="249"/>
      <c r="ADB245" s="249"/>
      <c r="ADC245" s="249"/>
      <c r="ADD245" s="249"/>
      <c r="ADE245" s="249"/>
      <c r="ADF245" s="249"/>
      <c r="ADG245" s="249"/>
      <c r="ADH245" s="249"/>
      <c r="ADI245" s="249"/>
      <c r="ADJ245" s="249"/>
      <c r="ADK245" s="249"/>
      <c r="ADL245" s="249"/>
      <c r="ADM245" s="249"/>
      <c r="ADN245" s="249"/>
      <c r="ADO245" s="249"/>
      <c r="ADP245" s="249"/>
      <c r="ADQ245" s="249"/>
      <c r="ADR245" s="249"/>
      <c r="ADS245" s="249"/>
      <c r="ADT245" s="249"/>
      <c r="ADU245" s="249"/>
      <c r="ADV245" s="249"/>
      <c r="ADW245" s="249"/>
      <c r="ADX245" s="249"/>
      <c r="ADY245" s="249"/>
      <c r="ADZ245" s="249"/>
      <c r="AEA245" s="249"/>
      <c r="AEB245" s="249"/>
      <c r="AEC245" s="249"/>
      <c r="AED245" s="249"/>
      <c r="AEE245" s="249"/>
      <c r="AEF245" s="249"/>
      <c r="AEG245" s="249"/>
      <c r="AEH245" s="249"/>
      <c r="AEI245" s="249"/>
      <c r="AEJ245" s="249"/>
      <c r="AEK245" s="249"/>
      <c r="AEL245" s="249"/>
      <c r="AEM245" s="249"/>
      <c r="AEN245" s="249"/>
      <c r="AEO245" s="249"/>
      <c r="AEP245" s="249"/>
      <c r="AEQ245" s="249"/>
      <c r="AER245" s="249"/>
      <c r="AES245" s="249"/>
      <c r="AET245" s="249"/>
      <c r="AEU245" s="249"/>
      <c r="AEV245" s="249"/>
      <c r="AEW245" s="249"/>
      <c r="AEX245" s="249"/>
      <c r="AEY245" s="249"/>
      <c r="AEZ245" s="249"/>
      <c r="AFA245" s="249"/>
      <c r="AFB245" s="249"/>
      <c r="AFC245" s="249"/>
      <c r="AFD245" s="249"/>
      <c r="AFE245" s="249"/>
      <c r="AFF245" s="249"/>
      <c r="AFG245" s="249"/>
      <c r="AFH245" s="249"/>
      <c r="AFI245" s="249"/>
      <c r="AFJ245" s="249"/>
      <c r="AFK245" s="249"/>
      <c r="AFL245" s="249"/>
      <c r="AFM245" s="249"/>
      <c r="AFN245" s="249"/>
      <c r="AFO245" s="249"/>
      <c r="AFP245" s="249"/>
      <c r="AFQ245" s="249"/>
      <c r="AFR245" s="249"/>
      <c r="AFS245" s="249"/>
      <c r="AFT245" s="249"/>
      <c r="AFU245" s="249"/>
      <c r="AFV245" s="249"/>
      <c r="AFW245" s="249"/>
      <c r="AFX245" s="249"/>
      <c r="AFY245" s="249"/>
      <c r="AFZ245" s="249"/>
      <c r="AGA245" s="249"/>
      <c r="AGB245" s="249"/>
      <c r="AGC245" s="249"/>
      <c r="AGD245" s="249"/>
      <c r="AGE245" s="249"/>
      <c r="AGF245" s="249"/>
      <c r="AGG245" s="249"/>
      <c r="AGH245" s="249"/>
      <c r="AGI245" s="249"/>
      <c r="AGJ245" s="249"/>
      <c r="AGK245" s="249"/>
      <c r="AGL245" s="249"/>
      <c r="AGM245" s="249"/>
      <c r="AGN245" s="249"/>
      <c r="AGO245" s="249"/>
      <c r="AGP245" s="249"/>
      <c r="AGQ245" s="249"/>
      <c r="AGR245" s="249"/>
      <c r="AGS245" s="249"/>
      <c r="AGT245" s="249"/>
      <c r="AGU245" s="249"/>
      <c r="AGV245" s="249"/>
      <c r="AGW245" s="249"/>
      <c r="AGX245" s="249"/>
      <c r="AGY245" s="249"/>
      <c r="AGZ245" s="249"/>
      <c r="AHA245" s="249"/>
      <c r="AHB245" s="249"/>
      <c r="AHC245" s="249"/>
      <c r="AHD245" s="249"/>
      <c r="AHE245" s="249"/>
      <c r="AHF245" s="249"/>
      <c r="AHG245" s="249"/>
      <c r="AHH245" s="249"/>
      <c r="AHI245" s="249"/>
      <c r="AHJ245" s="249"/>
      <c r="AHK245" s="249"/>
      <c r="AHL245" s="249"/>
      <c r="AHM245" s="249"/>
      <c r="AHN245" s="249"/>
      <c r="AHO245" s="249"/>
      <c r="AHP245" s="249"/>
      <c r="AHQ245" s="249"/>
      <c r="AHR245" s="249"/>
      <c r="AHS245" s="249"/>
      <c r="AHT245" s="249"/>
      <c r="AHU245" s="249"/>
      <c r="AHV245" s="249"/>
      <c r="AHW245" s="249"/>
      <c r="AHX245" s="249"/>
      <c r="AHY245" s="249"/>
      <c r="AHZ245" s="249"/>
      <c r="AIA245" s="249"/>
      <c r="AIB245" s="249"/>
      <c r="AIC245" s="249"/>
      <c r="AID245" s="249"/>
      <c r="AIE245" s="249"/>
      <c r="AIF245" s="249"/>
      <c r="AIG245" s="249"/>
      <c r="AIH245" s="249"/>
      <c r="AII245" s="249"/>
      <c r="AIJ245" s="249"/>
      <c r="AIK245" s="249"/>
      <c r="AIL245" s="249"/>
      <c r="AIM245" s="249"/>
      <c r="AIN245" s="249"/>
      <c r="AIO245" s="249"/>
      <c r="AIP245" s="249"/>
      <c r="AIQ245" s="249"/>
      <c r="AIR245" s="249"/>
      <c r="AIS245" s="249"/>
      <c r="AIT245" s="249"/>
      <c r="AIU245" s="249"/>
      <c r="AIV245" s="249"/>
      <c r="AIW245" s="249"/>
      <c r="AIX245" s="249"/>
      <c r="AIY245" s="249"/>
      <c r="AIZ245" s="249"/>
      <c r="AJA245" s="249"/>
      <c r="AJB245" s="249"/>
      <c r="AJC245" s="249"/>
      <c r="AJD245" s="249"/>
      <c r="AJE245" s="249"/>
      <c r="AJF245" s="249"/>
      <c r="AJG245" s="249"/>
      <c r="AJH245" s="249"/>
      <c r="AJI245" s="249"/>
      <c r="AJJ245" s="249"/>
      <c r="AJK245" s="249"/>
      <c r="AJL245" s="249"/>
      <c r="AJM245" s="249"/>
      <c r="AJN245" s="249"/>
      <c r="AJO245" s="249"/>
      <c r="AJP245" s="249"/>
      <c r="AJQ245" s="249"/>
      <c r="AJR245" s="249"/>
      <c r="AJS245" s="249"/>
      <c r="AJT245" s="249"/>
      <c r="AJU245" s="249"/>
      <c r="AJV245" s="249"/>
      <c r="AJW245" s="249"/>
      <c r="AJX245" s="249"/>
      <c r="AJY245" s="249"/>
      <c r="AJZ245" s="249"/>
      <c r="AKA245" s="249"/>
      <c r="AKB245" s="249"/>
      <c r="AKC245" s="249"/>
      <c r="AKD245" s="249"/>
      <c r="AKE245" s="249"/>
      <c r="AKF245" s="249"/>
      <c r="AKG245" s="249"/>
      <c r="AKH245" s="249"/>
      <c r="AKI245" s="249"/>
      <c r="AKJ245" s="249"/>
      <c r="AKK245" s="249"/>
      <c r="AKL245" s="249"/>
      <c r="AKM245" s="249"/>
      <c r="AKN245" s="249"/>
      <c r="AKO245" s="249"/>
      <c r="AKP245" s="249"/>
      <c r="AKQ245" s="249"/>
      <c r="AKR245" s="249"/>
      <c r="AKS245" s="249"/>
      <c r="AKT245" s="249"/>
      <c r="AKU245" s="249"/>
      <c r="AKV245" s="249"/>
      <c r="AKW245" s="249"/>
      <c r="AKX245" s="249"/>
      <c r="AKY245" s="249"/>
      <c r="AKZ245" s="249"/>
      <c r="ALA245" s="249"/>
      <c r="ALB245" s="249"/>
      <c r="ALC245" s="249"/>
      <c r="ALD245" s="249"/>
      <c r="ALE245" s="249"/>
      <c r="ALF245" s="249"/>
      <c r="ALG245" s="249"/>
      <c r="ALH245" s="249"/>
      <c r="ALI245" s="249"/>
      <c r="ALJ245" s="249"/>
      <c r="ALK245" s="249"/>
      <c r="ALL245" s="249"/>
      <c r="ALM245" s="249"/>
      <c r="ALN245" s="249"/>
      <c r="ALO245" s="249"/>
      <c r="ALP245" s="249"/>
      <c r="ALQ245" s="249"/>
      <c r="ALR245" s="249"/>
      <c r="ALS245" s="249"/>
      <c r="ALT245" s="249"/>
      <c r="ALU245" s="249"/>
      <c r="ALV245" s="249"/>
      <c r="ALW245" s="249"/>
      <c r="ALX245" s="249"/>
      <c r="ALY245" s="249"/>
      <c r="ALZ245" s="249"/>
      <c r="AMA245" s="249"/>
      <c r="AMB245" s="249"/>
      <c r="AMC245" s="249"/>
      <c r="AMD245" s="249"/>
      <c r="AME245" s="249"/>
      <c r="AMF245" s="249"/>
      <c r="AMG245" s="249"/>
      <c r="AMH245" s="249"/>
      <c r="AMI245" s="249"/>
      <c r="AMJ245" s="249"/>
      <c r="AMK245" s="249"/>
      <c r="AML245" s="249"/>
      <c r="AMM245" s="249"/>
      <c r="AMN245" s="249"/>
      <c r="AMO245" s="249"/>
      <c r="AMP245" s="249"/>
      <c r="AMQ245" s="249"/>
      <c r="AMR245" s="249"/>
      <c r="AMS245" s="249"/>
      <c r="AMT245" s="249"/>
      <c r="AMU245" s="249"/>
      <c r="AMV245" s="249"/>
      <c r="AMW245" s="249"/>
      <c r="AMX245" s="249"/>
      <c r="AMY245" s="249"/>
      <c r="AMZ245" s="249"/>
      <c r="ANA245" s="249"/>
      <c r="ANB245" s="249"/>
      <c r="ANC245" s="249"/>
      <c r="AND245" s="249"/>
      <c r="ANE245" s="249"/>
      <c r="ANF245" s="249"/>
      <c r="ANG245" s="249"/>
      <c r="ANH245" s="249"/>
      <c r="ANI245" s="249"/>
      <c r="ANJ245" s="249"/>
      <c r="ANK245" s="249"/>
      <c r="ANL245" s="249"/>
      <c r="ANM245" s="249"/>
      <c r="ANN245" s="249"/>
      <c r="ANO245" s="249"/>
      <c r="ANP245" s="249"/>
      <c r="ANQ245" s="249"/>
      <c r="ANR245" s="249"/>
      <c r="ANS245" s="249"/>
      <c r="ANT245" s="249"/>
      <c r="ANU245" s="249"/>
      <c r="ANV245" s="249"/>
      <c r="ANW245" s="249"/>
      <c r="ANX245" s="249"/>
      <c r="ANY245" s="249"/>
      <c r="ANZ245" s="249"/>
      <c r="AOA245" s="249"/>
      <c r="AOB245" s="249"/>
      <c r="AOC245" s="249"/>
      <c r="AOD245" s="249"/>
      <c r="AOE245" s="249"/>
      <c r="AOF245" s="249"/>
      <c r="AOG245" s="249"/>
      <c r="AOH245" s="249"/>
      <c r="AOI245" s="249"/>
      <c r="AOJ245" s="249"/>
      <c r="AOK245" s="249"/>
      <c r="AOL245" s="249"/>
      <c r="AOM245" s="249"/>
      <c r="AON245" s="249"/>
      <c r="AOO245" s="249"/>
      <c r="AOP245" s="249"/>
      <c r="AOQ245" s="249"/>
      <c r="AOR245" s="249"/>
      <c r="AOS245" s="249"/>
      <c r="AOT245" s="249"/>
      <c r="AOU245" s="249"/>
      <c r="AOV245" s="249"/>
      <c r="AOW245" s="249"/>
      <c r="AOX245" s="249"/>
      <c r="AOY245" s="249"/>
      <c r="AOZ245" s="249"/>
      <c r="APA245" s="249"/>
      <c r="APB245" s="249"/>
      <c r="APC245" s="249"/>
      <c r="APD245" s="249"/>
      <c r="APE245" s="249"/>
      <c r="APF245" s="249"/>
      <c r="APG245" s="249"/>
      <c r="APH245" s="249"/>
      <c r="API245" s="249"/>
      <c r="APJ245" s="249"/>
      <c r="APK245" s="249"/>
      <c r="APL245" s="249"/>
      <c r="APM245" s="249"/>
      <c r="APN245" s="249"/>
      <c r="APO245" s="249"/>
      <c r="APP245" s="249"/>
    </row>
    <row r="246" spans="1:1108" s="153" customFormat="1">
      <c r="A246" s="42">
        <v>526</v>
      </c>
      <c r="B246" s="168">
        <v>229</v>
      </c>
      <c r="C246" s="102" t="s">
        <v>1370</v>
      </c>
      <c r="D246" s="174">
        <v>2025</v>
      </c>
      <c r="E246" s="97" t="s">
        <v>1240</v>
      </c>
      <c r="F246" s="280" t="s">
        <v>1356</v>
      </c>
      <c r="G246" s="405" t="s">
        <v>1355</v>
      </c>
      <c r="H246" s="405" t="s">
        <v>1358</v>
      </c>
      <c r="I246" s="405" t="s">
        <v>1357</v>
      </c>
      <c r="J246" s="10" t="s">
        <v>1359</v>
      </c>
      <c r="K246" s="10" t="s">
        <v>1360</v>
      </c>
      <c r="L246" s="74" t="s">
        <v>1361</v>
      </c>
      <c r="M246" s="10" t="s">
        <v>1362</v>
      </c>
      <c r="N246" s="74" t="s">
        <v>201</v>
      </c>
      <c r="O246" s="177">
        <v>101676</v>
      </c>
      <c r="P246" s="401">
        <v>76</v>
      </c>
      <c r="Q246" s="401" t="s">
        <v>0</v>
      </c>
      <c r="R246" s="401">
        <v>77</v>
      </c>
      <c r="S246" s="109" t="s">
        <v>0</v>
      </c>
      <c r="T246" s="109">
        <v>2.5</v>
      </c>
      <c r="U246" s="109" t="s">
        <v>0</v>
      </c>
      <c r="V246" s="109">
        <v>11.5</v>
      </c>
      <c r="W246" s="109" t="s">
        <v>0</v>
      </c>
      <c r="X246" s="109">
        <v>6</v>
      </c>
      <c r="Y246" s="109" t="s">
        <v>0</v>
      </c>
      <c r="Z246" s="109">
        <v>5</v>
      </c>
      <c r="AA246" s="109" t="s">
        <v>0</v>
      </c>
      <c r="AB246" s="109"/>
      <c r="AC246" s="109" t="s">
        <v>0</v>
      </c>
      <c r="AD246" s="109"/>
      <c r="AE246" s="109" t="s">
        <v>0</v>
      </c>
      <c r="AF246" s="77">
        <v>4.5</v>
      </c>
      <c r="AG246" s="78">
        <v>6</v>
      </c>
      <c r="AH246" s="145" t="s">
        <v>274</v>
      </c>
      <c r="AI246" s="77" t="s">
        <v>0</v>
      </c>
      <c r="AJ246" s="78"/>
      <c r="AK246" s="78"/>
      <c r="AL246" s="25" t="s">
        <v>11</v>
      </c>
      <c r="AM246" s="25"/>
      <c r="AN246" s="25"/>
      <c r="AO246" s="25"/>
      <c r="AP246" s="111">
        <v>20</v>
      </c>
      <c r="AQ246" s="111" t="s">
        <v>7</v>
      </c>
      <c r="AR246" s="83">
        <v>0.154</v>
      </c>
      <c r="AS246" s="83" t="s">
        <v>20</v>
      </c>
      <c r="AT246" s="265"/>
      <c r="AU246" s="266"/>
      <c r="AV246" s="266"/>
      <c r="AW246" s="74" t="s">
        <v>206</v>
      </c>
      <c r="AX246" s="74" t="s">
        <v>207</v>
      </c>
      <c r="AY246" s="74" t="s">
        <v>208</v>
      </c>
      <c r="AZ246" s="74" t="s">
        <v>209</v>
      </c>
      <c r="BA246" s="152" t="s">
        <v>4</v>
      </c>
      <c r="BB246" s="86" t="s">
        <v>165</v>
      </c>
      <c r="BC246" s="86" t="s">
        <v>4</v>
      </c>
      <c r="BD246" s="86" t="s">
        <v>166</v>
      </c>
      <c r="BE246" s="404" t="s">
        <v>1240</v>
      </c>
      <c r="BF246" s="236" t="s">
        <v>1363</v>
      </c>
      <c r="BG246" s="236" t="s">
        <v>1364</v>
      </c>
      <c r="BH246" s="236" t="s">
        <v>1365</v>
      </c>
      <c r="BM246" s="155" t="s">
        <v>215</v>
      </c>
      <c r="BN246" s="154" t="s">
        <v>216</v>
      </c>
      <c r="BO246" s="154" t="s">
        <v>217</v>
      </c>
      <c r="BP246" s="154" t="s">
        <v>218</v>
      </c>
      <c r="BQ246" s="155" t="s">
        <v>219</v>
      </c>
      <c r="BR246" s="154" t="s">
        <v>220</v>
      </c>
      <c r="BS246" s="121" t="s">
        <v>221</v>
      </c>
      <c r="BT246" s="121" t="s">
        <v>222</v>
      </c>
      <c r="BU246" s="121" t="s">
        <v>215</v>
      </c>
      <c r="BV246" s="121" t="s">
        <v>216</v>
      </c>
      <c r="BW246" s="121" t="s">
        <v>217</v>
      </c>
      <c r="BX246" s="121" t="s">
        <v>218</v>
      </c>
      <c r="BY246" s="121" t="s">
        <v>283</v>
      </c>
      <c r="BZ246" s="154"/>
      <c r="CA246" s="154"/>
      <c r="CB246" s="154"/>
      <c r="CC246" s="154" t="s">
        <v>227</v>
      </c>
      <c r="CD246" s="156" t="s">
        <v>228</v>
      </c>
      <c r="CE246" s="157" t="s">
        <v>229</v>
      </c>
      <c r="CF246" s="157" t="s">
        <v>230</v>
      </c>
      <c r="CG246" s="245" t="s">
        <v>231</v>
      </c>
      <c r="CH246" s="154" t="s">
        <v>232</v>
      </c>
      <c r="CI246" s="156" t="s">
        <v>233</v>
      </c>
      <c r="CJ246" s="156" t="s">
        <v>234</v>
      </c>
      <c r="CK246" s="158"/>
      <c r="CL246" s="158"/>
      <c r="CM246" s="158"/>
      <c r="CN246" s="158"/>
      <c r="CO246" s="158"/>
      <c r="CP246" s="158"/>
      <c r="CQ246" s="158"/>
      <c r="CR246" s="158"/>
      <c r="CS246" s="158"/>
      <c r="CT246" s="158"/>
      <c r="CU246" s="158"/>
      <c r="CV246" s="158"/>
      <c r="CW246" s="158"/>
      <c r="CX246" s="158"/>
      <c r="CY246" s="158"/>
      <c r="CZ246" s="91"/>
      <c r="DA246" s="92"/>
      <c r="DB246" s="92"/>
      <c r="DC246" s="92"/>
      <c r="DD246" s="92"/>
      <c r="DE246" s="91" t="s">
        <v>235</v>
      </c>
      <c r="DF246" s="92"/>
      <c r="DG246" s="158"/>
      <c r="DH246" s="158"/>
      <c r="DI246" s="92"/>
      <c r="DJ246" s="91"/>
      <c r="DK246" s="91"/>
      <c r="DL246" s="91"/>
      <c r="DM246" s="127" t="s">
        <v>283</v>
      </c>
      <c r="DN246" s="127" t="s">
        <v>283</v>
      </c>
      <c r="DO246" s="127" t="s">
        <v>283</v>
      </c>
      <c r="DP246" s="127"/>
      <c r="DQ246" s="91"/>
      <c r="DR246" s="91"/>
      <c r="DS246" s="91"/>
      <c r="DT246" s="91"/>
      <c r="DU246" s="91" t="s">
        <v>241</v>
      </c>
      <c r="DV246" s="91" t="s">
        <v>242</v>
      </c>
      <c r="DW246" s="91" t="s">
        <v>243</v>
      </c>
      <c r="DX246" s="91" t="s">
        <v>1316</v>
      </c>
      <c r="DY246" s="91"/>
      <c r="DZ246" s="91"/>
      <c r="EA246" s="91"/>
      <c r="EB246" s="91"/>
      <c r="EC246" s="91"/>
      <c r="ED246" s="91"/>
      <c r="EE246" s="91"/>
      <c r="EF246" s="91"/>
      <c r="EG246" s="94"/>
      <c r="EH246" s="94"/>
      <c r="EI246" s="95"/>
      <c r="EJ246" s="95"/>
      <c r="EK246" s="96"/>
      <c r="EL246" s="74"/>
      <c r="EM246" s="74"/>
      <c r="EN246" s="137"/>
      <c r="EO246" s="185"/>
      <c r="EP246" s="185"/>
      <c r="EQ246" s="185" t="s">
        <v>1366</v>
      </c>
      <c r="ER246" s="185" t="s">
        <v>1367</v>
      </c>
      <c r="ES246" s="185" t="s">
        <v>1368</v>
      </c>
      <c r="ET246" s="185"/>
      <c r="EU246" s="185"/>
      <c r="EV246" s="137"/>
      <c r="EW246" s="137"/>
      <c r="EX246" s="356" t="s">
        <v>603</v>
      </c>
      <c r="EY246" s="356"/>
      <c r="EZ246" s="356"/>
      <c r="FA246" s="356"/>
      <c r="FB246" s="356"/>
      <c r="FC246" s="356"/>
      <c r="FD246" s="356"/>
      <c r="FE246" s="356"/>
      <c r="FF246" s="248"/>
      <c r="FG246" s="248"/>
      <c r="FH246" s="248"/>
      <c r="FI246" s="248"/>
      <c r="FJ246" s="248"/>
      <c r="FK246" s="248"/>
      <c r="FL246" s="135">
        <v>1</v>
      </c>
      <c r="FM246" s="136"/>
      <c r="FN246" s="136"/>
      <c r="FO246" s="136"/>
      <c r="FP246" s="136"/>
      <c r="FQ246" s="136"/>
      <c r="FR246" s="136"/>
      <c r="FS246" s="136"/>
      <c r="FT246" s="136"/>
      <c r="FU246" s="136"/>
      <c r="FV246" s="136"/>
      <c r="FW246" s="249"/>
      <c r="FX246" s="249"/>
      <c r="FY246" s="249"/>
      <c r="FZ246" s="249"/>
      <c r="GA246" s="249"/>
      <c r="GB246" s="249"/>
      <c r="GC246" s="249"/>
      <c r="GD246" s="249"/>
      <c r="GE246" s="249"/>
      <c r="GF246" s="249"/>
      <c r="GG246" s="249"/>
      <c r="GH246" s="249"/>
      <c r="GI246" s="249"/>
      <c r="GJ246" s="249"/>
      <c r="GK246" s="249"/>
      <c r="GL246" s="249"/>
      <c r="GM246" s="249"/>
      <c r="GN246" s="249"/>
      <c r="GO246" s="249"/>
      <c r="GP246" s="249"/>
      <c r="GQ246" s="249"/>
      <c r="GR246" s="249"/>
      <c r="GS246" s="249"/>
      <c r="GT246" s="249"/>
      <c r="GU246" s="249"/>
      <c r="GV246" s="249"/>
      <c r="GW246" s="249"/>
      <c r="GX246" s="249"/>
      <c r="GY246" s="249"/>
      <c r="GZ246" s="249"/>
      <c r="HA246" s="249"/>
      <c r="HB246" s="249"/>
      <c r="HC246" s="249"/>
      <c r="HD246" s="249"/>
      <c r="HE246" s="249"/>
      <c r="HF246" s="249"/>
      <c r="HG246" s="249"/>
      <c r="HH246" s="249"/>
      <c r="HI246" s="249"/>
      <c r="HJ246" s="249"/>
      <c r="HK246" s="249"/>
      <c r="HL246" s="249"/>
      <c r="HM246" s="249"/>
      <c r="HN246" s="249"/>
      <c r="HO246" s="249"/>
      <c r="HP246" s="249"/>
      <c r="HQ246" s="249"/>
      <c r="HR246" s="249"/>
      <c r="HS246" s="249"/>
      <c r="HT246" s="249"/>
      <c r="HU246" s="249"/>
      <c r="HV246" s="249"/>
      <c r="HW246" s="249"/>
      <c r="HX246" s="249"/>
      <c r="HY246" s="249"/>
      <c r="HZ246" s="249"/>
      <c r="IA246" s="249"/>
      <c r="IB246" s="249"/>
      <c r="IC246" s="249"/>
      <c r="ID246" s="249"/>
      <c r="IE246" s="249"/>
      <c r="IF246" s="249"/>
      <c r="IG246" s="249"/>
      <c r="IH246" s="249"/>
      <c r="II246" s="249"/>
      <c r="IJ246" s="249"/>
      <c r="IK246" s="249"/>
      <c r="IL246" s="249"/>
      <c r="IM246" s="249"/>
      <c r="IN246" s="249"/>
      <c r="IO246" s="249"/>
      <c r="IP246" s="249"/>
      <c r="IQ246" s="249"/>
      <c r="IR246" s="249"/>
      <c r="IS246" s="249"/>
      <c r="IT246" s="249"/>
      <c r="IU246" s="249"/>
      <c r="IV246" s="249"/>
      <c r="IW246" s="249"/>
      <c r="IX246" s="249"/>
      <c r="IY246" s="249"/>
      <c r="IZ246" s="249"/>
      <c r="JA246" s="249"/>
      <c r="JB246" s="249"/>
      <c r="JC246" s="249"/>
      <c r="JD246" s="249"/>
      <c r="JE246" s="249"/>
      <c r="JF246" s="249"/>
      <c r="JG246" s="249"/>
      <c r="JH246" s="249"/>
      <c r="JI246" s="249"/>
      <c r="JJ246" s="249"/>
      <c r="JK246" s="249"/>
      <c r="JL246" s="249"/>
      <c r="JM246" s="249"/>
      <c r="JN246" s="249"/>
      <c r="JO246" s="249"/>
      <c r="JP246" s="249"/>
      <c r="JQ246" s="249"/>
      <c r="JR246" s="249"/>
      <c r="JS246" s="249"/>
      <c r="JT246" s="249"/>
      <c r="JU246" s="249"/>
      <c r="JV246" s="249"/>
      <c r="JW246" s="249"/>
      <c r="JX246" s="249"/>
      <c r="JY246" s="249"/>
      <c r="JZ246" s="249"/>
      <c r="KA246" s="249"/>
      <c r="KB246" s="249"/>
      <c r="KC246" s="249"/>
      <c r="KD246" s="249"/>
      <c r="KE246" s="249"/>
      <c r="KF246" s="249"/>
      <c r="KG246" s="249"/>
      <c r="KH246" s="249"/>
      <c r="KI246" s="249"/>
      <c r="KJ246" s="249"/>
      <c r="KK246" s="249"/>
      <c r="KL246" s="249"/>
      <c r="KM246" s="249"/>
      <c r="KN246" s="249"/>
      <c r="KO246" s="249"/>
      <c r="KP246" s="249"/>
      <c r="KQ246" s="249"/>
      <c r="KR246" s="249"/>
      <c r="KS246" s="249"/>
      <c r="KT246" s="249"/>
      <c r="KU246" s="249"/>
      <c r="KV246" s="249"/>
      <c r="KW246" s="249"/>
      <c r="KX246" s="249"/>
      <c r="KY246" s="249"/>
      <c r="KZ246" s="249"/>
      <c r="LA246" s="249"/>
      <c r="LB246" s="249"/>
      <c r="LC246" s="249"/>
      <c r="LD246" s="249"/>
      <c r="LE246" s="249"/>
      <c r="LF246" s="249"/>
      <c r="LG246" s="249"/>
      <c r="LH246" s="249"/>
      <c r="LI246" s="249"/>
      <c r="LJ246" s="249"/>
      <c r="LK246" s="249"/>
      <c r="LL246" s="249"/>
      <c r="LM246" s="249"/>
      <c r="LN246" s="249"/>
      <c r="LO246" s="249"/>
      <c r="LP246" s="249"/>
      <c r="LQ246" s="249"/>
      <c r="LR246" s="249"/>
      <c r="LS246" s="249"/>
      <c r="LT246" s="249"/>
      <c r="LU246" s="249"/>
      <c r="LV246" s="249"/>
      <c r="LW246" s="249"/>
      <c r="LX246" s="249"/>
      <c r="LY246" s="249"/>
      <c r="LZ246" s="249"/>
      <c r="MA246" s="249"/>
      <c r="MB246" s="249"/>
      <c r="MC246" s="249"/>
      <c r="MD246" s="249"/>
      <c r="ME246" s="249"/>
      <c r="MF246" s="249"/>
      <c r="MG246" s="249"/>
      <c r="MH246" s="249"/>
      <c r="MI246" s="249"/>
      <c r="MJ246" s="249"/>
      <c r="MK246" s="249"/>
      <c r="ML246" s="249"/>
      <c r="MM246" s="249"/>
      <c r="MN246" s="249"/>
      <c r="MO246" s="249"/>
      <c r="MP246" s="249"/>
      <c r="MQ246" s="249"/>
      <c r="MR246" s="249"/>
      <c r="MS246" s="249"/>
      <c r="MT246" s="249"/>
      <c r="MU246" s="249"/>
      <c r="MV246" s="249"/>
      <c r="MW246" s="249"/>
      <c r="MX246" s="249"/>
      <c r="MY246" s="249"/>
      <c r="MZ246" s="249"/>
      <c r="NA246" s="249"/>
      <c r="NB246" s="249"/>
      <c r="NC246" s="249"/>
      <c r="ND246" s="249"/>
      <c r="NE246" s="249"/>
      <c r="NF246" s="249"/>
      <c r="NG246" s="249"/>
      <c r="NH246" s="249"/>
      <c r="NI246" s="249"/>
      <c r="NJ246" s="249"/>
      <c r="NK246" s="249"/>
      <c r="NL246" s="249"/>
      <c r="NM246" s="249"/>
      <c r="NN246" s="249"/>
      <c r="NO246" s="249"/>
      <c r="NP246" s="249"/>
      <c r="NQ246" s="249"/>
      <c r="NR246" s="249"/>
      <c r="NS246" s="249"/>
      <c r="NT246" s="249"/>
      <c r="NU246" s="249"/>
      <c r="NV246" s="249"/>
      <c r="NW246" s="249"/>
      <c r="NX246" s="249"/>
      <c r="NY246" s="249"/>
      <c r="NZ246" s="249"/>
      <c r="OA246" s="249"/>
      <c r="OB246" s="249"/>
      <c r="OC246" s="249"/>
      <c r="OD246" s="249"/>
      <c r="OE246" s="249"/>
      <c r="OF246" s="249"/>
      <c r="OG246" s="249"/>
      <c r="OH246" s="249"/>
      <c r="OI246" s="249"/>
      <c r="OJ246" s="249"/>
      <c r="OK246" s="249"/>
      <c r="OL246" s="249"/>
      <c r="OM246" s="249"/>
      <c r="ON246" s="249"/>
      <c r="OO246" s="249"/>
      <c r="OP246" s="249"/>
      <c r="OQ246" s="249"/>
      <c r="OR246" s="249"/>
      <c r="OS246" s="249"/>
      <c r="OT246" s="249"/>
      <c r="OU246" s="249"/>
      <c r="OV246" s="249"/>
      <c r="OW246" s="249"/>
      <c r="OX246" s="249"/>
      <c r="OY246" s="249"/>
      <c r="OZ246" s="249"/>
      <c r="PA246" s="249"/>
      <c r="PB246" s="249"/>
      <c r="PC246" s="249"/>
      <c r="PD246" s="249"/>
      <c r="PE246" s="249"/>
      <c r="PF246" s="249"/>
      <c r="PG246" s="249"/>
      <c r="PH246" s="249"/>
      <c r="PI246" s="249"/>
      <c r="PJ246" s="249"/>
      <c r="PK246" s="249"/>
      <c r="PL246" s="249"/>
      <c r="PM246" s="249"/>
      <c r="PN246" s="249"/>
      <c r="PO246" s="249"/>
      <c r="PP246" s="249"/>
      <c r="PQ246" s="249"/>
      <c r="PR246" s="249"/>
      <c r="PS246" s="249"/>
      <c r="PT246" s="249"/>
      <c r="PU246" s="249"/>
      <c r="PV246" s="249"/>
      <c r="PW246" s="249"/>
      <c r="PX246" s="249"/>
      <c r="PY246" s="249"/>
      <c r="PZ246" s="249"/>
      <c r="QA246" s="249"/>
      <c r="QB246" s="249"/>
      <c r="QC246" s="249"/>
      <c r="QD246" s="249"/>
      <c r="QE246" s="249"/>
      <c r="QF246" s="249"/>
      <c r="QG246" s="249"/>
      <c r="QH246" s="249"/>
      <c r="QI246" s="249"/>
      <c r="QJ246" s="249"/>
      <c r="QK246" s="249"/>
      <c r="QL246" s="249"/>
      <c r="QM246" s="249"/>
      <c r="QN246" s="249"/>
      <c r="QO246" s="249"/>
      <c r="QP246" s="249"/>
      <c r="QQ246" s="249"/>
      <c r="QR246" s="249"/>
      <c r="QS246" s="249"/>
      <c r="QT246" s="249"/>
      <c r="QU246" s="249"/>
      <c r="QV246" s="249"/>
      <c r="QW246" s="249"/>
      <c r="QX246" s="249"/>
      <c r="QY246" s="249"/>
      <c r="QZ246" s="249"/>
      <c r="RA246" s="249"/>
      <c r="RB246" s="249"/>
      <c r="RC246" s="249"/>
      <c r="RD246" s="249"/>
      <c r="RE246" s="249"/>
      <c r="RF246" s="249"/>
      <c r="RG246" s="249"/>
      <c r="RH246" s="249"/>
      <c r="RI246" s="249"/>
      <c r="RJ246" s="249"/>
      <c r="RK246" s="249"/>
      <c r="RL246" s="249"/>
      <c r="RM246" s="249"/>
      <c r="RN246" s="249"/>
      <c r="RO246" s="249"/>
      <c r="RP246" s="249"/>
      <c r="RQ246" s="249"/>
      <c r="RR246" s="249"/>
      <c r="RS246" s="249"/>
      <c r="RT246" s="249"/>
      <c r="RU246" s="249"/>
      <c r="RV246" s="249"/>
      <c r="RW246" s="249"/>
      <c r="RX246" s="249"/>
      <c r="RY246" s="249"/>
      <c r="RZ246" s="249"/>
      <c r="SA246" s="249"/>
      <c r="SB246" s="249"/>
      <c r="SC246" s="249"/>
      <c r="SD246" s="249"/>
      <c r="SE246" s="249"/>
      <c r="SF246" s="249"/>
      <c r="SG246" s="249"/>
      <c r="SH246" s="249"/>
      <c r="SI246" s="249"/>
      <c r="SJ246" s="249"/>
      <c r="SK246" s="249"/>
      <c r="SL246" s="249"/>
      <c r="SM246" s="249"/>
      <c r="SN246" s="249"/>
      <c r="SO246" s="249"/>
      <c r="SP246" s="249"/>
      <c r="SQ246" s="249"/>
      <c r="SR246" s="249"/>
      <c r="SS246" s="249"/>
      <c r="ST246" s="249"/>
      <c r="SU246" s="249"/>
      <c r="SV246" s="249"/>
      <c r="SW246" s="249"/>
      <c r="SX246" s="249"/>
      <c r="SY246" s="249"/>
      <c r="SZ246" s="249"/>
      <c r="TA246" s="249"/>
      <c r="TB246" s="249"/>
      <c r="TC246" s="249"/>
      <c r="TD246" s="249"/>
      <c r="TE246" s="249"/>
      <c r="TF246" s="249"/>
      <c r="TG246" s="249"/>
      <c r="TH246" s="249"/>
      <c r="TI246" s="249"/>
      <c r="TJ246" s="249"/>
      <c r="TK246" s="249"/>
      <c r="TL246" s="249"/>
      <c r="TM246" s="249"/>
      <c r="TN246" s="249"/>
      <c r="TO246" s="249"/>
      <c r="TP246" s="249"/>
      <c r="TQ246" s="249"/>
      <c r="TR246" s="249"/>
      <c r="TS246" s="249"/>
      <c r="TT246" s="249"/>
      <c r="TU246" s="249"/>
      <c r="TV246" s="249"/>
      <c r="TW246" s="249"/>
      <c r="TX246" s="249"/>
      <c r="TY246" s="249"/>
      <c r="TZ246" s="249"/>
      <c r="UA246" s="249"/>
      <c r="UB246" s="249"/>
      <c r="UC246" s="249"/>
      <c r="UD246" s="249"/>
      <c r="UE246" s="249"/>
      <c r="UF246" s="249"/>
      <c r="UG246" s="249"/>
      <c r="UH246" s="249"/>
      <c r="UI246" s="249"/>
      <c r="UJ246" s="249"/>
      <c r="UK246" s="249"/>
      <c r="UL246" s="249"/>
      <c r="UM246" s="249"/>
      <c r="UN246" s="249"/>
      <c r="UO246" s="249"/>
      <c r="UP246" s="249"/>
      <c r="UQ246" s="249"/>
      <c r="UR246" s="249"/>
      <c r="US246" s="249"/>
      <c r="UT246" s="249"/>
      <c r="UU246" s="249"/>
      <c r="UV246" s="249"/>
      <c r="UW246" s="249"/>
      <c r="UX246" s="249"/>
      <c r="UY246" s="249"/>
      <c r="UZ246" s="249"/>
      <c r="VA246" s="249"/>
      <c r="VB246" s="249"/>
      <c r="VC246" s="249"/>
      <c r="VD246" s="249"/>
      <c r="VE246" s="249"/>
      <c r="VF246" s="249"/>
      <c r="VG246" s="249"/>
      <c r="VH246" s="249"/>
      <c r="VI246" s="249"/>
      <c r="VJ246" s="249"/>
      <c r="VK246" s="249"/>
      <c r="VL246" s="249"/>
      <c r="VM246" s="249"/>
      <c r="VN246" s="249"/>
      <c r="VO246" s="249"/>
      <c r="VP246" s="249"/>
      <c r="VQ246" s="249"/>
      <c r="VR246" s="249"/>
      <c r="VS246" s="249"/>
      <c r="VT246" s="249"/>
      <c r="VU246" s="249"/>
      <c r="VV246" s="249"/>
      <c r="VW246" s="249"/>
      <c r="VX246" s="249"/>
      <c r="VY246" s="249"/>
      <c r="VZ246" s="249"/>
      <c r="WA246" s="249"/>
      <c r="WB246" s="249"/>
      <c r="WC246" s="249"/>
      <c r="WD246" s="249"/>
      <c r="WE246" s="249"/>
      <c r="WF246" s="249"/>
      <c r="WG246" s="249"/>
      <c r="WH246" s="249"/>
      <c r="WI246" s="249"/>
      <c r="WJ246" s="249"/>
      <c r="WK246" s="249"/>
      <c r="WL246" s="249"/>
      <c r="WM246" s="249"/>
      <c r="WN246" s="249"/>
      <c r="WO246" s="249"/>
      <c r="WP246" s="249"/>
      <c r="WQ246" s="249"/>
      <c r="WR246" s="249"/>
      <c r="WS246" s="249"/>
      <c r="WT246" s="249"/>
      <c r="WU246" s="249"/>
      <c r="WV246" s="249"/>
      <c r="WW246" s="249"/>
      <c r="WX246" s="249"/>
      <c r="WY246" s="249"/>
      <c r="WZ246" s="249"/>
      <c r="XA246" s="249"/>
      <c r="XB246" s="249"/>
      <c r="XC246" s="249"/>
      <c r="XD246" s="249"/>
      <c r="XE246" s="249"/>
      <c r="XF246" s="249"/>
      <c r="XG246" s="249"/>
      <c r="XH246" s="249"/>
      <c r="XI246" s="249"/>
      <c r="XJ246" s="249"/>
      <c r="XK246" s="249"/>
      <c r="XL246" s="249"/>
      <c r="XM246" s="249"/>
      <c r="XN246" s="249"/>
      <c r="XO246" s="249"/>
      <c r="XP246" s="249"/>
      <c r="XQ246" s="249"/>
      <c r="XR246" s="249"/>
      <c r="XS246" s="249"/>
      <c r="XT246" s="249"/>
      <c r="XU246" s="249"/>
      <c r="XV246" s="249"/>
      <c r="XW246" s="249"/>
      <c r="XX246" s="249"/>
      <c r="XY246" s="249"/>
      <c r="XZ246" s="249"/>
      <c r="YA246" s="249"/>
      <c r="YB246" s="249"/>
      <c r="YC246" s="249"/>
      <c r="YD246" s="249"/>
      <c r="YE246" s="249"/>
      <c r="YF246" s="249"/>
      <c r="YG246" s="249"/>
      <c r="YH246" s="249"/>
      <c r="YI246" s="249"/>
      <c r="YJ246" s="249"/>
      <c r="YK246" s="249"/>
      <c r="YL246" s="249"/>
      <c r="YM246" s="249"/>
      <c r="YN246" s="249"/>
      <c r="YO246" s="249"/>
      <c r="YP246" s="249"/>
      <c r="YQ246" s="249"/>
      <c r="YR246" s="249"/>
      <c r="YS246" s="249"/>
      <c r="YT246" s="249"/>
      <c r="YU246" s="249"/>
      <c r="YV246" s="249"/>
      <c r="YW246" s="249"/>
      <c r="YX246" s="249"/>
      <c r="YY246" s="249"/>
      <c r="YZ246" s="249"/>
      <c r="ZA246" s="249"/>
      <c r="ZB246" s="249"/>
      <c r="ZC246" s="249"/>
      <c r="ZD246" s="249"/>
      <c r="ZE246" s="249"/>
      <c r="ZF246" s="249"/>
      <c r="ZG246" s="249"/>
      <c r="ZH246" s="249"/>
      <c r="ZI246" s="249"/>
      <c r="ZJ246" s="249"/>
      <c r="ZK246" s="249"/>
      <c r="ZL246" s="249"/>
      <c r="ZM246" s="249"/>
      <c r="ZN246" s="249"/>
      <c r="ZO246" s="249"/>
      <c r="ZP246" s="249"/>
      <c r="ZQ246" s="249"/>
      <c r="ZR246" s="249"/>
      <c r="ZS246" s="249"/>
      <c r="ZT246" s="249"/>
      <c r="ZU246" s="249"/>
      <c r="ZV246" s="249"/>
      <c r="ZW246" s="249"/>
      <c r="ZX246" s="249"/>
      <c r="ZY246" s="249"/>
      <c r="ZZ246" s="249"/>
      <c r="AAA246" s="249"/>
      <c r="AAB246" s="249"/>
      <c r="AAC246" s="249"/>
      <c r="AAD246" s="249"/>
      <c r="AAE246" s="249"/>
      <c r="AAF246" s="249"/>
      <c r="AAG246" s="249"/>
      <c r="AAH246" s="249"/>
      <c r="AAI246" s="249"/>
      <c r="AAJ246" s="249"/>
      <c r="AAK246" s="249"/>
      <c r="AAL246" s="249"/>
      <c r="AAM246" s="249"/>
      <c r="AAN246" s="249"/>
      <c r="AAO246" s="249"/>
      <c r="AAP246" s="249"/>
      <c r="AAQ246" s="249"/>
      <c r="AAR246" s="249"/>
      <c r="AAS246" s="249"/>
      <c r="AAT246" s="249"/>
      <c r="AAU246" s="249"/>
      <c r="AAV246" s="249"/>
      <c r="AAW246" s="249"/>
      <c r="AAX246" s="249"/>
      <c r="AAY246" s="249"/>
      <c r="AAZ246" s="249"/>
      <c r="ABA246" s="249"/>
      <c r="ABB246" s="249"/>
      <c r="ABC246" s="249"/>
      <c r="ABD246" s="249"/>
      <c r="ABE246" s="249"/>
      <c r="ABF246" s="249"/>
      <c r="ABG246" s="249"/>
      <c r="ABH246" s="249"/>
      <c r="ABI246" s="249"/>
      <c r="ABJ246" s="249"/>
      <c r="ABK246" s="249"/>
      <c r="ABL246" s="249"/>
      <c r="ABM246" s="249"/>
      <c r="ABN246" s="249"/>
      <c r="ABO246" s="249"/>
      <c r="ABP246" s="249"/>
      <c r="ABQ246" s="249"/>
      <c r="ABR246" s="249"/>
      <c r="ABS246" s="249"/>
      <c r="ABT246" s="249"/>
      <c r="ABU246" s="249"/>
      <c r="ABV246" s="249"/>
      <c r="ABW246" s="249"/>
      <c r="ABX246" s="249"/>
      <c r="ABY246" s="249"/>
      <c r="ABZ246" s="249"/>
      <c r="ACA246" s="249"/>
      <c r="ACB246" s="249"/>
      <c r="ACC246" s="249"/>
      <c r="ACD246" s="249"/>
      <c r="ACE246" s="249"/>
      <c r="ACF246" s="249"/>
      <c r="ACG246" s="249"/>
      <c r="ACH246" s="249"/>
      <c r="ACI246" s="249"/>
      <c r="ACJ246" s="249"/>
      <c r="ACK246" s="249"/>
      <c r="ACL246" s="249"/>
      <c r="ACM246" s="249"/>
      <c r="ACN246" s="249"/>
      <c r="ACO246" s="249"/>
      <c r="ACP246" s="249"/>
      <c r="ACQ246" s="249"/>
      <c r="ACR246" s="249"/>
      <c r="ACS246" s="249"/>
      <c r="ACT246" s="249"/>
      <c r="ACU246" s="249"/>
      <c r="ACV246" s="249"/>
      <c r="ACW246" s="249"/>
      <c r="ACX246" s="249"/>
      <c r="ACY246" s="249"/>
      <c r="ACZ246" s="249"/>
      <c r="ADA246" s="249"/>
      <c r="ADB246" s="249"/>
      <c r="ADC246" s="249"/>
      <c r="ADD246" s="249"/>
      <c r="ADE246" s="249"/>
      <c r="ADF246" s="249"/>
      <c r="ADG246" s="249"/>
      <c r="ADH246" s="249"/>
      <c r="ADI246" s="249"/>
      <c r="ADJ246" s="249"/>
      <c r="ADK246" s="249"/>
      <c r="ADL246" s="249"/>
      <c r="ADM246" s="249"/>
      <c r="ADN246" s="249"/>
      <c r="ADO246" s="249"/>
      <c r="ADP246" s="249"/>
      <c r="ADQ246" s="249"/>
      <c r="ADR246" s="249"/>
      <c r="ADS246" s="249"/>
      <c r="ADT246" s="249"/>
      <c r="ADU246" s="249"/>
      <c r="ADV246" s="249"/>
      <c r="ADW246" s="249"/>
      <c r="ADX246" s="249"/>
      <c r="ADY246" s="249"/>
      <c r="ADZ246" s="249"/>
      <c r="AEA246" s="249"/>
      <c r="AEB246" s="249"/>
      <c r="AEC246" s="249"/>
      <c r="AED246" s="249"/>
      <c r="AEE246" s="249"/>
      <c r="AEF246" s="249"/>
      <c r="AEG246" s="249"/>
      <c r="AEH246" s="249"/>
      <c r="AEI246" s="249"/>
      <c r="AEJ246" s="249"/>
      <c r="AEK246" s="249"/>
      <c r="AEL246" s="249"/>
      <c r="AEM246" s="249"/>
      <c r="AEN246" s="249"/>
      <c r="AEO246" s="249"/>
      <c r="AEP246" s="249"/>
      <c r="AEQ246" s="249"/>
      <c r="AER246" s="249"/>
      <c r="AES246" s="249"/>
      <c r="AET246" s="249"/>
      <c r="AEU246" s="249"/>
      <c r="AEV246" s="249"/>
      <c r="AEW246" s="249"/>
      <c r="AEX246" s="249"/>
      <c r="AEY246" s="249"/>
      <c r="AEZ246" s="249"/>
      <c r="AFA246" s="249"/>
      <c r="AFB246" s="249"/>
      <c r="AFC246" s="249"/>
      <c r="AFD246" s="249"/>
      <c r="AFE246" s="249"/>
      <c r="AFF246" s="249"/>
      <c r="AFG246" s="249"/>
      <c r="AFH246" s="249"/>
      <c r="AFI246" s="249"/>
      <c r="AFJ246" s="249"/>
      <c r="AFK246" s="249"/>
      <c r="AFL246" s="249"/>
      <c r="AFM246" s="249"/>
      <c r="AFN246" s="249"/>
      <c r="AFO246" s="249"/>
      <c r="AFP246" s="249"/>
      <c r="AFQ246" s="249"/>
      <c r="AFR246" s="249"/>
      <c r="AFS246" s="249"/>
      <c r="AFT246" s="249"/>
      <c r="AFU246" s="249"/>
      <c r="AFV246" s="249"/>
      <c r="AFW246" s="249"/>
      <c r="AFX246" s="249"/>
      <c r="AFY246" s="249"/>
      <c r="AFZ246" s="249"/>
      <c r="AGA246" s="249"/>
      <c r="AGB246" s="249"/>
      <c r="AGC246" s="249"/>
      <c r="AGD246" s="249"/>
      <c r="AGE246" s="249"/>
      <c r="AGF246" s="249"/>
      <c r="AGG246" s="249"/>
      <c r="AGH246" s="249"/>
      <c r="AGI246" s="249"/>
      <c r="AGJ246" s="249"/>
      <c r="AGK246" s="249"/>
      <c r="AGL246" s="249"/>
      <c r="AGM246" s="249"/>
      <c r="AGN246" s="249"/>
      <c r="AGO246" s="249"/>
      <c r="AGP246" s="249"/>
      <c r="AGQ246" s="249"/>
      <c r="AGR246" s="249"/>
      <c r="AGS246" s="249"/>
      <c r="AGT246" s="249"/>
      <c r="AGU246" s="249"/>
      <c r="AGV246" s="249"/>
      <c r="AGW246" s="249"/>
      <c r="AGX246" s="249"/>
      <c r="AGY246" s="249"/>
      <c r="AGZ246" s="249"/>
      <c r="AHA246" s="249"/>
      <c r="AHB246" s="249"/>
      <c r="AHC246" s="249"/>
      <c r="AHD246" s="249"/>
      <c r="AHE246" s="249"/>
      <c r="AHF246" s="249"/>
      <c r="AHG246" s="249"/>
      <c r="AHH246" s="249"/>
      <c r="AHI246" s="249"/>
      <c r="AHJ246" s="249"/>
      <c r="AHK246" s="249"/>
      <c r="AHL246" s="249"/>
      <c r="AHM246" s="249"/>
      <c r="AHN246" s="249"/>
      <c r="AHO246" s="249"/>
      <c r="AHP246" s="249"/>
      <c r="AHQ246" s="249"/>
      <c r="AHR246" s="249"/>
      <c r="AHS246" s="249"/>
      <c r="AHT246" s="249"/>
      <c r="AHU246" s="249"/>
      <c r="AHV246" s="249"/>
      <c r="AHW246" s="249"/>
      <c r="AHX246" s="249"/>
      <c r="AHY246" s="249"/>
      <c r="AHZ246" s="249"/>
      <c r="AIA246" s="249"/>
      <c r="AIB246" s="249"/>
      <c r="AIC246" s="249"/>
      <c r="AID246" s="249"/>
      <c r="AIE246" s="249"/>
      <c r="AIF246" s="249"/>
      <c r="AIG246" s="249"/>
      <c r="AIH246" s="249"/>
      <c r="AII246" s="249"/>
      <c r="AIJ246" s="249"/>
      <c r="AIK246" s="249"/>
      <c r="AIL246" s="249"/>
      <c r="AIM246" s="249"/>
      <c r="AIN246" s="249"/>
      <c r="AIO246" s="249"/>
      <c r="AIP246" s="249"/>
      <c r="AIQ246" s="249"/>
      <c r="AIR246" s="249"/>
      <c r="AIS246" s="249"/>
      <c r="AIT246" s="249"/>
      <c r="AIU246" s="249"/>
      <c r="AIV246" s="249"/>
      <c r="AIW246" s="249"/>
      <c r="AIX246" s="249"/>
      <c r="AIY246" s="249"/>
      <c r="AIZ246" s="249"/>
      <c r="AJA246" s="249"/>
      <c r="AJB246" s="249"/>
      <c r="AJC246" s="249"/>
      <c r="AJD246" s="249"/>
      <c r="AJE246" s="249"/>
      <c r="AJF246" s="249"/>
      <c r="AJG246" s="249"/>
      <c r="AJH246" s="249"/>
      <c r="AJI246" s="249"/>
      <c r="AJJ246" s="249"/>
      <c r="AJK246" s="249"/>
      <c r="AJL246" s="249"/>
      <c r="AJM246" s="249"/>
      <c r="AJN246" s="249"/>
      <c r="AJO246" s="249"/>
      <c r="AJP246" s="249"/>
      <c r="AJQ246" s="249"/>
      <c r="AJR246" s="249"/>
      <c r="AJS246" s="249"/>
      <c r="AJT246" s="249"/>
      <c r="AJU246" s="249"/>
      <c r="AJV246" s="249"/>
      <c r="AJW246" s="249"/>
      <c r="AJX246" s="249"/>
      <c r="AJY246" s="249"/>
      <c r="AJZ246" s="249"/>
      <c r="AKA246" s="249"/>
      <c r="AKB246" s="249"/>
      <c r="AKC246" s="249"/>
      <c r="AKD246" s="249"/>
      <c r="AKE246" s="249"/>
      <c r="AKF246" s="249"/>
      <c r="AKG246" s="249"/>
      <c r="AKH246" s="249"/>
      <c r="AKI246" s="249"/>
      <c r="AKJ246" s="249"/>
      <c r="AKK246" s="249"/>
      <c r="AKL246" s="249"/>
      <c r="AKM246" s="249"/>
      <c r="AKN246" s="249"/>
      <c r="AKO246" s="249"/>
      <c r="AKP246" s="249"/>
      <c r="AKQ246" s="249"/>
      <c r="AKR246" s="249"/>
      <c r="AKS246" s="249"/>
      <c r="AKT246" s="249"/>
      <c r="AKU246" s="249"/>
      <c r="AKV246" s="249"/>
      <c r="AKW246" s="249"/>
      <c r="AKX246" s="249"/>
      <c r="AKY246" s="249"/>
      <c r="AKZ246" s="249"/>
      <c r="ALA246" s="249"/>
      <c r="ALB246" s="249"/>
      <c r="ALC246" s="249"/>
      <c r="ALD246" s="249"/>
      <c r="ALE246" s="249"/>
      <c r="ALF246" s="249"/>
      <c r="ALG246" s="249"/>
      <c r="ALH246" s="249"/>
      <c r="ALI246" s="249"/>
      <c r="ALJ246" s="249"/>
      <c r="ALK246" s="249"/>
      <c r="ALL246" s="249"/>
      <c r="ALM246" s="249"/>
      <c r="ALN246" s="249"/>
      <c r="ALO246" s="249"/>
      <c r="ALP246" s="249"/>
      <c r="ALQ246" s="249"/>
      <c r="ALR246" s="249"/>
      <c r="ALS246" s="249"/>
      <c r="ALT246" s="249"/>
      <c r="ALU246" s="249"/>
      <c r="ALV246" s="249"/>
      <c r="ALW246" s="249"/>
      <c r="ALX246" s="249"/>
      <c r="ALY246" s="249"/>
      <c r="ALZ246" s="249"/>
      <c r="AMA246" s="249"/>
      <c r="AMB246" s="249"/>
      <c r="AMC246" s="249"/>
      <c r="AMD246" s="249"/>
      <c r="AME246" s="249"/>
      <c r="AMF246" s="249"/>
      <c r="AMG246" s="249"/>
      <c r="AMH246" s="249"/>
      <c r="AMI246" s="249"/>
      <c r="AMJ246" s="249"/>
      <c r="AMK246" s="249"/>
      <c r="AML246" s="249"/>
      <c r="AMM246" s="249"/>
      <c r="AMN246" s="249"/>
      <c r="AMO246" s="249"/>
      <c r="AMP246" s="249"/>
      <c r="AMQ246" s="249"/>
      <c r="AMR246" s="249"/>
      <c r="AMS246" s="249"/>
      <c r="AMT246" s="249"/>
      <c r="AMU246" s="249"/>
      <c r="AMV246" s="249"/>
      <c r="AMW246" s="249"/>
      <c r="AMX246" s="249"/>
      <c r="AMY246" s="249"/>
      <c r="AMZ246" s="249"/>
      <c r="ANA246" s="249"/>
      <c r="ANB246" s="249"/>
      <c r="ANC246" s="249"/>
      <c r="AND246" s="249"/>
      <c r="ANE246" s="249"/>
      <c r="ANF246" s="249"/>
      <c r="ANG246" s="249"/>
      <c r="ANH246" s="249"/>
      <c r="ANI246" s="249"/>
      <c r="ANJ246" s="249"/>
      <c r="ANK246" s="249"/>
      <c r="ANL246" s="249"/>
      <c r="ANM246" s="249"/>
      <c r="ANN246" s="249"/>
      <c r="ANO246" s="249"/>
      <c r="ANP246" s="249"/>
      <c r="ANQ246" s="249"/>
      <c r="ANR246" s="249"/>
      <c r="ANS246" s="249"/>
      <c r="ANT246" s="249"/>
      <c r="ANU246" s="249"/>
      <c r="ANV246" s="249"/>
      <c r="ANW246" s="249"/>
      <c r="ANX246" s="249"/>
      <c r="ANY246" s="249"/>
      <c r="ANZ246" s="249"/>
      <c r="AOA246" s="249"/>
      <c r="AOB246" s="249"/>
      <c r="AOC246" s="249"/>
      <c r="AOD246" s="249"/>
      <c r="AOE246" s="249"/>
      <c r="AOF246" s="249"/>
      <c r="AOG246" s="249"/>
      <c r="AOH246" s="249"/>
      <c r="AOI246" s="249"/>
      <c r="AOJ246" s="249"/>
      <c r="AOK246" s="249"/>
      <c r="AOL246" s="249"/>
      <c r="AOM246" s="249"/>
      <c r="AON246" s="249"/>
      <c r="AOO246" s="249"/>
      <c r="AOP246" s="249"/>
      <c r="AOQ246" s="249"/>
      <c r="AOR246" s="249"/>
      <c r="AOS246" s="249"/>
      <c r="AOT246" s="249"/>
      <c r="AOU246" s="249"/>
      <c r="AOV246" s="249"/>
      <c r="AOW246" s="249"/>
      <c r="AOX246" s="249"/>
      <c r="AOY246" s="249"/>
      <c r="AOZ246" s="249"/>
      <c r="APA246" s="249"/>
      <c r="APB246" s="249"/>
      <c r="APC246" s="249"/>
      <c r="APD246" s="249"/>
      <c r="APE246" s="249"/>
      <c r="APF246" s="249"/>
      <c r="APG246" s="249"/>
      <c r="APH246" s="249"/>
      <c r="API246" s="249"/>
      <c r="APJ246" s="249"/>
      <c r="APK246" s="249"/>
      <c r="APL246" s="249"/>
      <c r="APM246" s="249"/>
      <c r="APN246" s="249"/>
      <c r="APO246" s="249"/>
      <c r="APP246" s="249"/>
    </row>
    <row r="247" spans="1:1108" s="153" customFormat="1">
      <c r="A247" s="42">
        <v>527</v>
      </c>
      <c r="B247" s="168">
        <v>230</v>
      </c>
      <c r="C247" s="102" t="s">
        <v>1371</v>
      </c>
      <c r="D247" s="174">
        <v>2025</v>
      </c>
      <c r="E247" s="97" t="s">
        <v>1240</v>
      </c>
      <c r="F247" s="280" t="s">
        <v>1356</v>
      </c>
      <c r="G247" s="405" t="s">
        <v>1355</v>
      </c>
      <c r="H247" s="405" t="s">
        <v>1358</v>
      </c>
      <c r="I247" s="405" t="s">
        <v>1357</v>
      </c>
      <c r="J247" s="10" t="s">
        <v>1359</v>
      </c>
      <c r="K247" s="10" t="s">
        <v>1360</v>
      </c>
      <c r="L247" s="74" t="s">
        <v>1361</v>
      </c>
      <c r="M247" s="10" t="s">
        <v>1362</v>
      </c>
      <c r="N247" s="74" t="s">
        <v>201</v>
      </c>
      <c r="O247" s="177">
        <v>101679</v>
      </c>
      <c r="P247" s="401">
        <v>89</v>
      </c>
      <c r="Q247" s="401" t="s">
        <v>0</v>
      </c>
      <c r="R247" s="401">
        <v>91</v>
      </c>
      <c r="S247" s="109" t="s">
        <v>0</v>
      </c>
      <c r="T247" s="109">
        <v>2.5</v>
      </c>
      <c r="U247" s="109" t="s">
        <v>0</v>
      </c>
      <c r="V247" s="109">
        <v>11.5</v>
      </c>
      <c r="W247" s="109" t="s">
        <v>0</v>
      </c>
      <c r="X247" s="109">
        <v>6</v>
      </c>
      <c r="Y247" s="109" t="s">
        <v>0</v>
      </c>
      <c r="Z247" s="109">
        <v>5</v>
      </c>
      <c r="AA247" s="109" t="s">
        <v>0</v>
      </c>
      <c r="AB247" s="109"/>
      <c r="AC247" s="109" t="s">
        <v>0</v>
      </c>
      <c r="AD247" s="109"/>
      <c r="AE247" s="109" t="s">
        <v>0</v>
      </c>
      <c r="AF247" s="77">
        <v>4.5</v>
      </c>
      <c r="AG247" s="78">
        <v>6</v>
      </c>
      <c r="AH247" s="145" t="s">
        <v>274</v>
      </c>
      <c r="AI247" s="77" t="s">
        <v>0</v>
      </c>
      <c r="AJ247" s="78"/>
      <c r="AK247" s="78"/>
      <c r="AL247" s="25" t="s">
        <v>11</v>
      </c>
      <c r="AM247" s="25"/>
      <c r="AN247" s="25"/>
      <c r="AO247" s="25"/>
      <c r="AP247" s="111">
        <v>20</v>
      </c>
      <c r="AQ247" s="111" t="s">
        <v>7</v>
      </c>
      <c r="AR247" s="83">
        <v>0.20200000000000001</v>
      </c>
      <c r="AS247" s="83" t="s">
        <v>20</v>
      </c>
      <c r="AT247" s="265"/>
      <c r="AU247" s="266"/>
      <c r="AV247" s="266"/>
      <c r="AW247" s="74" t="s">
        <v>206</v>
      </c>
      <c r="AX247" s="74" t="s">
        <v>207</v>
      </c>
      <c r="AY247" s="74" t="s">
        <v>208</v>
      </c>
      <c r="AZ247" s="74" t="s">
        <v>209</v>
      </c>
      <c r="BA247" s="152" t="s">
        <v>4</v>
      </c>
      <c r="BB247" s="86" t="s">
        <v>165</v>
      </c>
      <c r="BC247" s="86" t="s">
        <v>4</v>
      </c>
      <c r="BD247" s="86" t="s">
        <v>166</v>
      </c>
      <c r="BE247" s="404" t="s">
        <v>1240</v>
      </c>
      <c r="BF247" s="236" t="s">
        <v>1363</v>
      </c>
      <c r="BG247" s="236" t="s">
        <v>1364</v>
      </c>
      <c r="BH247" s="236" t="s">
        <v>1365</v>
      </c>
      <c r="BM247" s="155" t="s">
        <v>215</v>
      </c>
      <c r="BN247" s="154" t="s">
        <v>216</v>
      </c>
      <c r="BO247" s="154" t="s">
        <v>217</v>
      </c>
      <c r="BP247" s="154" t="s">
        <v>218</v>
      </c>
      <c r="BQ247" s="155" t="s">
        <v>219</v>
      </c>
      <c r="BR247" s="154" t="s">
        <v>220</v>
      </c>
      <c r="BS247" s="121" t="s">
        <v>221</v>
      </c>
      <c r="BT247" s="121" t="s">
        <v>222</v>
      </c>
      <c r="BU247" s="121" t="s">
        <v>215</v>
      </c>
      <c r="BV247" s="121" t="s">
        <v>216</v>
      </c>
      <c r="BW247" s="121" t="s">
        <v>217</v>
      </c>
      <c r="BX247" s="121" t="s">
        <v>218</v>
      </c>
      <c r="BY247" s="121" t="s">
        <v>283</v>
      </c>
      <c r="BZ247" s="154"/>
      <c r="CA247" s="154"/>
      <c r="CB247" s="154"/>
      <c r="CC247" s="154" t="s">
        <v>227</v>
      </c>
      <c r="CD247" s="156" t="s">
        <v>228</v>
      </c>
      <c r="CE247" s="157" t="s">
        <v>229</v>
      </c>
      <c r="CF247" s="157" t="s">
        <v>230</v>
      </c>
      <c r="CG247" s="245" t="s">
        <v>231</v>
      </c>
      <c r="CH247" s="154" t="s">
        <v>232</v>
      </c>
      <c r="CI247" s="156" t="s">
        <v>233</v>
      </c>
      <c r="CJ247" s="156" t="s">
        <v>234</v>
      </c>
      <c r="CK247" s="158"/>
      <c r="CL247" s="158"/>
      <c r="CM247" s="158"/>
      <c r="CN247" s="158"/>
      <c r="CO247" s="158"/>
      <c r="CP247" s="158"/>
      <c r="CQ247" s="158"/>
      <c r="CR247" s="158"/>
      <c r="CS247" s="158"/>
      <c r="CT247" s="158"/>
      <c r="CU247" s="158"/>
      <c r="CV247" s="158"/>
      <c r="CW247" s="158"/>
      <c r="CX247" s="158"/>
      <c r="CY247" s="158"/>
      <c r="CZ247" s="91"/>
      <c r="DA247" s="92"/>
      <c r="DB247" s="92"/>
      <c r="DC247" s="92"/>
      <c r="DD247" s="92"/>
      <c r="DE247" s="91" t="s">
        <v>235</v>
      </c>
      <c r="DF247" s="92"/>
      <c r="DG247" s="158"/>
      <c r="DH247" s="158"/>
      <c r="DI247" s="92"/>
      <c r="DJ247" s="91"/>
      <c r="DK247" s="91"/>
      <c r="DL247" s="91"/>
      <c r="DM247" s="127" t="s">
        <v>283</v>
      </c>
      <c r="DN247" s="127" t="s">
        <v>283</v>
      </c>
      <c r="DO247" s="127" t="s">
        <v>283</v>
      </c>
      <c r="DP247" s="127"/>
      <c r="DQ247" s="91"/>
      <c r="DR247" s="91"/>
      <c r="DS247" s="91"/>
      <c r="DT247" s="91"/>
      <c r="DU247" s="91" t="s">
        <v>241</v>
      </c>
      <c r="DV247" s="91" t="s">
        <v>242</v>
      </c>
      <c r="DW247" s="91" t="s">
        <v>243</v>
      </c>
      <c r="DX247" s="91" t="s">
        <v>1316</v>
      </c>
      <c r="DY247" s="91"/>
      <c r="DZ247" s="91"/>
      <c r="EA247" s="91"/>
      <c r="EB247" s="91"/>
      <c r="EC247" s="91"/>
      <c r="ED247" s="91"/>
      <c r="EE247" s="91"/>
      <c r="EF247" s="91"/>
      <c r="EG247" s="94"/>
      <c r="EH247" s="94"/>
      <c r="EI247" s="95"/>
      <c r="EJ247" s="95"/>
      <c r="EK247" s="96"/>
      <c r="EL247" s="74"/>
      <c r="EM247" s="74"/>
      <c r="EN247" s="137"/>
      <c r="EO247" s="185"/>
      <c r="EP247" s="185"/>
      <c r="EQ247" s="185" t="s">
        <v>1366</v>
      </c>
      <c r="ER247" s="185" t="s">
        <v>1367</v>
      </c>
      <c r="ES247" s="185" t="s">
        <v>1368</v>
      </c>
      <c r="ET247" s="185"/>
      <c r="EU247" s="185"/>
      <c r="EV247" s="137"/>
      <c r="EW247" s="137"/>
      <c r="EX247" s="356" t="s">
        <v>603</v>
      </c>
      <c r="EY247" s="356"/>
      <c r="EZ247" s="356"/>
      <c r="FA247" s="356"/>
      <c r="FB247" s="356"/>
      <c r="FC247" s="356"/>
      <c r="FD247" s="356"/>
      <c r="FE247" s="356"/>
      <c r="FF247" s="248"/>
      <c r="FG247" s="248"/>
      <c r="FH247" s="248"/>
      <c r="FI247" s="248"/>
      <c r="FJ247" s="248"/>
      <c r="FK247" s="248"/>
      <c r="FL247" s="135">
        <v>1</v>
      </c>
      <c r="FM247" s="136"/>
      <c r="FN247" s="136"/>
      <c r="FO247" s="136"/>
      <c r="FP247" s="136"/>
      <c r="FQ247" s="136"/>
      <c r="FR247" s="136"/>
      <c r="FS247" s="136"/>
      <c r="FT247" s="136"/>
      <c r="FU247" s="136"/>
      <c r="FV247" s="136"/>
      <c r="FW247" s="249"/>
      <c r="FX247" s="249"/>
      <c r="FY247" s="249"/>
      <c r="FZ247" s="249"/>
      <c r="GA247" s="249"/>
      <c r="GB247" s="249"/>
      <c r="GC247" s="249"/>
      <c r="GD247" s="249"/>
      <c r="GE247" s="249"/>
      <c r="GF247" s="249"/>
      <c r="GG247" s="249"/>
      <c r="GH247" s="249"/>
      <c r="GI247" s="249"/>
      <c r="GJ247" s="249"/>
      <c r="GK247" s="249"/>
      <c r="GL247" s="249"/>
      <c r="GM247" s="249"/>
      <c r="GN247" s="249"/>
      <c r="GO247" s="249"/>
      <c r="GP247" s="249"/>
      <c r="GQ247" s="249"/>
      <c r="GR247" s="249"/>
      <c r="GS247" s="249"/>
      <c r="GT247" s="249"/>
      <c r="GU247" s="249"/>
      <c r="GV247" s="249"/>
      <c r="GW247" s="249"/>
      <c r="GX247" s="249"/>
      <c r="GY247" s="249"/>
      <c r="GZ247" s="249"/>
      <c r="HA247" s="249"/>
      <c r="HB247" s="249"/>
      <c r="HC247" s="249"/>
      <c r="HD247" s="249"/>
      <c r="HE247" s="249"/>
      <c r="HF247" s="249"/>
      <c r="HG247" s="249"/>
      <c r="HH247" s="249"/>
      <c r="HI247" s="249"/>
      <c r="HJ247" s="249"/>
      <c r="HK247" s="249"/>
      <c r="HL247" s="249"/>
      <c r="HM247" s="249"/>
      <c r="HN247" s="249"/>
      <c r="HO247" s="249"/>
      <c r="HP247" s="249"/>
      <c r="HQ247" s="249"/>
      <c r="HR247" s="249"/>
      <c r="HS247" s="249"/>
      <c r="HT247" s="249"/>
      <c r="HU247" s="249"/>
      <c r="HV247" s="249"/>
      <c r="HW247" s="249"/>
      <c r="HX247" s="249"/>
      <c r="HY247" s="249"/>
      <c r="HZ247" s="249"/>
      <c r="IA247" s="249"/>
      <c r="IB247" s="249"/>
      <c r="IC247" s="249"/>
      <c r="ID247" s="249"/>
      <c r="IE247" s="249"/>
      <c r="IF247" s="249"/>
      <c r="IG247" s="249"/>
      <c r="IH247" s="249"/>
      <c r="II247" s="249"/>
      <c r="IJ247" s="249"/>
      <c r="IK247" s="249"/>
      <c r="IL247" s="249"/>
      <c r="IM247" s="249"/>
      <c r="IN247" s="249"/>
      <c r="IO247" s="249"/>
      <c r="IP247" s="249"/>
      <c r="IQ247" s="249"/>
      <c r="IR247" s="249"/>
      <c r="IS247" s="249"/>
      <c r="IT247" s="249"/>
      <c r="IU247" s="249"/>
      <c r="IV247" s="249"/>
      <c r="IW247" s="249"/>
      <c r="IX247" s="249"/>
      <c r="IY247" s="249"/>
      <c r="IZ247" s="249"/>
      <c r="JA247" s="249"/>
      <c r="JB247" s="249"/>
      <c r="JC247" s="249"/>
      <c r="JD247" s="249"/>
      <c r="JE247" s="249"/>
      <c r="JF247" s="249"/>
      <c r="JG247" s="249"/>
      <c r="JH247" s="249"/>
      <c r="JI247" s="249"/>
      <c r="JJ247" s="249"/>
      <c r="JK247" s="249"/>
      <c r="JL247" s="249"/>
      <c r="JM247" s="249"/>
      <c r="JN247" s="249"/>
      <c r="JO247" s="249"/>
      <c r="JP247" s="249"/>
      <c r="JQ247" s="249"/>
      <c r="JR247" s="249"/>
      <c r="JS247" s="249"/>
      <c r="JT247" s="249"/>
      <c r="JU247" s="249"/>
      <c r="JV247" s="249"/>
      <c r="JW247" s="249"/>
      <c r="JX247" s="249"/>
      <c r="JY247" s="249"/>
      <c r="JZ247" s="249"/>
      <c r="KA247" s="249"/>
      <c r="KB247" s="249"/>
      <c r="KC247" s="249"/>
      <c r="KD247" s="249"/>
      <c r="KE247" s="249"/>
      <c r="KF247" s="249"/>
      <c r="KG247" s="249"/>
      <c r="KH247" s="249"/>
      <c r="KI247" s="249"/>
      <c r="KJ247" s="249"/>
      <c r="KK247" s="249"/>
      <c r="KL247" s="249"/>
      <c r="KM247" s="249"/>
      <c r="KN247" s="249"/>
      <c r="KO247" s="249"/>
      <c r="KP247" s="249"/>
      <c r="KQ247" s="249"/>
      <c r="KR247" s="249"/>
      <c r="KS247" s="249"/>
      <c r="KT247" s="249"/>
      <c r="KU247" s="249"/>
      <c r="KV247" s="249"/>
      <c r="KW247" s="249"/>
      <c r="KX247" s="249"/>
      <c r="KY247" s="249"/>
      <c r="KZ247" s="249"/>
      <c r="LA247" s="249"/>
      <c r="LB247" s="249"/>
      <c r="LC247" s="249"/>
      <c r="LD247" s="249"/>
      <c r="LE247" s="249"/>
      <c r="LF247" s="249"/>
      <c r="LG247" s="249"/>
      <c r="LH247" s="249"/>
      <c r="LI247" s="249"/>
      <c r="LJ247" s="249"/>
      <c r="LK247" s="249"/>
      <c r="LL247" s="249"/>
      <c r="LM247" s="249"/>
      <c r="LN247" s="249"/>
      <c r="LO247" s="249"/>
      <c r="LP247" s="249"/>
      <c r="LQ247" s="249"/>
      <c r="LR247" s="249"/>
      <c r="LS247" s="249"/>
      <c r="LT247" s="249"/>
      <c r="LU247" s="249"/>
      <c r="LV247" s="249"/>
      <c r="LW247" s="249"/>
      <c r="LX247" s="249"/>
      <c r="LY247" s="249"/>
      <c r="LZ247" s="249"/>
      <c r="MA247" s="249"/>
      <c r="MB247" s="249"/>
      <c r="MC247" s="249"/>
      <c r="MD247" s="249"/>
      <c r="ME247" s="249"/>
      <c r="MF247" s="249"/>
      <c r="MG247" s="249"/>
      <c r="MH247" s="249"/>
      <c r="MI247" s="249"/>
      <c r="MJ247" s="249"/>
      <c r="MK247" s="249"/>
      <c r="ML247" s="249"/>
      <c r="MM247" s="249"/>
      <c r="MN247" s="249"/>
      <c r="MO247" s="249"/>
      <c r="MP247" s="249"/>
      <c r="MQ247" s="249"/>
      <c r="MR247" s="249"/>
      <c r="MS247" s="249"/>
      <c r="MT247" s="249"/>
      <c r="MU247" s="249"/>
      <c r="MV247" s="249"/>
      <c r="MW247" s="249"/>
      <c r="MX247" s="249"/>
      <c r="MY247" s="249"/>
      <c r="MZ247" s="249"/>
      <c r="NA247" s="249"/>
      <c r="NB247" s="249"/>
      <c r="NC247" s="249"/>
      <c r="ND247" s="249"/>
      <c r="NE247" s="249"/>
      <c r="NF247" s="249"/>
      <c r="NG247" s="249"/>
      <c r="NH247" s="249"/>
      <c r="NI247" s="249"/>
      <c r="NJ247" s="249"/>
      <c r="NK247" s="249"/>
      <c r="NL247" s="249"/>
      <c r="NM247" s="249"/>
      <c r="NN247" s="249"/>
      <c r="NO247" s="249"/>
      <c r="NP247" s="249"/>
      <c r="NQ247" s="249"/>
      <c r="NR247" s="249"/>
      <c r="NS247" s="249"/>
      <c r="NT247" s="249"/>
      <c r="NU247" s="249"/>
      <c r="NV247" s="249"/>
      <c r="NW247" s="249"/>
      <c r="NX247" s="249"/>
      <c r="NY247" s="249"/>
      <c r="NZ247" s="249"/>
      <c r="OA247" s="249"/>
      <c r="OB247" s="249"/>
      <c r="OC247" s="249"/>
      <c r="OD247" s="249"/>
      <c r="OE247" s="249"/>
      <c r="OF247" s="249"/>
      <c r="OG247" s="249"/>
      <c r="OH247" s="249"/>
      <c r="OI247" s="249"/>
      <c r="OJ247" s="249"/>
      <c r="OK247" s="249"/>
      <c r="OL247" s="249"/>
      <c r="OM247" s="249"/>
      <c r="ON247" s="249"/>
      <c r="OO247" s="249"/>
      <c r="OP247" s="249"/>
      <c r="OQ247" s="249"/>
      <c r="OR247" s="249"/>
      <c r="OS247" s="249"/>
      <c r="OT247" s="249"/>
      <c r="OU247" s="249"/>
      <c r="OV247" s="249"/>
      <c r="OW247" s="249"/>
      <c r="OX247" s="249"/>
      <c r="OY247" s="249"/>
      <c r="OZ247" s="249"/>
      <c r="PA247" s="249"/>
      <c r="PB247" s="249"/>
      <c r="PC247" s="249"/>
      <c r="PD247" s="249"/>
      <c r="PE247" s="249"/>
      <c r="PF247" s="249"/>
      <c r="PG247" s="249"/>
      <c r="PH247" s="249"/>
      <c r="PI247" s="249"/>
      <c r="PJ247" s="249"/>
      <c r="PK247" s="249"/>
      <c r="PL247" s="249"/>
      <c r="PM247" s="249"/>
      <c r="PN247" s="249"/>
      <c r="PO247" s="249"/>
      <c r="PP247" s="249"/>
      <c r="PQ247" s="249"/>
      <c r="PR247" s="249"/>
      <c r="PS247" s="249"/>
      <c r="PT247" s="249"/>
      <c r="PU247" s="249"/>
      <c r="PV247" s="249"/>
      <c r="PW247" s="249"/>
      <c r="PX247" s="249"/>
      <c r="PY247" s="249"/>
      <c r="PZ247" s="249"/>
      <c r="QA247" s="249"/>
      <c r="QB247" s="249"/>
      <c r="QC247" s="249"/>
      <c r="QD247" s="249"/>
      <c r="QE247" s="249"/>
      <c r="QF247" s="249"/>
      <c r="QG247" s="249"/>
      <c r="QH247" s="249"/>
      <c r="QI247" s="249"/>
      <c r="QJ247" s="249"/>
      <c r="QK247" s="249"/>
      <c r="QL247" s="249"/>
      <c r="QM247" s="249"/>
      <c r="QN247" s="249"/>
      <c r="QO247" s="249"/>
      <c r="QP247" s="249"/>
      <c r="QQ247" s="249"/>
      <c r="QR247" s="249"/>
      <c r="QS247" s="249"/>
      <c r="QT247" s="249"/>
      <c r="QU247" s="249"/>
      <c r="QV247" s="249"/>
      <c r="QW247" s="249"/>
      <c r="QX247" s="249"/>
      <c r="QY247" s="249"/>
      <c r="QZ247" s="249"/>
      <c r="RA247" s="249"/>
      <c r="RB247" s="249"/>
      <c r="RC247" s="249"/>
      <c r="RD247" s="249"/>
      <c r="RE247" s="249"/>
      <c r="RF247" s="249"/>
      <c r="RG247" s="249"/>
      <c r="RH247" s="249"/>
      <c r="RI247" s="249"/>
      <c r="RJ247" s="249"/>
      <c r="RK247" s="249"/>
      <c r="RL247" s="249"/>
      <c r="RM247" s="249"/>
      <c r="RN247" s="249"/>
      <c r="RO247" s="249"/>
      <c r="RP247" s="249"/>
      <c r="RQ247" s="249"/>
      <c r="RR247" s="249"/>
      <c r="RS247" s="249"/>
      <c r="RT247" s="249"/>
      <c r="RU247" s="249"/>
      <c r="RV247" s="249"/>
      <c r="RW247" s="249"/>
      <c r="RX247" s="249"/>
      <c r="RY247" s="249"/>
      <c r="RZ247" s="249"/>
      <c r="SA247" s="249"/>
      <c r="SB247" s="249"/>
      <c r="SC247" s="249"/>
      <c r="SD247" s="249"/>
      <c r="SE247" s="249"/>
      <c r="SF247" s="249"/>
      <c r="SG247" s="249"/>
      <c r="SH247" s="249"/>
      <c r="SI247" s="249"/>
      <c r="SJ247" s="249"/>
      <c r="SK247" s="249"/>
      <c r="SL247" s="249"/>
      <c r="SM247" s="249"/>
      <c r="SN247" s="249"/>
      <c r="SO247" s="249"/>
      <c r="SP247" s="249"/>
      <c r="SQ247" s="249"/>
      <c r="SR247" s="249"/>
      <c r="SS247" s="249"/>
      <c r="ST247" s="249"/>
      <c r="SU247" s="249"/>
      <c r="SV247" s="249"/>
      <c r="SW247" s="249"/>
      <c r="SX247" s="249"/>
      <c r="SY247" s="249"/>
      <c r="SZ247" s="249"/>
      <c r="TA247" s="249"/>
      <c r="TB247" s="249"/>
      <c r="TC247" s="249"/>
      <c r="TD247" s="249"/>
      <c r="TE247" s="249"/>
      <c r="TF247" s="249"/>
      <c r="TG247" s="249"/>
      <c r="TH247" s="249"/>
      <c r="TI247" s="249"/>
      <c r="TJ247" s="249"/>
      <c r="TK247" s="249"/>
      <c r="TL247" s="249"/>
      <c r="TM247" s="249"/>
      <c r="TN247" s="249"/>
      <c r="TO247" s="249"/>
      <c r="TP247" s="249"/>
      <c r="TQ247" s="249"/>
      <c r="TR247" s="249"/>
      <c r="TS247" s="249"/>
      <c r="TT247" s="249"/>
      <c r="TU247" s="249"/>
      <c r="TV247" s="249"/>
      <c r="TW247" s="249"/>
      <c r="TX247" s="249"/>
      <c r="TY247" s="249"/>
      <c r="TZ247" s="249"/>
      <c r="UA247" s="249"/>
      <c r="UB247" s="249"/>
      <c r="UC247" s="249"/>
      <c r="UD247" s="249"/>
      <c r="UE247" s="249"/>
      <c r="UF247" s="249"/>
      <c r="UG247" s="249"/>
      <c r="UH247" s="249"/>
      <c r="UI247" s="249"/>
      <c r="UJ247" s="249"/>
      <c r="UK247" s="249"/>
      <c r="UL247" s="249"/>
      <c r="UM247" s="249"/>
      <c r="UN247" s="249"/>
      <c r="UO247" s="249"/>
      <c r="UP247" s="249"/>
      <c r="UQ247" s="249"/>
      <c r="UR247" s="249"/>
      <c r="US247" s="249"/>
      <c r="UT247" s="249"/>
      <c r="UU247" s="249"/>
      <c r="UV247" s="249"/>
      <c r="UW247" s="249"/>
      <c r="UX247" s="249"/>
      <c r="UY247" s="249"/>
      <c r="UZ247" s="249"/>
      <c r="VA247" s="249"/>
      <c r="VB247" s="249"/>
      <c r="VC247" s="249"/>
      <c r="VD247" s="249"/>
      <c r="VE247" s="249"/>
      <c r="VF247" s="249"/>
      <c r="VG247" s="249"/>
      <c r="VH247" s="249"/>
      <c r="VI247" s="249"/>
      <c r="VJ247" s="249"/>
      <c r="VK247" s="249"/>
      <c r="VL247" s="249"/>
      <c r="VM247" s="249"/>
      <c r="VN247" s="249"/>
      <c r="VO247" s="249"/>
      <c r="VP247" s="249"/>
      <c r="VQ247" s="249"/>
      <c r="VR247" s="249"/>
      <c r="VS247" s="249"/>
      <c r="VT247" s="249"/>
      <c r="VU247" s="249"/>
      <c r="VV247" s="249"/>
      <c r="VW247" s="249"/>
      <c r="VX247" s="249"/>
      <c r="VY247" s="249"/>
      <c r="VZ247" s="249"/>
      <c r="WA247" s="249"/>
      <c r="WB247" s="249"/>
      <c r="WC247" s="249"/>
      <c r="WD247" s="249"/>
      <c r="WE247" s="249"/>
      <c r="WF247" s="249"/>
      <c r="WG247" s="249"/>
      <c r="WH247" s="249"/>
      <c r="WI247" s="249"/>
      <c r="WJ247" s="249"/>
      <c r="WK247" s="249"/>
      <c r="WL247" s="249"/>
      <c r="WM247" s="249"/>
      <c r="WN247" s="249"/>
      <c r="WO247" s="249"/>
      <c r="WP247" s="249"/>
      <c r="WQ247" s="249"/>
      <c r="WR247" s="249"/>
      <c r="WS247" s="249"/>
      <c r="WT247" s="249"/>
      <c r="WU247" s="249"/>
      <c r="WV247" s="249"/>
      <c r="WW247" s="249"/>
      <c r="WX247" s="249"/>
      <c r="WY247" s="249"/>
      <c r="WZ247" s="249"/>
      <c r="XA247" s="249"/>
      <c r="XB247" s="249"/>
      <c r="XC247" s="249"/>
      <c r="XD247" s="249"/>
      <c r="XE247" s="249"/>
      <c r="XF247" s="249"/>
      <c r="XG247" s="249"/>
      <c r="XH247" s="249"/>
      <c r="XI247" s="249"/>
      <c r="XJ247" s="249"/>
      <c r="XK247" s="249"/>
      <c r="XL247" s="249"/>
      <c r="XM247" s="249"/>
      <c r="XN247" s="249"/>
      <c r="XO247" s="249"/>
      <c r="XP247" s="249"/>
      <c r="XQ247" s="249"/>
      <c r="XR247" s="249"/>
      <c r="XS247" s="249"/>
      <c r="XT247" s="249"/>
      <c r="XU247" s="249"/>
      <c r="XV247" s="249"/>
      <c r="XW247" s="249"/>
      <c r="XX247" s="249"/>
      <c r="XY247" s="249"/>
      <c r="XZ247" s="249"/>
      <c r="YA247" s="249"/>
      <c r="YB247" s="249"/>
      <c r="YC247" s="249"/>
      <c r="YD247" s="249"/>
      <c r="YE247" s="249"/>
      <c r="YF247" s="249"/>
      <c r="YG247" s="249"/>
      <c r="YH247" s="249"/>
      <c r="YI247" s="249"/>
      <c r="YJ247" s="249"/>
      <c r="YK247" s="249"/>
      <c r="YL247" s="249"/>
      <c r="YM247" s="249"/>
      <c r="YN247" s="249"/>
      <c r="YO247" s="249"/>
      <c r="YP247" s="249"/>
      <c r="YQ247" s="249"/>
      <c r="YR247" s="249"/>
      <c r="YS247" s="249"/>
      <c r="YT247" s="249"/>
      <c r="YU247" s="249"/>
      <c r="YV247" s="249"/>
      <c r="YW247" s="249"/>
      <c r="YX247" s="249"/>
      <c r="YY247" s="249"/>
      <c r="YZ247" s="249"/>
      <c r="ZA247" s="249"/>
      <c r="ZB247" s="249"/>
      <c r="ZC247" s="249"/>
      <c r="ZD247" s="249"/>
      <c r="ZE247" s="249"/>
      <c r="ZF247" s="249"/>
      <c r="ZG247" s="249"/>
      <c r="ZH247" s="249"/>
      <c r="ZI247" s="249"/>
      <c r="ZJ247" s="249"/>
      <c r="ZK247" s="249"/>
      <c r="ZL247" s="249"/>
      <c r="ZM247" s="249"/>
      <c r="ZN247" s="249"/>
      <c r="ZO247" s="249"/>
      <c r="ZP247" s="249"/>
      <c r="ZQ247" s="249"/>
      <c r="ZR247" s="249"/>
      <c r="ZS247" s="249"/>
      <c r="ZT247" s="249"/>
      <c r="ZU247" s="249"/>
      <c r="ZV247" s="249"/>
      <c r="ZW247" s="249"/>
      <c r="ZX247" s="249"/>
      <c r="ZY247" s="249"/>
      <c r="ZZ247" s="249"/>
      <c r="AAA247" s="249"/>
      <c r="AAB247" s="249"/>
      <c r="AAC247" s="249"/>
      <c r="AAD247" s="249"/>
      <c r="AAE247" s="249"/>
      <c r="AAF247" s="249"/>
      <c r="AAG247" s="249"/>
      <c r="AAH247" s="249"/>
      <c r="AAI247" s="249"/>
      <c r="AAJ247" s="249"/>
      <c r="AAK247" s="249"/>
      <c r="AAL247" s="249"/>
      <c r="AAM247" s="249"/>
      <c r="AAN247" s="249"/>
      <c r="AAO247" s="249"/>
      <c r="AAP247" s="249"/>
      <c r="AAQ247" s="249"/>
      <c r="AAR247" s="249"/>
      <c r="AAS247" s="249"/>
      <c r="AAT247" s="249"/>
      <c r="AAU247" s="249"/>
      <c r="AAV247" s="249"/>
      <c r="AAW247" s="249"/>
      <c r="AAX247" s="249"/>
      <c r="AAY247" s="249"/>
      <c r="AAZ247" s="249"/>
      <c r="ABA247" s="249"/>
      <c r="ABB247" s="249"/>
      <c r="ABC247" s="249"/>
      <c r="ABD247" s="249"/>
      <c r="ABE247" s="249"/>
      <c r="ABF247" s="249"/>
      <c r="ABG247" s="249"/>
      <c r="ABH247" s="249"/>
      <c r="ABI247" s="249"/>
      <c r="ABJ247" s="249"/>
      <c r="ABK247" s="249"/>
      <c r="ABL247" s="249"/>
      <c r="ABM247" s="249"/>
      <c r="ABN247" s="249"/>
      <c r="ABO247" s="249"/>
      <c r="ABP247" s="249"/>
      <c r="ABQ247" s="249"/>
      <c r="ABR247" s="249"/>
      <c r="ABS247" s="249"/>
      <c r="ABT247" s="249"/>
      <c r="ABU247" s="249"/>
      <c r="ABV247" s="249"/>
      <c r="ABW247" s="249"/>
      <c r="ABX247" s="249"/>
      <c r="ABY247" s="249"/>
      <c r="ABZ247" s="249"/>
      <c r="ACA247" s="249"/>
      <c r="ACB247" s="249"/>
      <c r="ACC247" s="249"/>
      <c r="ACD247" s="249"/>
      <c r="ACE247" s="249"/>
      <c r="ACF247" s="249"/>
      <c r="ACG247" s="249"/>
      <c r="ACH247" s="249"/>
      <c r="ACI247" s="249"/>
      <c r="ACJ247" s="249"/>
      <c r="ACK247" s="249"/>
      <c r="ACL247" s="249"/>
      <c r="ACM247" s="249"/>
      <c r="ACN247" s="249"/>
      <c r="ACO247" s="249"/>
      <c r="ACP247" s="249"/>
      <c r="ACQ247" s="249"/>
      <c r="ACR247" s="249"/>
      <c r="ACS247" s="249"/>
      <c r="ACT247" s="249"/>
      <c r="ACU247" s="249"/>
      <c r="ACV247" s="249"/>
      <c r="ACW247" s="249"/>
      <c r="ACX247" s="249"/>
      <c r="ACY247" s="249"/>
      <c r="ACZ247" s="249"/>
      <c r="ADA247" s="249"/>
      <c r="ADB247" s="249"/>
      <c r="ADC247" s="249"/>
      <c r="ADD247" s="249"/>
      <c r="ADE247" s="249"/>
      <c r="ADF247" s="249"/>
      <c r="ADG247" s="249"/>
      <c r="ADH247" s="249"/>
      <c r="ADI247" s="249"/>
      <c r="ADJ247" s="249"/>
      <c r="ADK247" s="249"/>
      <c r="ADL247" s="249"/>
      <c r="ADM247" s="249"/>
      <c r="ADN247" s="249"/>
      <c r="ADO247" s="249"/>
      <c r="ADP247" s="249"/>
      <c r="ADQ247" s="249"/>
      <c r="ADR247" s="249"/>
      <c r="ADS247" s="249"/>
      <c r="ADT247" s="249"/>
      <c r="ADU247" s="249"/>
      <c r="ADV247" s="249"/>
      <c r="ADW247" s="249"/>
      <c r="ADX247" s="249"/>
      <c r="ADY247" s="249"/>
      <c r="ADZ247" s="249"/>
      <c r="AEA247" s="249"/>
      <c r="AEB247" s="249"/>
      <c r="AEC247" s="249"/>
      <c r="AED247" s="249"/>
      <c r="AEE247" s="249"/>
      <c r="AEF247" s="249"/>
      <c r="AEG247" s="249"/>
      <c r="AEH247" s="249"/>
      <c r="AEI247" s="249"/>
      <c r="AEJ247" s="249"/>
      <c r="AEK247" s="249"/>
      <c r="AEL247" s="249"/>
      <c r="AEM247" s="249"/>
      <c r="AEN247" s="249"/>
      <c r="AEO247" s="249"/>
      <c r="AEP247" s="249"/>
      <c r="AEQ247" s="249"/>
      <c r="AER247" s="249"/>
      <c r="AES247" s="249"/>
      <c r="AET247" s="249"/>
      <c r="AEU247" s="249"/>
      <c r="AEV247" s="249"/>
      <c r="AEW247" s="249"/>
      <c r="AEX247" s="249"/>
      <c r="AEY247" s="249"/>
      <c r="AEZ247" s="249"/>
      <c r="AFA247" s="249"/>
      <c r="AFB247" s="249"/>
      <c r="AFC247" s="249"/>
      <c r="AFD247" s="249"/>
      <c r="AFE247" s="249"/>
      <c r="AFF247" s="249"/>
      <c r="AFG247" s="249"/>
      <c r="AFH247" s="249"/>
      <c r="AFI247" s="249"/>
      <c r="AFJ247" s="249"/>
      <c r="AFK247" s="249"/>
      <c r="AFL247" s="249"/>
      <c r="AFM247" s="249"/>
      <c r="AFN247" s="249"/>
      <c r="AFO247" s="249"/>
      <c r="AFP247" s="249"/>
      <c r="AFQ247" s="249"/>
      <c r="AFR247" s="249"/>
      <c r="AFS247" s="249"/>
      <c r="AFT247" s="249"/>
      <c r="AFU247" s="249"/>
      <c r="AFV247" s="249"/>
      <c r="AFW247" s="249"/>
      <c r="AFX247" s="249"/>
      <c r="AFY247" s="249"/>
      <c r="AFZ247" s="249"/>
      <c r="AGA247" s="249"/>
      <c r="AGB247" s="249"/>
      <c r="AGC247" s="249"/>
      <c r="AGD247" s="249"/>
      <c r="AGE247" s="249"/>
      <c r="AGF247" s="249"/>
      <c r="AGG247" s="249"/>
      <c r="AGH247" s="249"/>
      <c r="AGI247" s="249"/>
      <c r="AGJ247" s="249"/>
      <c r="AGK247" s="249"/>
      <c r="AGL247" s="249"/>
      <c r="AGM247" s="249"/>
      <c r="AGN247" s="249"/>
      <c r="AGO247" s="249"/>
      <c r="AGP247" s="249"/>
      <c r="AGQ247" s="249"/>
      <c r="AGR247" s="249"/>
      <c r="AGS247" s="249"/>
      <c r="AGT247" s="249"/>
      <c r="AGU247" s="249"/>
      <c r="AGV247" s="249"/>
      <c r="AGW247" s="249"/>
      <c r="AGX247" s="249"/>
      <c r="AGY247" s="249"/>
      <c r="AGZ247" s="249"/>
      <c r="AHA247" s="249"/>
      <c r="AHB247" s="249"/>
      <c r="AHC247" s="249"/>
      <c r="AHD247" s="249"/>
      <c r="AHE247" s="249"/>
      <c r="AHF247" s="249"/>
      <c r="AHG247" s="249"/>
      <c r="AHH247" s="249"/>
      <c r="AHI247" s="249"/>
      <c r="AHJ247" s="249"/>
      <c r="AHK247" s="249"/>
      <c r="AHL247" s="249"/>
      <c r="AHM247" s="249"/>
      <c r="AHN247" s="249"/>
      <c r="AHO247" s="249"/>
      <c r="AHP247" s="249"/>
      <c r="AHQ247" s="249"/>
      <c r="AHR247" s="249"/>
      <c r="AHS247" s="249"/>
      <c r="AHT247" s="249"/>
      <c r="AHU247" s="249"/>
      <c r="AHV247" s="249"/>
      <c r="AHW247" s="249"/>
      <c r="AHX247" s="249"/>
      <c r="AHY247" s="249"/>
      <c r="AHZ247" s="249"/>
      <c r="AIA247" s="249"/>
      <c r="AIB247" s="249"/>
      <c r="AIC247" s="249"/>
      <c r="AID247" s="249"/>
      <c r="AIE247" s="249"/>
      <c r="AIF247" s="249"/>
      <c r="AIG247" s="249"/>
      <c r="AIH247" s="249"/>
      <c r="AII247" s="249"/>
      <c r="AIJ247" s="249"/>
      <c r="AIK247" s="249"/>
      <c r="AIL247" s="249"/>
      <c r="AIM247" s="249"/>
      <c r="AIN247" s="249"/>
      <c r="AIO247" s="249"/>
      <c r="AIP247" s="249"/>
      <c r="AIQ247" s="249"/>
      <c r="AIR247" s="249"/>
      <c r="AIS247" s="249"/>
      <c r="AIT247" s="249"/>
      <c r="AIU247" s="249"/>
      <c r="AIV247" s="249"/>
      <c r="AIW247" s="249"/>
      <c r="AIX247" s="249"/>
      <c r="AIY247" s="249"/>
      <c r="AIZ247" s="249"/>
      <c r="AJA247" s="249"/>
      <c r="AJB247" s="249"/>
      <c r="AJC247" s="249"/>
      <c r="AJD247" s="249"/>
      <c r="AJE247" s="249"/>
      <c r="AJF247" s="249"/>
      <c r="AJG247" s="249"/>
      <c r="AJH247" s="249"/>
      <c r="AJI247" s="249"/>
      <c r="AJJ247" s="249"/>
      <c r="AJK247" s="249"/>
      <c r="AJL247" s="249"/>
      <c r="AJM247" s="249"/>
      <c r="AJN247" s="249"/>
      <c r="AJO247" s="249"/>
      <c r="AJP247" s="249"/>
      <c r="AJQ247" s="249"/>
      <c r="AJR247" s="249"/>
      <c r="AJS247" s="249"/>
      <c r="AJT247" s="249"/>
      <c r="AJU247" s="249"/>
      <c r="AJV247" s="249"/>
      <c r="AJW247" s="249"/>
      <c r="AJX247" s="249"/>
      <c r="AJY247" s="249"/>
      <c r="AJZ247" s="249"/>
      <c r="AKA247" s="249"/>
      <c r="AKB247" s="249"/>
      <c r="AKC247" s="249"/>
      <c r="AKD247" s="249"/>
      <c r="AKE247" s="249"/>
      <c r="AKF247" s="249"/>
      <c r="AKG247" s="249"/>
      <c r="AKH247" s="249"/>
      <c r="AKI247" s="249"/>
      <c r="AKJ247" s="249"/>
      <c r="AKK247" s="249"/>
      <c r="AKL247" s="249"/>
      <c r="AKM247" s="249"/>
      <c r="AKN247" s="249"/>
      <c r="AKO247" s="249"/>
      <c r="AKP247" s="249"/>
      <c r="AKQ247" s="249"/>
      <c r="AKR247" s="249"/>
      <c r="AKS247" s="249"/>
      <c r="AKT247" s="249"/>
      <c r="AKU247" s="249"/>
      <c r="AKV247" s="249"/>
      <c r="AKW247" s="249"/>
      <c r="AKX247" s="249"/>
      <c r="AKY247" s="249"/>
      <c r="AKZ247" s="249"/>
      <c r="ALA247" s="249"/>
      <c r="ALB247" s="249"/>
      <c r="ALC247" s="249"/>
      <c r="ALD247" s="249"/>
      <c r="ALE247" s="249"/>
      <c r="ALF247" s="249"/>
      <c r="ALG247" s="249"/>
      <c r="ALH247" s="249"/>
      <c r="ALI247" s="249"/>
      <c r="ALJ247" s="249"/>
      <c r="ALK247" s="249"/>
      <c r="ALL247" s="249"/>
      <c r="ALM247" s="249"/>
      <c r="ALN247" s="249"/>
      <c r="ALO247" s="249"/>
      <c r="ALP247" s="249"/>
      <c r="ALQ247" s="249"/>
      <c r="ALR247" s="249"/>
      <c r="ALS247" s="249"/>
      <c r="ALT247" s="249"/>
      <c r="ALU247" s="249"/>
      <c r="ALV247" s="249"/>
      <c r="ALW247" s="249"/>
      <c r="ALX247" s="249"/>
      <c r="ALY247" s="249"/>
      <c r="ALZ247" s="249"/>
      <c r="AMA247" s="249"/>
      <c r="AMB247" s="249"/>
      <c r="AMC247" s="249"/>
      <c r="AMD247" s="249"/>
      <c r="AME247" s="249"/>
      <c r="AMF247" s="249"/>
      <c r="AMG247" s="249"/>
      <c r="AMH247" s="249"/>
      <c r="AMI247" s="249"/>
      <c r="AMJ247" s="249"/>
      <c r="AMK247" s="249"/>
      <c r="AML247" s="249"/>
      <c r="AMM247" s="249"/>
      <c r="AMN247" s="249"/>
      <c r="AMO247" s="249"/>
      <c r="AMP247" s="249"/>
      <c r="AMQ247" s="249"/>
      <c r="AMR247" s="249"/>
      <c r="AMS247" s="249"/>
      <c r="AMT247" s="249"/>
      <c r="AMU247" s="249"/>
      <c r="AMV247" s="249"/>
      <c r="AMW247" s="249"/>
      <c r="AMX247" s="249"/>
      <c r="AMY247" s="249"/>
      <c r="AMZ247" s="249"/>
      <c r="ANA247" s="249"/>
      <c r="ANB247" s="249"/>
      <c r="ANC247" s="249"/>
      <c r="AND247" s="249"/>
      <c r="ANE247" s="249"/>
      <c r="ANF247" s="249"/>
      <c r="ANG247" s="249"/>
      <c r="ANH247" s="249"/>
      <c r="ANI247" s="249"/>
      <c r="ANJ247" s="249"/>
      <c r="ANK247" s="249"/>
      <c r="ANL247" s="249"/>
      <c r="ANM247" s="249"/>
      <c r="ANN247" s="249"/>
      <c r="ANO247" s="249"/>
      <c r="ANP247" s="249"/>
      <c r="ANQ247" s="249"/>
      <c r="ANR247" s="249"/>
      <c r="ANS247" s="249"/>
      <c r="ANT247" s="249"/>
      <c r="ANU247" s="249"/>
      <c r="ANV247" s="249"/>
      <c r="ANW247" s="249"/>
      <c r="ANX247" s="249"/>
      <c r="ANY247" s="249"/>
      <c r="ANZ247" s="249"/>
      <c r="AOA247" s="249"/>
      <c r="AOB247" s="249"/>
      <c r="AOC247" s="249"/>
      <c r="AOD247" s="249"/>
      <c r="AOE247" s="249"/>
      <c r="AOF247" s="249"/>
      <c r="AOG247" s="249"/>
      <c r="AOH247" s="249"/>
      <c r="AOI247" s="249"/>
      <c r="AOJ247" s="249"/>
      <c r="AOK247" s="249"/>
      <c r="AOL247" s="249"/>
      <c r="AOM247" s="249"/>
      <c r="AON247" s="249"/>
      <c r="AOO247" s="249"/>
      <c r="AOP247" s="249"/>
      <c r="AOQ247" s="249"/>
      <c r="AOR247" s="249"/>
      <c r="AOS247" s="249"/>
      <c r="AOT247" s="249"/>
      <c r="AOU247" s="249"/>
      <c r="AOV247" s="249"/>
      <c r="AOW247" s="249"/>
      <c r="AOX247" s="249"/>
      <c r="AOY247" s="249"/>
      <c r="AOZ247" s="249"/>
      <c r="APA247" s="249"/>
      <c r="APB247" s="249"/>
      <c r="APC247" s="249"/>
      <c r="APD247" s="249"/>
      <c r="APE247" s="249"/>
      <c r="APF247" s="249"/>
      <c r="APG247" s="249"/>
      <c r="APH247" s="249"/>
      <c r="API247" s="249"/>
      <c r="APJ247" s="249"/>
      <c r="APK247" s="249"/>
      <c r="APL247" s="249"/>
      <c r="APM247" s="249"/>
      <c r="APN247" s="249"/>
      <c r="APO247" s="249"/>
      <c r="APP247" s="249"/>
    </row>
    <row r="248" spans="1:1108" s="153" customFormat="1">
      <c r="A248" s="42">
        <v>528</v>
      </c>
      <c r="B248" s="168">
        <v>231</v>
      </c>
      <c r="C248" s="102" t="s">
        <v>1372</v>
      </c>
      <c r="D248" s="174">
        <v>2025</v>
      </c>
      <c r="E248" s="97" t="s">
        <v>1240</v>
      </c>
      <c r="F248" s="280" t="s">
        <v>1356</v>
      </c>
      <c r="G248" s="405" t="s">
        <v>1355</v>
      </c>
      <c r="H248" s="405" t="s">
        <v>1358</v>
      </c>
      <c r="I248" s="405" t="s">
        <v>1357</v>
      </c>
      <c r="J248" s="10" t="s">
        <v>1359</v>
      </c>
      <c r="K248" s="10" t="s">
        <v>1360</v>
      </c>
      <c r="L248" s="74" t="s">
        <v>1361</v>
      </c>
      <c r="M248" s="10" t="s">
        <v>1362</v>
      </c>
      <c r="N248" s="74" t="s">
        <v>201</v>
      </c>
      <c r="O248" s="177">
        <v>101682</v>
      </c>
      <c r="P248" s="401">
        <v>100</v>
      </c>
      <c r="Q248" s="401" t="s">
        <v>0</v>
      </c>
      <c r="R248" s="401">
        <v>103</v>
      </c>
      <c r="S248" s="109" t="s">
        <v>0</v>
      </c>
      <c r="T248" s="109">
        <v>2.5</v>
      </c>
      <c r="U248" s="109" t="s">
        <v>0</v>
      </c>
      <c r="V248" s="109">
        <v>12.5</v>
      </c>
      <c r="W248" s="109" t="s">
        <v>0</v>
      </c>
      <c r="X248" s="109">
        <v>7</v>
      </c>
      <c r="Y248" s="109" t="s">
        <v>0</v>
      </c>
      <c r="Z248" s="109">
        <v>5</v>
      </c>
      <c r="AA248" s="109" t="s">
        <v>0</v>
      </c>
      <c r="AB248" s="109"/>
      <c r="AC248" s="109" t="s">
        <v>0</v>
      </c>
      <c r="AD248" s="109"/>
      <c r="AE248" s="109" t="s">
        <v>0</v>
      </c>
      <c r="AF248" s="77">
        <v>4.5</v>
      </c>
      <c r="AG248" s="78">
        <v>8</v>
      </c>
      <c r="AH248" s="145" t="s">
        <v>274</v>
      </c>
      <c r="AI248" s="77" t="s">
        <v>0</v>
      </c>
      <c r="AJ248" s="78"/>
      <c r="AK248" s="78"/>
      <c r="AL248" s="25" t="s">
        <v>11</v>
      </c>
      <c r="AM248" s="25"/>
      <c r="AN248" s="25"/>
      <c r="AO248" s="25"/>
      <c r="AP248" s="111">
        <v>20</v>
      </c>
      <c r="AQ248" s="111" t="s">
        <v>7</v>
      </c>
      <c r="AR248" s="83">
        <v>0.25600000000000001</v>
      </c>
      <c r="AS248" s="83" t="s">
        <v>20</v>
      </c>
      <c r="AT248" s="265"/>
      <c r="AU248" s="266"/>
      <c r="AV248" s="266"/>
      <c r="AW248" s="74" t="s">
        <v>206</v>
      </c>
      <c r="AX248" s="74" t="s">
        <v>207</v>
      </c>
      <c r="AY248" s="74" t="s">
        <v>208</v>
      </c>
      <c r="AZ248" s="74" t="s">
        <v>209</v>
      </c>
      <c r="BA248" s="152" t="s">
        <v>4</v>
      </c>
      <c r="BB248" s="86" t="s">
        <v>165</v>
      </c>
      <c r="BC248" s="86" t="s">
        <v>4</v>
      </c>
      <c r="BD248" s="86" t="s">
        <v>166</v>
      </c>
      <c r="BE248" s="404" t="s">
        <v>1240</v>
      </c>
      <c r="BF248" s="236" t="s">
        <v>1363</v>
      </c>
      <c r="BG248" s="236" t="s">
        <v>1364</v>
      </c>
      <c r="BH248" s="236" t="s">
        <v>1365</v>
      </c>
      <c r="BM248" s="155" t="s">
        <v>215</v>
      </c>
      <c r="BN248" s="154" t="s">
        <v>216</v>
      </c>
      <c r="BO248" s="154" t="s">
        <v>217</v>
      </c>
      <c r="BP248" s="154" t="s">
        <v>218</v>
      </c>
      <c r="BQ248" s="155" t="s">
        <v>219</v>
      </c>
      <c r="BR248" s="154" t="s">
        <v>220</v>
      </c>
      <c r="BS248" s="121" t="s">
        <v>221</v>
      </c>
      <c r="BT248" s="121" t="s">
        <v>222</v>
      </c>
      <c r="BU248" s="121" t="s">
        <v>215</v>
      </c>
      <c r="BV248" s="121" t="s">
        <v>216</v>
      </c>
      <c r="BW248" s="121" t="s">
        <v>217</v>
      </c>
      <c r="BX248" s="121" t="s">
        <v>218</v>
      </c>
      <c r="BY248" s="121" t="s">
        <v>283</v>
      </c>
      <c r="BZ248" s="154"/>
      <c r="CA248" s="154"/>
      <c r="CB248" s="154"/>
      <c r="CC248" s="154" t="s">
        <v>227</v>
      </c>
      <c r="CD248" s="156" t="s">
        <v>228</v>
      </c>
      <c r="CE248" s="157" t="s">
        <v>229</v>
      </c>
      <c r="CF248" s="157" t="s">
        <v>230</v>
      </c>
      <c r="CG248" s="245" t="s">
        <v>231</v>
      </c>
      <c r="CH248" s="154" t="s">
        <v>232</v>
      </c>
      <c r="CI248" s="156" t="s">
        <v>233</v>
      </c>
      <c r="CJ248" s="156" t="s">
        <v>234</v>
      </c>
      <c r="CK248" s="158"/>
      <c r="CL248" s="158"/>
      <c r="CM248" s="158"/>
      <c r="CN248" s="158"/>
      <c r="CO248" s="158"/>
      <c r="CP248" s="158"/>
      <c r="CQ248" s="158"/>
      <c r="CR248" s="158"/>
      <c r="CS248" s="158"/>
      <c r="CT248" s="158"/>
      <c r="CU248" s="158"/>
      <c r="CV248" s="158"/>
      <c r="CW248" s="158"/>
      <c r="CX248" s="158"/>
      <c r="CY248" s="158"/>
      <c r="CZ248" s="91"/>
      <c r="DA248" s="92"/>
      <c r="DB248" s="92"/>
      <c r="DC248" s="92"/>
      <c r="DD248" s="92"/>
      <c r="DE248" s="91" t="s">
        <v>235</v>
      </c>
      <c r="DF248" s="92"/>
      <c r="DG248" s="158"/>
      <c r="DH248" s="158"/>
      <c r="DI248" s="92"/>
      <c r="DJ248" s="91"/>
      <c r="DK248" s="91"/>
      <c r="DL248" s="91"/>
      <c r="DM248" s="127" t="s">
        <v>283</v>
      </c>
      <c r="DN248" s="127" t="s">
        <v>283</v>
      </c>
      <c r="DO248" s="127" t="s">
        <v>283</v>
      </c>
      <c r="DP248" s="127"/>
      <c r="DQ248" s="91"/>
      <c r="DR248" s="91"/>
      <c r="DS248" s="91"/>
      <c r="DT248" s="91"/>
      <c r="DU248" s="91" t="s">
        <v>241</v>
      </c>
      <c r="DV248" s="91" t="s">
        <v>242</v>
      </c>
      <c r="DW248" s="91" t="s">
        <v>243</v>
      </c>
      <c r="DX248" s="91" t="s">
        <v>1316</v>
      </c>
      <c r="DY248" s="91"/>
      <c r="DZ248" s="91"/>
      <c r="EA248" s="91"/>
      <c r="EB248" s="91"/>
      <c r="EC248" s="91"/>
      <c r="ED248" s="91"/>
      <c r="EE248" s="91"/>
      <c r="EF248" s="91"/>
      <c r="EG248" s="94"/>
      <c r="EH248" s="94"/>
      <c r="EI248" s="95"/>
      <c r="EJ248" s="95"/>
      <c r="EK248" s="96"/>
      <c r="EL248" s="74"/>
      <c r="EM248" s="74"/>
      <c r="EN248" s="137"/>
      <c r="EO248" s="185"/>
      <c r="EP248" s="185"/>
      <c r="EQ248" s="185" t="s">
        <v>1366</v>
      </c>
      <c r="ER248" s="185" t="s">
        <v>1367</v>
      </c>
      <c r="ES248" s="185" t="s">
        <v>1368</v>
      </c>
      <c r="ET248" s="185"/>
      <c r="EU248" s="185"/>
      <c r="EV248" s="137"/>
      <c r="EW248" s="137"/>
      <c r="EX248" s="356" t="s">
        <v>603</v>
      </c>
      <c r="EY248" s="356"/>
      <c r="EZ248" s="356"/>
      <c r="FA248" s="356"/>
      <c r="FB248" s="356"/>
      <c r="FC248" s="356"/>
      <c r="FD248" s="356"/>
      <c r="FE248" s="356"/>
      <c r="FF248" s="248"/>
      <c r="FG248" s="248"/>
      <c r="FH248" s="248"/>
      <c r="FI248" s="248"/>
      <c r="FJ248" s="248"/>
      <c r="FK248" s="248"/>
      <c r="FL248" s="135">
        <v>1</v>
      </c>
      <c r="FM248" s="136"/>
      <c r="FN248" s="136"/>
      <c r="FO248" s="136"/>
      <c r="FP248" s="136"/>
      <c r="FQ248" s="136"/>
      <c r="FR248" s="136"/>
      <c r="FS248" s="136"/>
      <c r="FT248" s="136"/>
      <c r="FU248" s="136"/>
      <c r="FV248" s="136"/>
      <c r="FW248" s="249"/>
      <c r="FX248" s="249"/>
      <c r="FY248" s="249"/>
      <c r="FZ248" s="249"/>
      <c r="GA248" s="249"/>
      <c r="GB248" s="249"/>
      <c r="GC248" s="249"/>
      <c r="GD248" s="249"/>
      <c r="GE248" s="249"/>
      <c r="GF248" s="249"/>
      <c r="GG248" s="249"/>
      <c r="GH248" s="249"/>
      <c r="GI248" s="249"/>
      <c r="GJ248" s="249"/>
      <c r="GK248" s="249"/>
      <c r="GL248" s="249"/>
      <c r="GM248" s="249"/>
      <c r="GN248" s="249"/>
      <c r="GO248" s="249"/>
      <c r="GP248" s="249"/>
      <c r="GQ248" s="249"/>
      <c r="GR248" s="249"/>
      <c r="GS248" s="249"/>
      <c r="GT248" s="249"/>
      <c r="GU248" s="249"/>
      <c r="GV248" s="249"/>
      <c r="GW248" s="249"/>
      <c r="GX248" s="249"/>
      <c r="GY248" s="249"/>
      <c r="GZ248" s="249"/>
      <c r="HA248" s="249"/>
      <c r="HB248" s="249"/>
      <c r="HC248" s="249"/>
      <c r="HD248" s="249"/>
      <c r="HE248" s="249"/>
      <c r="HF248" s="249"/>
      <c r="HG248" s="249"/>
      <c r="HH248" s="249"/>
      <c r="HI248" s="249"/>
      <c r="HJ248" s="249"/>
      <c r="HK248" s="249"/>
      <c r="HL248" s="249"/>
      <c r="HM248" s="249"/>
      <c r="HN248" s="249"/>
      <c r="HO248" s="249"/>
      <c r="HP248" s="249"/>
      <c r="HQ248" s="249"/>
      <c r="HR248" s="249"/>
      <c r="HS248" s="249"/>
      <c r="HT248" s="249"/>
      <c r="HU248" s="249"/>
      <c r="HV248" s="249"/>
      <c r="HW248" s="249"/>
      <c r="HX248" s="249"/>
      <c r="HY248" s="249"/>
      <c r="HZ248" s="249"/>
      <c r="IA248" s="249"/>
      <c r="IB248" s="249"/>
      <c r="IC248" s="249"/>
      <c r="ID248" s="249"/>
      <c r="IE248" s="249"/>
      <c r="IF248" s="249"/>
      <c r="IG248" s="249"/>
      <c r="IH248" s="249"/>
      <c r="II248" s="249"/>
      <c r="IJ248" s="249"/>
      <c r="IK248" s="249"/>
      <c r="IL248" s="249"/>
      <c r="IM248" s="249"/>
      <c r="IN248" s="249"/>
      <c r="IO248" s="249"/>
      <c r="IP248" s="249"/>
      <c r="IQ248" s="249"/>
      <c r="IR248" s="249"/>
      <c r="IS248" s="249"/>
      <c r="IT248" s="249"/>
      <c r="IU248" s="249"/>
      <c r="IV248" s="249"/>
      <c r="IW248" s="249"/>
      <c r="IX248" s="249"/>
      <c r="IY248" s="249"/>
      <c r="IZ248" s="249"/>
      <c r="JA248" s="249"/>
      <c r="JB248" s="249"/>
      <c r="JC248" s="249"/>
      <c r="JD248" s="249"/>
      <c r="JE248" s="249"/>
      <c r="JF248" s="249"/>
      <c r="JG248" s="249"/>
      <c r="JH248" s="249"/>
      <c r="JI248" s="249"/>
      <c r="JJ248" s="249"/>
      <c r="JK248" s="249"/>
      <c r="JL248" s="249"/>
      <c r="JM248" s="249"/>
      <c r="JN248" s="249"/>
      <c r="JO248" s="249"/>
      <c r="JP248" s="249"/>
      <c r="JQ248" s="249"/>
      <c r="JR248" s="249"/>
      <c r="JS248" s="249"/>
      <c r="JT248" s="249"/>
      <c r="JU248" s="249"/>
      <c r="JV248" s="249"/>
      <c r="JW248" s="249"/>
      <c r="JX248" s="249"/>
      <c r="JY248" s="249"/>
      <c r="JZ248" s="249"/>
      <c r="KA248" s="249"/>
      <c r="KB248" s="249"/>
      <c r="KC248" s="249"/>
      <c r="KD248" s="249"/>
      <c r="KE248" s="249"/>
      <c r="KF248" s="249"/>
      <c r="KG248" s="249"/>
      <c r="KH248" s="249"/>
      <c r="KI248" s="249"/>
      <c r="KJ248" s="249"/>
      <c r="KK248" s="249"/>
      <c r="KL248" s="249"/>
      <c r="KM248" s="249"/>
      <c r="KN248" s="249"/>
      <c r="KO248" s="249"/>
      <c r="KP248" s="249"/>
      <c r="KQ248" s="249"/>
      <c r="KR248" s="249"/>
      <c r="KS248" s="249"/>
      <c r="KT248" s="249"/>
      <c r="KU248" s="249"/>
      <c r="KV248" s="249"/>
      <c r="KW248" s="249"/>
      <c r="KX248" s="249"/>
      <c r="KY248" s="249"/>
      <c r="KZ248" s="249"/>
      <c r="LA248" s="249"/>
      <c r="LB248" s="249"/>
      <c r="LC248" s="249"/>
      <c r="LD248" s="249"/>
      <c r="LE248" s="249"/>
      <c r="LF248" s="249"/>
      <c r="LG248" s="249"/>
      <c r="LH248" s="249"/>
      <c r="LI248" s="249"/>
      <c r="LJ248" s="249"/>
      <c r="LK248" s="249"/>
      <c r="LL248" s="249"/>
      <c r="LM248" s="249"/>
      <c r="LN248" s="249"/>
      <c r="LO248" s="249"/>
      <c r="LP248" s="249"/>
      <c r="LQ248" s="249"/>
      <c r="LR248" s="249"/>
      <c r="LS248" s="249"/>
      <c r="LT248" s="249"/>
      <c r="LU248" s="249"/>
      <c r="LV248" s="249"/>
      <c r="LW248" s="249"/>
      <c r="LX248" s="249"/>
      <c r="LY248" s="249"/>
      <c r="LZ248" s="249"/>
      <c r="MA248" s="249"/>
      <c r="MB248" s="249"/>
      <c r="MC248" s="249"/>
      <c r="MD248" s="249"/>
      <c r="ME248" s="249"/>
      <c r="MF248" s="249"/>
      <c r="MG248" s="249"/>
      <c r="MH248" s="249"/>
      <c r="MI248" s="249"/>
      <c r="MJ248" s="249"/>
      <c r="MK248" s="249"/>
      <c r="ML248" s="249"/>
      <c r="MM248" s="249"/>
      <c r="MN248" s="249"/>
      <c r="MO248" s="249"/>
      <c r="MP248" s="249"/>
      <c r="MQ248" s="249"/>
      <c r="MR248" s="249"/>
      <c r="MS248" s="249"/>
      <c r="MT248" s="249"/>
      <c r="MU248" s="249"/>
      <c r="MV248" s="249"/>
      <c r="MW248" s="249"/>
      <c r="MX248" s="249"/>
      <c r="MY248" s="249"/>
      <c r="MZ248" s="249"/>
      <c r="NA248" s="249"/>
      <c r="NB248" s="249"/>
      <c r="NC248" s="249"/>
      <c r="ND248" s="249"/>
      <c r="NE248" s="249"/>
      <c r="NF248" s="249"/>
      <c r="NG248" s="249"/>
      <c r="NH248" s="249"/>
      <c r="NI248" s="249"/>
      <c r="NJ248" s="249"/>
      <c r="NK248" s="249"/>
      <c r="NL248" s="249"/>
      <c r="NM248" s="249"/>
      <c r="NN248" s="249"/>
      <c r="NO248" s="249"/>
      <c r="NP248" s="249"/>
      <c r="NQ248" s="249"/>
      <c r="NR248" s="249"/>
      <c r="NS248" s="249"/>
      <c r="NT248" s="249"/>
      <c r="NU248" s="249"/>
      <c r="NV248" s="249"/>
      <c r="NW248" s="249"/>
      <c r="NX248" s="249"/>
      <c r="NY248" s="249"/>
      <c r="NZ248" s="249"/>
      <c r="OA248" s="249"/>
      <c r="OB248" s="249"/>
      <c r="OC248" s="249"/>
      <c r="OD248" s="249"/>
      <c r="OE248" s="249"/>
      <c r="OF248" s="249"/>
      <c r="OG248" s="249"/>
      <c r="OH248" s="249"/>
      <c r="OI248" s="249"/>
      <c r="OJ248" s="249"/>
      <c r="OK248" s="249"/>
      <c r="OL248" s="249"/>
      <c r="OM248" s="249"/>
      <c r="ON248" s="249"/>
      <c r="OO248" s="249"/>
      <c r="OP248" s="249"/>
      <c r="OQ248" s="249"/>
      <c r="OR248" s="249"/>
      <c r="OS248" s="249"/>
      <c r="OT248" s="249"/>
      <c r="OU248" s="249"/>
      <c r="OV248" s="249"/>
      <c r="OW248" s="249"/>
      <c r="OX248" s="249"/>
      <c r="OY248" s="249"/>
      <c r="OZ248" s="249"/>
      <c r="PA248" s="249"/>
      <c r="PB248" s="249"/>
      <c r="PC248" s="249"/>
      <c r="PD248" s="249"/>
      <c r="PE248" s="249"/>
      <c r="PF248" s="249"/>
      <c r="PG248" s="249"/>
      <c r="PH248" s="249"/>
      <c r="PI248" s="249"/>
      <c r="PJ248" s="249"/>
      <c r="PK248" s="249"/>
      <c r="PL248" s="249"/>
      <c r="PM248" s="249"/>
      <c r="PN248" s="249"/>
      <c r="PO248" s="249"/>
      <c r="PP248" s="249"/>
      <c r="PQ248" s="249"/>
      <c r="PR248" s="249"/>
      <c r="PS248" s="249"/>
      <c r="PT248" s="249"/>
      <c r="PU248" s="249"/>
      <c r="PV248" s="249"/>
      <c r="PW248" s="249"/>
      <c r="PX248" s="249"/>
      <c r="PY248" s="249"/>
      <c r="PZ248" s="249"/>
      <c r="QA248" s="249"/>
      <c r="QB248" s="249"/>
      <c r="QC248" s="249"/>
      <c r="QD248" s="249"/>
      <c r="QE248" s="249"/>
      <c r="QF248" s="249"/>
      <c r="QG248" s="249"/>
      <c r="QH248" s="249"/>
      <c r="QI248" s="249"/>
      <c r="QJ248" s="249"/>
      <c r="QK248" s="249"/>
      <c r="QL248" s="249"/>
      <c r="QM248" s="249"/>
      <c r="QN248" s="249"/>
      <c r="QO248" s="249"/>
      <c r="QP248" s="249"/>
      <c r="QQ248" s="249"/>
      <c r="QR248" s="249"/>
      <c r="QS248" s="249"/>
      <c r="QT248" s="249"/>
      <c r="QU248" s="249"/>
      <c r="QV248" s="249"/>
      <c r="QW248" s="249"/>
      <c r="QX248" s="249"/>
      <c r="QY248" s="249"/>
      <c r="QZ248" s="249"/>
      <c r="RA248" s="249"/>
      <c r="RB248" s="249"/>
      <c r="RC248" s="249"/>
      <c r="RD248" s="249"/>
      <c r="RE248" s="249"/>
      <c r="RF248" s="249"/>
      <c r="RG248" s="249"/>
      <c r="RH248" s="249"/>
      <c r="RI248" s="249"/>
      <c r="RJ248" s="249"/>
      <c r="RK248" s="249"/>
      <c r="RL248" s="249"/>
      <c r="RM248" s="249"/>
      <c r="RN248" s="249"/>
      <c r="RO248" s="249"/>
      <c r="RP248" s="249"/>
      <c r="RQ248" s="249"/>
      <c r="RR248" s="249"/>
      <c r="RS248" s="249"/>
      <c r="RT248" s="249"/>
      <c r="RU248" s="249"/>
      <c r="RV248" s="249"/>
      <c r="RW248" s="249"/>
      <c r="RX248" s="249"/>
      <c r="RY248" s="249"/>
      <c r="RZ248" s="249"/>
      <c r="SA248" s="249"/>
      <c r="SB248" s="249"/>
      <c r="SC248" s="249"/>
      <c r="SD248" s="249"/>
      <c r="SE248" s="249"/>
      <c r="SF248" s="249"/>
      <c r="SG248" s="249"/>
      <c r="SH248" s="249"/>
      <c r="SI248" s="249"/>
      <c r="SJ248" s="249"/>
      <c r="SK248" s="249"/>
      <c r="SL248" s="249"/>
      <c r="SM248" s="249"/>
      <c r="SN248" s="249"/>
      <c r="SO248" s="249"/>
      <c r="SP248" s="249"/>
      <c r="SQ248" s="249"/>
      <c r="SR248" s="249"/>
      <c r="SS248" s="249"/>
      <c r="ST248" s="249"/>
      <c r="SU248" s="249"/>
      <c r="SV248" s="249"/>
      <c r="SW248" s="249"/>
      <c r="SX248" s="249"/>
      <c r="SY248" s="249"/>
      <c r="SZ248" s="249"/>
      <c r="TA248" s="249"/>
      <c r="TB248" s="249"/>
      <c r="TC248" s="249"/>
      <c r="TD248" s="249"/>
      <c r="TE248" s="249"/>
      <c r="TF248" s="249"/>
      <c r="TG248" s="249"/>
      <c r="TH248" s="249"/>
      <c r="TI248" s="249"/>
      <c r="TJ248" s="249"/>
      <c r="TK248" s="249"/>
      <c r="TL248" s="249"/>
      <c r="TM248" s="249"/>
      <c r="TN248" s="249"/>
      <c r="TO248" s="249"/>
      <c r="TP248" s="249"/>
      <c r="TQ248" s="249"/>
      <c r="TR248" s="249"/>
      <c r="TS248" s="249"/>
      <c r="TT248" s="249"/>
      <c r="TU248" s="249"/>
      <c r="TV248" s="249"/>
      <c r="TW248" s="249"/>
      <c r="TX248" s="249"/>
      <c r="TY248" s="249"/>
      <c r="TZ248" s="249"/>
      <c r="UA248" s="249"/>
      <c r="UB248" s="249"/>
      <c r="UC248" s="249"/>
      <c r="UD248" s="249"/>
      <c r="UE248" s="249"/>
      <c r="UF248" s="249"/>
      <c r="UG248" s="249"/>
      <c r="UH248" s="249"/>
      <c r="UI248" s="249"/>
      <c r="UJ248" s="249"/>
      <c r="UK248" s="249"/>
      <c r="UL248" s="249"/>
      <c r="UM248" s="249"/>
      <c r="UN248" s="249"/>
      <c r="UO248" s="249"/>
      <c r="UP248" s="249"/>
      <c r="UQ248" s="249"/>
      <c r="UR248" s="249"/>
      <c r="US248" s="249"/>
      <c r="UT248" s="249"/>
      <c r="UU248" s="249"/>
      <c r="UV248" s="249"/>
      <c r="UW248" s="249"/>
      <c r="UX248" s="249"/>
      <c r="UY248" s="249"/>
      <c r="UZ248" s="249"/>
      <c r="VA248" s="249"/>
      <c r="VB248" s="249"/>
      <c r="VC248" s="249"/>
      <c r="VD248" s="249"/>
      <c r="VE248" s="249"/>
      <c r="VF248" s="249"/>
      <c r="VG248" s="249"/>
      <c r="VH248" s="249"/>
      <c r="VI248" s="249"/>
      <c r="VJ248" s="249"/>
      <c r="VK248" s="249"/>
      <c r="VL248" s="249"/>
      <c r="VM248" s="249"/>
      <c r="VN248" s="249"/>
      <c r="VO248" s="249"/>
      <c r="VP248" s="249"/>
      <c r="VQ248" s="249"/>
      <c r="VR248" s="249"/>
      <c r="VS248" s="249"/>
      <c r="VT248" s="249"/>
      <c r="VU248" s="249"/>
      <c r="VV248" s="249"/>
      <c r="VW248" s="249"/>
      <c r="VX248" s="249"/>
      <c r="VY248" s="249"/>
      <c r="VZ248" s="249"/>
      <c r="WA248" s="249"/>
      <c r="WB248" s="249"/>
      <c r="WC248" s="249"/>
      <c r="WD248" s="249"/>
      <c r="WE248" s="249"/>
      <c r="WF248" s="249"/>
      <c r="WG248" s="249"/>
      <c r="WH248" s="249"/>
      <c r="WI248" s="249"/>
      <c r="WJ248" s="249"/>
      <c r="WK248" s="249"/>
      <c r="WL248" s="249"/>
      <c r="WM248" s="249"/>
      <c r="WN248" s="249"/>
      <c r="WO248" s="249"/>
      <c r="WP248" s="249"/>
      <c r="WQ248" s="249"/>
      <c r="WR248" s="249"/>
      <c r="WS248" s="249"/>
      <c r="WT248" s="249"/>
      <c r="WU248" s="249"/>
      <c r="WV248" s="249"/>
      <c r="WW248" s="249"/>
      <c r="WX248" s="249"/>
      <c r="WY248" s="249"/>
      <c r="WZ248" s="249"/>
      <c r="XA248" s="249"/>
      <c r="XB248" s="249"/>
      <c r="XC248" s="249"/>
      <c r="XD248" s="249"/>
      <c r="XE248" s="249"/>
      <c r="XF248" s="249"/>
      <c r="XG248" s="249"/>
      <c r="XH248" s="249"/>
      <c r="XI248" s="249"/>
      <c r="XJ248" s="249"/>
      <c r="XK248" s="249"/>
      <c r="XL248" s="249"/>
      <c r="XM248" s="249"/>
      <c r="XN248" s="249"/>
      <c r="XO248" s="249"/>
      <c r="XP248" s="249"/>
      <c r="XQ248" s="249"/>
      <c r="XR248" s="249"/>
      <c r="XS248" s="249"/>
      <c r="XT248" s="249"/>
      <c r="XU248" s="249"/>
      <c r="XV248" s="249"/>
      <c r="XW248" s="249"/>
      <c r="XX248" s="249"/>
      <c r="XY248" s="249"/>
      <c r="XZ248" s="249"/>
      <c r="YA248" s="249"/>
      <c r="YB248" s="249"/>
      <c r="YC248" s="249"/>
      <c r="YD248" s="249"/>
      <c r="YE248" s="249"/>
      <c r="YF248" s="249"/>
      <c r="YG248" s="249"/>
      <c r="YH248" s="249"/>
      <c r="YI248" s="249"/>
      <c r="YJ248" s="249"/>
      <c r="YK248" s="249"/>
      <c r="YL248" s="249"/>
      <c r="YM248" s="249"/>
      <c r="YN248" s="249"/>
      <c r="YO248" s="249"/>
      <c r="YP248" s="249"/>
      <c r="YQ248" s="249"/>
      <c r="YR248" s="249"/>
      <c r="YS248" s="249"/>
      <c r="YT248" s="249"/>
      <c r="YU248" s="249"/>
      <c r="YV248" s="249"/>
      <c r="YW248" s="249"/>
      <c r="YX248" s="249"/>
      <c r="YY248" s="249"/>
      <c r="YZ248" s="249"/>
      <c r="ZA248" s="249"/>
      <c r="ZB248" s="249"/>
      <c r="ZC248" s="249"/>
      <c r="ZD248" s="249"/>
      <c r="ZE248" s="249"/>
      <c r="ZF248" s="249"/>
      <c r="ZG248" s="249"/>
      <c r="ZH248" s="249"/>
      <c r="ZI248" s="249"/>
      <c r="ZJ248" s="249"/>
      <c r="ZK248" s="249"/>
      <c r="ZL248" s="249"/>
      <c r="ZM248" s="249"/>
      <c r="ZN248" s="249"/>
      <c r="ZO248" s="249"/>
      <c r="ZP248" s="249"/>
      <c r="ZQ248" s="249"/>
      <c r="ZR248" s="249"/>
      <c r="ZS248" s="249"/>
      <c r="ZT248" s="249"/>
      <c r="ZU248" s="249"/>
      <c r="ZV248" s="249"/>
      <c r="ZW248" s="249"/>
      <c r="ZX248" s="249"/>
      <c r="ZY248" s="249"/>
      <c r="ZZ248" s="249"/>
      <c r="AAA248" s="249"/>
      <c r="AAB248" s="249"/>
      <c r="AAC248" s="249"/>
      <c r="AAD248" s="249"/>
      <c r="AAE248" s="249"/>
      <c r="AAF248" s="249"/>
      <c r="AAG248" s="249"/>
      <c r="AAH248" s="249"/>
      <c r="AAI248" s="249"/>
      <c r="AAJ248" s="249"/>
      <c r="AAK248" s="249"/>
      <c r="AAL248" s="249"/>
      <c r="AAM248" s="249"/>
      <c r="AAN248" s="249"/>
      <c r="AAO248" s="249"/>
      <c r="AAP248" s="249"/>
      <c r="AAQ248" s="249"/>
      <c r="AAR248" s="249"/>
      <c r="AAS248" s="249"/>
      <c r="AAT248" s="249"/>
      <c r="AAU248" s="249"/>
      <c r="AAV248" s="249"/>
      <c r="AAW248" s="249"/>
      <c r="AAX248" s="249"/>
      <c r="AAY248" s="249"/>
      <c r="AAZ248" s="249"/>
      <c r="ABA248" s="249"/>
      <c r="ABB248" s="249"/>
      <c r="ABC248" s="249"/>
      <c r="ABD248" s="249"/>
      <c r="ABE248" s="249"/>
      <c r="ABF248" s="249"/>
      <c r="ABG248" s="249"/>
      <c r="ABH248" s="249"/>
      <c r="ABI248" s="249"/>
      <c r="ABJ248" s="249"/>
      <c r="ABK248" s="249"/>
      <c r="ABL248" s="249"/>
      <c r="ABM248" s="249"/>
      <c r="ABN248" s="249"/>
      <c r="ABO248" s="249"/>
      <c r="ABP248" s="249"/>
      <c r="ABQ248" s="249"/>
      <c r="ABR248" s="249"/>
      <c r="ABS248" s="249"/>
      <c r="ABT248" s="249"/>
      <c r="ABU248" s="249"/>
      <c r="ABV248" s="249"/>
      <c r="ABW248" s="249"/>
      <c r="ABX248" s="249"/>
      <c r="ABY248" s="249"/>
      <c r="ABZ248" s="249"/>
      <c r="ACA248" s="249"/>
      <c r="ACB248" s="249"/>
      <c r="ACC248" s="249"/>
      <c r="ACD248" s="249"/>
      <c r="ACE248" s="249"/>
      <c r="ACF248" s="249"/>
      <c r="ACG248" s="249"/>
      <c r="ACH248" s="249"/>
      <c r="ACI248" s="249"/>
      <c r="ACJ248" s="249"/>
      <c r="ACK248" s="249"/>
      <c r="ACL248" s="249"/>
      <c r="ACM248" s="249"/>
      <c r="ACN248" s="249"/>
      <c r="ACO248" s="249"/>
      <c r="ACP248" s="249"/>
      <c r="ACQ248" s="249"/>
      <c r="ACR248" s="249"/>
      <c r="ACS248" s="249"/>
      <c r="ACT248" s="249"/>
      <c r="ACU248" s="249"/>
      <c r="ACV248" s="249"/>
      <c r="ACW248" s="249"/>
      <c r="ACX248" s="249"/>
      <c r="ACY248" s="249"/>
      <c r="ACZ248" s="249"/>
      <c r="ADA248" s="249"/>
      <c r="ADB248" s="249"/>
      <c r="ADC248" s="249"/>
      <c r="ADD248" s="249"/>
      <c r="ADE248" s="249"/>
      <c r="ADF248" s="249"/>
      <c r="ADG248" s="249"/>
      <c r="ADH248" s="249"/>
      <c r="ADI248" s="249"/>
      <c r="ADJ248" s="249"/>
      <c r="ADK248" s="249"/>
      <c r="ADL248" s="249"/>
      <c r="ADM248" s="249"/>
      <c r="ADN248" s="249"/>
      <c r="ADO248" s="249"/>
      <c r="ADP248" s="249"/>
      <c r="ADQ248" s="249"/>
      <c r="ADR248" s="249"/>
      <c r="ADS248" s="249"/>
      <c r="ADT248" s="249"/>
      <c r="ADU248" s="249"/>
      <c r="ADV248" s="249"/>
      <c r="ADW248" s="249"/>
      <c r="ADX248" s="249"/>
      <c r="ADY248" s="249"/>
      <c r="ADZ248" s="249"/>
      <c r="AEA248" s="249"/>
      <c r="AEB248" s="249"/>
      <c r="AEC248" s="249"/>
      <c r="AED248" s="249"/>
      <c r="AEE248" s="249"/>
      <c r="AEF248" s="249"/>
      <c r="AEG248" s="249"/>
      <c r="AEH248" s="249"/>
      <c r="AEI248" s="249"/>
      <c r="AEJ248" s="249"/>
      <c r="AEK248" s="249"/>
      <c r="AEL248" s="249"/>
      <c r="AEM248" s="249"/>
      <c r="AEN248" s="249"/>
      <c r="AEO248" s="249"/>
      <c r="AEP248" s="249"/>
      <c r="AEQ248" s="249"/>
      <c r="AER248" s="249"/>
      <c r="AES248" s="249"/>
      <c r="AET248" s="249"/>
      <c r="AEU248" s="249"/>
      <c r="AEV248" s="249"/>
      <c r="AEW248" s="249"/>
      <c r="AEX248" s="249"/>
      <c r="AEY248" s="249"/>
      <c r="AEZ248" s="249"/>
      <c r="AFA248" s="249"/>
      <c r="AFB248" s="249"/>
      <c r="AFC248" s="249"/>
      <c r="AFD248" s="249"/>
      <c r="AFE248" s="249"/>
      <c r="AFF248" s="249"/>
      <c r="AFG248" s="249"/>
      <c r="AFH248" s="249"/>
      <c r="AFI248" s="249"/>
      <c r="AFJ248" s="249"/>
      <c r="AFK248" s="249"/>
      <c r="AFL248" s="249"/>
      <c r="AFM248" s="249"/>
      <c r="AFN248" s="249"/>
      <c r="AFO248" s="249"/>
      <c r="AFP248" s="249"/>
      <c r="AFQ248" s="249"/>
      <c r="AFR248" s="249"/>
      <c r="AFS248" s="249"/>
      <c r="AFT248" s="249"/>
      <c r="AFU248" s="249"/>
      <c r="AFV248" s="249"/>
      <c r="AFW248" s="249"/>
      <c r="AFX248" s="249"/>
      <c r="AFY248" s="249"/>
      <c r="AFZ248" s="249"/>
      <c r="AGA248" s="249"/>
      <c r="AGB248" s="249"/>
      <c r="AGC248" s="249"/>
      <c r="AGD248" s="249"/>
      <c r="AGE248" s="249"/>
      <c r="AGF248" s="249"/>
      <c r="AGG248" s="249"/>
      <c r="AGH248" s="249"/>
      <c r="AGI248" s="249"/>
      <c r="AGJ248" s="249"/>
      <c r="AGK248" s="249"/>
      <c r="AGL248" s="249"/>
      <c r="AGM248" s="249"/>
      <c r="AGN248" s="249"/>
      <c r="AGO248" s="249"/>
      <c r="AGP248" s="249"/>
      <c r="AGQ248" s="249"/>
      <c r="AGR248" s="249"/>
      <c r="AGS248" s="249"/>
      <c r="AGT248" s="249"/>
      <c r="AGU248" s="249"/>
      <c r="AGV248" s="249"/>
      <c r="AGW248" s="249"/>
      <c r="AGX248" s="249"/>
      <c r="AGY248" s="249"/>
      <c r="AGZ248" s="249"/>
      <c r="AHA248" s="249"/>
      <c r="AHB248" s="249"/>
      <c r="AHC248" s="249"/>
      <c r="AHD248" s="249"/>
      <c r="AHE248" s="249"/>
      <c r="AHF248" s="249"/>
      <c r="AHG248" s="249"/>
      <c r="AHH248" s="249"/>
      <c r="AHI248" s="249"/>
      <c r="AHJ248" s="249"/>
      <c r="AHK248" s="249"/>
      <c r="AHL248" s="249"/>
      <c r="AHM248" s="249"/>
      <c r="AHN248" s="249"/>
      <c r="AHO248" s="249"/>
      <c r="AHP248" s="249"/>
      <c r="AHQ248" s="249"/>
      <c r="AHR248" s="249"/>
      <c r="AHS248" s="249"/>
      <c r="AHT248" s="249"/>
      <c r="AHU248" s="249"/>
      <c r="AHV248" s="249"/>
      <c r="AHW248" s="249"/>
      <c r="AHX248" s="249"/>
      <c r="AHY248" s="249"/>
      <c r="AHZ248" s="249"/>
      <c r="AIA248" s="249"/>
      <c r="AIB248" s="249"/>
      <c r="AIC248" s="249"/>
      <c r="AID248" s="249"/>
      <c r="AIE248" s="249"/>
      <c r="AIF248" s="249"/>
      <c r="AIG248" s="249"/>
      <c r="AIH248" s="249"/>
      <c r="AII248" s="249"/>
      <c r="AIJ248" s="249"/>
      <c r="AIK248" s="249"/>
      <c r="AIL248" s="249"/>
      <c r="AIM248" s="249"/>
      <c r="AIN248" s="249"/>
      <c r="AIO248" s="249"/>
      <c r="AIP248" s="249"/>
      <c r="AIQ248" s="249"/>
      <c r="AIR248" s="249"/>
      <c r="AIS248" s="249"/>
      <c r="AIT248" s="249"/>
      <c r="AIU248" s="249"/>
      <c r="AIV248" s="249"/>
      <c r="AIW248" s="249"/>
      <c r="AIX248" s="249"/>
      <c r="AIY248" s="249"/>
      <c r="AIZ248" s="249"/>
      <c r="AJA248" s="249"/>
      <c r="AJB248" s="249"/>
      <c r="AJC248" s="249"/>
      <c r="AJD248" s="249"/>
      <c r="AJE248" s="249"/>
      <c r="AJF248" s="249"/>
      <c r="AJG248" s="249"/>
      <c r="AJH248" s="249"/>
      <c r="AJI248" s="249"/>
      <c r="AJJ248" s="249"/>
      <c r="AJK248" s="249"/>
      <c r="AJL248" s="249"/>
      <c r="AJM248" s="249"/>
      <c r="AJN248" s="249"/>
      <c r="AJO248" s="249"/>
      <c r="AJP248" s="249"/>
      <c r="AJQ248" s="249"/>
      <c r="AJR248" s="249"/>
      <c r="AJS248" s="249"/>
      <c r="AJT248" s="249"/>
      <c r="AJU248" s="249"/>
      <c r="AJV248" s="249"/>
      <c r="AJW248" s="249"/>
      <c r="AJX248" s="249"/>
      <c r="AJY248" s="249"/>
      <c r="AJZ248" s="249"/>
      <c r="AKA248" s="249"/>
      <c r="AKB248" s="249"/>
      <c r="AKC248" s="249"/>
      <c r="AKD248" s="249"/>
      <c r="AKE248" s="249"/>
      <c r="AKF248" s="249"/>
      <c r="AKG248" s="249"/>
      <c r="AKH248" s="249"/>
      <c r="AKI248" s="249"/>
      <c r="AKJ248" s="249"/>
      <c r="AKK248" s="249"/>
      <c r="AKL248" s="249"/>
      <c r="AKM248" s="249"/>
      <c r="AKN248" s="249"/>
      <c r="AKO248" s="249"/>
      <c r="AKP248" s="249"/>
      <c r="AKQ248" s="249"/>
      <c r="AKR248" s="249"/>
      <c r="AKS248" s="249"/>
      <c r="AKT248" s="249"/>
      <c r="AKU248" s="249"/>
      <c r="AKV248" s="249"/>
      <c r="AKW248" s="249"/>
      <c r="AKX248" s="249"/>
      <c r="AKY248" s="249"/>
      <c r="AKZ248" s="249"/>
      <c r="ALA248" s="249"/>
      <c r="ALB248" s="249"/>
      <c r="ALC248" s="249"/>
      <c r="ALD248" s="249"/>
      <c r="ALE248" s="249"/>
      <c r="ALF248" s="249"/>
      <c r="ALG248" s="249"/>
      <c r="ALH248" s="249"/>
      <c r="ALI248" s="249"/>
      <c r="ALJ248" s="249"/>
      <c r="ALK248" s="249"/>
      <c r="ALL248" s="249"/>
      <c r="ALM248" s="249"/>
      <c r="ALN248" s="249"/>
      <c r="ALO248" s="249"/>
      <c r="ALP248" s="249"/>
      <c r="ALQ248" s="249"/>
      <c r="ALR248" s="249"/>
      <c r="ALS248" s="249"/>
      <c r="ALT248" s="249"/>
      <c r="ALU248" s="249"/>
      <c r="ALV248" s="249"/>
      <c r="ALW248" s="249"/>
      <c r="ALX248" s="249"/>
      <c r="ALY248" s="249"/>
      <c r="ALZ248" s="249"/>
      <c r="AMA248" s="249"/>
      <c r="AMB248" s="249"/>
      <c r="AMC248" s="249"/>
      <c r="AMD248" s="249"/>
      <c r="AME248" s="249"/>
      <c r="AMF248" s="249"/>
      <c r="AMG248" s="249"/>
      <c r="AMH248" s="249"/>
      <c r="AMI248" s="249"/>
      <c r="AMJ248" s="249"/>
      <c r="AMK248" s="249"/>
      <c r="AML248" s="249"/>
      <c r="AMM248" s="249"/>
      <c r="AMN248" s="249"/>
      <c r="AMO248" s="249"/>
      <c r="AMP248" s="249"/>
      <c r="AMQ248" s="249"/>
      <c r="AMR248" s="249"/>
      <c r="AMS248" s="249"/>
      <c r="AMT248" s="249"/>
      <c r="AMU248" s="249"/>
      <c r="AMV248" s="249"/>
      <c r="AMW248" s="249"/>
      <c r="AMX248" s="249"/>
      <c r="AMY248" s="249"/>
      <c r="AMZ248" s="249"/>
      <c r="ANA248" s="249"/>
      <c r="ANB248" s="249"/>
      <c r="ANC248" s="249"/>
      <c r="AND248" s="249"/>
      <c r="ANE248" s="249"/>
      <c r="ANF248" s="249"/>
      <c r="ANG248" s="249"/>
      <c r="ANH248" s="249"/>
      <c r="ANI248" s="249"/>
      <c r="ANJ248" s="249"/>
      <c r="ANK248" s="249"/>
      <c r="ANL248" s="249"/>
      <c r="ANM248" s="249"/>
      <c r="ANN248" s="249"/>
      <c r="ANO248" s="249"/>
      <c r="ANP248" s="249"/>
      <c r="ANQ248" s="249"/>
      <c r="ANR248" s="249"/>
      <c r="ANS248" s="249"/>
      <c r="ANT248" s="249"/>
      <c r="ANU248" s="249"/>
      <c r="ANV248" s="249"/>
      <c r="ANW248" s="249"/>
      <c r="ANX248" s="249"/>
      <c r="ANY248" s="249"/>
      <c r="ANZ248" s="249"/>
      <c r="AOA248" s="249"/>
      <c r="AOB248" s="249"/>
      <c r="AOC248" s="249"/>
      <c r="AOD248" s="249"/>
      <c r="AOE248" s="249"/>
      <c r="AOF248" s="249"/>
      <c r="AOG248" s="249"/>
      <c r="AOH248" s="249"/>
      <c r="AOI248" s="249"/>
      <c r="AOJ248" s="249"/>
      <c r="AOK248" s="249"/>
      <c r="AOL248" s="249"/>
      <c r="AOM248" s="249"/>
      <c r="AON248" s="249"/>
      <c r="AOO248" s="249"/>
      <c r="AOP248" s="249"/>
      <c r="AOQ248" s="249"/>
      <c r="AOR248" s="249"/>
      <c r="AOS248" s="249"/>
      <c r="AOT248" s="249"/>
      <c r="AOU248" s="249"/>
      <c r="AOV248" s="249"/>
      <c r="AOW248" s="249"/>
      <c r="AOX248" s="249"/>
      <c r="AOY248" s="249"/>
      <c r="AOZ248" s="249"/>
      <c r="APA248" s="249"/>
      <c r="APB248" s="249"/>
      <c r="APC248" s="249"/>
      <c r="APD248" s="249"/>
      <c r="APE248" s="249"/>
      <c r="APF248" s="249"/>
      <c r="APG248" s="249"/>
      <c r="APH248" s="249"/>
      <c r="API248" s="249"/>
      <c r="APJ248" s="249"/>
      <c r="APK248" s="249"/>
      <c r="APL248" s="249"/>
      <c r="APM248" s="249"/>
      <c r="APN248" s="249"/>
      <c r="APO248" s="249"/>
      <c r="APP248" s="249"/>
    </row>
    <row r="249" spans="1:1108" s="153" customFormat="1">
      <c r="A249" s="199">
        <v>529</v>
      </c>
      <c r="B249" s="232">
        <v>232</v>
      </c>
      <c r="C249" s="201"/>
      <c r="D249" s="206"/>
      <c r="E249" s="326"/>
      <c r="F249" s="326"/>
      <c r="G249" s="206"/>
      <c r="H249" s="206"/>
      <c r="I249" s="206"/>
      <c r="J249" s="326"/>
      <c r="K249" s="326"/>
      <c r="L249" s="319"/>
      <c r="M249" s="332"/>
      <c r="N249" s="319"/>
      <c r="O249" s="321"/>
      <c r="P249" s="217"/>
      <c r="Q249" s="217"/>
      <c r="R249" s="217"/>
      <c r="S249" s="213"/>
      <c r="T249" s="213"/>
      <c r="U249" s="21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13"/>
      <c r="AF249" s="213"/>
      <c r="AG249" s="217"/>
      <c r="AH249" s="213"/>
      <c r="AI249" s="213"/>
      <c r="AJ249" s="217"/>
      <c r="AK249" s="217"/>
      <c r="AL249" s="321"/>
      <c r="AM249" s="321"/>
      <c r="AN249" s="321"/>
      <c r="AO249" s="321"/>
      <c r="AP249" s="217"/>
      <c r="AQ249" s="217"/>
      <c r="AR249" s="345"/>
      <c r="AS249" s="345"/>
      <c r="AT249" s="345"/>
      <c r="AU249" s="345"/>
      <c r="AV249" s="345"/>
      <c r="AW249" s="319"/>
      <c r="AX249" s="319"/>
      <c r="AY249" s="319"/>
      <c r="AZ249" s="319"/>
      <c r="BA249" s="319"/>
      <c r="BB249" s="332"/>
      <c r="BC249" s="332"/>
      <c r="BD249" s="332"/>
      <c r="BE249" s="203"/>
      <c r="BF249" s="230"/>
      <c r="BG249" s="230"/>
      <c r="BH249" s="230"/>
      <c r="BI249" s="235"/>
      <c r="BJ249" s="235"/>
      <c r="BK249" s="235"/>
      <c r="BL249" s="235"/>
      <c r="BM249" s="319"/>
      <c r="BN249" s="319"/>
      <c r="BO249" s="319"/>
      <c r="BP249" s="319"/>
      <c r="BQ249" s="319"/>
      <c r="BR249" s="319"/>
      <c r="BS249" s="222" t="s">
        <v>283</v>
      </c>
      <c r="BT249" s="222" t="s">
        <v>283</v>
      </c>
      <c r="BU249" s="222" t="s">
        <v>283</v>
      </c>
      <c r="BV249" s="222" t="s">
        <v>283</v>
      </c>
      <c r="BW249" s="222" t="s">
        <v>283</v>
      </c>
      <c r="BX249" s="222" t="s">
        <v>283</v>
      </c>
      <c r="BY249" s="222" t="s">
        <v>283</v>
      </c>
      <c r="BZ249" s="319"/>
      <c r="CA249" s="319"/>
      <c r="CB249" s="319"/>
      <c r="CC249" s="319"/>
      <c r="CD249" s="319"/>
      <c r="CE249" s="319"/>
      <c r="CF249" s="319"/>
      <c r="CG249" s="319"/>
      <c r="CH249" s="319"/>
      <c r="CI249" s="319"/>
      <c r="CJ249" s="319"/>
      <c r="CK249" s="319"/>
      <c r="CL249" s="319"/>
      <c r="CM249" s="319"/>
      <c r="CN249" s="319"/>
      <c r="CO249" s="319"/>
      <c r="CP249" s="319"/>
      <c r="CQ249" s="319"/>
      <c r="CR249" s="319"/>
      <c r="CS249" s="319"/>
      <c r="CT249" s="319"/>
      <c r="CU249" s="319"/>
      <c r="CV249" s="319"/>
      <c r="CW249" s="319"/>
      <c r="CX249" s="319"/>
      <c r="CY249" s="319"/>
      <c r="CZ249" s="319"/>
      <c r="DA249" s="330"/>
      <c r="DB249" s="330"/>
      <c r="DC249" s="330"/>
      <c r="DD249" s="330"/>
      <c r="DE249" s="319"/>
      <c r="DF249" s="330"/>
      <c r="DG249" s="319"/>
      <c r="DH249" s="319"/>
      <c r="DI249" s="330"/>
      <c r="DJ249" s="319"/>
      <c r="DK249" s="319"/>
      <c r="DL249" s="319"/>
      <c r="DM249" s="228" t="s">
        <v>283</v>
      </c>
      <c r="DN249" s="228" t="s">
        <v>283</v>
      </c>
      <c r="DO249" s="228" t="s">
        <v>283</v>
      </c>
      <c r="DP249" s="228"/>
      <c r="DQ249" s="319"/>
      <c r="DR249" s="319"/>
      <c r="DS249" s="319"/>
      <c r="DT249" s="319"/>
      <c r="DU249" s="319"/>
      <c r="DV249" s="319"/>
      <c r="DW249" s="319"/>
      <c r="DX249" s="319"/>
      <c r="DY249" s="319"/>
      <c r="DZ249" s="319"/>
      <c r="EA249" s="319"/>
      <c r="EB249" s="319"/>
      <c r="EC249" s="319"/>
      <c r="ED249" s="319"/>
      <c r="EE249" s="319"/>
      <c r="EF249" s="319"/>
      <c r="EG249" s="200"/>
      <c r="EH249" s="200"/>
      <c r="EI249" s="319"/>
      <c r="EJ249" s="319"/>
      <c r="EK249" s="281"/>
      <c r="EL249" s="319"/>
      <c r="EM249" s="319"/>
      <c r="EN249" s="200"/>
      <c r="EO249" s="281"/>
      <c r="EP249" s="281"/>
      <c r="EQ249" s="281"/>
      <c r="ER249" s="281"/>
      <c r="ES249" s="281"/>
      <c r="ET249" s="281"/>
      <c r="EU249" s="281"/>
      <c r="EV249" s="200"/>
      <c r="EW249" s="200"/>
      <c r="EX249" s="319"/>
      <c r="EY249" s="319"/>
      <c r="EZ249" s="319"/>
      <c r="FA249" s="319"/>
      <c r="FB249" s="319"/>
      <c r="FC249" s="319"/>
      <c r="FD249" s="319"/>
      <c r="FE249" s="319"/>
      <c r="FF249" s="317"/>
      <c r="FG249" s="317"/>
      <c r="FH249" s="317"/>
      <c r="FI249" s="317"/>
      <c r="FJ249" s="317"/>
      <c r="FK249" s="317"/>
      <c r="FL249" s="234">
        <v>1</v>
      </c>
      <c r="FM249" s="222"/>
      <c r="FN249" s="222"/>
      <c r="FO249" s="222"/>
      <c r="FP249" s="222"/>
      <c r="FQ249" s="222"/>
      <c r="FR249" s="222"/>
      <c r="FS249" s="222"/>
      <c r="FT249" s="222"/>
      <c r="FU249" s="222"/>
      <c r="FV249" s="222"/>
      <c r="FW249" s="252"/>
      <c r="FX249" s="252"/>
      <c r="FY249" s="252"/>
      <c r="FZ249" s="252"/>
      <c r="GA249" s="252"/>
      <c r="GB249" s="252"/>
      <c r="GC249" s="252"/>
      <c r="GD249" s="252"/>
      <c r="GE249" s="252"/>
      <c r="GF249" s="252"/>
      <c r="GG249" s="252"/>
      <c r="GH249" s="252"/>
      <c r="GI249" s="252"/>
      <c r="GJ249" s="252"/>
      <c r="GK249" s="252"/>
      <c r="GL249" s="252"/>
      <c r="GM249" s="252"/>
      <c r="GN249" s="252"/>
      <c r="GO249" s="252"/>
      <c r="GP249" s="252"/>
      <c r="GQ249" s="252"/>
      <c r="GR249" s="252"/>
      <c r="GS249" s="252"/>
      <c r="GT249" s="252"/>
      <c r="GU249" s="252"/>
      <c r="GV249" s="252"/>
      <c r="GW249" s="252"/>
      <c r="GX249" s="252"/>
      <c r="GY249" s="252"/>
      <c r="GZ249" s="252"/>
      <c r="HA249" s="252"/>
      <c r="HB249" s="252"/>
      <c r="HC249" s="252"/>
      <c r="HD249" s="252"/>
      <c r="HE249" s="252"/>
      <c r="HF249" s="252"/>
      <c r="HG249" s="252"/>
      <c r="HH249" s="252"/>
      <c r="HI249" s="252"/>
      <c r="HJ249" s="252"/>
      <c r="HK249" s="252"/>
      <c r="HL249" s="252"/>
      <c r="HM249" s="252"/>
      <c r="HN249" s="252"/>
      <c r="HO249" s="252"/>
      <c r="HP249" s="252"/>
      <c r="HQ249" s="252"/>
      <c r="HR249" s="252"/>
      <c r="HS249" s="252"/>
      <c r="HT249" s="252"/>
      <c r="HU249" s="252"/>
      <c r="HV249" s="252"/>
      <c r="HW249" s="252"/>
      <c r="HX249" s="252"/>
      <c r="HY249" s="252"/>
      <c r="HZ249" s="252"/>
      <c r="IA249" s="252"/>
      <c r="IB249" s="252"/>
      <c r="IC249" s="252"/>
      <c r="ID249" s="252"/>
      <c r="IE249" s="252"/>
      <c r="IF249" s="252"/>
      <c r="IG249" s="252"/>
      <c r="IH249" s="252"/>
      <c r="II249" s="252"/>
      <c r="IJ249" s="252"/>
      <c r="IK249" s="252"/>
      <c r="IL249" s="252"/>
      <c r="IM249" s="252"/>
      <c r="IN249" s="252"/>
      <c r="IO249" s="252"/>
      <c r="IP249" s="252"/>
      <c r="IQ249" s="252"/>
      <c r="IR249" s="252"/>
      <c r="IS249" s="252"/>
      <c r="IT249" s="252"/>
      <c r="IU249" s="252"/>
      <c r="IV249" s="252"/>
      <c r="IW249" s="252"/>
      <c r="IX249" s="252"/>
      <c r="IY249" s="252"/>
      <c r="IZ249" s="252"/>
      <c r="JA249" s="252"/>
      <c r="JB249" s="252"/>
      <c r="JC249" s="252"/>
      <c r="JD249" s="252"/>
      <c r="JE249" s="252"/>
      <c r="JF249" s="252"/>
      <c r="JG249" s="252"/>
      <c r="JH249" s="252"/>
      <c r="JI249" s="252"/>
      <c r="JJ249" s="252"/>
      <c r="JK249" s="252"/>
      <c r="JL249" s="252"/>
      <c r="JM249" s="252"/>
      <c r="JN249" s="252"/>
      <c r="JO249" s="252"/>
      <c r="JP249" s="252"/>
      <c r="JQ249" s="252"/>
      <c r="JR249" s="252"/>
      <c r="JS249" s="252"/>
      <c r="JT249" s="252"/>
      <c r="JU249" s="252"/>
      <c r="JV249" s="252"/>
      <c r="JW249" s="252"/>
      <c r="JX249" s="252"/>
      <c r="JY249" s="252"/>
      <c r="JZ249" s="252"/>
      <c r="KA249" s="252"/>
      <c r="KB249" s="252"/>
      <c r="KC249" s="252"/>
      <c r="KD249" s="252"/>
      <c r="KE249" s="252"/>
      <c r="KF249" s="252"/>
      <c r="KG249" s="252"/>
      <c r="KH249" s="252"/>
      <c r="KI249" s="252"/>
      <c r="KJ249" s="252"/>
      <c r="KK249" s="252"/>
      <c r="KL249" s="252"/>
      <c r="KM249" s="252"/>
      <c r="KN249" s="252"/>
      <c r="KO249" s="252"/>
      <c r="KP249" s="252"/>
      <c r="KQ249" s="252"/>
      <c r="KR249" s="252"/>
      <c r="KS249" s="252"/>
      <c r="KT249" s="252"/>
      <c r="KU249" s="252"/>
      <c r="KV249" s="252"/>
      <c r="KW249" s="252"/>
      <c r="KX249" s="252"/>
      <c r="KY249" s="252"/>
      <c r="KZ249" s="252"/>
      <c r="LA249" s="252"/>
      <c r="LB249" s="252"/>
      <c r="LC249" s="252"/>
      <c r="LD249" s="252"/>
      <c r="LE249" s="252"/>
      <c r="LF249" s="252"/>
      <c r="LG249" s="252"/>
      <c r="LH249" s="252"/>
      <c r="LI249" s="252"/>
      <c r="LJ249" s="252"/>
      <c r="LK249" s="252"/>
      <c r="LL249" s="252"/>
      <c r="LM249" s="252"/>
      <c r="LN249" s="252"/>
      <c r="LO249" s="252"/>
      <c r="LP249" s="252"/>
      <c r="LQ249" s="252"/>
      <c r="LR249" s="252"/>
      <c r="LS249" s="252"/>
      <c r="LT249" s="252"/>
      <c r="LU249" s="252"/>
      <c r="LV249" s="252"/>
      <c r="LW249" s="252"/>
      <c r="LX249" s="252"/>
      <c r="LY249" s="252"/>
      <c r="LZ249" s="252"/>
      <c r="MA249" s="252"/>
      <c r="MB249" s="252"/>
      <c r="MC249" s="252"/>
      <c r="MD249" s="252"/>
      <c r="ME249" s="252"/>
      <c r="MF249" s="252"/>
      <c r="MG249" s="252"/>
      <c r="MH249" s="252"/>
      <c r="MI249" s="252"/>
      <c r="MJ249" s="252"/>
      <c r="MK249" s="252"/>
      <c r="ML249" s="252"/>
      <c r="MM249" s="252"/>
      <c r="MN249" s="252"/>
      <c r="MO249" s="252"/>
      <c r="MP249" s="252"/>
      <c r="MQ249" s="252"/>
      <c r="MR249" s="252"/>
      <c r="MS249" s="252"/>
      <c r="MT249" s="252"/>
      <c r="MU249" s="252"/>
      <c r="MV249" s="252"/>
      <c r="MW249" s="252"/>
      <c r="MX249" s="252"/>
      <c r="MY249" s="252"/>
      <c r="MZ249" s="252"/>
      <c r="NA249" s="252"/>
      <c r="NB249" s="252"/>
      <c r="NC249" s="252"/>
      <c r="ND249" s="252"/>
      <c r="NE249" s="252"/>
      <c r="NF249" s="252"/>
      <c r="NG249" s="252"/>
      <c r="NH249" s="252"/>
      <c r="NI249" s="252"/>
      <c r="NJ249" s="252"/>
      <c r="NK249" s="252"/>
      <c r="NL249" s="252"/>
      <c r="NM249" s="252"/>
      <c r="NN249" s="252"/>
      <c r="NO249" s="252"/>
      <c r="NP249" s="252"/>
      <c r="NQ249" s="252"/>
      <c r="NR249" s="252"/>
      <c r="NS249" s="252"/>
      <c r="NT249" s="252"/>
      <c r="NU249" s="252"/>
      <c r="NV249" s="252"/>
      <c r="NW249" s="252"/>
      <c r="NX249" s="252"/>
      <c r="NY249" s="252"/>
      <c r="NZ249" s="252"/>
      <c r="OA249" s="252"/>
      <c r="OB249" s="252"/>
      <c r="OC249" s="252"/>
      <c r="OD249" s="252"/>
      <c r="OE249" s="252"/>
      <c r="OF249" s="252"/>
      <c r="OG249" s="252"/>
      <c r="OH249" s="252"/>
      <c r="OI249" s="252"/>
      <c r="OJ249" s="252"/>
      <c r="OK249" s="252"/>
      <c r="OL249" s="252"/>
      <c r="OM249" s="252"/>
      <c r="ON249" s="252"/>
      <c r="OO249" s="252"/>
      <c r="OP249" s="252"/>
      <c r="OQ249" s="252"/>
      <c r="OR249" s="252"/>
      <c r="OS249" s="252"/>
      <c r="OT249" s="252"/>
      <c r="OU249" s="252"/>
      <c r="OV249" s="252"/>
      <c r="OW249" s="252"/>
      <c r="OX249" s="252"/>
      <c r="OY249" s="252"/>
      <c r="OZ249" s="252"/>
      <c r="PA249" s="252"/>
      <c r="PB249" s="252"/>
      <c r="PC249" s="252"/>
      <c r="PD249" s="252"/>
      <c r="PE249" s="252"/>
      <c r="PF249" s="252"/>
      <c r="PG249" s="252"/>
      <c r="PH249" s="252"/>
      <c r="PI249" s="252"/>
      <c r="PJ249" s="252"/>
      <c r="PK249" s="252"/>
      <c r="PL249" s="252"/>
      <c r="PM249" s="252"/>
      <c r="PN249" s="252"/>
      <c r="PO249" s="252"/>
      <c r="PP249" s="252"/>
      <c r="PQ249" s="252"/>
      <c r="PR249" s="252"/>
      <c r="PS249" s="252"/>
      <c r="PT249" s="252"/>
      <c r="PU249" s="252"/>
      <c r="PV249" s="252"/>
      <c r="PW249" s="252"/>
      <c r="PX249" s="252"/>
      <c r="PY249" s="252"/>
      <c r="PZ249" s="252"/>
      <c r="QA249" s="252"/>
      <c r="QB249" s="252"/>
      <c r="QC249" s="252"/>
      <c r="QD249" s="252"/>
      <c r="QE249" s="252"/>
      <c r="QF249" s="252"/>
      <c r="QG249" s="252"/>
      <c r="QH249" s="252"/>
      <c r="QI249" s="252"/>
      <c r="QJ249" s="252"/>
      <c r="QK249" s="252"/>
      <c r="QL249" s="252"/>
      <c r="QM249" s="252"/>
      <c r="QN249" s="252"/>
      <c r="QO249" s="252"/>
      <c r="QP249" s="252"/>
      <c r="QQ249" s="252"/>
      <c r="QR249" s="252"/>
      <c r="QS249" s="252"/>
      <c r="QT249" s="252"/>
      <c r="QU249" s="252"/>
      <c r="QV249" s="252"/>
      <c r="QW249" s="252"/>
      <c r="QX249" s="252"/>
      <c r="QY249" s="252"/>
      <c r="QZ249" s="252"/>
      <c r="RA249" s="252"/>
      <c r="RB249" s="252"/>
      <c r="RC249" s="252"/>
      <c r="RD249" s="252"/>
      <c r="RE249" s="252"/>
      <c r="RF249" s="252"/>
      <c r="RG249" s="252"/>
      <c r="RH249" s="252"/>
      <c r="RI249" s="252"/>
      <c r="RJ249" s="252"/>
      <c r="RK249" s="252"/>
      <c r="RL249" s="252"/>
      <c r="RM249" s="252"/>
      <c r="RN249" s="252"/>
      <c r="RO249" s="252"/>
      <c r="RP249" s="252"/>
      <c r="RQ249" s="252"/>
      <c r="RR249" s="252"/>
      <c r="RS249" s="252"/>
      <c r="RT249" s="252"/>
      <c r="RU249" s="252"/>
      <c r="RV249" s="252"/>
      <c r="RW249" s="252"/>
      <c r="RX249" s="252"/>
      <c r="RY249" s="252"/>
      <c r="RZ249" s="252"/>
      <c r="SA249" s="252"/>
      <c r="SB249" s="252"/>
      <c r="SC249" s="252"/>
      <c r="SD249" s="252"/>
      <c r="SE249" s="252"/>
      <c r="SF249" s="252"/>
      <c r="SG249" s="252"/>
      <c r="SH249" s="252"/>
      <c r="SI249" s="252"/>
      <c r="SJ249" s="252"/>
      <c r="SK249" s="252"/>
      <c r="SL249" s="252"/>
      <c r="SM249" s="252"/>
      <c r="SN249" s="252"/>
      <c r="SO249" s="252"/>
      <c r="SP249" s="252"/>
      <c r="SQ249" s="252"/>
      <c r="SR249" s="252"/>
      <c r="SS249" s="252"/>
      <c r="ST249" s="252"/>
      <c r="SU249" s="252"/>
      <c r="SV249" s="252"/>
      <c r="SW249" s="252"/>
      <c r="SX249" s="252"/>
      <c r="SY249" s="252"/>
      <c r="SZ249" s="252"/>
      <c r="TA249" s="252"/>
      <c r="TB249" s="252"/>
      <c r="TC249" s="252"/>
      <c r="TD249" s="252"/>
      <c r="TE249" s="252"/>
      <c r="TF249" s="252"/>
      <c r="TG249" s="252"/>
      <c r="TH249" s="252"/>
      <c r="TI249" s="252"/>
      <c r="TJ249" s="252"/>
      <c r="TK249" s="252"/>
      <c r="TL249" s="252"/>
      <c r="TM249" s="252"/>
      <c r="TN249" s="252"/>
      <c r="TO249" s="252"/>
      <c r="TP249" s="252"/>
      <c r="TQ249" s="252"/>
      <c r="TR249" s="252"/>
      <c r="TS249" s="252"/>
      <c r="TT249" s="252"/>
      <c r="TU249" s="252"/>
      <c r="TV249" s="252"/>
      <c r="TW249" s="252"/>
      <c r="TX249" s="252"/>
      <c r="TY249" s="252"/>
      <c r="TZ249" s="252"/>
      <c r="UA249" s="252"/>
      <c r="UB249" s="252"/>
      <c r="UC249" s="252"/>
      <c r="UD249" s="252"/>
      <c r="UE249" s="252"/>
      <c r="UF249" s="252"/>
      <c r="UG249" s="252"/>
      <c r="UH249" s="252"/>
      <c r="UI249" s="252"/>
      <c r="UJ249" s="252"/>
      <c r="UK249" s="252"/>
      <c r="UL249" s="252"/>
      <c r="UM249" s="252"/>
      <c r="UN249" s="252"/>
      <c r="UO249" s="252"/>
      <c r="UP249" s="252"/>
      <c r="UQ249" s="252"/>
      <c r="UR249" s="252"/>
      <c r="US249" s="252"/>
      <c r="UT249" s="252"/>
      <c r="UU249" s="252"/>
      <c r="UV249" s="252"/>
      <c r="UW249" s="252"/>
      <c r="UX249" s="252"/>
      <c r="UY249" s="252"/>
      <c r="UZ249" s="252"/>
      <c r="VA249" s="252"/>
      <c r="VB249" s="252"/>
      <c r="VC249" s="252"/>
      <c r="VD249" s="252"/>
      <c r="VE249" s="252"/>
      <c r="VF249" s="252"/>
      <c r="VG249" s="252"/>
      <c r="VH249" s="252"/>
      <c r="VI249" s="252"/>
      <c r="VJ249" s="252"/>
      <c r="VK249" s="252"/>
      <c r="VL249" s="252"/>
      <c r="VM249" s="252"/>
      <c r="VN249" s="252"/>
      <c r="VO249" s="252"/>
      <c r="VP249" s="252"/>
      <c r="VQ249" s="252"/>
      <c r="VR249" s="252"/>
      <c r="VS249" s="252"/>
      <c r="VT249" s="252"/>
      <c r="VU249" s="252"/>
      <c r="VV249" s="252"/>
      <c r="VW249" s="252"/>
      <c r="VX249" s="252"/>
      <c r="VY249" s="252"/>
      <c r="VZ249" s="252"/>
      <c r="WA249" s="252"/>
      <c r="WB249" s="252"/>
      <c r="WC249" s="252"/>
      <c r="WD249" s="252"/>
      <c r="WE249" s="252"/>
      <c r="WF249" s="252"/>
      <c r="WG249" s="252"/>
      <c r="WH249" s="252"/>
      <c r="WI249" s="252"/>
      <c r="WJ249" s="252"/>
      <c r="WK249" s="252"/>
      <c r="WL249" s="252"/>
      <c r="WM249" s="252"/>
      <c r="WN249" s="252"/>
      <c r="WO249" s="252"/>
      <c r="WP249" s="252"/>
      <c r="WQ249" s="252"/>
      <c r="WR249" s="252"/>
      <c r="WS249" s="252"/>
      <c r="WT249" s="252"/>
      <c r="WU249" s="252"/>
      <c r="WV249" s="252"/>
      <c r="WW249" s="252"/>
      <c r="WX249" s="252"/>
      <c r="WY249" s="252"/>
      <c r="WZ249" s="252"/>
      <c r="XA249" s="252"/>
      <c r="XB249" s="252"/>
      <c r="XC249" s="252"/>
      <c r="XD249" s="252"/>
      <c r="XE249" s="252"/>
      <c r="XF249" s="252"/>
      <c r="XG249" s="252"/>
      <c r="XH249" s="252"/>
      <c r="XI249" s="252"/>
      <c r="XJ249" s="252"/>
      <c r="XK249" s="252"/>
      <c r="XL249" s="252"/>
      <c r="XM249" s="252"/>
      <c r="XN249" s="252"/>
      <c r="XO249" s="252"/>
      <c r="XP249" s="252"/>
      <c r="XQ249" s="252"/>
      <c r="XR249" s="252"/>
      <c r="XS249" s="252"/>
      <c r="XT249" s="252"/>
      <c r="XU249" s="252"/>
      <c r="XV249" s="252"/>
      <c r="XW249" s="252"/>
      <c r="XX249" s="252"/>
      <c r="XY249" s="252"/>
      <c r="XZ249" s="252"/>
      <c r="YA249" s="252"/>
      <c r="YB249" s="252"/>
      <c r="YC249" s="252"/>
      <c r="YD249" s="252"/>
      <c r="YE249" s="252"/>
      <c r="YF249" s="252"/>
      <c r="YG249" s="252"/>
      <c r="YH249" s="252"/>
      <c r="YI249" s="252"/>
      <c r="YJ249" s="252"/>
      <c r="YK249" s="252"/>
      <c r="YL249" s="252"/>
      <c r="YM249" s="252"/>
      <c r="YN249" s="252"/>
      <c r="YO249" s="252"/>
      <c r="YP249" s="252"/>
      <c r="YQ249" s="252"/>
      <c r="YR249" s="252"/>
      <c r="YS249" s="252"/>
      <c r="YT249" s="252"/>
      <c r="YU249" s="252"/>
      <c r="YV249" s="252"/>
      <c r="YW249" s="252"/>
      <c r="YX249" s="252"/>
      <c r="YY249" s="252"/>
      <c r="YZ249" s="252"/>
      <c r="ZA249" s="252"/>
      <c r="ZB249" s="252"/>
      <c r="ZC249" s="252"/>
      <c r="ZD249" s="252"/>
      <c r="ZE249" s="252"/>
      <c r="ZF249" s="252"/>
      <c r="ZG249" s="252"/>
      <c r="ZH249" s="252"/>
      <c r="ZI249" s="252"/>
      <c r="ZJ249" s="252"/>
      <c r="ZK249" s="252"/>
      <c r="ZL249" s="252"/>
      <c r="ZM249" s="252"/>
      <c r="ZN249" s="252"/>
      <c r="ZO249" s="252"/>
      <c r="ZP249" s="252"/>
      <c r="ZQ249" s="252"/>
      <c r="ZR249" s="252"/>
      <c r="ZS249" s="252"/>
      <c r="ZT249" s="252"/>
      <c r="ZU249" s="252"/>
      <c r="ZV249" s="252"/>
      <c r="ZW249" s="252"/>
      <c r="ZX249" s="252"/>
      <c r="ZY249" s="252"/>
      <c r="ZZ249" s="252"/>
      <c r="AAA249" s="252"/>
      <c r="AAB249" s="252"/>
      <c r="AAC249" s="252"/>
      <c r="AAD249" s="252"/>
      <c r="AAE249" s="252"/>
      <c r="AAF249" s="252"/>
      <c r="AAG249" s="252"/>
      <c r="AAH249" s="252"/>
      <c r="AAI249" s="252"/>
      <c r="AAJ249" s="252"/>
      <c r="AAK249" s="252"/>
      <c r="AAL249" s="252"/>
      <c r="AAM249" s="252"/>
      <c r="AAN249" s="252"/>
      <c r="AAO249" s="252"/>
      <c r="AAP249" s="252"/>
      <c r="AAQ249" s="252"/>
      <c r="AAR249" s="252"/>
      <c r="AAS249" s="252"/>
      <c r="AAT249" s="252"/>
      <c r="AAU249" s="252"/>
      <c r="AAV249" s="252"/>
      <c r="AAW249" s="252"/>
      <c r="AAX249" s="252"/>
      <c r="AAY249" s="252"/>
      <c r="AAZ249" s="252"/>
      <c r="ABA249" s="252"/>
      <c r="ABB249" s="252"/>
      <c r="ABC249" s="252"/>
      <c r="ABD249" s="252"/>
      <c r="ABE249" s="252"/>
      <c r="ABF249" s="252"/>
      <c r="ABG249" s="252"/>
      <c r="ABH249" s="252"/>
      <c r="ABI249" s="252"/>
      <c r="ABJ249" s="252"/>
      <c r="ABK249" s="252"/>
      <c r="ABL249" s="252"/>
      <c r="ABM249" s="252"/>
      <c r="ABN249" s="252"/>
      <c r="ABO249" s="252"/>
      <c r="ABP249" s="252"/>
      <c r="ABQ249" s="252"/>
      <c r="ABR249" s="252"/>
      <c r="ABS249" s="252"/>
      <c r="ABT249" s="252"/>
      <c r="ABU249" s="252"/>
      <c r="ABV249" s="252"/>
      <c r="ABW249" s="252"/>
      <c r="ABX249" s="252"/>
      <c r="ABY249" s="252"/>
      <c r="ABZ249" s="252"/>
      <c r="ACA249" s="252"/>
      <c r="ACB249" s="252"/>
      <c r="ACC249" s="252"/>
      <c r="ACD249" s="252"/>
      <c r="ACE249" s="252"/>
      <c r="ACF249" s="252"/>
      <c r="ACG249" s="252"/>
      <c r="ACH249" s="252"/>
      <c r="ACI249" s="252"/>
      <c r="ACJ249" s="252"/>
      <c r="ACK249" s="252"/>
      <c r="ACL249" s="252"/>
      <c r="ACM249" s="252"/>
      <c r="ACN249" s="252"/>
      <c r="ACO249" s="252"/>
      <c r="ACP249" s="252"/>
      <c r="ACQ249" s="252"/>
      <c r="ACR249" s="252"/>
      <c r="ACS249" s="252"/>
      <c r="ACT249" s="252"/>
      <c r="ACU249" s="252"/>
      <c r="ACV249" s="252"/>
      <c r="ACW249" s="252"/>
      <c r="ACX249" s="252"/>
      <c r="ACY249" s="252"/>
      <c r="ACZ249" s="252"/>
      <c r="ADA249" s="252"/>
      <c r="ADB249" s="252"/>
      <c r="ADC249" s="252"/>
      <c r="ADD249" s="252"/>
      <c r="ADE249" s="252"/>
      <c r="ADF249" s="252"/>
      <c r="ADG249" s="252"/>
      <c r="ADH249" s="252"/>
      <c r="ADI249" s="252"/>
      <c r="ADJ249" s="252"/>
      <c r="ADK249" s="252"/>
      <c r="ADL249" s="252"/>
      <c r="ADM249" s="252"/>
      <c r="ADN249" s="252"/>
      <c r="ADO249" s="252"/>
      <c r="ADP249" s="252"/>
      <c r="ADQ249" s="252"/>
      <c r="ADR249" s="252"/>
      <c r="ADS249" s="252"/>
      <c r="ADT249" s="252"/>
      <c r="ADU249" s="252"/>
      <c r="ADV249" s="252"/>
      <c r="ADW249" s="252"/>
      <c r="ADX249" s="252"/>
      <c r="ADY249" s="252"/>
      <c r="ADZ249" s="252"/>
      <c r="AEA249" s="252"/>
      <c r="AEB249" s="252"/>
      <c r="AEC249" s="252"/>
      <c r="AED249" s="252"/>
      <c r="AEE249" s="252"/>
      <c r="AEF249" s="252"/>
      <c r="AEG249" s="252"/>
      <c r="AEH249" s="252"/>
      <c r="AEI249" s="252"/>
      <c r="AEJ249" s="252"/>
      <c r="AEK249" s="252"/>
      <c r="AEL249" s="252"/>
      <c r="AEM249" s="252"/>
      <c r="AEN249" s="252"/>
      <c r="AEO249" s="252"/>
      <c r="AEP249" s="252"/>
      <c r="AEQ249" s="252"/>
      <c r="AER249" s="252"/>
      <c r="AES249" s="252"/>
      <c r="AET249" s="252"/>
      <c r="AEU249" s="252"/>
      <c r="AEV249" s="252"/>
      <c r="AEW249" s="252"/>
      <c r="AEX249" s="252"/>
      <c r="AEY249" s="252"/>
      <c r="AEZ249" s="252"/>
      <c r="AFA249" s="252"/>
      <c r="AFB249" s="252"/>
      <c r="AFC249" s="252"/>
      <c r="AFD249" s="252"/>
      <c r="AFE249" s="252"/>
      <c r="AFF249" s="252"/>
      <c r="AFG249" s="252"/>
      <c r="AFH249" s="252"/>
      <c r="AFI249" s="252"/>
      <c r="AFJ249" s="252"/>
      <c r="AFK249" s="252"/>
      <c r="AFL249" s="252"/>
      <c r="AFM249" s="252"/>
      <c r="AFN249" s="252"/>
      <c r="AFO249" s="252"/>
      <c r="AFP249" s="252"/>
      <c r="AFQ249" s="252"/>
      <c r="AFR249" s="252"/>
      <c r="AFS249" s="252"/>
      <c r="AFT249" s="252"/>
      <c r="AFU249" s="252"/>
      <c r="AFV249" s="252"/>
      <c r="AFW249" s="252"/>
      <c r="AFX249" s="252"/>
      <c r="AFY249" s="252"/>
      <c r="AFZ249" s="252"/>
      <c r="AGA249" s="252"/>
      <c r="AGB249" s="252"/>
      <c r="AGC249" s="252"/>
      <c r="AGD249" s="252"/>
      <c r="AGE249" s="252"/>
      <c r="AGF249" s="252"/>
      <c r="AGG249" s="252"/>
      <c r="AGH249" s="252"/>
      <c r="AGI249" s="252"/>
      <c r="AGJ249" s="252"/>
      <c r="AGK249" s="252"/>
      <c r="AGL249" s="252"/>
      <c r="AGM249" s="252"/>
      <c r="AGN249" s="252"/>
      <c r="AGO249" s="252"/>
      <c r="AGP249" s="252"/>
      <c r="AGQ249" s="252"/>
      <c r="AGR249" s="252"/>
      <c r="AGS249" s="252"/>
      <c r="AGT249" s="252"/>
      <c r="AGU249" s="252"/>
      <c r="AGV249" s="252"/>
      <c r="AGW249" s="252"/>
      <c r="AGX249" s="252"/>
      <c r="AGY249" s="252"/>
      <c r="AGZ249" s="252"/>
      <c r="AHA249" s="252"/>
      <c r="AHB249" s="252"/>
      <c r="AHC249" s="252"/>
      <c r="AHD249" s="252"/>
      <c r="AHE249" s="252"/>
      <c r="AHF249" s="252"/>
      <c r="AHG249" s="252"/>
      <c r="AHH249" s="252"/>
      <c r="AHI249" s="252"/>
      <c r="AHJ249" s="252"/>
      <c r="AHK249" s="252"/>
      <c r="AHL249" s="252"/>
      <c r="AHM249" s="252"/>
      <c r="AHN249" s="252"/>
      <c r="AHO249" s="252"/>
      <c r="AHP249" s="252"/>
      <c r="AHQ249" s="252"/>
      <c r="AHR249" s="252"/>
      <c r="AHS249" s="252"/>
      <c r="AHT249" s="252"/>
      <c r="AHU249" s="252"/>
      <c r="AHV249" s="252"/>
      <c r="AHW249" s="252"/>
      <c r="AHX249" s="252"/>
      <c r="AHY249" s="252"/>
      <c r="AHZ249" s="252"/>
      <c r="AIA249" s="252"/>
      <c r="AIB249" s="252"/>
      <c r="AIC249" s="252"/>
      <c r="AID249" s="252"/>
      <c r="AIE249" s="252"/>
      <c r="AIF249" s="252"/>
      <c r="AIG249" s="252"/>
      <c r="AIH249" s="252"/>
      <c r="AII249" s="252"/>
      <c r="AIJ249" s="252"/>
      <c r="AIK249" s="252"/>
      <c r="AIL249" s="252"/>
      <c r="AIM249" s="252"/>
      <c r="AIN249" s="252"/>
      <c r="AIO249" s="252"/>
      <c r="AIP249" s="252"/>
      <c r="AIQ249" s="252"/>
      <c r="AIR249" s="252"/>
      <c r="AIS249" s="252"/>
      <c r="AIT249" s="252"/>
      <c r="AIU249" s="252"/>
      <c r="AIV249" s="252"/>
      <c r="AIW249" s="252"/>
      <c r="AIX249" s="252"/>
      <c r="AIY249" s="252"/>
      <c r="AIZ249" s="252"/>
      <c r="AJA249" s="252"/>
      <c r="AJB249" s="252"/>
      <c r="AJC249" s="252"/>
      <c r="AJD249" s="252"/>
      <c r="AJE249" s="252"/>
      <c r="AJF249" s="252"/>
      <c r="AJG249" s="252"/>
      <c r="AJH249" s="252"/>
      <c r="AJI249" s="252"/>
      <c r="AJJ249" s="252"/>
      <c r="AJK249" s="252"/>
      <c r="AJL249" s="252"/>
      <c r="AJM249" s="252"/>
      <c r="AJN249" s="252"/>
      <c r="AJO249" s="252"/>
      <c r="AJP249" s="252"/>
      <c r="AJQ249" s="252"/>
      <c r="AJR249" s="252"/>
      <c r="AJS249" s="252"/>
      <c r="AJT249" s="252"/>
      <c r="AJU249" s="252"/>
      <c r="AJV249" s="252"/>
      <c r="AJW249" s="252"/>
      <c r="AJX249" s="252"/>
      <c r="AJY249" s="252"/>
      <c r="AJZ249" s="252"/>
      <c r="AKA249" s="252"/>
      <c r="AKB249" s="252"/>
      <c r="AKC249" s="252"/>
      <c r="AKD249" s="252"/>
      <c r="AKE249" s="252"/>
      <c r="AKF249" s="252"/>
      <c r="AKG249" s="252"/>
      <c r="AKH249" s="252"/>
      <c r="AKI249" s="252"/>
      <c r="AKJ249" s="252"/>
      <c r="AKK249" s="252"/>
      <c r="AKL249" s="252"/>
      <c r="AKM249" s="252"/>
      <c r="AKN249" s="252"/>
      <c r="AKO249" s="252"/>
      <c r="AKP249" s="252"/>
      <c r="AKQ249" s="252"/>
      <c r="AKR249" s="252"/>
      <c r="AKS249" s="252"/>
      <c r="AKT249" s="252"/>
      <c r="AKU249" s="252"/>
      <c r="AKV249" s="252"/>
      <c r="AKW249" s="252"/>
      <c r="AKX249" s="252"/>
      <c r="AKY249" s="252"/>
      <c r="AKZ249" s="252"/>
      <c r="ALA249" s="252"/>
      <c r="ALB249" s="252"/>
      <c r="ALC249" s="252"/>
      <c r="ALD249" s="252"/>
      <c r="ALE249" s="252"/>
      <c r="ALF249" s="252"/>
      <c r="ALG249" s="252"/>
      <c r="ALH249" s="252"/>
      <c r="ALI249" s="252"/>
      <c r="ALJ249" s="252"/>
      <c r="ALK249" s="252"/>
      <c r="ALL249" s="252"/>
      <c r="ALM249" s="252"/>
      <c r="ALN249" s="252"/>
      <c r="ALO249" s="252"/>
      <c r="ALP249" s="252"/>
      <c r="ALQ249" s="252"/>
      <c r="ALR249" s="252"/>
      <c r="ALS249" s="252"/>
      <c r="ALT249" s="252"/>
      <c r="ALU249" s="252"/>
      <c r="ALV249" s="252"/>
      <c r="ALW249" s="252"/>
      <c r="ALX249" s="252"/>
      <c r="ALY249" s="252"/>
      <c r="ALZ249" s="252"/>
      <c r="AMA249" s="252"/>
      <c r="AMB249" s="252"/>
      <c r="AMC249" s="252"/>
      <c r="AMD249" s="252"/>
      <c r="AME249" s="252"/>
      <c r="AMF249" s="252"/>
      <c r="AMG249" s="252"/>
      <c r="AMH249" s="252"/>
      <c r="AMI249" s="252"/>
      <c r="AMJ249" s="252"/>
      <c r="AMK249" s="252"/>
      <c r="AML249" s="252"/>
      <c r="AMM249" s="252"/>
      <c r="AMN249" s="252"/>
      <c r="AMO249" s="252"/>
      <c r="AMP249" s="252"/>
      <c r="AMQ249" s="252"/>
      <c r="AMR249" s="252"/>
      <c r="AMS249" s="252"/>
      <c r="AMT249" s="252"/>
      <c r="AMU249" s="252"/>
      <c r="AMV249" s="252"/>
      <c r="AMW249" s="252"/>
      <c r="AMX249" s="252"/>
      <c r="AMY249" s="252"/>
      <c r="AMZ249" s="252"/>
      <c r="ANA249" s="252"/>
      <c r="ANB249" s="252"/>
      <c r="ANC249" s="252"/>
      <c r="AND249" s="252"/>
      <c r="ANE249" s="252"/>
      <c r="ANF249" s="252"/>
      <c r="ANG249" s="252"/>
      <c r="ANH249" s="252"/>
      <c r="ANI249" s="252"/>
      <c r="ANJ249" s="252"/>
      <c r="ANK249" s="252"/>
      <c r="ANL249" s="252"/>
      <c r="ANM249" s="252"/>
      <c r="ANN249" s="252"/>
      <c r="ANO249" s="252"/>
      <c r="ANP249" s="252"/>
      <c r="ANQ249" s="252"/>
      <c r="ANR249" s="252"/>
      <c r="ANS249" s="252"/>
      <c r="ANT249" s="252"/>
      <c r="ANU249" s="252"/>
      <c r="ANV249" s="252"/>
      <c r="ANW249" s="252"/>
      <c r="ANX249" s="252"/>
      <c r="ANY249" s="252"/>
      <c r="ANZ249" s="252"/>
      <c r="AOA249" s="252"/>
      <c r="AOB249" s="252"/>
      <c r="AOC249" s="252"/>
      <c r="AOD249" s="252"/>
      <c r="AOE249" s="252"/>
      <c r="AOF249" s="252"/>
      <c r="AOG249" s="252"/>
      <c r="AOH249" s="252"/>
      <c r="AOI249" s="252"/>
      <c r="AOJ249" s="252"/>
      <c r="AOK249" s="252"/>
      <c r="AOL249" s="252"/>
      <c r="AOM249" s="252"/>
      <c r="AON249" s="252"/>
      <c r="AOO249" s="252"/>
      <c r="AOP249" s="252"/>
      <c r="AOQ249" s="252"/>
      <c r="AOR249" s="252"/>
      <c r="AOS249" s="252"/>
      <c r="AOT249" s="252"/>
      <c r="AOU249" s="252"/>
      <c r="AOV249" s="252"/>
      <c r="AOW249" s="252"/>
      <c r="AOX249" s="252"/>
      <c r="AOY249" s="252"/>
      <c r="AOZ249" s="252"/>
      <c r="APA249" s="252"/>
      <c r="APB249" s="252"/>
      <c r="APC249" s="252"/>
      <c r="APD249" s="252"/>
      <c r="APE249" s="252"/>
      <c r="APF249" s="252"/>
      <c r="APG249" s="252"/>
      <c r="APH249" s="252"/>
      <c r="API249" s="252"/>
      <c r="APJ249" s="252"/>
      <c r="APK249" s="252"/>
      <c r="APL249" s="252"/>
      <c r="APM249" s="252"/>
      <c r="APN249" s="252"/>
      <c r="APO249" s="252"/>
      <c r="APP249" s="252"/>
    </row>
    <row r="250" spans="1:1108" s="249" customFormat="1">
      <c r="A250" s="42">
        <v>530</v>
      </c>
      <c r="B250" s="168">
        <v>233</v>
      </c>
      <c r="C250" s="102" t="s">
        <v>1373</v>
      </c>
      <c r="D250" s="174">
        <v>2028</v>
      </c>
      <c r="E250" s="97" t="s">
        <v>1240</v>
      </c>
      <c r="F250" s="280" t="s">
        <v>1340</v>
      </c>
      <c r="G250" s="405" t="s">
        <v>1374</v>
      </c>
      <c r="H250" s="405" t="s">
        <v>1376</v>
      </c>
      <c r="I250" s="405" t="s">
        <v>1375</v>
      </c>
      <c r="J250" s="10" t="s">
        <v>1377</v>
      </c>
      <c r="K250" s="10" t="s">
        <v>1378</v>
      </c>
      <c r="L250" s="74" t="s">
        <v>1379</v>
      </c>
      <c r="M250" s="10" t="s">
        <v>1380</v>
      </c>
      <c r="N250" s="74" t="s">
        <v>201</v>
      </c>
      <c r="O250" s="177">
        <v>101684</v>
      </c>
      <c r="P250" s="401">
        <v>30</v>
      </c>
      <c r="Q250" s="401" t="s">
        <v>0</v>
      </c>
      <c r="R250" s="401">
        <v>45</v>
      </c>
      <c r="S250" s="109" t="s">
        <v>0</v>
      </c>
      <c r="T250" s="109">
        <v>1</v>
      </c>
      <c r="U250" s="109" t="s">
        <v>0</v>
      </c>
      <c r="V250" s="109">
        <v>4.7</v>
      </c>
      <c r="W250" s="109" t="s">
        <v>0</v>
      </c>
      <c r="X250" s="109">
        <v>2.5</v>
      </c>
      <c r="Y250" s="109" t="s">
        <v>0</v>
      </c>
      <c r="Z250" s="109">
        <v>3</v>
      </c>
      <c r="AA250" s="109" t="s">
        <v>0</v>
      </c>
      <c r="AB250" s="109"/>
      <c r="AC250" s="109" t="s">
        <v>0</v>
      </c>
      <c r="AD250" s="109"/>
      <c r="AE250" s="109" t="s">
        <v>0</v>
      </c>
      <c r="AF250" s="77">
        <v>3</v>
      </c>
      <c r="AG250" s="78">
        <v>6</v>
      </c>
      <c r="AH250" s="77" t="s">
        <v>1183</v>
      </c>
      <c r="AI250" s="77" t="s">
        <v>0</v>
      </c>
      <c r="AJ250" s="78"/>
      <c r="AK250" s="78"/>
      <c r="AL250" s="25" t="s">
        <v>11</v>
      </c>
      <c r="AM250" s="25"/>
      <c r="AN250" s="25"/>
      <c r="AO250" s="25"/>
      <c r="AP250" s="111">
        <v>100</v>
      </c>
      <c r="AQ250" s="111" t="s">
        <v>7</v>
      </c>
      <c r="AR250" s="83">
        <v>1.2999999999999999E-2</v>
      </c>
      <c r="AS250" s="83" t="s">
        <v>20</v>
      </c>
      <c r="AT250" s="265"/>
      <c r="AU250" s="266"/>
      <c r="AV250" s="266"/>
      <c r="AW250" s="74" t="s">
        <v>206</v>
      </c>
      <c r="AX250" s="74" t="s">
        <v>207</v>
      </c>
      <c r="AY250" s="74" t="s">
        <v>208</v>
      </c>
      <c r="AZ250" s="74" t="s">
        <v>209</v>
      </c>
      <c r="BA250" s="152" t="s">
        <v>4</v>
      </c>
      <c r="BB250" s="86" t="s">
        <v>165</v>
      </c>
      <c r="BC250" s="86" t="s">
        <v>4</v>
      </c>
      <c r="BD250" s="86" t="s">
        <v>166</v>
      </c>
      <c r="BE250" s="404" t="s">
        <v>1240</v>
      </c>
      <c r="BF250" s="236" t="s">
        <v>1363</v>
      </c>
      <c r="BG250" s="236" t="s">
        <v>1364</v>
      </c>
      <c r="BH250" s="236" t="s">
        <v>1365</v>
      </c>
      <c r="BM250" s="155" t="s">
        <v>215</v>
      </c>
      <c r="BN250" s="154" t="s">
        <v>216</v>
      </c>
      <c r="BO250" s="154" t="s">
        <v>217</v>
      </c>
      <c r="BP250" s="154" t="s">
        <v>218</v>
      </c>
      <c r="BQ250" s="155" t="s">
        <v>219</v>
      </c>
      <c r="BR250" s="154" t="s">
        <v>220</v>
      </c>
      <c r="BS250" s="121" t="s">
        <v>221</v>
      </c>
      <c r="BT250" s="121" t="s">
        <v>222</v>
      </c>
      <c r="BU250" s="121" t="s">
        <v>215</v>
      </c>
      <c r="BV250" s="121" t="s">
        <v>216</v>
      </c>
      <c r="BW250" s="121" t="s">
        <v>217</v>
      </c>
      <c r="BX250" s="121" t="s">
        <v>218</v>
      </c>
      <c r="BY250" s="121" t="s">
        <v>283</v>
      </c>
      <c r="BZ250" s="154"/>
      <c r="CA250" s="154"/>
      <c r="CB250" s="154"/>
      <c r="CC250" s="154" t="s">
        <v>227</v>
      </c>
      <c r="CD250" s="156" t="s">
        <v>228</v>
      </c>
      <c r="CE250" s="157" t="s">
        <v>229</v>
      </c>
      <c r="CF250" s="157" t="s">
        <v>230</v>
      </c>
      <c r="CG250" s="245" t="s">
        <v>231</v>
      </c>
      <c r="CH250" s="154" t="s">
        <v>232</v>
      </c>
      <c r="CI250" s="156" t="s">
        <v>233</v>
      </c>
      <c r="CJ250" s="156" t="s">
        <v>234</v>
      </c>
      <c r="CK250" s="158"/>
      <c r="CL250" s="158"/>
      <c r="CM250" s="158"/>
      <c r="CN250" s="158"/>
      <c r="CO250" s="158"/>
      <c r="CP250" s="158"/>
      <c r="CQ250" s="158"/>
      <c r="CR250" s="158"/>
      <c r="CS250" s="158"/>
      <c r="CT250" s="158"/>
      <c r="CU250" s="158"/>
      <c r="CV250" s="158"/>
      <c r="CW250" s="158"/>
      <c r="CX250" s="158"/>
      <c r="CY250" s="158"/>
      <c r="CZ250" s="91"/>
      <c r="DA250" s="92"/>
      <c r="DB250" s="92"/>
      <c r="DC250" s="92"/>
      <c r="DD250" s="92"/>
      <c r="DE250" s="91" t="s">
        <v>235</v>
      </c>
      <c r="DF250" s="92"/>
      <c r="DG250" s="158"/>
      <c r="DH250" s="158"/>
      <c r="DI250" s="92"/>
      <c r="DJ250" s="91"/>
      <c r="DK250" s="91"/>
      <c r="DL250" s="91"/>
      <c r="DM250" s="127" t="s">
        <v>283</v>
      </c>
      <c r="DN250" s="127" t="s">
        <v>283</v>
      </c>
      <c r="DO250" s="127" t="s">
        <v>283</v>
      </c>
      <c r="DP250" s="127"/>
      <c r="DQ250" s="91"/>
      <c r="DR250" s="91"/>
      <c r="DS250" s="91"/>
      <c r="DT250" s="91"/>
      <c r="DU250" s="91" t="s">
        <v>1173</v>
      </c>
      <c r="DV250" s="91" t="s">
        <v>1174</v>
      </c>
      <c r="DW250" s="91" t="s">
        <v>1175</v>
      </c>
      <c r="DX250" s="91" t="s">
        <v>1176</v>
      </c>
      <c r="DY250" s="91"/>
      <c r="DZ250" s="91"/>
      <c r="EA250" s="91"/>
      <c r="EB250" s="91"/>
      <c r="EC250" s="91"/>
      <c r="ED250" s="91"/>
      <c r="EE250" s="91"/>
      <c r="EF250" s="91"/>
      <c r="EG250" s="94"/>
      <c r="EH250" s="94"/>
      <c r="EI250" s="95"/>
      <c r="EJ250" s="95"/>
      <c r="EK250" s="96"/>
      <c r="EL250" s="74"/>
      <c r="EM250" s="74"/>
      <c r="EN250" s="137"/>
      <c r="EO250" s="185"/>
      <c r="EP250" s="185"/>
      <c r="EQ250" s="185" t="s">
        <v>1381</v>
      </c>
      <c r="ER250" s="185" t="s">
        <v>1382</v>
      </c>
      <c r="ES250" s="185" t="s">
        <v>1383</v>
      </c>
      <c r="ET250" s="185"/>
      <c r="EU250" s="185"/>
      <c r="EV250" s="137"/>
      <c r="EW250" s="137"/>
      <c r="EX250" s="356" t="s">
        <v>603</v>
      </c>
      <c r="EY250" s="356"/>
      <c r="EZ250" s="356"/>
      <c r="FA250" s="356"/>
      <c r="FB250" s="356"/>
      <c r="FC250" s="356"/>
      <c r="FD250" s="356"/>
      <c r="FE250" s="356"/>
      <c r="FF250" s="248"/>
      <c r="FG250" s="248"/>
      <c r="FH250" s="248"/>
      <c r="FI250" s="248"/>
      <c r="FJ250" s="248"/>
      <c r="FK250" s="248"/>
      <c r="FL250" s="135">
        <v>1</v>
      </c>
      <c r="FM250" s="136"/>
      <c r="FN250" s="136"/>
      <c r="FO250" s="136"/>
      <c r="FP250" s="136"/>
      <c r="FQ250" s="136"/>
      <c r="FR250" s="136"/>
      <c r="FS250" s="136"/>
      <c r="FT250" s="136"/>
      <c r="FU250" s="136"/>
      <c r="FV250" s="136"/>
    </row>
    <row r="251" spans="1:1108" s="249" customFormat="1">
      <c r="A251" s="42">
        <v>531</v>
      </c>
      <c r="B251" s="168">
        <v>234</v>
      </c>
      <c r="C251" s="102" t="s">
        <v>1384</v>
      </c>
      <c r="D251" s="174">
        <v>2028</v>
      </c>
      <c r="E251" s="97" t="s">
        <v>1240</v>
      </c>
      <c r="F251" s="280" t="s">
        <v>1340</v>
      </c>
      <c r="G251" s="405" t="s">
        <v>1374</v>
      </c>
      <c r="H251" s="405" t="s">
        <v>1376</v>
      </c>
      <c r="I251" s="405" t="s">
        <v>1375</v>
      </c>
      <c r="J251" s="10" t="s">
        <v>1377</v>
      </c>
      <c r="K251" s="10" t="s">
        <v>1378</v>
      </c>
      <c r="L251" s="74" t="s">
        <v>1379</v>
      </c>
      <c r="M251" s="10" t="s">
        <v>1380</v>
      </c>
      <c r="N251" s="74" t="s">
        <v>201</v>
      </c>
      <c r="O251" s="177">
        <v>101686</v>
      </c>
      <c r="P251" s="401">
        <v>40</v>
      </c>
      <c r="Q251" s="401" t="s">
        <v>0</v>
      </c>
      <c r="R251" s="401">
        <v>59</v>
      </c>
      <c r="S251" s="109" t="s">
        <v>0</v>
      </c>
      <c r="T251" s="109">
        <v>1.25</v>
      </c>
      <c r="U251" s="109" t="s">
        <v>0</v>
      </c>
      <c r="V251" s="109">
        <v>5.2</v>
      </c>
      <c r="W251" s="109" t="s">
        <v>0</v>
      </c>
      <c r="X251" s="109">
        <v>2.5</v>
      </c>
      <c r="Y251" s="109" t="s">
        <v>0</v>
      </c>
      <c r="Z251" s="109">
        <v>3</v>
      </c>
      <c r="AA251" s="109" t="s">
        <v>0</v>
      </c>
      <c r="AB251" s="109"/>
      <c r="AC251" s="109" t="s">
        <v>0</v>
      </c>
      <c r="AD251" s="109"/>
      <c r="AE251" s="109" t="s">
        <v>0</v>
      </c>
      <c r="AF251" s="77">
        <v>3</v>
      </c>
      <c r="AG251" s="78">
        <v>6</v>
      </c>
      <c r="AH251" s="77" t="s">
        <v>1183</v>
      </c>
      <c r="AI251" s="77" t="s">
        <v>0</v>
      </c>
      <c r="AJ251" s="78"/>
      <c r="AK251" s="78"/>
      <c r="AL251" s="25" t="s">
        <v>11</v>
      </c>
      <c r="AM251" s="25"/>
      <c r="AN251" s="25"/>
      <c r="AO251" s="25"/>
      <c r="AP251" s="301">
        <v>100</v>
      </c>
      <c r="AQ251" s="111" t="s">
        <v>7</v>
      </c>
      <c r="AR251" s="83">
        <v>2.5000000000000001E-2</v>
      </c>
      <c r="AS251" s="83" t="s">
        <v>20</v>
      </c>
      <c r="AT251" s="265"/>
      <c r="AU251" s="266"/>
      <c r="AV251" s="266"/>
      <c r="AW251" s="74" t="s">
        <v>206</v>
      </c>
      <c r="AX251" s="74" t="s">
        <v>207</v>
      </c>
      <c r="AY251" s="74" t="s">
        <v>208</v>
      </c>
      <c r="AZ251" s="74" t="s">
        <v>209</v>
      </c>
      <c r="BA251" s="152" t="s">
        <v>4</v>
      </c>
      <c r="BB251" s="86" t="s">
        <v>165</v>
      </c>
      <c r="BC251" s="86" t="s">
        <v>4</v>
      </c>
      <c r="BD251" s="86" t="s">
        <v>166</v>
      </c>
      <c r="BE251" s="404" t="s">
        <v>1240</v>
      </c>
      <c r="BF251" s="236" t="s">
        <v>1363</v>
      </c>
      <c r="BG251" s="236" t="s">
        <v>1364</v>
      </c>
      <c r="BH251" s="236" t="s">
        <v>1365</v>
      </c>
      <c r="BM251" s="155" t="s">
        <v>215</v>
      </c>
      <c r="BN251" s="154" t="s">
        <v>216</v>
      </c>
      <c r="BO251" s="154" t="s">
        <v>217</v>
      </c>
      <c r="BP251" s="154" t="s">
        <v>218</v>
      </c>
      <c r="BQ251" s="155" t="s">
        <v>219</v>
      </c>
      <c r="BR251" s="154" t="s">
        <v>220</v>
      </c>
      <c r="BS251" s="121" t="s">
        <v>221</v>
      </c>
      <c r="BT251" s="121" t="s">
        <v>222</v>
      </c>
      <c r="BU251" s="121" t="s">
        <v>215</v>
      </c>
      <c r="BV251" s="121" t="s">
        <v>216</v>
      </c>
      <c r="BW251" s="121" t="s">
        <v>217</v>
      </c>
      <c r="BX251" s="121" t="s">
        <v>218</v>
      </c>
      <c r="BY251" s="121" t="s">
        <v>283</v>
      </c>
      <c r="BZ251" s="154"/>
      <c r="CA251" s="154"/>
      <c r="CB251" s="154"/>
      <c r="CC251" s="154" t="s">
        <v>227</v>
      </c>
      <c r="CD251" s="156" t="s">
        <v>228</v>
      </c>
      <c r="CE251" s="157" t="s">
        <v>229</v>
      </c>
      <c r="CF251" s="157" t="s">
        <v>230</v>
      </c>
      <c r="CG251" s="245" t="s">
        <v>231</v>
      </c>
      <c r="CH251" s="154" t="s">
        <v>232</v>
      </c>
      <c r="CI251" s="156" t="s">
        <v>233</v>
      </c>
      <c r="CJ251" s="156" t="s">
        <v>234</v>
      </c>
      <c r="CK251" s="158"/>
      <c r="CL251" s="158"/>
      <c r="CM251" s="158"/>
      <c r="CN251" s="158"/>
      <c r="CO251" s="158"/>
      <c r="CP251" s="158"/>
      <c r="CQ251" s="158"/>
      <c r="CR251" s="158"/>
      <c r="CS251" s="158"/>
      <c r="CT251" s="158"/>
      <c r="CU251" s="158"/>
      <c r="CV251" s="158"/>
      <c r="CW251" s="158"/>
      <c r="CX251" s="158"/>
      <c r="CY251" s="158"/>
      <c r="CZ251" s="91"/>
      <c r="DA251" s="92"/>
      <c r="DB251" s="92"/>
      <c r="DC251" s="92"/>
      <c r="DD251" s="92"/>
      <c r="DE251" s="91" t="s">
        <v>235</v>
      </c>
      <c r="DF251" s="92"/>
      <c r="DG251" s="158"/>
      <c r="DH251" s="158"/>
      <c r="DI251" s="92"/>
      <c r="DJ251" s="91"/>
      <c r="DK251" s="91"/>
      <c r="DL251" s="91"/>
      <c r="DM251" s="127" t="s">
        <v>283</v>
      </c>
      <c r="DN251" s="127" t="s">
        <v>283</v>
      </c>
      <c r="DO251" s="127" t="s">
        <v>283</v>
      </c>
      <c r="DP251" s="127"/>
      <c r="DQ251" s="91"/>
      <c r="DR251" s="91"/>
      <c r="DS251" s="91"/>
      <c r="DT251" s="91"/>
      <c r="DU251" s="91" t="s">
        <v>1173</v>
      </c>
      <c r="DV251" s="91" t="s">
        <v>1174</v>
      </c>
      <c r="DW251" s="91" t="s">
        <v>1175</v>
      </c>
      <c r="DX251" s="91" t="s">
        <v>1176</v>
      </c>
      <c r="DY251" s="91"/>
      <c r="DZ251" s="91"/>
      <c r="EA251" s="91"/>
      <c r="EB251" s="91"/>
      <c r="EC251" s="91"/>
      <c r="ED251" s="91"/>
      <c r="EE251" s="91"/>
      <c r="EF251" s="91"/>
      <c r="EG251" s="94"/>
      <c r="EH251" s="94"/>
      <c r="EI251" s="95"/>
      <c r="EJ251" s="95"/>
      <c r="EK251" s="96"/>
      <c r="EL251" s="74"/>
      <c r="EM251" s="74"/>
      <c r="EN251" s="137"/>
      <c r="EO251" s="185"/>
      <c r="EP251" s="185"/>
      <c r="EQ251" s="185" t="s">
        <v>1381</v>
      </c>
      <c r="ER251" s="185" t="s">
        <v>1382</v>
      </c>
      <c r="ES251" s="185" t="s">
        <v>1383</v>
      </c>
      <c r="ET251" s="185"/>
      <c r="EU251" s="185"/>
      <c r="EV251" s="137"/>
      <c r="EW251" s="137"/>
      <c r="EX251" s="356" t="s">
        <v>603</v>
      </c>
      <c r="EY251" s="356"/>
      <c r="EZ251" s="356"/>
      <c r="FA251" s="356"/>
      <c r="FB251" s="356"/>
      <c r="FC251" s="356"/>
      <c r="FD251" s="356"/>
      <c r="FE251" s="356"/>
      <c r="FF251" s="248"/>
      <c r="FG251" s="248"/>
      <c r="FH251" s="248"/>
      <c r="FI251" s="248"/>
      <c r="FJ251" s="248"/>
      <c r="FK251" s="248"/>
      <c r="FL251" s="135">
        <v>1</v>
      </c>
      <c r="FM251" s="136"/>
      <c r="FN251" s="136"/>
      <c r="FO251" s="136"/>
      <c r="FP251" s="136"/>
      <c r="FQ251" s="136"/>
      <c r="FR251" s="136"/>
      <c r="FS251" s="136"/>
      <c r="FT251" s="136"/>
      <c r="FU251" s="136"/>
      <c r="FV251" s="136"/>
    </row>
    <row r="252" spans="1:1108" s="249" customFormat="1">
      <c r="A252" s="42">
        <v>532</v>
      </c>
      <c r="B252" s="168">
        <v>235</v>
      </c>
      <c r="C252" s="102" t="s">
        <v>1385</v>
      </c>
      <c r="D252" s="174">
        <v>2028</v>
      </c>
      <c r="E252" s="97" t="s">
        <v>1240</v>
      </c>
      <c r="F252" s="280" t="s">
        <v>1340</v>
      </c>
      <c r="G252" s="405" t="s">
        <v>1374</v>
      </c>
      <c r="H252" s="405" t="s">
        <v>1376</v>
      </c>
      <c r="I252" s="405" t="s">
        <v>1375</v>
      </c>
      <c r="J252" s="10" t="s">
        <v>1377</v>
      </c>
      <c r="K252" s="10" t="s">
        <v>1378</v>
      </c>
      <c r="L252" s="74" t="s">
        <v>1379</v>
      </c>
      <c r="M252" s="10" t="s">
        <v>1380</v>
      </c>
      <c r="N252" s="74" t="s">
        <v>201</v>
      </c>
      <c r="O252" s="177">
        <v>101688</v>
      </c>
      <c r="P252" s="401">
        <v>50</v>
      </c>
      <c r="Q252" s="401" t="s">
        <v>0</v>
      </c>
      <c r="R252" s="401">
        <v>75</v>
      </c>
      <c r="S252" s="109" t="s">
        <v>0</v>
      </c>
      <c r="T252" s="109">
        <v>1.25</v>
      </c>
      <c r="U252" s="109" t="s">
        <v>0</v>
      </c>
      <c r="V252" s="109">
        <v>5.5</v>
      </c>
      <c r="W252" s="109" t="s">
        <v>0</v>
      </c>
      <c r="X252" s="109">
        <v>2.75</v>
      </c>
      <c r="Y252" s="109" t="s">
        <v>0</v>
      </c>
      <c r="Z252" s="109">
        <v>5</v>
      </c>
      <c r="AA252" s="109" t="s">
        <v>0</v>
      </c>
      <c r="AB252" s="109"/>
      <c r="AC252" s="109" t="s">
        <v>0</v>
      </c>
      <c r="AD252" s="109"/>
      <c r="AE252" s="109" t="s">
        <v>0</v>
      </c>
      <c r="AF252" s="77">
        <v>3.5</v>
      </c>
      <c r="AG252" s="78">
        <v>6</v>
      </c>
      <c r="AH252" s="77" t="s">
        <v>1186</v>
      </c>
      <c r="AI252" s="77" t="s">
        <v>0</v>
      </c>
      <c r="AJ252" s="78"/>
      <c r="AK252" s="78"/>
      <c r="AL252" s="25" t="s">
        <v>11</v>
      </c>
      <c r="AM252" s="25"/>
      <c r="AN252" s="25"/>
      <c r="AO252" s="25"/>
      <c r="AP252" s="111">
        <v>20</v>
      </c>
      <c r="AQ252" s="111" t="s">
        <v>7</v>
      </c>
      <c r="AR252" s="83">
        <v>4.2000000000000003E-2</v>
      </c>
      <c r="AS252" s="83" t="s">
        <v>20</v>
      </c>
      <c r="AT252" s="265"/>
      <c r="AU252" s="266"/>
      <c r="AV252" s="266"/>
      <c r="AW252" s="74" t="s">
        <v>206</v>
      </c>
      <c r="AX252" s="74" t="s">
        <v>207</v>
      </c>
      <c r="AY252" s="74" t="s">
        <v>208</v>
      </c>
      <c r="AZ252" s="74" t="s">
        <v>209</v>
      </c>
      <c r="BA252" s="152" t="s">
        <v>4</v>
      </c>
      <c r="BB252" s="86" t="s">
        <v>165</v>
      </c>
      <c r="BC252" s="86" t="s">
        <v>4</v>
      </c>
      <c r="BD252" s="86" t="s">
        <v>166</v>
      </c>
      <c r="BE252" s="404" t="s">
        <v>1240</v>
      </c>
      <c r="BF252" s="236" t="s">
        <v>1363</v>
      </c>
      <c r="BG252" s="236" t="s">
        <v>1364</v>
      </c>
      <c r="BH252" s="236" t="s">
        <v>1365</v>
      </c>
      <c r="BM252" s="155" t="s">
        <v>215</v>
      </c>
      <c r="BN252" s="154" t="s">
        <v>216</v>
      </c>
      <c r="BO252" s="154" t="s">
        <v>217</v>
      </c>
      <c r="BP252" s="154" t="s">
        <v>218</v>
      </c>
      <c r="BQ252" s="155" t="s">
        <v>219</v>
      </c>
      <c r="BR252" s="154" t="s">
        <v>220</v>
      </c>
      <c r="BS252" s="121" t="s">
        <v>221</v>
      </c>
      <c r="BT252" s="121" t="s">
        <v>222</v>
      </c>
      <c r="BU252" s="121" t="s">
        <v>215</v>
      </c>
      <c r="BV252" s="121" t="s">
        <v>216</v>
      </c>
      <c r="BW252" s="121" t="s">
        <v>217</v>
      </c>
      <c r="BX252" s="121" t="s">
        <v>218</v>
      </c>
      <c r="BY252" s="121" t="s">
        <v>283</v>
      </c>
      <c r="BZ252" s="154"/>
      <c r="CA252" s="154"/>
      <c r="CB252" s="154"/>
      <c r="CC252" s="154" t="s">
        <v>227</v>
      </c>
      <c r="CD252" s="156" t="s">
        <v>228</v>
      </c>
      <c r="CE252" s="157" t="s">
        <v>229</v>
      </c>
      <c r="CF252" s="157" t="s">
        <v>230</v>
      </c>
      <c r="CG252" s="245" t="s">
        <v>231</v>
      </c>
      <c r="CH252" s="154" t="s">
        <v>232</v>
      </c>
      <c r="CI252" s="156" t="s">
        <v>233</v>
      </c>
      <c r="CJ252" s="156" t="s">
        <v>234</v>
      </c>
      <c r="CK252" s="158"/>
      <c r="CL252" s="158"/>
      <c r="CM252" s="158"/>
      <c r="CN252" s="158"/>
      <c r="CO252" s="158"/>
      <c r="CP252" s="158"/>
      <c r="CQ252" s="158"/>
      <c r="CR252" s="158"/>
      <c r="CS252" s="158"/>
      <c r="CT252" s="158"/>
      <c r="CU252" s="158"/>
      <c r="CV252" s="158"/>
      <c r="CW252" s="158"/>
      <c r="CX252" s="158"/>
      <c r="CY252" s="158"/>
      <c r="CZ252" s="91"/>
      <c r="DA252" s="92"/>
      <c r="DB252" s="92"/>
      <c r="DC252" s="92"/>
      <c r="DD252" s="92"/>
      <c r="DE252" s="91" t="s">
        <v>235</v>
      </c>
      <c r="DF252" s="92"/>
      <c r="DG252" s="158"/>
      <c r="DH252" s="158"/>
      <c r="DI252" s="92"/>
      <c r="DJ252" s="91"/>
      <c r="DK252" s="91"/>
      <c r="DL252" s="91"/>
      <c r="DM252" s="127" t="s">
        <v>283</v>
      </c>
      <c r="DN252" s="127" t="s">
        <v>283</v>
      </c>
      <c r="DO252" s="127" t="s">
        <v>283</v>
      </c>
      <c r="DP252" s="127"/>
      <c r="DQ252" s="91"/>
      <c r="DR252" s="91"/>
      <c r="DS252" s="91"/>
      <c r="DT252" s="91"/>
      <c r="DU252" s="91" t="s">
        <v>1173</v>
      </c>
      <c r="DV252" s="91" t="s">
        <v>1174</v>
      </c>
      <c r="DW252" s="91" t="s">
        <v>1175</v>
      </c>
      <c r="DX252" s="91" t="s">
        <v>1176</v>
      </c>
      <c r="DY252" s="91"/>
      <c r="DZ252" s="91"/>
      <c r="EA252" s="91"/>
      <c r="EB252" s="91"/>
      <c r="EC252" s="91"/>
      <c r="ED252" s="91"/>
      <c r="EE252" s="91"/>
      <c r="EF252" s="91"/>
      <c r="EG252" s="94"/>
      <c r="EH252" s="94"/>
      <c r="EI252" s="95"/>
      <c r="EJ252" s="95"/>
      <c r="EK252" s="96"/>
      <c r="EL252" s="74"/>
      <c r="EM252" s="74"/>
      <c r="EN252" s="137"/>
      <c r="EO252" s="185"/>
      <c r="EP252" s="185"/>
      <c r="EQ252" s="185" t="s">
        <v>1381</v>
      </c>
      <c r="ER252" s="185" t="s">
        <v>1382</v>
      </c>
      <c r="ES252" s="185" t="s">
        <v>1383</v>
      </c>
      <c r="ET252" s="185"/>
      <c r="EU252" s="185"/>
      <c r="EV252" s="137"/>
      <c r="EW252" s="137"/>
      <c r="EX252" s="356" t="s">
        <v>603</v>
      </c>
      <c r="EY252" s="356"/>
      <c r="EZ252" s="356"/>
      <c r="FA252" s="356"/>
      <c r="FB252" s="356"/>
      <c r="FC252" s="356"/>
      <c r="FD252" s="356"/>
      <c r="FE252" s="356"/>
      <c r="FF252" s="248"/>
      <c r="FG252" s="248"/>
      <c r="FH252" s="248"/>
      <c r="FI252" s="248"/>
      <c r="FJ252" s="248"/>
      <c r="FK252" s="248"/>
      <c r="FL252" s="135">
        <v>1</v>
      </c>
      <c r="FM252" s="136"/>
      <c r="FN252" s="136"/>
      <c r="FO252" s="136"/>
      <c r="FP252" s="136"/>
      <c r="FQ252" s="136"/>
      <c r="FR252" s="136"/>
      <c r="FS252" s="136"/>
      <c r="FT252" s="136"/>
      <c r="FU252" s="136"/>
      <c r="FV252" s="136"/>
    </row>
    <row r="253" spans="1:1108" s="249" customFormat="1">
      <c r="A253" s="42">
        <v>533</v>
      </c>
      <c r="B253" s="168">
        <v>236</v>
      </c>
      <c r="C253" s="102" t="s">
        <v>1386</v>
      </c>
      <c r="D253" s="174">
        <v>2028</v>
      </c>
      <c r="E253" s="185" t="s">
        <v>1240</v>
      </c>
      <c r="F253" s="280" t="s">
        <v>1340</v>
      </c>
      <c r="G253" s="405" t="s">
        <v>1374</v>
      </c>
      <c r="H253" s="405" t="s">
        <v>1376</v>
      </c>
      <c r="I253" s="405" t="s">
        <v>1375</v>
      </c>
      <c r="J253" s="10" t="s">
        <v>1377</v>
      </c>
      <c r="K253" s="10" t="s">
        <v>1378</v>
      </c>
      <c r="L253" s="74" t="s">
        <v>1379</v>
      </c>
      <c r="M253" s="10" t="s">
        <v>1380</v>
      </c>
      <c r="N253" s="74" t="s">
        <v>201</v>
      </c>
      <c r="O253" s="177">
        <v>101690</v>
      </c>
      <c r="P253" s="401">
        <v>60</v>
      </c>
      <c r="Q253" s="401" t="s">
        <v>0</v>
      </c>
      <c r="R253" s="401">
        <v>89</v>
      </c>
      <c r="S253" s="109" t="s">
        <v>0</v>
      </c>
      <c r="T253" s="109">
        <v>1.5</v>
      </c>
      <c r="U253" s="109" t="s">
        <v>0</v>
      </c>
      <c r="V253" s="109">
        <v>6</v>
      </c>
      <c r="W253" s="109" t="s">
        <v>0</v>
      </c>
      <c r="X253" s="109">
        <v>2.75</v>
      </c>
      <c r="Y253" s="109" t="s">
        <v>0</v>
      </c>
      <c r="Z253" s="109">
        <v>5</v>
      </c>
      <c r="AA253" s="109" t="s">
        <v>0</v>
      </c>
      <c r="AB253" s="109"/>
      <c r="AC253" s="109" t="s">
        <v>0</v>
      </c>
      <c r="AD253" s="109"/>
      <c r="AE253" s="109" t="s">
        <v>0</v>
      </c>
      <c r="AF253" s="77">
        <v>3.5</v>
      </c>
      <c r="AG253" s="78">
        <v>6</v>
      </c>
      <c r="AH253" s="77" t="s">
        <v>1186</v>
      </c>
      <c r="AI253" s="77" t="s">
        <v>0</v>
      </c>
      <c r="AJ253" s="78"/>
      <c r="AK253" s="78"/>
      <c r="AL253" s="25" t="s">
        <v>11</v>
      </c>
      <c r="AM253" s="25"/>
      <c r="AN253" s="25"/>
      <c r="AO253" s="25"/>
      <c r="AP253" s="111">
        <v>20</v>
      </c>
      <c r="AQ253" s="111" t="s">
        <v>7</v>
      </c>
      <c r="AR253" s="83">
        <v>7.0999999999999994E-2</v>
      </c>
      <c r="AS253" s="83" t="s">
        <v>20</v>
      </c>
      <c r="AT253" s="265"/>
      <c r="AU253" s="266"/>
      <c r="AV253" s="266"/>
      <c r="AW253" s="74" t="s">
        <v>206</v>
      </c>
      <c r="AX253" s="74" t="s">
        <v>207</v>
      </c>
      <c r="AY253" s="74" t="s">
        <v>208</v>
      </c>
      <c r="AZ253" s="74" t="s">
        <v>209</v>
      </c>
      <c r="BA253" s="152" t="s">
        <v>4</v>
      </c>
      <c r="BB253" s="86" t="s">
        <v>165</v>
      </c>
      <c r="BC253" s="86" t="s">
        <v>4</v>
      </c>
      <c r="BD253" s="86" t="s">
        <v>166</v>
      </c>
      <c r="BE253" s="96" t="s">
        <v>1240</v>
      </c>
      <c r="BF253" s="236" t="s">
        <v>1363</v>
      </c>
      <c r="BG253" s="236" t="s">
        <v>1364</v>
      </c>
      <c r="BH253" s="236" t="s">
        <v>1365</v>
      </c>
      <c r="BM253" s="155" t="s">
        <v>215</v>
      </c>
      <c r="BN253" s="154" t="s">
        <v>216</v>
      </c>
      <c r="BO253" s="154" t="s">
        <v>217</v>
      </c>
      <c r="BP253" s="154" t="s">
        <v>218</v>
      </c>
      <c r="BQ253" s="155" t="s">
        <v>219</v>
      </c>
      <c r="BR253" s="154" t="s">
        <v>220</v>
      </c>
      <c r="BS253" s="121" t="s">
        <v>221</v>
      </c>
      <c r="BT253" s="121" t="s">
        <v>222</v>
      </c>
      <c r="BU253" s="121" t="s">
        <v>215</v>
      </c>
      <c r="BV253" s="121" t="s">
        <v>216</v>
      </c>
      <c r="BW253" s="121" t="s">
        <v>217</v>
      </c>
      <c r="BX253" s="121" t="s">
        <v>218</v>
      </c>
      <c r="BY253" s="121" t="s">
        <v>283</v>
      </c>
      <c r="BZ253" s="154"/>
      <c r="CA253" s="154"/>
      <c r="CB253" s="154"/>
      <c r="CC253" s="154" t="s">
        <v>227</v>
      </c>
      <c r="CD253" s="156" t="s">
        <v>228</v>
      </c>
      <c r="CE253" s="157" t="s">
        <v>229</v>
      </c>
      <c r="CF253" s="157" t="s">
        <v>230</v>
      </c>
      <c r="CG253" s="245" t="s">
        <v>231</v>
      </c>
      <c r="CH253" s="154" t="s">
        <v>232</v>
      </c>
      <c r="CI253" s="156" t="s">
        <v>233</v>
      </c>
      <c r="CJ253" s="156" t="s">
        <v>234</v>
      </c>
      <c r="CK253" s="158"/>
      <c r="CL253" s="158"/>
      <c r="CM253" s="158"/>
      <c r="CN253" s="158"/>
      <c r="CO253" s="158"/>
      <c r="CP253" s="158"/>
      <c r="CQ253" s="158"/>
      <c r="CR253" s="158"/>
      <c r="CS253" s="158"/>
      <c r="CT253" s="158"/>
      <c r="CU253" s="158"/>
      <c r="CV253" s="158"/>
      <c r="CW253" s="158"/>
      <c r="CX253" s="158"/>
      <c r="CY253" s="158"/>
      <c r="CZ253" s="91"/>
      <c r="DA253" s="92"/>
      <c r="DB253" s="92"/>
      <c r="DC253" s="92"/>
      <c r="DD253" s="92"/>
      <c r="DE253" s="91" t="s">
        <v>235</v>
      </c>
      <c r="DF253" s="92"/>
      <c r="DG253" s="158"/>
      <c r="DH253" s="158"/>
      <c r="DI253" s="92"/>
      <c r="DJ253" s="91"/>
      <c r="DK253" s="91"/>
      <c r="DL253" s="91"/>
      <c r="DM253" s="127" t="s">
        <v>283</v>
      </c>
      <c r="DN253" s="127" t="s">
        <v>283</v>
      </c>
      <c r="DO253" s="127" t="s">
        <v>283</v>
      </c>
      <c r="DP253" s="127"/>
      <c r="DQ253" s="91"/>
      <c r="DR253" s="91"/>
      <c r="DS253" s="91"/>
      <c r="DT253" s="91"/>
      <c r="DU253" s="91" t="s">
        <v>1173</v>
      </c>
      <c r="DV253" s="91" t="s">
        <v>1174</v>
      </c>
      <c r="DW253" s="91" t="s">
        <v>1175</v>
      </c>
      <c r="DX253" s="91" t="s">
        <v>1176</v>
      </c>
      <c r="DY253" s="91"/>
      <c r="DZ253" s="91"/>
      <c r="EA253" s="91"/>
      <c r="EB253" s="91"/>
      <c r="EC253" s="91"/>
      <c r="ED253" s="91"/>
      <c r="EE253" s="91"/>
      <c r="EF253" s="91"/>
      <c r="EG253" s="94"/>
      <c r="EH253" s="94"/>
      <c r="EI253" s="95"/>
      <c r="EJ253" s="95"/>
      <c r="EK253" s="96"/>
      <c r="EL253" s="74"/>
      <c r="EM253" s="74"/>
      <c r="EN253" s="137"/>
      <c r="EO253" s="185"/>
      <c r="EP253" s="185"/>
      <c r="EQ253" s="185" t="s">
        <v>1381</v>
      </c>
      <c r="ER253" s="185" t="s">
        <v>1382</v>
      </c>
      <c r="ES253" s="185" t="s">
        <v>1383</v>
      </c>
      <c r="ET253" s="185"/>
      <c r="EU253" s="185"/>
      <c r="EV253" s="137"/>
      <c r="EW253" s="137"/>
      <c r="EX253" s="356" t="s">
        <v>603</v>
      </c>
      <c r="EY253" s="356"/>
      <c r="EZ253" s="356"/>
      <c r="FA253" s="356"/>
      <c r="FB253" s="356"/>
      <c r="FC253" s="356"/>
      <c r="FD253" s="356"/>
      <c r="FE253" s="356"/>
      <c r="FF253" s="248"/>
      <c r="FG253" s="248"/>
      <c r="FH253" s="248"/>
      <c r="FI253" s="248"/>
      <c r="FJ253" s="248"/>
      <c r="FK253" s="248"/>
      <c r="FL253" s="135">
        <v>1</v>
      </c>
      <c r="FM253" s="136"/>
      <c r="FN253" s="136"/>
      <c r="FO253" s="136"/>
      <c r="FP253" s="136"/>
      <c r="FQ253" s="136"/>
      <c r="FR253" s="136"/>
      <c r="FS253" s="136"/>
      <c r="FT253" s="136"/>
      <c r="FU253" s="136"/>
      <c r="FV253" s="136"/>
    </row>
    <row r="254" spans="1:1108" s="249" customFormat="1">
      <c r="A254" s="42">
        <v>534</v>
      </c>
      <c r="B254" s="168">
        <v>237</v>
      </c>
      <c r="C254" s="407" t="s">
        <v>1387</v>
      </c>
      <c r="D254" s="174">
        <v>2028</v>
      </c>
      <c r="E254" s="185" t="s">
        <v>1240</v>
      </c>
      <c r="F254" s="302" t="s">
        <v>1340</v>
      </c>
      <c r="G254" s="310" t="s">
        <v>1374</v>
      </c>
      <c r="H254" s="310" t="s">
        <v>1376</v>
      </c>
      <c r="I254" s="310" t="s">
        <v>1375</v>
      </c>
      <c r="J254" s="10" t="s">
        <v>1377</v>
      </c>
      <c r="K254" s="10" t="s">
        <v>1378</v>
      </c>
      <c r="L254" s="74" t="s">
        <v>1379</v>
      </c>
      <c r="M254" s="10" t="s">
        <v>1380</v>
      </c>
      <c r="N254" s="74" t="s">
        <v>201</v>
      </c>
      <c r="O254" s="177">
        <v>101692</v>
      </c>
      <c r="P254" s="401">
        <v>70</v>
      </c>
      <c r="Q254" s="401" t="s">
        <v>0</v>
      </c>
      <c r="R254" s="401">
        <v>100</v>
      </c>
      <c r="S254" s="109" t="s">
        <v>0</v>
      </c>
      <c r="T254" s="109">
        <v>1.5</v>
      </c>
      <c r="U254" s="109" t="s">
        <v>0</v>
      </c>
      <c r="V254" s="109">
        <v>8.1999999999999993</v>
      </c>
      <c r="W254" s="109" t="s">
        <v>0</v>
      </c>
      <c r="X254" s="109">
        <v>5</v>
      </c>
      <c r="Y254" s="109" t="s">
        <v>0</v>
      </c>
      <c r="Z254" s="109">
        <v>5</v>
      </c>
      <c r="AA254" s="109" t="s">
        <v>0</v>
      </c>
      <c r="AB254" s="109"/>
      <c r="AC254" s="109" t="s">
        <v>0</v>
      </c>
      <c r="AD254" s="109"/>
      <c r="AE254" s="109" t="s">
        <v>0</v>
      </c>
      <c r="AF254" s="77">
        <v>4</v>
      </c>
      <c r="AG254" s="78">
        <v>6</v>
      </c>
      <c r="AH254" s="77" t="s">
        <v>202</v>
      </c>
      <c r="AI254" s="77" t="s">
        <v>0</v>
      </c>
      <c r="AJ254" s="78"/>
      <c r="AK254" s="78"/>
      <c r="AL254" s="25" t="s">
        <v>11</v>
      </c>
      <c r="AM254" s="25"/>
      <c r="AN254" s="25"/>
      <c r="AO254" s="25"/>
      <c r="AP254" s="111">
        <v>20</v>
      </c>
      <c r="AQ254" s="111" t="s">
        <v>7</v>
      </c>
      <c r="AR254" s="83">
        <v>0.1</v>
      </c>
      <c r="AS254" s="83" t="s">
        <v>20</v>
      </c>
      <c r="AT254" s="265"/>
      <c r="AU254" s="266"/>
      <c r="AV254" s="266"/>
      <c r="AW254" s="74" t="s">
        <v>206</v>
      </c>
      <c r="AX254" s="74" t="s">
        <v>207</v>
      </c>
      <c r="AY254" s="74" t="s">
        <v>208</v>
      </c>
      <c r="AZ254" s="74" t="s">
        <v>209</v>
      </c>
      <c r="BA254" s="152" t="s">
        <v>4</v>
      </c>
      <c r="BB254" s="86" t="s">
        <v>165</v>
      </c>
      <c r="BC254" s="86" t="s">
        <v>4</v>
      </c>
      <c r="BD254" s="86" t="s">
        <v>166</v>
      </c>
      <c r="BE254" s="96" t="s">
        <v>1240</v>
      </c>
      <c r="BF254" s="236" t="s">
        <v>1363</v>
      </c>
      <c r="BG254" s="236" t="s">
        <v>1364</v>
      </c>
      <c r="BH254" s="236" t="s">
        <v>1365</v>
      </c>
      <c r="BM254" s="155" t="s">
        <v>215</v>
      </c>
      <c r="BN254" s="154" t="s">
        <v>216</v>
      </c>
      <c r="BO254" s="154" t="s">
        <v>217</v>
      </c>
      <c r="BP254" s="154" t="s">
        <v>218</v>
      </c>
      <c r="BQ254" s="155" t="s">
        <v>219</v>
      </c>
      <c r="BR254" s="154" t="s">
        <v>220</v>
      </c>
      <c r="BS254" s="121" t="s">
        <v>221</v>
      </c>
      <c r="BT254" s="121" t="s">
        <v>222</v>
      </c>
      <c r="BU254" s="121" t="s">
        <v>215</v>
      </c>
      <c r="BV254" s="121" t="s">
        <v>216</v>
      </c>
      <c r="BW254" s="121" t="s">
        <v>217</v>
      </c>
      <c r="BX254" s="121" t="s">
        <v>218</v>
      </c>
      <c r="BY254" s="121" t="s">
        <v>283</v>
      </c>
      <c r="BZ254" s="154"/>
      <c r="CA254" s="154"/>
      <c r="CB254" s="154"/>
      <c r="CC254" s="154" t="s">
        <v>227</v>
      </c>
      <c r="CD254" s="156" t="s">
        <v>228</v>
      </c>
      <c r="CE254" s="157" t="s">
        <v>229</v>
      </c>
      <c r="CF254" s="157" t="s">
        <v>230</v>
      </c>
      <c r="CG254" s="245" t="s">
        <v>231</v>
      </c>
      <c r="CH254" s="154" t="s">
        <v>232</v>
      </c>
      <c r="CI254" s="156" t="s">
        <v>233</v>
      </c>
      <c r="CJ254" s="156" t="s">
        <v>234</v>
      </c>
      <c r="CK254" s="158"/>
      <c r="CL254" s="158"/>
      <c r="CM254" s="158"/>
      <c r="CN254" s="158"/>
      <c r="CO254" s="158"/>
      <c r="CP254" s="158"/>
      <c r="CQ254" s="158"/>
      <c r="CR254" s="158"/>
      <c r="CS254" s="158"/>
      <c r="CT254" s="158"/>
      <c r="CU254" s="158"/>
      <c r="CV254" s="158"/>
      <c r="CW254" s="158"/>
      <c r="CX254" s="158"/>
      <c r="CY254" s="158"/>
      <c r="CZ254" s="91"/>
      <c r="DA254" s="92"/>
      <c r="DB254" s="92"/>
      <c r="DC254" s="92"/>
      <c r="DD254" s="92"/>
      <c r="DE254" s="91" t="s">
        <v>235</v>
      </c>
      <c r="DF254" s="92"/>
      <c r="DG254" s="158"/>
      <c r="DH254" s="158"/>
      <c r="DI254" s="92"/>
      <c r="DJ254" s="91"/>
      <c r="DK254" s="91"/>
      <c r="DL254" s="91"/>
      <c r="DM254" s="127" t="s">
        <v>283</v>
      </c>
      <c r="DN254" s="127" t="s">
        <v>283</v>
      </c>
      <c r="DO254" s="127" t="s">
        <v>283</v>
      </c>
      <c r="DP254" s="127"/>
      <c r="DQ254" s="91"/>
      <c r="DR254" s="91"/>
      <c r="DS254" s="91"/>
      <c r="DT254" s="91"/>
      <c r="DU254" s="91" t="s">
        <v>1173</v>
      </c>
      <c r="DV254" s="91" t="s">
        <v>1174</v>
      </c>
      <c r="DW254" s="91" t="s">
        <v>1175</v>
      </c>
      <c r="DX254" s="91" t="s">
        <v>1176</v>
      </c>
      <c r="DY254" s="91"/>
      <c r="DZ254" s="91"/>
      <c r="EA254" s="91"/>
      <c r="EB254" s="91"/>
      <c r="EC254" s="91"/>
      <c r="ED254" s="91"/>
      <c r="EE254" s="91"/>
      <c r="EF254" s="91"/>
      <c r="EG254" s="94"/>
      <c r="EH254" s="94"/>
      <c r="EI254" s="95"/>
      <c r="EJ254" s="95"/>
      <c r="EK254" s="96"/>
      <c r="EL254" s="74"/>
      <c r="EM254" s="74"/>
      <c r="EN254" s="137"/>
      <c r="EO254" s="185"/>
      <c r="EP254" s="185"/>
      <c r="EQ254" s="185" t="s">
        <v>1381</v>
      </c>
      <c r="ER254" s="185" t="s">
        <v>1382</v>
      </c>
      <c r="ES254" s="185" t="s">
        <v>1383</v>
      </c>
      <c r="ET254" s="185"/>
      <c r="EU254" s="185"/>
      <c r="EV254" s="137"/>
      <c r="EW254" s="137"/>
      <c r="EX254" s="356" t="s">
        <v>603</v>
      </c>
      <c r="EY254" s="356"/>
      <c r="EZ254" s="356"/>
      <c r="FA254" s="356"/>
      <c r="FB254" s="356"/>
      <c r="FC254" s="356"/>
      <c r="FD254" s="356"/>
      <c r="FE254" s="356"/>
      <c r="FF254" s="248"/>
      <c r="FG254" s="248"/>
      <c r="FH254" s="248"/>
      <c r="FI254" s="248"/>
      <c r="FJ254" s="248"/>
      <c r="FK254" s="248"/>
      <c r="FL254" s="135">
        <v>1</v>
      </c>
      <c r="FM254" s="136"/>
      <c r="FN254" s="136"/>
      <c r="FO254" s="136"/>
      <c r="FP254" s="136"/>
      <c r="FQ254" s="136"/>
      <c r="FR254" s="136"/>
      <c r="FS254" s="136"/>
      <c r="FT254" s="136"/>
      <c r="FU254" s="136"/>
      <c r="FV254" s="136"/>
    </row>
    <row r="255" spans="1:1108" s="249" customFormat="1">
      <c r="A255" s="42">
        <v>535</v>
      </c>
      <c r="B255" s="168">
        <v>238</v>
      </c>
      <c r="C255" s="102" t="s">
        <v>1388</v>
      </c>
      <c r="D255" s="174">
        <v>2028</v>
      </c>
      <c r="E255" s="185" t="s">
        <v>1240</v>
      </c>
      <c r="F255" s="280" t="s">
        <v>1340</v>
      </c>
      <c r="G255" s="405" t="s">
        <v>1374</v>
      </c>
      <c r="H255" s="405" t="s">
        <v>1376</v>
      </c>
      <c r="I255" s="405" t="s">
        <v>1375</v>
      </c>
      <c r="J255" s="10" t="s">
        <v>1377</v>
      </c>
      <c r="K255" s="10" t="s">
        <v>1378</v>
      </c>
      <c r="L255" s="74" t="s">
        <v>1379</v>
      </c>
      <c r="M255" s="10" t="s">
        <v>1380</v>
      </c>
      <c r="N255" s="74" t="s">
        <v>201</v>
      </c>
      <c r="O255" s="177">
        <v>101694</v>
      </c>
      <c r="P255" s="401">
        <v>80</v>
      </c>
      <c r="Q255" s="401" t="s">
        <v>0</v>
      </c>
      <c r="R255" s="401">
        <v>121</v>
      </c>
      <c r="S255" s="109" t="s">
        <v>0</v>
      </c>
      <c r="T255" s="109">
        <v>1.75</v>
      </c>
      <c r="U255" s="109" t="s">
        <v>0</v>
      </c>
      <c r="V255" s="109">
        <v>7.8</v>
      </c>
      <c r="W255" s="109" t="s">
        <v>0</v>
      </c>
      <c r="X255" s="109">
        <v>4</v>
      </c>
      <c r="Y255" s="109" t="s">
        <v>0</v>
      </c>
      <c r="Z255" s="109">
        <v>5</v>
      </c>
      <c r="AA255" s="109" t="s">
        <v>0</v>
      </c>
      <c r="AB255" s="109"/>
      <c r="AC255" s="109" t="s">
        <v>0</v>
      </c>
      <c r="AD255" s="109"/>
      <c r="AE255" s="109" t="s">
        <v>0</v>
      </c>
      <c r="AF255" s="77">
        <v>4</v>
      </c>
      <c r="AG255" s="78">
        <v>6</v>
      </c>
      <c r="AH255" s="77" t="s">
        <v>202</v>
      </c>
      <c r="AI255" s="77" t="s">
        <v>0</v>
      </c>
      <c r="AJ255" s="78"/>
      <c r="AK255" s="78"/>
      <c r="AL255" s="25" t="s">
        <v>11</v>
      </c>
      <c r="AM255" s="25"/>
      <c r="AN255" s="25"/>
      <c r="AO255" s="25"/>
      <c r="AP255" s="111">
        <v>20</v>
      </c>
      <c r="AQ255" s="111" t="s">
        <v>7</v>
      </c>
      <c r="AR255" s="83">
        <v>0.153</v>
      </c>
      <c r="AS255" s="83" t="s">
        <v>20</v>
      </c>
      <c r="AT255" s="265"/>
      <c r="AU255" s="266"/>
      <c r="AV255" s="266"/>
      <c r="AW255" s="74" t="s">
        <v>206</v>
      </c>
      <c r="AX255" s="74" t="s">
        <v>207</v>
      </c>
      <c r="AY255" s="74" t="s">
        <v>208</v>
      </c>
      <c r="AZ255" s="74" t="s">
        <v>209</v>
      </c>
      <c r="BA255" s="152" t="s">
        <v>4</v>
      </c>
      <c r="BB255" s="86" t="s">
        <v>165</v>
      </c>
      <c r="BC255" s="86" t="s">
        <v>4</v>
      </c>
      <c r="BD255" s="86" t="s">
        <v>166</v>
      </c>
      <c r="BE255" s="96" t="s">
        <v>1240</v>
      </c>
      <c r="BF255" s="236" t="s">
        <v>1363</v>
      </c>
      <c r="BG255" s="236" t="s">
        <v>1364</v>
      </c>
      <c r="BH255" s="236" t="s">
        <v>1365</v>
      </c>
      <c r="BM255" s="155" t="s">
        <v>215</v>
      </c>
      <c r="BN255" s="154" t="s">
        <v>216</v>
      </c>
      <c r="BO255" s="154" t="s">
        <v>217</v>
      </c>
      <c r="BP255" s="154" t="s">
        <v>218</v>
      </c>
      <c r="BQ255" s="155" t="s">
        <v>219</v>
      </c>
      <c r="BR255" s="154" t="s">
        <v>220</v>
      </c>
      <c r="BS255" s="121" t="s">
        <v>221</v>
      </c>
      <c r="BT255" s="121" t="s">
        <v>222</v>
      </c>
      <c r="BU255" s="121" t="s">
        <v>215</v>
      </c>
      <c r="BV255" s="121" t="s">
        <v>216</v>
      </c>
      <c r="BW255" s="121" t="s">
        <v>217</v>
      </c>
      <c r="BX255" s="121" t="s">
        <v>218</v>
      </c>
      <c r="BY255" s="121" t="s">
        <v>283</v>
      </c>
      <c r="BZ255" s="154"/>
      <c r="CA255" s="154"/>
      <c r="CB255" s="154"/>
      <c r="CC255" s="154" t="s">
        <v>227</v>
      </c>
      <c r="CD255" s="156" t="s">
        <v>228</v>
      </c>
      <c r="CE255" s="157" t="s">
        <v>229</v>
      </c>
      <c r="CF255" s="157" t="s">
        <v>230</v>
      </c>
      <c r="CG255" s="245" t="s">
        <v>231</v>
      </c>
      <c r="CH255" s="154" t="s">
        <v>232</v>
      </c>
      <c r="CI255" s="156" t="s">
        <v>233</v>
      </c>
      <c r="CJ255" s="156" t="s">
        <v>234</v>
      </c>
      <c r="CK255" s="158"/>
      <c r="CL255" s="158"/>
      <c r="CM255" s="158"/>
      <c r="CN255" s="158"/>
      <c r="CO255" s="158"/>
      <c r="CP255" s="158"/>
      <c r="CQ255" s="158"/>
      <c r="CR255" s="158"/>
      <c r="CS255" s="158"/>
      <c r="CT255" s="158"/>
      <c r="CU255" s="158"/>
      <c r="CV255" s="158"/>
      <c r="CW255" s="158"/>
      <c r="CX255" s="158"/>
      <c r="CY255" s="158"/>
      <c r="CZ255" s="91"/>
      <c r="DA255" s="92"/>
      <c r="DB255" s="92"/>
      <c r="DC255" s="92"/>
      <c r="DD255" s="92"/>
      <c r="DE255" s="91" t="s">
        <v>235</v>
      </c>
      <c r="DF255" s="92"/>
      <c r="DG255" s="158"/>
      <c r="DH255" s="158"/>
      <c r="DI255" s="92"/>
      <c r="DJ255" s="91"/>
      <c r="DK255" s="91"/>
      <c r="DL255" s="91"/>
      <c r="DM255" s="127" t="s">
        <v>283</v>
      </c>
      <c r="DN255" s="127" t="s">
        <v>283</v>
      </c>
      <c r="DO255" s="127" t="s">
        <v>283</v>
      </c>
      <c r="DP255" s="127"/>
      <c r="DQ255" s="91"/>
      <c r="DR255" s="91"/>
      <c r="DS255" s="91"/>
      <c r="DT255" s="91"/>
      <c r="DU255" s="91" t="s">
        <v>1173</v>
      </c>
      <c r="DV255" s="91" t="s">
        <v>1174</v>
      </c>
      <c r="DW255" s="91" t="s">
        <v>1175</v>
      </c>
      <c r="DX255" s="91" t="s">
        <v>1176</v>
      </c>
      <c r="DY255" s="91"/>
      <c r="DZ255" s="91"/>
      <c r="EA255" s="91"/>
      <c r="EB255" s="91"/>
      <c r="EC255" s="91"/>
      <c r="ED255" s="91"/>
      <c r="EE255" s="91"/>
      <c r="EF255" s="91"/>
      <c r="EG255" s="94"/>
      <c r="EH255" s="94"/>
      <c r="EI255" s="95"/>
      <c r="EJ255" s="95"/>
      <c r="EK255" s="96"/>
      <c r="EL255" s="74"/>
      <c r="EM255" s="74"/>
      <c r="EN255" s="137"/>
      <c r="EO255" s="185"/>
      <c r="EP255" s="185"/>
      <c r="EQ255" s="185" t="s">
        <v>1381</v>
      </c>
      <c r="ER255" s="185" t="s">
        <v>1382</v>
      </c>
      <c r="ES255" s="185" t="s">
        <v>1383</v>
      </c>
      <c r="ET255" s="185"/>
      <c r="EU255" s="185"/>
      <c r="EV255" s="137"/>
      <c r="EW255" s="137"/>
      <c r="EX255" s="356" t="s">
        <v>603</v>
      </c>
      <c r="EY255" s="356"/>
      <c r="EZ255" s="356"/>
      <c r="FA255" s="356"/>
      <c r="FB255" s="356"/>
      <c r="FC255" s="356"/>
      <c r="FD255" s="356"/>
      <c r="FE255" s="356"/>
      <c r="FF255" s="248"/>
      <c r="FG255" s="248"/>
      <c r="FH255" s="248"/>
      <c r="FI255" s="248"/>
      <c r="FJ255" s="248"/>
      <c r="FK255" s="248"/>
      <c r="FL255" s="135">
        <v>1</v>
      </c>
      <c r="FM255" s="136"/>
      <c r="FN255" s="136"/>
      <c r="FO255" s="136"/>
      <c r="FP255" s="136"/>
      <c r="FQ255" s="136"/>
      <c r="FR255" s="136"/>
      <c r="FS255" s="136"/>
      <c r="FT255" s="136"/>
      <c r="FU255" s="136"/>
      <c r="FV255" s="136"/>
    </row>
    <row r="256" spans="1:1108" s="249" customFormat="1">
      <c r="A256" s="42">
        <v>538</v>
      </c>
      <c r="B256" s="168">
        <v>241</v>
      </c>
      <c r="C256" s="407" t="s">
        <v>1389</v>
      </c>
      <c r="D256" s="174">
        <v>2028</v>
      </c>
      <c r="E256" s="97" t="s">
        <v>1240</v>
      </c>
      <c r="F256" s="302" t="s">
        <v>1391</v>
      </c>
      <c r="G256" s="310" t="s">
        <v>1390</v>
      </c>
      <c r="H256" s="310" t="s">
        <v>1393</v>
      </c>
      <c r="I256" s="310" t="s">
        <v>1392</v>
      </c>
      <c r="J256" s="10" t="s">
        <v>1377</v>
      </c>
      <c r="K256" s="10" t="s">
        <v>1378</v>
      </c>
      <c r="L256" s="74" t="s">
        <v>1379</v>
      </c>
      <c r="M256" s="10" t="s">
        <v>1380</v>
      </c>
      <c r="N256" s="74" t="s">
        <v>293</v>
      </c>
      <c r="O256" s="177">
        <v>101702</v>
      </c>
      <c r="P256" s="401">
        <v>80</v>
      </c>
      <c r="Q256" s="401" t="s">
        <v>0</v>
      </c>
      <c r="R256" s="401">
        <v>121</v>
      </c>
      <c r="S256" s="109" t="s">
        <v>0</v>
      </c>
      <c r="T256" s="109">
        <v>1.75</v>
      </c>
      <c r="U256" s="109" t="s">
        <v>0</v>
      </c>
      <c r="V256" s="109">
        <v>7.8</v>
      </c>
      <c r="W256" s="109" t="s">
        <v>0</v>
      </c>
      <c r="X256" s="109">
        <v>4</v>
      </c>
      <c r="Y256" s="109" t="s">
        <v>0</v>
      </c>
      <c r="Z256" s="109">
        <v>5</v>
      </c>
      <c r="AA256" s="109" t="s">
        <v>0</v>
      </c>
      <c r="AB256" s="109"/>
      <c r="AC256" s="109" t="s">
        <v>0</v>
      </c>
      <c r="AD256" s="109"/>
      <c r="AE256" s="109" t="s">
        <v>0</v>
      </c>
      <c r="AF256" s="77">
        <v>4</v>
      </c>
      <c r="AG256" s="78">
        <v>8</v>
      </c>
      <c r="AH256" s="77" t="s">
        <v>202</v>
      </c>
      <c r="AI256" s="77" t="s">
        <v>0</v>
      </c>
      <c r="AJ256" s="78"/>
      <c r="AK256" s="78"/>
      <c r="AL256" s="25" t="s">
        <v>11</v>
      </c>
      <c r="AM256" s="25"/>
      <c r="AN256" s="25"/>
      <c r="AO256" s="25"/>
      <c r="AP256" s="111">
        <v>20</v>
      </c>
      <c r="AQ256" s="111" t="s">
        <v>7</v>
      </c>
      <c r="AR256" s="83">
        <v>0.16300000000000001</v>
      </c>
      <c r="AS256" s="83" t="s">
        <v>20</v>
      </c>
      <c r="AT256" s="265"/>
      <c r="AU256" s="266"/>
      <c r="AV256" s="266"/>
      <c r="AW256" s="74" t="s">
        <v>206</v>
      </c>
      <c r="AX256" s="74" t="s">
        <v>207</v>
      </c>
      <c r="AY256" s="74" t="s">
        <v>208</v>
      </c>
      <c r="AZ256" s="74" t="s">
        <v>209</v>
      </c>
      <c r="BA256" s="152" t="s">
        <v>4</v>
      </c>
      <c r="BB256" s="86" t="s">
        <v>165</v>
      </c>
      <c r="BC256" s="86" t="s">
        <v>4</v>
      </c>
      <c r="BD256" s="86" t="s">
        <v>166</v>
      </c>
      <c r="BE256" s="404" t="s">
        <v>1240</v>
      </c>
      <c r="BF256" s="236" t="s">
        <v>1363</v>
      </c>
      <c r="BG256" s="236" t="s">
        <v>1364</v>
      </c>
      <c r="BH256" s="236" t="s">
        <v>1365</v>
      </c>
      <c r="BM256" s="154" t="s">
        <v>294</v>
      </c>
      <c r="BN256" s="157" t="s">
        <v>295</v>
      </c>
      <c r="BO256" s="157" t="s">
        <v>296</v>
      </c>
      <c r="BP256" s="156" t="s">
        <v>297</v>
      </c>
      <c r="BQ256" s="155" t="s">
        <v>298</v>
      </c>
      <c r="BR256" s="155" t="s">
        <v>299</v>
      </c>
      <c r="BS256" s="121" t="s">
        <v>300</v>
      </c>
      <c r="BT256" s="121" t="s">
        <v>301</v>
      </c>
      <c r="BU256" s="121" t="s">
        <v>294</v>
      </c>
      <c r="BV256" s="121" t="s">
        <v>302</v>
      </c>
      <c r="BW256" s="121" t="s">
        <v>296</v>
      </c>
      <c r="BX256" s="121" t="s">
        <v>297</v>
      </c>
      <c r="BY256" s="121" t="s">
        <v>283</v>
      </c>
      <c r="BZ256" s="154"/>
      <c r="CA256" s="154"/>
      <c r="CB256" s="154"/>
      <c r="CC256" s="154" t="s">
        <v>227</v>
      </c>
      <c r="CD256" s="156" t="s">
        <v>228</v>
      </c>
      <c r="CE256" s="157" t="s">
        <v>229</v>
      </c>
      <c r="CF256" s="157" t="s">
        <v>230</v>
      </c>
      <c r="CG256" s="245" t="s">
        <v>231</v>
      </c>
      <c r="CH256" s="154" t="s">
        <v>232</v>
      </c>
      <c r="CI256" s="156" t="s">
        <v>233</v>
      </c>
      <c r="CJ256" s="156" t="s">
        <v>234</v>
      </c>
      <c r="CK256" s="158"/>
      <c r="CL256" s="158"/>
      <c r="CM256" s="158"/>
      <c r="CN256" s="158"/>
      <c r="CO256" s="158"/>
      <c r="CP256" s="158"/>
      <c r="CQ256" s="158"/>
      <c r="CR256" s="158"/>
      <c r="CS256" s="158"/>
      <c r="CT256" s="158"/>
      <c r="CU256" s="158"/>
      <c r="CV256" s="158"/>
      <c r="CW256" s="158"/>
      <c r="CX256" s="158"/>
      <c r="CY256" s="158"/>
      <c r="CZ256" s="91"/>
      <c r="DA256" s="92"/>
      <c r="DB256" s="92"/>
      <c r="DC256" s="92"/>
      <c r="DD256" s="92"/>
      <c r="DE256" s="91" t="s">
        <v>235</v>
      </c>
      <c r="DF256" s="92"/>
      <c r="DG256" s="158"/>
      <c r="DH256" s="158"/>
      <c r="DI256" s="92"/>
      <c r="DJ256" s="91"/>
      <c r="DK256" s="91"/>
      <c r="DL256" s="91"/>
      <c r="DM256" s="127" t="s">
        <v>283</v>
      </c>
      <c r="DN256" s="127" t="s">
        <v>283</v>
      </c>
      <c r="DO256" s="127" t="s">
        <v>283</v>
      </c>
      <c r="DP256" s="127"/>
      <c r="DQ256" s="91"/>
      <c r="DR256" s="91"/>
      <c r="DS256" s="91"/>
      <c r="DT256" s="91"/>
      <c r="DU256" s="91" t="s">
        <v>1173</v>
      </c>
      <c r="DV256" s="91" t="s">
        <v>1174</v>
      </c>
      <c r="DW256" s="91" t="s">
        <v>1175</v>
      </c>
      <c r="DX256" s="91" t="s">
        <v>1176</v>
      </c>
      <c r="DY256" s="91"/>
      <c r="DZ256" s="91"/>
      <c r="EA256" s="91"/>
      <c r="EB256" s="91"/>
      <c r="EC256" s="91"/>
      <c r="ED256" s="91"/>
      <c r="EE256" s="91"/>
      <c r="EF256" s="91"/>
      <c r="EG256" s="94"/>
      <c r="EH256" s="94"/>
      <c r="EI256" s="95"/>
      <c r="EJ256" s="95"/>
      <c r="EK256" s="96"/>
      <c r="EL256" s="74"/>
      <c r="EM256" s="74"/>
      <c r="EN256" s="137"/>
      <c r="EO256" s="185"/>
      <c r="EP256" s="185"/>
      <c r="EQ256" s="185" t="s">
        <v>1394</v>
      </c>
      <c r="ER256" s="185" t="s">
        <v>1382</v>
      </c>
      <c r="ES256" s="185" t="s">
        <v>1383</v>
      </c>
      <c r="ET256" s="185"/>
      <c r="EU256" s="185"/>
      <c r="EV256" s="137"/>
      <c r="EW256" s="137"/>
      <c r="EX256" s="356" t="s">
        <v>603</v>
      </c>
      <c r="EY256" s="356"/>
      <c r="EZ256" s="356"/>
      <c r="FA256" s="356"/>
      <c r="FB256" s="356"/>
      <c r="FC256" s="356"/>
      <c r="FD256" s="356"/>
      <c r="FE256" s="356"/>
      <c r="FF256" s="248"/>
      <c r="FG256" s="248"/>
      <c r="FH256" s="248"/>
      <c r="FI256" s="248"/>
      <c r="FJ256" s="248"/>
      <c r="FK256" s="248"/>
      <c r="FL256" s="135">
        <v>1</v>
      </c>
      <c r="FM256" s="136"/>
      <c r="FN256" s="136"/>
      <c r="FO256" s="136"/>
      <c r="FP256" s="136"/>
      <c r="FQ256" s="136"/>
      <c r="FR256" s="136"/>
      <c r="FS256" s="136"/>
      <c r="FT256" s="136"/>
      <c r="FU256" s="136"/>
      <c r="FV256" s="136"/>
    </row>
    <row r="257" spans="1:1108" s="249" customFormat="1">
      <c r="A257" s="199">
        <v>539</v>
      </c>
      <c r="B257" s="232">
        <v>242</v>
      </c>
      <c r="C257" s="201"/>
      <c r="D257" s="206"/>
      <c r="E257" s="326"/>
      <c r="F257" s="326"/>
      <c r="G257" s="206"/>
      <c r="H257" s="206"/>
      <c r="I257" s="206"/>
      <c r="J257" s="326"/>
      <c r="K257" s="326"/>
      <c r="L257" s="319"/>
      <c r="M257" s="332"/>
      <c r="N257" s="319"/>
      <c r="O257" s="321"/>
      <c r="P257" s="217"/>
      <c r="Q257" s="217"/>
      <c r="R257" s="217"/>
      <c r="S257" s="213"/>
      <c r="T257" s="213"/>
      <c r="U257" s="21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13"/>
      <c r="AF257" s="213"/>
      <c r="AG257" s="217"/>
      <c r="AH257" s="213"/>
      <c r="AI257" s="213"/>
      <c r="AJ257" s="217"/>
      <c r="AK257" s="217"/>
      <c r="AL257" s="321"/>
      <c r="AM257" s="321"/>
      <c r="AN257" s="321"/>
      <c r="AO257" s="321"/>
      <c r="AP257" s="217"/>
      <c r="AQ257" s="217"/>
      <c r="AR257" s="345"/>
      <c r="AS257" s="345"/>
      <c r="AT257" s="345"/>
      <c r="AU257" s="345"/>
      <c r="AV257" s="345"/>
      <c r="AW257" s="319"/>
      <c r="AX257" s="319"/>
      <c r="AY257" s="319"/>
      <c r="AZ257" s="319"/>
      <c r="BA257" s="319"/>
      <c r="BB257" s="332"/>
      <c r="BC257" s="332"/>
      <c r="BD257" s="332"/>
      <c r="BE257" s="203"/>
      <c r="BF257" s="319"/>
      <c r="BG257" s="319"/>
      <c r="BH257" s="319"/>
      <c r="BI257" s="252"/>
      <c r="BJ257" s="252"/>
      <c r="BK257" s="252"/>
      <c r="BL257" s="252"/>
      <c r="BM257" s="319"/>
      <c r="BN257" s="319"/>
      <c r="BO257" s="319"/>
      <c r="BP257" s="319"/>
      <c r="BQ257" s="319"/>
      <c r="BR257" s="319"/>
      <c r="BS257" s="222" t="s">
        <v>283</v>
      </c>
      <c r="BT257" s="222" t="s">
        <v>283</v>
      </c>
      <c r="BU257" s="222" t="s">
        <v>283</v>
      </c>
      <c r="BV257" s="222" t="s">
        <v>283</v>
      </c>
      <c r="BW257" s="222" t="s">
        <v>283</v>
      </c>
      <c r="BX257" s="222" t="s">
        <v>283</v>
      </c>
      <c r="BY257" s="222" t="s">
        <v>283</v>
      </c>
      <c r="BZ257" s="319"/>
      <c r="CA257" s="319"/>
      <c r="CB257" s="319"/>
      <c r="CC257" s="319"/>
      <c r="CD257" s="319"/>
      <c r="CE257" s="319"/>
      <c r="CF257" s="319"/>
      <c r="CG257" s="319"/>
      <c r="CH257" s="319"/>
      <c r="CI257" s="319"/>
      <c r="CJ257" s="319"/>
      <c r="CK257" s="319"/>
      <c r="CL257" s="319"/>
      <c r="CM257" s="319"/>
      <c r="CN257" s="319"/>
      <c r="CO257" s="319"/>
      <c r="CP257" s="319"/>
      <c r="CQ257" s="319"/>
      <c r="CR257" s="319"/>
      <c r="CS257" s="319"/>
      <c r="CT257" s="319"/>
      <c r="CU257" s="319"/>
      <c r="CV257" s="319"/>
      <c r="CW257" s="319"/>
      <c r="CX257" s="319"/>
      <c r="CY257" s="319"/>
      <c r="CZ257" s="319"/>
      <c r="DA257" s="330"/>
      <c r="DB257" s="330"/>
      <c r="DC257" s="330"/>
      <c r="DD257" s="330"/>
      <c r="DE257" s="319"/>
      <c r="DF257" s="330"/>
      <c r="DG257" s="319"/>
      <c r="DH257" s="319"/>
      <c r="DI257" s="330"/>
      <c r="DJ257" s="319"/>
      <c r="DK257" s="319"/>
      <c r="DL257" s="319"/>
      <c r="DM257" s="228" t="s">
        <v>283</v>
      </c>
      <c r="DN257" s="228" t="s">
        <v>283</v>
      </c>
      <c r="DO257" s="228" t="s">
        <v>283</v>
      </c>
      <c r="DP257" s="228"/>
      <c r="DQ257" s="319"/>
      <c r="DR257" s="319"/>
      <c r="DS257" s="319"/>
      <c r="DT257" s="319"/>
      <c r="DU257" s="319"/>
      <c r="DV257" s="319"/>
      <c r="DW257" s="319"/>
      <c r="DX257" s="319"/>
      <c r="DY257" s="319"/>
      <c r="DZ257" s="319"/>
      <c r="EA257" s="319"/>
      <c r="EB257" s="319"/>
      <c r="EC257" s="319"/>
      <c r="ED257" s="319"/>
      <c r="EE257" s="319"/>
      <c r="EF257" s="319"/>
      <c r="EG257" s="200"/>
      <c r="EH257" s="200"/>
      <c r="EI257" s="319"/>
      <c r="EJ257" s="319"/>
      <c r="EK257" s="281"/>
      <c r="EL257" s="319"/>
      <c r="EM257" s="319"/>
      <c r="EN257" s="200"/>
      <c r="EO257" s="281"/>
      <c r="EP257" s="281"/>
      <c r="EQ257" s="281"/>
      <c r="ER257" s="281"/>
      <c r="ES257" s="281"/>
      <c r="ET257" s="281"/>
      <c r="EU257" s="281"/>
      <c r="EV257" s="200"/>
      <c r="EW257" s="200"/>
      <c r="EX257" s="319"/>
      <c r="EY257" s="319"/>
      <c r="EZ257" s="319"/>
      <c r="FA257" s="319"/>
      <c r="FB257" s="319"/>
      <c r="FC257" s="319"/>
      <c r="FD257" s="319"/>
      <c r="FE257" s="319"/>
      <c r="FF257" s="317"/>
      <c r="FG257" s="317"/>
      <c r="FH257" s="317"/>
      <c r="FI257" s="317"/>
      <c r="FJ257" s="317"/>
      <c r="FK257" s="317"/>
      <c r="FL257" s="234">
        <v>1</v>
      </c>
      <c r="FM257" s="222"/>
      <c r="FN257" s="222"/>
      <c r="FO257" s="222"/>
      <c r="FP257" s="222"/>
      <c r="FQ257" s="222"/>
      <c r="FR257" s="222"/>
      <c r="FS257" s="222"/>
      <c r="FT257" s="222"/>
      <c r="FU257" s="222"/>
      <c r="FV257" s="222"/>
      <c r="FW257" s="252"/>
      <c r="FX257" s="252"/>
      <c r="FY257" s="252"/>
      <c r="FZ257" s="252"/>
      <c r="GA257" s="252"/>
      <c r="GB257" s="252"/>
      <c r="GC257" s="252"/>
      <c r="GD257" s="252"/>
      <c r="GE257" s="252"/>
      <c r="GF257" s="252"/>
      <c r="GG257" s="252"/>
      <c r="GH257" s="252"/>
      <c r="GI257" s="252"/>
      <c r="GJ257" s="252"/>
      <c r="GK257" s="252"/>
      <c r="GL257" s="252"/>
      <c r="GM257" s="252"/>
      <c r="GN257" s="252"/>
      <c r="GO257" s="252"/>
      <c r="GP257" s="252"/>
      <c r="GQ257" s="252"/>
      <c r="GR257" s="252"/>
      <c r="GS257" s="252"/>
      <c r="GT257" s="252"/>
      <c r="GU257" s="252"/>
      <c r="GV257" s="252"/>
      <c r="GW257" s="252"/>
      <c r="GX257" s="252"/>
      <c r="GY257" s="252"/>
      <c r="GZ257" s="252"/>
      <c r="HA257" s="252"/>
      <c r="HB257" s="252"/>
      <c r="HC257" s="252"/>
      <c r="HD257" s="252"/>
      <c r="HE257" s="252"/>
      <c r="HF257" s="252"/>
      <c r="HG257" s="252"/>
      <c r="HH257" s="252"/>
      <c r="HI257" s="252"/>
      <c r="HJ257" s="252"/>
      <c r="HK257" s="252"/>
      <c r="HL257" s="252"/>
      <c r="HM257" s="252"/>
      <c r="HN257" s="252"/>
      <c r="HO257" s="252"/>
      <c r="HP257" s="252"/>
      <c r="HQ257" s="252"/>
      <c r="HR257" s="252"/>
      <c r="HS257" s="252"/>
      <c r="HT257" s="252"/>
      <c r="HU257" s="252"/>
      <c r="HV257" s="252"/>
      <c r="HW257" s="252"/>
      <c r="HX257" s="252"/>
      <c r="HY257" s="252"/>
      <c r="HZ257" s="252"/>
      <c r="IA257" s="252"/>
      <c r="IB257" s="252"/>
      <c r="IC257" s="252"/>
      <c r="ID257" s="252"/>
      <c r="IE257" s="252"/>
      <c r="IF257" s="252"/>
      <c r="IG257" s="252"/>
      <c r="IH257" s="252"/>
      <c r="II257" s="252"/>
      <c r="IJ257" s="252"/>
      <c r="IK257" s="252"/>
      <c r="IL257" s="252"/>
      <c r="IM257" s="252"/>
      <c r="IN257" s="252"/>
      <c r="IO257" s="252"/>
      <c r="IP257" s="252"/>
      <c r="IQ257" s="252"/>
      <c r="IR257" s="252"/>
      <c r="IS257" s="252"/>
      <c r="IT257" s="252"/>
      <c r="IU257" s="252"/>
      <c r="IV257" s="252"/>
      <c r="IW257" s="252"/>
      <c r="IX257" s="252"/>
      <c r="IY257" s="252"/>
      <c r="IZ257" s="252"/>
      <c r="JA257" s="252"/>
      <c r="JB257" s="252"/>
      <c r="JC257" s="252"/>
      <c r="JD257" s="252"/>
      <c r="JE257" s="252"/>
      <c r="JF257" s="252"/>
      <c r="JG257" s="252"/>
      <c r="JH257" s="252"/>
      <c r="JI257" s="252"/>
      <c r="JJ257" s="252"/>
      <c r="JK257" s="252"/>
      <c r="JL257" s="252"/>
      <c r="JM257" s="252"/>
      <c r="JN257" s="252"/>
      <c r="JO257" s="252"/>
      <c r="JP257" s="252"/>
      <c r="JQ257" s="252"/>
      <c r="JR257" s="252"/>
      <c r="JS257" s="252"/>
      <c r="JT257" s="252"/>
      <c r="JU257" s="252"/>
      <c r="JV257" s="252"/>
      <c r="JW257" s="252"/>
      <c r="JX257" s="252"/>
      <c r="JY257" s="252"/>
      <c r="JZ257" s="252"/>
      <c r="KA257" s="252"/>
      <c r="KB257" s="252"/>
      <c r="KC257" s="252"/>
      <c r="KD257" s="252"/>
      <c r="KE257" s="252"/>
      <c r="KF257" s="252"/>
      <c r="KG257" s="252"/>
      <c r="KH257" s="252"/>
      <c r="KI257" s="252"/>
      <c r="KJ257" s="252"/>
      <c r="KK257" s="252"/>
      <c r="KL257" s="252"/>
      <c r="KM257" s="252"/>
      <c r="KN257" s="252"/>
      <c r="KO257" s="252"/>
      <c r="KP257" s="252"/>
      <c r="KQ257" s="252"/>
      <c r="KR257" s="252"/>
      <c r="KS257" s="252"/>
      <c r="KT257" s="252"/>
      <c r="KU257" s="252"/>
      <c r="KV257" s="252"/>
      <c r="KW257" s="252"/>
      <c r="KX257" s="252"/>
      <c r="KY257" s="252"/>
      <c r="KZ257" s="252"/>
      <c r="LA257" s="252"/>
      <c r="LB257" s="252"/>
      <c r="LC257" s="252"/>
      <c r="LD257" s="252"/>
      <c r="LE257" s="252"/>
      <c r="LF257" s="252"/>
      <c r="LG257" s="252"/>
      <c r="LH257" s="252"/>
      <c r="LI257" s="252"/>
      <c r="LJ257" s="252"/>
      <c r="LK257" s="252"/>
      <c r="LL257" s="252"/>
      <c r="LM257" s="252"/>
      <c r="LN257" s="252"/>
      <c r="LO257" s="252"/>
      <c r="LP257" s="252"/>
      <c r="LQ257" s="252"/>
      <c r="LR257" s="252"/>
      <c r="LS257" s="252"/>
      <c r="LT257" s="252"/>
      <c r="LU257" s="252"/>
      <c r="LV257" s="252"/>
      <c r="LW257" s="252"/>
      <c r="LX257" s="252"/>
      <c r="LY257" s="252"/>
      <c r="LZ257" s="252"/>
      <c r="MA257" s="252"/>
      <c r="MB257" s="252"/>
      <c r="MC257" s="252"/>
      <c r="MD257" s="252"/>
      <c r="ME257" s="252"/>
      <c r="MF257" s="252"/>
      <c r="MG257" s="252"/>
      <c r="MH257" s="252"/>
      <c r="MI257" s="252"/>
      <c r="MJ257" s="252"/>
      <c r="MK257" s="252"/>
      <c r="ML257" s="252"/>
      <c r="MM257" s="252"/>
      <c r="MN257" s="252"/>
      <c r="MO257" s="252"/>
      <c r="MP257" s="252"/>
      <c r="MQ257" s="252"/>
      <c r="MR257" s="252"/>
      <c r="MS257" s="252"/>
      <c r="MT257" s="252"/>
      <c r="MU257" s="252"/>
      <c r="MV257" s="252"/>
      <c r="MW257" s="252"/>
      <c r="MX257" s="252"/>
      <c r="MY257" s="252"/>
      <c r="MZ257" s="252"/>
      <c r="NA257" s="252"/>
      <c r="NB257" s="252"/>
      <c r="NC257" s="252"/>
      <c r="ND257" s="252"/>
      <c r="NE257" s="252"/>
      <c r="NF257" s="252"/>
      <c r="NG257" s="252"/>
      <c r="NH257" s="252"/>
      <c r="NI257" s="252"/>
      <c r="NJ257" s="252"/>
      <c r="NK257" s="252"/>
      <c r="NL257" s="252"/>
      <c r="NM257" s="252"/>
      <c r="NN257" s="252"/>
      <c r="NO257" s="252"/>
      <c r="NP257" s="252"/>
      <c r="NQ257" s="252"/>
      <c r="NR257" s="252"/>
      <c r="NS257" s="252"/>
      <c r="NT257" s="252"/>
      <c r="NU257" s="252"/>
      <c r="NV257" s="252"/>
      <c r="NW257" s="252"/>
      <c r="NX257" s="252"/>
      <c r="NY257" s="252"/>
      <c r="NZ257" s="252"/>
      <c r="OA257" s="252"/>
      <c r="OB257" s="252"/>
      <c r="OC257" s="252"/>
      <c r="OD257" s="252"/>
      <c r="OE257" s="252"/>
      <c r="OF257" s="252"/>
      <c r="OG257" s="252"/>
      <c r="OH257" s="252"/>
      <c r="OI257" s="252"/>
      <c r="OJ257" s="252"/>
      <c r="OK257" s="252"/>
      <c r="OL257" s="252"/>
      <c r="OM257" s="252"/>
      <c r="ON257" s="252"/>
      <c r="OO257" s="252"/>
      <c r="OP257" s="252"/>
      <c r="OQ257" s="252"/>
      <c r="OR257" s="252"/>
      <c r="OS257" s="252"/>
      <c r="OT257" s="252"/>
      <c r="OU257" s="252"/>
      <c r="OV257" s="252"/>
      <c r="OW257" s="252"/>
      <c r="OX257" s="252"/>
      <c r="OY257" s="252"/>
      <c r="OZ257" s="252"/>
      <c r="PA257" s="252"/>
      <c r="PB257" s="252"/>
      <c r="PC257" s="252"/>
      <c r="PD257" s="252"/>
      <c r="PE257" s="252"/>
      <c r="PF257" s="252"/>
      <c r="PG257" s="252"/>
      <c r="PH257" s="252"/>
      <c r="PI257" s="252"/>
      <c r="PJ257" s="252"/>
      <c r="PK257" s="252"/>
      <c r="PL257" s="252"/>
      <c r="PM257" s="252"/>
      <c r="PN257" s="252"/>
      <c r="PO257" s="252"/>
      <c r="PP257" s="252"/>
      <c r="PQ257" s="252"/>
      <c r="PR257" s="252"/>
      <c r="PS257" s="252"/>
      <c r="PT257" s="252"/>
      <c r="PU257" s="252"/>
      <c r="PV257" s="252"/>
      <c r="PW257" s="252"/>
      <c r="PX257" s="252"/>
      <c r="PY257" s="252"/>
      <c r="PZ257" s="252"/>
      <c r="QA257" s="252"/>
      <c r="QB257" s="252"/>
      <c r="QC257" s="252"/>
      <c r="QD257" s="252"/>
      <c r="QE257" s="252"/>
      <c r="QF257" s="252"/>
      <c r="QG257" s="252"/>
      <c r="QH257" s="252"/>
      <c r="QI257" s="252"/>
      <c r="QJ257" s="252"/>
      <c r="QK257" s="252"/>
      <c r="QL257" s="252"/>
      <c r="QM257" s="252"/>
      <c r="QN257" s="252"/>
      <c r="QO257" s="252"/>
      <c r="QP257" s="252"/>
      <c r="QQ257" s="252"/>
      <c r="QR257" s="252"/>
      <c r="QS257" s="252"/>
      <c r="QT257" s="252"/>
      <c r="QU257" s="252"/>
      <c r="QV257" s="252"/>
      <c r="QW257" s="252"/>
      <c r="QX257" s="252"/>
      <c r="QY257" s="252"/>
      <c r="QZ257" s="252"/>
      <c r="RA257" s="252"/>
      <c r="RB257" s="252"/>
      <c r="RC257" s="252"/>
      <c r="RD257" s="252"/>
      <c r="RE257" s="252"/>
      <c r="RF257" s="252"/>
      <c r="RG257" s="252"/>
      <c r="RH257" s="252"/>
      <c r="RI257" s="252"/>
      <c r="RJ257" s="252"/>
      <c r="RK257" s="252"/>
      <c r="RL257" s="252"/>
      <c r="RM257" s="252"/>
      <c r="RN257" s="252"/>
      <c r="RO257" s="252"/>
      <c r="RP257" s="252"/>
      <c r="RQ257" s="252"/>
      <c r="RR257" s="252"/>
      <c r="RS257" s="252"/>
      <c r="RT257" s="252"/>
      <c r="RU257" s="252"/>
      <c r="RV257" s="252"/>
      <c r="RW257" s="252"/>
      <c r="RX257" s="252"/>
      <c r="RY257" s="252"/>
      <c r="RZ257" s="252"/>
      <c r="SA257" s="252"/>
      <c r="SB257" s="252"/>
      <c r="SC257" s="252"/>
      <c r="SD257" s="252"/>
      <c r="SE257" s="252"/>
      <c r="SF257" s="252"/>
      <c r="SG257" s="252"/>
      <c r="SH257" s="252"/>
      <c r="SI257" s="252"/>
      <c r="SJ257" s="252"/>
      <c r="SK257" s="252"/>
      <c r="SL257" s="252"/>
      <c r="SM257" s="252"/>
      <c r="SN257" s="252"/>
      <c r="SO257" s="252"/>
      <c r="SP257" s="252"/>
      <c r="SQ257" s="252"/>
      <c r="SR257" s="252"/>
      <c r="SS257" s="252"/>
      <c r="ST257" s="252"/>
      <c r="SU257" s="252"/>
      <c r="SV257" s="252"/>
      <c r="SW257" s="252"/>
      <c r="SX257" s="252"/>
      <c r="SY257" s="252"/>
      <c r="SZ257" s="252"/>
      <c r="TA257" s="252"/>
      <c r="TB257" s="252"/>
      <c r="TC257" s="252"/>
      <c r="TD257" s="252"/>
      <c r="TE257" s="252"/>
      <c r="TF257" s="252"/>
      <c r="TG257" s="252"/>
      <c r="TH257" s="252"/>
      <c r="TI257" s="252"/>
      <c r="TJ257" s="252"/>
      <c r="TK257" s="252"/>
      <c r="TL257" s="252"/>
      <c r="TM257" s="252"/>
      <c r="TN257" s="252"/>
      <c r="TO257" s="252"/>
      <c r="TP257" s="252"/>
      <c r="TQ257" s="252"/>
      <c r="TR257" s="252"/>
      <c r="TS257" s="252"/>
      <c r="TT257" s="252"/>
      <c r="TU257" s="252"/>
      <c r="TV257" s="252"/>
      <c r="TW257" s="252"/>
      <c r="TX257" s="252"/>
      <c r="TY257" s="252"/>
      <c r="TZ257" s="252"/>
      <c r="UA257" s="252"/>
      <c r="UB257" s="252"/>
      <c r="UC257" s="252"/>
      <c r="UD257" s="252"/>
      <c r="UE257" s="252"/>
      <c r="UF257" s="252"/>
      <c r="UG257" s="252"/>
      <c r="UH257" s="252"/>
      <c r="UI257" s="252"/>
      <c r="UJ257" s="252"/>
      <c r="UK257" s="252"/>
      <c r="UL257" s="252"/>
      <c r="UM257" s="252"/>
      <c r="UN257" s="252"/>
      <c r="UO257" s="252"/>
      <c r="UP257" s="252"/>
      <c r="UQ257" s="252"/>
      <c r="UR257" s="252"/>
      <c r="US257" s="252"/>
      <c r="UT257" s="252"/>
      <c r="UU257" s="252"/>
      <c r="UV257" s="252"/>
      <c r="UW257" s="252"/>
      <c r="UX257" s="252"/>
      <c r="UY257" s="252"/>
      <c r="UZ257" s="252"/>
      <c r="VA257" s="252"/>
      <c r="VB257" s="252"/>
      <c r="VC257" s="252"/>
      <c r="VD257" s="252"/>
      <c r="VE257" s="252"/>
      <c r="VF257" s="252"/>
      <c r="VG257" s="252"/>
      <c r="VH257" s="252"/>
      <c r="VI257" s="252"/>
      <c r="VJ257" s="252"/>
      <c r="VK257" s="252"/>
      <c r="VL257" s="252"/>
      <c r="VM257" s="252"/>
      <c r="VN257" s="252"/>
      <c r="VO257" s="252"/>
      <c r="VP257" s="252"/>
      <c r="VQ257" s="252"/>
      <c r="VR257" s="252"/>
      <c r="VS257" s="252"/>
      <c r="VT257" s="252"/>
      <c r="VU257" s="252"/>
      <c r="VV257" s="252"/>
      <c r="VW257" s="252"/>
      <c r="VX257" s="252"/>
      <c r="VY257" s="252"/>
      <c r="VZ257" s="252"/>
      <c r="WA257" s="252"/>
      <c r="WB257" s="252"/>
      <c r="WC257" s="252"/>
      <c r="WD257" s="252"/>
      <c r="WE257" s="252"/>
      <c r="WF257" s="252"/>
      <c r="WG257" s="252"/>
      <c r="WH257" s="252"/>
      <c r="WI257" s="252"/>
      <c r="WJ257" s="252"/>
      <c r="WK257" s="252"/>
      <c r="WL257" s="252"/>
      <c r="WM257" s="252"/>
      <c r="WN257" s="252"/>
      <c r="WO257" s="252"/>
      <c r="WP257" s="252"/>
      <c r="WQ257" s="252"/>
      <c r="WR257" s="252"/>
      <c r="WS257" s="252"/>
      <c r="WT257" s="252"/>
      <c r="WU257" s="252"/>
      <c r="WV257" s="252"/>
      <c r="WW257" s="252"/>
      <c r="WX257" s="252"/>
      <c r="WY257" s="252"/>
      <c r="WZ257" s="252"/>
      <c r="XA257" s="252"/>
      <c r="XB257" s="252"/>
      <c r="XC257" s="252"/>
      <c r="XD257" s="252"/>
      <c r="XE257" s="252"/>
      <c r="XF257" s="252"/>
      <c r="XG257" s="252"/>
      <c r="XH257" s="252"/>
      <c r="XI257" s="252"/>
      <c r="XJ257" s="252"/>
      <c r="XK257" s="252"/>
      <c r="XL257" s="252"/>
      <c r="XM257" s="252"/>
      <c r="XN257" s="252"/>
      <c r="XO257" s="252"/>
      <c r="XP257" s="252"/>
      <c r="XQ257" s="252"/>
      <c r="XR257" s="252"/>
      <c r="XS257" s="252"/>
      <c r="XT257" s="252"/>
      <c r="XU257" s="252"/>
      <c r="XV257" s="252"/>
      <c r="XW257" s="252"/>
      <c r="XX257" s="252"/>
      <c r="XY257" s="252"/>
      <c r="XZ257" s="252"/>
      <c r="YA257" s="252"/>
      <c r="YB257" s="252"/>
      <c r="YC257" s="252"/>
      <c r="YD257" s="252"/>
      <c r="YE257" s="252"/>
      <c r="YF257" s="252"/>
      <c r="YG257" s="252"/>
      <c r="YH257" s="252"/>
      <c r="YI257" s="252"/>
      <c r="YJ257" s="252"/>
      <c r="YK257" s="252"/>
      <c r="YL257" s="252"/>
      <c r="YM257" s="252"/>
      <c r="YN257" s="252"/>
      <c r="YO257" s="252"/>
      <c r="YP257" s="252"/>
      <c r="YQ257" s="252"/>
      <c r="YR257" s="252"/>
      <c r="YS257" s="252"/>
      <c r="YT257" s="252"/>
      <c r="YU257" s="252"/>
      <c r="YV257" s="252"/>
      <c r="YW257" s="252"/>
      <c r="YX257" s="252"/>
      <c r="YY257" s="252"/>
      <c r="YZ257" s="252"/>
      <c r="ZA257" s="252"/>
      <c r="ZB257" s="252"/>
      <c r="ZC257" s="252"/>
      <c r="ZD257" s="252"/>
      <c r="ZE257" s="252"/>
      <c r="ZF257" s="252"/>
      <c r="ZG257" s="252"/>
      <c r="ZH257" s="252"/>
      <c r="ZI257" s="252"/>
      <c r="ZJ257" s="252"/>
      <c r="ZK257" s="252"/>
      <c r="ZL257" s="252"/>
      <c r="ZM257" s="252"/>
      <c r="ZN257" s="252"/>
      <c r="ZO257" s="252"/>
      <c r="ZP257" s="252"/>
      <c r="ZQ257" s="252"/>
      <c r="ZR257" s="252"/>
      <c r="ZS257" s="252"/>
      <c r="ZT257" s="252"/>
      <c r="ZU257" s="252"/>
      <c r="ZV257" s="252"/>
      <c r="ZW257" s="252"/>
      <c r="ZX257" s="252"/>
      <c r="ZY257" s="252"/>
      <c r="ZZ257" s="252"/>
      <c r="AAA257" s="252"/>
      <c r="AAB257" s="252"/>
      <c r="AAC257" s="252"/>
      <c r="AAD257" s="252"/>
      <c r="AAE257" s="252"/>
      <c r="AAF257" s="252"/>
      <c r="AAG257" s="252"/>
      <c r="AAH257" s="252"/>
      <c r="AAI257" s="252"/>
      <c r="AAJ257" s="252"/>
      <c r="AAK257" s="252"/>
      <c r="AAL257" s="252"/>
      <c r="AAM257" s="252"/>
      <c r="AAN257" s="252"/>
      <c r="AAO257" s="252"/>
      <c r="AAP257" s="252"/>
      <c r="AAQ257" s="252"/>
      <c r="AAR257" s="252"/>
      <c r="AAS257" s="252"/>
      <c r="AAT257" s="252"/>
      <c r="AAU257" s="252"/>
      <c r="AAV257" s="252"/>
      <c r="AAW257" s="252"/>
      <c r="AAX257" s="252"/>
      <c r="AAY257" s="252"/>
      <c r="AAZ257" s="252"/>
      <c r="ABA257" s="252"/>
      <c r="ABB257" s="252"/>
      <c r="ABC257" s="252"/>
      <c r="ABD257" s="252"/>
      <c r="ABE257" s="252"/>
      <c r="ABF257" s="252"/>
      <c r="ABG257" s="252"/>
      <c r="ABH257" s="252"/>
      <c r="ABI257" s="252"/>
      <c r="ABJ257" s="252"/>
      <c r="ABK257" s="252"/>
      <c r="ABL257" s="252"/>
      <c r="ABM257" s="252"/>
      <c r="ABN257" s="252"/>
      <c r="ABO257" s="252"/>
      <c r="ABP257" s="252"/>
      <c r="ABQ257" s="252"/>
      <c r="ABR257" s="252"/>
      <c r="ABS257" s="252"/>
      <c r="ABT257" s="252"/>
      <c r="ABU257" s="252"/>
      <c r="ABV257" s="252"/>
      <c r="ABW257" s="252"/>
      <c r="ABX257" s="252"/>
      <c r="ABY257" s="252"/>
      <c r="ABZ257" s="252"/>
      <c r="ACA257" s="252"/>
      <c r="ACB257" s="252"/>
      <c r="ACC257" s="252"/>
      <c r="ACD257" s="252"/>
      <c r="ACE257" s="252"/>
      <c r="ACF257" s="252"/>
      <c r="ACG257" s="252"/>
      <c r="ACH257" s="252"/>
      <c r="ACI257" s="252"/>
      <c r="ACJ257" s="252"/>
      <c r="ACK257" s="252"/>
      <c r="ACL257" s="252"/>
      <c r="ACM257" s="252"/>
      <c r="ACN257" s="252"/>
      <c r="ACO257" s="252"/>
      <c r="ACP257" s="252"/>
      <c r="ACQ257" s="252"/>
      <c r="ACR257" s="252"/>
      <c r="ACS257" s="252"/>
      <c r="ACT257" s="252"/>
      <c r="ACU257" s="252"/>
      <c r="ACV257" s="252"/>
      <c r="ACW257" s="252"/>
      <c r="ACX257" s="252"/>
      <c r="ACY257" s="252"/>
      <c r="ACZ257" s="252"/>
      <c r="ADA257" s="252"/>
      <c r="ADB257" s="252"/>
      <c r="ADC257" s="252"/>
      <c r="ADD257" s="252"/>
      <c r="ADE257" s="252"/>
      <c r="ADF257" s="252"/>
      <c r="ADG257" s="252"/>
      <c r="ADH257" s="252"/>
      <c r="ADI257" s="252"/>
      <c r="ADJ257" s="252"/>
      <c r="ADK257" s="252"/>
      <c r="ADL257" s="252"/>
      <c r="ADM257" s="252"/>
      <c r="ADN257" s="252"/>
      <c r="ADO257" s="252"/>
      <c r="ADP257" s="252"/>
      <c r="ADQ257" s="252"/>
      <c r="ADR257" s="252"/>
      <c r="ADS257" s="252"/>
      <c r="ADT257" s="252"/>
      <c r="ADU257" s="252"/>
      <c r="ADV257" s="252"/>
      <c r="ADW257" s="252"/>
      <c r="ADX257" s="252"/>
      <c r="ADY257" s="252"/>
      <c r="ADZ257" s="252"/>
      <c r="AEA257" s="252"/>
      <c r="AEB257" s="252"/>
      <c r="AEC257" s="252"/>
      <c r="AED257" s="252"/>
      <c r="AEE257" s="252"/>
      <c r="AEF257" s="252"/>
      <c r="AEG257" s="252"/>
      <c r="AEH257" s="252"/>
      <c r="AEI257" s="252"/>
      <c r="AEJ257" s="252"/>
      <c r="AEK257" s="252"/>
      <c r="AEL257" s="252"/>
      <c r="AEM257" s="252"/>
      <c r="AEN257" s="252"/>
      <c r="AEO257" s="252"/>
      <c r="AEP257" s="252"/>
      <c r="AEQ257" s="252"/>
      <c r="AER257" s="252"/>
      <c r="AES257" s="252"/>
      <c r="AET257" s="252"/>
      <c r="AEU257" s="252"/>
      <c r="AEV257" s="252"/>
      <c r="AEW257" s="252"/>
      <c r="AEX257" s="252"/>
      <c r="AEY257" s="252"/>
      <c r="AEZ257" s="252"/>
      <c r="AFA257" s="252"/>
      <c r="AFB257" s="252"/>
      <c r="AFC257" s="252"/>
      <c r="AFD257" s="252"/>
      <c r="AFE257" s="252"/>
      <c r="AFF257" s="252"/>
      <c r="AFG257" s="252"/>
      <c r="AFH257" s="252"/>
      <c r="AFI257" s="252"/>
      <c r="AFJ257" s="252"/>
      <c r="AFK257" s="252"/>
      <c r="AFL257" s="252"/>
      <c r="AFM257" s="252"/>
      <c r="AFN257" s="252"/>
      <c r="AFO257" s="252"/>
      <c r="AFP257" s="252"/>
      <c r="AFQ257" s="252"/>
      <c r="AFR257" s="252"/>
      <c r="AFS257" s="252"/>
      <c r="AFT257" s="252"/>
      <c r="AFU257" s="252"/>
      <c r="AFV257" s="252"/>
      <c r="AFW257" s="252"/>
      <c r="AFX257" s="252"/>
      <c r="AFY257" s="252"/>
      <c r="AFZ257" s="252"/>
      <c r="AGA257" s="252"/>
      <c r="AGB257" s="252"/>
      <c r="AGC257" s="252"/>
      <c r="AGD257" s="252"/>
      <c r="AGE257" s="252"/>
      <c r="AGF257" s="252"/>
      <c r="AGG257" s="252"/>
      <c r="AGH257" s="252"/>
      <c r="AGI257" s="252"/>
      <c r="AGJ257" s="252"/>
      <c r="AGK257" s="252"/>
      <c r="AGL257" s="252"/>
      <c r="AGM257" s="252"/>
      <c r="AGN257" s="252"/>
      <c r="AGO257" s="252"/>
      <c r="AGP257" s="252"/>
      <c r="AGQ257" s="252"/>
      <c r="AGR257" s="252"/>
      <c r="AGS257" s="252"/>
      <c r="AGT257" s="252"/>
      <c r="AGU257" s="252"/>
      <c r="AGV257" s="252"/>
      <c r="AGW257" s="252"/>
      <c r="AGX257" s="252"/>
      <c r="AGY257" s="252"/>
      <c r="AGZ257" s="252"/>
      <c r="AHA257" s="252"/>
      <c r="AHB257" s="252"/>
      <c r="AHC257" s="252"/>
      <c r="AHD257" s="252"/>
      <c r="AHE257" s="252"/>
      <c r="AHF257" s="252"/>
      <c r="AHG257" s="252"/>
      <c r="AHH257" s="252"/>
      <c r="AHI257" s="252"/>
      <c r="AHJ257" s="252"/>
      <c r="AHK257" s="252"/>
      <c r="AHL257" s="252"/>
      <c r="AHM257" s="252"/>
      <c r="AHN257" s="252"/>
      <c r="AHO257" s="252"/>
      <c r="AHP257" s="252"/>
      <c r="AHQ257" s="252"/>
      <c r="AHR257" s="252"/>
      <c r="AHS257" s="252"/>
      <c r="AHT257" s="252"/>
      <c r="AHU257" s="252"/>
      <c r="AHV257" s="252"/>
      <c r="AHW257" s="252"/>
      <c r="AHX257" s="252"/>
      <c r="AHY257" s="252"/>
      <c r="AHZ257" s="252"/>
      <c r="AIA257" s="252"/>
      <c r="AIB257" s="252"/>
      <c r="AIC257" s="252"/>
      <c r="AID257" s="252"/>
      <c r="AIE257" s="252"/>
      <c r="AIF257" s="252"/>
      <c r="AIG257" s="252"/>
      <c r="AIH257" s="252"/>
      <c r="AII257" s="252"/>
      <c r="AIJ257" s="252"/>
      <c r="AIK257" s="252"/>
      <c r="AIL257" s="252"/>
      <c r="AIM257" s="252"/>
      <c r="AIN257" s="252"/>
      <c r="AIO257" s="252"/>
      <c r="AIP257" s="252"/>
      <c r="AIQ257" s="252"/>
      <c r="AIR257" s="252"/>
      <c r="AIS257" s="252"/>
      <c r="AIT257" s="252"/>
      <c r="AIU257" s="252"/>
      <c r="AIV257" s="252"/>
      <c r="AIW257" s="252"/>
      <c r="AIX257" s="252"/>
      <c r="AIY257" s="252"/>
      <c r="AIZ257" s="252"/>
      <c r="AJA257" s="252"/>
      <c r="AJB257" s="252"/>
      <c r="AJC257" s="252"/>
      <c r="AJD257" s="252"/>
      <c r="AJE257" s="252"/>
      <c r="AJF257" s="252"/>
      <c r="AJG257" s="252"/>
      <c r="AJH257" s="252"/>
      <c r="AJI257" s="252"/>
      <c r="AJJ257" s="252"/>
      <c r="AJK257" s="252"/>
      <c r="AJL257" s="252"/>
      <c r="AJM257" s="252"/>
      <c r="AJN257" s="252"/>
      <c r="AJO257" s="252"/>
      <c r="AJP257" s="252"/>
      <c r="AJQ257" s="252"/>
      <c r="AJR257" s="252"/>
      <c r="AJS257" s="252"/>
      <c r="AJT257" s="252"/>
      <c r="AJU257" s="252"/>
      <c r="AJV257" s="252"/>
      <c r="AJW257" s="252"/>
      <c r="AJX257" s="252"/>
      <c r="AJY257" s="252"/>
      <c r="AJZ257" s="252"/>
      <c r="AKA257" s="252"/>
      <c r="AKB257" s="252"/>
      <c r="AKC257" s="252"/>
      <c r="AKD257" s="252"/>
      <c r="AKE257" s="252"/>
      <c r="AKF257" s="252"/>
      <c r="AKG257" s="252"/>
      <c r="AKH257" s="252"/>
      <c r="AKI257" s="252"/>
      <c r="AKJ257" s="252"/>
      <c r="AKK257" s="252"/>
      <c r="AKL257" s="252"/>
      <c r="AKM257" s="252"/>
      <c r="AKN257" s="252"/>
      <c r="AKO257" s="252"/>
      <c r="AKP257" s="252"/>
      <c r="AKQ257" s="252"/>
      <c r="AKR257" s="252"/>
      <c r="AKS257" s="252"/>
      <c r="AKT257" s="252"/>
      <c r="AKU257" s="252"/>
      <c r="AKV257" s="252"/>
      <c r="AKW257" s="252"/>
      <c r="AKX257" s="252"/>
      <c r="AKY257" s="252"/>
      <c r="AKZ257" s="252"/>
      <c r="ALA257" s="252"/>
      <c r="ALB257" s="252"/>
      <c r="ALC257" s="252"/>
      <c r="ALD257" s="252"/>
      <c r="ALE257" s="252"/>
      <c r="ALF257" s="252"/>
      <c r="ALG257" s="252"/>
      <c r="ALH257" s="252"/>
      <c r="ALI257" s="252"/>
      <c r="ALJ257" s="252"/>
      <c r="ALK257" s="252"/>
      <c r="ALL257" s="252"/>
      <c r="ALM257" s="252"/>
      <c r="ALN257" s="252"/>
      <c r="ALO257" s="252"/>
      <c r="ALP257" s="252"/>
      <c r="ALQ257" s="252"/>
      <c r="ALR257" s="252"/>
      <c r="ALS257" s="252"/>
      <c r="ALT257" s="252"/>
      <c r="ALU257" s="252"/>
      <c r="ALV257" s="252"/>
      <c r="ALW257" s="252"/>
      <c r="ALX257" s="252"/>
      <c r="ALY257" s="252"/>
      <c r="ALZ257" s="252"/>
      <c r="AMA257" s="252"/>
      <c r="AMB257" s="252"/>
      <c r="AMC257" s="252"/>
      <c r="AMD257" s="252"/>
      <c r="AME257" s="252"/>
      <c r="AMF257" s="252"/>
      <c r="AMG257" s="252"/>
      <c r="AMH257" s="252"/>
      <c r="AMI257" s="252"/>
      <c r="AMJ257" s="252"/>
      <c r="AMK257" s="252"/>
      <c r="AML257" s="252"/>
      <c r="AMM257" s="252"/>
      <c r="AMN257" s="252"/>
      <c r="AMO257" s="252"/>
      <c r="AMP257" s="252"/>
      <c r="AMQ257" s="252"/>
      <c r="AMR257" s="252"/>
      <c r="AMS257" s="252"/>
      <c r="AMT257" s="252"/>
      <c r="AMU257" s="252"/>
      <c r="AMV257" s="252"/>
      <c r="AMW257" s="252"/>
      <c r="AMX257" s="252"/>
      <c r="AMY257" s="252"/>
      <c r="AMZ257" s="252"/>
      <c r="ANA257" s="252"/>
      <c r="ANB257" s="252"/>
      <c r="ANC257" s="252"/>
      <c r="AND257" s="252"/>
      <c r="ANE257" s="252"/>
      <c r="ANF257" s="252"/>
      <c r="ANG257" s="252"/>
      <c r="ANH257" s="252"/>
      <c r="ANI257" s="252"/>
      <c r="ANJ257" s="252"/>
      <c r="ANK257" s="252"/>
      <c r="ANL257" s="252"/>
      <c r="ANM257" s="252"/>
      <c r="ANN257" s="252"/>
      <c r="ANO257" s="252"/>
      <c r="ANP257" s="252"/>
      <c r="ANQ257" s="252"/>
      <c r="ANR257" s="252"/>
      <c r="ANS257" s="252"/>
      <c r="ANT257" s="252"/>
      <c r="ANU257" s="252"/>
      <c r="ANV257" s="252"/>
      <c r="ANW257" s="252"/>
      <c r="ANX257" s="252"/>
      <c r="ANY257" s="252"/>
      <c r="ANZ257" s="252"/>
      <c r="AOA257" s="252"/>
      <c r="AOB257" s="252"/>
      <c r="AOC257" s="252"/>
      <c r="AOD257" s="252"/>
      <c r="AOE257" s="252"/>
      <c r="AOF257" s="252"/>
      <c r="AOG257" s="252"/>
      <c r="AOH257" s="252"/>
      <c r="AOI257" s="252"/>
      <c r="AOJ257" s="252"/>
      <c r="AOK257" s="252"/>
      <c r="AOL257" s="252"/>
      <c r="AOM257" s="252"/>
      <c r="AON257" s="252"/>
      <c r="AOO257" s="252"/>
      <c r="AOP257" s="252"/>
      <c r="AOQ257" s="252"/>
      <c r="AOR257" s="252"/>
      <c r="AOS257" s="252"/>
      <c r="AOT257" s="252"/>
      <c r="AOU257" s="252"/>
      <c r="AOV257" s="252"/>
      <c r="AOW257" s="252"/>
      <c r="AOX257" s="252"/>
      <c r="AOY257" s="252"/>
      <c r="AOZ257" s="252"/>
      <c r="APA257" s="252"/>
      <c r="APB257" s="252"/>
      <c r="APC257" s="252"/>
      <c r="APD257" s="252"/>
      <c r="APE257" s="252"/>
      <c r="APF257" s="252"/>
      <c r="APG257" s="252"/>
      <c r="APH257" s="252"/>
      <c r="API257" s="252"/>
      <c r="APJ257" s="252"/>
      <c r="APK257" s="252"/>
      <c r="APL257" s="252"/>
      <c r="APM257" s="252"/>
      <c r="APN257" s="252"/>
      <c r="APO257" s="252"/>
      <c r="APP257" s="252"/>
    </row>
    <row r="258" spans="1:1108" s="249" customFormat="1">
      <c r="A258" s="42">
        <v>540</v>
      </c>
      <c r="B258" s="168">
        <v>243</v>
      </c>
      <c r="C258" s="102" t="s">
        <v>1395</v>
      </c>
      <c r="D258" s="174">
        <v>2030</v>
      </c>
      <c r="E258" s="97" t="s">
        <v>1396</v>
      </c>
      <c r="F258" s="280" t="s">
        <v>1398</v>
      </c>
      <c r="G258" s="405" t="s">
        <v>1397</v>
      </c>
      <c r="H258" s="405" t="s">
        <v>1400</v>
      </c>
      <c r="I258" s="405" t="s">
        <v>1399</v>
      </c>
      <c r="J258" s="10" t="s">
        <v>1401</v>
      </c>
      <c r="K258" s="10" t="s">
        <v>1402</v>
      </c>
      <c r="L258" s="74" t="s">
        <v>1403</v>
      </c>
      <c r="M258" s="10" t="s">
        <v>1404</v>
      </c>
      <c r="N258" s="74" t="s">
        <v>201</v>
      </c>
      <c r="O258" s="177">
        <v>101704</v>
      </c>
      <c r="P258" s="401">
        <v>25</v>
      </c>
      <c r="Q258" s="401" t="s">
        <v>0</v>
      </c>
      <c r="R258" s="401">
        <v>70</v>
      </c>
      <c r="S258" s="109" t="s">
        <v>0</v>
      </c>
      <c r="T258" s="109">
        <v>1.5</v>
      </c>
      <c r="U258" s="109" t="s">
        <v>0</v>
      </c>
      <c r="V258" s="109">
        <v>6.2</v>
      </c>
      <c r="W258" s="109" t="s">
        <v>0</v>
      </c>
      <c r="X258" s="109">
        <v>3</v>
      </c>
      <c r="Y258" s="109" t="s">
        <v>0</v>
      </c>
      <c r="Z258" s="109">
        <v>3</v>
      </c>
      <c r="AA258" s="109" t="s">
        <v>0</v>
      </c>
      <c r="AB258" s="109"/>
      <c r="AC258" s="109" t="s">
        <v>0</v>
      </c>
      <c r="AD258" s="109"/>
      <c r="AE258" s="109" t="s">
        <v>0</v>
      </c>
      <c r="AF258" s="77">
        <v>2.5</v>
      </c>
      <c r="AG258" s="78">
        <v>6</v>
      </c>
      <c r="AH258" s="77" t="s">
        <v>1181</v>
      </c>
      <c r="AI258" s="77" t="s">
        <v>0</v>
      </c>
      <c r="AJ258" s="78"/>
      <c r="AK258" s="78"/>
      <c r="AL258" s="25" t="s">
        <v>11</v>
      </c>
      <c r="AM258" s="25"/>
      <c r="AN258" s="25"/>
      <c r="AO258" s="25"/>
      <c r="AP258" s="111">
        <v>20</v>
      </c>
      <c r="AQ258" s="111" t="s">
        <v>7</v>
      </c>
      <c r="AR258" s="83">
        <v>2.4E-2</v>
      </c>
      <c r="AS258" s="83" t="s">
        <v>20</v>
      </c>
      <c r="AT258" s="265"/>
      <c r="AU258" s="266"/>
      <c r="AV258" s="266"/>
      <c r="AW258" s="74" t="s">
        <v>206</v>
      </c>
      <c r="AX258" s="74" t="s">
        <v>207</v>
      </c>
      <c r="AY258" s="74" t="s">
        <v>208</v>
      </c>
      <c r="AZ258" s="74" t="s">
        <v>209</v>
      </c>
      <c r="BA258" s="152" t="s">
        <v>4</v>
      </c>
      <c r="BB258" s="86" t="s">
        <v>165</v>
      </c>
      <c r="BC258" s="86" t="s">
        <v>4</v>
      </c>
      <c r="BD258" s="86" t="s">
        <v>166</v>
      </c>
      <c r="BE258" s="404" t="s">
        <v>1405</v>
      </c>
      <c r="BF258" s="96" t="s">
        <v>1406</v>
      </c>
      <c r="BG258" s="96" t="s">
        <v>1407</v>
      </c>
      <c r="BH258" s="96" t="s">
        <v>1408</v>
      </c>
      <c r="BM258" s="155" t="s">
        <v>215</v>
      </c>
      <c r="BN258" s="154" t="s">
        <v>216</v>
      </c>
      <c r="BO258" s="154" t="s">
        <v>217</v>
      </c>
      <c r="BP258" s="154" t="s">
        <v>218</v>
      </c>
      <c r="BQ258" s="155" t="s">
        <v>219</v>
      </c>
      <c r="BR258" s="154" t="s">
        <v>220</v>
      </c>
      <c r="BS258" s="121" t="s">
        <v>221</v>
      </c>
      <c r="BT258" s="121" t="s">
        <v>222</v>
      </c>
      <c r="BU258" s="121" t="s">
        <v>215</v>
      </c>
      <c r="BV258" s="121" t="s">
        <v>216</v>
      </c>
      <c r="BW258" s="121" t="s">
        <v>217</v>
      </c>
      <c r="BX258" s="121" t="s">
        <v>218</v>
      </c>
      <c r="BY258" s="121" t="s">
        <v>283</v>
      </c>
      <c r="BZ258" s="154"/>
      <c r="CA258" s="154"/>
      <c r="CB258" s="154"/>
      <c r="CC258" s="154" t="s">
        <v>227</v>
      </c>
      <c r="CD258" s="156" t="s">
        <v>228</v>
      </c>
      <c r="CE258" s="157" t="s">
        <v>229</v>
      </c>
      <c r="CF258" s="157" t="s">
        <v>230</v>
      </c>
      <c r="CG258" s="245" t="s">
        <v>231</v>
      </c>
      <c r="CH258" s="154" t="s">
        <v>232</v>
      </c>
      <c r="CI258" s="156" t="s">
        <v>233</v>
      </c>
      <c r="CJ258" s="156" t="s">
        <v>234</v>
      </c>
      <c r="CK258" s="158"/>
      <c r="CL258" s="158"/>
      <c r="CM258" s="158"/>
      <c r="CN258" s="158"/>
      <c r="CO258" s="158"/>
      <c r="CP258" s="158"/>
      <c r="CQ258" s="158"/>
      <c r="CR258" s="158"/>
      <c r="CS258" s="158"/>
      <c r="CT258" s="158"/>
      <c r="CU258" s="158"/>
      <c r="CV258" s="158"/>
      <c r="CW258" s="158"/>
      <c r="CX258" s="158"/>
      <c r="CY258" s="158"/>
      <c r="CZ258" s="91"/>
      <c r="DA258" s="92"/>
      <c r="DB258" s="92"/>
      <c r="DC258" s="92"/>
      <c r="DD258" s="92"/>
      <c r="DE258" s="91" t="s">
        <v>235</v>
      </c>
      <c r="DF258" s="92"/>
      <c r="DG258" s="158"/>
      <c r="DH258" s="158"/>
      <c r="DI258" s="92"/>
      <c r="DJ258" s="91"/>
      <c r="DK258" s="91"/>
      <c r="DL258" s="91"/>
      <c r="DM258" s="127" t="s">
        <v>283</v>
      </c>
      <c r="DN258" s="127" t="s">
        <v>283</v>
      </c>
      <c r="DO258" s="127" t="s">
        <v>283</v>
      </c>
      <c r="DP258" s="127"/>
      <c r="DQ258" s="91"/>
      <c r="DR258" s="91"/>
      <c r="DS258" s="91"/>
      <c r="DT258" s="91"/>
      <c r="DU258" s="91" t="s">
        <v>1173</v>
      </c>
      <c r="DV258" s="91" t="s">
        <v>1174</v>
      </c>
      <c r="DW258" s="91" t="s">
        <v>1175</v>
      </c>
      <c r="DX258" s="91" t="s">
        <v>1176</v>
      </c>
      <c r="DY258" s="91"/>
      <c r="DZ258" s="91"/>
      <c r="EA258" s="91"/>
      <c r="EB258" s="91"/>
      <c r="EC258" s="91"/>
      <c r="ED258" s="91"/>
      <c r="EE258" s="91"/>
      <c r="EF258" s="91"/>
      <c r="EG258" s="94"/>
      <c r="EH258" s="94"/>
      <c r="EI258" s="95"/>
      <c r="EJ258" s="95"/>
      <c r="EK258" s="96"/>
      <c r="EL258" s="74"/>
      <c r="EM258" s="74"/>
      <c r="EN258" s="137"/>
      <c r="EO258" s="185"/>
      <c r="EP258" s="185"/>
      <c r="EQ258" s="185" t="s">
        <v>1409</v>
      </c>
      <c r="ER258" s="185" t="s">
        <v>1410</v>
      </c>
      <c r="ES258" s="185" t="s">
        <v>1411</v>
      </c>
      <c r="ET258" s="185"/>
      <c r="EU258" s="185"/>
      <c r="EV258" s="137"/>
      <c r="EW258" s="137"/>
      <c r="EX258" s="356"/>
      <c r="EY258" s="356"/>
      <c r="EZ258" s="356"/>
      <c r="FA258" s="356"/>
      <c r="FB258" s="356"/>
      <c r="FC258" s="356"/>
      <c r="FD258" s="356"/>
      <c r="FE258" s="356"/>
      <c r="FF258" s="240">
        <v>41143</v>
      </c>
      <c r="FG258" s="248"/>
      <c r="FH258" s="248"/>
      <c r="FI258" s="240">
        <v>115770</v>
      </c>
      <c r="FJ258" s="409"/>
      <c r="FK258" s="248"/>
      <c r="FL258" s="135">
        <v>1</v>
      </c>
      <c r="FM258" s="136"/>
      <c r="FN258" s="136"/>
      <c r="FO258" s="136"/>
      <c r="FP258" s="136"/>
      <c r="FQ258" s="136"/>
      <c r="FR258" s="136"/>
      <c r="FS258" s="136"/>
      <c r="FT258" s="136"/>
      <c r="FU258" s="136"/>
      <c r="FV258" s="136"/>
    </row>
    <row r="259" spans="1:1108" s="249" customFormat="1">
      <c r="A259" s="42">
        <v>541</v>
      </c>
      <c r="B259" s="168">
        <v>244</v>
      </c>
      <c r="C259" s="102" t="s">
        <v>1412</v>
      </c>
      <c r="D259" s="174">
        <v>2030</v>
      </c>
      <c r="E259" s="97" t="s">
        <v>1396</v>
      </c>
      <c r="F259" s="280" t="s">
        <v>1398</v>
      </c>
      <c r="G259" s="405" t="s">
        <v>1397</v>
      </c>
      <c r="H259" s="405" t="s">
        <v>1400</v>
      </c>
      <c r="I259" s="405" t="s">
        <v>1399</v>
      </c>
      <c r="J259" s="10" t="s">
        <v>1401</v>
      </c>
      <c r="K259" s="10" t="s">
        <v>1402</v>
      </c>
      <c r="L259" s="74" t="s">
        <v>1403</v>
      </c>
      <c r="M259" s="10" t="s">
        <v>1404</v>
      </c>
      <c r="N259" s="74" t="s">
        <v>201</v>
      </c>
      <c r="O259" s="177">
        <v>101707</v>
      </c>
      <c r="P259" s="401">
        <v>30</v>
      </c>
      <c r="Q259" s="401" t="s">
        <v>0</v>
      </c>
      <c r="R259" s="401">
        <v>80</v>
      </c>
      <c r="S259" s="109" t="s">
        <v>0</v>
      </c>
      <c r="T259" s="109">
        <v>1.75</v>
      </c>
      <c r="U259" s="109" t="s">
        <v>0</v>
      </c>
      <c r="V259" s="109">
        <v>6.8</v>
      </c>
      <c r="W259" s="109" t="s">
        <v>0</v>
      </c>
      <c r="X259" s="109">
        <v>3</v>
      </c>
      <c r="Y259" s="109" t="s">
        <v>0</v>
      </c>
      <c r="Z259" s="109">
        <v>3</v>
      </c>
      <c r="AA259" s="109" t="s">
        <v>0</v>
      </c>
      <c r="AB259" s="109"/>
      <c r="AC259" s="109" t="s">
        <v>0</v>
      </c>
      <c r="AD259" s="109"/>
      <c r="AE259" s="109" t="s">
        <v>0</v>
      </c>
      <c r="AF259" s="77">
        <v>3</v>
      </c>
      <c r="AG259" s="78">
        <v>6</v>
      </c>
      <c r="AH259" s="77" t="s">
        <v>1183</v>
      </c>
      <c r="AI259" s="77" t="s">
        <v>0</v>
      </c>
      <c r="AJ259" s="78"/>
      <c r="AK259" s="78"/>
      <c r="AL259" s="25" t="s">
        <v>11</v>
      </c>
      <c r="AM259" s="25"/>
      <c r="AN259" s="25"/>
      <c r="AO259" s="25"/>
      <c r="AP259" s="111">
        <v>20</v>
      </c>
      <c r="AQ259" s="111" t="s">
        <v>7</v>
      </c>
      <c r="AR259" s="83">
        <v>3.5999999999999997E-2</v>
      </c>
      <c r="AS259" s="83" t="s">
        <v>20</v>
      </c>
      <c r="AT259" s="265"/>
      <c r="AU259" s="266"/>
      <c r="AV259" s="266"/>
      <c r="AW259" s="74" t="s">
        <v>206</v>
      </c>
      <c r="AX259" s="74" t="s">
        <v>207</v>
      </c>
      <c r="AY259" s="74" t="s">
        <v>208</v>
      </c>
      <c r="AZ259" s="74" t="s">
        <v>209</v>
      </c>
      <c r="BA259" s="152" t="s">
        <v>4</v>
      </c>
      <c r="BB259" s="86" t="s">
        <v>165</v>
      </c>
      <c r="BC259" s="86" t="s">
        <v>4</v>
      </c>
      <c r="BD259" s="86" t="s">
        <v>166</v>
      </c>
      <c r="BE259" s="404" t="s">
        <v>1405</v>
      </c>
      <c r="BF259" s="96" t="s">
        <v>1406</v>
      </c>
      <c r="BG259" s="96" t="s">
        <v>1407</v>
      </c>
      <c r="BH259" s="96" t="s">
        <v>1408</v>
      </c>
      <c r="BM259" s="155" t="s">
        <v>215</v>
      </c>
      <c r="BN259" s="154" t="s">
        <v>216</v>
      </c>
      <c r="BO259" s="154" t="s">
        <v>217</v>
      </c>
      <c r="BP259" s="154" t="s">
        <v>218</v>
      </c>
      <c r="BQ259" s="155" t="s">
        <v>219</v>
      </c>
      <c r="BR259" s="154" t="s">
        <v>220</v>
      </c>
      <c r="BS259" s="121" t="s">
        <v>221</v>
      </c>
      <c r="BT259" s="121" t="s">
        <v>222</v>
      </c>
      <c r="BU259" s="121" t="s">
        <v>215</v>
      </c>
      <c r="BV259" s="121" t="s">
        <v>216</v>
      </c>
      <c r="BW259" s="121" t="s">
        <v>217</v>
      </c>
      <c r="BX259" s="121" t="s">
        <v>218</v>
      </c>
      <c r="BY259" s="121" t="s">
        <v>283</v>
      </c>
      <c r="BZ259" s="154"/>
      <c r="CA259" s="154"/>
      <c r="CB259" s="154"/>
      <c r="CC259" s="154" t="s">
        <v>227</v>
      </c>
      <c r="CD259" s="156" t="s">
        <v>228</v>
      </c>
      <c r="CE259" s="157" t="s">
        <v>229</v>
      </c>
      <c r="CF259" s="157" t="s">
        <v>230</v>
      </c>
      <c r="CG259" s="245" t="s">
        <v>231</v>
      </c>
      <c r="CH259" s="154" t="s">
        <v>232</v>
      </c>
      <c r="CI259" s="156" t="s">
        <v>233</v>
      </c>
      <c r="CJ259" s="156" t="s">
        <v>234</v>
      </c>
      <c r="CK259" s="158"/>
      <c r="CL259" s="158"/>
      <c r="CM259" s="158"/>
      <c r="CN259" s="158"/>
      <c r="CO259" s="158"/>
      <c r="CP259" s="158"/>
      <c r="CQ259" s="158"/>
      <c r="CR259" s="158"/>
      <c r="CS259" s="158"/>
      <c r="CT259" s="158"/>
      <c r="CU259" s="158"/>
      <c r="CV259" s="158"/>
      <c r="CW259" s="158"/>
      <c r="CX259" s="158"/>
      <c r="CY259" s="158"/>
      <c r="CZ259" s="91"/>
      <c r="DA259" s="92"/>
      <c r="DB259" s="92"/>
      <c r="DC259" s="92"/>
      <c r="DD259" s="92"/>
      <c r="DE259" s="91" t="s">
        <v>235</v>
      </c>
      <c r="DF259" s="92"/>
      <c r="DG259" s="158"/>
      <c r="DH259" s="158"/>
      <c r="DI259" s="92"/>
      <c r="DJ259" s="91"/>
      <c r="DK259" s="91"/>
      <c r="DL259" s="91"/>
      <c r="DM259" s="127" t="s">
        <v>283</v>
      </c>
      <c r="DN259" s="127" t="s">
        <v>283</v>
      </c>
      <c r="DO259" s="127" t="s">
        <v>283</v>
      </c>
      <c r="DP259" s="127"/>
      <c r="DQ259" s="91"/>
      <c r="DR259" s="91"/>
      <c r="DS259" s="91"/>
      <c r="DT259" s="91"/>
      <c r="DU259" s="91" t="s">
        <v>1173</v>
      </c>
      <c r="DV259" s="91" t="s">
        <v>1174</v>
      </c>
      <c r="DW259" s="91" t="s">
        <v>1175</v>
      </c>
      <c r="DX259" s="91" t="s">
        <v>1176</v>
      </c>
      <c r="DY259" s="91"/>
      <c r="DZ259" s="91"/>
      <c r="EA259" s="91"/>
      <c r="EB259" s="91"/>
      <c r="EC259" s="91"/>
      <c r="ED259" s="91"/>
      <c r="EE259" s="91"/>
      <c r="EF259" s="91"/>
      <c r="EG259" s="94"/>
      <c r="EH259" s="94"/>
      <c r="EI259" s="95"/>
      <c r="EJ259" s="95"/>
      <c r="EK259" s="96"/>
      <c r="EL259" s="74"/>
      <c r="EM259" s="74"/>
      <c r="EN259" s="137"/>
      <c r="EO259" s="185"/>
      <c r="EP259" s="185"/>
      <c r="EQ259" s="185" t="s">
        <v>1409</v>
      </c>
      <c r="ER259" s="185" t="s">
        <v>1410</v>
      </c>
      <c r="ES259" s="185" t="s">
        <v>1411</v>
      </c>
      <c r="ET259" s="185"/>
      <c r="EU259" s="185"/>
      <c r="EV259" s="137"/>
      <c r="EW259" s="137"/>
      <c r="EX259" s="356"/>
      <c r="EY259" s="356"/>
      <c r="EZ259" s="356"/>
      <c r="FA259" s="356"/>
      <c r="FB259" s="356"/>
      <c r="FC259" s="356"/>
      <c r="FD259" s="356"/>
      <c r="FE259" s="356"/>
      <c r="FF259" s="240">
        <v>41144</v>
      </c>
      <c r="FG259" s="248"/>
      <c r="FH259" s="248"/>
      <c r="FI259" s="240">
        <v>115771</v>
      </c>
      <c r="FJ259" s="409"/>
      <c r="FK259" s="248"/>
      <c r="FL259" s="135">
        <v>1</v>
      </c>
      <c r="FM259" s="136"/>
      <c r="FN259" s="136"/>
      <c r="FO259" s="136"/>
      <c r="FP259" s="136"/>
      <c r="FQ259" s="136"/>
      <c r="FR259" s="136"/>
      <c r="FS259" s="136"/>
      <c r="FT259" s="136"/>
      <c r="FU259" s="136"/>
      <c r="FV259" s="136"/>
    </row>
    <row r="260" spans="1:1108" s="249" customFormat="1">
      <c r="A260" s="42">
        <v>542</v>
      </c>
      <c r="B260" s="168">
        <v>245</v>
      </c>
      <c r="C260" s="102" t="s">
        <v>1413</v>
      </c>
      <c r="D260" s="174">
        <v>2030</v>
      </c>
      <c r="E260" s="97" t="s">
        <v>1396</v>
      </c>
      <c r="F260" s="280" t="s">
        <v>1398</v>
      </c>
      <c r="G260" s="405" t="s">
        <v>1397</v>
      </c>
      <c r="H260" s="405" t="s">
        <v>1400</v>
      </c>
      <c r="I260" s="405" t="s">
        <v>1399</v>
      </c>
      <c r="J260" s="10" t="s">
        <v>1401</v>
      </c>
      <c r="K260" s="10" t="s">
        <v>1402</v>
      </c>
      <c r="L260" s="74" t="s">
        <v>1403</v>
      </c>
      <c r="M260" s="10" t="s">
        <v>1404</v>
      </c>
      <c r="N260" s="74" t="s">
        <v>201</v>
      </c>
      <c r="O260" s="177">
        <v>101708</v>
      </c>
      <c r="P260" s="401">
        <v>38</v>
      </c>
      <c r="Q260" s="401" t="s">
        <v>0</v>
      </c>
      <c r="R260" s="401">
        <v>90</v>
      </c>
      <c r="S260" s="109" t="s">
        <v>0</v>
      </c>
      <c r="T260" s="109">
        <v>1.75</v>
      </c>
      <c r="U260" s="109" t="s">
        <v>0</v>
      </c>
      <c r="V260" s="109">
        <v>7.3</v>
      </c>
      <c r="W260" s="109" t="s">
        <v>0</v>
      </c>
      <c r="X260" s="109">
        <v>3.5</v>
      </c>
      <c r="Y260" s="109" t="s">
        <v>0</v>
      </c>
      <c r="Z260" s="109">
        <v>3</v>
      </c>
      <c r="AA260" s="109" t="s">
        <v>0</v>
      </c>
      <c r="AB260" s="109"/>
      <c r="AC260" s="109" t="s">
        <v>0</v>
      </c>
      <c r="AD260" s="109"/>
      <c r="AE260" s="109" t="s">
        <v>0</v>
      </c>
      <c r="AF260" s="77">
        <v>3.5</v>
      </c>
      <c r="AG260" s="78">
        <v>6</v>
      </c>
      <c r="AH260" s="77" t="s">
        <v>1186</v>
      </c>
      <c r="AI260" s="77" t="s">
        <v>0</v>
      </c>
      <c r="AJ260" s="78"/>
      <c r="AK260" s="78"/>
      <c r="AL260" s="25" t="s">
        <v>11</v>
      </c>
      <c r="AM260" s="25"/>
      <c r="AN260" s="25"/>
      <c r="AO260" s="25"/>
      <c r="AP260" s="111">
        <v>20</v>
      </c>
      <c r="AQ260" s="111" t="s">
        <v>7</v>
      </c>
      <c r="AR260" s="83">
        <v>5.1999999999999998E-2</v>
      </c>
      <c r="AS260" s="83" t="s">
        <v>20</v>
      </c>
      <c r="AT260" s="265"/>
      <c r="AU260" s="266"/>
      <c r="AV260" s="266"/>
      <c r="AW260" s="74" t="s">
        <v>206</v>
      </c>
      <c r="AX260" s="74" t="s">
        <v>207</v>
      </c>
      <c r="AY260" s="74" t="s">
        <v>208</v>
      </c>
      <c r="AZ260" s="74" t="s">
        <v>209</v>
      </c>
      <c r="BA260" s="152" t="s">
        <v>4</v>
      </c>
      <c r="BB260" s="86" t="s">
        <v>165</v>
      </c>
      <c r="BC260" s="86" t="s">
        <v>4</v>
      </c>
      <c r="BD260" s="86" t="s">
        <v>166</v>
      </c>
      <c r="BE260" s="404" t="s">
        <v>1405</v>
      </c>
      <c r="BF260" s="96" t="s">
        <v>1406</v>
      </c>
      <c r="BG260" s="96" t="s">
        <v>1407</v>
      </c>
      <c r="BH260" s="96" t="s">
        <v>1408</v>
      </c>
      <c r="BM260" s="155" t="s">
        <v>215</v>
      </c>
      <c r="BN260" s="154" t="s">
        <v>216</v>
      </c>
      <c r="BO260" s="154" t="s">
        <v>217</v>
      </c>
      <c r="BP260" s="154" t="s">
        <v>218</v>
      </c>
      <c r="BQ260" s="155" t="s">
        <v>219</v>
      </c>
      <c r="BR260" s="154" t="s">
        <v>220</v>
      </c>
      <c r="BS260" s="121" t="s">
        <v>221</v>
      </c>
      <c r="BT260" s="121" t="s">
        <v>222</v>
      </c>
      <c r="BU260" s="121" t="s">
        <v>215</v>
      </c>
      <c r="BV260" s="121" t="s">
        <v>216</v>
      </c>
      <c r="BW260" s="121" t="s">
        <v>217</v>
      </c>
      <c r="BX260" s="121" t="s">
        <v>218</v>
      </c>
      <c r="BY260" s="121" t="s">
        <v>283</v>
      </c>
      <c r="BZ260" s="154"/>
      <c r="CA260" s="154"/>
      <c r="CB260" s="154"/>
      <c r="CC260" s="154" t="s">
        <v>227</v>
      </c>
      <c r="CD260" s="156" t="s">
        <v>228</v>
      </c>
      <c r="CE260" s="157" t="s">
        <v>229</v>
      </c>
      <c r="CF260" s="157" t="s">
        <v>230</v>
      </c>
      <c r="CG260" s="245" t="s">
        <v>231</v>
      </c>
      <c r="CH260" s="154" t="s">
        <v>232</v>
      </c>
      <c r="CI260" s="156" t="s">
        <v>233</v>
      </c>
      <c r="CJ260" s="156" t="s">
        <v>234</v>
      </c>
      <c r="CK260" s="158"/>
      <c r="CL260" s="158"/>
      <c r="CM260" s="158"/>
      <c r="CN260" s="158"/>
      <c r="CO260" s="158"/>
      <c r="CP260" s="158"/>
      <c r="CQ260" s="158"/>
      <c r="CR260" s="158"/>
      <c r="CS260" s="158"/>
      <c r="CT260" s="158"/>
      <c r="CU260" s="158"/>
      <c r="CV260" s="158"/>
      <c r="CW260" s="158"/>
      <c r="CX260" s="158"/>
      <c r="CY260" s="158"/>
      <c r="CZ260" s="91"/>
      <c r="DA260" s="92"/>
      <c r="DB260" s="92"/>
      <c r="DC260" s="92"/>
      <c r="DD260" s="92"/>
      <c r="DE260" s="91" t="s">
        <v>235</v>
      </c>
      <c r="DF260" s="92"/>
      <c r="DG260" s="158"/>
      <c r="DH260" s="158"/>
      <c r="DI260" s="92"/>
      <c r="DJ260" s="91"/>
      <c r="DK260" s="91"/>
      <c r="DL260" s="91"/>
      <c r="DM260" s="127" t="s">
        <v>283</v>
      </c>
      <c r="DN260" s="127" t="s">
        <v>283</v>
      </c>
      <c r="DO260" s="127" t="s">
        <v>283</v>
      </c>
      <c r="DP260" s="127"/>
      <c r="DQ260" s="91"/>
      <c r="DR260" s="91"/>
      <c r="DS260" s="91"/>
      <c r="DT260" s="91"/>
      <c r="DU260" s="91" t="s">
        <v>1173</v>
      </c>
      <c r="DV260" s="91" t="s">
        <v>1174</v>
      </c>
      <c r="DW260" s="91" t="s">
        <v>1175</v>
      </c>
      <c r="DX260" s="91" t="s">
        <v>1176</v>
      </c>
      <c r="DY260" s="91"/>
      <c r="DZ260" s="91"/>
      <c r="EA260" s="91"/>
      <c r="EB260" s="91"/>
      <c r="EC260" s="91"/>
      <c r="ED260" s="91"/>
      <c r="EE260" s="91"/>
      <c r="EF260" s="91"/>
      <c r="EG260" s="94"/>
      <c r="EH260" s="94"/>
      <c r="EI260" s="95"/>
      <c r="EJ260" s="95"/>
      <c r="EK260" s="96"/>
      <c r="EL260" s="74"/>
      <c r="EM260" s="74"/>
      <c r="EN260" s="137"/>
      <c r="EO260" s="185"/>
      <c r="EP260" s="185"/>
      <c r="EQ260" s="185" t="s">
        <v>1409</v>
      </c>
      <c r="ER260" s="185" t="s">
        <v>1410</v>
      </c>
      <c r="ES260" s="185" t="s">
        <v>1411</v>
      </c>
      <c r="ET260" s="185"/>
      <c r="EU260" s="185"/>
      <c r="EV260" s="137"/>
      <c r="EW260" s="137"/>
      <c r="EX260" s="356"/>
      <c r="EY260" s="356"/>
      <c r="EZ260" s="356"/>
      <c r="FA260" s="356"/>
      <c r="FB260" s="356"/>
      <c r="FC260" s="356"/>
      <c r="FD260" s="356"/>
      <c r="FE260" s="356"/>
      <c r="FF260" s="240">
        <v>41145</v>
      </c>
      <c r="FG260" s="248"/>
      <c r="FH260" s="248"/>
      <c r="FI260" s="240">
        <v>115772</v>
      </c>
      <c r="FJ260" s="409"/>
      <c r="FK260" s="248"/>
      <c r="FL260" s="135">
        <v>1</v>
      </c>
      <c r="FM260" s="136"/>
      <c r="FN260" s="136"/>
      <c r="FO260" s="136"/>
      <c r="FP260" s="136"/>
      <c r="FQ260" s="136"/>
      <c r="FR260" s="136"/>
      <c r="FS260" s="136"/>
      <c r="FT260" s="136"/>
      <c r="FU260" s="136"/>
      <c r="FV260" s="136"/>
    </row>
    <row r="261" spans="1:1108" s="249" customFormat="1">
      <c r="A261" s="42">
        <v>543</v>
      </c>
      <c r="B261" s="168">
        <v>246</v>
      </c>
      <c r="C261" s="102" t="s">
        <v>1414</v>
      </c>
      <c r="D261" s="174">
        <v>2030</v>
      </c>
      <c r="E261" s="97" t="s">
        <v>1396</v>
      </c>
      <c r="F261" s="280" t="s">
        <v>1398</v>
      </c>
      <c r="G261" s="405" t="s">
        <v>1397</v>
      </c>
      <c r="H261" s="405" t="s">
        <v>1400</v>
      </c>
      <c r="I261" s="405" t="s">
        <v>1399</v>
      </c>
      <c r="J261" s="10" t="s">
        <v>1401</v>
      </c>
      <c r="K261" s="10" t="s">
        <v>1402</v>
      </c>
      <c r="L261" s="74" t="s">
        <v>1403</v>
      </c>
      <c r="M261" s="10" t="s">
        <v>1404</v>
      </c>
      <c r="N261" s="74" t="s">
        <v>201</v>
      </c>
      <c r="O261" s="177">
        <v>101711</v>
      </c>
      <c r="P261" s="401">
        <v>43</v>
      </c>
      <c r="Q261" s="401" t="s">
        <v>0</v>
      </c>
      <c r="R261" s="401">
        <v>105</v>
      </c>
      <c r="S261" s="109" t="s">
        <v>0</v>
      </c>
      <c r="T261" s="109">
        <v>1.75</v>
      </c>
      <c r="U261" s="109" t="s">
        <v>0</v>
      </c>
      <c r="V261" s="109">
        <v>7.8</v>
      </c>
      <c r="W261" s="109" t="s">
        <v>0</v>
      </c>
      <c r="X261" s="109">
        <v>4</v>
      </c>
      <c r="Y261" s="109" t="s">
        <v>0</v>
      </c>
      <c r="Z261" s="109">
        <v>3</v>
      </c>
      <c r="AA261" s="109" t="s">
        <v>0</v>
      </c>
      <c r="AB261" s="109"/>
      <c r="AC261" s="109" t="s">
        <v>0</v>
      </c>
      <c r="AD261" s="109"/>
      <c r="AE261" s="109" t="s">
        <v>0</v>
      </c>
      <c r="AF261" s="77">
        <v>3.5</v>
      </c>
      <c r="AG261" s="78">
        <v>6</v>
      </c>
      <c r="AH261" s="77" t="s">
        <v>1186</v>
      </c>
      <c r="AI261" s="77" t="s">
        <v>0</v>
      </c>
      <c r="AJ261" s="78"/>
      <c r="AK261" s="78"/>
      <c r="AL261" s="25" t="s">
        <v>11</v>
      </c>
      <c r="AM261" s="25"/>
      <c r="AN261" s="25"/>
      <c r="AO261" s="25"/>
      <c r="AP261" s="111">
        <v>20</v>
      </c>
      <c r="AQ261" s="111" t="s">
        <v>7</v>
      </c>
      <c r="AR261" s="83">
        <v>7.1999999999999995E-2</v>
      </c>
      <c r="AS261" s="83" t="s">
        <v>20</v>
      </c>
      <c r="AT261" s="265"/>
      <c r="AU261" s="266"/>
      <c r="AV261" s="266"/>
      <c r="AW261" s="74" t="s">
        <v>206</v>
      </c>
      <c r="AX261" s="74" t="s">
        <v>207</v>
      </c>
      <c r="AY261" s="74" t="s">
        <v>208</v>
      </c>
      <c r="AZ261" s="74" t="s">
        <v>209</v>
      </c>
      <c r="BA261" s="152" t="s">
        <v>4</v>
      </c>
      <c r="BB261" s="86" t="s">
        <v>165</v>
      </c>
      <c r="BC261" s="86" t="s">
        <v>4</v>
      </c>
      <c r="BD261" s="86" t="s">
        <v>166</v>
      </c>
      <c r="BE261" s="404" t="s">
        <v>1405</v>
      </c>
      <c r="BF261" s="96" t="s">
        <v>1406</v>
      </c>
      <c r="BG261" s="96" t="s">
        <v>1407</v>
      </c>
      <c r="BH261" s="96" t="s">
        <v>1408</v>
      </c>
      <c r="BM261" s="155" t="s">
        <v>215</v>
      </c>
      <c r="BN261" s="154" t="s">
        <v>216</v>
      </c>
      <c r="BO261" s="154" t="s">
        <v>217</v>
      </c>
      <c r="BP261" s="154" t="s">
        <v>218</v>
      </c>
      <c r="BQ261" s="155" t="s">
        <v>219</v>
      </c>
      <c r="BR261" s="154" t="s">
        <v>220</v>
      </c>
      <c r="BS261" s="121" t="s">
        <v>221</v>
      </c>
      <c r="BT261" s="121" t="s">
        <v>222</v>
      </c>
      <c r="BU261" s="121" t="s">
        <v>215</v>
      </c>
      <c r="BV261" s="121" t="s">
        <v>216</v>
      </c>
      <c r="BW261" s="121" t="s">
        <v>217</v>
      </c>
      <c r="BX261" s="121" t="s">
        <v>218</v>
      </c>
      <c r="BY261" s="121" t="s">
        <v>283</v>
      </c>
      <c r="BZ261" s="154"/>
      <c r="CA261" s="154"/>
      <c r="CB261" s="154"/>
      <c r="CC261" s="154" t="s">
        <v>227</v>
      </c>
      <c r="CD261" s="156" t="s">
        <v>228</v>
      </c>
      <c r="CE261" s="157" t="s">
        <v>229</v>
      </c>
      <c r="CF261" s="157" t="s">
        <v>230</v>
      </c>
      <c r="CG261" s="245" t="s">
        <v>231</v>
      </c>
      <c r="CH261" s="154" t="s">
        <v>232</v>
      </c>
      <c r="CI261" s="156" t="s">
        <v>233</v>
      </c>
      <c r="CJ261" s="156" t="s">
        <v>234</v>
      </c>
      <c r="CK261" s="158"/>
      <c r="CL261" s="158"/>
      <c r="CM261" s="158"/>
      <c r="CN261" s="158"/>
      <c r="CO261" s="158"/>
      <c r="CP261" s="158"/>
      <c r="CQ261" s="158"/>
      <c r="CR261" s="158"/>
      <c r="CS261" s="158"/>
      <c r="CT261" s="158"/>
      <c r="CU261" s="158"/>
      <c r="CV261" s="158"/>
      <c r="CW261" s="158"/>
      <c r="CX261" s="158"/>
      <c r="CY261" s="158"/>
      <c r="CZ261" s="91"/>
      <c r="DA261" s="92"/>
      <c r="DB261" s="92"/>
      <c r="DC261" s="92"/>
      <c r="DD261" s="92"/>
      <c r="DE261" s="91" t="s">
        <v>235</v>
      </c>
      <c r="DF261" s="92"/>
      <c r="DG261" s="158"/>
      <c r="DH261" s="158"/>
      <c r="DI261" s="92"/>
      <c r="DJ261" s="91"/>
      <c r="DK261" s="91"/>
      <c r="DL261" s="91"/>
      <c r="DM261" s="127" t="s">
        <v>283</v>
      </c>
      <c r="DN261" s="127" t="s">
        <v>283</v>
      </c>
      <c r="DO261" s="127" t="s">
        <v>283</v>
      </c>
      <c r="DP261" s="127"/>
      <c r="DQ261" s="91"/>
      <c r="DR261" s="91"/>
      <c r="DS261" s="91"/>
      <c r="DT261" s="91"/>
      <c r="DU261" s="91" t="s">
        <v>1173</v>
      </c>
      <c r="DV261" s="91" t="s">
        <v>1174</v>
      </c>
      <c r="DW261" s="91" t="s">
        <v>1175</v>
      </c>
      <c r="DX261" s="91" t="s">
        <v>1176</v>
      </c>
      <c r="DY261" s="91"/>
      <c r="DZ261" s="91"/>
      <c r="EA261" s="91"/>
      <c r="EB261" s="91"/>
      <c r="EC261" s="91"/>
      <c r="ED261" s="91"/>
      <c r="EE261" s="91"/>
      <c r="EF261" s="91"/>
      <c r="EG261" s="94"/>
      <c r="EH261" s="94"/>
      <c r="EI261" s="95"/>
      <c r="EJ261" s="95"/>
      <c r="EK261" s="96"/>
      <c r="EL261" s="74"/>
      <c r="EM261" s="74"/>
      <c r="EN261" s="137"/>
      <c r="EO261" s="185"/>
      <c r="EP261" s="185"/>
      <c r="EQ261" s="185" t="s">
        <v>1409</v>
      </c>
      <c r="ER261" s="185" t="s">
        <v>1410</v>
      </c>
      <c r="ES261" s="185" t="s">
        <v>1411</v>
      </c>
      <c r="ET261" s="185"/>
      <c r="EU261" s="185"/>
      <c r="EV261" s="137"/>
      <c r="EW261" s="137"/>
      <c r="EX261" s="356"/>
      <c r="EY261" s="356"/>
      <c r="EZ261" s="356"/>
      <c r="FA261" s="356"/>
      <c r="FB261" s="356"/>
      <c r="FC261" s="356"/>
      <c r="FD261" s="356"/>
      <c r="FE261" s="356"/>
      <c r="FF261" s="240">
        <v>25378</v>
      </c>
      <c r="FG261" s="248"/>
      <c r="FH261" s="248"/>
      <c r="FI261" s="240">
        <v>115773</v>
      </c>
      <c r="FJ261" s="409"/>
      <c r="FK261" s="248"/>
      <c r="FL261" s="135">
        <v>1</v>
      </c>
      <c r="FM261" s="136"/>
      <c r="FN261" s="136"/>
      <c r="FO261" s="136"/>
      <c r="FP261" s="136"/>
      <c r="FQ261" s="136"/>
      <c r="FR261" s="136"/>
      <c r="FS261" s="136"/>
      <c r="FT261" s="136"/>
      <c r="FU261" s="136"/>
      <c r="FV261" s="136"/>
    </row>
    <row r="262" spans="1:1108" s="249" customFormat="1">
      <c r="A262" s="42">
        <v>544</v>
      </c>
      <c r="B262" s="168">
        <v>247</v>
      </c>
      <c r="C262" s="102" t="s">
        <v>1415</v>
      </c>
      <c r="D262" s="174">
        <v>2030</v>
      </c>
      <c r="E262" s="97" t="s">
        <v>1396</v>
      </c>
      <c r="F262" s="280" t="s">
        <v>1398</v>
      </c>
      <c r="G262" s="405" t="s">
        <v>1397</v>
      </c>
      <c r="H262" s="405" t="s">
        <v>1400</v>
      </c>
      <c r="I262" s="405" t="s">
        <v>1399</v>
      </c>
      <c r="J262" s="10" t="s">
        <v>1401</v>
      </c>
      <c r="K262" s="10" t="s">
        <v>1402</v>
      </c>
      <c r="L262" s="74" t="s">
        <v>1403</v>
      </c>
      <c r="M262" s="10" t="s">
        <v>1404</v>
      </c>
      <c r="N262" s="74" t="s">
        <v>201</v>
      </c>
      <c r="O262" s="177">
        <v>101714</v>
      </c>
      <c r="P262" s="401">
        <v>50</v>
      </c>
      <c r="Q262" s="401" t="s">
        <v>0</v>
      </c>
      <c r="R262" s="401">
        <v>115</v>
      </c>
      <c r="S262" s="109" t="s">
        <v>0</v>
      </c>
      <c r="T262" s="109">
        <v>2</v>
      </c>
      <c r="U262" s="109" t="s">
        <v>0</v>
      </c>
      <c r="V262" s="109">
        <v>8.3000000000000007</v>
      </c>
      <c r="W262" s="109" t="s">
        <v>0</v>
      </c>
      <c r="X262" s="109">
        <v>4</v>
      </c>
      <c r="Y262" s="109" t="s">
        <v>0</v>
      </c>
      <c r="Z262" s="109">
        <v>3</v>
      </c>
      <c r="AA262" s="109" t="s">
        <v>0</v>
      </c>
      <c r="AB262" s="109"/>
      <c r="AC262" s="109" t="s">
        <v>0</v>
      </c>
      <c r="AD262" s="109"/>
      <c r="AE262" s="109" t="s">
        <v>0</v>
      </c>
      <c r="AF262" s="77">
        <v>4</v>
      </c>
      <c r="AG262" s="78">
        <v>6</v>
      </c>
      <c r="AH262" s="77" t="s">
        <v>202</v>
      </c>
      <c r="AI262" s="77" t="s">
        <v>0</v>
      </c>
      <c r="AJ262" s="78"/>
      <c r="AK262" s="78"/>
      <c r="AL262" s="25" t="s">
        <v>11</v>
      </c>
      <c r="AM262" s="25"/>
      <c r="AN262" s="25"/>
      <c r="AO262" s="25"/>
      <c r="AP262" s="111">
        <v>20</v>
      </c>
      <c r="AQ262" s="111" t="s">
        <v>7</v>
      </c>
      <c r="AR262" s="83">
        <v>0.10199999999999999</v>
      </c>
      <c r="AS262" s="83" t="s">
        <v>20</v>
      </c>
      <c r="AT262" s="265"/>
      <c r="AU262" s="266"/>
      <c r="AV262" s="266"/>
      <c r="AW262" s="74" t="s">
        <v>206</v>
      </c>
      <c r="AX262" s="74" t="s">
        <v>207</v>
      </c>
      <c r="AY262" s="74" t="s">
        <v>208</v>
      </c>
      <c r="AZ262" s="74" t="s">
        <v>209</v>
      </c>
      <c r="BA262" s="152" t="s">
        <v>4</v>
      </c>
      <c r="BB262" s="86" t="s">
        <v>165</v>
      </c>
      <c r="BC262" s="86" t="s">
        <v>4</v>
      </c>
      <c r="BD262" s="86" t="s">
        <v>166</v>
      </c>
      <c r="BE262" s="404" t="s">
        <v>1405</v>
      </c>
      <c r="BF262" s="96" t="s">
        <v>1406</v>
      </c>
      <c r="BG262" s="96" t="s">
        <v>1407</v>
      </c>
      <c r="BH262" s="96" t="s">
        <v>1408</v>
      </c>
      <c r="BM262" s="155" t="s">
        <v>215</v>
      </c>
      <c r="BN262" s="154" t="s">
        <v>216</v>
      </c>
      <c r="BO262" s="154" t="s">
        <v>217</v>
      </c>
      <c r="BP262" s="154" t="s">
        <v>218</v>
      </c>
      <c r="BQ262" s="155" t="s">
        <v>219</v>
      </c>
      <c r="BR262" s="154" t="s">
        <v>220</v>
      </c>
      <c r="BS262" s="121" t="s">
        <v>221</v>
      </c>
      <c r="BT262" s="121" t="s">
        <v>222</v>
      </c>
      <c r="BU262" s="121" t="s">
        <v>215</v>
      </c>
      <c r="BV262" s="121" t="s">
        <v>216</v>
      </c>
      <c r="BW262" s="121" t="s">
        <v>217</v>
      </c>
      <c r="BX262" s="121" t="s">
        <v>218</v>
      </c>
      <c r="BY262" s="121" t="s">
        <v>283</v>
      </c>
      <c r="BZ262" s="154"/>
      <c r="CA262" s="154"/>
      <c r="CB262" s="154"/>
      <c r="CC262" s="154" t="s">
        <v>227</v>
      </c>
      <c r="CD262" s="156" t="s">
        <v>228</v>
      </c>
      <c r="CE262" s="157" t="s">
        <v>229</v>
      </c>
      <c r="CF262" s="157" t="s">
        <v>230</v>
      </c>
      <c r="CG262" s="245" t="s">
        <v>231</v>
      </c>
      <c r="CH262" s="154" t="s">
        <v>232</v>
      </c>
      <c r="CI262" s="156" t="s">
        <v>233</v>
      </c>
      <c r="CJ262" s="156" t="s">
        <v>234</v>
      </c>
      <c r="CK262" s="158"/>
      <c r="CL262" s="158"/>
      <c r="CM262" s="158"/>
      <c r="CN262" s="158"/>
      <c r="CO262" s="158"/>
      <c r="CP262" s="158"/>
      <c r="CQ262" s="158"/>
      <c r="CR262" s="158"/>
      <c r="CS262" s="158"/>
      <c r="CT262" s="158"/>
      <c r="CU262" s="158"/>
      <c r="CV262" s="158"/>
      <c r="CW262" s="158"/>
      <c r="CX262" s="158"/>
      <c r="CY262" s="158"/>
      <c r="CZ262" s="91"/>
      <c r="DA262" s="92"/>
      <c r="DB262" s="92"/>
      <c r="DC262" s="92"/>
      <c r="DD262" s="92"/>
      <c r="DE262" s="91" t="s">
        <v>235</v>
      </c>
      <c r="DF262" s="92"/>
      <c r="DG262" s="158"/>
      <c r="DH262" s="158"/>
      <c r="DI262" s="92"/>
      <c r="DJ262" s="91"/>
      <c r="DK262" s="91"/>
      <c r="DL262" s="91"/>
      <c r="DM262" s="127" t="s">
        <v>283</v>
      </c>
      <c r="DN262" s="127" t="s">
        <v>283</v>
      </c>
      <c r="DO262" s="127" t="s">
        <v>283</v>
      </c>
      <c r="DP262" s="127"/>
      <c r="DQ262" s="91"/>
      <c r="DR262" s="91"/>
      <c r="DS262" s="91"/>
      <c r="DT262" s="91"/>
      <c r="DU262" s="91" t="s">
        <v>1173</v>
      </c>
      <c r="DV262" s="91" t="s">
        <v>1174</v>
      </c>
      <c r="DW262" s="91" t="s">
        <v>1175</v>
      </c>
      <c r="DX262" s="91" t="s">
        <v>1176</v>
      </c>
      <c r="DY262" s="91"/>
      <c r="DZ262" s="91"/>
      <c r="EA262" s="91"/>
      <c r="EB262" s="91"/>
      <c r="EC262" s="91"/>
      <c r="ED262" s="91"/>
      <c r="EE262" s="91"/>
      <c r="EF262" s="91"/>
      <c r="EG262" s="94"/>
      <c r="EH262" s="94"/>
      <c r="EI262" s="95"/>
      <c r="EJ262" s="95"/>
      <c r="EK262" s="96"/>
      <c r="EL262" s="74"/>
      <c r="EM262" s="74"/>
      <c r="EN262" s="137"/>
      <c r="EO262" s="185"/>
      <c r="EP262" s="185"/>
      <c r="EQ262" s="185" t="s">
        <v>1409</v>
      </c>
      <c r="ER262" s="185" t="s">
        <v>1410</v>
      </c>
      <c r="ES262" s="185" t="s">
        <v>1411</v>
      </c>
      <c r="ET262" s="185"/>
      <c r="EU262" s="185"/>
      <c r="EV262" s="137"/>
      <c r="EW262" s="137"/>
      <c r="EX262" s="356"/>
      <c r="EY262" s="356"/>
      <c r="EZ262" s="356"/>
      <c r="FA262" s="356"/>
      <c r="FB262" s="356"/>
      <c r="FC262" s="356"/>
      <c r="FD262" s="356"/>
      <c r="FE262" s="356"/>
      <c r="FF262" s="240">
        <v>41146</v>
      </c>
      <c r="FG262" s="248"/>
      <c r="FH262" s="248"/>
      <c r="FI262" s="240">
        <v>115774</v>
      </c>
      <c r="FJ262" s="409"/>
      <c r="FK262" s="248"/>
      <c r="FL262" s="135">
        <v>1</v>
      </c>
      <c r="FM262" s="136"/>
      <c r="FN262" s="136"/>
      <c r="FO262" s="136"/>
      <c r="FP262" s="136"/>
      <c r="FQ262" s="136"/>
      <c r="FR262" s="136"/>
      <c r="FS262" s="136"/>
      <c r="FT262" s="136"/>
      <c r="FU262" s="136"/>
      <c r="FV262" s="136"/>
    </row>
    <row r="263" spans="1:1108" s="249" customFormat="1">
      <c r="A263" s="42">
        <v>545</v>
      </c>
      <c r="B263" s="168">
        <v>248</v>
      </c>
      <c r="C263" s="102" t="s">
        <v>1416</v>
      </c>
      <c r="D263" s="174">
        <v>2030</v>
      </c>
      <c r="E263" s="97" t="s">
        <v>1396</v>
      </c>
      <c r="F263" s="280" t="s">
        <v>1398</v>
      </c>
      <c r="G263" s="405" t="s">
        <v>1397</v>
      </c>
      <c r="H263" s="405" t="s">
        <v>1400</v>
      </c>
      <c r="I263" s="405" t="s">
        <v>1399</v>
      </c>
      <c r="J263" s="10" t="s">
        <v>1401</v>
      </c>
      <c r="K263" s="10" t="s">
        <v>1402</v>
      </c>
      <c r="L263" s="74" t="s">
        <v>1403</v>
      </c>
      <c r="M263" s="10" t="s">
        <v>1404</v>
      </c>
      <c r="N263" s="74" t="s">
        <v>201</v>
      </c>
      <c r="O263" s="177">
        <v>101717</v>
      </c>
      <c r="P263" s="401">
        <v>55</v>
      </c>
      <c r="Q263" s="401" t="s">
        <v>0</v>
      </c>
      <c r="R263" s="401">
        <v>136</v>
      </c>
      <c r="S263" s="109" t="s">
        <v>0</v>
      </c>
      <c r="T263" s="109">
        <v>2</v>
      </c>
      <c r="U263" s="109" t="s">
        <v>0</v>
      </c>
      <c r="V263" s="109">
        <v>8.8000000000000007</v>
      </c>
      <c r="W263" s="109" t="s">
        <v>0</v>
      </c>
      <c r="X263" s="109">
        <v>4.5</v>
      </c>
      <c r="Y263" s="109" t="s">
        <v>0</v>
      </c>
      <c r="Z263" s="109">
        <v>3</v>
      </c>
      <c r="AA263" s="109" t="s">
        <v>0</v>
      </c>
      <c r="AB263" s="109"/>
      <c r="AC263" s="109" t="s">
        <v>0</v>
      </c>
      <c r="AD263" s="109"/>
      <c r="AE263" s="109" t="s">
        <v>0</v>
      </c>
      <c r="AF263" s="77">
        <v>4</v>
      </c>
      <c r="AG263" s="78">
        <v>6</v>
      </c>
      <c r="AH263" s="77" t="s">
        <v>202</v>
      </c>
      <c r="AI263" s="77" t="s">
        <v>0</v>
      </c>
      <c r="AJ263" s="78"/>
      <c r="AK263" s="78"/>
      <c r="AL263" s="25" t="s">
        <v>11</v>
      </c>
      <c r="AM263" s="25"/>
      <c r="AN263" s="25"/>
      <c r="AO263" s="25"/>
      <c r="AP263" s="111">
        <v>20</v>
      </c>
      <c r="AQ263" s="111" t="s">
        <v>7</v>
      </c>
      <c r="AR263" s="83">
        <v>0.129</v>
      </c>
      <c r="AS263" s="83" t="s">
        <v>20</v>
      </c>
      <c r="AT263" s="265"/>
      <c r="AU263" s="266"/>
      <c r="AV263" s="266"/>
      <c r="AW263" s="74" t="s">
        <v>206</v>
      </c>
      <c r="AX263" s="74" t="s">
        <v>207</v>
      </c>
      <c r="AY263" s="74" t="s">
        <v>208</v>
      </c>
      <c r="AZ263" s="74" t="s">
        <v>209</v>
      </c>
      <c r="BA263" s="152" t="s">
        <v>4</v>
      </c>
      <c r="BB263" s="86" t="s">
        <v>165</v>
      </c>
      <c r="BC263" s="86" t="s">
        <v>4</v>
      </c>
      <c r="BD263" s="86" t="s">
        <v>166</v>
      </c>
      <c r="BE263" s="404" t="s">
        <v>1405</v>
      </c>
      <c r="BF263" s="96" t="s">
        <v>1406</v>
      </c>
      <c r="BG263" s="96" t="s">
        <v>1407</v>
      </c>
      <c r="BH263" s="96" t="s">
        <v>1408</v>
      </c>
      <c r="BM263" s="155" t="s">
        <v>215</v>
      </c>
      <c r="BN263" s="154" t="s">
        <v>216</v>
      </c>
      <c r="BO263" s="154" t="s">
        <v>217</v>
      </c>
      <c r="BP263" s="154" t="s">
        <v>218</v>
      </c>
      <c r="BQ263" s="155" t="s">
        <v>219</v>
      </c>
      <c r="BR263" s="154" t="s">
        <v>220</v>
      </c>
      <c r="BS263" s="121" t="s">
        <v>221</v>
      </c>
      <c r="BT263" s="121" t="s">
        <v>222</v>
      </c>
      <c r="BU263" s="121" t="s">
        <v>215</v>
      </c>
      <c r="BV263" s="121" t="s">
        <v>216</v>
      </c>
      <c r="BW263" s="121" t="s">
        <v>217</v>
      </c>
      <c r="BX263" s="121" t="s">
        <v>218</v>
      </c>
      <c r="BY263" s="121" t="s">
        <v>283</v>
      </c>
      <c r="BZ263" s="154"/>
      <c r="CA263" s="154"/>
      <c r="CB263" s="154"/>
      <c r="CC263" s="154" t="s">
        <v>227</v>
      </c>
      <c r="CD263" s="156" t="s">
        <v>228</v>
      </c>
      <c r="CE263" s="157" t="s">
        <v>229</v>
      </c>
      <c r="CF263" s="157" t="s">
        <v>230</v>
      </c>
      <c r="CG263" s="245" t="s">
        <v>231</v>
      </c>
      <c r="CH263" s="154" t="s">
        <v>232</v>
      </c>
      <c r="CI263" s="156" t="s">
        <v>233</v>
      </c>
      <c r="CJ263" s="156" t="s">
        <v>234</v>
      </c>
      <c r="CK263" s="158"/>
      <c r="CL263" s="158"/>
      <c r="CM263" s="158"/>
      <c r="CN263" s="158"/>
      <c r="CO263" s="158"/>
      <c r="CP263" s="158"/>
      <c r="CQ263" s="158"/>
      <c r="CR263" s="158"/>
      <c r="CS263" s="158"/>
      <c r="CT263" s="158"/>
      <c r="CU263" s="158"/>
      <c r="CV263" s="158"/>
      <c r="CW263" s="158"/>
      <c r="CX263" s="158"/>
      <c r="CY263" s="158"/>
      <c r="CZ263" s="91"/>
      <c r="DA263" s="92"/>
      <c r="DB263" s="92"/>
      <c r="DC263" s="92"/>
      <c r="DD263" s="92"/>
      <c r="DE263" s="91" t="s">
        <v>235</v>
      </c>
      <c r="DF263" s="92"/>
      <c r="DG263" s="158"/>
      <c r="DH263" s="158"/>
      <c r="DI263" s="92"/>
      <c r="DJ263" s="91"/>
      <c r="DK263" s="91"/>
      <c r="DL263" s="91"/>
      <c r="DM263" s="127" t="s">
        <v>283</v>
      </c>
      <c r="DN263" s="127" t="s">
        <v>283</v>
      </c>
      <c r="DO263" s="127" t="s">
        <v>283</v>
      </c>
      <c r="DP263" s="127"/>
      <c r="DQ263" s="91"/>
      <c r="DR263" s="91"/>
      <c r="DS263" s="91"/>
      <c r="DT263" s="91"/>
      <c r="DU263" s="91" t="s">
        <v>1173</v>
      </c>
      <c r="DV263" s="91" t="s">
        <v>1174</v>
      </c>
      <c r="DW263" s="91" t="s">
        <v>1175</v>
      </c>
      <c r="DX263" s="91" t="s">
        <v>1176</v>
      </c>
      <c r="DY263" s="91"/>
      <c r="DZ263" s="91"/>
      <c r="EA263" s="91"/>
      <c r="EB263" s="91"/>
      <c r="EC263" s="91"/>
      <c r="ED263" s="91"/>
      <c r="EE263" s="91"/>
      <c r="EF263" s="91"/>
      <c r="EG263" s="94"/>
      <c r="EH263" s="94"/>
      <c r="EI263" s="95"/>
      <c r="EJ263" s="95"/>
      <c r="EK263" s="96"/>
      <c r="EL263" s="74"/>
      <c r="EM263" s="74"/>
      <c r="EN263" s="137"/>
      <c r="EO263" s="185"/>
      <c r="EP263" s="185"/>
      <c r="EQ263" s="185" t="s">
        <v>1409</v>
      </c>
      <c r="ER263" s="185" t="s">
        <v>1410</v>
      </c>
      <c r="ES263" s="185" t="s">
        <v>1411</v>
      </c>
      <c r="ET263" s="185"/>
      <c r="EU263" s="185"/>
      <c r="EV263" s="137"/>
      <c r="EW263" s="137"/>
      <c r="EX263" s="356"/>
      <c r="EY263" s="356"/>
      <c r="EZ263" s="356"/>
      <c r="FA263" s="356"/>
      <c r="FB263" s="356"/>
      <c r="FC263" s="356"/>
      <c r="FD263" s="356"/>
      <c r="FE263" s="356"/>
      <c r="FF263" s="248"/>
      <c r="FG263" s="248"/>
      <c r="FH263" s="248"/>
      <c r="FI263" s="248"/>
      <c r="FJ263" s="248"/>
      <c r="FK263" s="248"/>
      <c r="FL263" s="135">
        <v>1</v>
      </c>
      <c r="FM263" s="136"/>
      <c r="FN263" s="136"/>
      <c r="FO263" s="136"/>
      <c r="FP263" s="136"/>
      <c r="FQ263" s="136"/>
      <c r="FR263" s="136"/>
      <c r="FS263" s="136"/>
      <c r="FT263" s="136"/>
      <c r="FU263" s="136"/>
      <c r="FV263" s="136"/>
    </row>
    <row r="264" spans="1:1108" s="249" customFormat="1">
      <c r="A264" s="42">
        <v>546</v>
      </c>
      <c r="B264" s="168">
        <v>249</v>
      </c>
      <c r="C264" s="102" t="s">
        <v>1417</v>
      </c>
      <c r="D264" s="174">
        <v>2030</v>
      </c>
      <c r="E264" s="97" t="s">
        <v>1396</v>
      </c>
      <c r="F264" s="280" t="s">
        <v>1398</v>
      </c>
      <c r="G264" s="405" t="s">
        <v>1397</v>
      </c>
      <c r="H264" s="405" t="s">
        <v>1400</v>
      </c>
      <c r="I264" s="405" t="s">
        <v>1399</v>
      </c>
      <c r="J264" s="10" t="s">
        <v>1401</v>
      </c>
      <c r="K264" s="10" t="s">
        <v>1402</v>
      </c>
      <c r="L264" s="74" t="s">
        <v>1403</v>
      </c>
      <c r="M264" s="10" t="s">
        <v>1404</v>
      </c>
      <c r="N264" s="74" t="s">
        <v>201</v>
      </c>
      <c r="O264" s="177">
        <v>101718</v>
      </c>
      <c r="P264" s="401">
        <v>60</v>
      </c>
      <c r="Q264" s="401" t="s">
        <v>0</v>
      </c>
      <c r="R264" s="401">
        <v>150</v>
      </c>
      <c r="S264" s="109" t="s">
        <v>0</v>
      </c>
      <c r="T264" s="109">
        <v>2</v>
      </c>
      <c r="U264" s="109" t="s">
        <v>0</v>
      </c>
      <c r="V264" s="109">
        <v>8.8000000000000007</v>
      </c>
      <c r="W264" s="109" t="s">
        <v>0</v>
      </c>
      <c r="X264" s="109">
        <v>4.5</v>
      </c>
      <c r="Y264" s="109" t="s">
        <v>0</v>
      </c>
      <c r="Z264" s="109">
        <v>3</v>
      </c>
      <c r="AA264" s="109" t="s">
        <v>0</v>
      </c>
      <c r="AB264" s="109"/>
      <c r="AC264" s="109" t="s">
        <v>0</v>
      </c>
      <c r="AD264" s="109"/>
      <c r="AE264" s="109" t="s">
        <v>0</v>
      </c>
      <c r="AF264" s="77">
        <v>4.5</v>
      </c>
      <c r="AG264" s="78">
        <v>6</v>
      </c>
      <c r="AH264" s="145" t="s">
        <v>274</v>
      </c>
      <c r="AI264" s="77" t="s">
        <v>0</v>
      </c>
      <c r="AJ264" s="78"/>
      <c r="AK264" s="78"/>
      <c r="AL264" s="25" t="s">
        <v>11</v>
      </c>
      <c r="AM264" s="25"/>
      <c r="AN264" s="25"/>
      <c r="AO264" s="25"/>
      <c r="AP264" s="111">
        <v>20</v>
      </c>
      <c r="AQ264" s="111" t="s">
        <v>7</v>
      </c>
      <c r="AR264" s="83">
        <v>0.161</v>
      </c>
      <c r="AS264" s="83" t="s">
        <v>20</v>
      </c>
      <c r="AT264" s="265"/>
      <c r="AU264" s="266"/>
      <c r="AV264" s="266"/>
      <c r="AW264" s="74" t="s">
        <v>206</v>
      </c>
      <c r="AX264" s="74" t="s">
        <v>207</v>
      </c>
      <c r="AY264" s="74" t="s">
        <v>208</v>
      </c>
      <c r="AZ264" s="74" t="s">
        <v>209</v>
      </c>
      <c r="BA264" s="152" t="s">
        <v>4</v>
      </c>
      <c r="BB264" s="86" t="s">
        <v>165</v>
      </c>
      <c r="BC264" s="86" t="s">
        <v>4</v>
      </c>
      <c r="BD264" s="86" t="s">
        <v>166</v>
      </c>
      <c r="BE264" s="404" t="s">
        <v>1405</v>
      </c>
      <c r="BF264" s="96" t="s">
        <v>1406</v>
      </c>
      <c r="BG264" s="96" t="s">
        <v>1407</v>
      </c>
      <c r="BH264" s="96" t="s">
        <v>1408</v>
      </c>
      <c r="BM264" s="155" t="s">
        <v>215</v>
      </c>
      <c r="BN264" s="154" t="s">
        <v>216</v>
      </c>
      <c r="BO264" s="154" t="s">
        <v>217</v>
      </c>
      <c r="BP264" s="154" t="s">
        <v>218</v>
      </c>
      <c r="BQ264" s="155" t="s">
        <v>219</v>
      </c>
      <c r="BR264" s="154" t="s">
        <v>220</v>
      </c>
      <c r="BS264" s="121" t="s">
        <v>221</v>
      </c>
      <c r="BT264" s="121" t="s">
        <v>222</v>
      </c>
      <c r="BU264" s="121" t="s">
        <v>215</v>
      </c>
      <c r="BV264" s="121" t="s">
        <v>216</v>
      </c>
      <c r="BW264" s="121" t="s">
        <v>217</v>
      </c>
      <c r="BX264" s="121" t="s">
        <v>218</v>
      </c>
      <c r="BY264" s="121" t="s">
        <v>283</v>
      </c>
      <c r="BZ264" s="154"/>
      <c r="CA264" s="154"/>
      <c r="CB264" s="154"/>
      <c r="CC264" s="154" t="s">
        <v>227</v>
      </c>
      <c r="CD264" s="156" t="s">
        <v>228</v>
      </c>
      <c r="CE264" s="157" t="s">
        <v>229</v>
      </c>
      <c r="CF264" s="157" t="s">
        <v>230</v>
      </c>
      <c r="CG264" s="245" t="s">
        <v>231</v>
      </c>
      <c r="CH264" s="154" t="s">
        <v>232</v>
      </c>
      <c r="CI264" s="156" t="s">
        <v>233</v>
      </c>
      <c r="CJ264" s="156" t="s">
        <v>234</v>
      </c>
      <c r="CK264" s="158"/>
      <c r="CL264" s="158"/>
      <c r="CM264" s="158"/>
      <c r="CN264" s="158"/>
      <c r="CO264" s="158"/>
      <c r="CP264" s="158"/>
      <c r="CQ264" s="158"/>
      <c r="CR264" s="158"/>
      <c r="CS264" s="158"/>
      <c r="CT264" s="158"/>
      <c r="CU264" s="158"/>
      <c r="CV264" s="158"/>
      <c r="CW264" s="158"/>
      <c r="CX264" s="158"/>
      <c r="CY264" s="158"/>
      <c r="CZ264" s="91"/>
      <c r="DA264" s="92"/>
      <c r="DB264" s="92"/>
      <c r="DC264" s="92"/>
      <c r="DD264" s="92"/>
      <c r="DE264" s="91" t="s">
        <v>235</v>
      </c>
      <c r="DF264" s="92"/>
      <c r="DG264" s="158"/>
      <c r="DH264" s="158"/>
      <c r="DI264" s="92"/>
      <c r="DJ264" s="91"/>
      <c r="DK264" s="91"/>
      <c r="DL264" s="91"/>
      <c r="DM264" s="127" t="s">
        <v>283</v>
      </c>
      <c r="DN264" s="127" t="s">
        <v>283</v>
      </c>
      <c r="DO264" s="127" t="s">
        <v>283</v>
      </c>
      <c r="DP264" s="127"/>
      <c r="DQ264" s="91"/>
      <c r="DR264" s="91"/>
      <c r="DS264" s="91"/>
      <c r="DT264" s="91"/>
      <c r="DU264" s="91" t="s">
        <v>1173</v>
      </c>
      <c r="DV264" s="91" t="s">
        <v>1174</v>
      </c>
      <c r="DW264" s="91" t="s">
        <v>1175</v>
      </c>
      <c r="DX264" s="91" t="s">
        <v>1176</v>
      </c>
      <c r="DY264" s="91"/>
      <c r="DZ264" s="91"/>
      <c r="EA264" s="91"/>
      <c r="EB264" s="91"/>
      <c r="EC264" s="91"/>
      <c r="ED264" s="91"/>
      <c r="EE264" s="91"/>
      <c r="EF264" s="91"/>
      <c r="EG264" s="94"/>
      <c r="EH264" s="94"/>
      <c r="EI264" s="95"/>
      <c r="EJ264" s="95"/>
      <c r="EK264" s="96"/>
      <c r="EL264" s="74"/>
      <c r="EM264" s="74"/>
      <c r="EN264" s="137"/>
      <c r="EO264" s="185"/>
      <c r="EP264" s="185"/>
      <c r="EQ264" s="185" t="s">
        <v>1409</v>
      </c>
      <c r="ER264" s="185" t="s">
        <v>1410</v>
      </c>
      <c r="ES264" s="185" t="s">
        <v>1411</v>
      </c>
      <c r="ET264" s="185"/>
      <c r="EU264" s="185"/>
      <c r="EV264" s="137"/>
      <c r="EW264" s="137"/>
      <c r="EX264" s="356"/>
      <c r="EY264" s="356"/>
      <c r="EZ264" s="356"/>
      <c r="FA264" s="356"/>
      <c r="FB264" s="356"/>
      <c r="FC264" s="356"/>
      <c r="FD264" s="356"/>
      <c r="FE264" s="356"/>
      <c r="FF264" s="248"/>
      <c r="FG264" s="248"/>
      <c r="FH264" s="248"/>
      <c r="FI264" s="248"/>
      <c r="FJ264" s="248"/>
      <c r="FK264" s="248"/>
      <c r="FL264" s="135">
        <v>1</v>
      </c>
      <c r="FM264" s="136"/>
      <c r="FN264" s="136"/>
      <c r="FO264" s="136"/>
      <c r="FP264" s="136"/>
      <c r="FQ264" s="136"/>
      <c r="FR264" s="136"/>
      <c r="FS264" s="136"/>
      <c r="FT264" s="136"/>
      <c r="FU264" s="136"/>
      <c r="FV264" s="136"/>
    </row>
    <row r="265" spans="1:1108" s="249" customFormat="1">
      <c r="A265" s="199">
        <v>547</v>
      </c>
      <c r="B265" s="232">
        <v>250</v>
      </c>
      <c r="C265" s="201"/>
      <c r="D265" s="206"/>
      <c r="E265" s="326"/>
      <c r="F265" s="326"/>
      <c r="G265" s="206"/>
      <c r="H265" s="206"/>
      <c r="I265" s="206"/>
      <c r="J265" s="326"/>
      <c r="K265" s="326"/>
      <c r="L265" s="319"/>
      <c r="M265" s="332"/>
      <c r="N265" s="319"/>
      <c r="O265" s="321"/>
      <c r="P265" s="217"/>
      <c r="Q265" s="217"/>
      <c r="R265" s="217"/>
      <c r="S265" s="213"/>
      <c r="T265" s="213"/>
      <c r="U265" s="21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13"/>
      <c r="AF265" s="213"/>
      <c r="AG265" s="217"/>
      <c r="AH265" s="213"/>
      <c r="AI265" s="213"/>
      <c r="AJ265" s="217"/>
      <c r="AK265" s="217"/>
      <c r="AL265" s="321"/>
      <c r="AM265" s="321"/>
      <c r="AN265" s="321"/>
      <c r="AO265" s="321"/>
      <c r="AP265" s="217"/>
      <c r="AQ265" s="217"/>
      <c r="AR265" s="345"/>
      <c r="AS265" s="345"/>
      <c r="AT265" s="345"/>
      <c r="AU265" s="345"/>
      <c r="AV265" s="345"/>
      <c r="AW265" s="319"/>
      <c r="AX265" s="319"/>
      <c r="AY265" s="319"/>
      <c r="AZ265" s="319"/>
      <c r="BA265" s="319"/>
      <c r="BB265" s="332"/>
      <c r="BC265" s="332"/>
      <c r="BD265" s="332"/>
      <c r="BE265" s="203"/>
      <c r="BF265" s="319"/>
      <c r="BG265" s="319"/>
      <c r="BH265" s="319"/>
      <c r="BI265" s="252"/>
      <c r="BJ265" s="252"/>
      <c r="BK265" s="252"/>
      <c r="BL265" s="252"/>
      <c r="BM265" s="319"/>
      <c r="BN265" s="319"/>
      <c r="BO265" s="319"/>
      <c r="BP265" s="319"/>
      <c r="BQ265" s="319"/>
      <c r="BR265" s="319"/>
      <c r="BS265" s="222" t="s">
        <v>283</v>
      </c>
      <c r="BT265" s="222" t="s">
        <v>283</v>
      </c>
      <c r="BU265" s="222" t="s">
        <v>283</v>
      </c>
      <c r="BV265" s="222" t="s">
        <v>283</v>
      </c>
      <c r="BW265" s="222" t="s">
        <v>283</v>
      </c>
      <c r="BX265" s="222" t="s">
        <v>283</v>
      </c>
      <c r="BY265" s="222" t="s">
        <v>283</v>
      </c>
      <c r="BZ265" s="319"/>
      <c r="CA265" s="319"/>
      <c r="CB265" s="319"/>
      <c r="CC265" s="319"/>
      <c r="CD265" s="319"/>
      <c r="CE265" s="319"/>
      <c r="CF265" s="319"/>
      <c r="CG265" s="319"/>
      <c r="CH265" s="319"/>
      <c r="CI265" s="319"/>
      <c r="CJ265" s="319"/>
      <c r="CK265" s="319"/>
      <c r="CL265" s="319"/>
      <c r="CM265" s="319"/>
      <c r="CN265" s="319"/>
      <c r="CO265" s="319"/>
      <c r="CP265" s="319"/>
      <c r="CQ265" s="319"/>
      <c r="CR265" s="319"/>
      <c r="CS265" s="319"/>
      <c r="CT265" s="319"/>
      <c r="CU265" s="319"/>
      <c r="CV265" s="319"/>
      <c r="CW265" s="319"/>
      <c r="CX265" s="319"/>
      <c r="CY265" s="319"/>
      <c r="CZ265" s="319"/>
      <c r="DA265" s="330"/>
      <c r="DB265" s="330"/>
      <c r="DC265" s="330"/>
      <c r="DD265" s="330"/>
      <c r="DE265" s="319"/>
      <c r="DF265" s="330"/>
      <c r="DG265" s="319"/>
      <c r="DH265" s="319"/>
      <c r="DI265" s="330"/>
      <c r="DJ265" s="319"/>
      <c r="DK265" s="319"/>
      <c r="DL265" s="319"/>
      <c r="DM265" s="228" t="s">
        <v>283</v>
      </c>
      <c r="DN265" s="228" t="s">
        <v>283</v>
      </c>
      <c r="DO265" s="228" t="s">
        <v>283</v>
      </c>
      <c r="DP265" s="228"/>
      <c r="DQ265" s="319"/>
      <c r="DR265" s="319"/>
      <c r="DS265" s="319"/>
      <c r="DT265" s="319"/>
      <c r="DU265" s="319"/>
      <c r="DV265" s="319"/>
      <c r="DW265" s="319"/>
      <c r="DX265" s="319"/>
      <c r="DY265" s="319"/>
      <c r="DZ265" s="319"/>
      <c r="EA265" s="319"/>
      <c r="EB265" s="319"/>
      <c r="EC265" s="319"/>
      <c r="ED265" s="319"/>
      <c r="EE265" s="319"/>
      <c r="EF265" s="319"/>
      <c r="EG265" s="200"/>
      <c r="EH265" s="200"/>
      <c r="EI265" s="319"/>
      <c r="EJ265" s="319"/>
      <c r="EK265" s="281"/>
      <c r="EL265" s="319"/>
      <c r="EM265" s="319"/>
      <c r="EN265" s="200"/>
      <c r="EO265" s="281"/>
      <c r="EP265" s="281"/>
      <c r="EQ265" s="281"/>
      <c r="ER265" s="281"/>
      <c r="ES265" s="281"/>
      <c r="ET265" s="281"/>
      <c r="EU265" s="281"/>
      <c r="EV265" s="200"/>
      <c r="EW265" s="200"/>
      <c r="EX265" s="319"/>
      <c r="EY265" s="319"/>
      <c r="EZ265" s="319"/>
      <c r="FA265" s="319"/>
      <c r="FB265" s="319"/>
      <c r="FC265" s="319"/>
      <c r="FD265" s="319"/>
      <c r="FE265" s="319"/>
      <c r="FF265" s="317"/>
      <c r="FG265" s="317"/>
      <c r="FH265" s="317"/>
      <c r="FI265" s="317"/>
      <c r="FJ265" s="317"/>
      <c r="FK265" s="317"/>
      <c r="FL265" s="234">
        <v>1</v>
      </c>
      <c r="FM265" s="222"/>
      <c r="FN265" s="222"/>
      <c r="FO265" s="222"/>
      <c r="FP265" s="222"/>
      <c r="FQ265" s="222"/>
      <c r="FR265" s="222"/>
      <c r="FS265" s="222"/>
      <c r="FT265" s="222"/>
      <c r="FU265" s="222"/>
      <c r="FV265" s="222"/>
      <c r="FW265" s="252"/>
      <c r="FX265" s="252"/>
      <c r="FY265" s="252"/>
      <c r="FZ265" s="252"/>
      <c r="GA265" s="252"/>
      <c r="GB265" s="252"/>
      <c r="GC265" s="252"/>
      <c r="GD265" s="252"/>
      <c r="GE265" s="252"/>
      <c r="GF265" s="252"/>
      <c r="GG265" s="252"/>
      <c r="GH265" s="252"/>
      <c r="GI265" s="252"/>
      <c r="GJ265" s="252"/>
      <c r="GK265" s="252"/>
      <c r="GL265" s="252"/>
      <c r="GM265" s="252"/>
      <c r="GN265" s="252"/>
      <c r="GO265" s="252"/>
      <c r="GP265" s="252"/>
      <c r="GQ265" s="252"/>
      <c r="GR265" s="252"/>
      <c r="GS265" s="252"/>
      <c r="GT265" s="252"/>
      <c r="GU265" s="252"/>
      <c r="GV265" s="252"/>
      <c r="GW265" s="252"/>
      <c r="GX265" s="252"/>
      <c r="GY265" s="252"/>
      <c r="GZ265" s="252"/>
      <c r="HA265" s="252"/>
      <c r="HB265" s="252"/>
      <c r="HC265" s="252"/>
      <c r="HD265" s="252"/>
      <c r="HE265" s="252"/>
      <c r="HF265" s="252"/>
      <c r="HG265" s="252"/>
      <c r="HH265" s="252"/>
      <c r="HI265" s="252"/>
      <c r="HJ265" s="252"/>
      <c r="HK265" s="252"/>
      <c r="HL265" s="252"/>
      <c r="HM265" s="252"/>
      <c r="HN265" s="252"/>
      <c r="HO265" s="252"/>
      <c r="HP265" s="252"/>
      <c r="HQ265" s="252"/>
      <c r="HR265" s="252"/>
      <c r="HS265" s="252"/>
      <c r="HT265" s="252"/>
      <c r="HU265" s="252"/>
      <c r="HV265" s="252"/>
      <c r="HW265" s="252"/>
      <c r="HX265" s="252"/>
      <c r="HY265" s="252"/>
      <c r="HZ265" s="252"/>
      <c r="IA265" s="252"/>
      <c r="IB265" s="252"/>
      <c r="IC265" s="252"/>
      <c r="ID265" s="252"/>
      <c r="IE265" s="252"/>
      <c r="IF265" s="252"/>
      <c r="IG265" s="252"/>
      <c r="IH265" s="252"/>
      <c r="II265" s="252"/>
      <c r="IJ265" s="252"/>
      <c r="IK265" s="252"/>
      <c r="IL265" s="252"/>
      <c r="IM265" s="252"/>
      <c r="IN265" s="252"/>
      <c r="IO265" s="252"/>
      <c r="IP265" s="252"/>
      <c r="IQ265" s="252"/>
      <c r="IR265" s="252"/>
      <c r="IS265" s="252"/>
      <c r="IT265" s="252"/>
      <c r="IU265" s="252"/>
      <c r="IV265" s="252"/>
      <c r="IW265" s="252"/>
      <c r="IX265" s="252"/>
      <c r="IY265" s="252"/>
      <c r="IZ265" s="252"/>
      <c r="JA265" s="252"/>
      <c r="JB265" s="252"/>
      <c r="JC265" s="252"/>
      <c r="JD265" s="252"/>
      <c r="JE265" s="252"/>
      <c r="JF265" s="252"/>
      <c r="JG265" s="252"/>
      <c r="JH265" s="252"/>
      <c r="JI265" s="252"/>
      <c r="JJ265" s="252"/>
      <c r="JK265" s="252"/>
      <c r="JL265" s="252"/>
      <c r="JM265" s="252"/>
      <c r="JN265" s="252"/>
      <c r="JO265" s="252"/>
      <c r="JP265" s="252"/>
      <c r="JQ265" s="252"/>
      <c r="JR265" s="252"/>
      <c r="JS265" s="252"/>
      <c r="JT265" s="252"/>
      <c r="JU265" s="252"/>
      <c r="JV265" s="252"/>
      <c r="JW265" s="252"/>
      <c r="JX265" s="252"/>
      <c r="JY265" s="252"/>
      <c r="JZ265" s="252"/>
      <c r="KA265" s="252"/>
      <c r="KB265" s="252"/>
      <c r="KC265" s="252"/>
      <c r="KD265" s="252"/>
      <c r="KE265" s="252"/>
      <c r="KF265" s="252"/>
      <c r="KG265" s="252"/>
      <c r="KH265" s="252"/>
      <c r="KI265" s="252"/>
      <c r="KJ265" s="252"/>
      <c r="KK265" s="252"/>
      <c r="KL265" s="252"/>
      <c r="KM265" s="252"/>
      <c r="KN265" s="252"/>
      <c r="KO265" s="252"/>
      <c r="KP265" s="252"/>
      <c r="KQ265" s="252"/>
      <c r="KR265" s="252"/>
      <c r="KS265" s="252"/>
      <c r="KT265" s="252"/>
      <c r="KU265" s="252"/>
      <c r="KV265" s="252"/>
      <c r="KW265" s="252"/>
      <c r="KX265" s="252"/>
      <c r="KY265" s="252"/>
      <c r="KZ265" s="252"/>
      <c r="LA265" s="252"/>
      <c r="LB265" s="252"/>
      <c r="LC265" s="252"/>
      <c r="LD265" s="252"/>
      <c r="LE265" s="252"/>
      <c r="LF265" s="252"/>
      <c r="LG265" s="252"/>
      <c r="LH265" s="252"/>
      <c r="LI265" s="252"/>
      <c r="LJ265" s="252"/>
      <c r="LK265" s="252"/>
      <c r="LL265" s="252"/>
      <c r="LM265" s="252"/>
      <c r="LN265" s="252"/>
      <c r="LO265" s="252"/>
      <c r="LP265" s="252"/>
      <c r="LQ265" s="252"/>
      <c r="LR265" s="252"/>
      <c r="LS265" s="252"/>
      <c r="LT265" s="252"/>
      <c r="LU265" s="252"/>
      <c r="LV265" s="252"/>
      <c r="LW265" s="252"/>
      <c r="LX265" s="252"/>
      <c r="LY265" s="252"/>
      <c r="LZ265" s="252"/>
      <c r="MA265" s="252"/>
      <c r="MB265" s="252"/>
      <c r="MC265" s="252"/>
      <c r="MD265" s="252"/>
      <c r="ME265" s="252"/>
      <c r="MF265" s="252"/>
      <c r="MG265" s="252"/>
      <c r="MH265" s="252"/>
      <c r="MI265" s="252"/>
      <c r="MJ265" s="252"/>
      <c r="MK265" s="252"/>
      <c r="ML265" s="252"/>
      <c r="MM265" s="252"/>
      <c r="MN265" s="252"/>
      <c r="MO265" s="252"/>
      <c r="MP265" s="252"/>
      <c r="MQ265" s="252"/>
      <c r="MR265" s="252"/>
      <c r="MS265" s="252"/>
      <c r="MT265" s="252"/>
      <c r="MU265" s="252"/>
      <c r="MV265" s="252"/>
      <c r="MW265" s="252"/>
      <c r="MX265" s="252"/>
      <c r="MY265" s="252"/>
      <c r="MZ265" s="252"/>
      <c r="NA265" s="252"/>
      <c r="NB265" s="252"/>
      <c r="NC265" s="252"/>
      <c r="ND265" s="252"/>
      <c r="NE265" s="252"/>
      <c r="NF265" s="252"/>
      <c r="NG265" s="252"/>
      <c r="NH265" s="252"/>
      <c r="NI265" s="252"/>
      <c r="NJ265" s="252"/>
      <c r="NK265" s="252"/>
      <c r="NL265" s="252"/>
      <c r="NM265" s="252"/>
      <c r="NN265" s="252"/>
      <c r="NO265" s="252"/>
      <c r="NP265" s="252"/>
      <c r="NQ265" s="252"/>
      <c r="NR265" s="252"/>
      <c r="NS265" s="252"/>
      <c r="NT265" s="252"/>
      <c r="NU265" s="252"/>
      <c r="NV265" s="252"/>
      <c r="NW265" s="252"/>
      <c r="NX265" s="252"/>
      <c r="NY265" s="252"/>
      <c r="NZ265" s="252"/>
      <c r="OA265" s="252"/>
      <c r="OB265" s="252"/>
      <c r="OC265" s="252"/>
      <c r="OD265" s="252"/>
      <c r="OE265" s="252"/>
      <c r="OF265" s="252"/>
      <c r="OG265" s="252"/>
      <c r="OH265" s="252"/>
      <c r="OI265" s="252"/>
      <c r="OJ265" s="252"/>
      <c r="OK265" s="252"/>
      <c r="OL265" s="252"/>
      <c r="OM265" s="252"/>
      <c r="ON265" s="252"/>
      <c r="OO265" s="252"/>
      <c r="OP265" s="252"/>
      <c r="OQ265" s="252"/>
      <c r="OR265" s="252"/>
      <c r="OS265" s="252"/>
      <c r="OT265" s="252"/>
      <c r="OU265" s="252"/>
      <c r="OV265" s="252"/>
      <c r="OW265" s="252"/>
      <c r="OX265" s="252"/>
      <c r="OY265" s="252"/>
      <c r="OZ265" s="252"/>
      <c r="PA265" s="252"/>
      <c r="PB265" s="252"/>
      <c r="PC265" s="252"/>
      <c r="PD265" s="252"/>
      <c r="PE265" s="252"/>
      <c r="PF265" s="252"/>
      <c r="PG265" s="252"/>
      <c r="PH265" s="252"/>
      <c r="PI265" s="252"/>
      <c r="PJ265" s="252"/>
      <c r="PK265" s="252"/>
      <c r="PL265" s="252"/>
      <c r="PM265" s="252"/>
      <c r="PN265" s="252"/>
      <c r="PO265" s="252"/>
      <c r="PP265" s="252"/>
      <c r="PQ265" s="252"/>
      <c r="PR265" s="252"/>
      <c r="PS265" s="252"/>
      <c r="PT265" s="252"/>
      <c r="PU265" s="252"/>
      <c r="PV265" s="252"/>
      <c r="PW265" s="252"/>
      <c r="PX265" s="252"/>
      <c r="PY265" s="252"/>
      <c r="PZ265" s="252"/>
      <c r="QA265" s="252"/>
      <c r="QB265" s="252"/>
      <c r="QC265" s="252"/>
      <c r="QD265" s="252"/>
      <c r="QE265" s="252"/>
      <c r="QF265" s="252"/>
      <c r="QG265" s="252"/>
      <c r="QH265" s="252"/>
      <c r="QI265" s="252"/>
      <c r="QJ265" s="252"/>
      <c r="QK265" s="252"/>
      <c r="QL265" s="252"/>
      <c r="QM265" s="252"/>
      <c r="QN265" s="252"/>
      <c r="QO265" s="252"/>
      <c r="QP265" s="252"/>
      <c r="QQ265" s="252"/>
      <c r="QR265" s="252"/>
      <c r="QS265" s="252"/>
      <c r="QT265" s="252"/>
      <c r="QU265" s="252"/>
      <c r="QV265" s="252"/>
      <c r="QW265" s="252"/>
      <c r="QX265" s="252"/>
      <c r="QY265" s="252"/>
      <c r="QZ265" s="252"/>
      <c r="RA265" s="252"/>
      <c r="RB265" s="252"/>
      <c r="RC265" s="252"/>
      <c r="RD265" s="252"/>
      <c r="RE265" s="252"/>
      <c r="RF265" s="252"/>
      <c r="RG265" s="252"/>
      <c r="RH265" s="252"/>
      <c r="RI265" s="252"/>
      <c r="RJ265" s="252"/>
      <c r="RK265" s="252"/>
      <c r="RL265" s="252"/>
      <c r="RM265" s="252"/>
      <c r="RN265" s="252"/>
      <c r="RO265" s="252"/>
      <c r="RP265" s="252"/>
      <c r="RQ265" s="252"/>
      <c r="RR265" s="252"/>
      <c r="RS265" s="252"/>
      <c r="RT265" s="252"/>
      <c r="RU265" s="252"/>
      <c r="RV265" s="252"/>
      <c r="RW265" s="252"/>
      <c r="RX265" s="252"/>
      <c r="RY265" s="252"/>
      <c r="RZ265" s="252"/>
      <c r="SA265" s="252"/>
      <c r="SB265" s="252"/>
      <c r="SC265" s="252"/>
      <c r="SD265" s="252"/>
      <c r="SE265" s="252"/>
      <c r="SF265" s="252"/>
      <c r="SG265" s="252"/>
      <c r="SH265" s="252"/>
      <c r="SI265" s="252"/>
      <c r="SJ265" s="252"/>
      <c r="SK265" s="252"/>
      <c r="SL265" s="252"/>
      <c r="SM265" s="252"/>
      <c r="SN265" s="252"/>
      <c r="SO265" s="252"/>
      <c r="SP265" s="252"/>
      <c r="SQ265" s="252"/>
      <c r="SR265" s="252"/>
      <c r="SS265" s="252"/>
      <c r="ST265" s="252"/>
      <c r="SU265" s="252"/>
      <c r="SV265" s="252"/>
      <c r="SW265" s="252"/>
      <c r="SX265" s="252"/>
      <c r="SY265" s="252"/>
      <c r="SZ265" s="252"/>
      <c r="TA265" s="252"/>
      <c r="TB265" s="252"/>
      <c r="TC265" s="252"/>
      <c r="TD265" s="252"/>
      <c r="TE265" s="252"/>
      <c r="TF265" s="252"/>
      <c r="TG265" s="252"/>
      <c r="TH265" s="252"/>
      <c r="TI265" s="252"/>
      <c r="TJ265" s="252"/>
      <c r="TK265" s="252"/>
      <c r="TL265" s="252"/>
      <c r="TM265" s="252"/>
      <c r="TN265" s="252"/>
      <c r="TO265" s="252"/>
      <c r="TP265" s="252"/>
      <c r="TQ265" s="252"/>
      <c r="TR265" s="252"/>
      <c r="TS265" s="252"/>
      <c r="TT265" s="252"/>
      <c r="TU265" s="252"/>
      <c r="TV265" s="252"/>
      <c r="TW265" s="252"/>
      <c r="TX265" s="252"/>
      <c r="TY265" s="252"/>
      <c r="TZ265" s="252"/>
      <c r="UA265" s="252"/>
      <c r="UB265" s="252"/>
      <c r="UC265" s="252"/>
      <c r="UD265" s="252"/>
      <c r="UE265" s="252"/>
      <c r="UF265" s="252"/>
      <c r="UG265" s="252"/>
      <c r="UH265" s="252"/>
      <c r="UI265" s="252"/>
      <c r="UJ265" s="252"/>
      <c r="UK265" s="252"/>
      <c r="UL265" s="252"/>
      <c r="UM265" s="252"/>
      <c r="UN265" s="252"/>
      <c r="UO265" s="252"/>
      <c r="UP265" s="252"/>
      <c r="UQ265" s="252"/>
      <c r="UR265" s="252"/>
      <c r="US265" s="252"/>
      <c r="UT265" s="252"/>
      <c r="UU265" s="252"/>
      <c r="UV265" s="252"/>
      <c r="UW265" s="252"/>
      <c r="UX265" s="252"/>
      <c r="UY265" s="252"/>
      <c r="UZ265" s="252"/>
      <c r="VA265" s="252"/>
      <c r="VB265" s="252"/>
      <c r="VC265" s="252"/>
      <c r="VD265" s="252"/>
      <c r="VE265" s="252"/>
      <c r="VF265" s="252"/>
      <c r="VG265" s="252"/>
      <c r="VH265" s="252"/>
      <c r="VI265" s="252"/>
      <c r="VJ265" s="252"/>
      <c r="VK265" s="252"/>
      <c r="VL265" s="252"/>
      <c r="VM265" s="252"/>
      <c r="VN265" s="252"/>
      <c r="VO265" s="252"/>
      <c r="VP265" s="252"/>
      <c r="VQ265" s="252"/>
      <c r="VR265" s="252"/>
      <c r="VS265" s="252"/>
      <c r="VT265" s="252"/>
      <c r="VU265" s="252"/>
      <c r="VV265" s="252"/>
      <c r="VW265" s="252"/>
      <c r="VX265" s="252"/>
      <c r="VY265" s="252"/>
      <c r="VZ265" s="252"/>
      <c r="WA265" s="252"/>
      <c r="WB265" s="252"/>
      <c r="WC265" s="252"/>
      <c r="WD265" s="252"/>
      <c r="WE265" s="252"/>
      <c r="WF265" s="252"/>
      <c r="WG265" s="252"/>
      <c r="WH265" s="252"/>
      <c r="WI265" s="252"/>
      <c r="WJ265" s="252"/>
      <c r="WK265" s="252"/>
      <c r="WL265" s="252"/>
      <c r="WM265" s="252"/>
      <c r="WN265" s="252"/>
      <c r="WO265" s="252"/>
      <c r="WP265" s="252"/>
      <c r="WQ265" s="252"/>
      <c r="WR265" s="252"/>
      <c r="WS265" s="252"/>
      <c r="WT265" s="252"/>
      <c r="WU265" s="252"/>
      <c r="WV265" s="252"/>
      <c r="WW265" s="252"/>
      <c r="WX265" s="252"/>
      <c r="WY265" s="252"/>
      <c r="WZ265" s="252"/>
      <c r="XA265" s="252"/>
      <c r="XB265" s="252"/>
      <c r="XC265" s="252"/>
      <c r="XD265" s="252"/>
      <c r="XE265" s="252"/>
      <c r="XF265" s="252"/>
      <c r="XG265" s="252"/>
      <c r="XH265" s="252"/>
      <c r="XI265" s="252"/>
      <c r="XJ265" s="252"/>
      <c r="XK265" s="252"/>
      <c r="XL265" s="252"/>
      <c r="XM265" s="252"/>
      <c r="XN265" s="252"/>
      <c r="XO265" s="252"/>
      <c r="XP265" s="252"/>
      <c r="XQ265" s="252"/>
      <c r="XR265" s="252"/>
      <c r="XS265" s="252"/>
      <c r="XT265" s="252"/>
      <c r="XU265" s="252"/>
      <c r="XV265" s="252"/>
      <c r="XW265" s="252"/>
      <c r="XX265" s="252"/>
      <c r="XY265" s="252"/>
      <c r="XZ265" s="252"/>
      <c r="YA265" s="252"/>
      <c r="YB265" s="252"/>
      <c r="YC265" s="252"/>
      <c r="YD265" s="252"/>
      <c r="YE265" s="252"/>
      <c r="YF265" s="252"/>
      <c r="YG265" s="252"/>
      <c r="YH265" s="252"/>
      <c r="YI265" s="252"/>
      <c r="YJ265" s="252"/>
      <c r="YK265" s="252"/>
      <c r="YL265" s="252"/>
      <c r="YM265" s="252"/>
      <c r="YN265" s="252"/>
      <c r="YO265" s="252"/>
      <c r="YP265" s="252"/>
      <c r="YQ265" s="252"/>
      <c r="YR265" s="252"/>
      <c r="YS265" s="252"/>
      <c r="YT265" s="252"/>
      <c r="YU265" s="252"/>
      <c r="YV265" s="252"/>
      <c r="YW265" s="252"/>
      <c r="YX265" s="252"/>
      <c r="YY265" s="252"/>
      <c r="YZ265" s="252"/>
      <c r="ZA265" s="252"/>
      <c r="ZB265" s="252"/>
      <c r="ZC265" s="252"/>
      <c r="ZD265" s="252"/>
      <c r="ZE265" s="252"/>
      <c r="ZF265" s="252"/>
      <c r="ZG265" s="252"/>
      <c r="ZH265" s="252"/>
      <c r="ZI265" s="252"/>
      <c r="ZJ265" s="252"/>
      <c r="ZK265" s="252"/>
      <c r="ZL265" s="252"/>
      <c r="ZM265" s="252"/>
      <c r="ZN265" s="252"/>
      <c r="ZO265" s="252"/>
      <c r="ZP265" s="252"/>
      <c r="ZQ265" s="252"/>
      <c r="ZR265" s="252"/>
      <c r="ZS265" s="252"/>
      <c r="ZT265" s="252"/>
      <c r="ZU265" s="252"/>
      <c r="ZV265" s="252"/>
      <c r="ZW265" s="252"/>
      <c r="ZX265" s="252"/>
      <c r="ZY265" s="252"/>
      <c r="ZZ265" s="252"/>
      <c r="AAA265" s="252"/>
      <c r="AAB265" s="252"/>
      <c r="AAC265" s="252"/>
      <c r="AAD265" s="252"/>
      <c r="AAE265" s="252"/>
      <c r="AAF265" s="252"/>
      <c r="AAG265" s="252"/>
      <c r="AAH265" s="252"/>
      <c r="AAI265" s="252"/>
      <c r="AAJ265" s="252"/>
      <c r="AAK265" s="252"/>
      <c r="AAL265" s="252"/>
      <c r="AAM265" s="252"/>
      <c r="AAN265" s="252"/>
      <c r="AAO265" s="252"/>
      <c r="AAP265" s="252"/>
      <c r="AAQ265" s="252"/>
      <c r="AAR265" s="252"/>
      <c r="AAS265" s="252"/>
      <c r="AAT265" s="252"/>
      <c r="AAU265" s="252"/>
      <c r="AAV265" s="252"/>
      <c r="AAW265" s="252"/>
      <c r="AAX265" s="252"/>
      <c r="AAY265" s="252"/>
      <c r="AAZ265" s="252"/>
      <c r="ABA265" s="252"/>
      <c r="ABB265" s="252"/>
      <c r="ABC265" s="252"/>
      <c r="ABD265" s="252"/>
      <c r="ABE265" s="252"/>
      <c r="ABF265" s="252"/>
      <c r="ABG265" s="252"/>
      <c r="ABH265" s="252"/>
      <c r="ABI265" s="252"/>
      <c r="ABJ265" s="252"/>
      <c r="ABK265" s="252"/>
      <c r="ABL265" s="252"/>
      <c r="ABM265" s="252"/>
      <c r="ABN265" s="252"/>
      <c r="ABO265" s="252"/>
      <c r="ABP265" s="252"/>
      <c r="ABQ265" s="252"/>
      <c r="ABR265" s="252"/>
      <c r="ABS265" s="252"/>
      <c r="ABT265" s="252"/>
      <c r="ABU265" s="252"/>
      <c r="ABV265" s="252"/>
      <c r="ABW265" s="252"/>
      <c r="ABX265" s="252"/>
      <c r="ABY265" s="252"/>
      <c r="ABZ265" s="252"/>
      <c r="ACA265" s="252"/>
      <c r="ACB265" s="252"/>
      <c r="ACC265" s="252"/>
      <c r="ACD265" s="252"/>
      <c r="ACE265" s="252"/>
      <c r="ACF265" s="252"/>
      <c r="ACG265" s="252"/>
      <c r="ACH265" s="252"/>
      <c r="ACI265" s="252"/>
      <c r="ACJ265" s="252"/>
      <c r="ACK265" s="252"/>
      <c r="ACL265" s="252"/>
      <c r="ACM265" s="252"/>
      <c r="ACN265" s="252"/>
      <c r="ACO265" s="252"/>
      <c r="ACP265" s="252"/>
      <c r="ACQ265" s="252"/>
      <c r="ACR265" s="252"/>
      <c r="ACS265" s="252"/>
      <c r="ACT265" s="252"/>
      <c r="ACU265" s="252"/>
      <c r="ACV265" s="252"/>
      <c r="ACW265" s="252"/>
      <c r="ACX265" s="252"/>
      <c r="ACY265" s="252"/>
      <c r="ACZ265" s="252"/>
      <c r="ADA265" s="252"/>
      <c r="ADB265" s="252"/>
      <c r="ADC265" s="252"/>
      <c r="ADD265" s="252"/>
      <c r="ADE265" s="252"/>
      <c r="ADF265" s="252"/>
      <c r="ADG265" s="252"/>
      <c r="ADH265" s="252"/>
      <c r="ADI265" s="252"/>
      <c r="ADJ265" s="252"/>
      <c r="ADK265" s="252"/>
      <c r="ADL265" s="252"/>
      <c r="ADM265" s="252"/>
      <c r="ADN265" s="252"/>
      <c r="ADO265" s="252"/>
      <c r="ADP265" s="252"/>
      <c r="ADQ265" s="252"/>
      <c r="ADR265" s="252"/>
      <c r="ADS265" s="252"/>
      <c r="ADT265" s="252"/>
      <c r="ADU265" s="252"/>
      <c r="ADV265" s="252"/>
      <c r="ADW265" s="252"/>
      <c r="ADX265" s="252"/>
      <c r="ADY265" s="252"/>
      <c r="ADZ265" s="252"/>
      <c r="AEA265" s="252"/>
      <c r="AEB265" s="252"/>
      <c r="AEC265" s="252"/>
      <c r="AED265" s="252"/>
      <c r="AEE265" s="252"/>
      <c r="AEF265" s="252"/>
      <c r="AEG265" s="252"/>
      <c r="AEH265" s="252"/>
      <c r="AEI265" s="252"/>
      <c r="AEJ265" s="252"/>
      <c r="AEK265" s="252"/>
      <c r="AEL265" s="252"/>
      <c r="AEM265" s="252"/>
      <c r="AEN265" s="252"/>
      <c r="AEO265" s="252"/>
      <c r="AEP265" s="252"/>
      <c r="AEQ265" s="252"/>
      <c r="AER265" s="252"/>
      <c r="AES265" s="252"/>
      <c r="AET265" s="252"/>
      <c r="AEU265" s="252"/>
      <c r="AEV265" s="252"/>
      <c r="AEW265" s="252"/>
      <c r="AEX265" s="252"/>
      <c r="AEY265" s="252"/>
      <c r="AEZ265" s="252"/>
      <c r="AFA265" s="252"/>
      <c r="AFB265" s="252"/>
      <c r="AFC265" s="252"/>
      <c r="AFD265" s="252"/>
      <c r="AFE265" s="252"/>
      <c r="AFF265" s="252"/>
      <c r="AFG265" s="252"/>
      <c r="AFH265" s="252"/>
      <c r="AFI265" s="252"/>
      <c r="AFJ265" s="252"/>
      <c r="AFK265" s="252"/>
      <c r="AFL265" s="252"/>
      <c r="AFM265" s="252"/>
      <c r="AFN265" s="252"/>
      <c r="AFO265" s="252"/>
      <c r="AFP265" s="252"/>
      <c r="AFQ265" s="252"/>
      <c r="AFR265" s="252"/>
      <c r="AFS265" s="252"/>
      <c r="AFT265" s="252"/>
      <c r="AFU265" s="252"/>
      <c r="AFV265" s="252"/>
      <c r="AFW265" s="252"/>
      <c r="AFX265" s="252"/>
      <c r="AFY265" s="252"/>
      <c r="AFZ265" s="252"/>
      <c r="AGA265" s="252"/>
      <c r="AGB265" s="252"/>
      <c r="AGC265" s="252"/>
      <c r="AGD265" s="252"/>
      <c r="AGE265" s="252"/>
      <c r="AGF265" s="252"/>
      <c r="AGG265" s="252"/>
      <c r="AGH265" s="252"/>
      <c r="AGI265" s="252"/>
      <c r="AGJ265" s="252"/>
      <c r="AGK265" s="252"/>
      <c r="AGL265" s="252"/>
      <c r="AGM265" s="252"/>
      <c r="AGN265" s="252"/>
      <c r="AGO265" s="252"/>
      <c r="AGP265" s="252"/>
      <c r="AGQ265" s="252"/>
      <c r="AGR265" s="252"/>
      <c r="AGS265" s="252"/>
      <c r="AGT265" s="252"/>
      <c r="AGU265" s="252"/>
      <c r="AGV265" s="252"/>
      <c r="AGW265" s="252"/>
      <c r="AGX265" s="252"/>
      <c r="AGY265" s="252"/>
      <c r="AGZ265" s="252"/>
      <c r="AHA265" s="252"/>
      <c r="AHB265" s="252"/>
      <c r="AHC265" s="252"/>
      <c r="AHD265" s="252"/>
      <c r="AHE265" s="252"/>
      <c r="AHF265" s="252"/>
      <c r="AHG265" s="252"/>
      <c r="AHH265" s="252"/>
      <c r="AHI265" s="252"/>
      <c r="AHJ265" s="252"/>
      <c r="AHK265" s="252"/>
      <c r="AHL265" s="252"/>
      <c r="AHM265" s="252"/>
      <c r="AHN265" s="252"/>
      <c r="AHO265" s="252"/>
      <c r="AHP265" s="252"/>
      <c r="AHQ265" s="252"/>
      <c r="AHR265" s="252"/>
      <c r="AHS265" s="252"/>
      <c r="AHT265" s="252"/>
      <c r="AHU265" s="252"/>
      <c r="AHV265" s="252"/>
      <c r="AHW265" s="252"/>
      <c r="AHX265" s="252"/>
      <c r="AHY265" s="252"/>
      <c r="AHZ265" s="252"/>
      <c r="AIA265" s="252"/>
      <c r="AIB265" s="252"/>
      <c r="AIC265" s="252"/>
      <c r="AID265" s="252"/>
      <c r="AIE265" s="252"/>
      <c r="AIF265" s="252"/>
      <c r="AIG265" s="252"/>
      <c r="AIH265" s="252"/>
      <c r="AII265" s="252"/>
      <c r="AIJ265" s="252"/>
      <c r="AIK265" s="252"/>
      <c r="AIL265" s="252"/>
      <c r="AIM265" s="252"/>
      <c r="AIN265" s="252"/>
      <c r="AIO265" s="252"/>
      <c r="AIP265" s="252"/>
      <c r="AIQ265" s="252"/>
      <c r="AIR265" s="252"/>
      <c r="AIS265" s="252"/>
      <c r="AIT265" s="252"/>
      <c r="AIU265" s="252"/>
      <c r="AIV265" s="252"/>
      <c r="AIW265" s="252"/>
      <c r="AIX265" s="252"/>
      <c r="AIY265" s="252"/>
      <c r="AIZ265" s="252"/>
      <c r="AJA265" s="252"/>
      <c r="AJB265" s="252"/>
      <c r="AJC265" s="252"/>
      <c r="AJD265" s="252"/>
      <c r="AJE265" s="252"/>
      <c r="AJF265" s="252"/>
      <c r="AJG265" s="252"/>
      <c r="AJH265" s="252"/>
      <c r="AJI265" s="252"/>
      <c r="AJJ265" s="252"/>
      <c r="AJK265" s="252"/>
      <c r="AJL265" s="252"/>
      <c r="AJM265" s="252"/>
      <c r="AJN265" s="252"/>
      <c r="AJO265" s="252"/>
      <c r="AJP265" s="252"/>
      <c r="AJQ265" s="252"/>
      <c r="AJR265" s="252"/>
      <c r="AJS265" s="252"/>
      <c r="AJT265" s="252"/>
      <c r="AJU265" s="252"/>
      <c r="AJV265" s="252"/>
      <c r="AJW265" s="252"/>
      <c r="AJX265" s="252"/>
      <c r="AJY265" s="252"/>
      <c r="AJZ265" s="252"/>
      <c r="AKA265" s="252"/>
      <c r="AKB265" s="252"/>
      <c r="AKC265" s="252"/>
      <c r="AKD265" s="252"/>
      <c r="AKE265" s="252"/>
      <c r="AKF265" s="252"/>
      <c r="AKG265" s="252"/>
      <c r="AKH265" s="252"/>
      <c r="AKI265" s="252"/>
      <c r="AKJ265" s="252"/>
      <c r="AKK265" s="252"/>
      <c r="AKL265" s="252"/>
      <c r="AKM265" s="252"/>
      <c r="AKN265" s="252"/>
      <c r="AKO265" s="252"/>
      <c r="AKP265" s="252"/>
      <c r="AKQ265" s="252"/>
      <c r="AKR265" s="252"/>
      <c r="AKS265" s="252"/>
      <c r="AKT265" s="252"/>
      <c r="AKU265" s="252"/>
      <c r="AKV265" s="252"/>
      <c r="AKW265" s="252"/>
      <c r="AKX265" s="252"/>
      <c r="AKY265" s="252"/>
      <c r="AKZ265" s="252"/>
      <c r="ALA265" s="252"/>
      <c r="ALB265" s="252"/>
      <c r="ALC265" s="252"/>
      <c r="ALD265" s="252"/>
      <c r="ALE265" s="252"/>
      <c r="ALF265" s="252"/>
      <c r="ALG265" s="252"/>
      <c r="ALH265" s="252"/>
      <c r="ALI265" s="252"/>
      <c r="ALJ265" s="252"/>
      <c r="ALK265" s="252"/>
      <c r="ALL265" s="252"/>
      <c r="ALM265" s="252"/>
      <c r="ALN265" s="252"/>
      <c r="ALO265" s="252"/>
      <c r="ALP265" s="252"/>
      <c r="ALQ265" s="252"/>
      <c r="ALR265" s="252"/>
      <c r="ALS265" s="252"/>
      <c r="ALT265" s="252"/>
      <c r="ALU265" s="252"/>
      <c r="ALV265" s="252"/>
      <c r="ALW265" s="252"/>
      <c r="ALX265" s="252"/>
      <c r="ALY265" s="252"/>
      <c r="ALZ265" s="252"/>
      <c r="AMA265" s="252"/>
      <c r="AMB265" s="252"/>
      <c r="AMC265" s="252"/>
      <c r="AMD265" s="252"/>
      <c r="AME265" s="252"/>
      <c r="AMF265" s="252"/>
      <c r="AMG265" s="252"/>
      <c r="AMH265" s="252"/>
      <c r="AMI265" s="252"/>
      <c r="AMJ265" s="252"/>
      <c r="AMK265" s="252"/>
      <c r="AML265" s="252"/>
      <c r="AMM265" s="252"/>
      <c r="AMN265" s="252"/>
      <c r="AMO265" s="252"/>
      <c r="AMP265" s="252"/>
      <c r="AMQ265" s="252"/>
      <c r="AMR265" s="252"/>
      <c r="AMS265" s="252"/>
      <c r="AMT265" s="252"/>
      <c r="AMU265" s="252"/>
      <c r="AMV265" s="252"/>
      <c r="AMW265" s="252"/>
      <c r="AMX265" s="252"/>
      <c r="AMY265" s="252"/>
      <c r="AMZ265" s="252"/>
      <c r="ANA265" s="252"/>
      <c r="ANB265" s="252"/>
      <c r="ANC265" s="252"/>
      <c r="AND265" s="252"/>
      <c r="ANE265" s="252"/>
      <c r="ANF265" s="252"/>
      <c r="ANG265" s="252"/>
      <c r="ANH265" s="252"/>
      <c r="ANI265" s="252"/>
      <c r="ANJ265" s="252"/>
      <c r="ANK265" s="252"/>
      <c r="ANL265" s="252"/>
      <c r="ANM265" s="252"/>
      <c r="ANN265" s="252"/>
      <c r="ANO265" s="252"/>
      <c r="ANP265" s="252"/>
      <c r="ANQ265" s="252"/>
      <c r="ANR265" s="252"/>
      <c r="ANS265" s="252"/>
      <c r="ANT265" s="252"/>
      <c r="ANU265" s="252"/>
      <c r="ANV265" s="252"/>
      <c r="ANW265" s="252"/>
      <c r="ANX265" s="252"/>
      <c r="ANY265" s="252"/>
      <c r="ANZ265" s="252"/>
      <c r="AOA265" s="252"/>
      <c r="AOB265" s="252"/>
      <c r="AOC265" s="252"/>
      <c r="AOD265" s="252"/>
      <c r="AOE265" s="252"/>
      <c r="AOF265" s="252"/>
      <c r="AOG265" s="252"/>
      <c r="AOH265" s="252"/>
      <c r="AOI265" s="252"/>
      <c r="AOJ265" s="252"/>
      <c r="AOK265" s="252"/>
      <c r="AOL265" s="252"/>
      <c r="AOM265" s="252"/>
      <c r="AON265" s="252"/>
      <c r="AOO265" s="252"/>
      <c r="AOP265" s="252"/>
      <c r="AOQ265" s="252"/>
      <c r="AOR265" s="252"/>
      <c r="AOS265" s="252"/>
      <c r="AOT265" s="252"/>
      <c r="AOU265" s="252"/>
      <c r="AOV265" s="252"/>
      <c r="AOW265" s="252"/>
      <c r="AOX265" s="252"/>
      <c r="AOY265" s="252"/>
      <c r="AOZ265" s="252"/>
      <c r="APA265" s="252"/>
      <c r="APB265" s="252"/>
      <c r="APC265" s="252"/>
      <c r="APD265" s="252"/>
      <c r="APE265" s="252"/>
      <c r="APF265" s="252"/>
      <c r="APG265" s="252"/>
      <c r="APH265" s="252"/>
      <c r="API265" s="252"/>
      <c r="APJ265" s="252"/>
      <c r="APK265" s="252"/>
      <c r="APL265" s="252"/>
      <c r="APM265" s="252"/>
      <c r="APN265" s="252"/>
      <c r="APO265" s="252"/>
      <c r="APP265" s="252"/>
    </row>
    <row r="266" spans="1:1108" s="249" customFormat="1">
      <c r="A266" s="42">
        <v>548</v>
      </c>
      <c r="B266" s="168">
        <v>251</v>
      </c>
      <c r="C266" s="102" t="s">
        <v>1418</v>
      </c>
      <c r="D266" s="174">
        <v>2035</v>
      </c>
      <c r="E266" s="97" t="s">
        <v>1396</v>
      </c>
      <c r="F266" s="280" t="s">
        <v>1398</v>
      </c>
      <c r="G266" s="405" t="s">
        <v>1419</v>
      </c>
      <c r="H266" s="405" t="s">
        <v>1421</v>
      </c>
      <c r="I266" s="405" t="s">
        <v>1420</v>
      </c>
      <c r="J266" s="10" t="s">
        <v>1422</v>
      </c>
      <c r="K266" s="10" t="s">
        <v>1423</v>
      </c>
      <c r="L266" s="74" t="s">
        <v>1424</v>
      </c>
      <c r="M266" s="10" t="s">
        <v>1425</v>
      </c>
      <c r="N266" s="74" t="s">
        <v>201</v>
      </c>
      <c r="O266" s="177">
        <v>101719</v>
      </c>
      <c r="P266" s="401">
        <v>20</v>
      </c>
      <c r="Q266" s="401" t="s">
        <v>0</v>
      </c>
      <c r="R266" s="401">
        <v>60</v>
      </c>
      <c r="S266" s="109" t="s">
        <v>0</v>
      </c>
      <c r="T266" s="109">
        <v>1.5</v>
      </c>
      <c r="U266" s="109" t="s">
        <v>0</v>
      </c>
      <c r="V266" s="109">
        <v>6.2</v>
      </c>
      <c r="W266" s="109" t="s">
        <v>0</v>
      </c>
      <c r="X266" s="109">
        <v>3</v>
      </c>
      <c r="Y266" s="109" t="s">
        <v>0</v>
      </c>
      <c r="Z266" s="109">
        <v>3</v>
      </c>
      <c r="AA266" s="109" t="s">
        <v>0</v>
      </c>
      <c r="AB266" s="109"/>
      <c r="AC266" s="109" t="s">
        <v>0</v>
      </c>
      <c r="AD266" s="109"/>
      <c r="AE266" s="109" t="s">
        <v>0</v>
      </c>
      <c r="AF266" s="77">
        <v>3</v>
      </c>
      <c r="AG266" s="78">
        <v>4</v>
      </c>
      <c r="AH266" s="77" t="s">
        <v>1183</v>
      </c>
      <c r="AI266" s="77" t="s">
        <v>0</v>
      </c>
      <c r="AJ266" s="78"/>
      <c r="AK266" s="78"/>
      <c r="AL266" s="25" t="s">
        <v>11</v>
      </c>
      <c r="AM266" s="25"/>
      <c r="AN266" s="25"/>
      <c r="AO266" s="25"/>
      <c r="AP266" s="111">
        <v>20</v>
      </c>
      <c r="AQ266" s="111" t="s">
        <v>7</v>
      </c>
      <c r="AR266" s="83">
        <v>1.7000000000000001E-2</v>
      </c>
      <c r="AS266" s="83" t="s">
        <v>20</v>
      </c>
      <c r="AT266" s="265"/>
      <c r="AU266" s="266"/>
      <c r="AV266" s="266"/>
      <c r="AW266" s="74" t="s">
        <v>206</v>
      </c>
      <c r="AX266" s="74" t="s">
        <v>207</v>
      </c>
      <c r="AY266" s="74" t="s">
        <v>208</v>
      </c>
      <c r="AZ266" s="74" t="s">
        <v>209</v>
      </c>
      <c r="BA266" s="152" t="s">
        <v>4</v>
      </c>
      <c r="BB266" s="86" t="s">
        <v>165</v>
      </c>
      <c r="BC266" s="86" t="s">
        <v>4</v>
      </c>
      <c r="BD266" s="86" t="s">
        <v>166</v>
      </c>
      <c r="BE266" s="404" t="s">
        <v>1405</v>
      </c>
      <c r="BF266" s="96" t="s">
        <v>1406</v>
      </c>
      <c r="BG266" s="96" t="s">
        <v>1407</v>
      </c>
      <c r="BH266" s="96" t="s">
        <v>1408</v>
      </c>
      <c r="BM266" s="155" t="s">
        <v>215</v>
      </c>
      <c r="BN266" s="154" t="s">
        <v>216</v>
      </c>
      <c r="BO266" s="154" t="s">
        <v>217</v>
      </c>
      <c r="BP266" s="154" t="s">
        <v>218</v>
      </c>
      <c r="BQ266" s="155" t="s">
        <v>219</v>
      </c>
      <c r="BR266" s="154" t="s">
        <v>220</v>
      </c>
      <c r="BS266" s="121" t="s">
        <v>221</v>
      </c>
      <c r="BT266" s="121" t="s">
        <v>222</v>
      </c>
      <c r="BU266" s="121" t="s">
        <v>215</v>
      </c>
      <c r="BV266" s="121" t="s">
        <v>216</v>
      </c>
      <c r="BW266" s="121" t="s">
        <v>217</v>
      </c>
      <c r="BX266" s="121" t="s">
        <v>218</v>
      </c>
      <c r="BY266" s="121" t="s">
        <v>283</v>
      </c>
      <c r="BZ266" s="154"/>
      <c r="CA266" s="154"/>
      <c r="CB266" s="154"/>
      <c r="CC266" s="154" t="s">
        <v>227</v>
      </c>
      <c r="CD266" s="156" t="s">
        <v>228</v>
      </c>
      <c r="CE266" s="157" t="s">
        <v>229</v>
      </c>
      <c r="CF266" s="157" t="s">
        <v>230</v>
      </c>
      <c r="CG266" s="245" t="s">
        <v>231</v>
      </c>
      <c r="CH266" s="154" t="s">
        <v>232</v>
      </c>
      <c r="CI266" s="156" t="s">
        <v>233</v>
      </c>
      <c r="CJ266" s="156" t="s">
        <v>234</v>
      </c>
      <c r="CK266" s="158"/>
      <c r="CL266" s="158"/>
      <c r="CM266" s="158"/>
      <c r="CN266" s="158"/>
      <c r="CO266" s="158"/>
      <c r="CP266" s="158"/>
      <c r="CQ266" s="158"/>
      <c r="CR266" s="158"/>
      <c r="CS266" s="158"/>
      <c r="CT266" s="158"/>
      <c r="CU266" s="158"/>
      <c r="CV266" s="158"/>
      <c r="CW266" s="158"/>
      <c r="CX266" s="158"/>
      <c r="CY266" s="158"/>
      <c r="CZ266" s="91"/>
      <c r="DA266" s="92"/>
      <c r="DB266" s="92"/>
      <c r="DC266" s="92"/>
      <c r="DD266" s="92"/>
      <c r="DE266" s="91" t="s">
        <v>235</v>
      </c>
      <c r="DF266" s="92"/>
      <c r="DG266" s="158"/>
      <c r="DH266" s="158"/>
      <c r="DI266" s="92"/>
      <c r="DJ266" s="91"/>
      <c r="DK266" s="91"/>
      <c r="DL266" s="91"/>
      <c r="DM266" s="127" t="s">
        <v>283</v>
      </c>
      <c r="DN266" s="127" t="s">
        <v>283</v>
      </c>
      <c r="DO266" s="127" t="s">
        <v>283</v>
      </c>
      <c r="DP266" s="127"/>
      <c r="DQ266" s="91"/>
      <c r="DR266" s="91"/>
      <c r="DS266" s="91"/>
      <c r="DT266" s="91"/>
      <c r="DU266" s="91" t="s">
        <v>1173</v>
      </c>
      <c r="DV266" s="91" t="s">
        <v>1174</v>
      </c>
      <c r="DW266" s="91" t="s">
        <v>1175</v>
      </c>
      <c r="DX266" s="91" t="s">
        <v>1176</v>
      </c>
      <c r="DY266" s="91"/>
      <c r="DZ266" s="91"/>
      <c r="EA266" s="91"/>
      <c r="EB266" s="91"/>
      <c r="EC266" s="91"/>
      <c r="ED266" s="91"/>
      <c r="EE266" s="91"/>
      <c r="EF266" s="91"/>
      <c r="EG266" s="94"/>
      <c r="EH266" s="94"/>
      <c r="EI266" s="95"/>
      <c r="EJ266" s="95"/>
      <c r="EK266" s="96"/>
      <c r="EL266" s="74"/>
      <c r="EM266" s="74"/>
      <c r="EN266" s="137"/>
      <c r="EO266" s="185"/>
      <c r="EP266" s="185"/>
      <c r="EQ266" s="185" t="s">
        <v>1426</v>
      </c>
      <c r="ER266" s="185" t="s">
        <v>1427</v>
      </c>
      <c r="ES266" s="185" t="s">
        <v>1428</v>
      </c>
      <c r="ET266" s="185"/>
      <c r="EU266" s="185"/>
      <c r="EV266" s="137"/>
      <c r="EW266" s="137"/>
      <c r="EX266" s="356"/>
      <c r="EY266" s="356"/>
      <c r="EZ266" s="356"/>
      <c r="FA266" s="356"/>
      <c r="FB266" s="356"/>
      <c r="FC266" s="356"/>
      <c r="FD266" s="356"/>
      <c r="FE266" s="356"/>
      <c r="FF266" s="248"/>
      <c r="FG266" s="248"/>
      <c r="FH266" s="248"/>
      <c r="FI266" s="248"/>
      <c r="FJ266" s="248"/>
      <c r="FK266" s="248"/>
      <c r="FL266" s="135">
        <v>1</v>
      </c>
      <c r="FM266" s="136"/>
      <c r="FN266" s="136"/>
      <c r="FO266" s="136"/>
      <c r="FP266" s="136"/>
      <c r="FQ266" s="136"/>
      <c r="FR266" s="136"/>
      <c r="FS266" s="136"/>
      <c r="FT266" s="136"/>
      <c r="FU266" s="136"/>
      <c r="FV266" s="136"/>
    </row>
    <row r="267" spans="1:1108" s="249" customFormat="1">
      <c r="A267" s="42">
        <v>549</v>
      </c>
      <c r="B267" s="168">
        <v>252</v>
      </c>
      <c r="C267" s="102" t="s">
        <v>1429</v>
      </c>
      <c r="D267" s="174">
        <v>2035</v>
      </c>
      <c r="E267" s="97" t="s">
        <v>1396</v>
      </c>
      <c r="F267" s="280" t="s">
        <v>1398</v>
      </c>
      <c r="G267" s="405" t="s">
        <v>1419</v>
      </c>
      <c r="H267" s="405" t="s">
        <v>1421</v>
      </c>
      <c r="I267" s="405" t="s">
        <v>1420</v>
      </c>
      <c r="J267" s="10" t="s">
        <v>1422</v>
      </c>
      <c r="K267" s="10" t="s">
        <v>1423</v>
      </c>
      <c r="L267" s="74" t="s">
        <v>1424</v>
      </c>
      <c r="M267" s="10" t="s">
        <v>1425</v>
      </c>
      <c r="N267" s="74" t="s">
        <v>201</v>
      </c>
      <c r="O267" s="177">
        <v>101721</v>
      </c>
      <c r="P267" s="401">
        <v>22</v>
      </c>
      <c r="Q267" s="401" t="s">
        <v>0</v>
      </c>
      <c r="R267" s="401">
        <v>78</v>
      </c>
      <c r="S267" s="109" t="s">
        <v>0</v>
      </c>
      <c r="T267" s="109">
        <v>1.5</v>
      </c>
      <c r="U267" s="109" t="s">
        <v>0</v>
      </c>
      <c r="V267" s="109">
        <v>6.2</v>
      </c>
      <c r="W267" s="109" t="s">
        <v>0</v>
      </c>
      <c r="X267" s="109">
        <v>3</v>
      </c>
      <c r="Y267" s="109" t="s">
        <v>0</v>
      </c>
      <c r="Z267" s="109">
        <v>3</v>
      </c>
      <c r="AA267" s="109" t="s">
        <v>0</v>
      </c>
      <c r="AB267" s="109"/>
      <c r="AC267" s="109" t="s">
        <v>0</v>
      </c>
      <c r="AD267" s="109"/>
      <c r="AE267" s="109" t="s">
        <v>0</v>
      </c>
      <c r="AF267" s="77">
        <v>3</v>
      </c>
      <c r="AG267" s="78">
        <v>6</v>
      </c>
      <c r="AH267" s="77" t="s">
        <v>1183</v>
      </c>
      <c r="AI267" s="77" t="s">
        <v>0</v>
      </c>
      <c r="AJ267" s="78"/>
      <c r="AK267" s="78"/>
      <c r="AL267" s="25" t="s">
        <v>11</v>
      </c>
      <c r="AM267" s="25"/>
      <c r="AN267" s="25"/>
      <c r="AO267" s="25"/>
      <c r="AP267" s="111">
        <v>20</v>
      </c>
      <c r="AQ267" s="111" t="s">
        <v>7</v>
      </c>
      <c r="AR267" s="83">
        <v>2.1999999999999999E-2</v>
      </c>
      <c r="AS267" s="83" t="s">
        <v>20</v>
      </c>
      <c r="AT267" s="265"/>
      <c r="AU267" s="266"/>
      <c r="AV267" s="266"/>
      <c r="AW267" s="74" t="s">
        <v>206</v>
      </c>
      <c r="AX267" s="74" t="s">
        <v>207</v>
      </c>
      <c r="AY267" s="74" t="s">
        <v>208</v>
      </c>
      <c r="AZ267" s="74" t="s">
        <v>209</v>
      </c>
      <c r="BA267" s="152" t="s">
        <v>4</v>
      </c>
      <c r="BB267" s="86" t="s">
        <v>165</v>
      </c>
      <c r="BC267" s="86" t="s">
        <v>4</v>
      </c>
      <c r="BD267" s="86" t="s">
        <v>166</v>
      </c>
      <c r="BE267" s="404" t="s">
        <v>1405</v>
      </c>
      <c r="BF267" s="96" t="s">
        <v>1406</v>
      </c>
      <c r="BG267" s="96" t="s">
        <v>1407</v>
      </c>
      <c r="BH267" s="96" t="s">
        <v>1408</v>
      </c>
      <c r="BM267" s="155" t="s">
        <v>215</v>
      </c>
      <c r="BN267" s="154" t="s">
        <v>216</v>
      </c>
      <c r="BO267" s="154" t="s">
        <v>217</v>
      </c>
      <c r="BP267" s="154" t="s">
        <v>218</v>
      </c>
      <c r="BQ267" s="155" t="s">
        <v>219</v>
      </c>
      <c r="BR267" s="154" t="s">
        <v>220</v>
      </c>
      <c r="BS267" s="121" t="s">
        <v>221</v>
      </c>
      <c r="BT267" s="121" t="s">
        <v>222</v>
      </c>
      <c r="BU267" s="121" t="s">
        <v>215</v>
      </c>
      <c r="BV267" s="121" t="s">
        <v>216</v>
      </c>
      <c r="BW267" s="121" t="s">
        <v>217</v>
      </c>
      <c r="BX267" s="121" t="s">
        <v>218</v>
      </c>
      <c r="BY267" s="121" t="s">
        <v>283</v>
      </c>
      <c r="BZ267" s="154"/>
      <c r="CA267" s="154"/>
      <c r="CB267" s="154"/>
      <c r="CC267" s="154" t="s">
        <v>227</v>
      </c>
      <c r="CD267" s="156" t="s">
        <v>228</v>
      </c>
      <c r="CE267" s="157" t="s">
        <v>229</v>
      </c>
      <c r="CF267" s="157" t="s">
        <v>230</v>
      </c>
      <c r="CG267" s="245" t="s">
        <v>231</v>
      </c>
      <c r="CH267" s="154" t="s">
        <v>232</v>
      </c>
      <c r="CI267" s="156" t="s">
        <v>233</v>
      </c>
      <c r="CJ267" s="156" t="s">
        <v>234</v>
      </c>
      <c r="CK267" s="158"/>
      <c r="CL267" s="158"/>
      <c r="CM267" s="158"/>
      <c r="CN267" s="158"/>
      <c r="CO267" s="158"/>
      <c r="CP267" s="158"/>
      <c r="CQ267" s="158"/>
      <c r="CR267" s="158"/>
      <c r="CS267" s="158"/>
      <c r="CT267" s="158"/>
      <c r="CU267" s="158"/>
      <c r="CV267" s="158"/>
      <c r="CW267" s="158"/>
      <c r="CX267" s="158"/>
      <c r="CY267" s="158"/>
      <c r="CZ267" s="91"/>
      <c r="DA267" s="92"/>
      <c r="DB267" s="92"/>
      <c r="DC267" s="92"/>
      <c r="DD267" s="92"/>
      <c r="DE267" s="91" t="s">
        <v>235</v>
      </c>
      <c r="DF267" s="92"/>
      <c r="DG267" s="158"/>
      <c r="DH267" s="158"/>
      <c r="DI267" s="92"/>
      <c r="DJ267" s="91"/>
      <c r="DK267" s="91"/>
      <c r="DL267" s="91"/>
      <c r="DM267" s="127" t="s">
        <v>283</v>
      </c>
      <c r="DN267" s="127" t="s">
        <v>283</v>
      </c>
      <c r="DO267" s="127" t="s">
        <v>283</v>
      </c>
      <c r="DP267" s="127"/>
      <c r="DQ267" s="91"/>
      <c r="DR267" s="91"/>
      <c r="DS267" s="91"/>
      <c r="DT267" s="91"/>
      <c r="DU267" s="91" t="s">
        <v>1173</v>
      </c>
      <c r="DV267" s="91" t="s">
        <v>1174</v>
      </c>
      <c r="DW267" s="91" t="s">
        <v>1175</v>
      </c>
      <c r="DX267" s="91" t="s">
        <v>1176</v>
      </c>
      <c r="DY267" s="91"/>
      <c r="DZ267" s="91"/>
      <c r="EA267" s="91"/>
      <c r="EB267" s="91"/>
      <c r="EC267" s="91"/>
      <c r="ED267" s="91"/>
      <c r="EE267" s="91"/>
      <c r="EF267" s="91"/>
      <c r="EG267" s="94"/>
      <c r="EH267" s="94"/>
      <c r="EI267" s="95"/>
      <c r="EJ267" s="95"/>
      <c r="EK267" s="96"/>
      <c r="EL267" s="74"/>
      <c r="EM267" s="74"/>
      <c r="EN267" s="137"/>
      <c r="EO267" s="185"/>
      <c r="EP267" s="185"/>
      <c r="EQ267" s="185" t="s">
        <v>1426</v>
      </c>
      <c r="ER267" s="185" t="s">
        <v>1427</v>
      </c>
      <c r="ES267" s="185" t="s">
        <v>1428</v>
      </c>
      <c r="ET267" s="185"/>
      <c r="EU267" s="185"/>
      <c r="EV267" s="137"/>
      <c r="EW267" s="137"/>
      <c r="EX267" s="356"/>
      <c r="EY267" s="356"/>
      <c r="EZ267" s="356"/>
      <c r="FA267" s="356"/>
      <c r="FB267" s="356"/>
      <c r="FC267" s="356"/>
      <c r="FD267" s="356"/>
      <c r="FE267" s="356"/>
      <c r="FF267" s="248"/>
      <c r="FG267" s="248"/>
      <c r="FH267" s="248"/>
      <c r="FI267" s="248"/>
      <c r="FJ267" s="248"/>
      <c r="FK267" s="248"/>
      <c r="FL267" s="135">
        <v>1</v>
      </c>
      <c r="FM267" s="136"/>
      <c r="FN267" s="136"/>
      <c r="FO267" s="136"/>
      <c r="FP267" s="136"/>
      <c r="FQ267" s="136"/>
      <c r="FR267" s="136"/>
      <c r="FS267" s="136"/>
      <c r="FT267" s="136"/>
      <c r="FU267" s="136"/>
      <c r="FV267" s="136"/>
    </row>
    <row r="268" spans="1:1108" s="249" customFormat="1">
      <c r="A268" s="42">
        <v>550</v>
      </c>
      <c r="B268" s="168">
        <v>253</v>
      </c>
      <c r="C268" s="102" t="s">
        <v>1430</v>
      </c>
      <c r="D268" s="174">
        <v>2035</v>
      </c>
      <c r="E268" s="185" t="s">
        <v>1396</v>
      </c>
      <c r="F268" s="280" t="s">
        <v>1398</v>
      </c>
      <c r="G268" s="405" t="s">
        <v>1419</v>
      </c>
      <c r="H268" s="405" t="s">
        <v>1421</v>
      </c>
      <c r="I268" s="405" t="s">
        <v>1420</v>
      </c>
      <c r="J268" s="10" t="s">
        <v>1422</v>
      </c>
      <c r="K268" s="10" t="s">
        <v>1423</v>
      </c>
      <c r="L268" s="74" t="s">
        <v>1424</v>
      </c>
      <c r="M268" s="10" t="s">
        <v>1425</v>
      </c>
      <c r="N268" s="74" t="s">
        <v>201</v>
      </c>
      <c r="O268" s="177">
        <v>101723</v>
      </c>
      <c r="P268" s="401">
        <v>25</v>
      </c>
      <c r="Q268" s="401" t="s">
        <v>0</v>
      </c>
      <c r="R268" s="401">
        <v>98</v>
      </c>
      <c r="S268" s="109" t="s">
        <v>0</v>
      </c>
      <c r="T268" s="109">
        <v>2</v>
      </c>
      <c r="U268" s="109" t="s">
        <v>0</v>
      </c>
      <c r="V268" s="109">
        <v>6.2</v>
      </c>
      <c r="W268" s="109" t="s">
        <v>0</v>
      </c>
      <c r="X268" s="109">
        <v>3</v>
      </c>
      <c r="Y268" s="109" t="s">
        <v>0</v>
      </c>
      <c r="Z268" s="109">
        <v>3</v>
      </c>
      <c r="AA268" s="109" t="s">
        <v>0</v>
      </c>
      <c r="AB268" s="109"/>
      <c r="AC268" s="109" t="s">
        <v>0</v>
      </c>
      <c r="AD268" s="109"/>
      <c r="AE268" s="109" t="s">
        <v>0</v>
      </c>
      <c r="AF268" s="77">
        <v>3</v>
      </c>
      <c r="AG268" s="78">
        <v>6</v>
      </c>
      <c r="AH268" s="77" t="s">
        <v>1183</v>
      </c>
      <c r="AI268" s="77" t="s">
        <v>0</v>
      </c>
      <c r="AJ268" s="78"/>
      <c r="AK268" s="78"/>
      <c r="AL268" s="25" t="s">
        <v>11</v>
      </c>
      <c r="AM268" s="25"/>
      <c r="AN268" s="25"/>
      <c r="AO268" s="25"/>
      <c r="AP268" s="111">
        <v>20</v>
      </c>
      <c r="AQ268" s="111" t="s">
        <v>7</v>
      </c>
      <c r="AR268" s="83">
        <v>0.03</v>
      </c>
      <c r="AS268" s="83" t="s">
        <v>20</v>
      </c>
      <c r="AT268" s="265"/>
      <c r="AU268" s="266"/>
      <c r="AV268" s="266"/>
      <c r="AW268" s="74" t="s">
        <v>206</v>
      </c>
      <c r="AX268" s="74" t="s">
        <v>207</v>
      </c>
      <c r="AY268" s="74" t="s">
        <v>208</v>
      </c>
      <c r="AZ268" s="74" t="s">
        <v>209</v>
      </c>
      <c r="BA268" s="152" t="s">
        <v>4</v>
      </c>
      <c r="BB268" s="86" t="s">
        <v>165</v>
      </c>
      <c r="BC268" s="86" t="s">
        <v>4</v>
      </c>
      <c r="BD268" s="86" t="s">
        <v>166</v>
      </c>
      <c r="BE268" s="404" t="s">
        <v>1405</v>
      </c>
      <c r="BF268" s="96" t="s">
        <v>1406</v>
      </c>
      <c r="BG268" s="96" t="s">
        <v>1407</v>
      </c>
      <c r="BH268" s="96" t="s">
        <v>1408</v>
      </c>
      <c r="BM268" s="155" t="s">
        <v>215</v>
      </c>
      <c r="BN268" s="154" t="s">
        <v>216</v>
      </c>
      <c r="BO268" s="154" t="s">
        <v>217</v>
      </c>
      <c r="BP268" s="154" t="s">
        <v>218</v>
      </c>
      <c r="BQ268" s="155" t="s">
        <v>219</v>
      </c>
      <c r="BR268" s="154" t="s">
        <v>220</v>
      </c>
      <c r="BS268" s="121" t="s">
        <v>221</v>
      </c>
      <c r="BT268" s="121" t="s">
        <v>222</v>
      </c>
      <c r="BU268" s="121" t="s">
        <v>215</v>
      </c>
      <c r="BV268" s="121" t="s">
        <v>216</v>
      </c>
      <c r="BW268" s="121" t="s">
        <v>217</v>
      </c>
      <c r="BX268" s="121" t="s">
        <v>218</v>
      </c>
      <c r="BY268" s="121" t="s">
        <v>283</v>
      </c>
      <c r="BZ268" s="154"/>
      <c r="CA268" s="154"/>
      <c r="CB268" s="154"/>
      <c r="CC268" s="154" t="s">
        <v>227</v>
      </c>
      <c r="CD268" s="156" t="s">
        <v>228</v>
      </c>
      <c r="CE268" s="157" t="s">
        <v>229</v>
      </c>
      <c r="CF268" s="157" t="s">
        <v>230</v>
      </c>
      <c r="CG268" s="245" t="s">
        <v>231</v>
      </c>
      <c r="CH268" s="154" t="s">
        <v>232</v>
      </c>
      <c r="CI268" s="156" t="s">
        <v>233</v>
      </c>
      <c r="CJ268" s="156" t="s">
        <v>234</v>
      </c>
      <c r="CK268" s="158"/>
      <c r="CL268" s="158"/>
      <c r="CM268" s="158"/>
      <c r="CN268" s="158"/>
      <c r="CO268" s="158"/>
      <c r="CP268" s="158"/>
      <c r="CQ268" s="158"/>
      <c r="CR268" s="158"/>
      <c r="CS268" s="158"/>
      <c r="CT268" s="158"/>
      <c r="CU268" s="158"/>
      <c r="CV268" s="158"/>
      <c r="CW268" s="158"/>
      <c r="CX268" s="158"/>
      <c r="CY268" s="158"/>
      <c r="CZ268" s="91"/>
      <c r="DA268" s="92"/>
      <c r="DB268" s="92"/>
      <c r="DC268" s="92"/>
      <c r="DD268" s="92"/>
      <c r="DE268" s="91" t="s">
        <v>235</v>
      </c>
      <c r="DF268" s="92"/>
      <c r="DG268" s="158"/>
      <c r="DH268" s="158"/>
      <c r="DI268" s="92"/>
      <c r="DJ268" s="91"/>
      <c r="DK268" s="91"/>
      <c r="DL268" s="91"/>
      <c r="DM268" s="127" t="s">
        <v>283</v>
      </c>
      <c r="DN268" s="127" t="s">
        <v>283</v>
      </c>
      <c r="DO268" s="127" t="s">
        <v>283</v>
      </c>
      <c r="DP268" s="127"/>
      <c r="DQ268" s="91"/>
      <c r="DR268" s="91"/>
      <c r="DS268" s="91"/>
      <c r="DT268" s="91"/>
      <c r="DU268" s="91" t="s">
        <v>1173</v>
      </c>
      <c r="DV268" s="91" t="s">
        <v>1174</v>
      </c>
      <c r="DW268" s="91" t="s">
        <v>1175</v>
      </c>
      <c r="DX268" s="91" t="s">
        <v>1176</v>
      </c>
      <c r="DY268" s="91"/>
      <c r="DZ268" s="91"/>
      <c r="EA268" s="91"/>
      <c r="EB268" s="91"/>
      <c r="EC268" s="91"/>
      <c r="ED268" s="91"/>
      <c r="EE268" s="91"/>
      <c r="EF268" s="91"/>
      <c r="EG268" s="94"/>
      <c r="EH268" s="94"/>
      <c r="EI268" s="95"/>
      <c r="EJ268" s="95"/>
      <c r="EK268" s="96"/>
      <c r="EL268" s="74"/>
      <c r="EM268" s="74"/>
      <c r="EN268" s="137"/>
      <c r="EO268" s="185"/>
      <c r="EP268" s="185"/>
      <c r="EQ268" s="185" t="s">
        <v>1426</v>
      </c>
      <c r="ER268" s="185" t="s">
        <v>1427</v>
      </c>
      <c r="ES268" s="185" t="s">
        <v>1428</v>
      </c>
      <c r="ET268" s="185"/>
      <c r="EU268" s="185"/>
      <c r="EV268" s="137"/>
      <c r="EW268" s="137"/>
      <c r="EX268" s="356"/>
      <c r="EY268" s="356"/>
      <c r="EZ268" s="356"/>
      <c r="FA268" s="356"/>
      <c r="FB268" s="356"/>
      <c r="FC268" s="356"/>
      <c r="FD268" s="356"/>
      <c r="FE268" s="356"/>
      <c r="FF268" s="248"/>
      <c r="FG268" s="248"/>
      <c r="FH268" s="248"/>
      <c r="FI268" s="248"/>
      <c r="FJ268" s="248"/>
      <c r="FK268" s="248"/>
      <c r="FL268" s="135">
        <v>1</v>
      </c>
      <c r="FM268" s="136"/>
      <c r="FN268" s="136"/>
      <c r="FO268" s="136"/>
      <c r="FP268" s="136"/>
      <c r="FQ268" s="136"/>
      <c r="FR268" s="136"/>
      <c r="FS268" s="136"/>
      <c r="FT268" s="136"/>
      <c r="FU268" s="136"/>
      <c r="FV268" s="136"/>
    </row>
    <row r="269" spans="1:1108" s="249" customFormat="1">
      <c r="A269" s="199">
        <v>551</v>
      </c>
      <c r="B269" s="232">
        <v>254</v>
      </c>
      <c r="C269" s="201"/>
      <c r="D269" s="206"/>
      <c r="E269" s="206"/>
      <c r="F269" s="326"/>
      <c r="G269" s="206"/>
      <c r="H269" s="206"/>
      <c r="I269" s="206"/>
      <c r="J269" s="326"/>
      <c r="K269" s="326"/>
      <c r="L269" s="319"/>
      <c r="M269" s="332"/>
      <c r="N269" s="319"/>
      <c r="O269" s="321"/>
      <c r="P269" s="217"/>
      <c r="Q269" s="217"/>
      <c r="R269" s="217"/>
      <c r="S269" s="213"/>
      <c r="T269" s="213"/>
      <c r="U269" s="21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13"/>
      <c r="AF269" s="213"/>
      <c r="AG269" s="217"/>
      <c r="AH269" s="213"/>
      <c r="AI269" s="213"/>
      <c r="AJ269" s="217"/>
      <c r="AK269" s="217"/>
      <c r="AL269" s="321"/>
      <c r="AM269" s="321"/>
      <c r="AN269" s="321"/>
      <c r="AO269" s="321"/>
      <c r="AP269" s="217"/>
      <c r="AQ269" s="217"/>
      <c r="AR269" s="345"/>
      <c r="AS269" s="345"/>
      <c r="AT269" s="345"/>
      <c r="AU269" s="345"/>
      <c r="AV269" s="345"/>
      <c r="AW269" s="319"/>
      <c r="AX269" s="319"/>
      <c r="AY269" s="319"/>
      <c r="AZ269" s="319"/>
      <c r="BA269" s="319"/>
      <c r="BB269" s="332"/>
      <c r="BC269" s="332"/>
      <c r="BD269" s="332"/>
      <c r="BE269" s="203"/>
      <c r="BF269" s="319"/>
      <c r="BG269" s="319"/>
      <c r="BH269" s="319"/>
      <c r="BI269" s="252"/>
      <c r="BJ269" s="252"/>
      <c r="BK269" s="252"/>
      <c r="BL269" s="252"/>
      <c r="BM269" s="319"/>
      <c r="BN269" s="319"/>
      <c r="BO269" s="319"/>
      <c r="BP269" s="319"/>
      <c r="BQ269" s="319"/>
      <c r="BR269" s="319"/>
      <c r="BS269" s="222" t="s">
        <v>283</v>
      </c>
      <c r="BT269" s="222" t="s">
        <v>283</v>
      </c>
      <c r="BU269" s="222" t="s">
        <v>283</v>
      </c>
      <c r="BV269" s="222" t="s">
        <v>283</v>
      </c>
      <c r="BW269" s="222" t="s">
        <v>283</v>
      </c>
      <c r="BX269" s="222" t="s">
        <v>283</v>
      </c>
      <c r="BY269" s="222" t="s">
        <v>283</v>
      </c>
      <c r="BZ269" s="319"/>
      <c r="CA269" s="319"/>
      <c r="CB269" s="319"/>
      <c r="CC269" s="319"/>
      <c r="CD269" s="319"/>
      <c r="CE269" s="319"/>
      <c r="CF269" s="319"/>
      <c r="CG269" s="319"/>
      <c r="CH269" s="319"/>
      <c r="CI269" s="319"/>
      <c r="CJ269" s="319"/>
      <c r="CK269" s="319"/>
      <c r="CL269" s="319"/>
      <c r="CM269" s="319"/>
      <c r="CN269" s="319"/>
      <c r="CO269" s="319"/>
      <c r="CP269" s="319"/>
      <c r="CQ269" s="319"/>
      <c r="CR269" s="319"/>
      <c r="CS269" s="319"/>
      <c r="CT269" s="319"/>
      <c r="CU269" s="319"/>
      <c r="CV269" s="319"/>
      <c r="CW269" s="319"/>
      <c r="CX269" s="319"/>
      <c r="CY269" s="319"/>
      <c r="CZ269" s="319"/>
      <c r="DA269" s="330"/>
      <c r="DB269" s="330"/>
      <c r="DC269" s="330"/>
      <c r="DD269" s="330"/>
      <c r="DE269" s="319"/>
      <c r="DF269" s="330"/>
      <c r="DG269" s="319"/>
      <c r="DH269" s="319"/>
      <c r="DI269" s="330"/>
      <c r="DJ269" s="319"/>
      <c r="DK269" s="319"/>
      <c r="DL269" s="319"/>
      <c r="DM269" s="228" t="s">
        <v>283</v>
      </c>
      <c r="DN269" s="228" t="s">
        <v>283</v>
      </c>
      <c r="DO269" s="228" t="s">
        <v>283</v>
      </c>
      <c r="DP269" s="228"/>
      <c r="DQ269" s="319"/>
      <c r="DR269" s="319"/>
      <c r="DS269" s="319"/>
      <c r="DT269" s="319"/>
      <c r="DU269" s="319"/>
      <c r="DV269" s="319"/>
      <c r="DW269" s="319"/>
      <c r="DX269" s="319"/>
      <c r="DY269" s="319"/>
      <c r="DZ269" s="319"/>
      <c r="EA269" s="319"/>
      <c r="EB269" s="319"/>
      <c r="EC269" s="319"/>
      <c r="ED269" s="319"/>
      <c r="EE269" s="319"/>
      <c r="EF269" s="319"/>
      <c r="EG269" s="200"/>
      <c r="EH269" s="200"/>
      <c r="EI269" s="319"/>
      <c r="EJ269" s="319"/>
      <c r="EK269" s="281"/>
      <c r="EL269" s="319"/>
      <c r="EM269" s="319"/>
      <c r="EN269" s="200"/>
      <c r="EO269" s="281"/>
      <c r="EP269" s="281"/>
      <c r="EQ269" s="281"/>
      <c r="ER269" s="281"/>
      <c r="ES269" s="281"/>
      <c r="ET269" s="281"/>
      <c r="EU269" s="281"/>
      <c r="EV269" s="200"/>
      <c r="EW269" s="200"/>
      <c r="EX269" s="319"/>
      <c r="EY269" s="319"/>
      <c r="EZ269" s="319"/>
      <c r="FA269" s="319"/>
      <c r="FB269" s="319"/>
      <c r="FC269" s="319"/>
      <c r="FD269" s="319"/>
      <c r="FE269" s="319"/>
      <c r="FF269" s="317"/>
      <c r="FG269" s="317"/>
      <c r="FH269" s="317"/>
      <c r="FI269" s="317"/>
      <c r="FJ269" s="317"/>
      <c r="FK269" s="317"/>
      <c r="FL269" s="234">
        <v>1</v>
      </c>
      <c r="FM269" s="222"/>
      <c r="FN269" s="222"/>
      <c r="FO269" s="222"/>
      <c r="FP269" s="222"/>
      <c r="FQ269" s="222"/>
      <c r="FR269" s="222"/>
      <c r="FS269" s="222"/>
      <c r="FT269" s="222"/>
      <c r="FU269" s="222"/>
      <c r="FV269" s="222"/>
      <c r="FW269" s="252"/>
      <c r="FX269" s="252"/>
      <c r="FY269" s="252"/>
      <c r="FZ269" s="252"/>
      <c r="GA269" s="252"/>
      <c r="GB269" s="252"/>
      <c r="GC269" s="252"/>
      <c r="GD269" s="252"/>
      <c r="GE269" s="252"/>
      <c r="GF269" s="252"/>
      <c r="GG269" s="252"/>
      <c r="GH269" s="252"/>
      <c r="GI269" s="252"/>
      <c r="GJ269" s="252"/>
      <c r="GK269" s="252"/>
      <c r="GL269" s="252"/>
      <c r="GM269" s="252"/>
      <c r="GN269" s="252"/>
      <c r="GO269" s="252"/>
      <c r="GP269" s="252"/>
      <c r="GQ269" s="252"/>
      <c r="GR269" s="252"/>
      <c r="GS269" s="252"/>
      <c r="GT269" s="252"/>
      <c r="GU269" s="252"/>
      <c r="GV269" s="252"/>
      <c r="GW269" s="252"/>
      <c r="GX269" s="252"/>
      <c r="GY269" s="252"/>
      <c r="GZ269" s="252"/>
      <c r="HA269" s="252"/>
      <c r="HB269" s="252"/>
      <c r="HC269" s="252"/>
      <c r="HD269" s="252"/>
      <c r="HE269" s="252"/>
      <c r="HF269" s="252"/>
      <c r="HG269" s="252"/>
      <c r="HH269" s="252"/>
      <c r="HI269" s="252"/>
      <c r="HJ269" s="252"/>
      <c r="HK269" s="252"/>
      <c r="HL269" s="252"/>
      <c r="HM269" s="252"/>
      <c r="HN269" s="252"/>
      <c r="HO269" s="252"/>
      <c r="HP269" s="252"/>
      <c r="HQ269" s="252"/>
      <c r="HR269" s="252"/>
      <c r="HS269" s="252"/>
      <c r="HT269" s="252"/>
      <c r="HU269" s="252"/>
      <c r="HV269" s="252"/>
      <c r="HW269" s="252"/>
      <c r="HX269" s="252"/>
      <c r="HY269" s="252"/>
      <c r="HZ269" s="252"/>
      <c r="IA269" s="252"/>
      <c r="IB269" s="252"/>
      <c r="IC269" s="252"/>
      <c r="ID269" s="252"/>
      <c r="IE269" s="252"/>
      <c r="IF269" s="252"/>
      <c r="IG269" s="252"/>
      <c r="IH269" s="252"/>
      <c r="II269" s="252"/>
      <c r="IJ269" s="252"/>
      <c r="IK269" s="252"/>
      <c r="IL269" s="252"/>
      <c r="IM269" s="252"/>
      <c r="IN269" s="252"/>
      <c r="IO269" s="252"/>
      <c r="IP269" s="252"/>
      <c r="IQ269" s="252"/>
      <c r="IR269" s="252"/>
      <c r="IS269" s="252"/>
      <c r="IT269" s="252"/>
      <c r="IU269" s="252"/>
      <c r="IV269" s="252"/>
      <c r="IW269" s="252"/>
      <c r="IX269" s="252"/>
      <c r="IY269" s="252"/>
      <c r="IZ269" s="252"/>
      <c r="JA269" s="252"/>
      <c r="JB269" s="252"/>
      <c r="JC269" s="252"/>
      <c r="JD269" s="252"/>
      <c r="JE269" s="252"/>
      <c r="JF269" s="252"/>
      <c r="JG269" s="252"/>
      <c r="JH269" s="252"/>
      <c r="JI269" s="252"/>
      <c r="JJ269" s="252"/>
      <c r="JK269" s="252"/>
      <c r="JL269" s="252"/>
      <c r="JM269" s="252"/>
      <c r="JN269" s="252"/>
      <c r="JO269" s="252"/>
      <c r="JP269" s="252"/>
      <c r="JQ269" s="252"/>
      <c r="JR269" s="252"/>
      <c r="JS269" s="252"/>
      <c r="JT269" s="252"/>
      <c r="JU269" s="252"/>
      <c r="JV269" s="252"/>
      <c r="JW269" s="252"/>
      <c r="JX269" s="252"/>
      <c r="JY269" s="252"/>
      <c r="JZ269" s="252"/>
      <c r="KA269" s="252"/>
      <c r="KB269" s="252"/>
      <c r="KC269" s="252"/>
      <c r="KD269" s="252"/>
      <c r="KE269" s="252"/>
      <c r="KF269" s="252"/>
      <c r="KG269" s="252"/>
      <c r="KH269" s="252"/>
      <c r="KI269" s="252"/>
      <c r="KJ269" s="252"/>
      <c r="KK269" s="252"/>
      <c r="KL269" s="252"/>
      <c r="KM269" s="252"/>
      <c r="KN269" s="252"/>
      <c r="KO269" s="252"/>
      <c r="KP269" s="252"/>
      <c r="KQ269" s="252"/>
      <c r="KR269" s="252"/>
      <c r="KS269" s="252"/>
      <c r="KT269" s="252"/>
      <c r="KU269" s="252"/>
      <c r="KV269" s="252"/>
      <c r="KW269" s="252"/>
      <c r="KX269" s="252"/>
      <c r="KY269" s="252"/>
      <c r="KZ269" s="252"/>
      <c r="LA269" s="252"/>
      <c r="LB269" s="252"/>
      <c r="LC269" s="252"/>
      <c r="LD269" s="252"/>
      <c r="LE269" s="252"/>
      <c r="LF269" s="252"/>
      <c r="LG269" s="252"/>
      <c r="LH269" s="252"/>
      <c r="LI269" s="252"/>
      <c r="LJ269" s="252"/>
      <c r="LK269" s="252"/>
      <c r="LL269" s="252"/>
      <c r="LM269" s="252"/>
      <c r="LN269" s="252"/>
      <c r="LO269" s="252"/>
      <c r="LP269" s="252"/>
      <c r="LQ269" s="252"/>
      <c r="LR269" s="252"/>
      <c r="LS269" s="252"/>
      <c r="LT269" s="252"/>
      <c r="LU269" s="252"/>
      <c r="LV269" s="252"/>
      <c r="LW269" s="252"/>
      <c r="LX269" s="252"/>
      <c r="LY269" s="252"/>
      <c r="LZ269" s="252"/>
      <c r="MA269" s="252"/>
      <c r="MB269" s="252"/>
      <c r="MC269" s="252"/>
      <c r="MD269" s="252"/>
      <c r="ME269" s="252"/>
      <c r="MF269" s="252"/>
      <c r="MG269" s="252"/>
      <c r="MH269" s="252"/>
      <c r="MI269" s="252"/>
      <c r="MJ269" s="252"/>
      <c r="MK269" s="252"/>
      <c r="ML269" s="252"/>
      <c r="MM269" s="252"/>
      <c r="MN269" s="252"/>
      <c r="MO269" s="252"/>
      <c r="MP269" s="252"/>
      <c r="MQ269" s="252"/>
      <c r="MR269" s="252"/>
      <c r="MS269" s="252"/>
      <c r="MT269" s="252"/>
      <c r="MU269" s="252"/>
      <c r="MV269" s="252"/>
      <c r="MW269" s="252"/>
      <c r="MX269" s="252"/>
      <c r="MY269" s="252"/>
      <c r="MZ269" s="252"/>
      <c r="NA269" s="252"/>
      <c r="NB269" s="252"/>
      <c r="NC269" s="252"/>
      <c r="ND269" s="252"/>
      <c r="NE269" s="252"/>
      <c r="NF269" s="252"/>
      <c r="NG269" s="252"/>
      <c r="NH269" s="252"/>
      <c r="NI269" s="252"/>
      <c r="NJ269" s="252"/>
      <c r="NK269" s="252"/>
      <c r="NL269" s="252"/>
      <c r="NM269" s="252"/>
      <c r="NN269" s="252"/>
      <c r="NO269" s="252"/>
      <c r="NP269" s="252"/>
      <c r="NQ269" s="252"/>
      <c r="NR269" s="252"/>
      <c r="NS269" s="252"/>
      <c r="NT269" s="252"/>
      <c r="NU269" s="252"/>
      <c r="NV269" s="252"/>
      <c r="NW269" s="252"/>
      <c r="NX269" s="252"/>
      <c r="NY269" s="252"/>
      <c r="NZ269" s="252"/>
      <c r="OA269" s="252"/>
      <c r="OB269" s="252"/>
      <c r="OC269" s="252"/>
      <c r="OD269" s="252"/>
      <c r="OE269" s="252"/>
      <c r="OF269" s="252"/>
      <c r="OG269" s="252"/>
      <c r="OH269" s="252"/>
      <c r="OI269" s="252"/>
      <c r="OJ269" s="252"/>
      <c r="OK269" s="252"/>
      <c r="OL269" s="252"/>
      <c r="OM269" s="252"/>
      <c r="ON269" s="252"/>
      <c r="OO269" s="252"/>
      <c r="OP269" s="252"/>
      <c r="OQ269" s="252"/>
      <c r="OR269" s="252"/>
      <c r="OS269" s="252"/>
      <c r="OT269" s="252"/>
      <c r="OU269" s="252"/>
      <c r="OV269" s="252"/>
      <c r="OW269" s="252"/>
      <c r="OX269" s="252"/>
      <c r="OY269" s="252"/>
      <c r="OZ269" s="252"/>
      <c r="PA269" s="252"/>
      <c r="PB269" s="252"/>
      <c r="PC269" s="252"/>
      <c r="PD269" s="252"/>
      <c r="PE269" s="252"/>
      <c r="PF269" s="252"/>
      <c r="PG269" s="252"/>
      <c r="PH269" s="252"/>
      <c r="PI269" s="252"/>
      <c r="PJ269" s="252"/>
      <c r="PK269" s="252"/>
      <c r="PL269" s="252"/>
      <c r="PM269" s="252"/>
      <c r="PN269" s="252"/>
      <c r="PO269" s="252"/>
      <c r="PP269" s="252"/>
      <c r="PQ269" s="252"/>
      <c r="PR269" s="252"/>
      <c r="PS269" s="252"/>
      <c r="PT269" s="252"/>
      <c r="PU269" s="252"/>
      <c r="PV269" s="252"/>
      <c r="PW269" s="252"/>
      <c r="PX269" s="252"/>
      <c r="PY269" s="252"/>
      <c r="PZ269" s="252"/>
      <c r="QA269" s="252"/>
      <c r="QB269" s="252"/>
      <c r="QC269" s="252"/>
      <c r="QD269" s="252"/>
      <c r="QE269" s="252"/>
      <c r="QF269" s="252"/>
      <c r="QG269" s="252"/>
      <c r="QH269" s="252"/>
      <c r="QI269" s="252"/>
      <c r="QJ269" s="252"/>
      <c r="QK269" s="252"/>
      <c r="QL269" s="252"/>
      <c r="QM269" s="252"/>
      <c r="QN269" s="252"/>
      <c r="QO269" s="252"/>
      <c r="QP269" s="252"/>
      <c r="QQ269" s="252"/>
      <c r="QR269" s="252"/>
      <c r="QS269" s="252"/>
      <c r="QT269" s="252"/>
      <c r="QU269" s="252"/>
      <c r="QV269" s="252"/>
      <c r="QW269" s="252"/>
      <c r="QX269" s="252"/>
      <c r="QY269" s="252"/>
      <c r="QZ269" s="252"/>
      <c r="RA269" s="252"/>
      <c r="RB269" s="252"/>
      <c r="RC269" s="252"/>
      <c r="RD269" s="252"/>
      <c r="RE269" s="252"/>
      <c r="RF269" s="252"/>
      <c r="RG269" s="252"/>
      <c r="RH269" s="252"/>
      <c r="RI269" s="252"/>
      <c r="RJ269" s="252"/>
      <c r="RK269" s="252"/>
      <c r="RL269" s="252"/>
      <c r="RM269" s="252"/>
      <c r="RN269" s="252"/>
      <c r="RO269" s="252"/>
      <c r="RP269" s="252"/>
      <c r="RQ269" s="252"/>
      <c r="RR269" s="252"/>
      <c r="RS269" s="252"/>
      <c r="RT269" s="252"/>
      <c r="RU269" s="252"/>
      <c r="RV269" s="252"/>
      <c r="RW269" s="252"/>
      <c r="RX269" s="252"/>
      <c r="RY269" s="252"/>
      <c r="RZ269" s="252"/>
      <c r="SA269" s="252"/>
      <c r="SB269" s="252"/>
      <c r="SC269" s="252"/>
      <c r="SD269" s="252"/>
      <c r="SE269" s="252"/>
      <c r="SF269" s="252"/>
      <c r="SG269" s="252"/>
      <c r="SH269" s="252"/>
      <c r="SI269" s="252"/>
      <c r="SJ269" s="252"/>
      <c r="SK269" s="252"/>
      <c r="SL269" s="252"/>
      <c r="SM269" s="252"/>
      <c r="SN269" s="252"/>
      <c r="SO269" s="252"/>
      <c r="SP269" s="252"/>
      <c r="SQ269" s="252"/>
      <c r="SR269" s="252"/>
      <c r="SS269" s="252"/>
      <c r="ST269" s="252"/>
      <c r="SU269" s="252"/>
      <c r="SV269" s="252"/>
      <c r="SW269" s="252"/>
      <c r="SX269" s="252"/>
      <c r="SY269" s="252"/>
      <c r="SZ269" s="252"/>
      <c r="TA269" s="252"/>
      <c r="TB269" s="252"/>
      <c r="TC269" s="252"/>
      <c r="TD269" s="252"/>
      <c r="TE269" s="252"/>
      <c r="TF269" s="252"/>
      <c r="TG269" s="252"/>
      <c r="TH269" s="252"/>
      <c r="TI269" s="252"/>
      <c r="TJ269" s="252"/>
      <c r="TK269" s="252"/>
      <c r="TL269" s="252"/>
      <c r="TM269" s="252"/>
      <c r="TN269" s="252"/>
      <c r="TO269" s="252"/>
      <c r="TP269" s="252"/>
      <c r="TQ269" s="252"/>
      <c r="TR269" s="252"/>
      <c r="TS269" s="252"/>
      <c r="TT269" s="252"/>
      <c r="TU269" s="252"/>
      <c r="TV269" s="252"/>
      <c r="TW269" s="252"/>
      <c r="TX269" s="252"/>
      <c r="TY269" s="252"/>
      <c r="TZ269" s="252"/>
      <c r="UA269" s="252"/>
      <c r="UB269" s="252"/>
      <c r="UC269" s="252"/>
      <c r="UD269" s="252"/>
      <c r="UE269" s="252"/>
      <c r="UF269" s="252"/>
      <c r="UG269" s="252"/>
      <c r="UH269" s="252"/>
      <c r="UI269" s="252"/>
      <c r="UJ269" s="252"/>
      <c r="UK269" s="252"/>
      <c r="UL269" s="252"/>
      <c r="UM269" s="252"/>
      <c r="UN269" s="252"/>
      <c r="UO269" s="252"/>
      <c r="UP269" s="252"/>
      <c r="UQ269" s="252"/>
      <c r="UR269" s="252"/>
      <c r="US269" s="252"/>
      <c r="UT269" s="252"/>
      <c r="UU269" s="252"/>
      <c r="UV269" s="252"/>
      <c r="UW269" s="252"/>
      <c r="UX269" s="252"/>
      <c r="UY269" s="252"/>
      <c r="UZ269" s="252"/>
      <c r="VA269" s="252"/>
      <c r="VB269" s="252"/>
      <c r="VC269" s="252"/>
      <c r="VD269" s="252"/>
      <c r="VE269" s="252"/>
      <c r="VF269" s="252"/>
      <c r="VG269" s="252"/>
      <c r="VH269" s="252"/>
      <c r="VI269" s="252"/>
      <c r="VJ269" s="252"/>
      <c r="VK269" s="252"/>
      <c r="VL269" s="252"/>
      <c r="VM269" s="252"/>
      <c r="VN269" s="252"/>
      <c r="VO269" s="252"/>
      <c r="VP269" s="252"/>
      <c r="VQ269" s="252"/>
      <c r="VR269" s="252"/>
      <c r="VS269" s="252"/>
      <c r="VT269" s="252"/>
      <c r="VU269" s="252"/>
      <c r="VV269" s="252"/>
      <c r="VW269" s="252"/>
      <c r="VX269" s="252"/>
      <c r="VY269" s="252"/>
      <c r="VZ269" s="252"/>
      <c r="WA269" s="252"/>
      <c r="WB269" s="252"/>
      <c r="WC269" s="252"/>
      <c r="WD269" s="252"/>
      <c r="WE269" s="252"/>
      <c r="WF269" s="252"/>
      <c r="WG269" s="252"/>
      <c r="WH269" s="252"/>
      <c r="WI269" s="252"/>
      <c r="WJ269" s="252"/>
      <c r="WK269" s="252"/>
      <c r="WL269" s="252"/>
      <c r="WM269" s="252"/>
      <c r="WN269" s="252"/>
      <c r="WO269" s="252"/>
      <c r="WP269" s="252"/>
      <c r="WQ269" s="252"/>
      <c r="WR269" s="252"/>
      <c r="WS269" s="252"/>
      <c r="WT269" s="252"/>
      <c r="WU269" s="252"/>
      <c r="WV269" s="252"/>
      <c r="WW269" s="252"/>
      <c r="WX269" s="252"/>
      <c r="WY269" s="252"/>
      <c r="WZ269" s="252"/>
      <c r="XA269" s="252"/>
      <c r="XB269" s="252"/>
      <c r="XC269" s="252"/>
      <c r="XD269" s="252"/>
      <c r="XE269" s="252"/>
      <c r="XF269" s="252"/>
      <c r="XG269" s="252"/>
      <c r="XH269" s="252"/>
      <c r="XI269" s="252"/>
      <c r="XJ269" s="252"/>
      <c r="XK269" s="252"/>
      <c r="XL269" s="252"/>
      <c r="XM269" s="252"/>
      <c r="XN269" s="252"/>
      <c r="XO269" s="252"/>
      <c r="XP269" s="252"/>
      <c r="XQ269" s="252"/>
      <c r="XR269" s="252"/>
      <c r="XS269" s="252"/>
      <c r="XT269" s="252"/>
      <c r="XU269" s="252"/>
      <c r="XV269" s="252"/>
      <c r="XW269" s="252"/>
      <c r="XX269" s="252"/>
      <c r="XY269" s="252"/>
      <c r="XZ269" s="252"/>
      <c r="YA269" s="252"/>
      <c r="YB269" s="252"/>
      <c r="YC269" s="252"/>
      <c r="YD269" s="252"/>
      <c r="YE269" s="252"/>
      <c r="YF269" s="252"/>
      <c r="YG269" s="252"/>
      <c r="YH269" s="252"/>
      <c r="YI269" s="252"/>
      <c r="YJ269" s="252"/>
      <c r="YK269" s="252"/>
      <c r="YL269" s="252"/>
      <c r="YM269" s="252"/>
      <c r="YN269" s="252"/>
      <c r="YO269" s="252"/>
      <c r="YP269" s="252"/>
      <c r="YQ269" s="252"/>
      <c r="YR269" s="252"/>
      <c r="YS269" s="252"/>
      <c r="YT269" s="252"/>
      <c r="YU269" s="252"/>
      <c r="YV269" s="252"/>
      <c r="YW269" s="252"/>
      <c r="YX269" s="252"/>
      <c r="YY269" s="252"/>
      <c r="YZ269" s="252"/>
      <c r="ZA269" s="252"/>
      <c r="ZB269" s="252"/>
      <c r="ZC269" s="252"/>
      <c r="ZD269" s="252"/>
      <c r="ZE269" s="252"/>
      <c r="ZF269" s="252"/>
      <c r="ZG269" s="252"/>
      <c r="ZH269" s="252"/>
      <c r="ZI269" s="252"/>
      <c r="ZJ269" s="252"/>
      <c r="ZK269" s="252"/>
      <c r="ZL269" s="252"/>
      <c r="ZM269" s="252"/>
      <c r="ZN269" s="252"/>
      <c r="ZO269" s="252"/>
      <c r="ZP269" s="252"/>
      <c r="ZQ269" s="252"/>
      <c r="ZR269" s="252"/>
      <c r="ZS269" s="252"/>
      <c r="ZT269" s="252"/>
      <c r="ZU269" s="252"/>
      <c r="ZV269" s="252"/>
      <c r="ZW269" s="252"/>
      <c r="ZX269" s="252"/>
      <c r="ZY269" s="252"/>
      <c r="ZZ269" s="252"/>
      <c r="AAA269" s="252"/>
      <c r="AAB269" s="252"/>
      <c r="AAC269" s="252"/>
      <c r="AAD269" s="252"/>
      <c r="AAE269" s="252"/>
      <c r="AAF269" s="252"/>
      <c r="AAG269" s="252"/>
      <c r="AAH269" s="252"/>
      <c r="AAI269" s="252"/>
      <c r="AAJ269" s="252"/>
      <c r="AAK269" s="252"/>
      <c r="AAL269" s="252"/>
      <c r="AAM269" s="252"/>
      <c r="AAN269" s="252"/>
      <c r="AAO269" s="252"/>
      <c r="AAP269" s="252"/>
      <c r="AAQ269" s="252"/>
      <c r="AAR269" s="252"/>
      <c r="AAS269" s="252"/>
      <c r="AAT269" s="252"/>
      <c r="AAU269" s="252"/>
      <c r="AAV269" s="252"/>
      <c r="AAW269" s="252"/>
      <c r="AAX269" s="252"/>
      <c r="AAY269" s="252"/>
      <c r="AAZ269" s="252"/>
      <c r="ABA269" s="252"/>
      <c r="ABB269" s="252"/>
      <c r="ABC269" s="252"/>
      <c r="ABD269" s="252"/>
      <c r="ABE269" s="252"/>
      <c r="ABF269" s="252"/>
      <c r="ABG269" s="252"/>
      <c r="ABH269" s="252"/>
      <c r="ABI269" s="252"/>
      <c r="ABJ269" s="252"/>
      <c r="ABK269" s="252"/>
      <c r="ABL269" s="252"/>
      <c r="ABM269" s="252"/>
      <c r="ABN269" s="252"/>
      <c r="ABO269" s="252"/>
      <c r="ABP269" s="252"/>
      <c r="ABQ269" s="252"/>
      <c r="ABR269" s="252"/>
      <c r="ABS269" s="252"/>
      <c r="ABT269" s="252"/>
      <c r="ABU269" s="252"/>
      <c r="ABV269" s="252"/>
      <c r="ABW269" s="252"/>
      <c r="ABX269" s="252"/>
      <c r="ABY269" s="252"/>
      <c r="ABZ269" s="252"/>
      <c r="ACA269" s="252"/>
      <c r="ACB269" s="252"/>
      <c r="ACC269" s="252"/>
      <c r="ACD269" s="252"/>
      <c r="ACE269" s="252"/>
      <c r="ACF269" s="252"/>
      <c r="ACG269" s="252"/>
      <c r="ACH269" s="252"/>
      <c r="ACI269" s="252"/>
      <c r="ACJ269" s="252"/>
      <c r="ACK269" s="252"/>
      <c r="ACL269" s="252"/>
      <c r="ACM269" s="252"/>
      <c r="ACN269" s="252"/>
      <c r="ACO269" s="252"/>
      <c r="ACP269" s="252"/>
      <c r="ACQ269" s="252"/>
      <c r="ACR269" s="252"/>
      <c r="ACS269" s="252"/>
      <c r="ACT269" s="252"/>
      <c r="ACU269" s="252"/>
      <c r="ACV269" s="252"/>
      <c r="ACW269" s="252"/>
      <c r="ACX269" s="252"/>
      <c r="ACY269" s="252"/>
      <c r="ACZ269" s="252"/>
      <c r="ADA269" s="252"/>
      <c r="ADB269" s="252"/>
      <c r="ADC269" s="252"/>
      <c r="ADD269" s="252"/>
      <c r="ADE269" s="252"/>
      <c r="ADF269" s="252"/>
      <c r="ADG269" s="252"/>
      <c r="ADH269" s="252"/>
      <c r="ADI269" s="252"/>
      <c r="ADJ269" s="252"/>
      <c r="ADK269" s="252"/>
      <c r="ADL269" s="252"/>
      <c r="ADM269" s="252"/>
      <c r="ADN269" s="252"/>
      <c r="ADO269" s="252"/>
      <c r="ADP269" s="252"/>
      <c r="ADQ269" s="252"/>
      <c r="ADR269" s="252"/>
      <c r="ADS269" s="252"/>
      <c r="ADT269" s="252"/>
      <c r="ADU269" s="252"/>
      <c r="ADV269" s="252"/>
      <c r="ADW269" s="252"/>
      <c r="ADX269" s="252"/>
      <c r="ADY269" s="252"/>
      <c r="ADZ269" s="252"/>
      <c r="AEA269" s="252"/>
      <c r="AEB269" s="252"/>
      <c r="AEC269" s="252"/>
      <c r="AED269" s="252"/>
      <c r="AEE269" s="252"/>
      <c r="AEF269" s="252"/>
      <c r="AEG269" s="252"/>
      <c r="AEH269" s="252"/>
      <c r="AEI269" s="252"/>
      <c r="AEJ269" s="252"/>
      <c r="AEK269" s="252"/>
      <c r="AEL269" s="252"/>
      <c r="AEM269" s="252"/>
      <c r="AEN269" s="252"/>
      <c r="AEO269" s="252"/>
      <c r="AEP269" s="252"/>
      <c r="AEQ269" s="252"/>
      <c r="AER269" s="252"/>
      <c r="AES269" s="252"/>
      <c r="AET269" s="252"/>
      <c r="AEU269" s="252"/>
      <c r="AEV269" s="252"/>
      <c r="AEW269" s="252"/>
      <c r="AEX269" s="252"/>
      <c r="AEY269" s="252"/>
      <c r="AEZ269" s="252"/>
      <c r="AFA269" s="252"/>
      <c r="AFB269" s="252"/>
      <c r="AFC269" s="252"/>
      <c r="AFD269" s="252"/>
      <c r="AFE269" s="252"/>
      <c r="AFF269" s="252"/>
      <c r="AFG269" s="252"/>
      <c r="AFH269" s="252"/>
      <c r="AFI269" s="252"/>
      <c r="AFJ269" s="252"/>
      <c r="AFK269" s="252"/>
      <c r="AFL269" s="252"/>
      <c r="AFM269" s="252"/>
      <c r="AFN269" s="252"/>
      <c r="AFO269" s="252"/>
      <c r="AFP269" s="252"/>
      <c r="AFQ269" s="252"/>
      <c r="AFR269" s="252"/>
      <c r="AFS269" s="252"/>
      <c r="AFT269" s="252"/>
      <c r="AFU269" s="252"/>
      <c r="AFV269" s="252"/>
      <c r="AFW269" s="252"/>
      <c r="AFX269" s="252"/>
      <c r="AFY269" s="252"/>
      <c r="AFZ269" s="252"/>
      <c r="AGA269" s="252"/>
      <c r="AGB269" s="252"/>
      <c r="AGC269" s="252"/>
      <c r="AGD269" s="252"/>
      <c r="AGE269" s="252"/>
      <c r="AGF269" s="252"/>
      <c r="AGG269" s="252"/>
      <c r="AGH269" s="252"/>
      <c r="AGI269" s="252"/>
      <c r="AGJ269" s="252"/>
      <c r="AGK269" s="252"/>
      <c r="AGL269" s="252"/>
      <c r="AGM269" s="252"/>
      <c r="AGN269" s="252"/>
      <c r="AGO269" s="252"/>
      <c r="AGP269" s="252"/>
      <c r="AGQ269" s="252"/>
      <c r="AGR269" s="252"/>
      <c r="AGS269" s="252"/>
      <c r="AGT269" s="252"/>
      <c r="AGU269" s="252"/>
      <c r="AGV269" s="252"/>
      <c r="AGW269" s="252"/>
      <c r="AGX269" s="252"/>
      <c r="AGY269" s="252"/>
      <c r="AGZ269" s="252"/>
      <c r="AHA269" s="252"/>
      <c r="AHB269" s="252"/>
      <c r="AHC269" s="252"/>
      <c r="AHD269" s="252"/>
      <c r="AHE269" s="252"/>
      <c r="AHF269" s="252"/>
      <c r="AHG269" s="252"/>
      <c r="AHH269" s="252"/>
      <c r="AHI269" s="252"/>
      <c r="AHJ269" s="252"/>
      <c r="AHK269" s="252"/>
      <c r="AHL269" s="252"/>
      <c r="AHM269" s="252"/>
      <c r="AHN269" s="252"/>
      <c r="AHO269" s="252"/>
      <c r="AHP269" s="252"/>
      <c r="AHQ269" s="252"/>
      <c r="AHR269" s="252"/>
      <c r="AHS269" s="252"/>
      <c r="AHT269" s="252"/>
      <c r="AHU269" s="252"/>
      <c r="AHV269" s="252"/>
      <c r="AHW269" s="252"/>
      <c r="AHX269" s="252"/>
      <c r="AHY269" s="252"/>
      <c r="AHZ269" s="252"/>
      <c r="AIA269" s="252"/>
      <c r="AIB269" s="252"/>
      <c r="AIC269" s="252"/>
      <c r="AID269" s="252"/>
      <c r="AIE269" s="252"/>
      <c r="AIF269" s="252"/>
      <c r="AIG269" s="252"/>
      <c r="AIH269" s="252"/>
      <c r="AII269" s="252"/>
      <c r="AIJ269" s="252"/>
      <c r="AIK269" s="252"/>
      <c r="AIL269" s="252"/>
      <c r="AIM269" s="252"/>
      <c r="AIN269" s="252"/>
      <c r="AIO269" s="252"/>
      <c r="AIP269" s="252"/>
      <c r="AIQ269" s="252"/>
      <c r="AIR269" s="252"/>
      <c r="AIS269" s="252"/>
      <c r="AIT269" s="252"/>
      <c r="AIU269" s="252"/>
      <c r="AIV269" s="252"/>
      <c r="AIW269" s="252"/>
      <c r="AIX269" s="252"/>
      <c r="AIY269" s="252"/>
      <c r="AIZ269" s="252"/>
      <c r="AJA269" s="252"/>
      <c r="AJB269" s="252"/>
      <c r="AJC269" s="252"/>
      <c r="AJD269" s="252"/>
      <c r="AJE269" s="252"/>
      <c r="AJF269" s="252"/>
      <c r="AJG269" s="252"/>
      <c r="AJH269" s="252"/>
      <c r="AJI269" s="252"/>
      <c r="AJJ269" s="252"/>
      <c r="AJK269" s="252"/>
      <c r="AJL269" s="252"/>
      <c r="AJM269" s="252"/>
      <c r="AJN269" s="252"/>
      <c r="AJO269" s="252"/>
      <c r="AJP269" s="252"/>
      <c r="AJQ269" s="252"/>
      <c r="AJR269" s="252"/>
      <c r="AJS269" s="252"/>
      <c r="AJT269" s="252"/>
      <c r="AJU269" s="252"/>
      <c r="AJV269" s="252"/>
      <c r="AJW269" s="252"/>
      <c r="AJX269" s="252"/>
      <c r="AJY269" s="252"/>
      <c r="AJZ269" s="252"/>
      <c r="AKA269" s="252"/>
      <c r="AKB269" s="252"/>
      <c r="AKC269" s="252"/>
      <c r="AKD269" s="252"/>
      <c r="AKE269" s="252"/>
      <c r="AKF269" s="252"/>
      <c r="AKG269" s="252"/>
      <c r="AKH269" s="252"/>
      <c r="AKI269" s="252"/>
      <c r="AKJ269" s="252"/>
      <c r="AKK269" s="252"/>
      <c r="AKL269" s="252"/>
      <c r="AKM269" s="252"/>
      <c r="AKN269" s="252"/>
      <c r="AKO269" s="252"/>
      <c r="AKP269" s="252"/>
      <c r="AKQ269" s="252"/>
      <c r="AKR269" s="252"/>
      <c r="AKS269" s="252"/>
      <c r="AKT269" s="252"/>
      <c r="AKU269" s="252"/>
      <c r="AKV269" s="252"/>
      <c r="AKW269" s="252"/>
      <c r="AKX269" s="252"/>
      <c r="AKY269" s="252"/>
      <c r="AKZ269" s="252"/>
      <c r="ALA269" s="252"/>
      <c r="ALB269" s="252"/>
      <c r="ALC269" s="252"/>
      <c r="ALD269" s="252"/>
      <c r="ALE269" s="252"/>
      <c r="ALF269" s="252"/>
      <c r="ALG269" s="252"/>
      <c r="ALH269" s="252"/>
      <c r="ALI269" s="252"/>
      <c r="ALJ269" s="252"/>
      <c r="ALK269" s="252"/>
      <c r="ALL269" s="252"/>
      <c r="ALM269" s="252"/>
      <c r="ALN269" s="252"/>
      <c r="ALO269" s="252"/>
      <c r="ALP269" s="252"/>
      <c r="ALQ269" s="252"/>
      <c r="ALR269" s="252"/>
      <c r="ALS269" s="252"/>
      <c r="ALT269" s="252"/>
      <c r="ALU269" s="252"/>
      <c r="ALV269" s="252"/>
      <c r="ALW269" s="252"/>
      <c r="ALX269" s="252"/>
      <c r="ALY269" s="252"/>
      <c r="ALZ269" s="252"/>
      <c r="AMA269" s="252"/>
      <c r="AMB269" s="252"/>
      <c r="AMC269" s="252"/>
      <c r="AMD269" s="252"/>
      <c r="AME269" s="252"/>
      <c r="AMF269" s="252"/>
      <c r="AMG269" s="252"/>
      <c r="AMH269" s="252"/>
      <c r="AMI269" s="252"/>
      <c r="AMJ269" s="252"/>
      <c r="AMK269" s="252"/>
      <c r="AML269" s="252"/>
      <c r="AMM269" s="252"/>
      <c r="AMN269" s="252"/>
      <c r="AMO269" s="252"/>
      <c r="AMP269" s="252"/>
      <c r="AMQ269" s="252"/>
      <c r="AMR269" s="252"/>
      <c r="AMS269" s="252"/>
      <c r="AMT269" s="252"/>
      <c r="AMU269" s="252"/>
      <c r="AMV269" s="252"/>
      <c r="AMW269" s="252"/>
      <c r="AMX269" s="252"/>
      <c r="AMY269" s="252"/>
      <c r="AMZ269" s="252"/>
      <c r="ANA269" s="252"/>
      <c r="ANB269" s="252"/>
      <c r="ANC269" s="252"/>
      <c r="AND269" s="252"/>
      <c r="ANE269" s="252"/>
      <c r="ANF269" s="252"/>
      <c r="ANG269" s="252"/>
      <c r="ANH269" s="252"/>
      <c r="ANI269" s="252"/>
      <c r="ANJ269" s="252"/>
      <c r="ANK269" s="252"/>
      <c r="ANL269" s="252"/>
      <c r="ANM269" s="252"/>
      <c r="ANN269" s="252"/>
      <c r="ANO269" s="252"/>
      <c r="ANP269" s="252"/>
      <c r="ANQ269" s="252"/>
      <c r="ANR269" s="252"/>
      <c r="ANS269" s="252"/>
      <c r="ANT269" s="252"/>
      <c r="ANU269" s="252"/>
      <c r="ANV269" s="252"/>
      <c r="ANW269" s="252"/>
      <c r="ANX269" s="252"/>
      <c r="ANY269" s="252"/>
      <c r="ANZ269" s="252"/>
      <c r="AOA269" s="252"/>
      <c r="AOB269" s="252"/>
      <c r="AOC269" s="252"/>
      <c r="AOD269" s="252"/>
      <c r="AOE269" s="252"/>
      <c r="AOF269" s="252"/>
      <c r="AOG269" s="252"/>
      <c r="AOH269" s="252"/>
      <c r="AOI269" s="252"/>
      <c r="AOJ269" s="252"/>
      <c r="AOK269" s="252"/>
      <c r="AOL269" s="252"/>
      <c r="AOM269" s="252"/>
      <c r="AON269" s="252"/>
      <c r="AOO269" s="252"/>
      <c r="AOP269" s="252"/>
      <c r="AOQ269" s="252"/>
      <c r="AOR269" s="252"/>
      <c r="AOS269" s="252"/>
      <c r="AOT269" s="252"/>
      <c r="AOU269" s="252"/>
      <c r="AOV269" s="252"/>
      <c r="AOW269" s="252"/>
      <c r="AOX269" s="252"/>
      <c r="AOY269" s="252"/>
      <c r="AOZ269" s="252"/>
      <c r="APA269" s="252"/>
      <c r="APB269" s="252"/>
      <c r="APC269" s="252"/>
      <c r="APD269" s="252"/>
      <c r="APE269" s="252"/>
      <c r="APF269" s="252"/>
      <c r="APG269" s="252"/>
      <c r="APH269" s="252"/>
      <c r="API269" s="252"/>
      <c r="APJ269" s="252"/>
      <c r="APK269" s="252"/>
      <c r="APL269" s="252"/>
      <c r="APM269" s="252"/>
      <c r="APN269" s="252"/>
      <c r="APO269" s="252"/>
      <c r="APP269" s="252"/>
    </row>
    <row r="270" spans="1:1108" s="249" customFormat="1">
      <c r="A270" s="42">
        <v>552</v>
      </c>
      <c r="B270" s="168">
        <v>255</v>
      </c>
      <c r="C270" s="102" t="s">
        <v>1431</v>
      </c>
      <c r="D270" s="174">
        <v>2037</v>
      </c>
      <c r="E270" s="74" t="s">
        <v>1396</v>
      </c>
      <c r="F270" s="280" t="s">
        <v>1398</v>
      </c>
      <c r="G270" s="405" t="s">
        <v>1432</v>
      </c>
      <c r="H270" s="405" t="s">
        <v>1434</v>
      </c>
      <c r="I270" s="405" t="s">
        <v>1433</v>
      </c>
      <c r="J270" s="10" t="s">
        <v>1435</v>
      </c>
      <c r="K270" s="10" t="s">
        <v>1436</v>
      </c>
      <c r="L270" s="74" t="s">
        <v>1437</v>
      </c>
      <c r="M270" s="10" t="s">
        <v>1438</v>
      </c>
      <c r="N270" s="74" t="s">
        <v>201</v>
      </c>
      <c r="O270" s="177">
        <v>101726</v>
      </c>
      <c r="P270" s="401">
        <v>30</v>
      </c>
      <c r="Q270" s="401" t="s">
        <v>0</v>
      </c>
      <c r="R270" s="401">
        <v>100</v>
      </c>
      <c r="S270" s="109" t="s">
        <v>0</v>
      </c>
      <c r="T270" s="109">
        <v>1.25</v>
      </c>
      <c r="U270" s="109" t="s">
        <v>0</v>
      </c>
      <c r="V270" s="109">
        <v>6.7</v>
      </c>
      <c r="W270" s="109" t="s">
        <v>0</v>
      </c>
      <c r="X270" s="109">
        <v>4</v>
      </c>
      <c r="Y270" s="109" t="s">
        <v>0</v>
      </c>
      <c r="Z270" s="109">
        <v>3</v>
      </c>
      <c r="AA270" s="109" t="s">
        <v>0</v>
      </c>
      <c r="AB270" s="109"/>
      <c r="AC270" s="109" t="s">
        <v>0</v>
      </c>
      <c r="AD270" s="109"/>
      <c r="AE270" s="109" t="s">
        <v>0</v>
      </c>
      <c r="AF270" s="77">
        <v>3</v>
      </c>
      <c r="AG270" s="78">
        <v>6</v>
      </c>
      <c r="AH270" s="77" t="s">
        <v>1183</v>
      </c>
      <c r="AI270" s="77" t="s">
        <v>0</v>
      </c>
      <c r="AJ270" s="78"/>
      <c r="AK270" s="78"/>
      <c r="AL270" s="25" t="s">
        <v>11</v>
      </c>
      <c r="AM270" s="25"/>
      <c r="AN270" s="25"/>
      <c r="AO270" s="25"/>
      <c r="AP270" s="111">
        <v>20</v>
      </c>
      <c r="AQ270" s="111" t="s">
        <v>7</v>
      </c>
      <c r="AR270" s="83">
        <v>3.4000000000000002E-2</v>
      </c>
      <c r="AS270" s="83" t="s">
        <v>20</v>
      </c>
      <c r="AT270" s="265"/>
      <c r="AU270" s="266"/>
      <c r="AV270" s="266"/>
      <c r="AW270" s="74" t="s">
        <v>206</v>
      </c>
      <c r="AX270" s="74" t="s">
        <v>207</v>
      </c>
      <c r="AY270" s="74" t="s">
        <v>208</v>
      </c>
      <c r="AZ270" s="74" t="s">
        <v>209</v>
      </c>
      <c r="BA270" s="152" t="s">
        <v>4</v>
      </c>
      <c r="BB270" s="86" t="s">
        <v>165</v>
      </c>
      <c r="BC270" s="86" t="s">
        <v>4</v>
      </c>
      <c r="BD270" s="86" t="s">
        <v>166</v>
      </c>
      <c r="BE270" s="404" t="s">
        <v>1405</v>
      </c>
      <c r="BF270" s="96" t="s">
        <v>1406</v>
      </c>
      <c r="BG270" s="96" t="s">
        <v>1407</v>
      </c>
      <c r="BH270" s="96" t="s">
        <v>1408</v>
      </c>
      <c r="BM270" s="155" t="s">
        <v>215</v>
      </c>
      <c r="BN270" s="154" t="s">
        <v>216</v>
      </c>
      <c r="BO270" s="154" t="s">
        <v>217</v>
      </c>
      <c r="BP270" s="154" t="s">
        <v>218</v>
      </c>
      <c r="BQ270" s="155" t="s">
        <v>219</v>
      </c>
      <c r="BR270" s="154" t="s">
        <v>220</v>
      </c>
      <c r="BS270" s="121" t="s">
        <v>221</v>
      </c>
      <c r="BT270" s="121" t="s">
        <v>222</v>
      </c>
      <c r="BU270" s="121" t="s">
        <v>215</v>
      </c>
      <c r="BV270" s="121" t="s">
        <v>216</v>
      </c>
      <c r="BW270" s="121" t="s">
        <v>217</v>
      </c>
      <c r="BX270" s="121" t="s">
        <v>218</v>
      </c>
      <c r="BY270" s="121" t="s">
        <v>283</v>
      </c>
      <c r="BZ270" s="154"/>
      <c r="CA270" s="154"/>
      <c r="CB270" s="154"/>
      <c r="CC270" s="154" t="s">
        <v>227</v>
      </c>
      <c r="CD270" s="156" t="s">
        <v>228</v>
      </c>
      <c r="CE270" s="157" t="s">
        <v>229</v>
      </c>
      <c r="CF270" s="157" t="s">
        <v>230</v>
      </c>
      <c r="CG270" s="245" t="s">
        <v>231</v>
      </c>
      <c r="CH270" s="154" t="s">
        <v>232</v>
      </c>
      <c r="CI270" s="156" t="s">
        <v>233</v>
      </c>
      <c r="CJ270" s="156" t="s">
        <v>234</v>
      </c>
      <c r="CK270" s="158"/>
      <c r="CL270" s="158"/>
      <c r="CM270" s="158"/>
      <c r="CN270" s="158"/>
      <c r="CO270" s="158"/>
      <c r="CP270" s="158"/>
      <c r="CQ270" s="158"/>
      <c r="CR270" s="158"/>
      <c r="CS270" s="158"/>
      <c r="CT270" s="158"/>
      <c r="CU270" s="158"/>
      <c r="CV270" s="158"/>
      <c r="CW270" s="158"/>
      <c r="CX270" s="158"/>
      <c r="CY270" s="158"/>
      <c r="CZ270" s="91"/>
      <c r="DA270" s="92"/>
      <c r="DB270" s="92"/>
      <c r="DC270" s="92"/>
      <c r="DD270" s="92"/>
      <c r="DE270" s="91" t="s">
        <v>235</v>
      </c>
      <c r="DF270" s="92"/>
      <c r="DG270" s="158"/>
      <c r="DH270" s="158"/>
      <c r="DI270" s="92"/>
      <c r="DJ270" s="91"/>
      <c r="DK270" s="91"/>
      <c r="DL270" s="91"/>
      <c r="DM270" s="127" t="s">
        <v>283</v>
      </c>
      <c r="DN270" s="127" t="s">
        <v>283</v>
      </c>
      <c r="DO270" s="127" t="s">
        <v>283</v>
      </c>
      <c r="DP270" s="127"/>
      <c r="DQ270" s="91"/>
      <c r="DR270" s="91"/>
      <c r="DS270" s="91"/>
      <c r="DT270" s="91"/>
      <c r="DU270" s="91" t="s">
        <v>1173</v>
      </c>
      <c r="DV270" s="91" t="s">
        <v>1174</v>
      </c>
      <c r="DW270" s="91" t="s">
        <v>1175</v>
      </c>
      <c r="DX270" s="91" t="s">
        <v>1176</v>
      </c>
      <c r="DY270" s="91"/>
      <c r="DZ270" s="91"/>
      <c r="EA270" s="91"/>
      <c r="EB270" s="91"/>
      <c r="EC270" s="91"/>
      <c r="ED270" s="91"/>
      <c r="EE270" s="91"/>
      <c r="EF270" s="91"/>
      <c r="EG270" s="94"/>
      <c r="EH270" s="94"/>
      <c r="EI270" s="95"/>
      <c r="EJ270" s="95"/>
      <c r="EK270" s="96"/>
      <c r="EL270" s="74"/>
      <c r="EM270" s="74"/>
      <c r="EN270" s="137"/>
      <c r="EO270" s="185"/>
      <c r="EP270" s="185"/>
      <c r="EQ270" s="185" t="s">
        <v>1439</v>
      </c>
      <c r="ER270" s="185" t="s">
        <v>1440</v>
      </c>
      <c r="ES270" s="185" t="s">
        <v>1441</v>
      </c>
      <c r="ET270" s="185"/>
      <c r="EU270" s="185"/>
      <c r="EV270" s="137"/>
      <c r="EW270" s="137"/>
      <c r="EX270" s="356"/>
      <c r="EY270" s="356"/>
      <c r="EZ270" s="356"/>
      <c r="FA270" s="356"/>
      <c r="FB270" s="356"/>
      <c r="FC270" s="356"/>
      <c r="FD270" s="356"/>
      <c r="FE270" s="356"/>
      <c r="FF270" s="248"/>
      <c r="FG270" s="248"/>
      <c r="FH270" s="248"/>
      <c r="FI270" s="248"/>
      <c r="FJ270" s="248"/>
      <c r="FK270" s="248"/>
      <c r="FL270" s="135">
        <v>1</v>
      </c>
      <c r="FM270" s="136"/>
      <c r="FN270" s="136"/>
      <c r="FO270" s="136"/>
      <c r="FP270" s="136"/>
      <c r="FQ270" s="136"/>
      <c r="FR270" s="136"/>
      <c r="FS270" s="136"/>
      <c r="FT270" s="136"/>
      <c r="FU270" s="136"/>
      <c r="FV270" s="136"/>
    </row>
    <row r="271" spans="1:1108" s="249" customFormat="1">
      <c r="A271" s="42">
        <v>553</v>
      </c>
      <c r="B271" s="168">
        <v>256</v>
      </c>
      <c r="C271" s="102" t="s">
        <v>1442</v>
      </c>
      <c r="D271" s="174">
        <v>2037</v>
      </c>
      <c r="E271" s="70" t="s">
        <v>1396</v>
      </c>
      <c r="F271" s="280" t="s">
        <v>1398</v>
      </c>
      <c r="G271" s="405" t="s">
        <v>1443</v>
      </c>
      <c r="H271" s="405" t="s">
        <v>1434</v>
      </c>
      <c r="I271" s="405" t="s">
        <v>1444</v>
      </c>
      <c r="J271" s="10" t="s">
        <v>1435</v>
      </c>
      <c r="K271" s="10" t="s">
        <v>1436</v>
      </c>
      <c r="L271" s="74" t="s">
        <v>1437</v>
      </c>
      <c r="M271" s="10" t="s">
        <v>1438</v>
      </c>
      <c r="N271" s="74" t="s">
        <v>201</v>
      </c>
      <c r="O271" s="177">
        <v>101728</v>
      </c>
      <c r="P271" s="401">
        <v>35</v>
      </c>
      <c r="Q271" s="401" t="s">
        <v>0</v>
      </c>
      <c r="R271" s="401">
        <v>120</v>
      </c>
      <c r="S271" s="109" t="s">
        <v>0</v>
      </c>
      <c r="T271" s="109">
        <v>1.5</v>
      </c>
      <c r="U271" s="109" t="s">
        <v>0</v>
      </c>
      <c r="V271" s="109">
        <v>7.2</v>
      </c>
      <c r="W271" s="109" t="s">
        <v>0</v>
      </c>
      <c r="X271" s="109">
        <v>4</v>
      </c>
      <c r="Y271" s="109" t="s">
        <v>0</v>
      </c>
      <c r="Z271" s="109">
        <v>3</v>
      </c>
      <c r="AA271" s="109" t="s">
        <v>0</v>
      </c>
      <c r="AB271" s="109"/>
      <c r="AC271" s="109" t="s">
        <v>0</v>
      </c>
      <c r="AD271" s="109"/>
      <c r="AE271" s="109" t="s">
        <v>0</v>
      </c>
      <c r="AF271" s="77">
        <v>3</v>
      </c>
      <c r="AG271" s="78">
        <v>8</v>
      </c>
      <c r="AH271" s="77" t="s">
        <v>1183</v>
      </c>
      <c r="AI271" s="77" t="s">
        <v>0</v>
      </c>
      <c r="AJ271" s="78"/>
      <c r="AK271" s="78"/>
      <c r="AL271" s="25" t="s">
        <v>11</v>
      </c>
      <c r="AM271" s="25"/>
      <c r="AN271" s="25"/>
      <c r="AO271" s="25"/>
      <c r="AP271" s="111">
        <v>20</v>
      </c>
      <c r="AQ271" s="111" t="s">
        <v>7</v>
      </c>
      <c r="AR271" s="83">
        <v>5.8000000000000003E-2</v>
      </c>
      <c r="AS271" s="83" t="s">
        <v>20</v>
      </c>
      <c r="AT271" s="265"/>
      <c r="AU271" s="266"/>
      <c r="AV271" s="266"/>
      <c r="AW271" s="74" t="s">
        <v>206</v>
      </c>
      <c r="AX271" s="74" t="s">
        <v>207</v>
      </c>
      <c r="AY271" s="74" t="s">
        <v>208</v>
      </c>
      <c r="AZ271" s="74" t="s">
        <v>209</v>
      </c>
      <c r="BA271" s="152" t="s">
        <v>4</v>
      </c>
      <c r="BB271" s="86" t="s">
        <v>165</v>
      </c>
      <c r="BC271" s="86" t="s">
        <v>4</v>
      </c>
      <c r="BD271" s="86" t="s">
        <v>166</v>
      </c>
      <c r="BE271" s="404" t="s">
        <v>1405</v>
      </c>
      <c r="BF271" s="96" t="s">
        <v>1406</v>
      </c>
      <c r="BG271" s="96" t="s">
        <v>1407</v>
      </c>
      <c r="BH271" s="96" t="s">
        <v>1408</v>
      </c>
      <c r="BM271" s="155" t="s">
        <v>215</v>
      </c>
      <c r="BN271" s="154" t="s">
        <v>216</v>
      </c>
      <c r="BO271" s="154" t="s">
        <v>217</v>
      </c>
      <c r="BP271" s="154" t="s">
        <v>218</v>
      </c>
      <c r="BQ271" s="155" t="s">
        <v>219</v>
      </c>
      <c r="BR271" s="154" t="s">
        <v>220</v>
      </c>
      <c r="BS271" s="121" t="s">
        <v>221</v>
      </c>
      <c r="BT271" s="121" t="s">
        <v>222</v>
      </c>
      <c r="BU271" s="121" t="s">
        <v>215</v>
      </c>
      <c r="BV271" s="121" t="s">
        <v>216</v>
      </c>
      <c r="BW271" s="121" t="s">
        <v>217</v>
      </c>
      <c r="BX271" s="121" t="s">
        <v>218</v>
      </c>
      <c r="BY271" s="121" t="s">
        <v>283</v>
      </c>
      <c r="BZ271" s="154"/>
      <c r="CA271" s="154"/>
      <c r="CB271" s="154"/>
      <c r="CC271" s="154" t="s">
        <v>227</v>
      </c>
      <c r="CD271" s="156" t="s">
        <v>228</v>
      </c>
      <c r="CE271" s="157" t="s">
        <v>229</v>
      </c>
      <c r="CF271" s="157" t="s">
        <v>230</v>
      </c>
      <c r="CG271" s="245" t="s">
        <v>231</v>
      </c>
      <c r="CH271" s="154" t="s">
        <v>232</v>
      </c>
      <c r="CI271" s="156" t="s">
        <v>233</v>
      </c>
      <c r="CJ271" s="156" t="s">
        <v>234</v>
      </c>
      <c r="CK271" s="158"/>
      <c r="CL271" s="158"/>
      <c r="CM271" s="158"/>
      <c r="CN271" s="158"/>
      <c r="CO271" s="158"/>
      <c r="CP271" s="158"/>
      <c r="CQ271" s="158"/>
      <c r="CR271" s="158"/>
      <c r="CS271" s="158"/>
      <c r="CT271" s="158"/>
      <c r="CU271" s="158"/>
      <c r="CV271" s="158"/>
      <c r="CW271" s="158"/>
      <c r="CX271" s="158"/>
      <c r="CY271" s="158"/>
      <c r="CZ271" s="91"/>
      <c r="DA271" s="92"/>
      <c r="DB271" s="92"/>
      <c r="DC271" s="92"/>
      <c r="DD271" s="92"/>
      <c r="DE271" s="91" t="s">
        <v>235</v>
      </c>
      <c r="DF271" s="92"/>
      <c r="DG271" s="158"/>
      <c r="DH271" s="158"/>
      <c r="DI271" s="92"/>
      <c r="DJ271" s="91"/>
      <c r="DK271" s="91"/>
      <c r="DL271" s="91"/>
      <c r="DM271" s="127" t="s">
        <v>283</v>
      </c>
      <c r="DN271" s="127" t="s">
        <v>283</v>
      </c>
      <c r="DO271" s="127" t="s">
        <v>283</v>
      </c>
      <c r="DP271" s="127"/>
      <c r="DQ271" s="91"/>
      <c r="DR271" s="91"/>
      <c r="DS271" s="91"/>
      <c r="DT271" s="91"/>
      <c r="DU271" s="91" t="s">
        <v>1173</v>
      </c>
      <c r="DV271" s="91" t="s">
        <v>1174</v>
      </c>
      <c r="DW271" s="91" t="s">
        <v>1175</v>
      </c>
      <c r="DX271" s="91" t="s">
        <v>1176</v>
      </c>
      <c r="DY271" s="91"/>
      <c r="DZ271" s="91"/>
      <c r="EA271" s="91"/>
      <c r="EB271" s="91"/>
      <c r="EC271" s="91"/>
      <c r="ED271" s="91"/>
      <c r="EE271" s="91"/>
      <c r="EF271" s="91"/>
      <c r="EG271" s="94"/>
      <c r="EH271" s="94"/>
      <c r="EI271" s="95"/>
      <c r="EJ271" s="95"/>
      <c r="EK271" s="96"/>
      <c r="EL271" s="74"/>
      <c r="EM271" s="74"/>
      <c r="EN271" s="137"/>
      <c r="EO271" s="185"/>
      <c r="EP271" s="185"/>
      <c r="EQ271" s="185" t="s">
        <v>1439</v>
      </c>
      <c r="ER271" s="185" t="s">
        <v>1440</v>
      </c>
      <c r="ES271" s="185" t="s">
        <v>1441</v>
      </c>
      <c r="ET271" s="185"/>
      <c r="EU271" s="185"/>
      <c r="EV271" s="137"/>
      <c r="EW271" s="137"/>
      <c r="EX271" s="356"/>
      <c r="EY271" s="356"/>
      <c r="EZ271" s="356"/>
      <c r="FA271" s="356"/>
      <c r="FB271" s="356"/>
      <c r="FC271" s="356"/>
      <c r="FD271" s="356"/>
      <c r="FE271" s="356"/>
      <c r="FF271" s="248"/>
      <c r="FG271" s="248"/>
      <c r="FH271" s="248"/>
      <c r="FI271" s="248"/>
      <c r="FJ271" s="248"/>
      <c r="FK271" s="248"/>
      <c r="FL271" s="135">
        <v>1</v>
      </c>
      <c r="FM271" s="136"/>
      <c r="FN271" s="136"/>
      <c r="FO271" s="136"/>
      <c r="FP271" s="136"/>
      <c r="FQ271" s="136"/>
      <c r="FR271" s="136"/>
      <c r="FS271" s="136"/>
      <c r="FT271" s="136"/>
      <c r="FU271" s="136"/>
      <c r="FV271" s="136"/>
    </row>
    <row r="272" spans="1:1108" s="249" customFormat="1">
      <c r="A272" s="42">
        <v>554</v>
      </c>
      <c r="B272" s="168">
        <v>257</v>
      </c>
      <c r="C272" s="102" t="s">
        <v>1445</v>
      </c>
      <c r="D272" s="174">
        <v>2037</v>
      </c>
      <c r="E272" s="70" t="s">
        <v>1396</v>
      </c>
      <c r="F272" s="280" t="s">
        <v>1398</v>
      </c>
      <c r="G272" s="405" t="s">
        <v>1446</v>
      </c>
      <c r="H272" s="405" t="s">
        <v>1434</v>
      </c>
      <c r="I272" s="405" t="s">
        <v>1447</v>
      </c>
      <c r="J272" s="10" t="s">
        <v>1435</v>
      </c>
      <c r="K272" s="10" t="s">
        <v>1436</v>
      </c>
      <c r="L272" s="74" t="s">
        <v>1437</v>
      </c>
      <c r="M272" s="10" t="s">
        <v>1438</v>
      </c>
      <c r="N272" s="74" t="s">
        <v>201</v>
      </c>
      <c r="O272" s="177">
        <v>101730</v>
      </c>
      <c r="P272" s="401">
        <v>35</v>
      </c>
      <c r="Q272" s="401" t="s">
        <v>0</v>
      </c>
      <c r="R272" s="401">
        <v>140</v>
      </c>
      <c r="S272" s="109" t="s">
        <v>0</v>
      </c>
      <c r="T272" s="109">
        <v>1.5</v>
      </c>
      <c r="U272" s="109" t="s">
        <v>0</v>
      </c>
      <c r="V272" s="109">
        <v>7.2</v>
      </c>
      <c r="W272" s="109" t="s">
        <v>0</v>
      </c>
      <c r="X272" s="109">
        <v>4</v>
      </c>
      <c r="Y272" s="109" t="s">
        <v>0</v>
      </c>
      <c r="Z272" s="109">
        <v>3</v>
      </c>
      <c r="AA272" s="109" t="s">
        <v>0</v>
      </c>
      <c r="AB272" s="109"/>
      <c r="AC272" s="109" t="s">
        <v>0</v>
      </c>
      <c r="AD272" s="109"/>
      <c r="AE272" s="109" t="s">
        <v>0</v>
      </c>
      <c r="AF272" s="77">
        <v>3.5</v>
      </c>
      <c r="AG272" s="78">
        <v>8</v>
      </c>
      <c r="AH272" s="77" t="s">
        <v>1186</v>
      </c>
      <c r="AI272" s="77" t="s">
        <v>0</v>
      </c>
      <c r="AJ272" s="78"/>
      <c r="AK272" s="78"/>
      <c r="AL272" s="25" t="s">
        <v>11</v>
      </c>
      <c r="AM272" s="25"/>
      <c r="AN272" s="25"/>
      <c r="AO272" s="25"/>
      <c r="AP272" s="111">
        <v>20</v>
      </c>
      <c r="AQ272" s="111" t="s">
        <v>7</v>
      </c>
      <c r="AR272" s="83">
        <v>6.5000000000000002E-2</v>
      </c>
      <c r="AS272" s="83" t="s">
        <v>20</v>
      </c>
      <c r="AT272" s="265"/>
      <c r="AU272" s="266"/>
      <c r="AV272" s="266"/>
      <c r="AW272" s="74" t="s">
        <v>206</v>
      </c>
      <c r="AX272" s="74" t="s">
        <v>207</v>
      </c>
      <c r="AY272" s="74" t="s">
        <v>208</v>
      </c>
      <c r="AZ272" s="74" t="s">
        <v>209</v>
      </c>
      <c r="BA272" s="152" t="s">
        <v>4</v>
      </c>
      <c r="BB272" s="86" t="s">
        <v>165</v>
      </c>
      <c r="BC272" s="86" t="s">
        <v>4</v>
      </c>
      <c r="BD272" s="86" t="s">
        <v>166</v>
      </c>
      <c r="BE272" s="404" t="s">
        <v>1405</v>
      </c>
      <c r="BF272" s="96" t="s">
        <v>1406</v>
      </c>
      <c r="BG272" s="96" t="s">
        <v>1407</v>
      </c>
      <c r="BH272" s="96" t="s">
        <v>1408</v>
      </c>
      <c r="BM272" s="155" t="s">
        <v>215</v>
      </c>
      <c r="BN272" s="154" t="s">
        <v>216</v>
      </c>
      <c r="BO272" s="154" t="s">
        <v>217</v>
      </c>
      <c r="BP272" s="154" t="s">
        <v>218</v>
      </c>
      <c r="BQ272" s="155" t="s">
        <v>219</v>
      </c>
      <c r="BR272" s="154" t="s">
        <v>220</v>
      </c>
      <c r="BS272" s="121" t="s">
        <v>221</v>
      </c>
      <c r="BT272" s="121" t="s">
        <v>222</v>
      </c>
      <c r="BU272" s="121" t="s">
        <v>215</v>
      </c>
      <c r="BV272" s="121" t="s">
        <v>216</v>
      </c>
      <c r="BW272" s="121" t="s">
        <v>217</v>
      </c>
      <c r="BX272" s="121" t="s">
        <v>218</v>
      </c>
      <c r="BY272" s="121" t="s">
        <v>283</v>
      </c>
      <c r="BZ272" s="154"/>
      <c r="CA272" s="154"/>
      <c r="CB272" s="154"/>
      <c r="CC272" s="154" t="s">
        <v>227</v>
      </c>
      <c r="CD272" s="156" t="s">
        <v>228</v>
      </c>
      <c r="CE272" s="157" t="s">
        <v>229</v>
      </c>
      <c r="CF272" s="157" t="s">
        <v>230</v>
      </c>
      <c r="CG272" s="245" t="s">
        <v>231</v>
      </c>
      <c r="CH272" s="154" t="s">
        <v>232</v>
      </c>
      <c r="CI272" s="156" t="s">
        <v>233</v>
      </c>
      <c r="CJ272" s="156" t="s">
        <v>234</v>
      </c>
      <c r="CK272" s="158"/>
      <c r="CL272" s="158"/>
      <c r="CM272" s="158"/>
      <c r="CN272" s="158"/>
      <c r="CO272" s="158"/>
      <c r="CP272" s="158"/>
      <c r="CQ272" s="158"/>
      <c r="CR272" s="158"/>
      <c r="CS272" s="158"/>
      <c r="CT272" s="158"/>
      <c r="CU272" s="158"/>
      <c r="CV272" s="158"/>
      <c r="CW272" s="158"/>
      <c r="CX272" s="158"/>
      <c r="CY272" s="158"/>
      <c r="CZ272" s="91"/>
      <c r="DA272" s="92"/>
      <c r="DB272" s="92"/>
      <c r="DC272" s="92"/>
      <c r="DD272" s="92"/>
      <c r="DE272" s="91" t="s">
        <v>235</v>
      </c>
      <c r="DF272" s="92"/>
      <c r="DG272" s="158"/>
      <c r="DH272" s="158"/>
      <c r="DI272" s="92"/>
      <c r="DJ272" s="91"/>
      <c r="DK272" s="91"/>
      <c r="DL272" s="91"/>
      <c r="DM272" s="127" t="s">
        <v>283</v>
      </c>
      <c r="DN272" s="127" t="s">
        <v>283</v>
      </c>
      <c r="DO272" s="127" t="s">
        <v>283</v>
      </c>
      <c r="DP272" s="127"/>
      <c r="DQ272" s="91"/>
      <c r="DR272" s="91"/>
      <c r="DS272" s="91"/>
      <c r="DT272" s="91"/>
      <c r="DU272" s="91" t="s">
        <v>1173</v>
      </c>
      <c r="DV272" s="91" t="s">
        <v>1174</v>
      </c>
      <c r="DW272" s="91" t="s">
        <v>1175</v>
      </c>
      <c r="DX272" s="91" t="s">
        <v>1176</v>
      </c>
      <c r="DY272" s="91"/>
      <c r="DZ272" s="91"/>
      <c r="EA272" s="91"/>
      <c r="EB272" s="91"/>
      <c r="EC272" s="91"/>
      <c r="ED272" s="91"/>
      <c r="EE272" s="91"/>
      <c r="EF272" s="91"/>
      <c r="EG272" s="94"/>
      <c r="EH272" s="94"/>
      <c r="EI272" s="95"/>
      <c r="EJ272" s="95"/>
      <c r="EK272" s="96"/>
      <c r="EL272" s="74"/>
      <c r="EM272" s="74"/>
      <c r="EN272" s="137"/>
      <c r="EO272" s="185"/>
      <c r="EP272" s="185"/>
      <c r="EQ272" s="185" t="s">
        <v>1439</v>
      </c>
      <c r="ER272" s="185" t="s">
        <v>1440</v>
      </c>
      <c r="ES272" s="185" t="s">
        <v>1441</v>
      </c>
      <c r="ET272" s="185"/>
      <c r="EU272" s="185"/>
      <c r="EV272" s="137"/>
      <c r="EW272" s="137"/>
      <c r="EX272" s="356"/>
      <c r="EY272" s="356"/>
      <c r="EZ272" s="356"/>
      <c r="FA272" s="356"/>
      <c r="FB272" s="356"/>
      <c r="FC272" s="356"/>
      <c r="FD272" s="356"/>
      <c r="FE272" s="356"/>
      <c r="FF272" s="248"/>
      <c r="FG272" s="248"/>
      <c r="FH272" s="248"/>
      <c r="FI272" s="248"/>
      <c r="FJ272" s="248"/>
      <c r="FK272" s="248"/>
      <c r="FL272" s="135">
        <v>1</v>
      </c>
      <c r="FM272" s="136"/>
      <c r="FN272" s="136"/>
      <c r="FO272" s="136"/>
      <c r="FP272" s="136"/>
      <c r="FQ272" s="136"/>
      <c r="FR272" s="136"/>
      <c r="FS272" s="136"/>
      <c r="FT272" s="136"/>
      <c r="FU272" s="136"/>
      <c r="FV272" s="136"/>
    </row>
    <row r="273" spans="1:1108" s="249" customFormat="1">
      <c r="A273" s="42">
        <v>555</v>
      </c>
      <c r="B273" s="168">
        <v>258</v>
      </c>
      <c r="C273" s="102" t="s">
        <v>1448</v>
      </c>
      <c r="D273" s="174">
        <v>2037</v>
      </c>
      <c r="E273" s="70" t="s">
        <v>1396</v>
      </c>
      <c r="F273" s="280" t="s">
        <v>1398</v>
      </c>
      <c r="G273" s="405" t="s">
        <v>1449</v>
      </c>
      <c r="H273" s="405" t="s">
        <v>1434</v>
      </c>
      <c r="I273" s="405" t="s">
        <v>1450</v>
      </c>
      <c r="J273" s="10" t="s">
        <v>1435</v>
      </c>
      <c r="K273" s="10" t="s">
        <v>1436</v>
      </c>
      <c r="L273" s="74" t="s">
        <v>1437</v>
      </c>
      <c r="M273" s="10" t="s">
        <v>1438</v>
      </c>
      <c r="N273" s="74" t="s">
        <v>201</v>
      </c>
      <c r="O273" s="177">
        <v>101732</v>
      </c>
      <c r="P273" s="401">
        <v>40</v>
      </c>
      <c r="Q273" s="401" t="s">
        <v>0</v>
      </c>
      <c r="R273" s="401">
        <v>160</v>
      </c>
      <c r="S273" s="109" t="s">
        <v>0</v>
      </c>
      <c r="T273" s="109">
        <v>1.75</v>
      </c>
      <c r="U273" s="109" t="s">
        <v>0</v>
      </c>
      <c r="V273" s="109">
        <v>8.8000000000000007</v>
      </c>
      <c r="W273" s="109" t="s">
        <v>0</v>
      </c>
      <c r="X273" s="109">
        <v>5</v>
      </c>
      <c r="Y273" s="109" t="s">
        <v>0</v>
      </c>
      <c r="Z273" s="109">
        <v>3</v>
      </c>
      <c r="AA273" s="109" t="s">
        <v>0</v>
      </c>
      <c r="AB273" s="109"/>
      <c r="AC273" s="109" t="s">
        <v>0</v>
      </c>
      <c r="AD273" s="109"/>
      <c r="AE273" s="109" t="s">
        <v>0</v>
      </c>
      <c r="AF273" s="77">
        <v>4</v>
      </c>
      <c r="AG273" s="78">
        <v>8</v>
      </c>
      <c r="AH273" s="77" t="s">
        <v>202</v>
      </c>
      <c r="AI273" s="77" t="s">
        <v>0</v>
      </c>
      <c r="AJ273" s="78"/>
      <c r="AK273" s="78"/>
      <c r="AL273" s="25" t="s">
        <v>11</v>
      </c>
      <c r="AM273" s="25"/>
      <c r="AN273" s="25"/>
      <c r="AO273" s="25"/>
      <c r="AP273" s="111">
        <v>20</v>
      </c>
      <c r="AQ273" s="111" t="s">
        <v>7</v>
      </c>
      <c r="AR273" s="83">
        <v>9.6000000000000002E-2</v>
      </c>
      <c r="AS273" s="83" t="s">
        <v>20</v>
      </c>
      <c r="AT273" s="265"/>
      <c r="AU273" s="266"/>
      <c r="AV273" s="266"/>
      <c r="AW273" s="74" t="s">
        <v>206</v>
      </c>
      <c r="AX273" s="74" t="s">
        <v>207</v>
      </c>
      <c r="AY273" s="74" t="s">
        <v>208</v>
      </c>
      <c r="AZ273" s="74" t="s">
        <v>209</v>
      </c>
      <c r="BA273" s="152" t="s">
        <v>4</v>
      </c>
      <c r="BB273" s="86" t="s">
        <v>165</v>
      </c>
      <c r="BC273" s="86" t="s">
        <v>4</v>
      </c>
      <c r="BD273" s="86" t="s">
        <v>166</v>
      </c>
      <c r="BE273" s="404" t="s">
        <v>1405</v>
      </c>
      <c r="BF273" s="96" t="s">
        <v>1406</v>
      </c>
      <c r="BG273" s="96" t="s">
        <v>1407</v>
      </c>
      <c r="BH273" s="96" t="s">
        <v>1408</v>
      </c>
      <c r="BM273" s="155" t="s">
        <v>215</v>
      </c>
      <c r="BN273" s="154" t="s">
        <v>216</v>
      </c>
      <c r="BO273" s="154" t="s">
        <v>217</v>
      </c>
      <c r="BP273" s="154" t="s">
        <v>218</v>
      </c>
      <c r="BQ273" s="155" t="s">
        <v>219</v>
      </c>
      <c r="BR273" s="154" t="s">
        <v>220</v>
      </c>
      <c r="BS273" s="121" t="s">
        <v>221</v>
      </c>
      <c r="BT273" s="121" t="s">
        <v>222</v>
      </c>
      <c r="BU273" s="121" t="s">
        <v>215</v>
      </c>
      <c r="BV273" s="121" t="s">
        <v>216</v>
      </c>
      <c r="BW273" s="121" t="s">
        <v>217</v>
      </c>
      <c r="BX273" s="121" t="s">
        <v>218</v>
      </c>
      <c r="BY273" s="121" t="s">
        <v>283</v>
      </c>
      <c r="BZ273" s="154"/>
      <c r="CA273" s="154"/>
      <c r="CB273" s="154"/>
      <c r="CC273" s="154" t="s">
        <v>227</v>
      </c>
      <c r="CD273" s="156" t="s">
        <v>228</v>
      </c>
      <c r="CE273" s="157" t="s">
        <v>229</v>
      </c>
      <c r="CF273" s="157" t="s">
        <v>230</v>
      </c>
      <c r="CG273" s="245" t="s">
        <v>231</v>
      </c>
      <c r="CH273" s="154" t="s">
        <v>232</v>
      </c>
      <c r="CI273" s="156" t="s">
        <v>233</v>
      </c>
      <c r="CJ273" s="156" t="s">
        <v>234</v>
      </c>
      <c r="CK273" s="158"/>
      <c r="CL273" s="158"/>
      <c r="CM273" s="158"/>
      <c r="CN273" s="158"/>
      <c r="CO273" s="158"/>
      <c r="CP273" s="158"/>
      <c r="CQ273" s="158"/>
      <c r="CR273" s="158"/>
      <c r="CS273" s="158"/>
      <c r="CT273" s="158"/>
      <c r="CU273" s="158"/>
      <c r="CV273" s="158"/>
      <c r="CW273" s="158"/>
      <c r="CX273" s="158"/>
      <c r="CY273" s="158"/>
      <c r="CZ273" s="91"/>
      <c r="DA273" s="92"/>
      <c r="DB273" s="92"/>
      <c r="DC273" s="92"/>
      <c r="DD273" s="92"/>
      <c r="DE273" s="91" t="s">
        <v>235</v>
      </c>
      <c r="DF273" s="92"/>
      <c r="DG273" s="158"/>
      <c r="DH273" s="158"/>
      <c r="DI273" s="92"/>
      <c r="DJ273" s="91"/>
      <c r="DK273" s="91"/>
      <c r="DL273" s="91"/>
      <c r="DM273" s="127" t="s">
        <v>283</v>
      </c>
      <c r="DN273" s="127" t="s">
        <v>283</v>
      </c>
      <c r="DO273" s="127" t="s">
        <v>283</v>
      </c>
      <c r="DP273" s="127"/>
      <c r="DQ273" s="91"/>
      <c r="DR273" s="91"/>
      <c r="DS273" s="91"/>
      <c r="DT273" s="91"/>
      <c r="DU273" s="91" t="s">
        <v>1173</v>
      </c>
      <c r="DV273" s="91" t="s">
        <v>1174</v>
      </c>
      <c r="DW273" s="91" t="s">
        <v>1175</v>
      </c>
      <c r="DX273" s="91" t="s">
        <v>1176</v>
      </c>
      <c r="DY273" s="91"/>
      <c r="DZ273" s="91"/>
      <c r="EA273" s="91"/>
      <c r="EB273" s="91"/>
      <c r="EC273" s="91"/>
      <c r="ED273" s="91"/>
      <c r="EE273" s="91"/>
      <c r="EF273" s="91"/>
      <c r="EG273" s="94"/>
      <c r="EH273" s="94"/>
      <c r="EI273" s="95"/>
      <c r="EJ273" s="95"/>
      <c r="EK273" s="96"/>
      <c r="EL273" s="74"/>
      <c r="EM273" s="74"/>
      <c r="EN273" s="137"/>
      <c r="EO273" s="185"/>
      <c r="EP273" s="185"/>
      <c r="EQ273" s="185" t="s">
        <v>1439</v>
      </c>
      <c r="ER273" s="185" t="s">
        <v>1440</v>
      </c>
      <c r="ES273" s="185" t="s">
        <v>1441</v>
      </c>
      <c r="ET273" s="185"/>
      <c r="EU273" s="185"/>
      <c r="EV273" s="137"/>
      <c r="EW273" s="137"/>
      <c r="EX273" s="356"/>
      <c r="EY273" s="356"/>
      <c r="EZ273" s="356"/>
      <c r="FA273" s="356"/>
      <c r="FB273" s="356"/>
      <c r="FC273" s="356"/>
      <c r="FD273" s="356"/>
      <c r="FE273" s="356"/>
      <c r="FF273" s="248"/>
      <c r="FG273" s="248"/>
      <c r="FH273" s="248"/>
      <c r="FI273" s="248"/>
      <c r="FJ273" s="248"/>
      <c r="FK273" s="248"/>
      <c r="FL273" s="135">
        <v>1</v>
      </c>
      <c r="FM273" s="136"/>
      <c r="FN273" s="136"/>
      <c r="FO273" s="136"/>
      <c r="FP273" s="136"/>
      <c r="FQ273" s="136"/>
      <c r="FR273" s="136"/>
      <c r="FS273" s="136"/>
      <c r="FT273" s="136"/>
      <c r="FU273" s="136"/>
      <c r="FV273" s="136"/>
    </row>
    <row r="274" spans="1:1108" s="249" customFormat="1">
      <c r="A274" s="42">
        <v>556</v>
      </c>
      <c r="B274" s="168">
        <v>259</v>
      </c>
      <c r="C274" s="102" t="s">
        <v>1451</v>
      </c>
      <c r="D274" s="174">
        <v>2037</v>
      </c>
      <c r="E274" s="70" t="s">
        <v>1396</v>
      </c>
      <c r="F274" s="280" t="s">
        <v>1398</v>
      </c>
      <c r="G274" s="405" t="s">
        <v>1452</v>
      </c>
      <c r="H274" s="405" t="s">
        <v>1434</v>
      </c>
      <c r="I274" s="405" t="s">
        <v>1453</v>
      </c>
      <c r="J274" s="10" t="s">
        <v>1435</v>
      </c>
      <c r="K274" s="10" t="s">
        <v>1436</v>
      </c>
      <c r="L274" s="74" t="s">
        <v>1437</v>
      </c>
      <c r="M274" s="10" t="s">
        <v>1438</v>
      </c>
      <c r="N274" s="74" t="s">
        <v>201</v>
      </c>
      <c r="O274" s="177">
        <v>101734</v>
      </c>
      <c r="P274" s="401">
        <v>40</v>
      </c>
      <c r="Q274" s="401" t="s">
        <v>0</v>
      </c>
      <c r="R274" s="401">
        <v>180</v>
      </c>
      <c r="S274" s="109" t="s">
        <v>0</v>
      </c>
      <c r="T274" s="109">
        <v>1.75</v>
      </c>
      <c r="U274" s="109" t="s">
        <v>0</v>
      </c>
      <c r="V274" s="109">
        <v>8.8000000000000007</v>
      </c>
      <c r="W274" s="109" t="s">
        <v>0</v>
      </c>
      <c r="X274" s="109">
        <v>5</v>
      </c>
      <c r="Y274" s="109" t="s">
        <v>0</v>
      </c>
      <c r="Z274" s="109">
        <v>3</v>
      </c>
      <c r="AA274" s="109" t="s">
        <v>0</v>
      </c>
      <c r="AB274" s="109"/>
      <c r="AC274" s="109" t="s">
        <v>0</v>
      </c>
      <c r="AD274" s="109"/>
      <c r="AE274" s="109" t="s">
        <v>0</v>
      </c>
      <c r="AF274" s="77">
        <v>4</v>
      </c>
      <c r="AG274" s="78">
        <v>8</v>
      </c>
      <c r="AH274" s="77" t="s">
        <v>202</v>
      </c>
      <c r="AI274" s="77" t="s">
        <v>0</v>
      </c>
      <c r="AJ274" s="78"/>
      <c r="AK274" s="78"/>
      <c r="AL274" s="25" t="s">
        <v>11</v>
      </c>
      <c r="AM274" s="25"/>
      <c r="AN274" s="25"/>
      <c r="AO274" s="25"/>
      <c r="AP274" s="111">
        <v>20</v>
      </c>
      <c r="AQ274" s="111" t="s">
        <v>7</v>
      </c>
      <c r="AR274" s="83">
        <v>0.107</v>
      </c>
      <c r="AS274" s="83" t="s">
        <v>20</v>
      </c>
      <c r="AT274" s="265"/>
      <c r="AU274" s="266"/>
      <c r="AV274" s="266"/>
      <c r="AW274" s="74" t="s">
        <v>206</v>
      </c>
      <c r="AX274" s="74" t="s">
        <v>207</v>
      </c>
      <c r="AY274" s="74" t="s">
        <v>208</v>
      </c>
      <c r="AZ274" s="74" t="s">
        <v>209</v>
      </c>
      <c r="BA274" s="152" t="s">
        <v>4</v>
      </c>
      <c r="BB274" s="86" t="s">
        <v>165</v>
      </c>
      <c r="BC274" s="86" t="s">
        <v>4</v>
      </c>
      <c r="BD274" s="86" t="s">
        <v>166</v>
      </c>
      <c r="BE274" s="404" t="s">
        <v>1405</v>
      </c>
      <c r="BF274" s="96" t="s">
        <v>1406</v>
      </c>
      <c r="BG274" s="96" t="s">
        <v>1407</v>
      </c>
      <c r="BH274" s="96" t="s">
        <v>1408</v>
      </c>
      <c r="BM274" s="155" t="s">
        <v>215</v>
      </c>
      <c r="BN274" s="154" t="s">
        <v>216</v>
      </c>
      <c r="BO274" s="154" t="s">
        <v>217</v>
      </c>
      <c r="BP274" s="154" t="s">
        <v>218</v>
      </c>
      <c r="BQ274" s="155" t="s">
        <v>219</v>
      </c>
      <c r="BR274" s="154" t="s">
        <v>220</v>
      </c>
      <c r="BS274" s="121" t="s">
        <v>221</v>
      </c>
      <c r="BT274" s="121" t="s">
        <v>222</v>
      </c>
      <c r="BU274" s="121" t="s">
        <v>215</v>
      </c>
      <c r="BV274" s="121" t="s">
        <v>216</v>
      </c>
      <c r="BW274" s="121" t="s">
        <v>217</v>
      </c>
      <c r="BX274" s="121" t="s">
        <v>218</v>
      </c>
      <c r="BY274" s="121" t="s">
        <v>283</v>
      </c>
      <c r="BZ274" s="154"/>
      <c r="CA274" s="154"/>
      <c r="CB274" s="154"/>
      <c r="CC274" s="154" t="s">
        <v>227</v>
      </c>
      <c r="CD274" s="156" t="s">
        <v>228</v>
      </c>
      <c r="CE274" s="157" t="s">
        <v>229</v>
      </c>
      <c r="CF274" s="157" t="s">
        <v>230</v>
      </c>
      <c r="CG274" s="245" t="s">
        <v>231</v>
      </c>
      <c r="CH274" s="154" t="s">
        <v>232</v>
      </c>
      <c r="CI274" s="156" t="s">
        <v>233</v>
      </c>
      <c r="CJ274" s="156" t="s">
        <v>234</v>
      </c>
      <c r="CK274" s="158"/>
      <c r="CL274" s="158"/>
      <c r="CM274" s="158"/>
      <c r="CN274" s="158"/>
      <c r="CO274" s="158"/>
      <c r="CP274" s="158"/>
      <c r="CQ274" s="158"/>
      <c r="CR274" s="158"/>
      <c r="CS274" s="158"/>
      <c r="CT274" s="158"/>
      <c r="CU274" s="158"/>
      <c r="CV274" s="158"/>
      <c r="CW274" s="158"/>
      <c r="CX274" s="158"/>
      <c r="CY274" s="158"/>
      <c r="CZ274" s="91"/>
      <c r="DA274" s="92"/>
      <c r="DB274" s="92"/>
      <c r="DC274" s="92"/>
      <c r="DD274" s="92"/>
      <c r="DE274" s="91" t="s">
        <v>235</v>
      </c>
      <c r="DF274" s="92"/>
      <c r="DG274" s="158"/>
      <c r="DH274" s="158"/>
      <c r="DI274" s="92"/>
      <c r="DJ274" s="91"/>
      <c r="DK274" s="91"/>
      <c r="DL274" s="91"/>
      <c r="DM274" s="127" t="s">
        <v>283</v>
      </c>
      <c r="DN274" s="127" t="s">
        <v>283</v>
      </c>
      <c r="DO274" s="127" t="s">
        <v>283</v>
      </c>
      <c r="DP274" s="127"/>
      <c r="DQ274" s="91"/>
      <c r="DR274" s="91"/>
      <c r="DS274" s="91"/>
      <c r="DT274" s="91"/>
      <c r="DU274" s="91" t="s">
        <v>1173</v>
      </c>
      <c r="DV274" s="91" t="s">
        <v>1174</v>
      </c>
      <c r="DW274" s="91" t="s">
        <v>1175</v>
      </c>
      <c r="DX274" s="91" t="s">
        <v>1176</v>
      </c>
      <c r="DY274" s="91"/>
      <c r="DZ274" s="91"/>
      <c r="EA274" s="91"/>
      <c r="EB274" s="91"/>
      <c r="EC274" s="91"/>
      <c r="ED274" s="91"/>
      <c r="EE274" s="91"/>
      <c r="EF274" s="91"/>
      <c r="EG274" s="94"/>
      <c r="EH274" s="94"/>
      <c r="EI274" s="95"/>
      <c r="EJ274" s="95"/>
      <c r="EK274" s="96"/>
      <c r="EL274" s="74"/>
      <c r="EM274" s="74"/>
      <c r="EN274" s="137"/>
      <c r="EO274" s="185"/>
      <c r="EP274" s="185"/>
      <c r="EQ274" s="185" t="s">
        <v>1439</v>
      </c>
      <c r="ER274" s="185" t="s">
        <v>1440</v>
      </c>
      <c r="ES274" s="185" t="s">
        <v>1441</v>
      </c>
      <c r="ET274" s="185"/>
      <c r="EU274" s="185"/>
      <c r="EV274" s="137"/>
      <c r="EW274" s="137"/>
      <c r="EX274" s="356"/>
      <c r="EY274" s="356"/>
      <c r="EZ274" s="356"/>
      <c r="FA274" s="356"/>
      <c r="FB274" s="356"/>
      <c r="FC274" s="356"/>
      <c r="FD274" s="356"/>
      <c r="FE274" s="356"/>
      <c r="FF274" s="248"/>
      <c r="FG274" s="248"/>
      <c r="FH274" s="248"/>
      <c r="FI274" s="248"/>
      <c r="FJ274" s="248"/>
      <c r="FK274" s="248"/>
      <c r="FL274" s="135">
        <v>1</v>
      </c>
      <c r="FM274" s="136"/>
      <c r="FN274" s="136"/>
      <c r="FO274" s="136"/>
      <c r="FP274" s="136"/>
      <c r="FQ274" s="136"/>
      <c r="FR274" s="136"/>
      <c r="FS274" s="136"/>
      <c r="FT274" s="136"/>
      <c r="FU274" s="136"/>
      <c r="FV274" s="136"/>
    </row>
    <row r="275" spans="1:1108" s="249" customFormat="1">
      <c r="A275" s="42">
        <v>557</v>
      </c>
      <c r="B275" s="168">
        <v>260</v>
      </c>
      <c r="C275" s="102" t="s">
        <v>1454</v>
      </c>
      <c r="D275" s="174">
        <v>2037</v>
      </c>
      <c r="E275" s="70" t="s">
        <v>1396</v>
      </c>
      <c r="F275" s="280" t="s">
        <v>1398</v>
      </c>
      <c r="G275" s="405" t="s">
        <v>1455</v>
      </c>
      <c r="H275" s="405" t="s">
        <v>1434</v>
      </c>
      <c r="I275" s="405" t="s">
        <v>1456</v>
      </c>
      <c r="J275" s="10" t="s">
        <v>1435</v>
      </c>
      <c r="K275" s="10" t="s">
        <v>1436</v>
      </c>
      <c r="L275" s="74" t="s">
        <v>1437</v>
      </c>
      <c r="M275" s="10" t="s">
        <v>1438</v>
      </c>
      <c r="N275" s="74" t="s">
        <v>201</v>
      </c>
      <c r="O275" s="177">
        <v>101734</v>
      </c>
      <c r="P275" s="401">
        <v>45</v>
      </c>
      <c r="Q275" s="401" t="s">
        <v>0</v>
      </c>
      <c r="R275" s="401">
        <v>200</v>
      </c>
      <c r="S275" s="109" t="s">
        <v>0</v>
      </c>
      <c r="T275" s="109">
        <v>2</v>
      </c>
      <c r="U275" s="109" t="s">
        <v>0</v>
      </c>
      <c r="V275" s="109">
        <v>9.3000000000000007</v>
      </c>
      <c r="W275" s="109" t="s">
        <v>0</v>
      </c>
      <c r="X275" s="109">
        <v>5</v>
      </c>
      <c r="Y275" s="109" t="s">
        <v>0</v>
      </c>
      <c r="Z275" s="109">
        <v>3</v>
      </c>
      <c r="AA275" s="109" t="s">
        <v>0</v>
      </c>
      <c r="AB275" s="109"/>
      <c r="AC275" s="109" t="s">
        <v>0</v>
      </c>
      <c r="AD275" s="109"/>
      <c r="AE275" s="109" t="s">
        <v>0</v>
      </c>
      <c r="AF275" s="77">
        <v>4</v>
      </c>
      <c r="AG275" s="78">
        <v>8</v>
      </c>
      <c r="AH275" s="77" t="s">
        <v>202</v>
      </c>
      <c r="AI275" s="77" t="s">
        <v>0</v>
      </c>
      <c r="AJ275" s="78"/>
      <c r="AK275" s="78"/>
      <c r="AL275" s="25" t="s">
        <v>11</v>
      </c>
      <c r="AM275" s="25"/>
      <c r="AN275" s="25"/>
      <c r="AO275" s="25"/>
      <c r="AP275" s="111">
        <v>20</v>
      </c>
      <c r="AQ275" s="111" t="s">
        <v>7</v>
      </c>
      <c r="AR275" s="83">
        <v>0.155</v>
      </c>
      <c r="AS275" s="83" t="s">
        <v>20</v>
      </c>
      <c r="AT275" s="265"/>
      <c r="AU275" s="266"/>
      <c r="AV275" s="266"/>
      <c r="AW275" s="74" t="s">
        <v>206</v>
      </c>
      <c r="AX275" s="74" t="s">
        <v>207</v>
      </c>
      <c r="AY275" s="74" t="s">
        <v>208</v>
      </c>
      <c r="AZ275" s="74" t="s">
        <v>209</v>
      </c>
      <c r="BA275" s="152" t="s">
        <v>4</v>
      </c>
      <c r="BB275" s="86" t="s">
        <v>165</v>
      </c>
      <c r="BC275" s="86" t="s">
        <v>4</v>
      </c>
      <c r="BD275" s="86" t="s">
        <v>166</v>
      </c>
      <c r="BE275" s="404" t="s">
        <v>1405</v>
      </c>
      <c r="BF275" s="96" t="s">
        <v>1406</v>
      </c>
      <c r="BG275" s="96" t="s">
        <v>1407</v>
      </c>
      <c r="BH275" s="96" t="s">
        <v>1408</v>
      </c>
      <c r="BM275" s="155" t="s">
        <v>215</v>
      </c>
      <c r="BN275" s="154" t="s">
        <v>216</v>
      </c>
      <c r="BO275" s="154" t="s">
        <v>217</v>
      </c>
      <c r="BP275" s="154" t="s">
        <v>218</v>
      </c>
      <c r="BQ275" s="155" t="s">
        <v>219</v>
      </c>
      <c r="BR275" s="154" t="s">
        <v>220</v>
      </c>
      <c r="BS275" s="121" t="s">
        <v>221</v>
      </c>
      <c r="BT275" s="121" t="s">
        <v>222</v>
      </c>
      <c r="BU275" s="121" t="s">
        <v>215</v>
      </c>
      <c r="BV275" s="121" t="s">
        <v>216</v>
      </c>
      <c r="BW275" s="121" t="s">
        <v>217</v>
      </c>
      <c r="BX275" s="121" t="s">
        <v>218</v>
      </c>
      <c r="BY275" s="121" t="s">
        <v>283</v>
      </c>
      <c r="BZ275" s="154"/>
      <c r="CA275" s="154"/>
      <c r="CB275" s="154"/>
      <c r="CC275" s="154" t="s">
        <v>227</v>
      </c>
      <c r="CD275" s="156" t="s">
        <v>228</v>
      </c>
      <c r="CE275" s="157" t="s">
        <v>229</v>
      </c>
      <c r="CF275" s="157" t="s">
        <v>230</v>
      </c>
      <c r="CG275" s="245" t="s">
        <v>231</v>
      </c>
      <c r="CH275" s="154" t="s">
        <v>232</v>
      </c>
      <c r="CI275" s="156" t="s">
        <v>233</v>
      </c>
      <c r="CJ275" s="156" t="s">
        <v>234</v>
      </c>
      <c r="CK275" s="158"/>
      <c r="CL275" s="158"/>
      <c r="CM275" s="158"/>
      <c r="CN275" s="158"/>
      <c r="CO275" s="158"/>
      <c r="CP275" s="158"/>
      <c r="CQ275" s="158"/>
      <c r="CR275" s="158"/>
      <c r="CS275" s="158"/>
      <c r="CT275" s="158"/>
      <c r="CU275" s="158"/>
      <c r="CV275" s="158"/>
      <c r="CW275" s="158"/>
      <c r="CX275" s="158"/>
      <c r="CY275" s="158"/>
      <c r="CZ275" s="91"/>
      <c r="DA275" s="92"/>
      <c r="DB275" s="92"/>
      <c r="DC275" s="92"/>
      <c r="DD275" s="92"/>
      <c r="DE275" s="91" t="s">
        <v>235</v>
      </c>
      <c r="DF275" s="92"/>
      <c r="DG275" s="158"/>
      <c r="DH275" s="158"/>
      <c r="DI275" s="92"/>
      <c r="DJ275" s="91"/>
      <c r="DK275" s="91"/>
      <c r="DL275" s="91"/>
      <c r="DM275" s="127" t="s">
        <v>283</v>
      </c>
      <c r="DN275" s="127" t="s">
        <v>283</v>
      </c>
      <c r="DO275" s="127" t="s">
        <v>283</v>
      </c>
      <c r="DP275" s="127"/>
      <c r="DQ275" s="91"/>
      <c r="DR275" s="91"/>
      <c r="DS275" s="91"/>
      <c r="DT275" s="91"/>
      <c r="DU275" s="91" t="s">
        <v>1173</v>
      </c>
      <c r="DV275" s="91" t="s">
        <v>1174</v>
      </c>
      <c r="DW275" s="91" t="s">
        <v>1175</v>
      </c>
      <c r="DX275" s="91" t="s">
        <v>1176</v>
      </c>
      <c r="DY275" s="91"/>
      <c r="DZ275" s="91"/>
      <c r="EA275" s="91"/>
      <c r="EB275" s="91"/>
      <c r="EC275" s="91"/>
      <c r="ED275" s="91"/>
      <c r="EE275" s="91"/>
      <c r="EF275" s="91"/>
      <c r="EG275" s="94"/>
      <c r="EH275" s="94"/>
      <c r="EI275" s="95"/>
      <c r="EJ275" s="95"/>
      <c r="EK275" s="96"/>
      <c r="EL275" s="74"/>
      <c r="EM275" s="74"/>
      <c r="EN275" s="137"/>
      <c r="EO275" s="185"/>
      <c r="EP275" s="185"/>
      <c r="EQ275" s="185" t="s">
        <v>1439</v>
      </c>
      <c r="ER275" s="185" t="s">
        <v>1440</v>
      </c>
      <c r="ES275" s="185" t="s">
        <v>1441</v>
      </c>
      <c r="ET275" s="185"/>
      <c r="EU275" s="185"/>
      <c r="EV275" s="137"/>
      <c r="EW275" s="137"/>
      <c r="EX275" s="356"/>
      <c r="EY275" s="356"/>
      <c r="EZ275" s="356"/>
      <c r="FA275" s="356"/>
      <c r="FB275" s="356"/>
      <c r="FC275" s="356"/>
      <c r="FD275" s="356"/>
      <c r="FE275" s="356"/>
      <c r="FF275" s="248"/>
      <c r="FG275" s="248"/>
      <c r="FH275" s="248"/>
      <c r="FI275" s="248"/>
      <c r="FJ275" s="248"/>
      <c r="FK275" s="248"/>
      <c r="FL275" s="135">
        <v>1</v>
      </c>
      <c r="FM275" s="136"/>
      <c r="FN275" s="136"/>
      <c r="FO275" s="136"/>
      <c r="FP275" s="136"/>
      <c r="FQ275" s="136"/>
      <c r="FR275" s="136"/>
      <c r="FS275" s="136"/>
      <c r="FT275" s="136"/>
      <c r="FU275" s="136"/>
      <c r="FV275" s="136"/>
    </row>
    <row r="276" spans="1:1108" s="249" customFormat="1">
      <c r="A276" s="199">
        <v>558</v>
      </c>
      <c r="B276" s="232">
        <v>261</v>
      </c>
      <c r="C276" s="201"/>
      <c r="D276" s="206"/>
      <c r="E276" s="326"/>
      <c r="F276" s="326"/>
      <c r="G276" s="206"/>
      <c r="H276" s="206"/>
      <c r="I276" s="206"/>
      <c r="J276" s="326"/>
      <c r="K276" s="326"/>
      <c r="L276" s="319"/>
      <c r="M276" s="332"/>
      <c r="N276" s="319"/>
      <c r="O276" s="321"/>
      <c r="P276" s="217"/>
      <c r="Q276" s="217"/>
      <c r="R276" s="217"/>
      <c r="S276" s="213"/>
      <c r="T276" s="213"/>
      <c r="U276" s="213"/>
      <c r="V276" s="213"/>
      <c r="W276" s="213"/>
      <c r="X276" s="213"/>
      <c r="Y276" s="213"/>
      <c r="Z276" s="200"/>
      <c r="AA276" s="213"/>
      <c r="AB276" s="213"/>
      <c r="AC276" s="213"/>
      <c r="AD276" s="213"/>
      <c r="AE276" s="213"/>
      <c r="AF276" s="200"/>
      <c r="AG276" s="217"/>
      <c r="AH276" s="200"/>
      <c r="AI276" s="213"/>
      <c r="AJ276" s="217"/>
      <c r="AK276" s="217"/>
      <c r="AL276" s="321"/>
      <c r="AM276" s="321"/>
      <c r="AN276" s="321"/>
      <c r="AO276" s="321"/>
      <c r="AP276" s="217"/>
      <c r="AQ276" s="217"/>
      <c r="AR276" s="345"/>
      <c r="AS276" s="345"/>
      <c r="AT276" s="345"/>
      <c r="AU276" s="345"/>
      <c r="AV276" s="345"/>
      <c r="AW276" s="319"/>
      <c r="AX276" s="319"/>
      <c r="AY276" s="319"/>
      <c r="AZ276" s="319"/>
      <c r="BA276" s="319"/>
      <c r="BB276" s="332"/>
      <c r="BC276" s="332"/>
      <c r="BD276" s="332"/>
      <c r="BE276" s="203"/>
      <c r="BF276" s="319"/>
      <c r="BG276" s="319"/>
      <c r="BH276" s="319"/>
      <c r="BI276" s="252"/>
      <c r="BJ276" s="252"/>
      <c r="BK276" s="252"/>
      <c r="BL276" s="252"/>
      <c r="BM276" s="319"/>
      <c r="BN276" s="319"/>
      <c r="BO276" s="319"/>
      <c r="BP276" s="319"/>
      <c r="BQ276" s="319"/>
      <c r="BR276" s="319"/>
      <c r="BS276" s="222" t="s">
        <v>283</v>
      </c>
      <c r="BT276" s="222" t="s">
        <v>283</v>
      </c>
      <c r="BU276" s="222" t="s">
        <v>283</v>
      </c>
      <c r="BV276" s="222" t="s">
        <v>283</v>
      </c>
      <c r="BW276" s="222" t="s">
        <v>283</v>
      </c>
      <c r="BX276" s="222" t="s">
        <v>283</v>
      </c>
      <c r="BY276" s="222" t="s">
        <v>283</v>
      </c>
      <c r="BZ276" s="319"/>
      <c r="CA276" s="319"/>
      <c r="CB276" s="319"/>
      <c r="CC276" s="319"/>
      <c r="CD276" s="319"/>
      <c r="CE276" s="319"/>
      <c r="CF276" s="319"/>
      <c r="CG276" s="319"/>
      <c r="CH276" s="319"/>
      <c r="CI276" s="319"/>
      <c r="CJ276" s="319"/>
      <c r="CK276" s="319"/>
      <c r="CL276" s="319"/>
      <c r="CM276" s="319"/>
      <c r="CN276" s="319"/>
      <c r="CO276" s="319"/>
      <c r="CP276" s="319"/>
      <c r="CQ276" s="319"/>
      <c r="CR276" s="319"/>
      <c r="CS276" s="319"/>
      <c r="CT276" s="319"/>
      <c r="CU276" s="319"/>
      <c r="CV276" s="319"/>
      <c r="CW276" s="319"/>
      <c r="CX276" s="319"/>
      <c r="CY276" s="319"/>
      <c r="CZ276" s="319"/>
      <c r="DA276" s="330"/>
      <c r="DB276" s="330"/>
      <c r="DC276" s="330"/>
      <c r="DD276" s="330"/>
      <c r="DE276" s="319"/>
      <c r="DF276" s="330"/>
      <c r="DG276" s="319"/>
      <c r="DH276" s="319"/>
      <c r="DI276" s="330"/>
      <c r="DJ276" s="319"/>
      <c r="DK276" s="319"/>
      <c r="DL276" s="319"/>
      <c r="DM276" s="228" t="s">
        <v>283</v>
      </c>
      <c r="DN276" s="228" t="s">
        <v>283</v>
      </c>
      <c r="DO276" s="228" t="s">
        <v>283</v>
      </c>
      <c r="DP276" s="228"/>
      <c r="DQ276" s="319"/>
      <c r="DR276" s="319"/>
      <c r="DS276" s="319"/>
      <c r="DT276" s="319"/>
      <c r="DU276" s="319"/>
      <c r="DV276" s="319"/>
      <c r="DW276" s="319"/>
      <c r="DX276" s="319"/>
      <c r="DY276" s="319"/>
      <c r="DZ276" s="319"/>
      <c r="EA276" s="319"/>
      <c r="EB276" s="319"/>
      <c r="EC276" s="319"/>
      <c r="ED276" s="319"/>
      <c r="EE276" s="319"/>
      <c r="EF276" s="319"/>
      <c r="EG276" s="200"/>
      <c r="EH276" s="200"/>
      <c r="EI276" s="319"/>
      <c r="EJ276" s="319"/>
      <c r="EK276" s="281"/>
      <c r="EL276" s="319"/>
      <c r="EM276" s="319"/>
      <c r="EN276" s="200"/>
      <c r="EO276" s="281"/>
      <c r="EP276" s="281"/>
      <c r="EQ276" s="281"/>
      <c r="ER276" s="281"/>
      <c r="ES276" s="281"/>
      <c r="ET276" s="281"/>
      <c r="EU276" s="281"/>
      <c r="EV276" s="200"/>
      <c r="EW276" s="200"/>
      <c r="EX276" s="319"/>
      <c r="EY276" s="319"/>
      <c r="EZ276" s="319"/>
      <c r="FA276" s="319"/>
      <c r="FB276" s="319"/>
      <c r="FC276" s="319"/>
      <c r="FD276" s="319"/>
      <c r="FE276" s="319"/>
      <c r="FF276" s="317"/>
      <c r="FG276" s="317"/>
      <c r="FH276" s="317"/>
      <c r="FI276" s="317"/>
      <c r="FJ276" s="317"/>
      <c r="FK276" s="317"/>
      <c r="FL276" s="234">
        <v>1</v>
      </c>
      <c r="FM276" s="222"/>
      <c r="FN276" s="222"/>
      <c r="FO276" s="222"/>
      <c r="FP276" s="222"/>
      <c r="FQ276" s="222"/>
      <c r="FR276" s="222"/>
      <c r="FS276" s="222"/>
      <c r="FT276" s="222"/>
      <c r="FU276" s="222"/>
      <c r="FV276" s="222"/>
      <c r="FW276" s="252"/>
      <c r="FX276" s="252"/>
      <c r="FY276" s="252"/>
      <c r="FZ276" s="252"/>
      <c r="GA276" s="252"/>
      <c r="GB276" s="252"/>
      <c r="GC276" s="252"/>
      <c r="GD276" s="252"/>
      <c r="GE276" s="252"/>
      <c r="GF276" s="252"/>
      <c r="GG276" s="252"/>
      <c r="GH276" s="252"/>
      <c r="GI276" s="252"/>
      <c r="GJ276" s="252"/>
      <c r="GK276" s="252"/>
      <c r="GL276" s="252"/>
      <c r="GM276" s="252"/>
      <c r="GN276" s="252"/>
      <c r="GO276" s="252"/>
      <c r="GP276" s="252"/>
      <c r="GQ276" s="252"/>
      <c r="GR276" s="252"/>
      <c r="GS276" s="252"/>
      <c r="GT276" s="252"/>
      <c r="GU276" s="252"/>
      <c r="GV276" s="252"/>
      <c r="GW276" s="252"/>
      <c r="GX276" s="252"/>
      <c r="GY276" s="252"/>
      <c r="GZ276" s="252"/>
      <c r="HA276" s="252"/>
      <c r="HB276" s="252"/>
      <c r="HC276" s="252"/>
      <c r="HD276" s="252"/>
      <c r="HE276" s="252"/>
      <c r="HF276" s="252"/>
      <c r="HG276" s="252"/>
      <c r="HH276" s="252"/>
      <c r="HI276" s="252"/>
      <c r="HJ276" s="252"/>
      <c r="HK276" s="252"/>
      <c r="HL276" s="252"/>
      <c r="HM276" s="252"/>
      <c r="HN276" s="252"/>
      <c r="HO276" s="252"/>
      <c r="HP276" s="252"/>
      <c r="HQ276" s="252"/>
      <c r="HR276" s="252"/>
      <c r="HS276" s="252"/>
      <c r="HT276" s="252"/>
      <c r="HU276" s="252"/>
      <c r="HV276" s="252"/>
      <c r="HW276" s="252"/>
      <c r="HX276" s="252"/>
      <c r="HY276" s="252"/>
      <c r="HZ276" s="252"/>
      <c r="IA276" s="252"/>
      <c r="IB276" s="252"/>
      <c r="IC276" s="252"/>
      <c r="ID276" s="252"/>
      <c r="IE276" s="252"/>
      <c r="IF276" s="252"/>
      <c r="IG276" s="252"/>
      <c r="IH276" s="252"/>
      <c r="II276" s="252"/>
      <c r="IJ276" s="252"/>
      <c r="IK276" s="252"/>
      <c r="IL276" s="252"/>
      <c r="IM276" s="252"/>
      <c r="IN276" s="252"/>
      <c r="IO276" s="252"/>
      <c r="IP276" s="252"/>
      <c r="IQ276" s="252"/>
      <c r="IR276" s="252"/>
      <c r="IS276" s="252"/>
      <c r="IT276" s="252"/>
      <c r="IU276" s="252"/>
      <c r="IV276" s="252"/>
      <c r="IW276" s="252"/>
      <c r="IX276" s="252"/>
      <c r="IY276" s="252"/>
      <c r="IZ276" s="252"/>
      <c r="JA276" s="252"/>
      <c r="JB276" s="252"/>
      <c r="JC276" s="252"/>
      <c r="JD276" s="252"/>
      <c r="JE276" s="252"/>
      <c r="JF276" s="252"/>
      <c r="JG276" s="252"/>
      <c r="JH276" s="252"/>
      <c r="JI276" s="252"/>
      <c r="JJ276" s="252"/>
      <c r="JK276" s="252"/>
      <c r="JL276" s="252"/>
      <c r="JM276" s="252"/>
      <c r="JN276" s="252"/>
      <c r="JO276" s="252"/>
      <c r="JP276" s="252"/>
      <c r="JQ276" s="252"/>
      <c r="JR276" s="252"/>
      <c r="JS276" s="252"/>
      <c r="JT276" s="252"/>
      <c r="JU276" s="252"/>
      <c r="JV276" s="252"/>
      <c r="JW276" s="252"/>
      <c r="JX276" s="252"/>
      <c r="JY276" s="252"/>
      <c r="JZ276" s="252"/>
      <c r="KA276" s="252"/>
      <c r="KB276" s="252"/>
      <c r="KC276" s="252"/>
      <c r="KD276" s="252"/>
      <c r="KE276" s="252"/>
      <c r="KF276" s="252"/>
      <c r="KG276" s="252"/>
      <c r="KH276" s="252"/>
      <c r="KI276" s="252"/>
      <c r="KJ276" s="252"/>
      <c r="KK276" s="252"/>
      <c r="KL276" s="252"/>
      <c r="KM276" s="252"/>
      <c r="KN276" s="252"/>
      <c r="KO276" s="252"/>
      <c r="KP276" s="252"/>
      <c r="KQ276" s="252"/>
      <c r="KR276" s="252"/>
      <c r="KS276" s="252"/>
      <c r="KT276" s="252"/>
      <c r="KU276" s="252"/>
      <c r="KV276" s="252"/>
      <c r="KW276" s="252"/>
      <c r="KX276" s="252"/>
      <c r="KY276" s="252"/>
      <c r="KZ276" s="252"/>
      <c r="LA276" s="252"/>
      <c r="LB276" s="252"/>
      <c r="LC276" s="252"/>
      <c r="LD276" s="252"/>
      <c r="LE276" s="252"/>
      <c r="LF276" s="252"/>
      <c r="LG276" s="252"/>
      <c r="LH276" s="252"/>
      <c r="LI276" s="252"/>
      <c r="LJ276" s="252"/>
      <c r="LK276" s="252"/>
      <c r="LL276" s="252"/>
      <c r="LM276" s="252"/>
      <c r="LN276" s="252"/>
      <c r="LO276" s="252"/>
      <c r="LP276" s="252"/>
      <c r="LQ276" s="252"/>
      <c r="LR276" s="252"/>
      <c r="LS276" s="252"/>
      <c r="LT276" s="252"/>
      <c r="LU276" s="252"/>
      <c r="LV276" s="252"/>
      <c r="LW276" s="252"/>
      <c r="LX276" s="252"/>
      <c r="LY276" s="252"/>
      <c r="LZ276" s="252"/>
      <c r="MA276" s="252"/>
      <c r="MB276" s="252"/>
      <c r="MC276" s="252"/>
      <c r="MD276" s="252"/>
      <c r="ME276" s="252"/>
      <c r="MF276" s="252"/>
      <c r="MG276" s="252"/>
      <c r="MH276" s="252"/>
      <c r="MI276" s="252"/>
      <c r="MJ276" s="252"/>
      <c r="MK276" s="252"/>
      <c r="ML276" s="252"/>
      <c r="MM276" s="252"/>
      <c r="MN276" s="252"/>
      <c r="MO276" s="252"/>
      <c r="MP276" s="252"/>
      <c r="MQ276" s="252"/>
      <c r="MR276" s="252"/>
      <c r="MS276" s="252"/>
      <c r="MT276" s="252"/>
      <c r="MU276" s="252"/>
      <c r="MV276" s="252"/>
      <c r="MW276" s="252"/>
      <c r="MX276" s="252"/>
      <c r="MY276" s="252"/>
      <c r="MZ276" s="252"/>
      <c r="NA276" s="252"/>
      <c r="NB276" s="252"/>
      <c r="NC276" s="252"/>
      <c r="ND276" s="252"/>
      <c r="NE276" s="252"/>
      <c r="NF276" s="252"/>
      <c r="NG276" s="252"/>
      <c r="NH276" s="252"/>
      <c r="NI276" s="252"/>
      <c r="NJ276" s="252"/>
      <c r="NK276" s="252"/>
      <c r="NL276" s="252"/>
      <c r="NM276" s="252"/>
      <c r="NN276" s="252"/>
      <c r="NO276" s="252"/>
      <c r="NP276" s="252"/>
      <c r="NQ276" s="252"/>
      <c r="NR276" s="252"/>
      <c r="NS276" s="252"/>
      <c r="NT276" s="252"/>
      <c r="NU276" s="252"/>
      <c r="NV276" s="252"/>
      <c r="NW276" s="252"/>
      <c r="NX276" s="252"/>
      <c r="NY276" s="252"/>
      <c r="NZ276" s="252"/>
      <c r="OA276" s="252"/>
      <c r="OB276" s="252"/>
      <c r="OC276" s="252"/>
      <c r="OD276" s="252"/>
      <c r="OE276" s="252"/>
      <c r="OF276" s="252"/>
      <c r="OG276" s="252"/>
      <c r="OH276" s="252"/>
      <c r="OI276" s="252"/>
      <c r="OJ276" s="252"/>
      <c r="OK276" s="252"/>
      <c r="OL276" s="252"/>
      <c r="OM276" s="252"/>
      <c r="ON276" s="252"/>
      <c r="OO276" s="252"/>
      <c r="OP276" s="252"/>
      <c r="OQ276" s="252"/>
      <c r="OR276" s="252"/>
      <c r="OS276" s="252"/>
      <c r="OT276" s="252"/>
      <c r="OU276" s="252"/>
      <c r="OV276" s="252"/>
      <c r="OW276" s="252"/>
      <c r="OX276" s="252"/>
      <c r="OY276" s="252"/>
      <c r="OZ276" s="252"/>
      <c r="PA276" s="252"/>
      <c r="PB276" s="252"/>
      <c r="PC276" s="252"/>
      <c r="PD276" s="252"/>
      <c r="PE276" s="252"/>
      <c r="PF276" s="252"/>
      <c r="PG276" s="252"/>
      <c r="PH276" s="252"/>
      <c r="PI276" s="252"/>
      <c r="PJ276" s="252"/>
      <c r="PK276" s="252"/>
      <c r="PL276" s="252"/>
      <c r="PM276" s="252"/>
      <c r="PN276" s="252"/>
      <c r="PO276" s="252"/>
      <c r="PP276" s="252"/>
      <c r="PQ276" s="252"/>
      <c r="PR276" s="252"/>
      <c r="PS276" s="252"/>
      <c r="PT276" s="252"/>
      <c r="PU276" s="252"/>
      <c r="PV276" s="252"/>
      <c r="PW276" s="252"/>
      <c r="PX276" s="252"/>
      <c r="PY276" s="252"/>
      <c r="PZ276" s="252"/>
      <c r="QA276" s="252"/>
      <c r="QB276" s="252"/>
      <c r="QC276" s="252"/>
      <c r="QD276" s="252"/>
      <c r="QE276" s="252"/>
      <c r="QF276" s="252"/>
      <c r="QG276" s="252"/>
      <c r="QH276" s="252"/>
      <c r="QI276" s="252"/>
      <c r="QJ276" s="252"/>
      <c r="QK276" s="252"/>
      <c r="QL276" s="252"/>
      <c r="QM276" s="252"/>
      <c r="QN276" s="252"/>
      <c r="QO276" s="252"/>
      <c r="QP276" s="252"/>
      <c r="QQ276" s="252"/>
      <c r="QR276" s="252"/>
      <c r="QS276" s="252"/>
      <c r="QT276" s="252"/>
      <c r="QU276" s="252"/>
      <c r="QV276" s="252"/>
      <c r="QW276" s="252"/>
      <c r="QX276" s="252"/>
      <c r="QY276" s="252"/>
      <c r="QZ276" s="252"/>
      <c r="RA276" s="252"/>
      <c r="RB276" s="252"/>
      <c r="RC276" s="252"/>
      <c r="RD276" s="252"/>
      <c r="RE276" s="252"/>
      <c r="RF276" s="252"/>
      <c r="RG276" s="252"/>
      <c r="RH276" s="252"/>
      <c r="RI276" s="252"/>
      <c r="RJ276" s="252"/>
      <c r="RK276" s="252"/>
      <c r="RL276" s="252"/>
      <c r="RM276" s="252"/>
      <c r="RN276" s="252"/>
      <c r="RO276" s="252"/>
      <c r="RP276" s="252"/>
      <c r="RQ276" s="252"/>
      <c r="RR276" s="252"/>
      <c r="RS276" s="252"/>
      <c r="RT276" s="252"/>
      <c r="RU276" s="252"/>
      <c r="RV276" s="252"/>
      <c r="RW276" s="252"/>
      <c r="RX276" s="252"/>
      <c r="RY276" s="252"/>
      <c r="RZ276" s="252"/>
      <c r="SA276" s="252"/>
      <c r="SB276" s="252"/>
      <c r="SC276" s="252"/>
      <c r="SD276" s="252"/>
      <c r="SE276" s="252"/>
      <c r="SF276" s="252"/>
      <c r="SG276" s="252"/>
      <c r="SH276" s="252"/>
      <c r="SI276" s="252"/>
      <c r="SJ276" s="252"/>
      <c r="SK276" s="252"/>
      <c r="SL276" s="252"/>
      <c r="SM276" s="252"/>
      <c r="SN276" s="252"/>
      <c r="SO276" s="252"/>
      <c r="SP276" s="252"/>
      <c r="SQ276" s="252"/>
      <c r="SR276" s="252"/>
      <c r="SS276" s="252"/>
      <c r="ST276" s="252"/>
      <c r="SU276" s="252"/>
      <c r="SV276" s="252"/>
      <c r="SW276" s="252"/>
      <c r="SX276" s="252"/>
      <c r="SY276" s="252"/>
      <c r="SZ276" s="252"/>
      <c r="TA276" s="252"/>
      <c r="TB276" s="252"/>
      <c r="TC276" s="252"/>
      <c r="TD276" s="252"/>
      <c r="TE276" s="252"/>
      <c r="TF276" s="252"/>
      <c r="TG276" s="252"/>
      <c r="TH276" s="252"/>
      <c r="TI276" s="252"/>
      <c r="TJ276" s="252"/>
      <c r="TK276" s="252"/>
      <c r="TL276" s="252"/>
      <c r="TM276" s="252"/>
      <c r="TN276" s="252"/>
      <c r="TO276" s="252"/>
      <c r="TP276" s="252"/>
      <c r="TQ276" s="252"/>
      <c r="TR276" s="252"/>
      <c r="TS276" s="252"/>
      <c r="TT276" s="252"/>
      <c r="TU276" s="252"/>
      <c r="TV276" s="252"/>
      <c r="TW276" s="252"/>
      <c r="TX276" s="252"/>
      <c r="TY276" s="252"/>
      <c r="TZ276" s="252"/>
      <c r="UA276" s="252"/>
      <c r="UB276" s="252"/>
      <c r="UC276" s="252"/>
      <c r="UD276" s="252"/>
      <c r="UE276" s="252"/>
      <c r="UF276" s="252"/>
      <c r="UG276" s="252"/>
      <c r="UH276" s="252"/>
      <c r="UI276" s="252"/>
      <c r="UJ276" s="252"/>
      <c r="UK276" s="252"/>
      <c r="UL276" s="252"/>
      <c r="UM276" s="252"/>
      <c r="UN276" s="252"/>
      <c r="UO276" s="252"/>
      <c r="UP276" s="252"/>
      <c r="UQ276" s="252"/>
      <c r="UR276" s="252"/>
      <c r="US276" s="252"/>
      <c r="UT276" s="252"/>
      <c r="UU276" s="252"/>
      <c r="UV276" s="252"/>
      <c r="UW276" s="252"/>
      <c r="UX276" s="252"/>
      <c r="UY276" s="252"/>
      <c r="UZ276" s="252"/>
      <c r="VA276" s="252"/>
      <c r="VB276" s="252"/>
      <c r="VC276" s="252"/>
      <c r="VD276" s="252"/>
      <c r="VE276" s="252"/>
      <c r="VF276" s="252"/>
      <c r="VG276" s="252"/>
      <c r="VH276" s="252"/>
      <c r="VI276" s="252"/>
      <c r="VJ276" s="252"/>
      <c r="VK276" s="252"/>
      <c r="VL276" s="252"/>
      <c r="VM276" s="252"/>
      <c r="VN276" s="252"/>
      <c r="VO276" s="252"/>
      <c r="VP276" s="252"/>
      <c r="VQ276" s="252"/>
      <c r="VR276" s="252"/>
      <c r="VS276" s="252"/>
      <c r="VT276" s="252"/>
      <c r="VU276" s="252"/>
      <c r="VV276" s="252"/>
      <c r="VW276" s="252"/>
      <c r="VX276" s="252"/>
      <c r="VY276" s="252"/>
      <c r="VZ276" s="252"/>
      <c r="WA276" s="252"/>
      <c r="WB276" s="252"/>
      <c r="WC276" s="252"/>
      <c r="WD276" s="252"/>
      <c r="WE276" s="252"/>
      <c r="WF276" s="252"/>
      <c r="WG276" s="252"/>
      <c r="WH276" s="252"/>
      <c r="WI276" s="252"/>
      <c r="WJ276" s="252"/>
      <c r="WK276" s="252"/>
      <c r="WL276" s="252"/>
      <c r="WM276" s="252"/>
      <c r="WN276" s="252"/>
      <c r="WO276" s="252"/>
      <c r="WP276" s="252"/>
      <c r="WQ276" s="252"/>
      <c r="WR276" s="252"/>
      <c r="WS276" s="252"/>
      <c r="WT276" s="252"/>
      <c r="WU276" s="252"/>
      <c r="WV276" s="252"/>
      <c r="WW276" s="252"/>
      <c r="WX276" s="252"/>
      <c r="WY276" s="252"/>
      <c r="WZ276" s="252"/>
      <c r="XA276" s="252"/>
      <c r="XB276" s="252"/>
      <c r="XC276" s="252"/>
      <c r="XD276" s="252"/>
      <c r="XE276" s="252"/>
      <c r="XF276" s="252"/>
      <c r="XG276" s="252"/>
      <c r="XH276" s="252"/>
      <c r="XI276" s="252"/>
      <c r="XJ276" s="252"/>
      <c r="XK276" s="252"/>
      <c r="XL276" s="252"/>
      <c r="XM276" s="252"/>
      <c r="XN276" s="252"/>
      <c r="XO276" s="252"/>
      <c r="XP276" s="252"/>
      <c r="XQ276" s="252"/>
      <c r="XR276" s="252"/>
      <c r="XS276" s="252"/>
      <c r="XT276" s="252"/>
      <c r="XU276" s="252"/>
      <c r="XV276" s="252"/>
      <c r="XW276" s="252"/>
      <c r="XX276" s="252"/>
      <c r="XY276" s="252"/>
      <c r="XZ276" s="252"/>
      <c r="YA276" s="252"/>
      <c r="YB276" s="252"/>
      <c r="YC276" s="252"/>
      <c r="YD276" s="252"/>
      <c r="YE276" s="252"/>
      <c r="YF276" s="252"/>
      <c r="YG276" s="252"/>
      <c r="YH276" s="252"/>
      <c r="YI276" s="252"/>
      <c r="YJ276" s="252"/>
      <c r="YK276" s="252"/>
      <c r="YL276" s="252"/>
      <c r="YM276" s="252"/>
      <c r="YN276" s="252"/>
      <c r="YO276" s="252"/>
      <c r="YP276" s="252"/>
      <c r="YQ276" s="252"/>
      <c r="YR276" s="252"/>
      <c r="YS276" s="252"/>
      <c r="YT276" s="252"/>
      <c r="YU276" s="252"/>
      <c r="YV276" s="252"/>
      <c r="YW276" s="252"/>
      <c r="YX276" s="252"/>
      <c r="YY276" s="252"/>
      <c r="YZ276" s="252"/>
      <c r="ZA276" s="252"/>
      <c r="ZB276" s="252"/>
      <c r="ZC276" s="252"/>
      <c r="ZD276" s="252"/>
      <c r="ZE276" s="252"/>
      <c r="ZF276" s="252"/>
      <c r="ZG276" s="252"/>
      <c r="ZH276" s="252"/>
      <c r="ZI276" s="252"/>
      <c r="ZJ276" s="252"/>
      <c r="ZK276" s="252"/>
      <c r="ZL276" s="252"/>
      <c r="ZM276" s="252"/>
      <c r="ZN276" s="252"/>
      <c r="ZO276" s="252"/>
      <c r="ZP276" s="252"/>
      <c r="ZQ276" s="252"/>
      <c r="ZR276" s="252"/>
      <c r="ZS276" s="252"/>
      <c r="ZT276" s="252"/>
      <c r="ZU276" s="252"/>
      <c r="ZV276" s="252"/>
      <c r="ZW276" s="252"/>
      <c r="ZX276" s="252"/>
      <c r="ZY276" s="252"/>
      <c r="ZZ276" s="252"/>
      <c r="AAA276" s="252"/>
      <c r="AAB276" s="252"/>
      <c r="AAC276" s="252"/>
      <c r="AAD276" s="252"/>
      <c r="AAE276" s="252"/>
      <c r="AAF276" s="252"/>
      <c r="AAG276" s="252"/>
      <c r="AAH276" s="252"/>
      <c r="AAI276" s="252"/>
      <c r="AAJ276" s="252"/>
      <c r="AAK276" s="252"/>
      <c r="AAL276" s="252"/>
      <c r="AAM276" s="252"/>
      <c r="AAN276" s="252"/>
      <c r="AAO276" s="252"/>
      <c r="AAP276" s="252"/>
      <c r="AAQ276" s="252"/>
      <c r="AAR276" s="252"/>
      <c r="AAS276" s="252"/>
      <c r="AAT276" s="252"/>
      <c r="AAU276" s="252"/>
      <c r="AAV276" s="252"/>
      <c r="AAW276" s="252"/>
      <c r="AAX276" s="252"/>
      <c r="AAY276" s="252"/>
      <c r="AAZ276" s="252"/>
      <c r="ABA276" s="252"/>
      <c r="ABB276" s="252"/>
      <c r="ABC276" s="252"/>
      <c r="ABD276" s="252"/>
      <c r="ABE276" s="252"/>
      <c r="ABF276" s="252"/>
      <c r="ABG276" s="252"/>
      <c r="ABH276" s="252"/>
      <c r="ABI276" s="252"/>
      <c r="ABJ276" s="252"/>
      <c r="ABK276" s="252"/>
      <c r="ABL276" s="252"/>
      <c r="ABM276" s="252"/>
      <c r="ABN276" s="252"/>
      <c r="ABO276" s="252"/>
      <c r="ABP276" s="252"/>
      <c r="ABQ276" s="252"/>
      <c r="ABR276" s="252"/>
      <c r="ABS276" s="252"/>
      <c r="ABT276" s="252"/>
      <c r="ABU276" s="252"/>
      <c r="ABV276" s="252"/>
      <c r="ABW276" s="252"/>
      <c r="ABX276" s="252"/>
      <c r="ABY276" s="252"/>
      <c r="ABZ276" s="252"/>
      <c r="ACA276" s="252"/>
      <c r="ACB276" s="252"/>
      <c r="ACC276" s="252"/>
      <c r="ACD276" s="252"/>
      <c r="ACE276" s="252"/>
      <c r="ACF276" s="252"/>
      <c r="ACG276" s="252"/>
      <c r="ACH276" s="252"/>
      <c r="ACI276" s="252"/>
      <c r="ACJ276" s="252"/>
      <c r="ACK276" s="252"/>
      <c r="ACL276" s="252"/>
      <c r="ACM276" s="252"/>
      <c r="ACN276" s="252"/>
      <c r="ACO276" s="252"/>
      <c r="ACP276" s="252"/>
      <c r="ACQ276" s="252"/>
      <c r="ACR276" s="252"/>
      <c r="ACS276" s="252"/>
      <c r="ACT276" s="252"/>
      <c r="ACU276" s="252"/>
      <c r="ACV276" s="252"/>
      <c r="ACW276" s="252"/>
      <c r="ACX276" s="252"/>
      <c r="ACY276" s="252"/>
      <c r="ACZ276" s="252"/>
      <c r="ADA276" s="252"/>
      <c r="ADB276" s="252"/>
      <c r="ADC276" s="252"/>
      <c r="ADD276" s="252"/>
      <c r="ADE276" s="252"/>
      <c r="ADF276" s="252"/>
      <c r="ADG276" s="252"/>
      <c r="ADH276" s="252"/>
      <c r="ADI276" s="252"/>
      <c r="ADJ276" s="252"/>
      <c r="ADK276" s="252"/>
      <c r="ADL276" s="252"/>
      <c r="ADM276" s="252"/>
      <c r="ADN276" s="252"/>
      <c r="ADO276" s="252"/>
      <c r="ADP276" s="252"/>
      <c r="ADQ276" s="252"/>
      <c r="ADR276" s="252"/>
      <c r="ADS276" s="252"/>
      <c r="ADT276" s="252"/>
      <c r="ADU276" s="252"/>
      <c r="ADV276" s="252"/>
      <c r="ADW276" s="252"/>
      <c r="ADX276" s="252"/>
      <c r="ADY276" s="252"/>
      <c r="ADZ276" s="252"/>
      <c r="AEA276" s="252"/>
      <c r="AEB276" s="252"/>
      <c r="AEC276" s="252"/>
      <c r="AED276" s="252"/>
      <c r="AEE276" s="252"/>
      <c r="AEF276" s="252"/>
      <c r="AEG276" s="252"/>
      <c r="AEH276" s="252"/>
      <c r="AEI276" s="252"/>
      <c r="AEJ276" s="252"/>
      <c r="AEK276" s="252"/>
      <c r="AEL276" s="252"/>
      <c r="AEM276" s="252"/>
      <c r="AEN276" s="252"/>
      <c r="AEO276" s="252"/>
      <c r="AEP276" s="252"/>
      <c r="AEQ276" s="252"/>
      <c r="AER276" s="252"/>
      <c r="AES276" s="252"/>
      <c r="AET276" s="252"/>
      <c r="AEU276" s="252"/>
      <c r="AEV276" s="252"/>
      <c r="AEW276" s="252"/>
      <c r="AEX276" s="252"/>
      <c r="AEY276" s="252"/>
      <c r="AEZ276" s="252"/>
      <c r="AFA276" s="252"/>
      <c r="AFB276" s="252"/>
      <c r="AFC276" s="252"/>
      <c r="AFD276" s="252"/>
      <c r="AFE276" s="252"/>
      <c r="AFF276" s="252"/>
      <c r="AFG276" s="252"/>
      <c r="AFH276" s="252"/>
      <c r="AFI276" s="252"/>
      <c r="AFJ276" s="252"/>
      <c r="AFK276" s="252"/>
      <c r="AFL276" s="252"/>
      <c r="AFM276" s="252"/>
      <c r="AFN276" s="252"/>
      <c r="AFO276" s="252"/>
      <c r="AFP276" s="252"/>
      <c r="AFQ276" s="252"/>
      <c r="AFR276" s="252"/>
      <c r="AFS276" s="252"/>
      <c r="AFT276" s="252"/>
      <c r="AFU276" s="252"/>
      <c r="AFV276" s="252"/>
      <c r="AFW276" s="252"/>
      <c r="AFX276" s="252"/>
      <c r="AFY276" s="252"/>
      <c r="AFZ276" s="252"/>
      <c r="AGA276" s="252"/>
      <c r="AGB276" s="252"/>
      <c r="AGC276" s="252"/>
      <c r="AGD276" s="252"/>
      <c r="AGE276" s="252"/>
      <c r="AGF276" s="252"/>
      <c r="AGG276" s="252"/>
      <c r="AGH276" s="252"/>
      <c r="AGI276" s="252"/>
      <c r="AGJ276" s="252"/>
      <c r="AGK276" s="252"/>
      <c r="AGL276" s="252"/>
      <c r="AGM276" s="252"/>
      <c r="AGN276" s="252"/>
      <c r="AGO276" s="252"/>
      <c r="AGP276" s="252"/>
      <c r="AGQ276" s="252"/>
      <c r="AGR276" s="252"/>
      <c r="AGS276" s="252"/>
      <c r="AGT276" s="252"/>
      <c r="AGU276" s="252"/>
      <c r="AGV276" s="252"/>
      <c r="AGW276" s="252"/>
      <c r="AGX276" s="252"/>
      <c r="AGY276" s="252"/>
      <c r="AGZ276" s="252"/>
      <c r="AHA276" s="252"/>
      <c r="AHB276" s="252"/>
      <c r="AHC276" s="252"/>
      <c r="AHD276" s="252"/>
      <c r="AHE276" s="252"/>
      <c r="AHF276" s="252"/>
      <c r="AHG276" s="252"/>
      <c r="AHH276" s="252"/>
      <c r="AHI276" s="252"/>
      <c r="AHJ276" s="252"/>
      <c r="AHK276" s="252"/>
      <c r="AHL276" s="252"/>
      <c r="AHM276" s="252"/>
      <c r="AHN276" s="252"/>
      <c r="AHO276" s="252"/>
      <c r="AHP276" s="252"/>
      <c r="AHQ276" s="252"/>
      <c r="AHR276" s="252"/>
      <c r="AHS276" s="252"/>
      <c r="AHT276" s="252"/>
      <c r="AHU276" s="252"/>
      <c r="AHV276" s="252"/>
      <c r="AHW276" s="252"/>
      <c r="AHX276" s="252"/>
      <c r="AHY276" s="252"/>
      <c r="AHZ276" s="252"/>
      <c r="AIA276" s="252"/>
      <c r="AIB276" s="252"/>
      <c r="AIC276" s="252"/>
      <c r="AID276" s="252"/>
      <c r="AIE276" s="252"/>
      <c r="AIF276" s="252"/>
      <c r="AIG276" s="252"/>
      <c r="AIH276" s="252"/>
      <c r="AII276" s="252"/>
      <c r="AIJ276" s="252"/>
      <c r="AIK276" s="252"/>
      <c r="AIL276" s="252"/>
      <c r="AIM276" s="252"/>
      <c r="AIN276" s="252"/>
      <c r="AIO276" s="252"/>
      <c r="AIP276" s="252"/>
      <c r="AIQ276" s="252"/>
      <c r="AIR276" s="252"/>
      <c r="AIS276" s="252"/>
      <c r="AIT276" s="252"/>
      <c r="AIU276" s="252"/>
      <c r="AIV276" s="252"/>
      <c r="AIW276" s="252"/>
      <c r="AIX276" s="252"/>
      <c r="AIY276" s="252"/>
      <c r="AIZ276" s="252"/>
      <c r="AJA276" s="252"/>
      <c r="AJB276" s="252"/>
      <c r="AJC276" s="252"/>
      <c r="AJD276" s="252"/>
      <c r="AJE276" s="252"/>
      <c r="AJF276" s="252"/>
      <c r="AJG276" s="252"/>
      <c r="AJH276" s="252"/>
      <c r="AJI276" s="252"/>
      <c r="AJJ276" s="252"/>
      <c r="AJK276" s="252"/>
      <c r="AJL276" s="252"/>
      <c r="AJM276" s="252"/>
      <c r="AJN276" s="252"/>
      <c r="AJO276" s="252"/>
      <c r="AJP276" s="252"/>
      <c r="AJQ276" s="252"/>
      <c r="AJR276" s="252"/>
      <c r="AJS276" s="252"/>
      <c r="AJT276" s="252"/>
      <c r="AJU276" s="252"/>
      <c r="AJV276" s="252"/>
      <c r="AJW276" s="252"/>
      <c r="AJX276" s="252"/>
      <c r="AJY276" s="252"/>
      <c r="AJZ276" s="252"/>
      <c r="AKA276" s="252"/>
      <c r="AKB276" s="252"/>
      <c r="AKC276" s="252"/>
      <c r="AKD276" s="252"/>
      <c r="AKE276" s="252"/>
      <c r="AKF276" s="252"/>
      <c r="AKG276" s="252"/>
      <c r="AKH276" s="252"/>
      <c r="AKI276" s="252"/>
      <c r="AKJ276" s="252"/>
      <c r="AKK276" s="252"/>
      <c r="AKL276" s="252"/>
      <c r="AKM276" s="252"/>
      <c r="AKN276" s="252"/>
      <c r="AKO276" s="252"/>
      <c r="AKP276" s="252"/>
      <c r="AKQ276" s="252"/>
      <c r="AKR276" s="252"/>
      <c r="AKS276" s="252"/>
      <c r="AKT276" s="252"/>
      <c r="AKU276" s="252"/>
      <c r="AKV276" s="252"/>
      <c r="AKW276" s="252"/>
      <c r="AKX276" s="252"/>
      <c r="AKY276" s="252"/>
      <c r="AKZ276" s="252"/>
      <c r="ALA276" s="252"/>
      <c r="ALB276" s="252"/>
      <c r="ALC276" s="252"/>
      <c r="ALD276" s="252"/>
      <c r="ALE276" s="252"/>
      <c r="ALF276" s="252"/>
      <c r="ALG276" s="252"/>
      <c r="ALH276" s="252"/>
      <c r="ALI276" s="252"/>
      <c r="ALJ276" s="252"/>
      <c r="ALK276" s="252"/>
      <c r="ALL276" s="252"/>
      <c r="ALM276" s="252"/>
      <c r="ALN276" s="252"/>
      <c r="ALO276" s="252"/>
      <c r="ALP276" s="252"/>
      <c r="ALQ276" s="252"/>
      <c r="ALR276" s="252"/>
      <c r="ALS276" s="252"/>
      <c r="ALT276" s="252"/>
      <c r="ALU276" s="252"/>
      <c r="ALV276" s="252"/>
      <c r="ALW276" s="252"/>
      <c r="ALX276" s="252"/>
      <c r="ALY276" s="252"/>
      <c r="ALZ276" s="252"/>
      <c r="AMA276" s="252"/>
      <c r="AMB276" s="252"/>
      <c r="AMC276" s="252"/>
      <c r="AMD276" s="252"/>
      <c r="AME276" s="252"/>
      <c r="AMF276" s="252"/>
      <c r="AMG276" s="252"/>
      <c r="AMH276" s="252"/>
      <c r="AMI276" s="252"/>
      <c r="AMJ276" s="252"/>
      <c r="AMK276" s="252"/>
      <c r="AML276" s="252"/>
      <c r="AMM276" s="252"/>
      <c r="AMN276" s="252"/>
      <c r="AMO276" s="252"/>
      <c r="AMP276" s="252"/>
      <c r="AMQ276" s="252"/>
      <c r="AMR276" s="252"/>
      <c r="AMS276" s="252"/>
      <c r="AMT276" s="252"/>
      <c r="AMU276" s="252"/>
      <c r="AMV276" s="252"/>
      <c r="AMW276" s="252"/>
      <c r="AMX276" s="252"/>
      <c r="AMY276" s="252"/>
      <c r="AMZ276" s="252"/>
      <c r="ANA276" s="252"/>
      <c r="ANB276" s="252"/>
      <c r="ANC276" s="252"/>
      <c r="AND276" s="252"/>
      <c r="ANE276" s="252"/>
      <c r="ANF276" s="252"/>
      <c r="ANG276" s="252"/>
      <c r="ANH276" s="252"/>
      <c r="ANI276" s="252"/>
      <c r="ANJ276" s="252"/>
      <c r="ANK276" s="252"/>
      <c r="ANL276" s="252"/>
      <c r="ANM276" s="252"/>
      <c r="ANN276" s="252"/>
      <c r="ANO276" s="252"/>
      <c r="ANP276" s="252"/>
      <c r="ANQ276" s="252"/>
      <c r="ANR276" s="252"/>
      <c r="ANS276" s="252"/>
      <c r="ANT276" s="252"/>
      <c r="ANU276" s="252"/>
      <c r="ANV276" s="252"/>
      <c r="ANW276" s="252"/>
      <c r="ANX276" s="252"/>
      <c r="ANY276" s="252"/>
      <c r="ANZ276" s="252"/>
      <c r="AOA276" s="252"/>
      <c r="AOB276" s="252"/>
      <c r="AOC276" s="252"/>
      <c r="AOD276" s="252"/>
      <c r="AOE276" s="252"/>
      <c r="AOF276" s="252"/>
      <c r="AOG276" s="252"/>
      <c r="AOH276" s="252"/>
      <c r="AOI276" s="252"/>
      <c r="AOJ276" s="252"/>
      <c r="AOK276" s="252"/>
      <c r="AOL276" s="252"/>
      <c r="AOM276" s="252"/>
      <c r="AON276" s="252"/>
      <c r="AOO276" s="252"/>
      <c r="AOP276" s="252"/>
      <c r="AOQ276" s="252"/>
      <c r="AOR276" s="252"/>
      <c r="AOS276" s="252"/>
      <c r="AOT276" s="252"/>
      <c r="AOU276" s="252"/>
      <c r="AOV276" s="252"/>
      <c r="AOW276" s="252"/>
      <c r="AOX276" s="252"/>
      <c r="AOY276" s="252"/>
      <c r="AOZ276" s="252"/>
      <c r="APA276" s="252"/>
      <c r="APB276" s="252"/>
      <c r="APC276" s="252"/>
      <c r="APD276" s="252"/>
      <c r="APE276" s="252"/>
      <c r="APF276" s="252"/>
      <c r="APG276" s="252"/>
      <c r="APH276" s="252"/>
      <c r="API276" s="252"/>
      <c r="APJ276" s="252"/>
      <c r="APK276" s="252"/>
      <c r="APL276" s="252"/>
      <c r="APM276" s="252"/>
      <c r="APN276" s="252"/>
      <c r="APO276" s="252"/>
      <c r="APP276" s="252"/>
    </row>
    <row r="277" spans="1:1108" s="249" customFormat="1">
      <c r="A277" s="42">
        <v>559</v>
      </c>
      <c r="B277" s="168">
        <v>262</v>
      </c>
      <c r="C277" s="102" t="s">
        <v>1457</v>
      </c>
      <c r="D277" s="174">
        <v>2805</v>
      </c>
      <c r="E277" s="70" t="s">
        <v>1458</v>
      </c>
      <c r="F277" s="280" t="s">
        <v>1460</v>
      </c>
      <c r="G277" s="405" t="s">
        <v>1459</v>
      </c>
      <c r="H277" s="405" t="s">
        <v>1462</v>
      </c>
      <c r="I277" s="405" t="s">
        <v>1461</v>
      </c>
      <c r="J277" s="10" t="s">
        <v>1463</v>
      </c>
      <c r="K277" s="10" t="s">
        <v>1464</v>
      </c>
      <c r="L277" s="74" t="s">
        <v>1465</v>
      </c>
      <c r="M277" s="10" t="s">
        <v>1466</v>
      </c>
      <c r="N277" s="74" t="s">
        <v>201</v>
      </c>
      <c r="O277" s="177">
        <v>101753</v>
      </c>
      <c r="P277" s="401">
        <v>65</v>
      </c>
      <c r="Q277" s="401" t="s">
        <v>0</v>
      </c>
      <c r="R277" s="401">
        <v>30</v>
      </c>
      <c r="S277" s="109" t="s">
        <v>0</v>
      </c>
      <c r="T277" s="109">
        <v>1.5</v>
      </c>
      <c r="U277" s="109" t="s">
        <v>0</v>
      </c>
      <c r="V277" s="109">
        <v>7.7</v>
      </c>
      <c r="W277" s="109" t="s">
        <v>0</v>
      </c>
      <c r="X277" s="109">
        <v>4.5</v>
      </c>
      <c r="Y277" s="109" t="s">
        <v>0</v>
      </c>
      <c r="Z277" s="410"/>
      <c r="AA277" s="109" t="s">
        <v>0</v>
      </c>
      <c r="AB277" s="109">
        <v>75</v>
      </c>
      <c r="AC277" s="109" t="s">
        <v>0</v>
      </c>
      <c r="AD277" s="109">
        <v>27</v>
      </c>
      <c r="AE277" s="109" t="s">
        <v>0</v>
      </c>
      <c r="AF277" s="77">
        <v>3.5</v>
      </c>
      <c r="AG277" s="78">
        <v>6</v>
      </c>
      <c r="AH277" s="77" t="s">
        <v>1186</v>
      </c>
      <c r="AI277" s="77" t="s">
        <v>0</v>
      </c>
      <c r="AJ277" s="78"/>
      <c r="AK277" s="78"/>
      <c r="AL277" s="25" t="s">
        <v>11</v>
      </c>
      <c r="AM277" s="25"/>
      <c r="AN277" s="25"/>
      <c r="AO277" s="25"/>
      <c r="AP277" s="411">
        <v>20</v>
      </c>
      <c r="AQ277" s="111" t="s">
        <v>7</v>
      </c>
      <c r="AR277" s="83" t="s">
        <v>1467</v>
      </c>
      <c r="AS277" s="83" t="s">
        <v>20</v>
      </c>
      <c r="AT277" s="265"/>
      <c r="AU277" s="266"/>
      <c r="AV277" s="266"/>
      <c r="AW277" s="74" t="s">
        <v>206</v>
      </c>
      <c r="AX277" s="74" t="s">
        <v>207</v>
      </c>
      <c r="AY277" s="74" t="s">
        <v>208</v>
      </c>
      <c r="AZ277" s="74" t="s">
        <v>209</v>
      </c>
      <c r="BA277" s="152" t="s">
        <v>4</v>
      </c>
      <c r="BB277" s="86" t="s">
        <v>165</v>
      </c>
      <c r="BC277" s="86" t="s">
        <v>4</v>
      </c>
      <c r="BD277" s="86" t="s">
        <v>166</v>
      </c>
      <c r="BE277" s="87" t="s">
        <v>1458</v>
      </c>
      <c r="BF277" s="96" t="s">
        <v>1468</v>
      </c>
      <c r="BG277" s="96" t="s">
        <v>1469</v>
      </c>
      <c r="BH277" s="96" t="s">
        <v>1470</v>
      </c>
      <c r="BM277" s="155" t="s">
        <v>215</v>
      </c>
      <c r="BN277" s="154" t="s">
        <v>216</v>
      </c>
      <c r="BO277" s="154" t="s">
        <v>217</v>
      </c>
      <c r="BP277" s="154" t="s">
        <v>218</v>
      </c>
      <c r="BQ277" s="155" t="s">
        <v>219</v>
      </c>
      <c r="BR277" s="154" t="s">
        <v>220</v>
      </c>
      <c r="BS277" s="121" t="s">
        <v>221</v>
      </c>
      <c r="BT277" s="121" t="s">
        <v>222</v>
      </c>
      <c r="BU277" s="121" t="s">
        <v>215</v>
      </c>
      <c r="BV277" s="121" t="s">
        <v>216</v>
      </c>
      <c r="BW277" s="121" t="s">
        <v>217</v>
      </c>
      <c r="BX277" s="121" t="s">
        <v>218</v>
      </c>
      <c r="BY277" s="121" t="s">
        <v>283</v>
      </c>
      <c r="BZ277" s="154"/>
      <c r="CA277" s="154"/>
      <c r="CB277" s="154"/>
      <c r="CC277" s="155"/>
      <c r="CD277" s="155"/>
      <c r="CE277" s="155"/>
      <c r="CF277" s="155"/>
      <c r="CG277" s="245" t="s">
        <v>231</v>
      </c>
      <c r="CH277" s="154" t="s">
        <v>232</v>
      </c>
      <c r="CI277" s="156" t="s">
        <v>233</v>
      </c>
      <c r="CJ277" s="156" t="s">
        <v>234</v>
      </c>
      <c r="CK277" s="158"/>
      <c r="CL277" s="158"/>
      <c r="CM277" s="158"/>
      <c r="CN277" s="158"/>
      <c r="CO277" s="158"/>
      <c r="CP277" s="158"/>
      <c r="CQ277" s="158"/>
      <c r="CR277" s="158"/>
      <c r="CS277" s="158"/>
      <c r="CT277" s="158"/>
      <c r="CU277" s="158"/>
      <c r="CV277" s="158"/>
      <c r="CW277" s="158"/>
      <c r="CX277" s="158"/>
      <c r="CY277" s="158"/>
      <c r="CZ277" s="91"/>
      <c r="DA277" s="92"/>
      <c r="DB277" s="92"/>
      <c r="DC277" s="92"/>
      <c r="DD277" s="92"/>
      <c r="DE277" s="91" t="s">
        <v>235</v>
      </c>
      <c r="DF277" s="92"/>
      <c r="DG277" s="158"/>
      <c r="DH277" s="158"/>
      <c r="DI277" s="92"/>
      <c r="DJ277" s="91"/>
      <c r="DK277" s="91"/>
      <c r="DL277" s="91"/>
      <c r="DM277" s="127" t="s">
        <v>283</v>
      </c>
      <c r="DN277" s="127" t="s">
        <v>283</v>
      </c>
      <c r="DO277" s="127" t="s">
        <v>283</v>
      </c>
      <c r="DP277" s="127"/>
      <c r="DQ277" s="91"/>
      <c r="DR277" s="91"/>
      <c r="DS277" s="91"/>
      <c r="DT277" s="91"/>
      <c r="DU277" s="91" t="s">
        <v>1173</v>
      </c>
      <c r="DV277" s="91" t="s">
        <v>1174</v>
      </c>
      <c r="DW277" s="91" t="s">
        <v>1175</v>
      </c>
      <c r="DX277" s="91" t="s">
        <v>1176</v>
      </c>
      <c r="DY277" s="91"/>
      <c r="DZ277" s="91"/>
      <c r="EA277" s="91"/>
      <c r="EB277" s="91"/>
      <c r="EC277" s="91"/>
      <c r="ED277" s="91"/>
      <c r="EE277" s="91"/>
      <c r="EF277" s="91"/>
      <c r="EG277" s="94"/>
      <c r="EH277" s="94"/>
      <c r="EI277" s="95"/>
      <c r="EJ277" s="95"/>
      <c r="EK277" s="96"/>
      <c r="EL277" s="74"/>
      <c r="EM277" s="74"/>
      <c r="EN277" s="137"/>
      <c r="EO277" s="185"/>
      <c r="EP277" s="185"/>
      <c r="EQ277" s="185" t="s">
        <v>1471</v>
      </c>
      <c r="ER277" s="185" t="s">
        <v>1472</v>
      </c>
      <c r="ES277" s="185" t="s">
        <v>1473</v>
      </c>
      <c r="ET277" s="185"/>
      <c r="EU277" s="185"/>
      <c r="EV277" s="137"/>
      <c r="EW277" s="137"/>
      <c r="EX277" s="356"/>
      <c r="EY277" s="356"/>
      <c r="EZ277" s="356"/>
      <c r="FA277" s="356"/>
      <c r="FB277" s="356"/>
      <c r="FC277" s="356"/>
      <c r="FD277" s="356"/>
      <c r="FE277" s="356"/>
      <c r="FF277" s="248"/>
      <c r="FG277" s="248"/>
      <c r="FH277" s="248"/>
      <c r="FI277" s="248"/>
      <c r="FJ277" s="248"/>
      <c r="FK277" s="248"/>
      <c r="FL277" s="135">
        <v>1</v>
      </c>
      <c r="FM277" s="136"/>
      <c r="FN277" s="136"/>
      <c r="FO277" s="136"/>
      <c r="FP277" s="136"/>
      <c r="FQ277" s="136"/>
      <c r="FR277" s="136"/>
      <c r="FS277" s="136"/>
      <c r="FT277" s="136"/>
      <c r="FU277" s="136"/>
      <c r="FV277" s="136"/>
    </row>
    <row r="278" spans="1:1108" s="249" customFormat="1">
      <c r="A278" s="42">
        <v>560</v>
      </c>
      <c r="B278" s="168">
        <v>263</v>
      </c>
      <c r="C278" s="102" t="s">
        <v>1474</v>
      </c>
      <c r="D278" s="174">
        <v>2805</v>
      </c>
      <c r="E278" s="70" t="s">
        <v>1458</v>
      </c>
      <c r="F278" s="280" t="s">
        <v>1460</v>
      </c>
      <c r="G278" s="405" t="s">
        <v>1459</v>
      </c>
      <c r="H278" s="405" t="s">
        <v>1462</v>
      </c>
      <c r="I278" s="405" t="s">
        <v>1461</v>
      </c>
      <c r="J278" s="10" t="s">
        <v>1463</v>
      </c>
      <c r="K278" s="10" t="s">
        <v>1464</v>
      </c>
      <c r="L278" s="74" t="s">
        <v>1465</v>
      </c>
      <c r="M278" s="10" t="s">
        <v>1466</v>
      </c>
      <c r="N278" s="74" t="s">
        <v>201</v>
      </c>
      <c r="O278" s="177">
        <v>101755</v>
      </c>
      <c r="P278" s="401">
        <v>65</v>
      </c>
      <c r="Q278" s="401" t="s">
        <v>0</v>
      </c>
      <c r="R278" s="401">
        <v>30</v>
      </c>
      <c r="S278" s="109" t="s">
        <v>0</v>
      </c>
      <c r="T278" s="109">
        <v>1.75</v>
      </c>
      <c r="U278" s="109" t="s">
        <v>0</v>
      </c>
      <c r="V278" s="109">
        <v>8.3000000000000007</v>
      </c>
      <c r="W278" s="109" t="s">
        <v>0</v>
      </c>
      <c r="X278" s="109">
        <v>4.5</v>
      </c>
      <c r="Y278" s="109" t="s">
        <v>0</v>
      </c>
      <c r="Z278" s="410"/>
      <c r="AA278" s="109" t="s">
        <v>0</v>
      </c>
      <c r="AB278" s="109">
        <v>100</v>
      </c>
      <c r="AC278" s="109" t="s">
        <v>0</v>
      </c>
      <c r="AD278" s="109">
        <v>30</v>
      </c>
      <c r="AE278" s="109" t="s">
        <v>0</v>
      </c>
      <c r="AF278" s="77">
        <v>3.5</v>
      </c>
      <c r="AG278" s="78">
        <v>6</v>
      </c>
      <c r="AH278" s="77" t="s">
        <v>1186</v>
      </c>
      <c r="AI278" s="77" t="s">
        <v>0</v>
      </c>
      <c r="AJ278" s="78"/>
      <c r="AK278" s="78"/>
      <c r="AL278" s="25" t="s">
        <v>11</v>
      </c>
      <c r="AM278" s="25"/>
      <c r="AN278" s="25"/>
      <c r="AO278" s="25"/>
      <c r="AP278" s="411">
        <v>20</v>
      </c>
      <c r="AQ278" s="111" t="s">
        <v>7</v>
      </c>
      <c r="AR278" s="83" t="s">
        <v>1475</v>
      </c>
      <c r="AS278" s="83" t="s">
        <v>20</v>
      </c>
      <c r="AT278" s="265"/>
      <c r="AU278" s="266"/>
      <c r="AV278" s="266"/>
      <c r="AW278" s="74" t="s">
        <v>206</v>
      </c>
      <c r="AX278" s="74" t="s">
        <v>207</v>
      </c>
      <c r="AY278" s="74" t="s">
        <v>208</v>
      </c>
      <c r="AZ278" s="74" t="s">
        <v>209</v>
      </c>
      <c r="BA278" s="152" t="s">
        <v>4</v>
      </c>
      <c r="BB278" s="86" t="s">
        <v>165</v>
      </c>
      <c r="BC278" s="86" t="s">
        <v>4</v>
      </c>
      <c r="BD278" s="86" t="s">
        <v>166</v>
      </c>
      <c r="BE278" s="87" t="s">
        <v>1458</v>
      </c>
      <c r="BF278" s="96" t="s">
        <v>1468</v>
      </c>
      <c r="BG278" s="96" t="s">
        <v>1469</v>
      </c>
      <c r="BH278" s="96" t="s">
        <v>1470</v>
      </c>
      <c r="BM278" s="155" t="s">
        <v>215</v>
      </c>
      <c r="BN278" s="154" t="s">
        <v>216</v>
      </c>
      <c r="BO278" s="154" t="s">
        <v>217</v>
      </c>
      <c r="BP278" s="154" t="s">
        <v>218</v>
      </c>
      <c r="BQ278" s="155" t="s">
        <v>219</v>
      </c>
      <c r="BR278" s="154" t="s">
        <v>220</v>
      </c>
      <c r="BS278" s="121" t="s">
        <v>221</v>
      </c>
      <c r="BT278" s="121" t="s">
        <v>222</v>
      </c>
      <c r="BU278" s="121" t="s">
        <v>215</v>
      </c>
      <c r="BV278" s="121" t="s">
        <v>216</v>
      </c>
      <c r="BW278" s="121" t="s">
        <v>217</v>
      </c>
      <c r="BX278" s="121" t="s">
        <v>218</v>
      </c>
      <c r="BY278" s="121" t="s">
        <v>283</v>
      </c>
      <c r="BZ278" s="154"/>
      <c r="CA278" s="154"/>
      <c r="CB278" s="154"/>
      <c r="CC278" s="155"/>
      <c r="CD278" s="155"/>
      <c r="CE278" s="155"/>
      <c r="CF278" s="155"/>
      <c r="CG278" s="245" t="s">
        <v>231</v>
      </c>
      <c r="CH278" s="154" t="s">
        <v>232</v>
      </c>
      <c r="CI278" s="156" t="s">
        <v>233</v>
      </c>
      <c r="CJ278" s="156" t="s">
        <v>234</v>
      </c>
      <c r="CK278" s="158"/>
      <c r="CL278" s="158"/>
      <c r="CM278" s="158"/>
      <c r="CN278" s="158"/>
      <c r="CO278" s="158"/>
      <c r="CP278" s="158"/>
      <c r="CQ278" s="158"/>
      <c r="CR278" s="158"/>
      <c r="CS278" s="158"/>
      <c r="CT278" s="158"/>
      <c r="CU278" s="158"/>
      <c r="CV278" s="158"/>
      <c r="CW278" s="158"/>
      <c r="CX278" s="158"/>
      <c r="CY278" s="158"/>
      <c r="CZ278" s="91"/>
      <c r="DA278" s="92"/>
      <c r="DB278" s="92"/>
      <c r="DC278" s="92"/>
      <c r="DD278" s="92"/>
      <c r="DE278" s="91" t="s">
        <v>235</v>
      </c>
      <c r="DF278" s="92"/>
      <c r="DG278" s="158"/>
      <c r="DH278" s="158"/>
      <c r="DI278" s="92"/>
      <c r="DJ278" s="91"/>
      <c r="DK278" s="91"/>
      <c r="DL278" s="91"/>
      <c r="DM278" s="127" t="s">
        <v>283</v>
      </c>
      <c r="DN278" s="127" t="s">
        <v>283</v>
      </c>
      <c r="DO278" s="127" t="s">
        <v>283</v>
      </c>
      <c r="DP278" s="127"/>
      <c r="DQ278" s="91"/>
      <c r="DR278" s="91"/>
      <c r="DS278" s="91"/>
      <c r="DT278" s="91"/>
      <c r="DU278" s="91" t="s">
        <v>1173</v>
      </c>
      <c r="DV278" s="91" t="s">
        <v>1174</v>
      </c>
      <c r="DW278" s="91" t="s">
        <v>1175</v>
      </c>
      <c r="DX278" s="91" t="s">
        <v>1176</v>
      </c>
      <c r="DY278" s="91"/>
      <c r="DZ278" s="91"/>
      <c r="EA278" s="91"/>
      <c r="EB278" s="91"/>
      <c r="EC278" s="91"/>
      <c r="ED278" s="91"/>
      <c r="EE278" s="91"/>
      <c r="EF278" s="91"/>
      <c r="EG278" s="94"/>
      <c r="EH278" s="94"/>
      <c r="EI278" s="95"/>
      <c r="EJ278" s="95"/>
      <c r="EK278" s="96"/>
      <c r="EL278" s="74"/>
      <c r="EM278" s="74"/>
      <c r="EN278" s="137"/>
      <c r="EO278" s="185"/>
      <c r="EP278" s="185"/>
      <c r="EQ278" s="185" t="s">
        <v>1471</v>
      </c>
      <c r="ER278" s="185" t="s">
        <v>1472</v>
      </c>
      <c r="ES278" s="185" t="s">
        <v>1473</v>
      </c>
      <c r="ET278" s="185"/>
      <c r="EU278" s="185"/>
      <c r="EV278" s="137"/>
      <c r="EW278" s="137"/>
      <c r="EX278" s="356"/>
      <c r="EY278" s="356"/>
      <c r="EZ278" s="356"/>
      <c r="FA278" s="356"/>
      <c r="FB278" s="356"/>
      <c r="FC278" s="356"/>
      <c r="FD278" s="356"/>
      <c r="FE278" s="356"/>
      <c r="FF278" s="248"/>
      <c r="FG278" s="248"/>
      <c r="FH278" s="248"/>
      <c r="FI278" s="248"/>
      <c r="FJ278" s="248"/>
      <c r="FK278" s="248"/>
      <c r="FL278" s="135">
        <v>1</v>
      </c>
      <c r="FM278" s="136"/>
      <c r="FN278" s="136"/>
      <c r="FO278" s="136"/>
      <c r="FP278" s="136"/>
      <c r="FQ278" s="136"/>
      <c r="FR278" s="136"/>
      <c r="FS278" s="136"/>
      <c r="FT278" s="136"/>
      <c r="FU278" s="136"/>
      <c r="FV278" s="136"/>
    </row>
    <row r="279" spans="1:1108" s="249" customFormat="1">
      <c r="A279" s="42">
        <v>561</v>
      </c>
      <c r="B279" s="168">
        <v>264</v>
      </c>
      <c r="C279" s="102" t="s">
        <v>1476</v>
      </c>
      <c r="D279" s="174">
        <v>2805</v>
      </c>
      <c r="E279" s="70" t="s">
        <v>1458</v>
      </c>
      <c r="F279" s="280" t="s">
        <v>1460</v>
      </c>
      <c r="G279" s="405" t="s">
        <v>1459</v>
      </c>
      <c r="H279" s="405" t="s">
        <v>1462</v>
      </c>
      <c r="I279" s="405" t="s">
        <v>1461</v>
      </c>
      <c r="J279" s="10" t="s">
        <v>1463</v>
      </c>
      <c r="K279" s="10" t="s">
        <v>1464</v>
      </c>
      <c r="L279" s="74" t="s">
        <v>1465</v>
      </c>
      <c r="M279" s="10" t="s">
        <v>1466</v>
      </c>
      <c r="N279" s="74" t="s">
        <v>201</v>
      </c>
      <c r="O279" s="177">
        <v>101757</v>
      </c>
      <c r="P279" s="401">
        <v>80</v>
      </c>
      <c r="Q279" s="401" t="s">
        <v>0</v>
      </c>
      <c r="R279" s="401">
        <v>35</v>
      </c>
      <c r="S279" s="109" t="s">
        <v>0</v>
      </c>
      <c r="T279" s="109">
        <v>2</v>
      </c>
      <c r="U279" s="109" t="s">
        <v>0</v>
      </c>
      <c r="V279" s="109">
        <v>9.3000000000000007</v>
      </c>
      <c r="W279" s="109" t="s">
        <v>0</v>
      </c>
      <c r="X279" s="109">
        <v>5</v>
      </c>
      <c r="Y279" s="109" t="s">
        <v>0</v>
      </c>
      <c r="Z279" s="410"/>
      <c r="AA279" s="109" t="s">
        <v>0</v>
      </c>
      <c r="AB279" s="109">
        <v>125</v>
      </c>
      <c r="AC279" s="109" t="s">
        <v>0</v>
      </c>
      <c r="AD279" s="109">
        <v>34</v>
      </c>
      <c r="AE279" s="109" t="s">
        <v>0</v>
      </c>
      <c r="AF279" s="77">
        <v>4</v>
      </c>
      <c r="AG279" s="78">
        <v>7</v>
      </c>
      <c r="AH279" s="77" t="s">
        <v>202</v>
      </c>
      <c r="AI279" s="77" t="s">
        <v>0</v>
      </c>
      <c r="AJ279" s="78"/>
      <c r="AK279" s="78"/>
      <c r="AL279" s="25" t="s">
        <v>11</v>
      </c>
      <c r="AM279" s="25"/>
      <c r="AN279" s="25"/>
      <c r="AO279" s="25"/>
      <c r="AP279" s="411">
        <v>20</v>
      </c>
      <c r="AQ279" s="111" t="s">
        <v>7</v>
      </c>
      <c r="AR279" s="83" t="s">
        <v>1477</v>
      </c>
      <c r="AS279" s="83" t="s">
        <v>20</v>
      </c>
      <c r="AT279" s="265"/>
      <c r="AU279" s="266"/>
      <c r="AV279" s="266"/>
      <c r="AW279" s="74" t="s">
        <v>206</v>
      </c>
      <c r="AX279" s="74" t="s">
        <v>207</v>
      </c>
      <c r="AY279" s="74" t="s">
        <v>208</v>
      </c>
      <c r="AZ279" s="74" t="s">
        <v>209</v>
      </c>
      <c r="BA279" s="152" t="s">
        <v>4</v>
      </c>
      <c r="BB279" s="86" t="s">
        <v>165</v>
      </c>
      <c r="BC279" s="86" t="s">
        <v>4</v>
      </c>
      <c r="BD279" s="86" t="s">
        <v>166</v>
      </c>
      <c r="BE279" s="87" t="s">
        <v>1458</v>
      </c>
      <c r="BF279" s="96" t="s">
        <v>1468</v>
      </c>
      <c r="BG279" s="96" t="s">
        <v>1469</v>
      </c>
      <c r="BH279" s="96" t="s">
        <v>1470</v>
      </c>
      <c r="BM279" s="155" t="s">
        <v>215</v>
      </c>
      <c r="BN279" s="154" t="s">
        <v>216</v>
      </c>
      <c r="BO279" s="154" t="s">
        <v>217</v>
      </c>
      <c r="BP279" s="154" t="s">
        <v>218</v>
      </c>
      <c r="BQ279" s="155" t="s">
        <v>219</v>
      </c>
      <c r="BR279" s="154" t="s">
        <v>220</v>
      </c>
      <c r="BS279" s="121" t="s">
        <v>221</v>
      </c>
      <c r="BT279" s="121" t="s">
        <v>222</v>
      </c>
      <c r="BU279" s="121" t="s">
        <v>215</v>
      </c>
      <c r="BV279" s="121" t="s">
        <v>216</v>
      </c>
      <c r="BW279" s="121" t="s">
        <v>217</v>
      </c>
      <c r="BX279" s="121" t="s">
        <v>218</v>
      </c>
      <c r="BY279" s="121" t="s">
        <v>283</v>
      </c>
      <c r="BZ279" s="154"/>
      <c r="CA279" s="154"/>
      <c r="CB279" s="154"/>
      <c r="CC279" s="155"/>
      <c r="CD279" s="155"/>
      <c r="CE279" s="155"/>
      <c r="CF279" s="155"/>
      <c r="CG279" s="245" t="s">
        <v>231</v>
      </c>
      <c r="CH279" s="154" t="s">
        <v>232</v>
      </c>
      <c r="CI279" s="156" t="s">
        <v>233</v>
      </c>
      <c r="CJ279" s="156" t="s">
        <v>234</v>
      </c>
      <c r="CK279" s="158"/>
      <c r="CL279" s="158"/>
      <c r="CM279" s="158"/>
      <c r="CN279" s="158"/>
      <c r="CO279" s="158"/>
      <c r="CP279" s="158"/>
      <c r="CQ279" s="158"/>
      <c r="CR279" s="158"/>
      <c r="CS279" s="158"/>
      <c r="CT279" s="158"/>
      <c r="CU279" s="158"/>
      <c r="CV279" s="158"/>
      <c r="CW279" s="158"/>
      <c r="CX279" s="158"/>
      <c r="CY279" s="158"/>
      <c r="CZ279" s="91"/>
      <c r="DA279" s="92"/>
      <c r="DB279" s="92"/>
      <c r="DC279" s="92"/>
      <c r="DD279" s="92"/>
      <c r="DE279" s="91" t="s">
        <v>235</v>
      </c>
      <c r="DF279" s="92"/>
      <c r="DG279" s="158"/>
      <c r="DH279" s="158"/>
      <c r="DI279" s="92"/>
      <c r="DJ279" s="91"/>
      <c r="DK279" s="91"/>
      <c r="DL279" s="91"/>
      <c r="DM279" s="127" t="s">
        <v>283</v>
      </c>
      <c r="DN279" s="127" t="s">
        <v>283</v>
      </c>
      <c r="DO279" s="127" t="s">
        <v>283</v>
      </c>
      <c r="DP279" s="127"/>
      <c r="DQ279" s="91"/>
      <c r="DR279" s="91"/>
      <c r="DS279" s="91"/>
      <c r="DT279" s="91"/>
      <c r="DU279" s="91" t="s">
        <v>1173</v>
      </c>
      <c r="DV279" s="91" t="s">
        <v>1174</v>
      </c>
      <c r="DW279" s="91" t="s">
        <v>1175</v>
      </c>
      <c r="DX279" s="91" t="s">
        <v>1176</v>
      </c>
      <c r="DY279" s="91"/>
      <c r="DZ279" s="91"/>
      <c r="EA279" s="91"/>
      <c r="EB279" s="91"/>
      <c r="EC279" s="91"/>
      <c r="ED279" s="91"/>
      <c r="EE279" s="91"/>
      <c r="EF279" s="91"/>
      <c r="EG279" s="94"/>
      <c r="EH279" s="94"/>
      <c r="EI279" s="95"/>
      <c r="EJ279" s="95"/>
      <c r="EK279" s="96"/>
      <c r="EL279" s="74"/>
      <c r="EM279" s="74"/>
      <c r="EN279" s="137"/>
      <c r="EO279" s="185"/>
      <c r="EP279" s="185"/>
      <c r="EQ279" s="185" t="s">
        <v>1471</v>
      </c>
      <c r="ER279" s="185" t="s">
        <v>1472</v>
      </c>
      <c r="ES279" s="185" t="s">
        <v>1473</v>
      </c>
      <c r="ET279" s="185"/>
      <c r="EU279" s="185"/>
      <c r="EV279" s="137"/>
      <c r="EW279" s="137"/>
      <c r="EX279" s="356"/>
      <c r="EY279" s="356"/>
      <c r="EZ279" s="356"/>
      <c r="FA279" s="356"/>
      <c r="FB279" s="356"/>
      <c r="FC279" s="356"/>
      <c r="FD279" s="356"/>
      <c r="FE279" s="356"/>
      <c r="FF279" s="248"/>
      <c r="FG279" s="248"/>
      <c r="FH279" s="248"/>
      <c r="FI279" s="248"/>
      <c r="FJ279" s="248"/>
      <c r="FK279" s="248"/>
      <c r="FL279" s="135">
        <v>1</v>
      </c>
      <c r="FM279" s="136"/>
      <c r="FN279" s="136"/>
      <c r="FO279" s="136"/>
      <c r="FP279" s="136"/>
      <c r="FQ279" s="136"/>
      <c r="FR279" s="136"/>
      <c r="FS279" s="136"/>
      <c r="FT279" s="136"/>
      <c r="FU279" s="136"/>
      <c r="FV279" s="136"/>
    </row>
    <row r="280" spans="1:1108" s="249" customFormat="1">
      <c r="A280" s="42">
        <v>562</v>
      </c>
      <c r="B280" s="168">
        <v>265</v>
      </c>
      <c r="C280" s="102" t="s">
        <v>1478</v>
      </c>
      <c r="D280" s="174">
        <v>2805</v>
      </c>
      <c r="E280" s="70" t="s">
        <v>1458</v>
      </c>
      <c r="F280" s="280" t="s">
        <v>1460</v>
      </c>
      <c r="G280" s="405" t="s">
        <v>1459</v>
      </c>
      <c r="H280" s="405" t="s">
        <v>1462</v>
      </c>
      <c r="I280" s="405" t="s">
        <v>1461</v>
      </c>
      <c r="J280" s="10" t="s">
        <v>1463</v>
      </c>
      <c r="K280" s="10" t="s">
        <v>1464</v>
      </c>
      <c r="L280" s="74" t="s">
        <v>1465</v>
      </c>
      <c r="M280" s="10" t="s">
        <v>1466</v>
      </c>
      <c r="N280" s="74" t="s">
        <v>201</v>
      </c>
      <c r="O280" s="177">
        <v>101758</v>
      </c>
      <c r="P280" s="401">
        <v>80</v>
      </c>
      <c r="Q280" s="401" t="s">
        <v>0</v>
      </c>
      <c r="R280" s="401">
        <v>35</v>
      </c>
      <c r="S280" s="109" t="s">
        <v>0</v>
      </c>
      <c r="T280" s="109">
        <v>2</v>
      </c>
      <c r="U280" s="109" t="s">
        <v>0</v>
      </c>
      <c r="V280" s="109">
        <v>9.3000000000000007</v>
      </c>
      <c r="W280" s="109" t="s">
        <v>0</v>
      </c>
      <c r="X280" s="109">
        <v>5</v>
      </c>
      <c r="Y280" s="109" t="s">
        <v>0</v>
      </c>
      <c r="Z280" s="410"/>
      <c r="AA280" s="109" t="s">
        <v>0</v>
      </c>
      <c r="AB280" s="109">
        <v>150</v>
      </c>
      <c r="AC280" s="109" t="s">
        <v>0</v>
      </c>
      <c r="AD280" s="109">
        <v>38</v>
      </c>
      <c r="AE280" s="109" t="s">
        <v>0</v>
      </c>
      <c r="AF280" s="77">
        <v>4</v>
      </c>
      <c r="AG280" s="78">
        <v>7</v>
      </c>
      <c r="AH280" s="77" t="s">
        <v>202</v>
      </c>
      <c r="AI280" s="77" t="s">
        <v>0</v>
      </c>
      <c r="AJ280" s="78"/>
      <c r="AK280" s="78"/>
      <c r="AL280" s="25" t="s">
        <v>11</v>
      </c>
      <c r="AM280" s="25"/>
      <c r="AN280" s="25"/>
      <c r="AO280" s="25"/>
      <c r="AP280" s="411">
        <v>20</v>
      </c>
      <c r="AQ280" s="111" t="s">
        <v>7</v>
      </c>
      <c r="AR280" s="83" t="s">
        <v>1479</v>
      </c>
      <c r="AS280" s="83" t="s">
        <v>20</v>
      </c>
      <c r="AT280" s="265"/>
      <c r="AU280" s="266"/>
      <c r="AV280" s="266"/>
      <c r="AW280" s="74" t="s">
        <v>206</v>
      </c>
      <c r="AX280" s="74" t="s">
        <v>207</v>
      </c>
      <c r="AY280" s="74" t="s">
        <v>208</v>
      </c>
      <c r="AZ280" s="74" t="s">
        <v>209</v>
      </c>
      <c r="BA280" s="152" t="s">
        <v>4</v>
      </c>
      <c r="BB280" s="86" t="s">
        <v>165</v>
      </c>
      <c r="BC280" s="86" t="s">
        <v>4</v>
      </c>
      <c r="BD280" s="86" t="s">
        <v>166</v>
      </c>
      <c r="BE280" s="87" t="s">
        <v>1458</v>
      </c>
      <c r="BF280" s="96" t="s">
        <v>1468</v>
      </c>
      <c r="BG280" s="96" t="s">
        <v>1469</v>
      </c>
      <c r="BH280" s="96" t="s">
        <v>1470</v>
      </c>
      <c r="BM280" s="155" t="s">
        <v>215</v>
      </c>
      <c r="BN280" s="154" t="s">
        <v>216</v>
      </c>
      <c r="BO280" s="154" t="s">
        <v>217</v>
      </c>
      <c r="BP280" s="154" t="s">
        <v>218</v>
      </c>
      <c r="BQ280" s="155" t="s">
        <v>219</v>
      </c>
      <c r="BR280" s="154" t="s">
        <v>220</v>
      </c>
      <c r="BS280" s="121" t="s">
        <v>221</v>
      </c>
      <c r="BT280" s="121" t="s">
        <v>222</v>
      </c>
      <c r="BU280" s="121" t="s">
        <v>215</v>
      </c>
      <c r="BV280" s="121" t="s">
        <v>216</v>
      </c>
      <c r="BW280" s="121" t="s">
        <v>217</v>
      </c>
      <c r="BX280" s="121" t="s">
        <v>218</v>
      </c>
      <c r="BY280" s="121" t="s">
        <v>283</v>
      </c>
      <c r="BZ280" s="154"/>
      <c r="CA280" s="154"/>
      <c r="CB280" s="154"/>
      <c r="CC280" s="155"/>
      <c r="CD280" s="155"/>
      <c r="CE280" s="155"/>
      <c r="CF280" s="155"/>
      <c r="CG280" s="245" t="s">
        <v>231</v>
      </c>
      <c r="CH280" s="154" t="s">
        <v>232</v>
      </c>
      <c r="CI280" s="156" t="s">
        <v>233</v>
      </c>
      <c r="CJ280" s="156" t="s">
        <v>234</v>
      </c>
      <c r="CK280" s="158"/>
      <c r="CL280" s="158"/>
      <c r="CM280" s="158"/>
      <c r="CN280" s="158"/>
      <c r="CO280" s="158"/>
      <c r="CP280" s="158"/>
      <c r="CQ280" s="158"/>
      <c r="CR280" s="158"/>
      <c r="CS280" s="158"/>
      <c r="CT280" s="158"/>
      <c r="CU280" s="158"/>
      <c r="CV280" s="158"/>
      <c r="CW280" s="158"/>
      <c r="CX280" s="158"/>
      <c r="CY280" s="158"/>
      <c r="CZ280" s="91"/>
      <c r="DA280" s="92"/>
      <c r="DB280" s="92"/>
      <c r="DC280" s="92"/>
      <c r="DD280" s="92"/>
      <c r="DE280" s="91" t="s">
        <v>235</v>
      </c>
      <c r="DF280" s="92"/>
      <c r="DG280" s="158"/>
      <c r="DH280" s="158"/>
      <c r="DI280" s="92"/>
      <c r="DJ280" s="91"/>
      <c r="DK280" s="91"/>
      <c r="DL280" s="91"/>
      <c r="DM280" s="127" t="s">
        <v>283</v>
      </c>
      <c r="DN280" s="127" t="s">
        <v>283</v>
      </c>
      <c r="DO280" s="127" t="s">
        <v>283</v>
      </c>
      <c r="DP280" s="127"/>
      <c r="DQ280" s="91"/>
      <c r="DR280" s="91"/>
      <c r="DS280" s="91"/>
      <c r="DT280" s="91"/>
      <c r="DU280" s="91" t="s">
        <v>1173</v>
      </c>
      <c r="DV280" s="91" t="s">
        <v>1174</v>
      </c>
      <c r="DW280" s="91" t="s">
        <v>1175</v>
      </c>
      <c r="DX280" s="91" t="s">
        <v>1176</v>
      </c>
      <c r="DY280" s="91"/>
      <c r="DZ280" s="91"/>
      <c r="EA280" s="91"/>
      <c r="EB280" s="91"/>
      <c r="EC280" s="91"/>
      <c r="ED280" s="91"/>
      <c r="EE280" s="91"/>
      <c r="EF280" s="91"/>
      <c r="EG280" s="94"/>
      <c r="EH280" s="94"/>
      <c r="EI280" s="95"/>
      <c r="EJ280" s="95"/>
      <c r="EK280" s="96"/>
      <c r="EL280" s="74"/>
      <c r="EM280" s="74"/>
      <c r="EN280" s="137"/>
      <c r="EO280" s="185"/>
      <c r="EP280" s="185"/>
      <c r="EQ280" s="185" t="s">
        <v>1471</v>
      </c>
      <c r="ER280" s="185" t="s">
        <v>1472</v>
      </c>
      <c r="ES280" s="185" t="s">
        <v>1473</v>
      </c>
      <c r="ET280" s="185"/>
      <c r="EU280" s="185"/>
      <c r="EV280" s="137"/>
      <c r="EW280" s="137"/>
      <c r="EX280" s="356"/>
      <c r="EY280" s="356"/>
      <c r="EZ280" s="356"/>
      <c r="FA280" s="356"/>
      <c r="FB280" s="356"/>
      <c r="FC280" s="356"/>
      <c r="FD280" s="356"/>
      <c r="FE280" s="356"/>
      <c r="FF280" s="248"/>
      <c r="FG280" s="248"/>
      <c r="FH280" s="248"/>
      <c r="FI280" s="248"/>
      <c r="FJ280" s="248"/>
      <c r="FK280" s="248"/>
      <c r="FL280" s="135">
        <v>1</v>
      </c>
      <c r="FM280" s="136"/>
      <c r="FN280" s="136"/>
      <c r="FO280" s="136"/>
      <c r="FP280" s="136"/>
      <c r="FQ280" s="136"/>
      <c r="FR280" s="136"/>
      <c r="FS280" s="136"/>
      <c r="FT280" s="136"/>
      <c r="FU280" s="136"/>
      <c r="FV280" s="136"/>
    </row>
    <row r="281" spans="1:1108" s="249" customFormat="1">
      <c r="A281" s="42">
        <v>563</v>
      </c>
      <c r="B281" s="168">
        <v>266</v>
      </c>
      <c r="C281" s="102" t="s">
        <v>1480</v>
      </c>
      <c r="D281" s="174">
        <v>2805</v>
      </c>
      <c r="E281" s="70" t="s">
        <v>1458</v>
      </c>
      <c r="F281" s="280" t="s">
        <v>1460</v>
      </c>
      <c r="G281" s="405" t="s">
        <v>1459</v>
      </c>
      <c r="H281" s="405" t="s">
        <v>1462</v>
      </c>
      <c r="I281" s="405" t="s">
        <v>1461</v>
      </c>
      <c r="J281" s="10" t="s">
        <v>1463</v>
      </c>
      <c r="K281" s="10" t="s">
        <v>1464</v>
      </c>
      <c r="L281" s="74" t="s">
        <v>1465</v>
      </c>
      <c r="M281" s="10" t="s">
        <v>1466</v>
      </c>
      <c r="N281" s="74" t="s">
        <v>201</v>
      </c>
      <c r="O281" s="177">
        <v>101760</v>
      </c>
      <c r="P281" s="401">
        <v>100</v>
      </c>
      <c r="Q281" s="401" t="s">
        <v>0</v>
      </c>
      <c r="R281" s="401">
        <v>40</v>
      </c>
      <c r="S281" s="109" t="s">
        <v>0</v>
      </c>
      <c r="T281" s="109">
        <v>2</v>
      </c>
      <c r="U281" s="109" t="s">
        <v>0</v>
      </c>
      <c r="V281" s="109">
        <v>10.3</v>
      </c>
      <c r="W281" s="109" t="s">
        <v>0</v>
      </c>
      <c r="X281" s="109">
        <v>6</v>
      </c>
      <c r="Y281" s="109" t="s">
        <v>0</v>
      </c>
      <c r="Z281" s="410"/>
      <c r="AA281" s="109" t="s">
        <v>0</v>
      </c>
      <c r="AB281" s="109">
        <v>200</v>
      </c>
      <c r="AC281" s="109" t="s">
        <v>0</v>
      </c>
      <c r="AD281" s="109">
        <v>44</v>
      </c>
      <c r="AE281" s="109" t="s">
        <v>0</v>
      </c>
      <c r="AF281" s="77">
        <v>4.5</v>
      </c>
      <c r="AG281" s="78">
        <v>8</v>
      </c>
      <c r="AH281" s="145" t="s">
        <v>274</v>
      </c>
      <c r="AI281" s="77" t="s">
        <v>0</v>
      </c>
      <c r="AJ281" s="78"/>
      <c r="AK281" s="78"/>
      <c r="AL281" s="25" t="s">
        <v>11</v>
      </c>
      <c r="AM281" s="25"/>
      <c r="AN281" s="25"/>
      <c r="AO281" s="25"/>
      <c r="AP281" s="411">
        <v>20</v>
      </c>
      <c r="AQ281" s="111" t="s">
        <v>7</v>
      </c>
      <c r="AR281" s="83" t="s">
        <v>1481</v>
      </c>
      <c r="AS281" s="83" t="s">
        <v>20</v>
      </c>
      <c r="AT281" s="265"/>
      <c r="AU281" s="266"/>
      <c r="AV281" s="266"/>
      <c r="AW281" s="74" t="s">
        <v>206</v>
      </c>
      <c r="AX281" s="74" t="s">
        <v>207</v>
      </c>
      <c r="AY281" s="74" t="s">
        <v>208</v>
      </c>
      <c r="AZ281" s="74" t="s">
        <v>209</v>
      </c>
      <c r="BA281" s="152" t="s">
        <v>4</v>
      </c>
      <c r="BB281" s="86" t="s">
        <v>165</v>
      </c>
      <c r="BC281" s="86" t="s">
        <v>4</v>
      </c>
      <c r="BD281" s="86" t="s">
        <v>166</v>
      </c>
      <c r="BE281" s="87" t="s">
        <v>1458</v>
      </c>
      <c r="BF281" s="96" t="s">
        <v>1468</v>
      </c>
      <c r="BG281" s="96" t="s">
        <v>1469</v>
      </c>
      <c r="BH281" s="96" t="s">
        <v>1470</v>
      </c>
      <c r="BM281" s="155" t="s">
        <v>215</v>
      </c>
      <c r="BN281" s="154" t="s">
        <v>216</v>
      </c>
      <c r="BO281" s="154" t="s">
        <v>217</v>
      </c>
      <c r="BP281" s="154" t="s">
        <v>218</v>
      </c>
      <c r="BQ281" s="155" t="s">
        <v>219</v>
      </c>
      <c r="BR281" s="154" t="s">
        <v>220</v>
      </c>
      <c r="BS281" s="121" t="s">
        <v>221</v>
      </c>
      <c r="BT281" s="121" t="s">
        <v>222</v>
      </c>
      <c r="BU281" s="121" t="s">
        <v>215</v>
      </c>
      <c r="BV281" s="121" t="s">
        <v>216</v>
      </c>
      <c r="BW281" s="121" t="s">
        <v>217</v>
      </c>
      <c r="BX281" s="121" t="s">
        <v>218</v>
      </c>
      <c r="BY281" s="121" t="s">
        <v>283</v>
      </c>
      <c r="BZ281" s="154"/>
      <c r="CA281" s="154"/>
      <c r="CB281" s="154"/>
      <c r="CC281" s="155"/>
      <c r="CD281" s="155"/>
      <c r="CE281" s="155"/>
      <c r="CF281" s="155"/>
      <c r="CG281" s="245" t="s">
        <v>231</v>
      </c>
      <c r="CH281" s="154" t="s">
        <v>232</v>
      </c>
      <c r="CI281" s="156" t="s">
        <v>233</v>
      </c>
      <c r="CJ281" s="156" t="s">
        <v>234</v>
      </c>
      <c r="CK281" s="158"/>
      <c r="CL281" s="158"/>
      <c r="CM281" s="158"/>
      <c r="CN281" s="158"/>
      <c r="CO281" s="158"/>
      <c r="CP281" s="158"/>
      <c r="CQ281" s="158"/>
      <c r="CR281" s="158"/>
      <c r="CS281" s="158"/>
      <c r="CT281" s="158"/>
      <c r="CU281" s="158"/>
      <c r="CV281" s="158"/>
      <c r="CW281" s="158"/>
      <c r="CX281" s="158"/>
      <c r="CY281" s="158"/>
      <c r="CZ281" s="91"/>
      <c r="DA281" s="92"/>
      <c r="DB281" s="92"/>
      <c r="DC281" s="92"/>
      <c r="DD281" s="92"/>
      <c r="DE281" s="91" t="s">
        <v>235</v>
      </c>
      <c r="DF281" s="92"/>
      <c r="DG281" s="158"/>
      <c r="DH281" s="158"/>
      <c r="DI281" s="92"/>
      <c r="DJ281" s="91"/>
      <c r="DK281" s="91"/>
      <c r="DL281" s="91"/>
      <c r="DM281" s="127" t="s">
        <v>283</v>
      </c>
      <c r="DN281" s="127" t="s">
        <v>283</v>
      </c>
      <c r="DO281" s="127" t="s">
        <v>283</v>
      </c>
      <c r="DP281" s="127"/>
      <c r="DQ281" s="91"/>
      <c r="DR281" s="91"/>
      <c r="DS281" s="91"/>
      <c r="DT281" s="91"/>
      <c r="DU281" s="91" t="s">
        <v>1173</v>
      </c>
      <c r="DV281" s="91" t="s">
        <v>1174</v>
      </c>
      <c r="DW281" s="91" t="s">
        <v>1175</v>
      </c>
      <c r="DX281" s="91" t="s">
        <v>1176</v>
      </c>
      <c r="DY281" s="91"/>
      <c r="DZ281" s="91"/>
      <c r="EA281" s="91"/>
      <c r="EB281" s="91"/>
      <c r="EC281" s="91"/>
      <c r="ED281" s="91"/>
      <c r="EE281" s="91"/>
      <c r="EF281" s="91"/>
      <c r="EG281" s="94"/>
      <c r="EH281" s="94"/>
      <c r="EI281" s="95"/>
      <c r="EJ281" s="95"/>
      <c r="EK281" s="96"/>
      <c r="EL281" s="74"/>
      <c r="EM281" s="74"/>
      <c r="EN281" s="137"/>
      <c r="EO281" s="185"/>
      <c r="EP281" s="185"/>
      <c r="EQ281" s="185" t="s">
        <v>1471</v>
      </c>
      <c r="ER281" s="185" t="s">
        <v>1472</v>
      </c>
      <c r="ES281" s="185" t="s">
        <v>1473</v>
      </c>
      <c r="ET281" s="185"/>
      <c r="EU281" s="185"/>
      <c r="EV281" s="137"/>
      <c r="EW281" s="137"/>
      <c r="EX281" s="356"/>
      <c r="EY281" s="356"/>
      <c r="EZ281" s="356"/>
      <c r="FA281" s="356"/>
      <c r="FB281" s="356"/>
      <c r="FC281" s="356"/>
      <c r="FD281" s="356"/>
      <c r="FE281" s="356"/>
      <c r="FF281" s="248"/>
      <c r="FG281" s="248"/>
      <c r="FH281" s="248"/>
      <c r="FI281" s="248"/>
      <c r="FJ281" s="248"/>
      <c r="FK281" s="248"/>
      <c r="FL281" s="135">
        <v>1</v>
      </c>
      <c r="FM281" s="136"/>
      <c r="FN281" s="136"/>
      <c r="FO281" s="136"/>
      <c r="FP281" s="136"/>
      <c r="FQ281" s="136"/>
      <c r="FR281" s="136"/>
      <c r="FS281" s="136"/>
      <c r="FT281" s="136"/>
      <c r="FU281" s="136"/>
      <c r="FV281" s="136"/>
    </row>
    <row r="282" spans="1:1108" s="249" customFormat="1">
      <c r="A282" s="42">
        <v>564</v>
      </c>
      <c r="B282" s="168">
        <v>267</v>
      </c>
      <c r="C282" s="102" t="s">
        <v>1482</v>
      </c>
      <c r="D282" s="174">
        <v>2805</v>
      </c>
      <c r="E282" s="70" t="s">
        <v>1458</v>
      </c>
      <c r="F282" s="280" t="s">
        <v>1460</v>
      </c>
      <c r="G282" s="405" t="s">
        <v>1459</v>
      </c>
      <c r="H282" s="405" t="s">
        <v>1462</v>
      </c>
      <c r="I282" s="405" t="s">
        <v>1461</v>
      </c>
      <c r="J282" s="10" t="s">
        <v>1463</v>
      </c>
      <c r="K282" s="10" t="s">
        <v>1464</v>
      </c>
      <c r="L282" s="74" t="s">
        <v>1465</v>
      </c>
      <c r="M282" s="10" t="s">
        <v>1466</v>
      </c>
      <c r="N282" s="74" t="s">
        <v>201</v>
      </c>
      <c r="O282" s="177">
        <v>101762</v>
      </c>
      <c r="P282" s="401">
        <v>110</v>
      </c>
      <c r="Q282" s="401" t="s">
        <v>0</v>
      </c>
      <c r="R282" s="401">
        <v>46</v>
      </c>
      <c r="S282" s="109" t="s">
        <v>0</v>
      </c>
      <c r="T282" s="109">
        <v>2</v>
      </c>
      <c r="U282" s="109" t="s">
        <v>0</v>
      </c>
      <c r="V282" s="109">
        <v>10.3</v>
      </c>
      <c r="W282" s="109" t="s">
        <v>0</v>
      </c>
      <c r="X282" s="109">
        <v>6</v>
      </c>
      <c r="Y282" s="109" t="s">
        <v>0</v>
      </c>
      <c r="Z282" s="410"/>
      <c r="AA282" s="109" t="s">
        <v>0</v>
      </c>
      <c r="AB282" s="109">
        <v>250</v>
      </c>
      <c r="AC282" s="109" t="s">
        <v>0</v>
      </c>
      <c r="AD282" s="109">
        <v>50</v>
      </c>
      <c r="AE282" s="109" t="s">
        <v>0</v>
      </c>
      <c r="AF282" s="77">
        <v>4.5</v>
      </c>
      <c r="AG282" s="78">
        <v>8</v>
      </c>
      <c r="AH282" s="145" t="s">
        <v>274</v>
      </c>
      <c r="AI282" s="77" t="s">
        <v>0</v>
      </c>
      <c r="AJ282" s="78"/>
      <c r="AK282" s="78"/>
      <c r="AL282" s="25" t="s">
        <v>11</v>
      </c>
      <c r="AM282" s="25"/>
      <c r="AN282" s="25"/>
      <c r="AO282" s="25"/>
      <c r="AP282" s="411">
        <v>20</v>
      </c>
      <c r="AQ282" s="111" t="s">
        <v>7</v>
      </c>
      <c r="AR282" s="83" t="s">
        <v>1483</v>
      </c>
      <c r="AS282" s="83" t="s">
        <v>20</v>
      </c>
      <c r="AT282" s="265"/>
      <c r="AU282" s="266"/>
      <c r="AV282" s="266"/>
      <c r="AW282" s="74" t="s">
        <v>206</v>
      </c>
      <c r="AX282" s="74" t="s">
        <v>207</v>
      </c>
      <c r="AY282" s="74" t="s">
        <v>208</v>
      </c>
      <c r="AZ282" s="74" t="s">
        <v>209</v>
      </c>
      <c r="BA282" s="152" t="s">
        <v>4</v>
      </c>
      <c r="BB282" s="86" t="s">
        <v>165</v>
      </c>
      <c r="BC282" s="86" t="s">
        <v>4</v>
      </c>
      <c r="BD282" s="86" t="s">
        <v>166</v>
      </c>
      <c r="BE282" s="87" t="s">
        <v>1458</v>
      </c>
      <c r="BF282" s="96" t="s">
        <v>1468</v>
      </c>
      <c r="BG282" s="96" t="s">
        <v>1469</v>
      </c>
      <c r="BH282" s="96" t="s">
        <v>1470</v>
      </c>
      <c r="BM282" s="155" t="s">
        <v>215</v>
      </c>
      <c r="BN282" s="154" t="s">
        <v>216</v>
      </c>
      <c r="BO282" s="154" t="s">
        <v>217</v>
      </c>
      <c r="BP282" s="154" t="s">
        <v>218</v>
      </c>
      <c r="BQ282" s="155" t="s">
        <v>219</v>
      </c>
      <c r="BR282" s="154" t="s">
        <v>220</v>
      </c>
      <c r="BS282" s="121" t="s">
        <v>221</v>
      </c>
      <c r="BT282" s="121" t="s">
        <v>222</v>
      </c>
      <c r="BU282" s="121" t="s">
        <v>215</v>
      </c>
      <c r="BV282" s="121" t="s">
        <v>216</v>
      </c>
      <c r="BW282" s="121" t="s">
        <v>217</v>
      </c>
      <c r="BX282" s="121" t="s">
        <v>218</v>
      </c>
      <c r="BY282" s="121" t="s">
        <v>283</v>
      </c>
      <c r="BZ282" s="154"/>
      <c r="CA282" s="154"/>
      <c r="CB282" s="154"/>
      <c r="CC282" s="155"/>
      <c r="CD282" s="155"/>
      <c r="CE282" s="155"/>
      <c r="CF282" s="155"/>
      <c r="CG282" s="245" t="s">
        <v>231</v>
      </c>
      <c r="CH282" s="154" t="s">
        <v>232</v>
      </c>
      <c r="CI282" s="156" t="s">
        <v>233</v>
      </c>
      <c r="CJ282" s="156" t="s">
        <v>234</v>
      </c>
      <c r="CK282" s="158"/>
      <c r="CL282" s="158"/>
      <c r="CM282" s="158"/>
      <c r="CN282" s="158"/>
      <c r="CO282" s="158"/>
      <c r="CP282" s="158"/>
      <c r="CQ282" s="158"/>
      <c r="CR282" s="158"/>
      <c r="CS282" s="158"/>
      <c r="CT282" s="158"/>
      <c r="CU282" s="158"/>
      <c r="CV282" s="158"/>
      <c r="CW282" s="158"/>
      <c r="CX282" s="158"/>
      <c r="CY282" s="158"/>
      <c r="CZ282" s="91"/>
      <c r="DA282" s="92"/>
      <c r="DB282" s="92"/>
      <c r="DC282" s="92"/>
      <c r="DD282" s="92"/>
      <c r="DE282" s="91" t="s">
        <v>235</v>
      </c>
      <c r="DF282" s="92"/>
      <c r="DG282" s="158"/>
      <c r="DH282" s="158"/>
      <c r="DI282" s="92"/>
      <c r="DJ282" s="91"/>
      <c r="DK282" s="91"/>
      <c r="DL282" s="91"/>
      <c r="DM282" s="127" t="s">
        <v>283</v>
      </c>
      <c r="DN282" s="127" t="s">
        <v>283</v>
      </c>
      <c r="DO282" s="127" t="s">
        <v>283</v>
      </c>
      <c r="DP282" s="127"/>
      <c r="DQ282" s="91"/>
      <c r="DR282" s="91"/>
      <c r="DS282" s="91"/>
      <c r="DT282" s="91"/>
      <c r="DU282" s="91" t="s">
        <v>1173</v>
      </c>
      <c r="DV282" s="91" t="s">
        <v>1174</v>
      </c>
      <c r="DW282" s="91" t="s">
        <v>1175</v>
      </c>
      <c r="DX282" s="91" t="s">
        <v>1176</v>
      </c>
      <c r="DY282" s="91"/>
      <c r="DZ282" s="91"/>
      <c r="EA282" s="91"/>
      <c r="EB282" s="91"/>
      <c r="EC282" s="91"/>
      <c r="ED282" s="91"/>
      <c r="EE282" s="91"/>
      <c r="EF282" s="91"/>
      <c r="EG282" s="94"/>
      <c r="EH282" s="94"/>
      <c r="EI282" s="95"/>
      <c r="EJ282" s="95"/>
      <c r="EK282" s="96"/>
      <c r="EL282" s="74"/>
      <c r="EM282" s="74"/>
      <c r="EN282" s="137"/>
      <c r="EO282" s="185"/>
      <c r="EP282" s="185"/>
      <c r="EQ282" s="185" t="s">
        <v>1471</v>
      </c>
      <c r="ER282" s="185" t="s">
        <v>1472</v>
      </c>
      <c r="ES282" s="185" t="s">
        <v>1473</v>
      </c>
      <c r="ET282" s="185"/>
      <c r="EU282" s="185"/>
      <c r="EV282" s="137"/>
      <c r="EW282" s="137"/>
      <c r="EX282" s="356"/>
      <c r="EY282" s="356"/>
      <c r="EZ282" s="356"/>
      <c r="FA282" s="356"/>
      <c r="FB282" s="356"/>
      <c r="FC282" s="356"/>
      <c r="FD282" s="356"/>
      <c r="FE282" s="356"/>
      <c r="FF282" s="248"/>
      <c r="FG282" s="248"/>
      <c r="FH282" s="248"/>
      <c r="FI282" s="248"/>
      <c r="FJ282" s="248"/>
      <c r="FK282" s="248"/>
      <c r="FL282" s="135">
        <v>1</v>
      </c>
      <c r="FM282" s="136"/>
      <c r="FN282" s="136"/>
      <c r="FO282" s="136"/>
      <c r="FP282" s="136"/>
      <c r="FQ282" s="136"/>
      <c r="FR282" s="136"/>
      <c r="FS282" s="136"/>
      <c r="FT282" s="136"/>
      <c r="FU282" s="136"/>
      <c r="FV282" s="136"/>
    </row>
    <row r="283" spans="1:1108" s="249" customFormat="1">
      <c r="A283" s="42">
        <v>565</v>
      </c>
      <c r="B283" s="168">
        <v>268</v>
      </c>
      <c r="C283" s="102" t="s">
        <v>1484</v>
      </c>
      <c r="D283" s="174">
        <v>2805</v>
      </c>
      <c r="E283" s="74" t="s">
        <v>1458</v>
      </c>
      <c r="F283" s="280" t="s">
        <v>1460</v>
      </c>
      <c r="G283" s="405" t="s">
        <v>1459</v>
      </c>
      <c r="H283" s="405" t="s">
        <v>1462</v>
      </c>
      <c r="I283" s="405" t="s">
        <v>1461</v>
      </c>
      <c r="J283" s="10" t="s">
        <v>1463</v>
      </c>
      <c r="K283" s="10" t="s">
        <v>1464</v>
      </c>
      <c r="L283" s="74" t="s">
        <v>1465</v>
      </c>
      <c r="M283" s="10" t="s">
        <v>1466</v>
      </c>
      <c r="N283" s="74" t="s">
        <v>201</v>
      </c>
      <c r="O283" s="177">
        <v>101764</v>
      </c>
      <c r="P283" s="401">
        <v>130</v>
      </c>
      <c r="Q283" s="401" t="s">
        <v>0</v>
      </c>
      <c r="R283" s="401">
        <v>49</v>
      </c>
      <c r="S283" s="109" t="s">
        <v>0</v>
      </c>
      <c r="T283" s="109">
        <v>2</v>
      </c>
      <c r="U283" s="109" t="s">
        <v>0</v>
      </c>
      <c r="V283" s="109">
        <v>11.5</v>
      </c>
      <c r="W283" s="109" t="s">
        <v>0</v>
      </c>
      <c r="X283" s="109">
        <v>7</v>
      </c>
      <c r="Y283" s="109" t="s">
        <v>0</v>
      </c>
      <c r="Z283" s="410"/>
      <c r="AA283" s="109" t="s">
        <v>0</v>
      </c>
      <c r="AB283" s="109">
        <v>300</v>
      </c>
      <c r="AC283" s="109" t="s">
        <v>0</v>
      </c>
      <c r="AD283" s="109">
        <v>55</v>
      </c>
      <c r="AE283" s="109" t="s">
        <v>0</v>
      </c>
      <c r="AF283" s="77">
        <v>4.5</v>
      </c>
      <c r="AG283" s="78">
        <v>9</v>
      </c>
      <c r="AH283" s="145" t="s">
        <v>274</v>
      </c>
      <c r="AI283" s="77" t="s">
        <v>0</v>
      </c>
      <c r="AJ283" s="78"/>
      <c r="AK283" s="78"/>
      <c r="AL283" s="25" t="s">
        <v>11</v>
      </c>
      <c r="AM283" s="25"/>
      <c r="AN283" s="25"/>
      <c r="AO283" s="25"/>
      <c r="AP283" s="411">
        <v>20</v>
      </c>
      <c r="AQ283" s="111" t="s">
        <v>7</v>
      </c>
      <c r="AR283" s="83" t="s">
        <v>1485</v>
      </c>
      <c r="AS283" s="83" t="s">
        <v>20</v>
      </c>
      <c r="AT283" s="265"/>
      <c r="AU283" s="266"/>
      <c r="AV283" s="266"/>
      <c r="AW283" s="74" t="s">
        <v>206</v>
      </c>
      <c r="AX283" s="74" t="s">
        <v>207</v>
      </c>
      <c r="AY283" s="74" t="s">
        <v>208</v>
      </c>
      <c r="AZ283" s="74" t="s">
        <v>209</v>
      </c>
      <c r="BA283" s="152" t="s">
        <v>4</v>
      </c>
      <c r="BB283" s="86" t="s">
        <v>165</v>
      </c>
      <c r="BC283" s="86" t="s">
        <v>4</v>
      </c>
      <c r="BD283" s="86" t="s">
        <v>166</v>
      </c>
      <c r="BE283" s="95" t="s">
        <v>1458</v>
      </c>
      <c r="BF283" s="96" t="s">
        <v>1468</v>
      </c>
      <c r="BG283" s="96" t="s">
        <v>1469</v>
      </c>
      <c r="BH283" s="96" t="s">
        <v>1470</v>
      </c>
      <c r="BM283" s="155" t="s">
        <v>215</v>
      </c>
      <c r="BN283" s="154" t="s">
        <v>216</v>
      </c>
      <c r="BO283" s="154" t="s">
        <v>217</v>
      </c>
      <c r="BP283" s="154" t="s">
        <v>218</v>
      </c>
      <c r="BQ283" s="155" t="s">
        <v>219</v>
      </c>
      <c r="BR283" s="154" t="s">
        <v>220</v>
      </c>
      <c r="BS283" s="121" t="s">
        <v>221</v>
      </c>
      <c r="BT283" s="121" t="s">
        <v>222</v>
      </c>
      <c r="BU283" s="121" t="s">
        <v>215</v>
      </c>
      <c r="BV283" s="121" t="s">
        <v>216</v>
      </c>
      <c r="BW283" s="121" t="s">
        <v>217</v>
      </c>
      <c r="BX283" s="121" t="s">
        <v>218</v>
      </c>
      <c r="BY283" s="121" t="s">
        <v>283</v>
      </c>
      <c r="BZ283" s="154"/>
      <c r="CA283" s="154"/>
      <c r="CB283" s="154"/>
      <c r="CC283" s="155"/>
      <c r="CD283" s="155"/>
      <c r="CE283" s="155"/>
      <c r="CF283" s="155"/>
      <c r="CG283" s="245" t="s">
        <v>231</v>
      </c>
      <c r="CH283" s="154" t="s">
        <v>232</v>
      </c>
      <c r="CI283" s="156" t="s">
        <v>233</v>
      </c>
      <c r="CJ283" s="156" t="s">
        <v>234</v>
      </c>
      <c r="CK283" s="158"/>
      <c r="CL283" s="158"/>
      <c r="CM283" s="158"/>
      <c r="CN283" s="158"/>
      <c r="CO283" s="158"/>
      <c r="CP283" s="158"/>
      <c r="CQ283" s="158"/>
      <c r="CR283" s="158"/>
      <c r="CS283" s="158"/>
      <c r="CT283" s="158"/>
      <c r="CU283" s="158"/>
      <c r="CV283" s="158"/>
      <c r="CW283" s="158"/>
      <c r="CX283" s="158"/>
      <c r="CY283" s="158"/>
      <c r="CZ283" s="91"/>
      <c r="DA283" s="92"/>
      <c r="DB283" s="92"/>
      <c r="DC283" s="92"/>
      <c r="DD283" s="92"/>
      <c r="DE283" s="91" t="s">
        <v>235</v>
      </c>
      <c r="DF283" s="92"/>
      <c r="DG283" s="158"/>
      <c r="DH283" s="158"/>
      <c r="DI283" s="92"/>
      <c r="DJ283" s="91"/>
      <c r="DK283" s="91"/>
      <c r="DL283" s="91"/>
      <c r="DM283" s="127" t="s">
        <v>283</v>
      </c>
      <c r="DN283" s="127" t="s">
        <v>283</v>
      </c>
      <c r="DO283" s="127" t="s">
        <v>283</v>
      </c>
      <c r="DP283" s="127"/>
      <c r="DQ283" s="91"/>
      <c r="DR283" s="91"/>
      <c r="DS283" s="91"/>
      <c r="DT283" s="91"/>
      <c r="DU283" s="91" t="s">
        <v>1173</v>
      </c>
      <c r="DV283" s="91" t="s">
        <v>1174</v>
      </c>
      <c r="DW283" s="91" t="s">
        <v>1175</v>
      </c>
      <c r="DX283" s="91" t="s">
        <v>1176</v>
      </c>
      <c r="DY283" s="91"/>
      <c r="DZ283" s="91"/>
      <c r="EA283" s="91"/>
      <c r="EB283" s="91"/>
      <c r="EC283" s="91"/>
      <c r="ED283" s="91"/>
      <c r="EE283" s="91"/>
      <c r="EF283" s="91"/>
      <c r="EG283" s="94"/>
      <c r="EH283" s="94"/>
      <c r="EI283" s="95"/>
      <c r="EJ283" s="95"/>
      <c r="EK283" s="96"/>
      <c r="EL283" s="74"/>
      <c r="EM283" s="74"/>
      <c r="EN283" s="137"/>
      <c r="EO283" s="185"/>
      <c r="EP283" s="185"/>
      <c r="EQ283" s="185" t="s">
        <v>1471</v>
      </c>
      <c r="ER283" s="185" t="s">
        <v>1472</v>
      </c>
      <c r="ES283" s="185" t="s">
        <v>1473</v>
      </c>
      <c r="ET283" s="185"/>
      <c r="EU283" s="185"/>
      <c r="EV283" s="137"/>
      <c r="EW283" s="137"/>
      <c r="EX283" s="356"/>
      <c r="EY283" s="356"/>
      <c r="EZ283" s="356"/>
      <c r="FA283" s="356"/>
      <c r="FB283" s="356"/>
      <c r="FC283" s="356"/>
      <c r="FD283" s="356"/>
      <c r="FE283" s="356"/>
      <c r="FF283" s="248"/>
      <c r="FG283" s="248"/>
      <c r="FH283" s="248"/>
      <c r="FI283" s="248"/>
      <c r="FJ283" s="248"/>
      <c r="FK283" s="248"/>
      <c r="FL283" s="135">
        <v>1</v>
      </c>
      <c r="FM283" s="136"/>
      <c r="FN283" s="136"/>
      <c r="FO283" s="136"/>
      <c r="FP283" s="136"/>
      <c r="FQ283" s="136"/>
      <c r="FR283" s="136"/>
      <c r="FS283" s="136"/>
      <c r="FT283" s="136"/>
      <c r="FU283" s="136"/>
      <c r="FV283" s="136"/>
    </row>
    <row r="284" spans="1:1108" s="153" customFormat="1">
      <c r="A284" s="42">
        <v>566</v>
      </c>
      <c r="B284" s="168">
        <v>269</v>
      </c>
      <c r="C284" s="102" t="s">
        <v>1486</v>
      </c>
      <c r="D284" s="174">
        <v>2805</v>
      </c>
      <c r="E284" s="74" t="s">
        <v>1458</v>
      </c>
      <c r="F284" s="280" t="s">
        <v>1460</v>
      </c>
      <c r="G284" s="405" t="s">
        <v>1459</v>
      </c>
      <c r="H284" s="405" t="s">
        <v>1462</v>
      </c>
      <c r="I284" s="405" t="s">
        <v>1461</v>
      </c>
      <c r="J284" s="10" t="s">
        <v>1463</v>
      </c>
      <c r="K284" s="10" t="s">
        <v>1464</v>
      </c>
      <c r="L284" s="74" t="s">
        <v>1465</v>
      </c>
      <c r="M284" s="10" t="s">
        <v>1466</v>
      </c>
      <c r="N284" s="74" t="s">
        <v>201</v>
      </c>
      <c r="O284" s="177">
        <v>101765</v>
      </c>
      <c r="P284" s="401">
        <v>130</v>
      </c>
      <c r="Q284" s="401" t="s">
        <v>0</v>
      </c>
      <c r="R284" s="401">
        <v>49</v>
      </c>
      <c r="S284" s="109" t="s">
        <v>0</v>
      </c>
      <c r="T284" s="109">
        <v>2</v>
      </c>
      <c r="U284" s="109" t="s">
        <v>0</v>
      </c>
      <c r="V284" s="109">
        <v>11.5</v>
      </c>
      <c r="W284" s="109" t="s">
        <v>0</v>
      </c>
      <c r="X284" s="109">
        <v>7</v>
      </c>
      <c r="Y284" s="109" t="s">
        <v>0</v>
      </c>
      <c r="Z284" s="410"/>
      <c r="AA284" s="109" t="s">
        <v>0</v>
      </c>
      <c r="AB284" s="109">
        <v>350</v>
      </c>
      <c r="AC284" s="109" t="s">
        <v>0</v>
      </c>
      <c r="AD284" s="109">
        <v>55</v>
      </c>
      <c r="AE284" s="109" t="s">
        <v>0</v>
      </c>
      <c r="AF284" s="77">
        <v>4.5</v>
      </c>
      <c r="AG284" s="78">
        <v>9</v>
      </c>
      <c r="AH284" s="145" t="s">
        <v>274</v>
      </c>
      <c r="AI284" s="77" t="s">
        <v>0</v>
      </c>
      <c r="AJ284" s="78"/>
      <c r="AK284" s="78"/>
      <c r="AL284" s="25" t="s">
        <v>11</v>
      </c>
      <c r="AM284" s="25"/>
      <c r="AN284" s="25"/>
      <c r="AO284" s="25"/>
      <c r="AP284" s="411">
        <v>20</v>
      </c>
      <c r="AQ284" s="111" t="s">
        <v>7</v>
      </c>
      <c r="AR284" s="83" t="s">
        <v>1487</v>
      </c>
      <c r="AS284" s="83" t="s">
        <v>20</v>
      </c>
      <c r="AT284" s="265"/>
      <c r="AU284" s="266"/>
      <c r="AV284" s="266"/>
      <c r="AW284" s="74" t="s">
        <v>206</v>
      </c>
      <c r="AX284" s="74" t="s">
        <v>207</v>
      </c>
      <c r="AY284" s="74" t="s">
        <v>208</v>
      </c>
      <c r="AZ284" s="74" t="s">
        <v>209</v>
      </c>
      <c r="BA284" s="152" t="s">
        <v>4</v>
      </c>
      <c r="BB284" s="86" t="s">
        <v>165</v>
      </c>
      <c r="BC284" s="86" t="s">
        <v>4</v>
      </c>
      <c r="BD284" s="86" t="s">
        <v>166</v>
      </c>
      <c r="BE284" s="95" t="s">
        <v>1458</v>
      </c>
      <c r="BF284" s="96" t="s">
        <v>1468</v>
      </c>
      <c r="BG284" s="96" t="s">
        <v>1469</v>
      </c>
      <c r="BH284" s="96" t="s">
        <v>1470</v>
      </c>
      <c r="BM284" s="155" t="s">
        <v>215</v>
      </c>
      <c r="BN284" s="154" t="s">
        <v>216</v>
      </c>
      <c r="BO284" s="154" t="s">
        <v>217</v>
      </c>
      <c r="BP284" s="154" t="s">
        <v>218</v>
      </c>
      <c r="BQ284" s="155" t="s">
        <v>219</v>
      </c>
      <c r="BR284" s="154" t="s">
        <v>220</v>
      </c>
      <c r="BS284" s="121" t="s">
        <v>221</v>
      </c>
      <c r="BT284" s="121" t="s">
        <v>222</v>
      </c>
      <c r="BU284" s="121" t="s">
        <v>215</v>
      </c>
      <c r="BV284" s="121" t="s">
        <v>216</v>
      </c>
      <c r="BW284" s="121" t="s">
        <v>217</v>
      </c>
      <c r="BX284" s="121" t="s">
        <v>218</v>
      </c>
      <c r="BY284" s="121" t="s">
        <v>283</v>
      </c>
      <c r="BZ284" s="154"/>
      <c r="CA284" s="154"/>
      <c r="CB284" s="154"/>
      <c r="CC284" s="155"/>
      <c r="CD284" s="155"/>
      <c r="CE284" s="155"/>
      <c r="CF284" s="155"/>
      <c r="CG284" s="245" t="s">
        <v>231</v>
      </c>
      <c r="CH284" s="154" t="s">
        <v>232</v>
      </c>
      <c r="CI284" s="156" t="s">
        <v>233</v>
      </c>
      <c r="CJ284" s="156" t="s">
        <v>234</v>
      </c>
      <c r="CK284" s="158"/>
      <c r="CL284" s="158"/>
      <c r="CM284" s="158"/>
      <c r="CN284" s="158"/>
      <c r="CO284" s="158"/>
      <c r="CP284" s="158"/>
      <c r="CQ284" s="158"/>
      <c r="CR284" s="158"/>
      <c r="CS284" s="158"/>
      <c r="CT284" s="158"/>
      <c r="CU284" s="158"/>
      <c r="CV284" s="158"/>
      <c r="CW284" s="158"/>
      <c r="CX284" s="158"/>
      <c r="CY284" s="158"/>
      <c r="CZ284" s="91"/>
      <c r="DA284" s="92"/>
      <c r="DB284" s="92"/>
      <c r="DC284" s="92"/>
      <c r="DD284" s="92"/>
      <c r="DE284" s="91" t="s">
        <v>235</v>
      </c>
      <c r="DF284" s="92"/>
      <c r="DG284" s="158"/>
      <c r="DH284" s="158"/>
      <c r="DI284" s="92"/>
      <c r="DJ284" s="91"/>
      <c r="DK284" s="91"/>
      <c r="DL284" s="91"/>
      <c r="DM284" s="127" t="s">
        <v>283</v>
      </c>
      <c r="DN284" s="127" t="s">
        <v>283</v>
      </c>
      <c r="DO284" s="127" t="s">
        <v>283</v>
      </c>
      <c r="DP284" s="127"/>
      <c r="DQ284" s="91"/>
      <c r="DR284" s="91"/>
      <c r="DS284" s="91"/>
      <c r="DT284" s="91"/>
      <c r="DU284" s="91" t="s">
        <v>1173</v>
      </c>
      <c r="DV284" s="91" t="s">
        <v>1174</v>
      </c>
      <c r="DW284" s="91" t="s">
        <v>1175</v>
      </c>
      <c r="DX284" s="91" t="s">
        <v>1176</v>
      </c>
      <c r="DY284" s="91"/>
      <c r="DZ284" s="91"/>
      <c r="EA284" s="91"/>
      <c r="EB284" s="91"/>
      <c r="EC284" s="91"/>
      <c r="ED284" s="91"/>
      <c r="EE284" s="91"/>
      <c r="EF284" s="91"/>
      <c r="EG284" s="94"/>
      <c r="EH284" s="94"/>
      <c r="EI284" s="95"/>
      <c r="EJ284" s="95"/>
      <c r="EK284" s="96"/>
      <c r="EL284" s="74"/>
      <c r="EM284" s="74"/>
      <c r="EN284" s="137"/>
      <c r="EO284" s="185"/>
      <c r="EP284" s="185"/>
      <c r="EQ284" s="185" t="s">
        <v>1471</v>
      </c>
      <c r="ER284" s="185" t="s">
        <v>1472</v>
      </c>
      <c r="ES284" s="185" t="s">
        <v>1473</v>
      </c>
      <c r="ET284" s="185"/>
      <c r="EU284" s="185"/>
      <c r="EV284" s="137"/>
      <c r="EW284" s="137"/>
      <c r="EX284" s="356"/>
      <c r="EY284" s="356"/>
      <c r="EZ284" s="356"/>
      <c r="FA284" s="356"/>
      <c r="FB284" s="356"/>
      <c r="FC284" s="356"/>
      <c r="FD284" s="356"/>
      <c r="FE284" s="356"/>
      <c r="FF284" s="248"/>
      <c r="FG284" s="248"/>
      <c r="FH284" s="248"/>
      <c r="FI284" s="248"/>
      <c r="FJ284" s="248"/>
      <c r="FK284" s="248"/>
      <c r="FL284" s="135">
        <v>1</v>
      </c>
      <c r="FM284" s="136"/>
      <c r="FN284" s="136"/>
      <c r="FO284" s="136"/>
      <c r="FP284" s="136"/>
      <c r="FQ284" s="136"/>
      <c r="FR284" s="136"/>
      <c r="FS284" s="136"/>
      <c r="FT284" s="136"/>
      <c r="FU284" s="136"/>
      <c r="FV284" s="136"/>
      <c r="FW284" s="249"/>
      <c r="FX284" s="249"/>
      <c r="FY284" s="249"/>
      <c r="FZ284" s="249"/>
      <c r="GA284" s="249"/>
      <c r="GB284" s="249"/>
      <c r="GC284" s="249"/>
      <c r="GD284" s="249"/>
      <c r="GE284" s="249"/>
      <c r="GF284" s="249"/>
      <c r="GG284" s="249"/>
      <c r="GH284" s="249"/>
      <c r="GI284" s="249"/>
      <c r="GJ284" s="249"/>
      <c r="GK284" s="249"/>
      <c r="GL284" s="249"/>
      <c r="GM284" s="249"/>
      <c r="GN284" s="249"/>
      <c r="GO284" s="249"/>
      <c r="GP284" s="249"/>
      <c r="GQ284" s="249"/>
      <c r="GR284" s="249"/>
      <c r="GS284" s="249"/>
      <c r="GT284" s="249"/>
      <c r="GU284" s="249"/>
      <c r="GV284" s="249"/>
      <c r="GW284" s="249"/>
      <c r="GX284" s="249"/>
      <c r="GY284" s="249"/>
      <c r="GZ284" s="249"/>
      <c r="HA284" s="249"/>
      <c r="HB284" s="249"/>
      <c r="HC284" s="249"/>
      <c r="HD284" s="249"/>
      <c r="HE284" s="249"/>
      <c r="HF284" s="249"/>
      <c r="HG284" s="249"/>
      <c r="HH284" s="249"/>
      <c r="HI284" s="249"/>
      <c r="HJ284" s="249"/>
      <c r="HK284" s="249"/>
      <c r="HL284" s="249"/>
      <c r="HM284" s="249"/>
      <c r="HN284" s="249"/>
      <c r="HO284" s="249"/>
      <c r="HP284" s="249"/>
      <c r="HQ284" s="249"/>
      <c r="HR284" s="249"/>
      <c r="HS284" s="249"/>
      <c r="HT284" s="249"/>
      <c r="HU284" s="249"/>
      <c r="HV284" s="249"/>
      <c r="HW284" s="249"/>
      <c r="HX284" s="249"/>
      <c r="HY284" s="249"/>
      <c r="HZ284" s="249"/>
      <c r="IA284" s="249"/>
      <c r="IB284" s="249"/>
      <c r="IC284" s="249"/>
      <c r="ID284" s="249"/>
      <c r="IE284" s="249"/>
      <c r="IF284" s="249"/>
      <c r="IG284" s="249"/>
      <c r="IH284" s="249"/>
      <c r="II284" s="249"/>
      <c r="IJ284" s="249"/>
      <c r="IK284" s="249"/>
      <c r="IL284" s="249"/>
      <c r="IM284" s="249"/>
      <c r="IN284" s="249"/>
      <c r="IO284" s="249"/>
      <c r="IP284" s="249"/>
      <c r="IQ284" s="249"/>
      <c r="IR284" s="249"/>
      <c r="IS284" s="249"/>
      <c r="IT284" s="249"/>
      <c r="IU284" s="249"/>
      <c r="IV284" s="249"/>
      <c r="IW284" s="249"/>
      <c r="IX284" s="249"/>
      <c r="IY284" s="249"/>
      <c r="IZ284" s="249"/>
      <c r="JA284" s="249"/>
      <c r="JB284" s="249"/>
      <c r="JC284" s="249"/>
      <c r="JD284" s="249"/>
      <c r="JE284" s="249"/>
      <c r="JF284" s="249"/>
      <c r="JG284" s="249"/>
      <c r="JH284" s="249"/>
      <c r="JI284" s="249"/>
      <c r="JJ284" s="249"/>
      <c r="JK284" s="249"/>
      <c r="JL284" s="249"/>
      <c r="JM284" s="249"/>
      <c r="JN284" s="249"/>
      <c r="JO284" s="249"/>
      <c r="JP284" s="249"/>
      <c r="JQ284" s="249"/>
      <c r="JR284" s="249"/>
      <c r="JS284" s="249"/>
      <c r="JT284" s="249"/>
      <c r="JU284" s="249"/>
      <c r="JV284" s="249"/>
      <c r="JW284" s="249"/>
      <c r="JX284" s="249"/>
      <c r="JY284" s="249"/>
      <c r="JZ284" s="249"/>
      <c r="KA284" s="249"/>
      <c r="KB284" s="249"/>
      <c r="KC284" s="249"/>
      <c r="KD284" s="249"/>
      <c r="KE284" s="249"/>
      <c r="KF284" s="249"/>
      <c r="KG284" s="249"/>
      <c r="KH284" s="249"/>
      <c r="KI284" s="249"/>
      <c r="KJ284" s="249"/>
      <c r="KK284" s="249"/>
      <c r="KL284" s="249"/>
      <c r="KM284" s="249"/>
      <c r="KN284" s="249"/>
      <c r="KO284" s="249"/>
      <c r="KP284" s="249"/>
      <c r="KQ284" s="249"/>
      <c r="KR284" s="249"/>
      <c r="KS284" s="249"/>
      <c r="KT284" s="249"/>
      <c r="KU284" s="249"/>
      <c r="KV284" s="249"/>
      <c r="KW284" s="249"/>
      <c r="KX284" s="249"/>
      <c r="KY284" s="249"/>
      <c r="KZ284" s="249"/>
      <c r="LA284" s="249"/>
      <c r="LB284" s="249"/>
      <c r="LC284" s="249"/>
      <c r="LD284" s="249"/>
      <c r="LE284" s="249"/>
      <c r="LF284" s="249"/>
      <c r="LG284" s="249"/>
      <c r="LH284" s="249"/>
      <c r="LI284" s="249"/>
      <c r="LJ284" s="249"/>
      <c r="LK284" s="249"/>
      <c r="LL284" s="249"/>
      <c r="LM284" s="249"/>
      <c r="LN284" s="249"/>
      <c r="LO284" s="249"/>
      <c r="LP284" s="249"/>
      <c r="LQ284" s="249"/>
      <c r="LR284" s="249"/>
      <c r="LS284" s="249"/>
      <c r="LT284" s="249"/>
      <c r="LU284" s="249"/>
      <c r="LV284" s="249"/>
      <c r="LW284" s="249"/>
      <c r="LX284" s="249"/>
      <c r="LY284" s="249"/>
      <c r="LZ284" s="249"/>
      <c r="MA284" s="249"/>
      <c r="MB284" s="249"/>
      <c r="MC284" s="249"/>
      <c r="MD284" s="249"/>
      <c r="ME284" s="249"/>
      <c r="MF284" s="249"/>
      <c r="MG284" s="249"/>
      <c r="MH284" s="249"/>
      <c r="MI284" s="249"/>
      <c r="MJ284" s="249"/>
      <c r="MK284" s="249"/>
      <c r="ML284" s="249"/>
      <c r="MM284" s="249"/>
      <c r="MN284" s="249"/>
      <c r="MO284" s="249"/>
      <c r="MP284" s="249"/>
      <c r="MQ284" s="249"/>
      <c r="MR284" s="249"/>
      <c r="MS284" s="249"/>
      <c r="MT284" s="249"/>
      <c r="MU284" s="249"/>
      <c r="MV284" s="249"/>
      <c r="MW284" s="249"/>
      <c r="MX284" s="249"/>
      <c r="MY284" s="249"/>
      <c r="MZ284" s="249"/>
      <c r="NA284" s="249"/>
      <c r="NB284" s="249"/>
      <c r="NC284" s="249"/>
      <c r="ND284" s="249"/>
      <c r="NE284" s="249"/>
      <c r="NF284" s="249"/>
      <c r="NG284" s="249"/>
      <c r="NH284" s="249"/>
      <c r="NI284" s="249"/>
      <c r="NJ284" s="249"/>
      <c r="NK284" s="249"/>
      <c r="NL284" s="249"/>
      <c r="NM284" s="249"/>
      <c r="NN284" s="249"/>
      <c r="NO284" s="249"/>
      <c r="NP284" s="249"/>
      <c r="NQ284" s="249"/>
      <c r="NR284" s="249"/>
      <c r="NS284" s="249"/>
      <c r="NT284" s="249"/>
      <c r="NU284" s="249"/>
      <c r="NV284" s="249"/>
      <c r="NW284" s="249"/>
      <c r="NX284" s="249"/>
      <c r="NY284" s="249"/>
      <c r="NZ284" s="249"/>
      <c r="OA284" s="249"/>
      <c r="OB284" s="249"/>
      <c r="OC284" s="249"/>
      <c r="OD284" s="249"/>
      <c r="OE284" s="249"/>
      <c r="OF284" s="249"/>
      <c r="OG284" s="249"/>
      <c r="OH284" s="249"/>
      <c r="OI284" s="249"/>
      <c r="OJ284" s="249"/>
      <c r="OK284" s="249"/>
      <c r="OL284" s="249"/>
      <c r="OM284" s="249"/>
      <c r="ON284" s="249"/>
      <c r="OO284" s="249"/>
      <c r="OP284" s="249"/>
      <c r="OQ284" s="249"/>
      <c r="OR284" s="249"/>
      <c r="OS284" s="249"/>
      <c r="OT284" s="249"/>
      <c r="OU284" s="249"/>
      <c r="OV284" s="249"/>
      <c r="OW284" s="249"/>
      <c r="OX284" s="249"/>
      <c r="OY284" s="249"/>
      <c r="OZ284" s="249"/>
      <c r="PA284" s="249"/>
      <c r="PB284" s="249"/>
      <c r="PC284" s="249"/>
      <c r="PD284" s="249"/>
      <c r="PE284" s="249"/>
      <c r="PF284" s="249"/>
      <c r="PG284" s="249"/>
      <c r="PH284" s="249"/>
      <c r="PI284" s="249"/>
      <c r="PJ284" s="249"/>
      <c r="PK284" s="249"/>
      <c r="PL284" s="249"/>
      <c r="PM284" s="249"/>
      <c r="PN284" s="249"/>
      <c r="PO284" s="249"/>
      <c r="PP284" s="249"/>
      <c r="PQ284" s="249"/>
      <c r="PR284" s="249"/>
      <c r="PS284" s="249"/>
      <c r="PT284" s="249"/>
      <c r="PU284" s="249"/>
      <c r="PV284" s="249"/>
      <c r="PW284" s="249"/>
      <c r="PX284" s="249"/>
      <c r="PY284" s="249"/>
      <c r="PZ284" s="249"/>
      <c r="QA284" s="249"/>
      <c r="QB284" s="249"/>
      <c r="QC284" s="249"/>
      <c r="QD284" s="249"/>
      <c r="QE284" s="249"/>
      <c r="QF284" s="249"/>
      <c r="QG284" s="249"/>
      <c r="QH284" s="249"/>
      <c r="QI284" s="249"/>
      <c r="QJ284" s="249"/>
      <c r="QK284" s="249"/>
      <c r="QL284" s="249"/>
      <c r="QM284" s="249"/>
      <c r="QN284" s="249"/>
      <c r="QO284" s="249"/>
      <c r="QP284" s="249"/>
      <c r="QQ284" s="249"/>
      <c r="QR284" s="249"/>
      <c r="QS284" s="249"/>
      <c r="QT284" s="249"/>
      <c r="QU284" s="249"/>
      <c r="QV284" s="249"/>
      <c r="QW284" s="249"/>
      <c r="QX284" s="249"/>
      <c r="QY284" s="249"/>
      <c r="QZ284" s="249"/>
      <c r="RA284" s="249"/>
      <c r="RB284" s="249"/>
      <c r="RC284" s="249"/>
      <c r="RD284" s="249"/>
      <c r="RE284" s="249"/>
      <c r="RF284" s="249"/>
      <c r="RG284" s="249"/>
      <c r="RH284" s="249"/>
      <c r="RI284" s="249"/>
      <c r="RJ284" s="249"/>
      <c r="RK284" s="249"/>
      <c r="RL284" s="249"/>
      <c r="RM284" s="249"/>
      <c r="RN284" s="249"/>
      <c r="RO284" s="249"/>
      <c r="RP284" s="249"/>
      <c r="RQ284" s="249"/>
      <c r="RR284" s="249"/>
      <c r="RS284" s="249"/>
      <c r="RT284" s="249"/>
      <c r="RU284" s="249"/>
      <c r="RV284" s="249"/>
      <c r="RW284" s="249"/>
      <c r="RX284" s="249"/>
      <c r="RY284" s="249"/>
      <c r="RZ284" s="249"/>
      <c r="SA284" s="249"/>
      <c r="SB284" s="249"/>
      <c r="SC284" s="249"/>
      <c r="SD284" s="249"/>
      <c r="SE284" s="249"/>
      <c r="SF284" s="249"/>
      <c r="SG284" s="249"/>
      <c r="SH284" s="249"/>
      <c r="SI284" s="249"/>
      <c r="SJ284" s="249"/>
      <c r="SK284" s="249"/>
      <c r="SL284" s="249"/>
      <c r="SM284" s="249"/>
      <c r="SN284" s="249"/>
      <c r="SO284" s="249"/>
      <c r="SP284" s="249"/>
      <c r="SQ284" s="249"/>
      <c r="SR284" s="249"/>
      <c r="SS284" s="249"/>
      <c r="ST284" s="249"/>
      <c r="SU284" s="249"/>
      <c r="SV284" s="249"/>
      <c r="SW284" s="249"/>
      <c r="SX284" s="249"/>
      <c r="SY284" s="249"/>
      <c r="SZ284" s="249"/>
      <c r="TA284" s="249"/>
      <c r="TB284" s="249"/>
      <c r="TC284" s="249"/>
      <c r="TD284" s="249"/>
      <c r="TE284" s="249"/>
      <c r="TF284" s="249"/>
      <c r="TG284" s="249"/>
      <c r="TH284" s="249"/>
      <c r="TI284" s="249"/>
      <c r="TJ284" s="249"/>
      <c r="TK284" s="249"/>
      <c r="TL284" s="249"/>
      <c r="TM284" s="249"/>
      <c r="TN284" s="249"/>
      <c r="TO284" s="249"/>
      <c r="TP284" s="249"/>
      <c r="TQ284" s="249"/>
      <c r="TR284" s="249"/>
      <c r="TS284" s="249"/>
      <c r="TT284" s="249"/>
      <c r="TU284" s="249"/>
      <c r="TV284" s="249"/>
      <c r="TW284" s="249"/>
      <c r="TX284" s="249"/>
      <c r="TY284" s="249"/>
      <c r="TZ284" s="249"/>
      <c r="UA284" s="249"/>
      <c r="UB284" s="249"/>
      <c r="UC284" s="249"/>
      <c r="UD284" s="249"/>
      <c r="UE284" s="249"/>
      <c r="UF284" s="249"/>
      <c r="UG284" s="249"/>
      <c r="UH284" s="249"/>
      <c r="UI284" s="249"/>
      <c r="UJ284" s="249"/>
      <c r="UK284" s="249"/>
      <c r="UL284" s="249"/>
      <c r="UM284" s="249"/>
      <c r="UN284" s="249"/>
      <c r="UO284" s="249"/>
      <c r="UP284" s="249"/>
      <c r="UQ284" s="249"/>
      <c r="UR284" s="249"/>
      <c r="US284" s="249"/>
      <c r="UT284" s="249"/>
      <c r="UU284" s="249"/>
      <c r="UV284" s="249"/>
      <c r="UW284" s="249"/>
      <c r="UX284" s="249"/>
      <c r="UY284" s="249"/>
      <c r="UZ284" s="249"/>
      <c r="VA284" s="249"/>
      <c r="VB284" s="249"/>
      <c r="VC284" s="249"/>
      <c r="VD284" s="249"/>
      <c r="VE284" s="249"/>
      <c r="VF284" s="249"/>
      <c r="VG284" s="249"/>
      <c r="VH284" s="249"/>
      <c r="VI284" s="249"/>
      <c r="VJ284" s="249"/>
      <c r="VK284" s="249"/>
      <c r="VL284" s="249"/>
      <c r="VM284" s="249"/>
      <c r="VN284" s="249"/>
      <c r="VO284" s="249"/>
      <c r="VP284" s="249"/>
      <c r="VQ284" s="249"/>
      <c r="VR284" s="249"/>
      <c r="VS284" s="249"/>
      <c r="VT284" s="249"/>
      <c r="VU284" s="249"/>
      <c r="VV284" s="249"/>
      <c r="VW284" s="249"/>
      <c r="VX284" s="249"/>
      <c r="VY284" s="249"/>
      <c r="VZ284" s="249"/>
      <c r="WA284" s="249"/>
      <c r="WB284" s="249"/>
      <c r="WC284" s="249"/>
      <c r="WD284" s="249"/>
      <c r="WE284" s="249"/>
      <c r="WF284" s="249"/>
      <c r="WG284" s="249"/>
      <c r="WH284" s="249"/>
      <c r="WI284" s="249"/>
      <c r="WJ284" s="249"/>
      <c r="WK284" s="249"/>
      <c r="WL284" s="249"/>
      <c r="WM284" s="249"/>
      <c r="WN284" s="249"/>
      <c r="WO284" s="249"/>
      <c r="WP284" s="249"/>
      <c r="WQ284" s="249"/>
      <c r="WR284" s="249"/>
      <c r="WS284" s="249"/>
      <c r="WT284" s="249"/>
      <c r="WU284" s="249"/>
      <c r="WV284" s="249"/>
      <c r="WW284" s="249"/>
      <c r="WX284" s="249"/>
      <c r="WY284" s="249"/>
      <c r="WZ284" s="249"/>
      <c r="XA284" s="249"/>
      <c r="XB284" s="249"/>
      <c r="XC284" s="249"/>
      <c r="XD284" s="249"/>
      <c r="XE284" s="249"/>
      <c r="XF284" s="249"/>
      <c r="XG284" s="249"/>
      <c r="XH284" s="249"/>
      <c r="XI284" s="249"/>
      <c r="XJ284" s="249"/>
      <c r="XK284" s="249"/>
      <c r="XL284" s="249"/>
      <c r="XM284" s="249"/>
      <c r="XN284" s="249"/>
      <c r="XO284" s="249"/>
      <c r="XP284" s="249"/>
      <c r="XQ284" s="249"/>
      <c r="XR284" s="249"/>
      <c r="XS284" s="249"/>
      <c r="XT284" s="249"/>
      <c r="XU284" s="249"/>
      <c r="XV284" s="249"/>
      <c r="XW284" s="249"/>
      <c r="XX284" s="249"/>
      <c r="XY284" s="249"/>
      <c r="XZ284" s="249"/>
      <c r="YA284" s="249"/>
      <c r="YB284" s="249"/>
      <c r="YC284" s="249"/>
      <c r="YD284" s="249"/>
      <c r="YE284" s="249"/>
      <c r="YF284" s="249"/>
      <c r="YG284" s="249"/>
      <c r="YH284" s="249"/>
      <c r="YI284" s="249"/>
      <c r="YJ284" s="249"/>
      <c r="YK284" s="249"/>
      <c r="YL284" s="249"/>
      <c r="YM284" s="249"/>
      <c r="YN284" s="249"/>
      <c r="YO284" s="249"/>
      <c r="YP284" s="249"/>
      <c r="YQ284" s="249"/>
      <c r="YR284" s="249"/>
      <c r="YS284" s="249"/>
      <c r="YT284" s="249"/>
      <c r="YU284" s="249"/>
      <c r="YV284" s="249"/>
      <c r="YW284" s="249"/>
      <c r="YX284" s="249"/>
      <c r="YY284" s="249"/>
      <c r="YZ284" s="249"/>
      <c r="ZA284" s="249"/>
      <c r="ZB284" s="249"/>
      <c r="ZC284" s="249"/>
      <c r="ZD284" s="249"/>
      <c r="ZE284" s="249"/>
      <c r="ZF284" s="249"/>
      <c r="ZG284" s="249"/>
      <c r="ZH284" s="249"/>
      <c r="ZI284" s="249"/>
      <c r="ZJ284" s="249"/>
      <c r="ZK284" s="249"/>
      <c r="ZL284" s="249"/>
      <c r="ZM284" s="249"/>
      <c r="ZN284" s="249"/>
      <c r="ZO284" s="249"/>
      <c r="ZP284" s="249"/>
      <c r="ZQ284" s="249"/>
      <c r="ZR284" s="249"/>
      <c r="ZS284" s="249"/>
      <c r="ZT284" s="249"/>
      <c r="ZU284" s="249"/>
      <c r="ZV284" s="249"/>
      <c r="ZW284" s="249"/>
      <c r="ZX284" s="249"/>
      <c r="ZY284" s="249"/>
      <c r="ZZ284" s="249"/>
      <c r="AAA284" s="249"/>
      <c r="AAB284" s="249"/>
      <c r="AAC284" s="249"/>
      <c r="AAD284" s="249"/>
      <c r="AAE284" s="249"/>
      <c r="AAF284" s="249"/>
      <c r="AAG284" s="249"/>
      <c r="AAH284" s="249"/>
      <c r="AAI284" s="249"/>
      <c r="AAJ284" s="249"/>
      <c r="AAK284" s="249"/>
      <c r="AAL284" s="249"/>
      <c r="AAM284" s="249"/>
      <c r="AAN284" s="249"/>
      <c r="AAO284" s="249"/>
      <c r="AAP284" s="249"/>
      <c r="AAQ284" s="249"/>
      <c r="AAR284" s="249"/>
      <c r="AAS284" s="249"/>
      <c r="AAT284" s="249"/>
      <c r="AAU284" s="249"/>
      <c r="AAV284" s="249"/>
      <c r="AAW284" s="249"/>
      <c r="AAX284" s="249"/>
      <c r="AAY284" s="249"/>
      <c r="AAZ284" s="249"/>
      <c r="ABA284" s="249"/>
      <c r="ABB284" s="249"/>
      <c r="ABC284" s="249"/>
      <c r="ABD284" s="249"/>
      <c r="ABE284" s="249"/>
      <c r="ABF284" s="249"/>
      <c r="ABG284" s="249"/>
      <c r="ABH284" s="249"/>
      <c r="ABI284" s="249"/>
      <c r="ABJ284" s="249"/>
      <c r="ABK284" s="249"/>
      <c r="ABL284" s="249"/>
      <c r="ABM284" s="249"/>
      <c r="ABN284" s="249"/>
      <c r="ABO284" s="249"/>
      <c r="ABP284" s="249"/>
      <c r="ABQ284" s="249"/>
      <c r="ABR284" s="249"/>
      <c r="ABS284" s="249"/>
      <c r="ABT284" s="249"/>
      <c r="ABU284" s="249"/>
      <c r="ABV284" s="249"/>
      <c r="ABW284" s="249"/>
      <c r="ABX284" s="249"/>
      <c r="ABY284" s="249"/>
      <c r="ABZ284" s="249"/>
      <c r="ACA284" s="249"/>
      <c r="ACB284" s="249"/>
      <c r="ACC284" s="249"/>
      <c r="ACD284" s="249"/>
      <c r="ACE284" s="249"/>
      <c r="ACF284" s="249"/>
      <c r="ACG284" s="249"/>
      <c r="ACH284" s="249"/>
      <c r="ACI284" s="249"/>
      <c r="ACJ284" s="249"/>
      <c r="ACK284" s="249"/>
      <c r="ACL284" s="249"/>
      <c r="ACM284" s="249"/>
      <c r="ACN284" s="249"/>
      <c r="ACO284" s="249"/>
      <c r="ACP284" s="249"/>
      <c r="ACQ284" s="249"/>
      <c r="ACR284" s="249"/>
      <c r="ACS284" s="249"/>
      <c r="ACT284" s="249"/>
      <c r="ACU284" s="249"/>
      <c r="ACV284" s="249"/>
      <c r="ACW284" s="249"/>
      <c r="ACX284" s="249"/>
      <c r="ACY284" s="249"/>
      <c r="ACZ284" s="249"/>
      <c r="ADA284" s="249"/>
      <c r="ADB284" s="249"/>
      <c r="ADC284" s="249"/>
      <c r="ADD284" s="249"/>
      <c r="ADE284" s="249"/>
      <c r="ADF284" s="249"/>
      <c r="ADG284" s="249"/>
      <c r="ADH284" s="249"/>
      <c r="ADI284" s="249"/>
      <c r="ADJ284" s="249"/>
      <c r="ADK284" s="249"/>
      <c r="ADL284" s="249"/>
      <c r="ADM284" s="249"/>
      <c r="ADN284" s="249"/>
      <c r="ADO284" s="249"/>
      <c r="ADP284" s="249"/>
      <c r="ADQ284" s="249"/>
      <c r="ADR284" s="249"/>
      <c r="ADS284" s="249"/>
      <c r="ADT284" s="249"/>
      <c r="ADU284" s="249"/>
      <c r="ADV284" s="249"/>
      <c r="ADW284" s="249"/>
      <c r="ADX284" s="249"/>
      <c r="ADY284" s="249"/>
      <c r="ADZ284" s="249"/>
      <c r="AEA284" s="249"/>
      <c r="AEB284" s="249"/>
      <c r="AEC284" s="249"/>
      <c r="AED284" s="249"/>
      <c r="AEE284" s="249"/>
      <c r="AEF284" s="249"/>
      <c r="AEG284" s="249"/>
      <c r="AEH284" s="249"/>
      <c r="AEI284" s="249"/>
      <c r="AEJ284" s="249"/>
      <c r="AEK284" s="249"/>
      <c r="AEL284" s="249"/>
      <c r="AEM284" s="249"/>
      <c r="AEN284" s="249"/>
      <c r="AEO284" s="249"/>
      <c r="AEP284" s="249"/>
      <c r="AEQ284" s="249"/>
      <c r="AER284" s="249"/>
      <c r="AES284" s="249"/>
      <c r="AET284" s="249"/>
      <c r="AEU284" s="249"/>
      <c r="AEV284" s="249"/>
      <c r="AEW284" s="249"/>
      <c r="AEX284" s="249"/>
      <c r="AEY284" s="249"/>
      <c r="AEZ284" s="249"/>
      <c r="AFA284" s="249"/>
      <c r="AFB284" s="249"/>
      <c r="AFC284" s="249"/>
      <c r="AFD284" s="249"/>
      <c r="AFE284" s="249"/>
      <c r="AFF284" s="249"/>
      <c r="AFG284" s="249"/>
      <c r="AFH284" s="249"/>
      <c r="AFI284" s="249"/>
      <c r="AFJ284" s="249"/>
      <c r="AFK284" s="249"/>
      <c r="AFL284" s="249"/>
      <c r="AFM284" s="249"/>
      <c r="AFN284" s="249"/>
      <c r="AFO284" s="249"/>
      <c r="AFP284" s="249"/>
      <c r="AFQ284" s="249"/>
      <c r="AFR284" s="249"/>
      <c r="AFS284" s="249"/>
      <c r="AFT284" s="249"/>
      <c r="AFU284" s="249"/>
      <c r="AFV284" s="249"/>
      <c r="AFW284" s="249"/>
      <c r="AFX284" s="249"/>
      <c r="AFY284" s="249"/>
      <c r="AFZ284" s="249"/>
      <c r="AGA284" s="249"/>
      <c r="AGB284" s="249"/>
      <c r="AGC284" s="249"/>
      <c r="AGD284" s="249"/>
      <c r="AGE284" s="249"/>
      <c r="AGF284" s="249"/>
      <c r="AGG284" s="249"/>
      <c r="AGH284" s="249"/>
      <c r="AGI284" s="249"/>
      <c r="AGJ284" s="249"/>
      <c r="AGK284" s="249"/>
      <c r="AGL284" s="249"/>
      <c r="AGM284" s="249"/>
      <c r="AGN284" s="249"/>
      <c r="AGO284" s="249"/>
      <c r="AGP284" s="249"/>
      <c r="AGQ284" s="249"/>
      <c r="AGR284" s="249"/>
      <c r="AGS284" s="249"/>
      <c r="AGT284" s="249"/>
      <c r="AGU284" s="249"/>
      <c r="AGV284" s="249"/>
      <c r="AGW284" s="249"/>
      <c r="AGX284" s="249"/>
      <c r="AGY284" s="249"/>
      <c r="AGZ284" s="249"/>
      <c r="AHA284" s="249"/>
      <c r="AHB284" s="249"/>
      <c r="AHC284" s="249"/>
      <c r="AHD284" s="249"/>
      <c r="AHE284" s="249"/>
      <c r="AHF284" s="249"/>
      <c r="AHG284" s="249"/>
      <c r="AHH284" s="249"/>
      <c r="AHI284" s="249"/>
      <c r="AHJ284" s="249"/>
      <c r="AHK284" s="249"/>
      <c r="AHL284" s="249"/>
      <c r="AHM284" s="249"/>
      <c r="AHN284" s="249"/>
      <c r="AHO284" s="249"/>
      <c r="AHP284" s="249"/>
      <c r="AHQ284" s="249"/>
      <c r="AHR284" s="249"/>
      <c r="AHS284" s="249"/>
      <c r="AHT284" s="249"/>
      <c r="AHU284" s="249"/>
      <c r="AHV284" s="249"/>
      <c r="AHW284" s="249"/>
      <c r="AHX284" s="249"/>
      <c r="AHY284" s="249"/>
      <c r="AHZ284" s="249"/>
      <c r="AIA284" s="249"/>
      <c r="AIB284" s="249"/>
      <c r="AIC284" s="249"/>
      <c r="AID284" s="249"/>
      <c r="AIE284" s="249"/>
      <c r="AIF284" s="249"/>
      <c r="AIG284" s="249"/>
      <c r="AIH284" s="249"/>
      <c r="AII284" s="249"/>
      <c r="AIJ284" s="249"/>
      <c r="AIK284" s="249"/>
      <c r="AIL284" s="249"/>
      <c r="AIM284" s="249"/>
      <c r="AIN284" s="249"/>
      <c r="AIO284" s="249"/>
      <c r="AIP284" s="249"/>
      <c r="AIQ284" s="249"/>
      <c r="AIR284" s="249"/>
      <c r="AIS284" s="249"/>
      <c r="AIT284" s="249"/>
      <c r="AIU284" s="249"/>
      <c r="AIV284" s="249"/>
      <c r="AIW284" s="249"/>
      <c r="AIX284" s="249"/>
      <c r="AIY284" s="249"/>
      <c r="AIZ284" s="249"/>
      <c r="AJA284" s="249"/>
      <c r="AJB284" s="249"/>
      <c r="AJC284" s="249"/>
      <c r="AJD284" s="249"/>
      <c r="AJE284" s="249"/>
      <c r="AJF284" s="249"/>
      <c r="AJG284" s="249"/>
      <c r="AJH284" s="249"/>
      <c r="AJI284" s="249"/>
      <c r="AJJ284" s="249"/>
      <c r="AJK284" s="249"/>
      <c r="AJL284" s="249"/>
      <c r="AJM284" s="249"/>
      <c r="AJN284" s="249"/>
      <c r="AJO284" s="249"/>
      <c r="AJP284" s="249"/>
      <c r="AJQ284" s="249"/>
      <c r="AJR284" s="249"/>
      <c r="AJS284" s="249"/>
      <c r="AJT284" s="249"/>
      <c r="AJU284" s="249"/>
      <c r="AJV284" s="249"/>
      <c r="AJW284" s="249"/>
      <c r="AJX284" s="249"/>
      <c r="AJY284" s="249"/>
      <c r="AJZ284" s="249"/>
      <c r="AKA284" s="249"/>
      <c r="AKB284" s="249"/>
      <c r="AKC284" s="249"/>
      <c r="AKD284" s="249"/>
      <c r="AKE284" s="249"/>
      <c r="AKF284" s="249"/>
      <c r="AKG284" s="249"/>
      <c r="AKH284" s="249"/>
      <c r="AKI284" s="249"/>
      <c r="AKJ284" s="249"/>
      <c r="AKK284" s="249"/>
      <c r="AKL284" s="249"/>
      <c r="AKM284" s="249"/>
      <c r="AKN284" s="249"/>
      <c r="AKO284" s="249"/>
      <c r="AKP284" s="249"/>
      <c r="AKQ284" s="249"/>
      <c r="AKR284" s="249"/>
      <c r="AKS284" s="249"/>
      <c r="AKT284" s="249"/>
      <c r="AKU284" s="249"/>
      <c r="AKV284" s="249"/>
      <c r="AKW284" s="249"/>
      <c r="AKX284" s="249"/>
      <c r="AKY284" s="249"/>
      <c r="AKZ284" s="249"/>
      <c r="ALA284" s="249"/>
      <c r="ALB284" s="249"/>
      <c r="ALC284" s="249"/>
      <c r="ALD284" s="249"/>
      <c r="ALE284" s="249"/>
      <c r="ALF284" s="249"/>
      <c r="ALG284" s="249"/>
      <c r="ALH284" s="249"/>
      <c r="ALI284" s="249"/>
      <c r="ALJ284" s="249"/>
      <c r="ALK284" s="249"/>
      <c r="ALL284" s="249"/>
      <c r="ALM284" s="249"/>
      <c r="ALN284" s="249"/>
      <c r="ALO284" s="249"/>
      <c r="ALP284" s="249"/>
      <c r="ALQ284" s="249"/>
      <c r="ALR284" s="249"/>
      <c r="ALS284" s="249"/>
      <c r="ALT284" s="249"/>
      <c r="ALU284" s="249"/>
      <c r="ALV284" s="249"/>
      <c r="ALW284" s="249"/>
      <c r="ALX284" s="249"/>
      <c r="ALY284" s="249"/>
      <c r="ALZ284" s="249"/>
      <c r="AMA284" s="249"/>
      <c r="AMB284" s="249"/>
      <c r="AMC284" s="249"/>
      <c r="AMD284" s="249"/>
      <c r="AME284" s="249"/>
      <c r="AMF284" s="249"/>
      <c r="AMG284" s="249"/>
      <c r="AMH284" s="249"/>
      <c r="AMI284" s="249"/>
      <c r="AMJ284" s="249"/>
      <c r="AMK284" s="249"/>
      <c r="AML284" s="249"/>
      <c r="AMM284" s="249"/>
      <c r="AMN284" s="249"/>
      <c r="AMO284" s="249"/>
      <c r="AMP284" s="249"/>
      <c r="AMQ284" s="249"/>
      <c r="AMR284" s="249"/>
      <c r="AMS284" s="249"/>
      <c r="AMT284" s="249"/>
      <c r="AMU284" s="249"/>
      <c r="AMV284" s="249"/>
      <c r="AMW284" s="249"/>
      <c r="AMX284" s="249"/>
      <c r="AMY284" s="249"/>
      <c r="AMZ284" s="249"/>
      <c r="ANA284" s="249"/>
      <c r="ANB284" s="249"/>
      <c r="ANC284" s="249"/>
      <c r="AND284" s="249"/>
      <c r="ANE284" s="249"/>
      <c r="ANF284" s="249"/>
      <c r="ANG284" s="249"/>
      <c r="ANH284" s="249"/>
      <c r="ANI284" s="249"/>
      <c r="ANJ284" s="249"/>
      <c r="ANK284" s="249"/>
      <c r="ANL284" s="249"/>
      <c r="ANM284" s="249"/>
      <c r="ANN284" s="249"/>
      <c r="ANO284" s="249"/>
      <c r="ANP284" s="249"/>
      <c r="ANQ284" s="249"/>
      <c r="ANR284" s="249"/>
      <c r="ANS284" s="249"/>
      <c r="ANT284" s="249"/>
      <c r="ANU284" s="249"/>
      <c r="ANV284" s="249"/>
      <c r="ANW284" s="249"/>
      <c r="ANX284" s="249"/>
      <c r="ANY284" s="249"/>
      <c r="ANZ284" s="249"/>
      <c r="AOA284" s="249"/>
      <c r="AOB284" s="249"/>
      <c r="AOC284" s="249"/>
      <c r="AOD284" s="249"/>
      <c r="AOE284" s="249"/>
      <c r="AOF284" s="249"/>
      <c r="AOG284" s="249"/>
      <c r="AOH284" s="249"/>
      <c r="AOI284" s="249"/>
      <c r="AOJ284" s="249"/>
      <c r="AOK284" s="249"/>
      <c r="AOL284" s="249"/>
      <c r="AOM284" s="249"/>
      <c r="AON284" s="249"/>
      <c r="AOO284" s="249"/>
      <c r="AOP284" s="249"/>
      <c r="AOQ284" s="249"/>
      <c r="AOR284" s="249"/>
      <c r="AOS284" s="249"/>
      <c r="AOT284" s="249"/>
      <c r="AOU284" s="249"/>
      <c r="AOV284" s="249"/>
      <c r="AOW284" s="249"/>
      <c r="AOX284" s="249"/>
      <c r="AOY284" s="249"/>
      <c r="AOZ284" s="249"/>
      <c r="APA284" s="249"/>
      <c r="APB284" s="249"/>
      <c r="APC284" s="249"/>
      <c r="APD284" s="249"/>
      <c r="APE284" s="249"/>
      <c r="APF284" s="249"/>
      <c r="APG284" s="249"/>
      <c r="APH284" s="249"/>
      <c r="API284" s="249"/>
      <c r="APJ284" s="249"/>
      <c r="APK284" s="249"/>
      <c r="APL284" s="249"/>
      <c r="APM284" s="249"/>
      <c r="APN284" s="249"/>
      <c r="APO284" s="249"/>
      <c r="APP284" s="249"/>
    </row>
    <row r="285" spans="1:1108" s="153" customFormat="1">
      <c r="A285" s="199">
        <v>567</v>
      </c>
      <c r="B285" s="232">
        <v>270</v>
      </c>
      <c r="C285" s="201"/>
      <c r="D285" s="206"/>
      <c r="E285" s="206"/>
      <c r="F285" s="326"/>
      <c r="G285" s="206"/>
      <c r="H285" s="206"/>
      <c r="I285" s="206"/>
      <c r="J285" s="326"/>
      <c r="K285" s="326"/>
      <c r="L285" s="319"/>
      <c r="M285" s="332"/>
      <c r="N285" s="319"/>
      <c r="O285" s="321"/>
      <c r="P285" s="217"/>
      <c r="Q285" s="217"/>
      <c r="R285" s="217"/>
      <c r="S285" s="213"/>
      <c r="T285" s="213"/>
      <c r="U285" s="213"/>
      <c r="V285" s="213"/>
      <c r="W285" s="213"/>
      <c r="X285" s="213"/>
      <c r="Y285" s="213"/>
      <c r="Z285" s="200"/>
      <c r="AA285" s="213"/>
      <c r="AB285" s="213"/>
      <c r="AC285" s="213"/>
      <c r="AD285" s="213"/>
      <c r="AE285" s="213"/>
      <c r="AF285" s="213"/>
      <c r="AG285" s="217"/>
      <c r="AH285" s="213"/>
      <c r="AI285" s="213"/>
      <c r="AJ285" s="217"/>
      <c r="AK285" s="217"/>
      <c r="AL285" s="321"/>
      <c r="AM285" s="321"/>
      <c r="AN285" s="321"/>
      <c r="AO285" s="321"/>
      <c r="AP285" s="217"/>
      <c r="AQ285" s="217"/>
      <c r="AR285" s="217"/>
      <c r="AS285" s="217"/>
      <c r="AT285" s="345"/>
      <c r="AU285" s="345"/>
      <c r="AV285" s="345"/>
      <c r="AW285" s="412"/>
      <c r="AX285" s="345"/>
      <c r="AY285" s="345"/>
      <c r="AZ285" s="345"/>
      <c r="BA285" s="412"/>
      <c r="BB285" s="413"/>
      <c r="BC285" s="413"/>
      <c r="BD285" s="413"/>
      <c r="BE285" s="414"/>
      <c r="BF285" s="345"/>
      <c r="BG285" s="345"/>
      <c r="BH285" s="345"/>
      <c r="BI285" s="235"/>
      <c r="BJ285" s="235"/>
      <c r="BK285" s="235"/>
      <c r="BL285" s="235"/>
      <c r="BM285" s="412"/>
      <c r="BN285" s="345"/>
      <c r="BO285" s="345"/>
      <c r="BP285" s="345"/>
      <c r="BQ285" s="412"/>
      <c r="BR285" s="345"/>
      <c r="BS285" s="222" t="s">
        <v>283</v>
      </c>
      <c r="BT285" s="222" t="s">
        <v>283</v>
      </c>
      <c r="BU285" s="222" t="s">
        <v>283</v>
      </c>
      <c r="BV285" s="222" t="s">
        <v>283</v>
      </c>
      <c r="BW285" s="222" t="s">
        <v>283</v>
      </c>
      <c r="BX285" s="222" t="s">
        <v>283</v>
      </c>
      <c r="BY285" s="222" t="s">
        <v>283</v>
      </c>
      <c r="BZ285" s="345"/>
      <c r="CA285" s="345"/>
      <c r="CB285" s="345"/>
      <c r="CC285" s="412"/>
      <c r="CD285" s="345"/>
      <c r="CE285" s="345"/>
      <c r="CF285" s="345"/>
      <c r="CG285" s="412"/>
      <c r="CH285" s="345"/>
      <c r="CI285" s="345"/>
      <c r="CJ285" s="345"/>
      <c r="CK285" s="345"/>
      <c r="CL285" s="345"/>
      <c r="CM285" s="345"/>
      <c r="CN285" s="345"/>
      <c r="CO285" s="345"/>
      <c r="CP285" s="345"/>
      <c r="CQ285" s="345"/>
      <c r="CR285" s="345"/>
      <c r="CS285" s="345"/>
      <c r="CT285" s="345"/>
      <c r="CU285" s="345"/>
      <c r="CV285" s="345"/>
      <c r="CW285" s="345"/>
      <c r="CX285" s="345"/>
      <c r="CY285" s="345"/>
      <c r="CZ285" s="414"/>
      <c r="DA285" s="415"/>
      <c r="DB285" s="415"/>
      <c r="DC285" s="415"/>
      <c r="DD285" s="415"/>
      <c r="DE285" s="414"/>
      <c r="DF285" s="415"/>
      <c r="DG285" s="345"/>
      <c r="DH285" s="345"/>
      <c r="DI285" s="416"/>
      <c r="DJ285" s="345"/>
      <c r="DK285" s="345"/>
      <c r="DL285" s="345"/>
      <c r="DM285" s="228" t="s">
        <v>283</v>
      </c>
      <c r="DN285" s="228" t="s">
        <v>283</v>
      </c>
      <c r="DO285" s="228" t="s">
        <v>283</v>
      </c>
      <c r="DP285" s="228"/>
      <c r="DQ285" s="345"/>
      <c r="DR285" s="345"/>
      <c r="DS285" s="345"/>
      <c r="DT285" s="345"/>
      <c r="DU285" s="412"/>
      <c r="DV285" s="345"/>
      <c r="DW285" s="345"/>
      <c r="DX285" s="345"/>
      <c r="DY285" s="345"/>
      <c r="DZ285" s="345"/>
      <c r="EA285" s="345"/>
      <c r="EB285" s="345"/>
      <c r="EC285" s="345"/>
      <c r="ED285" s="345"/>
      <c r="EE285" s="345"/>
      <c r="EF285" s="345"/>
      <c r="EG285" s="319"/>
      <c r="EH285" s="319"/>
      <c r="EI285" s="319"/>
      <c r="EJ285" s="319"/>
      <c r="EK285" s="200"/>
      <c r="EL285" s="319"/>
      <c r="EM285" s="319"/>
      <c r="EN285" s="319"/>
      <c r="EO285" s="200"/>
      <c r="EP285" s="281"/>
      <c r="EQ285" s="281"/>
      <c r="ER285" s="281"/>
      <c r="ES285" s="281"/>
      <c r="ET285" s="281"/>
      <c r="EU285" s="281"/>
      <c r="EV285" s="281"/>
      <c r="EW285" s="200"/>
      <c r="EX285" s="200"/>
      <c r="EY285" s="319"/>
      <c r="EZ285" s="319"/>
      <c r="FA285" s="319"/>
      <c r="FB285" s="319"/>
      <c r="FC285" s="319"/>
      <c r="FD285" s="319"/>
      <c r="FE285" s="319"/>
      <c r="FF285" s="319"/>
      <c r="FG285" s="317"/>
      <c r="FH285" s="317"/>
      <c r="FI285" s="317"/>
      <c r="FJ285" s="317"/>
      <c r="FK285" s="317"/>
      <c r="FL285" s="234">
        <v>1</v>
      </c>
      <c r="FM285" s="222"/>
      <c r="FN285" s="222"/>
      <c r="FO285" s="222"/>
      <c r="FP285" s="222"/>
      <c r="FQ285" s="222"/>
      <c r="FR285" s="222"/>
      <c r="FS285" s="222"/>
      <c r="FT285" s="222"/>
      <c r="FU285" s="222"/>
      <c r="FV285" s="222"/>
      <c r="FW285" s="252"/>
      <c r="FX285" s="252"/>
      <c r="FY285" s="252"/>
      <c r="FZ285" s="252"/>
      <c r="GA285" s="252"/>
      <c r="GB285" s="252"/>
      <c r="GC285" s="252"/>
      <c r="GD285" s="252"/>
      <c r="GE285" s="252"/>
      <c r="GF285" s="252"/>
      <c r="GG285" s="252"/>
      <c r="GH285" s="252"/>
      <c r="GI285" s="252"/>
      <c r="GJ285" s="252"/>
      <c r="GK285" s="252"/>
      <c r="GL285" s="252"/>
      <c r="GM285" s="252"/>
      <c r="GN285" s="252"/>
      <c r="GO285" s="252"/>
      <c r="GP285" s="252"/>
      <c r="GQ285" s="252"/>
      <c r="GR285" s="252"/>
      <c r="GS285" s="252"/>
      <c r="GT285" s="252"/>
      <c r="GU285" s="252"/>
      <c r="GV285" s="252"/>
      <c r="GW285" s="252"/>
      <c r="GX285" s="252"/>
      <c r="GY285" s="252"/>
      <c r="GZ285" s="252"/>
      <c r="HA285" s="252"/>
      <c r="HB285" s="252"/>
      <c r="HC285" s="252"/>
      <c r="HD285" s="252"/>
      <c r="HE285" s="252"/>
      <c r="HF285" s="252"/>
      <c r="HG285" s="252"/>
      <c r="HH285" s="252"/>
      <c r="HI285" s="252"/>
      <c r="HJ285" s="252"/>
      <c r="HK285" s="252"/>
      <c r="HL285" s="252"/>
      <c r="HM285" s="252"/>
      <c r="HN285" s="252"/>
      <c r="HO285" s="252"/>
      <c r="HP285" s="252"/>
      <c r="HQ285" s="252"/>
      <c r="HR285" s="252"/>
      <c r="HS285" s="252"/>
      <c r="HT285" s="252"/>
      <c r="HU285" s="252"/>
      <c r="HV285" s="252"/>
      <c r="HW285" s="252"/>
      <c r="HX285" s="252"/>
      <c r="HY285" s="252"/>
      <c r="HZ285" s="252"/>
      <c r="IA285" s="252"/>
      <c r="IB285" s="252"/>
      <c r="IC285" s="252"/>
      <c r="ID285" s="252"/>
      <c r="IE285" s="252"/>
      <c r="IF285" s="252"/>
      <c r="IG285" s="252"/>
      <c r="IH285" s="252"/>
      <c r="II285" s="252"/>
      <c r="IJ285" s="252"/>
      <c r="IK285" s="252"/>
      <c r="IL285" s="252"/>
      <c r="IM285" s="252"/>
      <c r="IN285" s="252"/>
      <c r="IO285" s="252"/>
      <c r="IP285" s="252"/>
      <c r="IQ285" s="252"/>
      <c r="IR285" s="252"/>
      <c r="IS285" s="252"/>
      <c r="IT285" s="252"/>
      <c r="IU285" s="252"/>
      <c r="IV285" s="252"/>
      <c r="IW285" s="252"/>
      <c r="IX285" s="252"/>
      <c r="IY285" s="252"/>
      <c r="IZ285" s="252"/>
      <c r="JA285" s="252"/>
      <c r="JB285" s="252"/>
      <c r="JC285" s="252"/>
      <c r="JD285" s="252"/>
      <c r="JE285" s="252"/>
      <c r="JF285" s="252"/>
      <c r="JG285" s="252"/>
      <c r="JH285" s="252"/>
      <c r="JI285" s="252"/>
      <c r="JJ285" s="252"/>
      <c r="JK285" s="252"/>
      <c r="JL285" s="252"/>
      <c r="JM285" s="252"/>
      <c r="JN285" s="252"/>
      <c r="JO285" s="252"/>
      <c r="JP285" s="252"/>
      <c r="JQ285" s="252"/>
      <c r="JR285" s="252"/>
      <c r="JS285" s="252"/>
      <c r="JT285" s="252"/>
      <c r="JU285" s="252"/>
      <c r="JV285" s="252"/>
      <c r="JW285" s="252"/>
      <c r="JX285" s="252"/>
      <c r="JY285" s="252"/>
      <c r="JZ285" s="252"/>
      <c r="KA285" s="252"/>
      <c r="KB285" s="252"/>
      <c r="KC285" s="252"/>
      <c r="KD285" s="252"/>
      <c r="KE285" s="252"/>
      <c r="KF285" s="252"/>
      <c r="KG285" s="252"/>
      <c r="KH285" s="252"/>
      <c r="KI285" s="252"/>
      <c r="KJ285" s="252"/>
      <c r="KK285" s="252"/>
      <c r="KL285" s="252"/>
      <c r="KM285" s="252"/>
      <c r="KN285" s="252"/>
      <c r="KO285" s="252"/>
      <c r="KP285" s="252"/>
      <c r="KQ285" s="252"/>
      <c r="KR285" s="252"/>
      <c r="KS285" s="252"/>
      <c r="KT285" s="252"/>
      <c r="KU285" s="252"/>
      <c r="KV285" s="252"/>
      <c r="KW285" s="252"/>
      <c r="KX285" s="252"/>
      <c r="KY285" s="252"/>
      <c r="KZ285" s="252"/>
      <c r="LA285" s="252"/>
      <c r="LB285" s="252"/>
      <c r="LC285" s="252"/>
      <c r="LD285" s="252"/>
      <c r="LE285" s="252"/>
      <c r="LF285" s="252"/>
      <c r="LG285" s="252"/>
      <c r="LH285" s="252"/>
      <c r="LI285" s="252"/>
      <c r="LJ285" s="252"/>
      <c r="LK285" s="252"/>
      <c r="LL285" s="252"/>
      <c r="LM285" s="252"/>
      <c r="LN285" s="252"/>
      <c r="LO285" s="252"/>
      <c r="LP285" s="252"/>
      <c r="LQ285" s="252"/>
      <c r="LR285" s="252"/>
      <c r="LS285" s="252"/>
      <c r="LT285" s="252"/>
      <c r="LU285" s="252"/>
      <c r="LV285" s="252"/>
      <c r="LW285" s="252"/>
      <c r="LX285" s="252"/>
      <c r="LY285" s="252"/>
      <c r="LZ285" s="252"/>
      <c r="MA285" s="252"/>
      <c r="MB285" s="252"/>
      <c r="MC285" s="252"/>
      <c r="MD285" s="252"/>
      <c r="ME285" s="252"/>
      <c r="MF285" s="252"/>
      <c r="MG285" s="252"/>
      <c r="MH285" s="252"/>
      <c r="MI285" s="252"/>
      <c r="MJ285" s="252"/>
      <c r="MK285" s="252"/>
      <c r="ML285" s="252"/>
      <c r="MM285" s="252"/>
      <c r="MN285" s="252"/>
      <c r="MO285" s="252"/>
      <c r="MP285" s="252"/>
      <c r="MQ285" s="252"/>
      <c r="MR285" s="252"/>
      <c r="MS285" s="252"/>
      <c r="MT285" s="252"/>
      <c r="MU285" s="252"/>
      <c r="MV285" s="252"/>
      <c r="MW285" s="252"/>
      <c r="MX285" s="252"/>
      <c r="MY285" s="252"/>
      <c r="MZ285" s="252"/>
      <c r="NA285" s="252"/>
      <c r="NB285" s="252"/>
      <c r="NC285" s="252"/>
      <c r="ND285" s="252"/>
      <c r="NE285" s="252"/>
      <c r="NF285" s="252"/>
      <c r="NG285" s="252"/>
      <c r="NH285" s="252"/>
      <c r="NI285" s="252"/>
      <c r="NJ285" s="252"/>
      <c r="NK285" s="252"/>
      <c r="NL285" s="252"/>
      <c r="NM285" s="252"/>
      <c r="NN285" s="252"/>
      <c r="NO285" s="252"/>
      <c r="NP285" s="252"/>
      <c r="NQ285" s="252"/>
      <c r="NR285" s="252"/>
      <c r="NS285" s="252"/>
      <c r="NT285" s="252"/>
      <c r="NU285" s="252"/>
      <c r="NV285" s="252"/>
      <c r="NW285" s="252"/>
      <c r="NX285" s="252"/>
      <c r="NY285" s="252"/>
      <c r="NZ285" s="252"/>
      <c r="OA285" s="252"/>
      <c r="OB285" s="252"/>
      <c r="OC285" s="252"/>
      <c r="OD285" s="252"/>
      <c r="OE285" s="252"/>
      <c r="OF285" s="252"/>
      <c r="OG285" s="252"/>
      <c r="OH285" s="252"/>
      <c r="OI285" s="252"/>
      <c r="OJ285" s="252"/>
      <c r="OK285" s="252"/>
      <c r="OL285" s="252"/>
      <c r="OM285" s="252"/>
      <c r="ON285" s="252"/>
      <c r="OO285" s="252"/>
      <c r="OP285" s="252"/>
      <c r="OQ285" s="252"/>
      <c r="OR285" s="252"/>
      <c r="OS285" s="252"/>
      <c r="OT285" s="252"/>
      <c r="OU285" s="252"/>
      <c r="OV285" s="252"/>
      <c r="OW285" s="252"/>
      <c r="OX285" s="252"/>
      <c r="OY285" s="252"/>
      <c r="OZ285" s="252"/>
      <c r="PA285" s="252"/>
      <c r="PB285" s="252"/>
      <c r="PC285" s="252"/>
      <c r="PD285" s="252"/>
      <c r="PE285" s="252"/>
      <c r="PF285" s="252"/>
      <c r="PG285" s="252"/>
      <c r="PH285" s="252"/>
      <c r="PI285" s="252"/>
      <c r="PJ285" s="252"/>
      <c r="PK285" s="252"/>
      <c r="PL285" s="252"/>
      <c r="PM285" s="252"/>
      <c r="PN285" s="252"/>
      <c r="PO285" s="252"/>
      <c r="PP285" s="252"/>
      <c r="PQ285" s="252"/>
      <c r="PR285" s="252"/>
      <c r="PS285" s="252"/>
      <c r="PT285" s="252"/>
      <c r="PU285" s="252"/>
      <c r="PV285" s="252"/>
      <c r="PW285" s="252"/>
      <c r="PX285" s="252"/>
      <c r="PY285" s="252"/>
      <c r="PZ285" s="252"/>
      <c r="QA285" s="252"/>
      <c r="QB285" s="252"/>
      <c r="QC285" s="252"/>
      <c r="QD285" s="252"/>
      <c r="QE285" s="252"/>
      <c r="QF285" s="252"/>
      <c r="QG285" s="252"/>
      <c r="QH285" s="252"/>
      <c r="QI285" s="252"/>
      <c r="QJ285" s="252"/>
      <c r="QK285" s="252"/>
      <c r="QL285" s="252"/>
      <c r="QM285" s="252"/>
      <c r="QN285" s="252"/>
      <c r="QO285" s="252"/>
      <c r="QP285" s="252"/>
      <c r="QQ285" s="252"/>
      <c r="QR285" s="252"/>
      <c r="QS285" s="252"/>
      <c r="QT285" s="252"/>
      <c r="QU285" s="252"/>
      <c r="QV285" s="252"/>
      <c r="QW285" s="252"/>
      <c r="QX285" s="252"/>
      <c r="QY285" s="252"/>
      <c r="QZ285" s="252"/>
      <c r="RA285" s="252"/>
      <c r="RB285" s="252"/>
      <c r="RC285" s="252"/>
      <c r="RD285" s="252"/>
      <c r="RE285" s="252"/>
      <c r="RF285" s="252"/>
      <c r="RG285" s="252"/>
      <c r="RH285" s="252"/>
      <c r="RI285" s="252"/>
      <c r="RJ285" s="252"/>
      <c r="RK285" s="252"/>
      <c r="RL285" s="252"/>
      <c r="RM285" s="252"/>
      <c r="RN285" s="252"/>
      <c r="RO285" s="252"/>
      <c r="RP285" s="252"/>
      <c r="RQ285" s="252"/>
      <c r="RR285" s="252"/>
      <c r="RS285" s="252"/>
      <c r="RT285" s="252"/>
      <c r="RU285" s="252"/>
      <c r="RV285" s="252"/>
      <c r="RW285" s="252"/>
      <c r="RX285" s="252"/>
      <c r="RY285" s="252"/>
      <c r="RZ285" s="252"/>
      <c r="SA285" s="252"/>
      <c r="SB285" s="252"/>
      <c r="SC285" s="252"/>
      <c r="SD285" s="252"/>
      <c r="SE285" s="252"/>
      <c r="SF285" s="252"/>
      <c r="SG285" s="252"/>
      <c r="SH285" s="252"/>
      <c r="SI285" s="252"/>
      <c r="SJ285" s="252"/>
      <c r="SK285" s="252"/>
      <c r="SL285" s="252"/>
      <c r="SM285" s="252"/>
      <c r="SN285" s="252"/>
      <c r="SO285" s="252"/>
      <c r="SP285" s="252"/>
      <c r="SQ285" s="252"/>
      <c r="SR285" s="252"/>
      <c r="SS285" s="252"/>
      <c r="ST285" s="252"/>
      <c r="SU285" s="252"/>
      <c r="SV285" s="252"/>
      <c r="SW285" s="252"/>
      <c r="SX285" s="252"/>
      <c r="SY285" s="252"/>
      <c r="SZ285" s="252"/>
      <c r="TA285" s="252"/>
      <c r="TB285" s="252"/>
      <c r="TC285" s="252"/>
      <c r="TD285" s="252"/>
      <c r="TE285" s="252"/>
      <c r="TF285" s="252"/>
      <c r="TG285" s="252"/>
      <c r="TH285" s="252"/>
      <c r="TI285" s="252"/>
      <c r="TJ285" s="252"/>
      <c r="TK285" s="252"/>
      <c r="TL285" s="252"/>
      <c r="TM285" s="252"/>
      <c r="TN285" s="252"/>
      <c r="TO285" s="252"/>
      <c r="TP285" s="252"/>
      <c r="TQ285" s="252"/>
      <c r="TR285" s="252"/>
      <c r="TS285" s="252"/>
      <c r="TT285" s="252"/>
      <c r="TU285" s="252"/>
      <c r="TV285" s="252"/>
      <c r="TW285" s="252"/>
      <c r="TX285" s="252"/>
      <c r="TY285" s="252"/>
      <c r="TZ285" s="252"/>
      <c r="UA285" s="252"/>
      <c r="UB285" s="252"/>
      <c r="UC285" s="252"/>
      <c r="UD285" s="252"/>
      <c r="UE285" s="252"/>
      <c r="UF285" s="252"/>
      <c r="UG285" s="252"/>
      <c r="UH285" s="252"/>
      <c r="UI285" s="252"/>
      <c r="UJ285" s="252"/>
      <c r="UK285" s="252"/>
      <c r="UL285" s="252"/>
      <c r="UM285" s="252"/>
      <c r="UN285" s="252"/>
      <c r="UO285" s="252"/>
      <c r="UP285" s="252"/>
      <c r="UQ285" s="252"/>
      <c r="UR285" s="252"/>
      <c r="US285" s="252"/>
      <c r="UT285" s="252"/>
      <c r="UU285" s="252"/>
      <c r="UV285" s="252"/>
      <c r="UW285" s="252"/>
      <c r="UX285" s="252"/>
      <c r="UY285" s="252"/>
      <c r="UZ285" s="252"/>
      <c r="VA285" s="252"/>
      <c r="VB285" s="252"/>
      <c r="VC285" s="252"/>
      <c r="VD285" s="252"/>
      <c r="VE285" s="252"/>
      <c r="VF285" s="252"/>
      <c r="VG285" s="252"/>
      <c r="VH285" s="252"/>
      <c r="VI285" s="252"/>
      <c r="VJ285" s="252"/>
      <c r="VK285" s="252"/>
      <c r="VL285" s="252"/>
      <c r="VM285" s="252"/>
      <c r="VN285" s="252"/>
      <c r="VO285" s="252"/>
      <c r="VP285" s="252"/>
      <c r="VQ285" s="252"/>
      <c r="VR285" s="252"/>
      <c r="VS285" s="252"/>
      <c r="VT285" s="252"/>
      <c r="VU285" s="252"/>
      <c r="VV285" s="252"/>
      <c r="VW285" s="252"/>
      <c r="VX285" s="252"/>
      <c r="VY285" s="252"/>
      <c r="VZ285" s="252"/>
      <c r="WA285" s="252"/>
      <c r="WB285" s="252"/>
      <c r="WC285" s="252"/>
      <c r="WD285" s="252"/>
      <c r="WE285" s="252"/>
      <c r="WF285" s="252"/>
      <c r="WG285" s="252"/>
      <c r="WH285" s="252"/>
      <c r="WI285" s="252"/>
      <c r="WJ285" s="252"/>
      <c r="WK285" s="252"/>
      <c r="WL285" s="252"/>
      <c r="WM285" s="252"/>
      <c r="WN285" s="252"/>
      <c r="WO285" s="252"/>
      <c r="WP285" s="252"/>
      <c r="WQ285" s="252"/>
      <c r="WR285" s="252"/>
      <c r="WS285" s="252"/>
      <c r="WT285" s="252"/>
      <c r="WU285" s="252"/>
      <c r="WV285" s="252"/>
      <c r="WW285" s="252"/>
      <c r="WX285" s="252"/>
      <c r="WY285" s="252"/>
      <c r="WZ285" s="252"/>
      <c r="XA285" s="252"/>
      <c r="XB285" s="252"/>
      <c r="XC285" s="252"/>
      <c r="XD285" s="252"/>
      <c r="XE285" s="252"/>
      <c r="XF285" s="252"/>
      <c r="XG285" s="252"/>
      <c r="XH285" s="252"/>
      <c r="XI285" s="252"/>
      <c r="XJ285" s="252"/>
      <c r="XK285" s="252"/>
      <c r="XL285" s="252"/>
      <c r="XM285" s="252"/>
      <c r="XN285" s="252"/>
      <c r="XO285" s="252"/>
      <c r="XP285" s="252"/>
      <c r="XQ285" s="252"/>
      <c r="XR285" s="252"/>
      <c r="XS285" s="252"/>
      <c r="XT285" s="252"/>
      <c r="XU285" s="252"/>
      <c r="XV285" s="252"/>
      <c r="XW285" s="252"/>
      <c r="XX285" s="252"/>
      <c r="XY285" s="252"/>
      <c r="XZ285" s="252"/>
      <c r="YA285" s="252"/>
      <c r="YB285" s="252"/>
      <c r="YC285" s="252"/>
      <c r="YD285" s="252"/>
      <c r="YE285" s="252"/>
      <c r="YF285" s="252"/>
      <c r="YG285" s="252"/>
      <c r="YH285" s="252"/>
      <c r="YI285" s="252"/>
      <c r="YJ285" s="252"/>
      <c r="YK285" s="252"/>
      <c r="YL285" s="252"/>
      <c r="YM285" s="252"/>
      <c r="YN285" s="252"/>
      <c r="YO285" s="252"/>
      <c r="YP285" s="252"/>
      <c r="YQ285" s="252"/>
      <c r="YR285" s="252"/>
      <c r="YS285" s="252"/>
      <c r="YT285" s="252"/>
      <c r="YU285" s="252"/>
      <c r="YV285" s="252"/>
      <c r="YW285" s="252"/>
      <c r="YX285" s="252"/>
      <c r="YY285" s="252"/>
      <c r="YZ285" s="252"/>
      <c r="ZA285" s="252"/>
      <c r="ZB285" s="252"/>
      <c r="ZC285" s="252"/>
      <c r="ZD285" s="252"/>
      <c r="ZE285" s="252"/>
      <c r="ZF285" s="252"/>
      <c r="ZG285" s="252"/>
      <c r="ZH285" s="252"/>
      <c r="ZI285" s="252"/>
      <c r="ZJ285" s="252"/>
      <c r="ZK285" s="252"/>
      <c r="ZL285" s="252"/>
      <c r="ZM285" s="252"/>
      <c r="ZN285" s="252"/>
      <c r="ZO285" s="252"/>
      <c r="ZP285" s="252"/>
      <c r="ZQ285" s="252"/>
      <c r="ZR285" s="252"/>
      <c r="ZS285" s="252"/>
      <c r="ZT285" s="252"/>
      <c r="ZU285" s="252"/>
      <c r="ZV285" s="252"/>
      <c r="ZW285" s="252"/>
      <c r="ZX285" s="252"/>
      <c r="ZY285" s="252"/>
      <c r="ZZ285" s="252"/>
      <c r="AAA285" s="252"/>
      <c r="AAB285" s="252"/>
      <c r="AAC285" s="252"/>
      <c r="AAD285" s="252"/>
      <c r="AAE285" s="252"/>
      <c r="AAF285" s="252"/>
      <c r="AAG285" s="252"/>
      <c r="AAH285" s="252"/>
      <c r="AAI285" s="252"/>
      <c r="AAJ285" s="252"/>
      <c r="AAK285" s="252"/>
      <c r="AAL285" s="252"/>
      <c r="AAM285" s="252"/>
      <c r="AAN285" s="252"/>
      <c r="AAO285" s="252"/>
      <c r="AAP285" s="252"/>
      <c r="AAQ285" s="252"/>
      <c r="AAR285" s="252"/>
      <c r="AAS285" s="252"/>
      <c r="AAT285" s="252"/>
      <c r="AAU285" s="252"/>
      <c r="AAV285" s="252"/>
      <c r="AAW285" s="252"/>
      <c r="AAX285" s="252"/>
      <c r="AAY285" s="252"/>
      <c r="AAZ285" s="252"/>
      <c r="ABA285" s="252"/>
      <c r="ABB285" s="252"/>
      <c r="ABC285" s="252"/>
      <c r="ABD285" s="252"/>
      <c r="ABE285" s="252"/>
      <c r="ABF285" s="252"/>
      <c r="ABG285" s="252"/>
      <c r="ABH285" s="252"/>
      <c r="ABI285" s="252"/>
      <c r="ABJ285" s="252"/>
      <c r="ABK285" s="252"/>
      <c r="ABL285" s="252"/>
      <c r="ABM285" s="252"/>
      <c r="ABN285" s="252"/>
      <c r="ABO285" s="252"/>
      <c r="ABP285" s="252"/>
      <c r="ABQ285" s="252"/>
      <c r="ABR285" s="252"/>
      <c r="ABS285" s="252"/>
      <c r="ABT285" s="252"/>
      <c r="ABU285" s="252"/>
      <c r="ABV285" s="252"/>
      <c r="ABW285" s="252"/>
      <c r="ABX285" s="252"/>
      <c r="ABY285" s="252"/>
      <c r="ABZ285" s="252"/>
      <c r="ACA285" s="252"/>
      <c r="ACB285" s="252"/>
      <c r="ACC285" s="252"/>
      <c r="ACD285" s="252"/>
      <c r="ACE285" s="252"/>
      <c r="ACF285" s="252"/>
      <c r="ACG285" s="252"/>
      <c r="ACH285" s="252"/>
      <c r="ACI285" s="252"/>
      <c r="ACJ285" s="252"/>
      <c r="ACK285" s="252"/>
      <c r="ACL285" s="252"/>
      <c r="ACM285" s="252"/>
      <c r="ACN285" s="252"/>
      <c r="ACO285" s="252"/>
      <c r="ACP285" s="252"/>
      <c r="ACQ285" s="252"/>
      <c r="ACR285" s="252"/>
      <c r="ACS285" s="252"/>
      <c r="ACT285" s="252"/>
      <c r="ACU285" s="252"/>
      <c r="ACV285" s="252"/>
      <c r="ACW285" s="252"/>
      <c r="ACX285" s="252"/>
      <c r="ACY285" s="252"/>
      <c r="ACZ285" s="252"/>
      <c r="ADA285" s="252"/>
      <c r="ADB285" s="252"/>
      <c r="ADC285" s="252"/>
      <c r="ADD285" s="252"/>
      <c r="ADE285" s="252"/>
      <c r="ADF285" s="252"/>
      <c r="ADG285" s="252"/>
      <c r="ADH285" s="252"/>
      <c r="ADI285" s="252"/>
      <c r="ADJ285" s="252"/>
      <c r="ADK285" s="252"/>
      <c r="ADL285" s="252"/>
      <c r="ADM285" s="252"/>
      <c r="ADN285" s="252"/>
      <c r="ADO285" s="252"/>
      <c r="ADP285" s="252"/>
      <c r="ADQ285" s="252"/>
      <c r="ADR285" s="252"/>
      <c r="ADS285" s="252"/>
      <c r="ADT285" s="252"/>
      <c r="ADU285" s="252"/>
      <c r="ADV285" s="252"/>
      <c r="ADW285" s="252"/>
      <c r="ADX285" s="252"/>
      <c r="ADY285" s="252"/>
      <c r="ADZ285" s="252"/>
      <c r="AEA285" s="252"/>
      <c r="AEB285" s="252"/>
      <c r="AEC285" s="252"/>
      <c r="AED285" s="252"/>
      <c r="AEE285" s="252"/>
      <c r="AEF285" s="252"/>
      <c r="AEG285" s="252"/>
      <c r="AEH285" s="252"/>
      <c r="AEI285" s="252"/>
      <c r="AEJ285" s="252"/>
      <c r="AEK285" s="252"/>
      <c r="AEL285" s="252"/>
      <c r="AEM285" s="252"/>
      <c r="AEN285" s="252"/>
      <c r="AEO285" s="252"/>
      <c r="AEP285" s="252"/>
      <c r="AEQ285" s="252"/>
      <c r="AER285" s="252"/>
      <c r="AES285" s="252"/>
      <c r="AET285" s="252"/>
      <c r="AEU285" s="252"/>
      <c r="AEV285" s="252"/>
      <c r="AEW285" s="252"/>
      <c r="AEX285" s="252"/>
      <c r="AEY285" s="252"/>
      <c r="AEZ285" s="252"/>
      <c r="AFA285" s="252"/>
      <c r="AFB285" s="252"/>
      <c r="AFC285" s="252"/>
      <c r="AFD285" s="252"/>
      <c r="AFE285" s="252"/>
      <c r="AFF285" s="252"/>
      <c r="AFG285" s="252"/>
      <c r="AFH285" s="252"/>
      <c r="AFI285" s="252"/>
      <c r="AFJ285" s="252"/>
      <c r="AFK285" s="252"/>
      <c r="AFL285" s="252"/>
      <c r="AFM285" s="252"/>
      <c r="AFN285" s="252"/>
      <c r="AFO285" s="252"/>
      <c r="AFP285" s="252"/>
      <c r="AFQ285" s="252"/>
      <c r="AFR285" s="252"/>
      <c r="AFS285" s="252"/>
      <c r="AFT285" s="252"/>
      <c r="AFU285" s="252"/>
      <c r="AFV285" s="252"/>
      <c r="AFW285" s="252"/>
      <c r="AFX285" s="252"/>
      <c r="AFY285" s="252"/>
      <c r="AFZ285" s="252"/>
      <c r="AGA285" s="252"/>
      <c r="AGB285" s="252"/>
      <c r="AGC285" s="252"/>
      <c r="AGD285" s="252"/>
      <c r="AGE285" s="252"/>
      <c r="AGF285" s="252"/>
      <c r="AGG285" s="252"/>
      <c r="AGH285" s="252"/>
      <c r="AGI285" s="252"/>
      <c r="AGJ285" s="252"/>
      <c r="AGK285" s="252"/>
      <c r="AGL285" s="252"/>
      <c r="AGM285" s="252"/>
      <c r="AGN285" s="252"/>
      <c r="AGO285" s="252"/>
      <c r="AGP285" s="252"/>
      <c r="AGQ285" s="252"/>
      <c r="AGR285" s="252"/>
      <c r="AGS285" s="252"/>
      <c r="AGT285" s="252"/>
      <c r="AGU285" s="252"/>
      <c r="AGV285" s="252"/>
      <c r="AGW285" s="252"/>
      <c r="AGX285" s="252"/>
      <c r="AGY285" s="252"/>
      <c r="AGZ285" s="252"/>
      <c r="AHA285" s="252"/>
      <c r="AHB285" s="252"/>
      <c r="AHC285" s="252"/>
      <c r="AHD285" s="252"/>
      <c r="AHE285" s="252"/>
      <c r="AHF285" s="252"/>
      <c r="AHG285" s="252"/>
      <c r="AHH285" s="252"/>
      <c r="AHI285" s="252"/>
      <c r="AHJ285" s="252"/>
      <c r="AHK285" s="252"/>
      <c r="AHL285" s="252"/>
      <c r="AHM285" s="252"/>
      <c r="AHN285" s="252"/>
      <c r="AHO285" s="252"/>
      <c r="AHP285" s="252"/>
      <c r="AHQ285" s="252"/>
      <c r="AHR285" s="252"/>
      <c r="AHS285" s="252"/>
      <c r="AHT285" s="252"/>
      <c r="AHU285" s="252"/>
      <c r="AHV285" s="252"/>
      <c r="AHW285" s="252"/>
      <c r="AHX285" s="252"/>
      <c r="AHY285" s="252"/>
      <c r="AHZ285" s="252"/>
      <c r="AIA285" s="252"/>
      <c r="AIB285" s="252"/>
      <c r="AIC285" s="252"/>
      <c r="AID285" s="252"/>
      <c r="AIE285" s="252"/>
      <c r="AIF285" s="252"/>
      <c r="AIG285" s="252"/>
      <c r="AIH285" s="252"/>
      <c r="AII285" s="252"/>
      <c r="AIJ285" s="252"/>
      <c r="AIK285" s="252"/>
      <c r="AIL285" s="252"/>
      <c r="AIM285" s="252"/>
      <c r="AIN285" s="252"/>
      <c r="AIO285" s="252"/>
      <c r="AIP285" s="252"/>
      <c r="AIQ285" s="252"/>
      <c r="AIR285" s="252"/>
      <c r="AIS285" s="252"/>
      <c r="AIT285" s="252"/>
      <c r="AIU285" s="252"/>
      <c r="AIV285" s="252"/>
      <c r="AIW285" s="252"/>
      <c r="AIX285" s="252"/>
      <c r="AIY285" s="252"/>
      <c r="AIZ285" s="252"/>
      <c r="AJA285" s="252"/>
      <c r="AJB285" s="252"/>
      <c r="AJC285" s="252"/>
      <c r="AJD285" s="252"/>
      <c r="AJE285" s="252"/>
      <c r="AJF285" s="252"/>
      <c r="AJG285" s="252"/>
      <c r="AJH285" s="252"/>
      <c r="AJI285" s="252"/>
      <c r="AJJ285" s="252"/>
      <c r="AJK285" s="252"/>
      <c r="AJL285" s="252"/>
      <c r="AJM285" s="252"/>
      <c r="AJN285" s="252"/>
      <c r="AJO285" s="252"/>
      <c r="AJP285" s="252"/>
      <c r="AJQ285" s="252"/>
      <c r="AJR285" s="252"/>
      <c r="AJS285" s="252"/>
      <c r="AJT285" s="252"/>
      <c r="AJU285" s="252"/>
      <c r="AJV285" s="252"/>
      <c r="AJW285" s="252"/>
      <c r="AJX285" s="252"/>
      <c r="AJY285" s="252"/>
      <c r="AJZ285" s="252"/>
      <c r="AKA285" s="252"/>
      <c r="AKB285" s="252"/>
      <c r="AKC285" s="252"/>
      <c r="AKD285" s="252"/>
      <c r="AKE285" s="252"/>
      <c r="AKF285" s="252"/>
      <c r="AKG285" s="252"/>
      <c r="AKH285" s="252"/>
      <c r="AKI285" s="252"/>
      <c r="AKJ285" s="252"/>
      <c r="AKK285" s="252"/>
      <c r="AKL285" s="252"/>
      <c r="AKM285" s="252"/>
      <c r="AKN285" s="252"/>
      <c r="AKO285" s="252"/>
      <c r="AKP285" s="252"/>
      <c r="AKQ285" s="252"/>
      <c r="AKR285" s="252"/>
      <c r="AKS285" s="252"/>
      <c r="AKT285" s="252"/>
      <c r="AKU285" s="252"/>
      <c r="AKV285" s="252"/>
      <c r="AKW285" s="252"/>
      <c r="AKX285" s="252"/>
      <c r="AKY285" s="252"/>
      <c r="AKZ285" s="252"/>
      <c r="ALA285" s="252"/>
      <c r="ALB285" s="252"/>
      <c r="ALC285" s="252"/>
      <c r="ALD285" s="252"/>
      <c r="ALE285" s="252"/>
      <c r="ALF285" s="252"/>
      <c r="ALG285" s="252"/>
      <c r="ALH285" s="252"/>
      <c r="ALI285" s="252"/>
      <c r="ALJ285" s="252"/>
      <c r="ALK285" s="252"/>
      <c r="ALL285" s="252"/>
      <c r="ALM285" s="252"/>
      <c r="ALN285" s="252"/>
      <c r="ALO285" s="252"/>
      <c r="ALP285" s="252"/>
      <c r="ALQ285" s="252"/>
      <c r="ALR285" s="252"/>
      <c r="ALS285" s="252"/>
      <c r="ALT285" s="252"/>
      <c r="ALU285" s="252"/>
      <c r="ALV285" s="252"/>
      <c r="ALW285" s="252"/>
      <c r="ALX285" s="252"/>
      <c r="ALY285" s="252"/>
      <c r="ALZ285" s="252"/>
      <c r="AMA285" s="252"/>
      <c r="AMB285" s="252"/>
      <c r="AMC285" s="252"/>
      <c r="AMD285" s="252"/>
      <c r="AME285" s="252"/>
      <c r="AMF285" s="252"/>
      <c r="AMG285" s="252"/>
      <c r="AMH285" s="252"/>
      <c r="AMI285" s="252"/>
      <c r="AMJ285" s="252"/>
      <c r="AMK285" s="252"/>
      <c r="AML285" s="252"/>
      <c r="AMM285" s="252"/>
      <c r="AMN285" s="252"/>
      <c r="AMO285" s="252"/>
      <c r="AMP285" s="252"/>
      <c r="AMQ285" s="252"/>
      <c r="AMR285" s="252"/>
      <c r="AMS285" s="252"/>
      <c r="AMT285" s="252"/>
      <c r="AMU285" s="252"/>
      <c r="AMV285" s="252"/>
      <c r="AMW285" s="252"/>
      <c r="AMX285" s="252"/>
      <c r="AMY285" s="252"/>
      <c r="AMZ285" s="252"/>
      <c r="ANA285" s="252"/>
      <c r="ANB285" s="252"/>
      <c r="ANC285" s="252"/>
      <c r="AND285" s="252"/>
      <c r="ANE285" s="252"/>
      <c r="ANF285" s="252"/>
      <c r="ANG285" s="252"/>
      <c r="ANH285" s="252"/>
      <c r="ANI285" s="252"/>
      <c r="ANJ285" s="252"/>
      <c r="ANK285" s="252"/>
      <c r="ANL285" s="252"/>
      <c r="ANM285" s="252"/>
      <c r="ANN285" s="252"/>
      <c r="ANO285" s="252"/>
      <c r="ANP285" s="252"/>
      <c r="ANQ285" s="252"/>
      <c r="ANR285" s="252"/>
      <c r="ANS285" s="252"/>
      <c r="ANT285" s="252"/>
      <c r="ANU285" s="252"/>
      <c r="ANV285" s="252"/>
      <c r="ANW285" s="252"/>
      <c r="ANX285" s="252"/>
      <c r="ANY285" s="252"/>
      <c r="ANZ285" s="252"/>
      <c r="AOA285" s="252"/>
      <c r="AOB285" s="252"/>
      <c r="AOC285" s="252"/>
      <c r="AOD285" s="252"/>
      <c r="AOE285" s="252"/>
      <c r="AOF285" s="252"/>
      <c r="AOG285" s="252"/>
      <c r="AOH285" s="252"/>
      <c r="AOI285" s="252"/>
      <c r="AOJ285" s="252"/>
      <c r="AOK285" s="252"/>
      <c r="AOL285" s="252"/>
      <c r="AOM285" s="252"/>
      <c r="AON285" s="252"/>
      <c r="AOO285" s="252"/>
      <c r="AOP285" s="252"/>
      <c r="AOQ285" s="252"/>
      <c r="AOR285" s="252"/>
      <c r="AOS285" s="252"/>
      <c r="AOT285" s="252"/>
      <c r="AOU285" s="252"/>
      <c r="AOV285" s="252"/>
      <c r="AOW285" s="252"/>
      <c r="AOX285" s="252"/>
      <c r="AOY285" s="252"/>
      <c r="AOZ285" s="252"/>
      <c r="APA285" s="252"/>
      <c r="APB285" s="252"/>
      <c r="APC285" s="252"/>
      <c r="APD285" s="252"/>
      <c r="APE285" s="252"/>
      <c r="APF285" s="252"/>
      <c r="APG285" s="252"/>
      <c r="APH285" s="252"/>
      <c r="API285" s="252"/>
      <c r="APJ285" s="252"/>
      <c r="APK285" s="252"/>
      <c r="APL285" s="252"/>
      <c r="APM285" s="252"/>
      <c r="APN285" s="252"/>
      <c r="APO285" s="252"/>
      <c r="APP285" s="252"/>
    </row>
    <row r="286" spans="1:1108" s="249" customFormat="1">
      <c r="A286" s="296">
        <v>568</v>
      </c>
      <c r="B286" s="417">
        <v>271</v>
      </c>
      <c r="C286" s="102" t="s">
        <v>1488</v>
      </c>
      <c r="D286" s="174">
        <v>2800</v>
      </c>
      <c r="E286" s="70" t="s">
        <v>1489</v>
      </c>
      <c r="F286" s="280" t="s">
        <v>1491</v>
      </c>
      <c r="G286" s="405" t="s">
        <v>1490</v>
      </c>
      <c r="H286" s="405" t="s">
        <v>1493</v>
      </c>
      <c r="I286" s="405" t="s">
        <v>1492</v>
      </c>
      <c r="J286" s="10" t="s">
        <v>1494</v>
      </c>
      <c r="K286" s="10" t="s">
        <v>1495</v>
      </c>
      <c r="L286" s="74" t="s">
        <v>1496</v>
      </c>
      <c r="M286" s="10" t="s">
        <v>1497</v>
      </c>
      <c r="N286" s="74" t="s">
        <v>201</v>
      </c>
      <c r="O286" s="177">
        <v>101740</v>
      </c>
      <c r="P286" s="401">
        <v>27</v>
      </c>
      <c r="Q286" s="401" t="s">
        <v>0</v>
      </c>
      <c r="R286" s="418"/>
      <c r="S286" s="109" t="s">
        <v>0</v>
      </c>
      <c r="T286" s="109">
        <v>1.5</v>
      </c>
      <c r="U286" s="109" t="s">
        <v>0</v>
      </c>
      <c r="V286" s="109">
        <v>7.7</v>
      </c>
      <c r="W286" s="109" t="s">
        <v>0</v>
      </c>
      <c r="X286" s="109">
        <v>4.5</v>
      </c>
      <c r="Y286" s="109" t="s">
        <v>0</v>
      </c>
      <c r="Z286" s="410"/>
      <c r="AA286" s="109" t="s">
        <v>0</v>
      </c>
      <c r="AB286" s="109">
        <v>75</v>
      </c>
      <c r="AC286" s="109" t="s">
        <v>0</v>
      </c>
      <c r="AD286" s="109"/>
      <c r="AE286" s="109" t="s">
        <v>0</v>
      </c>
      <c r="AF286" s="77">
        <v>3.5</v>
      </c>
      <c r="AG286" s="78">
        <v>6</v>
      </c>
      <c r="AH286" s="77" t="s">
        <v>1186</v>
      </c>
      <c r="AI286" s="77" t="s">
        <v>0</v>
      </c>
      <c r="AJ286" s="78"/>
      <c r="AK286" s="78"/>
      <c r="AL286" s="25" t="s">
        <v>11</v>
      </c>
      <c r="AM286" s="25"/>
      <c r="AN286" s="25"/>
      <c r="AO286" s="25"/>
      <c r="AP286" s="301">
        <v>20</v>
      </c>
      <c r="AQ286" s="111" t="s">
        <v>7</v>
      </c>
      <c r="AR286" s="83">
        <v>4.1000000000000002E-2</v>
      </c>
      <c r="AS286" s="83" t="s">
        <v>20</v>
      </c>
      <c r="AT286" s="265"/>
      <c r="AU286" s="266"/>
      <c r="AV286" s="266"/>
      <c r="AW286" s="74" t="s">
        <v>206</v>
      </c>
      <c r="AX286" s="74" t="s">
        <v>207</v>
      </c>
      <c r="AY286" s="74" t="s">
        <v>208</v>
      </c>
      <c r="AZ286" s="74" t="s">
        <v>209</v>
      </c>
      <c r="BA286" s="152" t="s">
        <v>4</v>
      </c>
      <c r="BB286" s="86" t="s">
        <v>165</v>
      </c>
      <c r="BC286" s="86" t="s">
        <v>4</v>
      </c>
      <c r="BD286" s="86" t="s">
        <v>166</v>
      </c>
      <c r="BE286" s="87" t="s">
        <v>1489</v>
      </c>
      <c r="BF286" s="96" t="s">
        <v>1498</v>
      </c>
      <c r="BG286" s="96" t="s">
        <v>1499</v>
      </c>
      <c r="BH286" s="96" t="s">
        <v>1500</v>
      </c>
      <c r="BM286" s="155" t="s">
        <v>215</v>
      </c>
      <c r="BN286" s="154" t="s">
        <v>216</v>
      </c>
      <c r="BO286" s="154" t="s">
        <v>217</v>
      </c>
      <c r="BP286" s="154" t="s">
        <v>218</v>
      </c>
      <c r="BQ286" s="155" t="s">
        <v>219</v>
      </c>
      <c r="BR286" s="154" t="s">
        <v>220</v>
      </c>
      <c r="BS286" s="121" t="s">
        <v>221</v>
      </c>
      <c r="BT286" s="121" t="s">
        <v>222</v>
      </c>
      <c r="BU286" s="121" t="s">
        <v>215</v>
      </c>
      <c r="BV286" s="121" t="s">
        <v>216</v>
      </c>
      <c r="BW286" s="121" t="s">
        <v>217</v>
      </c>
      <c r="BX286" s="121" t="s">
        <v>218</v>
      </c>
      <c r="BY286" s="121" t="s">
        <v>283</v>
      </c>
      <c r="BZ286" s="154"/>
      <c r="CA286" s="154"/>
      <c r="CB286" s="154"/>
      <c r="CC286" s="155"/>
      <c r="CD286" s="155"/>
      <c r="CE286" s="155"/>
      <c r="CF286" s="155"/>
      <c r="CG286" s="245" t="s">
        <v>231</v>
      </c>
      <c r="CH286" s="154" t="s">
        <v>232</v>
      </c>
      <c r="CI286" s="156" t="s">
        <v>233</v>
      </c>
      <c r="CJ286" s="156" t="s">
        <v>234</v>
      </c>
      <c r="CK286" s="158"/>
      <c r="CL286" s="158"/>
      <c r="CM286" s="158"/>
      <c r="CN286" s="158"/>
      <c r="CO286" s="158"/>
      <c r="CP286" s="158"/>
      <c r="CQ286" s="158"/>
      <c r="CR286" s="158"/>
      <c r="CS286" s="158"/>
      <c r="CT286" s="158"/>
      <c r="CU286" s="158"/>
      <c r="CV286" s="158"/>
      <c r="CW286" s="158"/>
      <c r="CX286" s="158"/>
      <c r="CY286" s="158"/>
      <c r="CZ286" s="91"/>
      <c r="DA286" s="92"/>
      <c r="DB286" s="92"/>
      <c r="DC286" s="92"/>
      <c r="DD286" s="92"/>
      <c r="DE286" s="91" t="s">
        <v>235</v>
      </c>
      <c r="DF286" s="92"/>
      <c r="DG286" s="158"/>
      <c r="DH286" s="158"/>
      <c r="DI286" s="92"/>
      <c r="DJ286" s="91"/>
      <c r="DK286" s="91"/>
      <c r="DL286" s="91"/>
      <c r="DM286" s="127" t="s">
        <v>283</v>
      </c>
      <c r="DN286" s="127" t="s">
        <v>283</v>
      </c>
      <c r="DO286" s="127" t="s">
        <v>283</v>
      </c>
      <c r="DP286" s="127"/>
      <c r="DQ286" s="91"/>
      <c r="DR286" s="91"/>
      <c r="DS286" s="91"/>
      <c r="DT286" s="91"/>
      <c r="DU286" s="91" t="s">
        <v>1173</v>
      </c>
      <c r="DV286" s="91" t="s">
        <v>1174</v>
      </c>
      <c r="DW286" s="91" t="s">
        <v>1175</v>
      </c>
      <c r="DX286" s="91" t="s">
        <v>1176</v>
      </c>
      <c r="DY286" s="91"/>
      <c r="DZ286" s="91"/>
      <c r="EA286" s="91"/>
      <c r="EB286" s="91"/>
      <c r="EC286" s="91"/>
      <c r="ED286" s="91"/>
      <c r="EE286" s="91"/>
      <c r="EF286" s="91"/>
      <c r="EG286" s="94"/>
      <c r="EH286" s="94"/>
      <c r="EI286" s="95"/>
      <c r="EJ286" s="95"/>
      <c r="EK286" s="96"/>
      <c r="EL286" s="74"/>
      <c r="EM286" s="74"/>
      <c r="EN286" s="137"/>
      <c r="EO286" s="185"/>
      <c r="EP286" s="185"/>
      <c r="EQ286" s="185" t="s">
        <v>1501</v>
      </c>
      <c r="ER286" s="185" t="s">
        <v>1502</v>
      </c>
      <c r="ES286" s="185" t="s">
        <v>1503</v>
      </c>
      <c r="ET286" s="185"/>
      <c r="EU286" s="185"/>
      <c r="EV286" s="137"/>
      <c r="EW286" s="137"/>
      <c r="EX286" s="356"/>
      <c r="EY286" s="356"/>
      <c r="EZ286" s="356"/>
      <c r="FA286" s="356"/>
      <c r="FB286" s="356"/>
      <c r="FC286" s="356"/>
      <c r="FD286" s="356"/>
      <c r="FE286" s="356"/>
      <c r="FF286" s="248"/>
      <c r="FG286" s="248"/>
      <c r="FH286" s="248"/>
      <c r="FI286" s="248"/>
      <c r="FJ286" s="248"/>
      <c r="FK286" s="248"/>
      <c r="FL286" s="135">
        <v>1</v>
      </c>
      <c r="FM286" s="136"/>
      <c r="FN286" s="136"/>
      <c r="FO286" s="136"/>
      <c r="FP286" s="136"/>
      <c r="FQ286" s="136"/>
      <c r="FR286" s="136"/>
      <c r="FS286" s="136"/>
      <c r="FT286" s="136"/>
      <c r="FU286" s="136"/>
      <c r="FV286" s="136"/>
    </row>
    <row r="287" spans="1:1108" s="249" customFormat="1">
      <c r="A287" s="296">
        <v>569</v>
      </c>
      <c r="B287" s="417">
        <v>272</v>
      </c>
      <c r="C287" s="102" t="s">
        <v>1504</v>
      </c>
      <c r="D287" s="174">
        <v>2800</v>
      </c>
      <c r="E287" s="70" t="s">
        <v>1489</v>
      </c>
      <c r="F287" s="280" t="s">
        <v>1491</v>
      </c>
      <c r="G287" s="405" t="s">
        <v>1490</v>
      </c>
      <c r="H287" s="405" t="s">
        <v>1493</v>
      </c>
      <c r="I287" s="405" t="s">
        <v>1492</v>
      </c>
      <c r="J287" s="10" t="s">
        <v>1494</v>
      </c>
      <c r="K287" s="10" t="s">
        <v>1495</v>
      </c>
      <c r="L287" s="74" t="s">
        <v>1496</v>
      </c>
      <c r="M287" s="10" t="s">
        <v>1497</v>
      </c>
      <c r="N287" s="74" t="s">
        <v>201</v>
      </c>
      <c r="O287" s="177">
        <v>101742</v>
      </c>
      <c r="P287" s="401">
        <v>30</v>
      </c>
      <c r="Q287" s="401" t="s">
        <v>0</v>
      </c>
      <c r="R287" s="418"/>
      <c r="S287" s="109" t="s">
        <v>0</v>
      </c>
      <c r="T287" s="109">
        <v>1.75</v>
      </c>
      <c r="U287" s="109" t="s">
        <v>0</v>
      </c>
      <c r="V287" s="109">
        <v>8.3000000000000007</v>
      </c>
      <c r="W287" s="109" t="s">
        <v>0</v>
      </c>
      <c r="X287" s="109">
        <v>4.5</v>
      </c>
      <c r="Y287" s="109" t="s">
        <v>0</v>
      </c>
      <c r="Z287" s="410"/>
      <c r="AA287" s="109" t="s">
        <v>0</v>
      </c>
      <c r="AB287" s="109">
        <v>100</v>
      </c>
      <c r="AC287" s="109" t="s">
        <v>0</v>
      </c>
      <c r="AD287" s="109"/>
      <c r="AE287" s="109" t="s">
        <v>0</v>
      </c>
      <c r="AF287" s="77">
        <v>3.5</v>
      </c>
      <c r="AG287" s="78">
        <v>6</v>
      </c>
      <c r="AH287" s="77" t="s">
        <v>1186</v>
      </c>
      <c r="AI287" s="77" t="s">
        <v>0</v>
      </c>
      <c r="AJ287" s="78"/>
      <c r="AK287" s="78"/>
      <c r="AL287" s="25" t="s">
        <v>11</v>
      </c>
      <c r="AM287" s="25"/>
      <c r="AN287" s="25"/>
      <c r="AO287" s="25"/>
      <c r="AP287" s="301">
        <v>20</v>
      </c>
      <c r="AQ287" s="111" t="s">
        <v>7</v>
      </c>
      <c r="AR287" s="83">
        <v>6.9000000000000006E-2</v>
      </c>
      <c r="AS287" s="83" t="s">
        <v>20</v>
      </c>
      <c r="AT287" s="265"/>
      <c r="AU287" s="266"/>
      <c r="AV287" s="266"/>
      <c r="AW287" s="74" t="s">
        <v>206</v>
      </c>
      <c r="AX287" s="74" t="s">
        <v>207</v>
      </c>
      <c r="AY287" s="74" t="s">
        <v>208</v>
      </c>
      <c r="AZ287" s="74" t="s">
        <v>209</v>
      </c>
      <c r="BA287" s="152" t="s">
        <v>4</v>
      </c>
      <c r="BB287" s="86" t="s">
        <v>165</v>
      </c>
      <c r="BC287" s="86" t="s">
        <v>4</v>
      </c>
      <c r="BD287" s="86" t="s">
        <v>166</v>
      </c>
      <c r="BE287" s="87" t="s">
        <v>1489</v>
      </c>
      <c r="BF287" s="96" t="s">
        <v>1498</v>
      </c>
      <c r="BG287" s="96" t="s">
        <v>1499</v>
      </c>
      <c r="BH287" s="96" t="s">
        <v>1500</v>
      </c>
      <c r="BM287" s="155" t="s">
        <v>215</v>
      </c>
      <c r="BN287" s="154" t="s">
        <v>216</v>
      </c>
      <c r="BO287" s="154" t="s">
        <v>217</v>
      </c>
      <c r="BP287" s="154" t="s">
        <v>218</v>
      </c>
      <c r="BQ287" s="155" t="s">
        <v>219</v>
      </c>
      <c r="BR287" s="154" t="s">
        <v>220</v>
      </c>
      <c r="BS287" s="121" t="s">
        <v>221</v>
      </c>
      <c r="BT287" s="121" t="s">
        <v>222</v>
      </c>
      <c r="BU287" s="121" t="s">
        <v>215</v>
      </c>
      <c r="BV287" s="121" t="s">
        <v>216</v>
      </c>
      <c r="BW287" s="121" t="s">
        <v>217</v>
      </c>
      <c r="BX287" s="121" t="s">
        <v>218</v>
      </c>
      <c r="BY287" s="121" t="s">
        <v>283</v>
      </c>
      <c r="BZ287" s="154"/>
      <c r="CA287" s="154"/>
      <c r="CB287" s="154"/>
      <c r="CC287" s="155"/>
      <c r="CD287" s="155"/>
      <c r="CE287" s="155"/>
      <c r="CF287" s="155"/>
      <c r="CG287" s="245" t="s">
        <v>231</v>
      </c>
      <c r="CH287" s="154" t="s">
        <v>232</v>
      </c>
      <c r="CI287" s="156" t="s">
        <v>233</v>
      </c>
      <c r="CJ287" s="156" t="s">
        <v>234</v>
      </c>
      <c r="CK287" s="158"/>
      <c r="CL287" s="158"/>
      <c r="CM287" s="158"/>
      <c r="CN287" s="158"/>
      <c r="CO287" s="158"/>
      <c r="CP287" s="158"/>
      <c r="CQ287" s="158"/>
      <c r="CR287" s="158"/>
      <c r="CS287" s="158"/>
      <c r="CT287" s="158"/>
      <c r="CU287" s="158"/>
      <c r="CV287" s="158"/>
      <c r="CW287" s="158"/>
      <c r="CX287" s="158"/>
      <c r="CY287" s="158"/>
      <c r="CZ287" s="91"/>
      <c r="DA287" s="92"/>
      <c r="DB287" s="92"/>
      <c r="DC287" s="92"/>
      <c r="DD287" s="92"/>
      <c r="DE287" s="91" t="s">
        <v>235</v>
      </c>
      <c r="DF287" s="92"/>
      <c r="DG287" s="158"/>
      <c r="DH287" s="158"/>
      <c r="DI287" s="92"/>
      <c r="DJ287" s="91"/>
      <c r="DK287" s="91"/>
      <c r="DL287" s="91"/>
      <c r="DM287" s="127" t="s">
        <v>283</v>
      </c>
      <c r="DN287" s="127" t="s">
        <v>283</v>
      </c>
      <c r="DO287" s="127" t="s">
        <v>283</v>
      </c>
      <c r="DP287" s="127"/>
      <c r="DQ287" s="91"/>
      <c r="DR287" s="91"/>
      <c r="DS287" s="91"/>
      <c r="DT287" s="91"/>
      <c r="DU287" s="91" t="s">
        <v>1173</v>
      </c>
      <c r="DV287" s="91" t="s">
        <v>1174</v>
      </c>
      <c r="DW287" s="91" t="s">
        <v>1175</v>
      </c>
      <c r="DX287" s="91" t="s">
        <v>1176</v>
      </c>
      <c r="DY287" s="91"/>
      <c r="DZ287" s="91"/>
      <c r="EA287" s="91"/>
      <c r="EB287" s="91"/>
      <c r="EC287" s="91"/>
      <c r="ED287" s="91"/>
      <c r="EE287" s="91"/>
      <c r="EF287" s="91"/>
      <c r="EG287" s="94"/>
      <c r="EH287" s="94"/>
      <c r="EI287" s="95"/>
      <c r="EJ287" s="95"/>
      <c r="EK287" s="96"/>
      <c r="EL287" s="74"/>
      <c r="EM287" s="74"/>
      <c r="EN287" s="137"/>
      <c r="EO287" s="185"/>
      <c r="EP287" s="185"/>
      <c r="EQ287" s="185" t="s">
        <v>1501</v>
      </c>
      <c r="ER287" s="185" t="s">
        <v>1502</v>
      </c>
      <c r="ES287" s="185" t="s">
        <v>1503</v>
      </c>
      <c r="ET287" s="185"/>
      <c r="EU287" s="185"/>
      <c r="EV287" s="137"/>
      <c r="EW287" s="137"/>
      <c r="EX287" s="356"/>
      <c r="EY287" s="356"/>
      <c r="EZ287" s="356"/>
      <c r="FA287" s="356"/>
      <c r="FB287" s="356"/>
      <c r="FC287" s="356"/>
      <c r="FD287" s="356"/>
      <c r="FE287" s="356"/>
      <c r="FF287" s="248"/>
      <c r="FG287" s="248"/>
      <c r="FH287" s="248"/>
      <c r="FI287" s="248"/>
      <c r="FJ287" s="248"/>
      <c r="FK287" s="248"/>
      <c r="FL287" s="135">
        <v>1</v>
      </c>
      <c r="FM287" s="136"/>
      <c r="FN287" s="136"/>
      <c r="FO287" s="136"/>
      <c r="FP287" s="136"/>
      <c r="FQ287" s="136"/>
      <c r="FR287" s="136"/>
      <c r="FS287" s="136"/>
      <c r="FT287" s="136"/>
      <c r="FU287" s="136"/>
      <c r="FV287" s="136"/>
    </row>
    <row r="288" spans="1:1108" s="249" customFormat="1">
      <c r="A288" s="42">
        <v>570</v>
      </c>
      <c r="B288" s="168">
        <v>273</v>
      </c>
      <c r="C288" s="102" t="s">
        <v>1505</v>
      </c>
      <c r="D288" s="174">
        <v>2800</v>
      </c>
      <c r="E288" s="70" t="s">
        <v>1489</v>
      </c>
      <c r="F288" s="280" t="s">
        <v>1491</v>
      </c>
      <c r="G288" s="405" t="s">
        <v>1490</v>
      </c>
      <c r="H288" s="405" t="s">
        <v>1493</v>
      </c>
      <c r="I288" s="405" t="s">
        <v>1492</v>
      </c>
      <c r="J288" s="10" t="s">
        <v>1494</v>
      </c>
      <c r="K288" s="10" t="s">
        <v>1495</v>
      </c>
      <c r="L288" s="74" t="s">
        <v>1496</v>
      </c>
      <c r="M288" s="10" t="s">
        <v>1497</v>
      </c>
      <c r="N288" s="74" t="s">
        <v>201</v>
      </c>
      <c r="O288" s="177">
        <v>101744</v>
      </c>
      <c r="P288" s="401">
        <v>34</v>
      </c>
      <c r="Q288" s="401" t="s">
        <v>0</v>
      </c>
      <c r="R288" s="418"/>
      <c r="S288" s="109" t="s">
        <v>0</v>
      </c>
      <c r="T288" s="109">
        <v>2</v>
      </c>
      <c r="U288" s="109" t="s">
        <v>0</v>
      </c>
      <c r="V288" s="109">
        <v>9.3000000000000007</v>
      </c>
      <c r="W288" s="109" t="s">
        <v>0</v>
      </c>
      <c r="X288" s="109">
        <v>5</v>
      </c>
      <c r="Y288" s="109" t="s">
        <v>0</v>
      </c>
      <c r="Z288" s="410"/>
      <c r="AA288" s="109" t="s">
        <v>0</v>
      </c>
      <c r="AB288" s="109">
        <v>125</v>
      </c>
      <c r="AC288" s="109" t="s">
        <v>0</v>
      </c>
      <c r="AD288" s="109"/>
      <c r="AE288" s="109" t="s">
        <v>0</v>
      </c>
      <c r="AF288" s="77">
        <v>4</v>
      </c>
      <c r="AG288" s="78">
        <v>8</v>
      </c>
      <c r="AH288" s="77" t="s">
        <v>202</v>
      </c>
      <c r="AI288" s="77" t="s">
        <v>0</v>
      </c>
      <c r="AJ288" s="78"/>
      <c r="AK288" s="78"/>
      <c r="AL288" s="25" t="s">
        <v>11</v>
      </c>
      <c r="AM288" s="25"/>
      <c r="AN288" s="25"/>
      <c r="AO288" s="25"/>
      <c r="AP288" s="301">
        <v>20</v>
      </c>
      <c r="AQ288" s="111" t="s">
        <v>7</v>
      </c>
      <c r="AR288" s="83">
        <v>0.11</v>
      </c>
      <c r="AS288" s="83" t="s">
        <v>20</v>
      </c>
      <c r="AT288" s="265"/>
      <c r="AU288" s="266"/>
      <c r="AV288" s="266"/>
      <c r="AW288" s="74" t="s">
        <v>206</v>
      </c>
      <c r="AX288" s="74" t="s">
        <v>207</v>
      </c>
      <c r="AY288" s="74" t="s">
        <v>208</v>
      </c>
      <c r="AZ288" s="74" t="s">
        <v>209</v>
      </c>
      <c r="BA288" s="152" t="s">
        <v>4</v>
      </c>
      <c r="BB288" s="86" t="s">
        <v>165</v>
      </c>
      <c r="BC288" s="86" t="s">
        <v>4</v>
      </c>
      <c r="BD288" s="86" t="s">
        <v>166</v>
      </c>
      <c r="BE288" s="87" t="s">
        <v>1489</v>
      </c>
      <c r="BF288" s="96" t="s">
        <v>1498</v>
      </c>
      <c r="BG288" s="96" t="s">
        <v>1499</v>
      </c>
      <c r="BH288" s="96" t="s">
        <v>1500</v>
      </c>
      <c r="BM288" s="155" t="s">
        <v>215</v>
      </c>
      <c r="BN288" s="154" t="s">
        <v>216</v>
      </c>
      <c r="BO288" s="154" t="s">
        <v>217</v>
      </c>
      <c r="BP288" s="154" t="s">
        <v>218</v>
      </c>
      <c r="BQ288" s="155" t="s">
        <v>219</v>
      </c>
      <c r="BR288" s="154" t="s">
        <v>220</v>
      </c>
      <c r="BS288" s="121" t="s">
        <v>221</v>
      </c>
      <c r="BT288" s="121" t="s">
        <v>222</v>
      </c>
      <c r="BU288" s="121" t="s">
        <v>215</v>
      </c>
      <c r="BV288" s="121" t="s">
        <v>216</v>
      </c>
      <c r="BW288" s="121" t="s">
        <v>217</v>
      </c>
      <c r="BX288" s="121" t="s">
        <v>218</v>
      </c>
      <c r="BY288" s="121" t="s">
        <v>283</v>
      </c>
      <c r="BZ288" s="154"/>
      <c r="CA288" s="154"/>
      <c r="CB288" s="154"/>
      <c r="CC288" s="155"/>
      <c r="CD288" s="155"/>
      <c r="CE288" s="155"/>
      <c r="CF288" s="155"/>
      <c r="CG288" s="245" t="s">
        <v>231</v>
      </c>
      <c r="CH288" s="154" t="s">
        <v>232</v>
      </c>
      <c r="CI288" s="156" t="s">
        <v>233</v>
      </c>
      <c r="CJ288" s="156" t="s">
        <v>234</v>
      </c>
      <c r="CK288" s="158"/>
      <c r="CL288" s="158"/>
      <c r="CM288" s="158"/>
      <c r="CN288" s="158"/>
      <c r="CO288" s="158"/>
      <c r="CP288" s="158"/>
      <c r="CQ288" s="158"/>
      <c r="CR288" s="158"/>
      <c r="CS288" s="158"/>
      <c r="CT288" s="158"/>
      <c r="CU288" s="158"/>
      <c r="CV288" s="158"/>
      <c r="CW288" s="158"/>
      <c r="CX288" s="158"/>
      <c r="CY288" s="158"/>
      <c r="CZ288" s="91"/>
      <c r="DA288" s="92"/>
      <c r="DB288" s="92"/>
      <c r="DC288" s="92"/>
      <c r="DD288" s="92"/>
      <c r="DE288" s="91" t="s">
        <v>235</v>
      </c>
      <c r="DF288" s="92"/>
      <c r="DG288" s="158"/>
      <c r="DH288" s="158"/>
      <c r="DI288" s="92"/>
      <c r="DJ288" s="91"/>
      <c r="DK288" s="91"/>
      <c r="DL288" s="91"/>
      <c r="DM288" s="127" t="s">
        <v>283</v>
      </c>
      <c r="DN288" s="127" t="s">
        <v>283</v>
      </c>
      <c r="DO288" s="127" t="s">
        <v>283</v>
      </c>
      <c r="DP288" s="127"/>
      <c r="DQ288" s="91"/>
      <c r="DR288" s="91"/>
      <c r="DS288" s="91"/>
      <c r="DT288" s="91"/>
      <c r="DU288" s="91" t="s">
        <v>1173</v>
      </c>
      <c r="DV288" s="91" t="s">
        <v>1174</v>
      </c>
      <c r="DW288" s="91" t="s">
        <v>1175</v>
      </c>
      <c r="DX288" s="91" t="s">
        <v>1176</v>
      </c>
      <c r="DY288" s="91"/>
      <c r="DZ288" s="91"/>
      <c r="EA288" s="91"/>
      <c r="EB288" s="91"/>
      <c r="EC288" s="91"/>
      <c r="ED288" s="91"/>
      <c r="EE288" s="91"/>
      <c r="EF288" s="91"/>
      <c r="EG288" s="94"/>
      <c r="EH288" s="94"/>
      <c r="EI288" s="95"/>
      <c r="EJ288" s="95"/>
      <c r="EK288" s="96"/>
      <c r="EL288" s="74"/>
      <c r="EM288" s="74"/>
      <c r="EN288" s="137"/>
      <c r="EO288" s="185"/>
      <c r="EP288" s="185"/>
      <c r="EQ288" s="185" t="s">
        <v>1501</v>
      </c>
      <c r="ER288" s="185" t="s">
        <v>1502</v>
      </c>
      <c r="ES288" s="185" t="s">
        <v>1503</v>
      </c>
      <c r="ET288" s="185"/>
      <c r="EU288" s="185"/>
      <c r="EV288" s="137"/>
      <c r="EW288" s="137"/>
      <c r="EX288" s="356"/>
      <c r="EY288" s="356"/>
      <c r="EZ288" s="356"/>
      <c r="FA288" s="356"/>
      <c r="FB288" s="356"/>
      <c r="FC288" s="356"/>
      <c r="FD288" s="356"/>
      <c r="FE288" s="356"/>
      <c r="FF288" s="248"/>
      <c r="FG288" s="248"/>
      <c r="FH288" s="248"/>
      <c r="FI288" s="248"/>
      <c r="FJ288" s="248"/>
      <c r="FK288" s="248"/>
      <c r="FL288" s="135">
        <v>1</v>
      </c>
      <c r="FM288" s="136"/>
      <c r="FN288" s="136"/>
      <c r="FO288" s="136"/>
      <c r="FP288" s="136"/>
      <c r="FQ288" s="136"/>
      <c r="FR288" s="136"/>
      <c r="FS288" s="136"/>
      <c r="FT288" s="136"/>
      <c r="FU288" s="136"/>
      <c r="FV288" s="136"/>
    </row>
    <row r="289" spans="1:1108" s="249" customFormat="1">
      <c r="A289" s="42">
        <v>571</v>
      </c>
      <c r="B289" s="168">
        <v>274</v>
      </c>
      <c r="C289" s="102" t="s">
        <v>1506</v>
      </c>
      <c r="D289" s="174">
        <v>2800</v>
      </c>
      <c r="E289" s="70" t="s">
        <v>1489</v>
      </c>
      <c r="F289" s="280" t="s">
        <v>1491</v>
      </c>
      <c r="G289" s="405" t="s">
        <v>1490</v>
      </c>
      <c r="H289" s="405" t="s">
        <v>1493</v>
      </c>
      <c r="I289" s="405" t="s">
        <v>1492</v>
      </c>
      <c r="J289" s="10" t="s">
        <v>1494</v>
      </c>
      <c r="K289" s="10" t="s">
        <v>1495</v>
      </c>
      <c r="L289" s="74" t="s">
        <v>1496</v>
      </c>
      <c r="M289" s="10" t="s">
        <v>1497</v>
      </c>
      <c r="N289" s="74" t="s">
        <v>201</v>
      </c>
      <c r="O289" s="177">
        <v>101746</v>
      </c>
      <c r="P289" s="401">
        <v>38</v>
      </c>
      <c r="Q289" s="401" t="s">
        <v>0</v>
      </c>
      <c r="R289" s="418"/>
      <c r="S289" s="109" t="s">
        <v>0</v>
      </c>
      <c r="T289" s="109">
        <v>2</v>
      </c>
      <c r="U289" s="109" t="s">
        <v>0</v>
      </c>
      <c r="V289" s="109">
        <v>9.3000000000000007</v>
      </c>
      <c r="W289" s="109" t="s">
        <v>0</v>
      </c>
      <c r="X289" s="109">
        <v>5</v>
      </c>
      <c r="Y289" s="109" t="s">
        <v>0</v>
      </c>
      <c r="Z289" s="410"/>
      <c r="AA289" s="109" t="s">
        <v>0</v>
      </c>
      <c r="AB289" s="109">
        <v>150</v>
      </c>
      <c r="AC289" s="109" t="s">
        <v>0</v>
      </c>
      <c r="AD289" s="109"/>
      <c r="AE289" s="109" t="s">
        <v>0</v>
      </c>
      <c r="AF289" s="77">
        <v>4</v>
      </c>
      <c r="AG289" s="78">
        <v>8</v>
      </c>
      <c r="AH289" s="77" t="s">
        <v>202</v>
      </c>
      <c r="AI289" s="77" t="s">
        <v>0</v>
      </c>
      <c r="AJ289" s="78"/>
      <c r="AK289" s="78"/>
      <c r="AL289" s="25" t="s">
        <v>11</v>
      </c>
      <c r="AM289" s="25"/>
      <c r="AN289" s="25"/>
      <c r="AO289" s="25"/>
      <c r="AP289" s="301">
        <v>20</v>
      </c>
      <c r="AQ289" s="111" t="s">
        <v>7</v>
      </c>
      <c r="AR289" s="83">
        <v>0.13400000000000001</v>
      </c>
      <c r="AS289" s="83" t="s">
        <v>20</v>
      </c>
      <c r="AT289" s="265"/>
      <c r="AU289" s="266"/>
      <c r="AV289" s="266"/>
      <c r="AW289" s="74" t="s">
        <v>206</v>
      </c>
      <c r="AX289" s="74" t="s">
        <v>207</v>
      </c>
      <c r="AY289" s="74" t="s">
        <v>208</v>
      </c>
      <c r="AZ289" s="74" t="s">
        <v>209</v>
      </c>
      <c r="BA289" s="152" t="s">
        <v>4</v>
      </c>
      <c r="BB289" s="86" t="s">
        <v>165</v>
      </c>
      <c r="BC289" s="86" t="s">
        <v>4</v>
      </c>
      <c r="BD289" s="86" t="s">
        <v>166</v>
      </c>
      <c r="BE289" s="87" t="s">
        <v>1489</v>
      </c>
      <c r="BF289" s="96" t="s">
        <v>1498</v>
      </c>
      <c r="BG289" s="96" t="s">
        <v>1499</v>
      </c>
      <c r="BH289" s="96" t="s">
        <v>1500</v>
      </c>
      <c r="BM289" s="155" t="s">
        <v>215</v>
      </c>
      <c r="BN289" s="154" t="s">
        <v>216</v>
      </c>
      <c r="BO289" s="154" t="s">
        <v>217</v>
      </c>
      <c r="BP289" s="154" t="s">
        <v>218</v>
      </c>
      <c r="BQ289" s="155" t="s">
        <v>219</v>
      </c>
      <c r="BR289" s="154" t="s">
        <v>220</v>
      </c>
      <c r="BS289" s="121" t="s">
        <v>221</v>
      </c>
      <c r="BT289" s="121" t="s">
        <v>222</v>
      </c>
      <c r="BU289" s="121" t="s">
        <v>215</v>
      </c>
      <c r="BV289" s="121" t="s">
        <v>216</v>
      </c>
      <c r="BW289" s="121" t="s">
        <v>217</v>
      </c>
      <c r="BX289" s="121" t="s">
        <v>218</v>
      </c>
      <c r="BY289" s="121" t="s">
        <v>283</v>
      </c>
      <c r="BZ289" s="154"/>
      <c r="CA289" s="154"/>
      <c r="CB289" s="154"/>
      <c r="CC289" s="155"/>
      <c r="CD289" s="155"/>
      <c r="CE289" s="155"/>
      <c r="CF289" s="155"/>
      <c r="CG289" s="245" t="s">
        <v>231</v>
      </c>
      <c r="CH289" s="154" t="s">
        <v>232</v>
      </c>
      <c r="CI289" s="156" t="s">
        <v>233</v>
      </c>
      <c r="CJ289" s="156" t="s">
        <v>234</v>
      </c>
      <c r="CK289" s="158"/>
      <c r="CL289" s="158"/>
      <c r="CM289" s="158"/>
      <c r="CN289" s="158"/>
      <c r="CO289" s="158"/>
      <c r="CP289" s="158"/>
      <c r="CQ289" s="158"/>
      <c r="CR289" s="158"/>
      <c r="CS289" s="158"/>
      <c r="CT289" s="158"/>
      <c r="CU289" s="158"/>
      <c r="CV289" s="158"/>
      <c r="CW289" s="158"/>
      <c r="CX289" s="158"/>
      <c r="CY289" s="158"/>
      <c r="CZ289" s="91"/>
      <c r="DA289" s="92"/>
      <c r="DB289" s="92"/>
      <c r="DC289" s="92"/>
      <c r="DD289" s="92"/>
      <c r="DE289" s="91" t="s">
        <v>235</v>
      </c>
      <c r="DF289" s="92"/>
      <c r="DG289" s="158"/>
      <c r="DH289" s="158"/>
      <c r="DI289" s="92"/>
      <c r="DJ289" s="91"/>
      <c r="DK289" s="91"/>
      <c r="DL289" s="91"/>
      <c r="DM289" s="127" t="s">
        <v>283</v>
      </c>
      <c r="DN289" s="127" t="s">
        <v>283</v>
      </c>
      <c r="DO289" s="127" t="s">
        <v>283</v>
      </c>
      <c r="DP289" s="127"/>
      <c r="DQ289" s="91"/>
      <c r="DR289" s="91"/>
      <c r="DS289" s="91"/>
      <c r="DT289" s="91"/>
      <c r="DU289" s="91" t="s">
        <v>1173</v>
      </c>
      <c r="DV289" s="91" t="s">
        <v>1174</v>
      </c>
      <c r="DW289" s="91" t="s">
        <v>1175</v>
      </c>
      <c r="DX289" s="91" t="s">
        <v>1176</v>
      </c>
      <c r="DY289" s="91"/>
      <c r="DZ289" s="91"/>
      <c r="EA289" s="91"/>
      <c r="EB289" s="91"/>
      <c r="EC289" s="91"/>
      <c r="ED289" s="91"/>
      <c r="EE289" s="91"/>
      <c r="EF289" s="91"/>
      <c r="EG289" s="94"/>
      <c r="EH289" s="94"/>
      <c r="EI289" s="95"/>
      <c r="EJ289" s="95"/>
      <c r="EK289" s="96"/>
      <c r="EL289" s="74"/>
      <c r="EM289" s="74"/>
      <c r="EN289" s="137"/>
      <c r="EO289" s="185"/>
      <c r="EP289" s="185"/>
      <c r="EQ289" s="185" t="s">
        <v>1501</v>
      </c>
      <c r="ER289" s="185" t="s">
        <v>1502</v>
      </c>
      <c r="ES289" s="185" t="s">
        <v>1503</v>
      </c>
      <c r="ET289" s="185"/>
      <c r="EU289" s="185"/>
      <c r="EV289" s="137"/>
      <c r="EW289" s="137"/>
      <c r="EX289" s="356"/>
      <c r="EY289" s="356"/>
      <c r="EZ289" s="356"/>
      <c r="FA289" s="356"/>
      <c r="FB289" s="356"/>
      <c r="FC289" s="356"/>
      <c r="FD289" s="356"/>
      <c r="FE289" s="356"/>
      <c r="FF289" s="248"/>
      <c r="FG289" s="248"/>
      <c r="FH289" s="248"/>
      <c r="FI289" s="248"/>
      <c r="FJ289" s="248"/>
      <c r="FK289" s="248"/>
      <c r="FL289" s="135">
        <v>1</v>
      </c>
      <c r="FM289" s="136"/>
      <c r="FN289" s="136"/>
      <c r="FO289" s="136"/>
      <c r="FP289" s="136"/>
      <c r="FQ289" s="136"/>
      <c r="FR289" s="136"/>
      <c r="FS289" s="136"/>
      <c r="FT289" s="136"/>
      <c r="FU289" s="136"/>
      <c r="FV289" s="136"/>
    </row>
    <row r="290" spans="1:1108" s="249" customFormat="1">
      <c r="A290" s="42">
        <v>572</v>
      </c>
      <c r="B290" s="168">
        <v>275</v>
      </c>
      <c r="C290" s="102" t="s">
        <v>1507</v>
      </c>
      <c r="D290" s="174">
        <v>2800</v>
      </c>
      <c r="E290" s="70" t="s">
        <v>1489</v>
      </c>
      <c r="F290" s="280" t="s">
        <v>1491</v>
      </c>
      <c r="G290" s="405" t="s">
        <v>1490</v>
      </c>
      <c r="H290" s="405" t="s">
        <v>1493</v>
      </c>
      <c r="I290" s="405" t="s">
        <v>1492</v>
      </c>
      <c r="J290" s="10" t="s">
        <v>1494</v>
      </c>
      <c r="K290" s="10" t="s">
        <v>1495</v>
      </c>
      <c r="L290" s="74" t="s">
        <v>1496</v>
      </c>
      <c r="M290" s="10" t="s">
        <v>1497</v>
      </c>
      <c r="N290" s="74" t="s">
        <v>201</v>
      </c>
      <c r="O290" s="177">
        <v>101748</v>
      </c>
      <c r="P290" s="401">
        <v>44</v>
      </c>
      <c r="Q290" s="401" t="s">
        <v>0</v>
      </c>
      <c r="R290" s="418"/>
      <c r="S290" s="109" t="s">
        <v>0</v>
      </c>
      <c r="T290" s="109">
        <v>2</v>
      </c>
      <c r="U290" s="109" t="s">
        <v>0</v>
      </c>
      <c r="V290" s="109">
        <v>10.3</v>
      </c>
      <c r="W290" s="109" t="s">
        <v>0</v>
      </c>
      <c r="X290" s="109">
        <v>6</v>
      </c>
      <c r="Y290" s="109" t="s">
        <v>0</v>
      </c>
      <c r="Z290" s="410"/>
      <c r="AA290" s="109" t="s">
        <v>0</v>
      </c>
      <c r="AB290" s="109">
        <v>200</v>
      </c>
      <c r="AC290" s="109" t="s">
        <v>0</v>
      </c>
      <c r="AD290" s="109"/>
      <c r="AE290" s="109" t="s">
        <v>0</v>
      </c>
      <c r="AF290" s="77">
        <v>4.5</v>
      </c>
      <c r="AG290" s="78">
        <v>8</v>
      </c>
      <c r="AH290" s="145" t="s">
        <v>274</v>
      </c>
      <c r="AI290" s="77" t="s">
        <v>0</v>
      </c>
      <c r="AJ290" s="78"/>
      <c r="AK290" s="78"/>
      <c r="AL290" s="25" t="s">
        <v>11</v>
      </c>
      <c r="AM290" s="25"/>
      <c r="AN290" s="25"/>
      <c r="AO290" s="25"/>
      <c r="AP290" s="301">
        <v>20</v>
      </c>
      <c r="AQ290" s="111" t="s">
        <v>7</v>
      </c>
      <c r="AR290" s="83">
        <v>0.19800000000000001</v>
      </c>
      <c r="AS290" s="83" t="s">
        <v>20</v>
      </c>
      <c r="AT290" s="265"/>
      <c r="AU290" s="266"/>
      <c r="AV290" s="266"/>
      <c r="AW290" s="74" t="s">
        <v>206</v>
      </c>
      <c r="AX290" s="74" t="s">
        <v>207</v>
      </c>
      <c r="AY290" s="74" t="s">
        <v>208</v>
      </c>
      <c r="AZ290" s="74" t="s">
        <v>209</v>
      </c>
      <c r="BA290" s="152" t="s">
        <v>4</v>
      </c>
      <c r="BB290" s="86" t="s">
        <v>165</v>
      </c>
      <c r="BC290" s="86" t="s">
        <v>4</v>
      </c>
      <c r="BD290" s="86" t="s">
        <v>166</v>
      </c>
      <c r="BE290" s="87" t="s">
        <v>1489</v>
      </c>
      <c r="BF290" s="96" t="s">
        <v>1498</v>
      </c>
      <c r="BG290" s="96" t="s">
        <v>1499</v>
      </c>
      <c r="BH290" s="96" t="s">
        <v>1500</v>
      </c>
      <c r="BM290" s="155" t="s">
        <v>215</v>
      </c>
      <c r="BN290" s="154" t="s">
        <v>216</v>
      </c>
      <c r="BO290" s="154" t="s">
        <v>217</v>
      </c>
      <c r="BP290" s="154" t="s">
        <v>218</v>
      </c>
      <c r="BQ290" s="155" t="s">
        <v>219</v>
      </c>
      <c r="BR290" s="154" t="s">
        <v>220</v>
      </c>
      <c r="BS290" s="121" t="s">
        <v>221</v>
      </c>
      <c r="BT290" s="121" t="s">
        <v>222</v>
      </c>
      <c r="BU290" s="121" t="s">
        <v>215</v>
      </c>
      <c r="BV290" s="121" t="s">
        <v>216</v>
      </c>
      <c r="BW290" s="121" t="s">
        <v>217</v>
      </c>
      <c r="BX290" s="121" t="s">
        <v>218</v>
      </c>
      <c r="BY290" s="121" t="s">
        <v>283</v>
      </c>
      <c r="BZ290" s="154"/>
      <c r="CA290" s="154"/>
      <c r="CB290" s="154"/>
      <c r="CC290" s="155"/>
      <c r="CD290" s="155"/>
      <c r="CE290" s="155"/>
      <c r="CF290" s="155"/>
      <c r="CG290" s="245" t="s">
        <v>231</v>
      </c>
      <c r="CH290" s="154" t="s">
        <v>232</v>
      </c>
      <c r="CI290" s="156" t="s">
        <v>233</v>
      </c>
      <c r="CJ290" s="156" t="s">
        <v>234</v>
      </c>
      <c r="CK290" s="158"/>
      <c r="CL290" s="158"/>
      <c r="CM290" s="158"/>
      <c r="CN290" s="158"/>
      <c r="CO290" s="158"/>
      <c r="CP290" s="158"/>
      <c r="CQ290" s="158"/>
      <c r="CR290" s="158"/>
      <c r="CS290" s="158"/>
      <c r="CT290" s="158"/>
      <c r="CU290" s="158"/>
      <c r="CV290" s="158"/>
      <c r="CW290" s="158"/>
      <c r="CX290" s="158"/>
      <c r="CY290" s="158"/>
      <c r="CZ290" s="91"/>
      <c r="DA290" s="92"/>
      <c r="DB290" s="92"/>
      <c r="DC290" s="92"/>
      <c r="DD290" s="92"/>
      <c r="DE290" s="91" t="s">
        <v>235</v>
      </c>
      <c r="DF290" s="92"/>
      <c r="DG290" s="158"/>
      <c r="DH290" s="158"/>
      <c r="DI290" s="92"/>
      <c r="DJ290" s="91"/>
      <c r="DK290" s="91"/>
      <c r="DL290" s="91"/>
      <c r="DM290" s="127" t="s">
        <v>283</v>
      </c>
      <c r="DN290" s="127" t="s">
        <v>283</v>
      </c>
      <c r="DO290" s="127" t="s">
        <v>283</v>
      </c>
      <c r="DP290" s="127"/>
      <c r="DQ290" s="91"/>
      <c r="DR290" s="91"/>
      <c r="DS290" s="91"/>
      <c r="DT290" s="91"/>
      <c r="DU290" s="91" t="s">
        <v>1173</v>
      </c>
      <c r="DV290" s="91" t="s">
        <v>1174</v>
      </c>
      <c r="DW290" s="91" t="s">
        <v>1175</v>
      </c>
      <c r="DX290" s="91" t="s">
        <v>1176</v>
      </c>
      <c r="DY290" s="91"/>
      <c r="DZ290" s="91"/>
      <c r="EA290" s="91"/>
      <c r="EB290" s="91"/>
      <c r="EC290" s="91"/>
      <c r="ED290" s="91"/>
      <c r="EE290" s="91"/>
      <c r="EF290" s="91"/>
      <c r="EG290" s="94"/>
      <c r="EH290" s="94"/>
      <c r="EI290" s="95"/>
      <c r="EJ290" s="95"/>
      <c r="EK290" s="96"/>
      <c r="EL290" s="74"/>
      <c r="EM290" s="74"/>
      <c r="EN290" s="137"/>
      <c r="EO290" s="185"/>
      <c r="EP290" s="185"/>
      <c r="EQ290" s="185" t="s">
        <v>1501</v>
      </c>
      <c r="ER290" s="185" t="s">
        <v>1502</v>
      </c>
      <c r="ES290" s="185" t="s">
        <v>1503</v>
      </c>
      <c r="ET290" s="185"/>
      <c r="EU290" s="185"/>
      <c r="EV290" s="137"/>
      <c r="EW290" s="137"/>
      <c r="EX290" s="356"/>
      <c r="EY290" s="356"/>
      <c r="EZ290" s="356"/>
      <c r="FA290" s="356"/>
      <c r="FB290" s="356"/>
      <c r="FC290" s="356"/>
      <c r="FD290" s="356"/>
      <c r="FE290" s="356"/>
      <c r="FF290" s="248"/>
      <c r="FG290" s="248"/>
      <c r="FH290" s="248"/>
      <c r="FI290" s="248"/>
      <c r="FJ290" s="248"/>
      <c r="FK290" s="248"/>
      <c r="FL290" s="135">
        <v>1</v>
      </c>
      <c r="FM290" s="136"/>
      <c r="FN290" s="136"/>
      <c r="FO290" s="136"/>
      <c r="FP290" s="136"/>
      <c r="FQ290" s="136"/>
      <c r="FR290" s="136"/>
      <c r="FS290" s="136"/>
      <c r="FT290" s="136"/>
      <c r="FU290" s="136"/>
      <c r="FV290" s="136"/>
    </row>
    <row r="291" spans="1:1108" s="249" customFormat="1">
      <c r="A291" s="42">
        <v>573</v>
      </c>
      <c r="B291" s="168">
        <v>276</v>
      </c>
      <c r="C291" s="102" t="s">
        <v>1508</v>
      </c>
      <c r="D291" s="174">
        <v>2800</v>
      </c>
      <c r="E291" s="70" t="s">
        <v>1489</v>
      </c>
      <c r="F291" s="280" t="s">
        <v>1491</v>
      </c>
      <c r="G291" s="405" t="s">
        <v>1490</v>
      </c>
      <c r="H291" s="405" t="s">
        <v>1493</v>
      </c>
      <c r="I291" s="405" t="s">
        <v>1492</v>
      </c>
      <c r="J291" s="10" t="s">
        <v>1494</v>
      </c>
      <c r="K291" s="10" t="s">
        <v>1495</v>
      </c>
      <c r="L291" s="74" t="s">
        <v>1496</v>
      </c>
      <c r="M291" s="10" t="s">
        <v>1497</v>
      </c>
      <c r="N291" s="74" t="s">
        <v>201</v>
      </c>
      <c r="O291" s="177">
        <v>101750</v>
      </c>
      <c r="P291" s="401">
        <v>50</v>
      </c>
      <c r="Q291" s="401" t="s">
        <v>0</v>
      </c>
      <c r="R291" s="418"/>
      <c r="S291" s="109" t="s">
        <v>0</v>
      </c>
      <c r="T291" s="109">
        <v>2</v>
      </c>
      <c r="U291" s="109" t="s">
        <v>0</v>
      </c>
      <c r="V291" s="109">
        <v>10.3</v>
      </c>
      <c r="W291" s="109" t="s">
        <v>0</v>
      </c>
      <c r="X291" s="109">
        <v>6</v>
      </c>
      <c r="Y291" s="109" t="s">
        <v>0</v>
      </c>
      <c r="Z291" s="410"/>
      <c r="AA291" s="109" t="s">
        <v>0</v>
      </c>
      <c r="AB291" s="109">
        <v>250</v>
      </c>
      <c r="AC291" s="109" t="s">
        <v>0</v>
      </c>
      <c r="AD291" s="109"/>
      <c r="AE291" s="109" t="s">
        <v>0</v>
      </c>
      <c r="AF291" s="77">
        <v>4.5</v>
      </c>
      <c r="AG291" s="78">
        <v>8</v>
      </c>
      <c r="AH291" s="145" t="s">
        <v>274</v>
      </c>
      <c r="AI291" s="77" t="s">
        <v>0</v>
      </c>
      <c r="AJ291" s="78"/>
      <c r="AK291" s="78"/>
      <c r="AL291" s="25" t="s">
        <v>11</v>
      </c>
      <c r="AM291" s="25"/>
      <c r="AN291" s="25"/>
      <c r="AO291" s="25"/>
      <c r="AP291" s="301">
        <v>20</v>
      </c>
      <c r="AQ291" s="111" t="s">
        <v>7</v>
      </c>
      <c r="AR291" s="83">
        <v>0.29099999999999998</v>
      </c>
      <c r="AS291" s="83" t="s">
        <v>20</v>
      </c>
      <c r="AT291" s="265"/>
      <c r="AU291" s="266"/>
      <c r="AV291" s="266"/>
      <c r="AW291" s="74" t="s">
        <v>206</v>
      </c>
      <c r="AX291" s="74" t="s">
        <v>207</v>
      </c>
      <c r="AY291" s="74" t="s">
        <v>208</v>
      </c>
      <c r="AZ291" s="74" t="s">
        <v>209</v>
      </c>
      <c r="BA291" s="152" t="s">
        <v>4</v>
      </c>
      <c r="BB291" s="86" t="s">
        <v>165</v>
      </c>
      <c r="BC291" s="86" t="s">
        <v>4</v>
      </c>
      <c r="BD291" s="86" t="s">
        <v>166</v>
      </c>
      <c r="BE291" s="87" t="s">
        <v>1489</v>
      </c>
      <c r="BF291" s="96" t="s">
        <v>1498</v>
      </c>
      <c r="BG291" s="96" t="s">
        <v>1499</v>
      </c>
      <c r="BH291" s="96" t="s">
        <v>1500</v>
      </c>
      <c r="BM291" s="155" t="s">
        <v>215</v>
      </c>
      <c r="BN291" s="154" t="s">
        <v>216</v>
      </c>
      <c r="BO291" s="154" t="s">
        <v>217</v>
      </c>
      <c r="BP291" s="154" t="s">
        <v>218</v>
      </c>
      <c r="BQ291" s="155" t="s">
        <v>219</v>
      </c>
      <c r="BR291" s="154" t="s">
        <v>220</v>
      </c>
      <c r="BS291" s="121" t="s">
        <v>221</v>
      </c>
      <c r="BT291" s="121" t="s">
        <v>222</v>
      </c>
      <c r="BU291" s="121" t="s">
        <v>215</v>
      </c>
      <c r="BV291" s="121" t="s">
        <v>216</v>
      </c>
      <c r="BW291" s="121" t="s">
        <v>217</v>
      </c>
      <c r="BX291" s="121" t="s">
        <v>218</v>
      </c>
      <c r="BY291" s="121" t="s">
        <v>283</v>
      </c>
      <c r="BZ291" s="154"/>
      <c r="CA291" s="154"/>
      <c r="CB291" s="154"/>
      <c r="CC291" s="155"/>
      <c r="CD291" s="155"/>
      <c r="CE291" s="155"/>
      <c r="CF291" s="155"/>
      <c r="CG291" s="245" t="s">
        <v>231</v>
      </c>
      <c r="CH291" s="154" t="s">
        <v>232</v>
      </c>
      <c r="CI291" s="156" t="s">
        <v>233</v>
      </c>
      <c r="CJ291" s="156" t="s">
        <v>234</v>
      </c>
      <c r="CK291" s="158"/>
      <c r="CL291" s="158"/>
      <c r="CM291" s="158"/>
      <c r="CN291" s="158"/>
      <c r="CO291" s="158"/>
      <c r="CP291" s="158"/>
      <c r="CQ291" s="158"/>
      <c r="CR291" s="158"/>
      <c r="CS291" s="158"/>
      <c r="CT291" s="158"/>
      <c r="CU291" s="158"/>
      <c r="CV291" s="158"/>
      <c r="CW291" s="158"/>
      <c r="CX291" s="158"/>
      <c r="CY291" s="158"/>
      <c r="CZ291" s="91"/>
      <c r="DA291" s="92"/>
      <c r="DB291" s="92"/>
      <c r="DC291" s="92"/>
      <c r="DD291" s="92"/>
      <c r="DE291" s="91" t="s">
        <v>235</v>
      </c>
      <c r="DF291" s="92"/>
      <c r="DG291" s="158"/>
      <c r="DH291" s="158"/>
      <c r="DI291" s="92"/>
      <c r="DJ291" s="91"/>
      <c r="DK291" s="91"/>
      <c r="DL291" s="91"/>
      <c r="DM291" s="127" t="s">
        <v>283</v>
      </c>
      <c r="DN291" s="127" t="s">
        <v>283</v>
      </c>
      <c r="DO291" s="127" t="s">
        <v>283</v>
      </c>
      <c r="DP291" s="127"/>
      <c r="DQ291" s="91"/>
      <c r="DR291" s="91"/>
      <c r="DS291" s="91"/>
      <c r="DT291" s="91"/>
      <c r="DU291" s="91" t="s">
        <v>1173</v>
      </c>
      <c r="DV291" s="91" t="s">
        <v>1174</v>
      </c>
      <c r="DW291" s="91" t="s">
        <v>1175</v>
      </c>
      <c r="DX291" s="91" t="s">
        <v>1176</v>
      </c>
      <c r="DY291" s="91"/>
      <c r="DZ291" s="91"/>
      <c r="EA291" s="91"/>
      <c r="EB291" s="91"/>
      <c r="EC291" s="91"/>
      <c r="ED291" s="91"/>
      <c r="EE291" s="91"/>
      <c r="EF291" s="91"/>
      <c r="EG291" s="94"/>
      <c r="EH291" s="94"/>
      <c r="EI291" s="95"/>
      <c r="EJ291" s="95"/>
      <c r="EK291" s="96"/>
      <c r="EL291" s="74"/>
      <c r="EM291" s="74"/>
      <c r="EN291" s="137"/>
      <c r="EO291" s="185"/>
      <c r="EP291" s="185"/>
      <c r="EQ291" s="185" t="s">
        <v>1501</v>
      </c>
      <c r="ER291" s="185" t="s">
        <v>1502</v>
      </c>
      <c r="ES291" s="185" t="s">
        <v>1503</v>
      </c>
      <c r="ET291" s="185"/>
      <c r="EU291" s="185"/>
      <c r="EV291" s="137"/>
      <c r="EW291" s="137"/>
      <c r="EX291" s="356"/>
      <c r="EY291" s="356"/>
      <c r="EZ291" s="356"/>
      <c r="FA291" s="356"/>
      <c r="FB291" s="356"/>
      <c r="FC291" s="356"/>
      <c r="FD291" s="356"/>
      <c r="FE291" s="356"/>
      <c r="FF291" s="248"/>
      <c r="FG291" s="248"/>
      <c r="FH291" s="248"/>
      <c r="FI291" s="248"/>
      <c r="FJ291" s="248"/>
      <c r="FK291" s="248"/>
      <c r="FL291" s="135">
        <v>1</v>
      </c>
      <c r="FM291" s="136"/>
      <c r="FN291" s="136"/>
      <c r="FO291" s="136"/>
      <c r="FP291" s="136"/>
      <c r="FQ291" s="136"/>
      <c r="FR291" s="136"/>
      <c r="FS291" s="136"/>
      <c r="FT291" s="136"/>
      <c r="FU291" s="136"/>
      <c r="FV291" s="136"/>
    </row>
    <row r="292" spans="1:1108" s="249" customFormat="1">
      <c r="A292" s="42">
        <v>574</v>
      </c>
      <c r="B292" s="168">
        <v>277</v>
      </c>
      <c r="C292" s="102" t="s">
        <v>1509</v>
      </c>
      <c r="D292" s="174">
        <v>2800</v>
      </c>
      <c r="E292" s="70" t="s">
        <v>1489</v>
      </c>
      <c r="F292" s="280" t="s">
        <v>1491</v>
      </c>
      <c r="G292" s="405" t="s">
        <v>1490</v>
      </c>
      <c r="H292" s="405" t="s">
        <v>1493</v>
      </c>
      <c r="I292" s="405" t="s">
        <v>1492</v>
      </c>
      <c r="J292" s="10" t="s">
        <v>1494</v>
      </c>
      <c r="K292" s="10" t="s">
        <v>1495</v>
      </c>
      <c r="L292" s="74" t="s">
        <v>1496</v>
      </c>
      <c r="M292" s="10" t="s">
        <v>1497</v>
      </c>
      <c r="N292" s="74" t="s">
        <v>201</v>
      </c>
      <c r="O292" s="177">
        <v>101752</v>
      </c>
      <c r="P292" s="401">
        <v>55</v>
      </c>
      <c r="Q292" s="401" t="s">
        <v>0</v>
      </c>
      <c r="R292" s="418"/>
      <c r="S292" s="109" t="s">
        <v>0</v>
      </c>
      <c r="T292" s="109">
        <v>2</v>
      </c>
      <c r="U292" s="109" t="s">
        <v>0</v>
      </c>
      <c r="V292" s="109">
        <v>11.5</v>
      </c>
      <c r="W292" s="109" t="s">
        <v>0</v>
      </c>
      <c r="X292" s="109">
        <v>7</v>
      </c>
      <c r="Y292" s="109" t="s">
        <v>0</v>
      </c>
      <c r="Z292" s="410"/>
      <c r="AA292" s="109" t="s">
        <v>0</v>
      </c>
      <c r="AB292" s="109">
        <v>300</v>
      </c>
      <c r="AC292" s="109" t="s">
        <v>0</v>
      </c>
      <c r="AD292" s="109"/>
      <c r="AE292" s="109" t="s">
        <v>0</v>
      </c>
      <c r="AF292" s="77">
        <v>4.5</v>
      </c>
      <c r="AG292" s="78">
        <v>8</v>
      </c>
      <c r="AH292" s="145" t="s">
        <v>274</v>
      </c>
      <c r="AI292" s="77" t="s">
        <v>0</v>
      </c>
      <c r="AJ292" s="78"/>
      <c r="AK292" s="78"/>
      <c r="AL292" s="25" t="s">
        <v>11</v>
      </c>
      <c r="AM292" s="25"/>
      <c r="AN292" s="25"/>
      <c r="AO292" s="25"/>
      <c r="AP292" s="301">
        <v>20</v>
      </c>
      <c r="AQ292" s="111" t="s">
        <v>7</v>
      </c>
      <c r="AR292" s="83">
        <v>0.38900000000000001</v>
      </c>
      <c r="AS292" s="83" t="s">
        <v>20</v>
      </c>
      <c r="AT292" s="265"/>
      <c r="AU292" s="266"/>
      <c r="AV292" s="266"/>
      <c r="AW292" s="74" t="s">
        <v>206</v>
      </c>
      <c r="AX292" s="74" t="s">
        <v>207</v>
      </c>
      <c r="AY292" s="74" t="s">
        <v>208</v>
      </c>
      <c r="AZ292" s="74" t="s">
        <v>209</v>
      </c>
      <c r="BA292" s="152" t="s">
        <v>4</v>
      </c>
      <c r="BB292" s="86" t="s">
        <v>165</v>
      </c>
      <c r="BC292" s="86" t="s">
        <v>4</v>
      </c>
      <c r="BD292" s="86" t="s">
        <v>166</v>
      </c>
      <c r="BE292" s="87" t="s">
        <v>1489</v>
      </c>
      <c r="BF292" s="96" t="s">
        <v>1498</v>
      </c>
      <c r="BG292" s="96" t="s">
        <v>1499</v>
      </c>
      <c r="BH292" s="96" t="s">
        <v>1500</v>
      </c>
      <c r="BM292" s="155" t="s">
        <v>215</v>
      </c>
      <c r="BN292" s="154" t="s">
        <v>216</v>
      </c>
      <c r="BO292" s="154" t="s">
        <v>217</v>
      </c>
      <c r="BP292" s="154" t="s">
        <v>218</v>
      </c>
      <c r="BQ292" s="155" t="s">
        <v>219</v>
      </c>
      <c r="BR292" s="154" t="s">
        <v>220</v>
      </c>
      <c r="BS292" s="121" t="s">
        <v>221</v>
      </c>
      <c r="BT292" s="121" t="s">
        <v>222</v>
      </c>
      <c r="BU292" s="121" t="s">
        <v>215</v>
      </c>
      <c r="BV292" s="121" t="s">
        <v>216</v>
      </c>
      <c r="BW292" s="121" t="s">
        <v>217</v>
      </c>
      <c r="BX292" s="121" t="s">
        <v>218</v>
      </c>
      <c r="BY292" s="121" t="s">
        <v>283</v>
      </c>
      <c r="BZ292" s="154"/>
      <c r="CA292" s="154"/>
      <c r="CB292" s="154"/>
      <c r="CC292" s="155"/>
      <c r="CD292" s="155"/>
      <c r="CE292" s="155"/>
      <c r="CF292" s="155"/>
      <c r="CG292" s="245" t="s">
        <v>231</v>
      </c>
      <c r="CH292" s="154" t="s">
        <v>232</v>
      </c>
      <c r="CI292" s="156" t="s">
        <v>233</v>
      </c>
      <c r="CJ292" s="156" t="s">
        <v>234</v>
      </c>
      <c r="CK292" s="158"/>
      <c r="CL292" s="158"/>
      <c r="CM292" s="158"/>
      <c r="CN292" s="158"/>
      <c r="CO292" s="158"/>
      <c r="CP292" s="158"/>
      <c r="CQ292" s="158"/>
      <c r="CR292" s="158"/>
      <c r="CS292" s="158"/>
      <c r="CT292" s="158"/>
      <c r="CU292" s="158"/>
      <c r="CV292" s="158"/>
      <c r="CW292" s="158"/>
      <c r="CX292" s="158"/>
      <c r="CY292" s="158"/>
      <c r="CZ292" s="91"/>
      <c r="DA292" s="92"/>
      <c r="DB292" s="92"/>
      <c r="DC292" s="92"/>
      <c r="DD292" s="92"/>
      <c r="DE292" s="91" t="s">
        <v>235</v>
      </c>
      <c r="DF292" s="92"/>
      <c r="DG292" s="158"/>
      <c r="DH292" s="158"/>
      <c r="DI292" s="92"/>
      <c r="DJ292" s="91"/>
      <c r="DK292" s="91"/>
      <c r="DL292" s="91"/>
      <c r="DM292" s="127" t="s">
        <v>283</v>
      </c>
      <c r="DN292" s="127" t="s">
        <v>283</v>
      </c>
      <c r="DO292" s="127" t="s">
        <v>283</v>
      </c>
      <c r="DP292" s="127"/>
      <c r="DQ292" s="91"/>
      <c r="DR292" s="91"/>
      <c r="DS292" s="91"/>
      <c r="DT292" s="91"/>
      <c r="DU292" s="91" t="s">
        <v>1173</v>
      </c>
      <c r="DV292" s="91" t="s">
        <v>1174</v>
      </c>
      <c r="DW292" s="91" t="s">
        <v>1175</v>
      </c>
      <c r="DX292" s="91" t="s">
        <v>1176</v>
      </c>
      <c r="DY292" s="91"/>
      <c r="DZ292" s="91"/>
      <c r="EA292" s="91"/>
      <c r="EB292" s="91"/>
      <c r="EC292" s="91"/>
      <c r="ED292" s="91"/>
      <c r="EE292" s="91"/>
      <c r="EF292" s="91"/>
      <c r="EG292" s="94"/>
      <c r="EH292" s="94"/>
      <c r="EI292" s="95"/>
      <c r="EJ292" s="95"/>
      <c r="EK292" s="96"/>
      <c r="EL292" s="74"/>
      <c r="EM292" s="74"/>
      <c r="EN292" s="137"/>
      <c r="EO292" s="185"/>
      <c r="EP292" s="185"/>
      <c r="EQ292" s="185" t="s">
        <v>1501</v>
      </c>
      <c r="ER292" s="185" t="s">
        <v>1502</v>
      </c>
      <c r="ES292" s="185" t="s">
        <v>1503</v>
      </c>
      <c r="ET292" s="185"/>
      <c r="EU292" s="185"/>
      <c r="EV292" s="137"/>
      <c r="EW292" s="137"/>
      <c r="EX292" s="356"/>
      <c r="EY292" s="356"/>
      <c r="EZ292" s="356"/>
      <c r="FA292" s="356"/>
      <c r="FB292" s="356"/>
      <c r="FC292" s="356"/>
      <c r="FD292" s="356"/>
      <c r="FE292" s="356"/>
      <c r="FF292" s="248"/>
      <c r="FG292" s="248"/>
      <c r="FH292" s="248"/>
      <c r="FI292" s="248"/>
      <c r="FJ292" s="248"/>
      <c r="FK292" s="248"/>
      <c r="FL292" s="135">
        <v>1</v>
      </c>
      <c r="FM292" s="136"/>
      <c r="FN292" s="136"/>
      <c r="FO292" s="136"/>
      <c r="FP292" s="136"/>
      <c r="FQ292" s="136"/>
      <c r="FR292" s="136"/>
      <c r="FS292" s="136"/>
      <c r="FT292" s="136"/>
      <c r="FU292" s="136"/>
      <c r="FV292" s="136"/>
    </row>
    <row r="293" spans="1:1108" s="249" customFormat="1">
      <c r="A293" s="199">
        <v>575</v>
      </c>
      <c r="B293" s="232">
        <v>278</v>
      </c>
      <c r="C293" s="201"/>
      <c r="D293" s="206"/>
      <c r="E293" s="326"/>
      <c r="F293" s="326"/>
      <c r="G293" s="206"/>
      <c r="H293" s="206"/>
      <c r="I293" s="206"/>
      <c r="J293" s="326"/>
      <c r="K293" s="326"/>
      <c r="L293" s="319"/>
      <c r="M293" s="332"/>
      <c r="N293" s="319"/>
      <c r="O293" s="321"/>
      <c r="P293" s="217"/>
      <c r="Q293" s="217"/>
      <c r="R293" s="217"/>
      <c r="S293" s="213"/>
      <c r="T293" s="213"/>
      <c r="U293" s="21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13"/>
      <c r="AF293" s="213"/>
      <c r="AG293" s="217"/>
      <c r="AH293" s="217"/>
      <c r="AI293" s="213"/>
      <c r="AJ293" s="217"/>
      <c r="AK293" s="217"/>
      <c r="AL293" s="321"/>
      <c r="AM293" s="321"/>
      <c r="AN293" s="321"/>
      <c r="AO293" s="321"/>
      <c r="AP293" s="217"/>
      <c r="AQ293" s="217"/>
      <c r="AR293" s="345"/>
      <c r="AS293" s="345"/>
      <c r="AT293" s="345"/>
      <c r="AU293" s="345"/>
      <c r="AV293" s="345"/>
      <c r="AW293" s="319"/>
      <c r="AX293" s="319"/>
      <c r="AY293" s="319"/>
      <c r="AZ293" s="319"/>
      <c r="BA293" s="319"/>
      <c r="BB293" s="332"/>
      <c r="BC293" s="332"/>
      <c r="BD293" s="332"/>
      <c r="BE293" s="332"/>
      <c r="BF293" s="319"/>
      <c r="BG293" s="319"/>
      <c r="BH293" s="319"/>
      <c r="BI293" s="252"/>
      <c r="BJ293" s="252"/>
      <c r="BK293" s="252"/>
      <c r="BL293" s="252"/>
      <c r="BM293" s="319"/>
      <c r="BN293" s="319"/>
      <c r="BO293" s="319"/>
      <c r="BP293" s="319"/>
      <c r="BQ293" s="319"/>
      <c r="BR293" s="319"/>
      <c r="BS293" s="222" t="s">
        <v>283</v>
      </c>
      <c r="BT293" s="222" t="s">
        <v>283</v>
      </c>
      <c r="BU293" s="222" t="s">
        <v>283</v>
      </c>
      <c r="BV293" s="222" t="s">
        <v>283</v>
      </c>
      <c r="BW293" s="222" t="s">
        <v>283</v>
      </c>
      <c r="BX293" s="222" t="s">
        <v>283</v>
      </c>
      <c r="BY293" s="222" t="s">
        <v>283</v>
      </c>
      <c r="BZ293" s="319"/>
      <c r="CA293" s="319"/>
      <c r="CB293" s="319"/>
      <c r="CC293" s="319"/>
      <c r="CD293" s="319"/>
      <c r="CE293" s="319"/>
      <c r="CF293" s="319"/>
      <c r="CG293" s="319"/>
      <c r="CH293" s="319"/>
      <c r="CI293" s="319"/>
      <c r="CJ293" s="319"/>
      <c r="CK293" s="319"/>
      <c r="CL293" s="319"/>
      <c r="CM293" s="319"/>
      <c r="CN293" s="319"/>
      <c r="CO293" s="319"/>
      <c r="CP293" s="319"/>
      <c r="CQ293" s="319"/>
      <c r="CR293" s="319"/>
      <c r="CS293" s="319"/>
      <c r="CT293" s="319"/>
      <c r="CU293" s="319"/>
      <c r="CV293" s="319"/>
      <c r="CW293" s="319"/>
      <c r="CX293" s="319"/>
      <c r="CY293" s="319"/>
      <c r="CZ293" s="319"/>
      <c r="DA293" s="330"/>
      <c r="DB293" s="330"/>
      <c r="DC293" s="330"/>
      <c r="DD293" s="330"/>
      <c r="DE293" s="319"/>
      <c r="DF293" s="330"/>
      <c r="DG293" s="319"/>
      <c r="DH293" s="319"/>
      <c r="DI293" s="330"/>
      <c r="DJ293" s="319"/>
      <c r="DK293" s="319"/>
      <c r="DL293" s="319"/>
      <c r="DM293" s="228" t="s">
        <v>283</v>
      </c>
      <c r="DN293" s="228" t="s">
        <v>283</v>
      </c>
      <c r="DO293" s="228" t="s">
        <v>283</v>
      </c>
      <c r="DP293" s="228"/>
      <c r="DQ293" s="319"/>
      <c r="DR293" s="319"/>
      <c r="DS293" s="319"/>
      <c r="DT293" s="319"/>
      <c r="DU293" s="319"/>
      <c r="DV293" s="319"/>
      <c r="DW293" s="319"/>
      <c r="DX293" s="319"/>
      <c r="DY293" s="319"/>
      <c r="DZ293" s="319"/>
      <c r="EA293" s="319"/>
      <c r="EB293" s="319"/>
      <c r="EC293" s="319"/>
      <c r="ED293" s="319"/>
      <c r="EE293" s="319"/>
      <c r="EF293" s="319"/>
      <c r="EG293" s="200"/>
      <c r="EH293" s="200"/>
      <c r="EI293" s="319"/>
      <c r="EJ293" s="319"/>
      <c r="EK293" s="281"/>
      <c r="EL293" s="319"/>
      <c r="EM293" s="319"/>
      <c r="EN293" s="200"/>
      <c r="EO293" s="281"/>
      <c r="EP293" s="281"/>
      <c r="EQ293" s="281"/>
      <c r="ER293" s="281"/>
      <c r="ES293" s="281"/>
      <c r="ET293" s="281"/>
      <c r="EU293" s="281"/>
      <c r="EV293" s="200"/>
      <c r="EW293" s="200"/>
      <c r="EX293" s="319"/>
      <c r="EY293" s="319"/>
      <c r="EZ293" s="319"/>
      <c r="FA293" s="319"/>
      <c r="FB293" s="319"/>
      <c r="FC293" s="319"/>
      <c r="FD293" s="319"/>
      <c r="FE293" s="319"/>
      <c r="FF293" s="317"/>
      <c r="FG293" s="317"/>
      <c r="FH293" s="317"/>
      <c r="FI293" s="317"/>
      <c r="FJ293" s="317"/>
      <c r="FK293" s="317"/>
      <c r="FL293" s="234">
        <v>1</v>
      </c>
      <c r="FM293" s="222"/>
      <c r="FN293" s="222"/>
      <c r="FO293" s="222"/>
      <c r="FP293" s="222"/>
      <c r="FQ293" s="222"/>
      <c r="FR293" s="222"/>
      <c r="FS293" s="222"/>
      <c r="FT293" s="222"/>
      <c r="FU293" s="222"/>
      <c r="FV293" s="222"/>
      <c r="FW293" s="252"/>
      <c r="FX293" s="252"/>
      <c r="FY293" s="252"/>
      <c r="FZ293" s="252"/>
      <c r="GA293" s="252"/>
      <c r="GB293" s="252"/>
      <c r="GC293" s="252"/>
      <c r="GD293" s="252"/>
      <c r="GE293" s="252"/>
      <c r="GF293" s="252"/>
      <c r="GG293" s="252"/>
      <c r="GH293" s="252"/>
      <c r="GI293" s="252"/>
      <c r="GJ293" s="252"/>
      <c r="GK293" s="252"/>
      <c r="GL293" s="252"/>
      <c r="GM293" s="252"/>
      <c r="GN293" s="252"/>
      <c r="GO293" s="252"/>
      <c r="GP293" s="252"/>
      <c r="GQ293" s="252"/>
      <c r="GR293" s="252"/>
      <c r="GS293" s="252"/>
      <c r="GT293" s="252"/>
      <c r="GU293" s="252"/>
      <c r="GV293" s="252"/>
      <c r="GW293" s="252"/>
      <c r="GX293" s="252"/>
      <c r="GY293" s="252"/>
      <c r="GZ293" s="252"/>
      <c r="HA293" s="252"/>
      <c r="HB293" s="252"/>
      <c r="HC293" s="252"/>
      <c r="HD293" s="252"/>
      <c r="HE293" s="252"/>
      <c r="HF293" s="252"/>
      <c r="HG293" s="252"/>
      <c r="HH293" s="252"/>
      <c r="HI293" s="252"/>
      <c r="HJ293" s="252"/>
      <c r="HK293" s="252"/>
      <c r="HL293" s="252"/>
      <c r="HM293" s="252"/>
      <c r="HN293" s="252"/>
      <c r="HO293" s="252"/>
      <c r="HP293" s="252"/>
      <c r="HQ293" s="252"/>
      <c r="HR293" s="252"/>
      <c r="HS293" s="252"/>
      <c r="HT293" s="252"/>
      <c r="HU293" s="252"/>
      <c r="HV293" s="252"/>
      <c r="HW293" s="252"/>
      <c r="HX293" s="252"/>
      <c r="HY293" s="252"/>
      <c r="HZ293" s="252"/>
      <c r="IA293" s="252"/>
      <c r="IB293" s="252"/>
      <c r="IC293" s="252"/>
      <c r="ID293" s="252"/>
      <c r="IE293" s="252"/>
      <c r="IF293" s="252"/>
      <c r="IG293" s="252"/>
      <c r="IH293" s="252"/>
      <c r="II293" s="252"/>
      <c r="IJ293" s="252"/>
      <c r="IK293" s="252"/>
      <c r="IL293" s="252"/>
      <c r="IM293" s="252"/>
      <c r="IN293" s="252"/>
      <c r="IO293" s="252"/>
      <c r="IP293" s="252"/>
      <c r="IQ293" s="252"/>
      <c r="IR293" s="252"/>
      <c r="IS293" s="252"/>
      <c r="IT293" s="252"/>
      <c r="IU293" s="252"/>
      <c r="IV293" s="252"/>
      <c r="IW293" s="252"/>
      <c r="IX293" s="252"/>
      <c r="IY293" s="252"/>
      <c r="IZ293" s="252"/>
      <c r="JA293" s="252"/>
      <c r="JB293" s="252"/>
      <c r="JC293" s="252"/>
      <c r="JD293" s="252"/>
      <c r="JE293" s="252"/>
      <c r="JF293" s="252"/>
      <c r="JG293" s="252"/>
      <c r="JH293" s="252"/>
      <c r="JI293" s="252"/>
      <c r="JJ293" s="252"/>
      <c r="JK293" s="252"/>
      <c r="JL293" s="252"/>
      <c r="JM293" s="252"/>
      <c r="JN293" s="252"/>
      <c r="JO293" s="252"/>
      <c r="JP293" s="252"/>
      <c r="JQ293" s="252"/>
      <c r="JR293" s="252"/>
      <c r="JS293" s="252"/>
      <c r="JT293" s="252"/>
      <c r="JU293" s="252"/>
      <c r="JV293" s="252"/>
      <c r="JW293" s="252"/>
      <c r="JX293" s="252"/>
      <c r="JY293" s="252"/>
      <c r="JZ293" s="252"/>
      <c r="KA293" s="252"/>
      <c r="KB293" s="252"/>
      <c r="KC293" s="252"/>
      <c r="KD293" s="252"/>
      <c r="KE293" s="252"/>
      <c r="KF293" s="252"/>
      <c r="KG293" s="252"/>
      <c r="KH293" s="252"/>
      <c r="KI293" s="252"/>
      <c r="KJ293" s="252"/>
      <c r="KK293" s="252"/>
      <c r="KL293" s="252"/>
      <c r="KM293" s="252"/>
      <c r="KN293" s="252"/>
      <c r="KO293" s="252"/>
      <c r="KP293" s="252"/>
      <c r="KQ293" s="252"/>
      <c r="KR293" s="252"/>
      <c r="KS293" s="252"/>
      <c r="KT293" s="252"/>
      <c r="KU293" s="252"/>
      <c r="KV293" s="252"/>
      <c r="KW293" s="252"/>
      <c r="KX293" s="252"/>
      <c r="KY293" s="252"/>
      <c r="KZ293" s="252"/>
      <c r="LA293" s="252"/>
      <c r="LB293" s="252"/>
      <c r="LC293" s="252"/>
      <c r="LD293" s="252"/>
      <c r="LE293" s="252"/>
      <c r="LF293" s="252"/>
      <c r="LG293" s="252"/>
      <c r="LH293" s="252"/>
      <c r="LI293" s="252"/>
      <c r="LJ293" s="252"/>
      <c r="LK293" s="252"/>
      <c r="LL293" s="252"/>
      <c r="LM293" s="252"/>
      <c r="LN293" s="252"/>
      <c r="LO293" s="252"/>
      <c r="LP293" s="252"/>
      <c r="LQ293" s="252"/>
      <c r="LR293" s="252"/>
      <c r="LS293" s="252"/>
      <c r="LT293" s="252"/>
      <c r="LU293" s="252"/>
      <c r="LV293" s="252"/>
      <c r="LW293" s="252"/>
      <c r="LX293" s="252"/>
      <c r="LY293" s="252"/>
      <c r="LZ293" s="252"/>
      <c r="MA293" s="252"/>
      <c r="MB293" s="252"/>
      <c r="MC293" s="252"/>
      <c r="MD293" s="252"/>
      <c r="ME293" s="252"/>
      <c r="MF293" s="252"/>
      <c r="MG293" s="252"/>
      <c r="MH293" s="252"/>
      <c r="MI293" s="252"/>
      <c r="MJ293" s="252"/>
      <c r="MK293" s="252"/>
      <c r="ML293" s="252"/>
      <c r="MM293" s="252"/>
      <c r="MN293" s="252"/>
      <c r="MO293" s="252"/>
      <c r="MP293" s="252"/>
      <c r="MQ293" s="252"/>
      <c r="MR293" s="252"/>
      <c r="MS293" s="252"/>
      <c r="MT293" s="252"/>
      <c r="MU293" s="252"/>
      <c r="MV293" s="252"/>
      <c r="MW293" s="252"/>
      <c r="MX293" s="252"/>
      <c r="MY293" s="252"/>
      <c r="MZ293" s="252"/>
      <c r="NA293" s="252"/>
      <c r="NB293" s="252"/>
      <c r="NC293" s="252"/>
      <c r="ND293" s="252"/>
      <c r="NE293" s="252"/>
      <c r="NF293" s="252"/>
      <c r="NG293" s="252"/>
      <c r="NH293" s="252"/>
      <c r="NI293" s="252"/>
      <c r="NJ293" s="252"/>
      <c r="NK293" s="252"/>
      <c r="NL293" s="252"/>
      <c r="NM293" s="252"/>
      <c r="NN293" s="252"/>
      <c r="NO293" s="252"/>
      <c r="NP293" s="252"/>
      <c r="NQ293" s="252"/>
      <c r="NR293" s="252"/>
      <c r="NS293" s="252"/>
      <c r="NT293" s="252"/>
      <c r="NU293" s="252"/>
      <c r="NV293" s="252"/>
      <c r="NW293" s="252"/>
      <c r="NX293" s="252"/>
      <c r="NY293" s="252"/>
      <c r="NZ293" s="252"/>
      <c r="OA293" s="252"/>
      <c r="OB293" s="252"/>
      <c r="OC293" s="252"/>
      <c r="OD293" s="252"/>
      <c r="OE293" s="252"/>
      <c r="OF293" s="252"/>
      <c r="OG293" s="252"/>
      <c r="OH293" s="252"/>
      <c r="OI293" s="252"/>
      <c r="OJ293" s="252"/>
      <c r="OK293" s="252"/>
      <c r="OL293" s="252"/>
      <c r="OM293" s="252"/>
      <c r="ON293" s="252"/>
      <c r="OO293" s="252"/>
      <c r="OP293" s="252"/>
      <c r="OQ293" s="252"/>
      <c r="OR293" s="252"/>
      <c r="OS293" s="252"/>
      <c r="OT293" s="252"/>
      <c r="OU293" s="252"/>
      <c r="OV293" s="252"/>
      <c r="OW293" s="252"/>
      <c r="OX293" s="252"/>
      <c r="OY293" s="252"/>
      <c r="OZ293" s="252"/>
      <c r="PA293" s="252"/>
      <c r="PB293" s="252"/>
      <c r="PC293" s="252"/>
      <c r="PD293" s="252"/>
      <c r="PE293" s="252"/>
      <c r="PF293" s="252"/>
      <c r="PG293" s="252"/>
      <c r="PH293" s="252"/>
      <c r="PI293" s="252"/>
      <c r="PJ293" s="252"/>
      <c r="PK293" s="252"/>
      <c r="PL293" s="252"/>
      <c r="PM293" s="252"/>
      <c r="PN293" s="252"/>
      <c r="PO293" s="252"/>
      <c r="PP293" s="252"/>
      <c r="PQ293" s="252"/>
      <c r="PR293" s="252"/>
      <c r="PS293" s="252"/>
      <c r="PT293" s="252"/>
      <c r="PU293" s="252"/>
      <c r="PV293" s="252"/>
      <c r="PW293" s="252"/>
      <c r="PX293" s="252"/>
      <c r="PY293" s="252"/>
      <c r="PZ293" s="252"/>
      <c r="QA293" s="252"/>
      <c r="QB293" s="252"/>
      <c r="QC293" s="252"/>
      <c r="QD293" s="252"/>
      <c r="QE293" s="252"/>
      <c r="QF293" s="252"/>
      <c r="QG293" s="252"/>
      <c r="QH293" s="252"/>
      <c r="QI293" s="252"/>
      <c r="QJ293" s="252"/>
      <c r="QK293" s="252"/>
      <c r="QL293" s="252"/>
      <c r="QM293" s="252"/>
      <c r="QN293" s="252"/>
      <c r="QO293" s="252"/>
      <c r="QP293" s="252"/>
      <c r="QQ293" s="252"/>
      <c r="QR293" s="252"/>
      <c r="QS293" s="252"/>
      <c r="QT293" s="252"/>
      <c r="QU293" s="252"/>
      <c r="QV293" s="252"/>
      <c r="QW293" s="252"/>
      <c r="QX293" s="252"/>
      <c r="QY293" s="252"/>
      <c r="QZ293" s="252"/>
      <c r="RA293" s="252"/>
      <c r="RB293" s="252"/>
      <c r="RC293" s="252"/>
      <c r="RD293" s="252"/>
      <c r="RE293" s="252"/>
      <c r="RF293" s="252"/>
      <c r="RG293" s="252"/>
      <c r="RH293" s="252"/>
      <c r="RI293" s="252"/>
      <c r="RJ293" s="252"/>
      <c r="RK293" s="252"/>
      <c r="RL293" s="252"/>
      <c r="RM293" s="252"/>
      <c r="RN293" s="252"/>
      <c r="RO293" s="252"/>
      <c r="RP293" s="252"/>
      <c r="RQ293" s="252"/>
      <c r="RR293" s="252"/>
      <c r="RS293" s="252"/>
      <c r="RT293" s="252"/>
      <c r="RU293" s="252"/>
      <c r="RV293" s="252"/>
      <c r="RW293" s="252"/>
      <c r="RX293" s="252"/>
      <c r="RY293" s="252"/>
      <c r="RZ293" s="252"/>
      <c r="SA293" s="252"/>
      <c r="SB293" s="252"/>
      <c r="SC293" s="252"/>
      <c r="SD293" s="252"/>
      <c r="SE293" s="252"/>
      <c r="SF293" s="252"/>
      <c r="SG293" s="252"/>
      <c r="SH293" s="252"/>
      <c r="SI293" s="252"/>
      <c r="SJ293" s="252"/>
      <c r="SK293" s="252"/>
      <c r="SL293" s="252"/>
      <c r="SM293" s="252"/>
      <c r="SN293" s="252"/>
      <c r="SO293" s="252"/>
      <c r="SP293" s="252"/>
      <c r="SQ293" s="252"/>
      <c r="SR293" s="252"/>
      <c r="SS293" s="252"/>
      <c r="ST293" s="252"/>
      <c r="SU293" s="252"/>
      <c r="SV293" s="252"/>
      <c r="SW293" s="252"/>
      <c r="SX293" s="252"/>
      <c r="SY293" s="252"/>
      <c r="SZ293" s="252"/>
      <c r="TA293" s="252"/>
      <c r="TB293" s="252"/>
      <c r="TC293" s="252"/>
      <c r="TD293" s="252"/>
      <c r="TE293" s="252"/>
      <c r="TF293" s="252"/>
      <c r="TG293" s="252"/>
      <c r="TH293" s="252"/>
      <c r="TI293" s="252"/>
      <c r="TJ293" s="252"/>
      <c r="TK293" s="252"/>
      <c r="TL293" s="252"/>
      <c r="TM293" s="252"/>
      <c r="TN293" s="252"/>
      <c r="TO293" s="252"/>
      <c r="TP293" s="252"/>
      <c r="TQ293" s="252"/>
      <c r="TR293" s="252"/>
      <c r="TS293" s="252"/>
      <c r="TT293" s="252"/>
      <c r="TU293" s="252"/>
      <c r="TV293" s="252"/>
      <c r="TW293" s="252"/>
      <c r="TX293" s="252"/>
      <c r="TY293" s="252"/>
      <c r="TZ293" s="252"/>
      <c r="UA293" s="252"/>
      <c r="UB293" s="252"/>
      <c r="UC293" s="252"/>
      <c r="UD293" s="252"/>
      <c r="UE293" s="252"/>
      <c r="UF293" s="252"/>
      <c r="UG293" s="252"/>
      <c r="UH293" s="252"/>
      <c r="UI293" s="252"/>
      <c r="UJ293" s="252"/>
      <c r="UK293" s="252"/>
      <c r="UL293" s="252"/>
      <c r="UM293" s="252"/>
      <c r="UN293" s="252"/>
      <c r="UO293" s="252"/>
      <c r="UP293" s="252"/>
      <c r="UQ293" s="252"/>
      <c r="UR293" s="252"/>
      <c r="US293" s="252"/>
      <c r="UT293" s="252"/>
      <c r="UU293" s="252"/>
      <c r="UV293" s="252"/>
      <c r="UW293" s="252"/>
      <c r="UX293" s="252"/>
      <c r="UY293" s="252"/>
      <c r="UZ293" s="252"/>
      <c r="VA293" s="252"/>
      <c r="VB293" s="252"/>
      <c r="VC293" s="252"/>
      <c r="VD293" s="252"/>
      <c r="VE293" s="252"/>
      <c r="VF293" s="252"/>
      <c r="VG293" s="252"/>
      <c r="VH293" s="252"/>
      <c r="VI293" s="252"/>
      <c r="VJ293" s="252"/>
      <c r="VK293" s="252"/>
      <c r="VL293" s="252"/>
      <c r="VM293" s="252"/>
      <c r="VN293" s="252"/>
      <c r="VO293" s="252"/>
      <c r="VP293" s="252"/>
      <c r="VQ293" s="252"/>
      <c r="VR293" s="252"/>
      <c r="VS293" s="252"/>
      <c r="VT293" s="252"/>
      <c r="VU293" s="252"/>
      <c r="VV293" s="252"/>
      <c r="VW293" s="252"/>
      <c r="VX293" s="252"/>
      <c r="VY293" s="252"/>
      <c r="VZ293" s="252"/>
      <c r="WA293" s="252"/>
      <c r="WB293" s="252"/>
      <c r="WC293" s="252"/>
      <c r="WD293" s="252"/>
      <c r="WE293" s="252"/>
      <c r="WF293" s="252"/>
      <c r="WG293" s="252"/>
      <c r="WH293" s="252"/>
      <c r="WI293" s="252"/>
      <c r="WJ293" s="252"/>
      <c r="WK293" s="252"/>
      <c r="WL293" s="252"/>
      <c r="WM293" s="252"/>
      <c r="WN293" s="252"/>
      <c r="WO293" s="252"/>
      <c r="WP293" s="252"/>
      <c r="WQ293" s="252"/>
      <c r="WR293" s="252"/>
      <c r="WS293" s="252"/>
      <c r="WT293" s="252"/>
      <c r="WU293" s="252"/>
      <c r="WV293" s="252"/>
      <c r="WW293" s="252"/>
      <c r="WX293" s="252"/>
      <c r="WY293" s="252"/>
      <c r="WZ293" s="252"/>
      <c r="XA293" s="252"/>
      <c r="XB293" s="252"/>
      <c r="XC293" s="252"/>
      <c r="XD293" s="252"/>
      <c r="XE293" s="252"/>
      <c r="XF293" s="252"/>
      <c r="XG293" s="252"/>
      <c r="XH293" s="252"/>
      <c r="XI293" s="252"/>
      <c r="XJ293" s="252"/>
      <c r="XK293" s="252"/>
      <c r="XL293" s="252"/>
      <c r="XM293" s="252"/>
      <c r="XN293" s="252"/>
      <c r="XO293" s="252"/>
      <c r="XP293" s="252"/>
      <c r="XQ293" s="252"/>
      <c r="XR293" s="252"/>
      <c r="XS293" s="252"/>
      <c r="XT293" s="252"/>
      <c r="XU293" s="252"/>
      <c r="XV293" s="252"/>
      <c r="XW293" s="252"/>
      <c r="XX293" s="252"/>
      <c r="XY293" s="252"/>
      <c r="XZ293" s="252"/>
      <c r="YA293" s="252"/>
      <c r="YB293" s="252"/>
      <c r="YC293" s="252"/>
      <c r="YD293" s="252"/>
      <c r="YE293" s="252"/>
      <c r="YF293" s="252"/>
      <c r="YG293" s="252"/>
      <c r="YH293" s="252"/>
      <c r="YI293" s="252"/>
      <c r="YJ293" s="252"/>
      <c r="YK293" s="252"/>
      <c r="YL293" s="252"/>
      <c r="YM293" s="252"/>
      <c r="YN293" s="252"/>
      <c r="YO293" s="252"/>
      <c r="YP293" s="252"/>
      <c r="YQ293" s="252"/>
      <c r="YR293" s="252"/>
      <c r="YS293" s="252"/>
      <c r="YT293" s="252"/>
      <c r="YU293" s="252"/>
      <c r="YV293" s="252"/>
      <c r="YW293" s="252"/>
      <c r="YX293" s="252"/>
      <c r="YY293" s="252"/>
      <c r="YZ293" s="252"/>
      <c r="ZA293" s="252"/>
      <c r="ZB293" s="252"/>
      <c r="ZC293" s="252"/>
      <c r="ZD293" s="252"/>
      <c r="ZE293" s="252"/>
      <c r="ZF293" s="252"/>
      <c r="ZG293" s="252"/>
      <c r="ZH293" s="252"/>
      <c r="ZI293" s="252"/>
      <c r="ZJ293" s="252"/>
      <c r="ZK293" s="252"/>
      <c r="ZL293" s="252"/>
      <c r="ZM293" s="252"/>
      <c r="ZN293" s="252"/>
      <c r="ZO293" s="252"/>
      <c r="ZP293" s="252"/>
      <c r="ZQ293" s="252"/>
      <c r="ZR293" s="252"/>
      <c r="ZS293" s="252"/>
      <c r="ZT293" s="252"/>
      <c r="ZU293" s="252"/>
      <c r="ZV293" s="252"/>
      <c r="ZW293" s="252"/>
      <c r="ZX293" s="252"/>
      <c r="ZY293" s="252"/>
      <c r="ZZ293" s="252"/>
      <c r="AAA293" s="252"/>
      <c r="AAB293" s="252"/>
      <c r="AAC293" s="252"/>
      <c r="AAD293" s="252"/>
      <c r="AAE293" s="252"/>
      <c r="AAF293" s="252"/>
      <c r="AAG293" s="252"/>
      <c r="AAH293" s="252"/>
      <c r="AAI293" s="252"/>
      <c r="AAJ293" s="252"/>
      <c r="AAK293" s="252"/>
      <c r="AAL293" s="252"/>
      <c r="AAM293" s="252"/>
      <c r="AAN293" s="252"/>
      <c r="AAO293" s="252"/>
      <c r="AAP293" s="252"/>
      <c r="AAQ293" s="252"/>
      <c r="AAR293" s="252"/>
      <c r="AAS293" s="252"/>
      <c r="AAT293" s="252"/>
      <c r="AAU293" s="252"/>
      <c r="AAV293" s="252"/>
      <c r="AAW293" s="252"/>
      <c r="AAX293" s="252"/>
      <c r="AAY293" s="252"/>
      <c r="AAZ293" s="252"/>
      <c r="ABA293" s="252"/>
      <c r="ABB293" s="252"/>
      <c r="ABC293" s="252"/>
      <c r="ABD293" s="252"/>
      <c r="ABE293" s="252"/>
      <c r="ABF293" s="252"/>
      <c r="ABG293" s="252"/>
      <c r="ABH293" s="252"/>
      <c r="ABI293" s="252"/>
      <c r="ABJ293" s="252"/>
      <c r="ABK293" s="252"/>
      <c r="ABL293" s="252"/>
      <c r="ABM293" s="252"/>
      <c r="ABN293" s="252"/>
      <c r="ABO293" s="252"/>
      <c r="ABP293" s="252"/>
      <c r="ABQ293" s="252"/>
      <c r="ABR293" s="252"/>
      <c r="ABS293" s="252"/>
      <c r="ABT293" s="252"/>
      <c r="ABU293" s="252"/>
      <c r="ABV293" s="252"/>
      <c r="ABW293" s="252"/>
      <c r="ABX293" s="252"/>
      <c r="ABY293" s="252"/>
      <c r="ABZ293" s="252"/>
      <c r="ACA293" s="252"/>
      <c r="ACB293" s="252"/>
      <c r="ACC293" s="252"/>
      <c r="ACD293" s="252"/>
      <c r="ACE293" s="252"/>
      <c r="ACF293" s="252"/>
      <c r="ACG293" s="252"/>
      <c r="ACH293" s="252"/>
      <c r="ACI293" s="252"/>
      <c r="ACJ293" s="252"/>
      <c r="ACK293" s="252"/>
      <c r="ACL293" s="252"/>
      <c r="ACM293" s="252"/>
      <c r="ACN293" s="252"/>
      <c r="ACO293" s="252"/>
      <c r="ACP293" s="252"/>
      <c r="ACQ293" s="252"/>
      <c r="ACR293" s="252"/>
      <c r="ACS293" s="252"/>
      <c r="ACT293" s="252"/>
      <c r="ACU293" s="252"/>
      <c r="ACV293" s="252"/>
      <c r="ACW293" s="252"/>
      <c r="ACX293" s="252"/>
      <c r="ACY293" s="252"/>
      <c r="ACZ293" s="252"/>
      <c r="ADA293" s="252"/>
      <c r="ADB293" s="252"/>
      <c r="ADC293" s="252"/>
      <c r="ADD293" s="252"/>
      <c r="ADE293" s="252"/>
      <c r="ADF293" s="252"/>
      <c r="ADG293" s="252"/>
      <c r="ADH293" s="252"/>
      <c r="ADI293" s="252"/>
      <c r="ADJ293" s="252"/>
      <c r="ADK293" s="252"/>
      <c r="ADL293" s="252"/>
      <c r="ADM293" s="252"/>
      <c r="ADN293" s="252"/>
      <c r="ADO293" s="252"/>
      <c r="ADP293" s="252"/>
      <c r="ADQ293" s="252"/>
      <c r="ADR293" s="252"/>
      <c r="ADS293" s="252"/>
      <c r="ADT293" s="252"/>
      <c r="ADU293" s="252"/>
      <c r="ADV293" s="252"/>
      <c r="ADW293" s="252"/>
      <c r="ADX293" s="252"/>
      <c r="ADY293" s="252"/>
      <c r="ADZ293" s="252"/>
      <c r="AEA293" s="252"/>
      <c r="AEB293" s="252"/>
      <c r="AEC293" s="252"/>
      <c r="AED293" s="252"/>
      <c r="AEE293" s="252"/>
      <c r="AEF293" s="252"/>
      <c r="AEG293" s="252"/>
      <c r="AEH293" s="252"/>
      <c r="AEI293" s="252"/>
      <c r="AEJ293" s="252"/>
      <c r="AEK293" s="252"/>
      <c r="AEL293" s="252"/>
      <c r="AEM293" s="252"/>
      <c r="AEN293" s="252"/>
      <c r="AEO293" s="252"/>
      <c r="AEP293" s="252"/>
      <c r="AEQ293" s="252"/>
      <c r="AER293" s="252"/>
      <c r="AES293" s="252"/>
      <c r="AET293" s="252"/>
      <c r="AEU293" s="252"/>
      <c r="AEV293" s="252"/>
      <c r="AEW293" s="252"/>
      <c r="AEX293" s="252"/>
      <c r="AEY293" s="252"/>
      <c r="AEZ293" s="252"/>
      <c r="AFA293" s="252"/>
      <c r="AFB293" s="252"/>
      <c r="AFC293" s="252"/>
      <c r="AFD293" s="252"/>
      <c r="AFE293" s="252"/>
      <c r="AFF293" s="252"/>
      <c r="AFG293" s="252"/>
      <c r="AFH293" s="252"/>
      <c r="AFI293" s="252"/>
      <c r="AFJ293" s="252"/>
      <c r="AFK293" s="252"/>
      <c r="AFL293" s="252"/>
      <c r="AFM293" s="252"/>
      <c r="AFN293" s="252"/>
      <c r="AFO293" s="252"/>
      <c r="AFP293" s="252"/>
      <c r="AFQ293" s="252"/>
      <c r="AFR293" s="252"/>
      <c r="AFS293" s="252"/>
      <c r="AFT293" s="252"/>
      <c r="AFU293" s="252"/>
      <c r="AFV293" s="252"/>
      <c r="AFW293" s="252"/>
      <c r="AFX293" s="252"/>
      <c r="AFY293" s="252"/>
      <c r="AFZ293" s="252"/>
      <c r="AGA293" s="252"/>
      <c r="AGB293" s="252"/>
      <c r="AGC293" s="252"/>
      <c r="AGD293" s="252"/>
      <c r="AGE293" s="252"/>
      <c r="AGF293" s="252"/>
      <c r="AGG293" s="252"/>
      <c r="AGH293" s="252"/>
      <c r="AGI293" s="252"/>
      <c r="AGJ293" s="252"/>
      <c r="AGK293" s="252"/>
      <c r="AGL293" s="252"/>
      <c r="AGM293" s="252"/>
      <c r="AGN293" s="252"/>
      <c r="AGO293" s="252"/>
      <c r="AGP293" s="252"/>
      <c r="AGQ293" s="252"/>
      <c r="AGR293" s="252"/>
      <c r="AGS293" s="252"/>
      <c r="AGT293" s="252"/>
      <c r="AGU293" s="252"/>
      <c r="AGV293" s="252"/>
      <c r="AGW293" s="252"/>
      <c r="AGX293" s="252"/>
      <c r="AGY293" s="252"/>
      <c r="AGZ293" s="252"/>
      <c r="AHA293" s="252"/>
      <c r="AHB293" s="252"/>
      <c r="AHC293" s="252"/>
      <c r="AHD293" s="252"/>
      <c r="AHE293" s="252"/>
      <c r="AHF293" s="252"/>
      <c r="AHG293" s="252"/>
      <c r="AHH293" s="252"/>
      <c r="AHI293" s="252"/>
      <c r="AHJ293" s="252"/>
      <c r="AHK293" s="252"/>
      <c r="AHL293" s="252"/>
      <c r="AHM293" s="252"/>
      <c r="AHN293" s="252"/>
      <c r="AHO293" s="252"/>
      <c r="AHP293" s="252"/>
      <c r="AHQ293" s="252"/>
      <c r="AHR293" s="252"/>
      <c r="AHS293" s="252"/>
      <c r="AHT293" s="252"/>
      <c r="AHU293" s="252"/>
      <c r="AHV293" s="252"/>
      <c r="AHW293" s="252"/>
      <c r="AHX293" s="252"/>
      <c r="AHY293" s="252"/>
      <c r="AHZ293" s="252"/>
      <c r="AIA293" s="252"/>
      <c r="AIB293" s="252"/>
      <c r="AIC293" s="252"/>
      <c r="AID293" s="252"/>
      <c r="AIE293" s="252"/>
      <c r="AIF293" s="252"/>
      <c r="AIG293" s="252"/>
      <c r="AIH293" s="252"/>
      <c r="AII293" s="252"/>
      <c r="AIJ293" s="252"/>
      <c r="AIK293" s="252"/>
      <c r="AIL293" s="252"/>
      <c r="AIM293" s="252"/>
      <c r="AIN293" s="252"/>
      <c r="AIO293" s="252"/>
      <c r="AIP293" s="252"/>
      <c r="AIQ293" s="252"/>
      <c r="AIR293" s="252"/>
      <c r="AIS293" s="252"/>
      <c r="AIT293" s="252"/>
      <c r="AIU293" s="252"/>
      <c r="AIV293" s="252"/>
      <c r="AIW293" s="252"/>
      <c r="AIX293" s="252"/>
      <c r="AIY293" s="252"/>
      <c r="AIZ293" s="252"/>
      <c r="AJA293" s="252"/>
      <c r="AJB293" s="252"/>
      <c r="AJC293" s="252"/>
      <c r="AJD293" s="252"/>
      <c r="AJE293" s="252"/>
      <c r="AJF293" s="252"/>
      <c r="AJG293" s="252"/>
      <c r="AJH293" s="252"/>
      <c r="AJI293" s="252"/>
      <c r="AJJ293" s="252"/>
      <c r="AJK293" s="252"/>
      <c r="AJL293" s="252"/>
      <c r="AJM293" s="252"/>
      <c r="AJN293" s="252"/>
      <c r="AJO293" s="252"/>
      <c r="AJP293" s="252"/>
      <c r="AJQ293" s="252"/>
      <c r="AJR293" s="252"/>
      <c r="AJS293" s="252"/>
      <c r="AJT293" s="252"/>
      <c r="AJU293" s="252"/>
      <c r="AJV293" s="252"/>
      <c r="AJW293" s="252"/>
      <c r="AJX293" s="252"/>
      <c r="AJY293" s="252"/>
      <c r="AJZ293" s="252"/>
      <c r="AKA293" s="252"/>
      <c r="AKB293" s="252"/>
      <c r="AKC293" s="252"/>
      <c r="AKD293" s="252"/>
      <c r="AKE293" s="252"/>
      <c r="AKF293" s="252"/>
      <c r="AKG293" s="252"/>
      <c r="AKH293" s="252"/>
      <c r="AKI293" s="252"/>
      <c r="AKJ293" s="252"/>
      <c r="AKK293" s="252"/>
      <c r="AKL293" s="252"/>
      <c r="AKM293" s="252"/>
      <c r="AKN293" s="252"/>
      <c r="AKO293" s="252"/>
      <c r="AKP293" s="252"/>
      <c r="AKQ293" s="252"/>
      <c r="AKR293" s="252"/>
      <c r="AKS293" s="252"/>
      <c r="AKT293" s="252"/>
      <c r="AKU293" s="252"/>
      <c r="AKV293" s="252"/>
      <c r="AKW293" s="252"/>
      <c r="AKX293" s="252"/>
      <c r="AKY293" s="252"/>
      <c r="AKZ293" s="252"/>
      <c r="ALA293" s="252"/>
      <c r="ALB293" s="252"/>
      <c r="ALC293" s="252"/>
      <c r="ALD293" s="252"/>
      <c r="ALE293" s="252"/>
      <c r="ALF293" s="252"/>
      <c r="ALG293" s="252"/>
      <c r="ALH293" s="252"/>
      <c r="ALI293" s="252"/>
      <c r="ALJ293" s="252"/>
      <c r="ALK293" s="252"/>
      <c r="ALL293" s="252"/>
      <c r="ALM293" s="252"/>
      <c r="ALN293" s="252"/>
      <c r="ALO293" s="252"/>
      <c r="ALP293" s="252"/>
      <c r="ALQ293" s="252"/>
      <c r="ALR293" s="252"/>
      <c r="ALS293" s="252"/>
      <c r="ALT293" s="252"/>
      <c r="ALU293" s="252"/>
      <c r="ALV293" s="252"/>
      <c r="ALW293" s="252"/>
      <c r="ALX293" s="252"/>
      <c r="ALY293" s="252"/>
      <c r="ALZ293" s="252"/>
      <c r="AMA293" s="252"/>
      <c r="AMB293" s="252"/>
      <c r="AMC293" s="252"/>
      <c r="AMD293" s="252"/>
      <c r="AME293" s="252"/>
      <c r="AMF293" s="252"/>
      <c r="AMG293" s="252"/>
      <c r="AMH293" s="252"/>
      <c r="AMI293" s="252"/>
      <c r="AMJ293" s="252"/>
      <c r="AMK293" s="252"/>
      <c r="AML293" s="252"/>
      <c r="AMM293" s="252"/>
      <c r="AMN293" s="252"/>
      <c r="AMO293" s="252"/>
      <c r="AMP293" s="252"/>
      <c r="AMQ293" s="252"/>
      <c r="AMR293" s="252"/>
      <c r="AMS293" s="252"/>
      <c r="AMT293" s="252"/>
      <c r="AMU293" s="252"/>
      <c r="AMV293" s="252"/>
      <c r="AMW293" s="252"/>
      <c r="AMX293" s="252"/>
      <c r="AMY293" s="252"/>
      <c r="AMZ293" s="252"/>
      <c r="ANA293" s="252"/>
      <c r="ANB293" s="252"/>
      <c r="ANC293" s="252"/>
      <c r="AND293" s="252"/>
      <c r="ANE293" s="252"/>
      <c r="ANF293" s="252"/>
      <c r="ANG293" s="252"/>
      <c r="ANH293" s="252"/>
      <c r="ANI293" s="252"/>
      <c r="ANJ293" s="252"/>
      <c r="ANK293" s="252"/>
      <c r="ANL293" s="252"/>
      <c r="ANM293" s="252"/>
      <c r="ANN293" s="252"/>
      <c r="ANO293" s="252"/>
      <c r="ANP293" s="252"/>
      <c r="ANQ293" s="252"/>
      <c r="ANR293" s="252"/>
      <c r="ANS293" s="252"/>
      <c r="ANT293" s="252"/>
      <c r="ANU293" s="252"/>
      <c r="ANV293" s="252"/>
      <c r="ANW293" s="252"/>
      <c r="ANX293" s="252"/>
      <c r="ANY293" s="252"/>
      <c r="ANZ293" s="252"/>
      <c r="AOA293" s="252"/>
      <c r="AOB293" s="252"/>
      <c r="AOC293" s="252"/>
      <c r="AOD293" s="252"/>
      <c r="AOE293" s="252"/>
      <c r="AOF293" s="252"/>
      <c r="AOG293" s="252"/>
      <c r="AOH293" s="252"/>
      <c r="AOI293" s="252"/>
      <c r="AOJ293" s="252"/>
      <c r="AOK293" s="252"/>
      <c r="AOL293" s="252"/>
      <c r="AOM293" s="252"/>
      <c r="AON293" s="252"/>
      <c r="AOO293" s="252"/>
      <c r="AOP293" s="252"/>
      <c r="AOQ293" s="252"/>
      <c r="AOR293" s="252"/>
      <c r="AOS293" s="252"/>
      <c r="AOT293" s="252"/>
      <c r="AOU293" s="252"/>
      <c r="AOV293" s="252"/>
      <c r="AOW293" s="252"/>
      <c r="AOX293" s="252"/>
      <c r="AOY293" s="252"/>
      <c r="AOZ293" s="252"/>
      <c r="APA293" s="252"/>
      <c r="APB293" s="252"/>
      <c r="APC293" s="252"/>
      <c r="APD293" s="252"/>
      <c r="APE293" s="252"/>
      <c r="APF293" s="252"/>
      <c r="APG293" s="252"/>
      <c r="APH293" s="252"/>
      <c r="API293" s="252"/>
      <c r="APJ293" s="252"/>
      <c r="APK293" s="252"/>
      <c r="APL293" s="252"/>
      <c r="APM293" s="252"/>
      <c r="APN293" s="252"/>
      <c r="APO293" s="252"/>
      <c r="APP293" s="252"/>
    </row>
    <row r="294" spans="1:1108" s="249" customFormat="1">
      <c r="A294" s="199">
        <v>576</v>
      </c>
      <c r="B294" s="232">
        <v>279</v>
      </c>
      <c r="C294" s="201"/>
      <c r="D294" s="206"/>
      <c r="E294" s="326"/>
      <c r="F294" s="326"/>
      <c r="G294" s="206"/>
      <c r="H294" s="206"/>
      <c r="I294" s="206"/>
      <c r="J294" s="326"/>
      <c r="K294" s="326"/>
      <c r="L294" s="319"/>
      <c r="M294" s="332"/>
      <c r="N294" s="319"/>
      <c r="O294" s="321"/>
      <c r="P294" s="217"/>
      <c r="Q294" s="217"/>
      <c r="R294" s="217"/>
      <c r="S294" s="213"/>
      <c r="T294" s="213"/>
      <c r="U294" s="21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13"/>
      <c r="AF294" s="213"/>
      <c r="AG294" s="217"/>
      <c r="AH294" s="217"/>
      <c r="AI294" s="213"/>
      <c r="AJ294" s="217"/>
      <c r="AK294" s="217"/>
      <c r="AL294" s="321"/>
      <c r="AM294" s="321"/>
      <c r="AN294" s="321"/>
      <c r="AO294" s="321"/>
      <c r="AP294" s="217"/>
      <c r="AQ294" s="217"/>
      <c r="AR294" s="345"/>
      <c r="AS294" s="345"/>
      <c r="AT294" s="345"/>
      <c r="AU294" s="345"/>
      <c r="AV294" s="345"/>
      <c r="AW294" s="319"/>
      <c r="AX294" s="319"/>
      <c r="AY294" s="319"/>
      <c r="AZ294" s="319"/>
      <c r="BA294" s="319"/>
      <c r="BB294" s="332"/>
      <c r="BC294" s="332"/>
      <c r="BD294" s="332"/>
      <c r="BE294" s="332"/>
      <c r="BF294" s="319"/>
      <c r="BG294" s="319"/>
      <c r="BH294" s="319"/>
      <c r="BI294" s="252"/>
      <c r="BJ294" s="252"/>
      <c r="BK294" s="252"/>
      <c r="BL294" s="252"/>
      <c r="BM294" s="319"/>
      <c r="BN294" s="319"/>
      <c r="BO294" s="319"/>
      <c r="BP294" s="319"/>
      <c r="BQ294" s="319"/>
      <c r="BR294" s="319"/>
      <c r="BS294" s="222" t="s">
        <v>283</v>
      </c>
      <c r="BT294" s="222" t="s">
        <v>283</v>
      </c>
      <c r="BU294" s="222" t="s">
        <v>283</v>
      </c>
      <c r="BV294" s="222" t="s">
        <v>283</v>
      </c>
      <c r="BW294" s="222" t="s">
        <v>283</v>
      </c>
      <c r="BX294" s="222" t="s">
        <v>283</v>
      </c>
      <c r="BY294" s="222" t="s">
        <v>283</v>
      </c>
      <c r="BZ294" s="319"/>
      <c r="CA294" s="319"/>
      <c r="CB294" s="319"/>
      <c r="CC294" s="319"/>
      <c r="CD294" s="319"/>
      <c r="CE294" s="319"/>
      <c r="CF294" s="319"/>
      <c r="CG294" s="319"/>
      <c r="CH294" s="319"/>
      <c r="CI294" s="319"/>
      <c r="CJ294" s="319"/>
      <c r="CK294" s="319"/>
      <c r="CL294" s="319"/>
      <c r="CM294" s="319"/>
      <c r="CN294" s="319"/>
      <c r="CO294" s="319"/>
      <c r="CP294" s="319"/>
      <c r="CQ294" s="319"/>
      <c r="CR294" s="319"/>
      <c r="CS294" s="319"/>
      <c r="CT294" s="319"/>
      <c r="CU294" s="319"/>
      <c r="CV294" s="319"/>
      <c r="CW294" s="319"/>
      <c r="CX294" s="319"/>
      <c r="CY294" s="319"/>
      <c r="CZ294" s="319"/>
      <c r="DA294" s="330"/>
      <c r="DB294" s="330"/>
      <c r="DC294" s="330"/>
      <c r="DD294" s="330"/>
      <c r="DE294" s="319"/>
      <c r="DF294" s="330"/>
      <c r="DG294" s="319"/>
      <c r="DH294" s="319"/>
      <c r="DI294" s="330"/>
      <c r="DJ294" s="319"/>
      <c r="DK294" s="319"/>
      <c r="DL294" s="319"/>
      <c r="DM294" s="228" t="s">
        <v>283</v>
      </c>
      <c r="DN294" s="228" t="s">
        <v>283</v>
      </c>
      <c r="DO294" s="228" t="s">
        <v>283</v>
      </c>
      <c r="DP294" s="228"/>
      <c r="DQ294" s="319"/>
      <c r="DR294" s="319"/>
      <c r="DS294" s="319"/>
      <c r="DT294" s="319"/>
      <c r="DU294" s="319"/>
      <c r="DV294" s="319"/>
      <c r="DW294" s="319"/>
      <c r="DX294" s="319"/>
      <c r="DY294" s="319"/>
      <c r="DZ294" s="319"/>
      <c r="EA294" s="319"/>
      <c r="EB294" s="319"/>
      <c r="EC294" s="319"/>
      <c r="ED294" s="319"/>
      <c r="EE294" s="319"/>
      <c r="EF294" s="319"/>
      <c r="EG294" s="200"/>
      <c r="EH294" s="200"/>
      <c r="EI294" s="319"/>
      <c r="EJ294" s="319"/>
      <c r="EK294" s="281"/>
      <c r="EL294" s="319"/>
      <c r="EM294" s="319"/>
      <c r="EN294" s="200"/>
      <c r="EO294" s="281"/>
      <c r="EP294" s="281"/>
      <c r="EQ294" s="281"/>
      <c r="ER294" s="281"/>
      <c r="ES294" s="281"/>
      <c r="ET294" s="281"/>
      <c r="EU294" s="281"/>
      <c r="EV294" s="200"/>
      <c r="EW294" s="200"/>
      <c r="EX294" s="319"/>
      <c r="EY294" s="319"/>
      <c r="EZ294" s="319"/>
      <c r="FA294" s="319"/>
      <c r="FB294" s="319"/>
      <c r="FC294" s="319"/>
      <c r="FD294" s="319"/>
      <c r="FE294" s="319"/>
      <c r="FF294" s="317"/>
      <c r="FG294" s="317"/>
      <c r="FH294" s="317"/>
      <c r="FI294" s="317"/>
      <c r="FJ294" s="317"/>
      <c r="FK294" s="317"/>
      <c r="FL294" s="234">
        <v>1</v>
      </c>
      <c r="FM294" s="222"/>
      <c r="FN294" s="222"/>
      <c r="FO294" s="222"/>
      <c r="FP294" s="222"/>
      <c r="FQ294" s="222"/>
      <c r="FR294" s="222"/>
      <c r="FS294" s="222"/>
      <c r="FT294" s="222"/>
      <c r="FU294" s="222"/>
      <c r="FV294" s="222"/>
      <c r="FW294" s="252"/>
      <c r="FX294" s="252"/>
      <c r="FY294" s="252"/>
      <c r="FZ294" s="252"/>
      <c r="GA294" s="252"/>
      <c r="GB294" s="252"/>
      <c r="GC294" s="252"/>
      <c r="GD294" s="252"/>
      <c r="GE294" s="252"/>
      <c r="GF294" s="252"/>
      <c r="GG294" s="252"/>
      <c r="GH294" s="252"/>
      <c r="GI294" s="252"/>
      <c r="GJ294" s="252"/>
      <c r="GK294" s="252"/>
      <c r="GL294" s="252"/>
      <c r="GM294" s="252"/>
      <c r="GN294" s="252"/>
      <c r="GO294" s="252"/>
      <c r="GP294" s="252"/>
      <c r="GQ294" s="252"/>
      <c r="GR294" s="252"/>
      <c r="GS294" s="252"/>
      <c r="GT294" s="252"/>
      <c r="GU294" s="252"/>
      <c r="GV294" s="252"/>
      <c r="GW294" s="252"/>
      <c r="GX294" s="252"/>
      <c r="GY294" s="252"/>
      <c r="GZ294" s="252"/>
      <c r="HA294" s="252"/>
      <c r="HB294" s="252"/>
      <c r="HC294" s="252"/>
      <c r="HD294" s="252"/>
      <c r="HE294" s="252"/>
      <c r="HF294" s="252"/>
      <c r="HG294" s="252"/>
      <c r="HH294" s="252"/>
      <c r="HI294" s="252"/>
      <c r="HJ294" s="252"/>
      <c r="HK294" s="252"/>
      <c r="HL294" s="252"/>
      <c r="HM294" s="252"/>
      <c r="HN294" s="252"/>
      <c r="HO294" s="252"/>
      <c r="HP294" s="252"/>
      <c r="HQ294" s="252"/>
      <c r="HR294" s="252"/>
      <c r="HS294" s="252"/>
      <c r="HT294" s="252"/>
      <c r="HU294" s="252"/>
      <c r="HV294" s="252"/>
      <c r="HW294" s="252"/>
      <c r="HX294" s="252"/>
      <c r="HY294" s="252"/>
      <c r="HZ294" s="252"/>
      <c r="IA294" s="252"/>
      <c r="IB294" s="252"/>
      <c r="IC294" s="252"/>
      <c r="ID294" s="252"/>
      <c r="IE294" s="252"/>
      <c r="IF294" s="252"/>
      <c r="IG294" s="252"/>
      <c r="IH294" s="252"/>
      <c r="II294" s="252"/>
      <c r="IJ294" s="252"/>
      <c r="IK294" s="252"/>
      <c r="IL294" s="252"/>
      <c r="IM294" s="252"/>
      <c r="IN294" s="252"/>
      <c r="IO294" s="252"/>
      <c r="IP294" s="252"/>
      <c r="IQ294" s="252"/>
      <c r="IR294" s="252"/>
      <c r="IS294" s="252"/>
      <c r="IT294" s="252"/>
      <c r="IU294" s="252"/>
      <c r="IV294" s="252"/>
      <c r="IW294" s="252"/>
      <c r="IX294" s="252"/>
      <c r="IY294" s="252"/>
      <c r="IZ294" s="252"/>
      <c r="JA294" s="252"/>
      <c r="JB294" s="252"/>
      <c r="JC294" s="252"/>
      <c r="JD294" s="252"/>
      <c r="JE294" s="252"/>
      <c r="JF294" s="252"/>
      <c r="JG294" s="252"/>
      <c r="JH294" s="252"/>
      <c r="JI294" s="252"/>
      <c r="JJ294" s="252"/>
      <c r="JK294" s="252"/>
      <c r="JL294" s="252"/>
      <c r="JM294" s="252"/>
      <c r="JN294" s="252"/>
      <c r="JO294" s="252"/>
      <c r="JP294" s="252"/>
      <c r="JQ294" s="252"/>
      <c r="JR294" s="252"/>
      <c r="JS294" s="252"/>
      <c r="JT294" s="252"/>
      <c r="JU294" s="252"/>
      <c r="JV294" s="252"/>
      <c r="JW294" s="252"/>
      <c r="JX294" s="252"/>
      <c r="JY294" s="252"/>
      <c r="JZ294" s="252"/>
      <c r="KA294" s="252"/>
      <c r="KB294" s="252"/>
      <c r="KC294" s="252"/>
      <c r="KD294" s="252"/>
      <c r="KE294" s="252"/>
      <c r="KF294" s="252"/>
      <c r="KG294" s="252"/>
      <c r="KH294" s="252"/>
      <c r="KI294" s="252"/>
      <c r="KJ294" s="252"/>
      <c r="KK294" s="252"/>
      <c r="KL294" s="252"/>
      <c r="KM294" s="252"/>
      <c r="KN294" s="252"/>
      <c r="KO294" s="252"/>
      <c r="KP294" s="252"/>
      <c r="KQ294" s="252"/>
      <c r="KR294" s="252"/>
      <c r="KS294" s="252"/>
      <c r="KT294" s="252"/>
      <c r="KU294" s="252"/>
      <c r="KV294" s="252"/>
      <c r="KW294" s="252"/>
      <c r="KX294" s="252"/>
      <c r="KY294" s="252"/>
      <c r="KZ294" s="252"/>
      <c r="LA294" s="252"/>
      <c r="LB294" s="252"/>
      <c r="LC294" s="252"/>
      <c r="LD294" s="252"/>
      <c r="LE294" s="252"/>
      <c r="LF294" s="252"/>
      <c r="LG294" s="252"/>
      <c r="LH294" s="252"/>
      <c r="LI294" s="252"/>
      <c r="LJ294" s="252"/>
      <c r="LK294" s="252"/>
      <c r="LL294" s="252"/>
      <c r="LM294" s="252"/>
      <c r="LN294" s="252"/>
      <c r="LO294" s="252"/>
      <c r="LP294" s="252"/>
      <c r="LQ294" s="252"/>
      <c r="LR294" s="252"/>
      <c r="LS294" s="252"/>
      <c r="LT294" s="252"/>
      <c r="LU294" s="252"/>
      <c r="LV294" s="252"/>
      <c r="LW294" s="252"/>
      <c r="LX294" s="252"/>
      <c r="LY294" s="252"/>
      <c r="LZ294" s="252"/>
      <c r="MA294" s="252"/>
      <c r="MB294" s="252"/>
      <c r="MC294" s="252"/>
      <c r="MD294" s="252"/>
      <c r="ME294" s="252"/>
      <c r="MF294" s="252"/>
      <c r="MG294" s="252"/>
      <c r="MH294" s="252"/>
      <c r="MI294" s="252"/>
      <c r="MJ294" s="252"/>
      <c r="MK294" s="252"/>
      <c r="ML294" s="252"/>
      <c r="MM294" s="252"/>
      <c r="MN294" s="252"/>
      <c r="MO294" s="252"/>
      <c r="MP294" s="252"/>
      <c r="MQ294" s="252"/>
      <c r="MR294" s="252"/>
      <c r="MS294" s="252"/>
      <c r="MT294" s="252"/>
      <c r="MU294" s="252"/>
      <c r="MV294" s="252"/>
      <c r="MW294" s="252"/>
      <c r="MX294" s="252"/>
      <c r="MY294" s="252"/>
      <c r="MZ294" s="252"/>
      <c r="NA294" s="252"/>
      <c r="NB294" s="252"/>
      <c r="NC294" s="252"/>
      <c r="ND294" s="252"/>
      <c r="NE294" s="252"/>
      <c r="NF294" s="252"/>
      <c r="NG294" s="252"/>
      <c r="NH294" s="252"/>
      <c r="NI294" s="252"/>
      <c r="NJ294" s="252"/>
      <c r="NK294" s="252"/>
      <c r="NL294" s="252"/>
      <c r="NM294" s="252"/>
      <c r="NN294" s="252"/>
      <c r="NO294" s="252"/>
      <c r="NP294" s="252"/>
      <c r="NQ294" s="252"/>
      <c r="NR294" s="252"/>
      <c r="NS294" s="252"/>
      <c r="NT294" s="252"/>
      <c r="NU294" s="252"/>
      <c r="NV294" s="252"/>
      <c r="NW294" s="252"/>
      <c r="NX294" s="252"/>
      <c r="NY294" s="252"/>
      <c r="NZ294" s="252"/>
      <c r="OA294" s="252"/>
      <c r="OB294" s="252"/>
      <c r="OC294" s="252"/>
      <c r="OD294" s="252"/>
      <c r="OE294" s="252"/>
      <c r="OF294" s="252"/>
      <c r="OG294" s="252"/>
      <c r="OH294" s="252"/>
      <c r="OI294" s="252"/>
      <c r="OJ294" s="252"/>
      <c r="OK294" s="252"/>
      <c r="OL294" s="252"/>
      <c r="OM294" s="252"/>
      <c r="ON294" s="252"/>
      <c r="OO294" s="252"/>
      <c r="OP294" s="252"/>
      <c r="OQ294" s="252"/>
      <c r="OR294" s="252"/>
      <c r="OS294" s="252"/>
      <c r="OT294" s="252"/>
      <c r="OU294" s="252"/>
      <c r="OV294" s="252"/>
      <c r="OW294" s="252"/>
      <c r="OX294" s="252"/>
      <c r="OY294" s="252"/>
      <c r="OZ294" s="252"/>
      <c r="PA294" s="252"/>
      <c r="PB294" s="252"/>
      <c r="PC294" s="252"/>
      <c r="PD294" s="252"/>
      <c r="PE294" s="252"/>
      <c r="PF294" s="252"/>
      <c r="PG294" s="252"/>
      <c r="PH294" s="252"/>
      <c r="PI294" s="252"/>
      <c r="PJ294" s="252"/>
      <c r="PK294" s="252"/>
      <c r="PL294" s="252"/>
      <c r="PM294" s="252"/>
      <c r="PN294" s="252"/>
      <c r="PO294" s="252"/>
      <c r="PP294" s="252"/>
      <c r="PQ294" s="252"/>
      <c r="PR294" s="252"/>
      <c r="PS294" s="252"/>
      <c r="PT294" s="252"/>
      <c r="PU294" s="252"/>
      <c r="PV294" s="252"/>
      <c r="PW294" s="252"/>
      <c r="PX294" s="252"/>
      <c r="PY294" s="252"/>
      <c r="PZ294" s="252"/>
      <c r="QA294" s="252"/>
      <c r="QB294" s="252"/>
      <c r="QC294" s="252"/>
      <c r="QD294" s="252"/>
      <c r="QE294" s="252"/>
      <c r="QF294" s="252"/>
      <c r="QG294" s="252"/>
      <c r="QH294" s="252"/>
      <c r="QI294" s="252"/>
      <c r="QJ294" s="252"/>
      <c r="QK294" s="252"/>
      <c r="QL294" s="252"/>
      <c r="QM294" s="252"/>
      <c r="QN294" s="252"/>
      <c r="QO294" s="252"/>
      <c r="QP294" s="252"/>
      <c r="QQ294" s="252"/>
      <c r="QR294" s="252"/>
      <c r="QS294" s="252"/>
      <c r="QT294" s="252"/>
      <c r="QU294" s="252"/>
      <c r="QV294" s="252"/>
      <c r="QW294" s="252"/>
      <c r="QX294" s="252"/>
      <c r="QY294" s="252"/>
      <c r="QZ294" s="252"/>
      <c r="RA294" s="252"/>
      <c r="RB294" s="252"/>
      <c r="RC294" s="252"/>
      <c r="RD294" s="252"/>
      <c r="RE294" s="252"/>
      <c r="RF294" s="252"/>
      <c r="RG294" s="252"/>
      <c r="RH294" s="252"/>
      <c r="RI294" s="252"/>
      <c r="RJ294" s="252"/>
      <c r="RK294" s="252"/>
      <c r="RL294" s="252"/>
      <c r="RM294" s="252"/>
      <c r="RN294" s="252"/>
      <c r="RO294" s="252"/>
      <c r="RP294" s="252"/>
      <c r="RQ294" s="252"/>
      <c r="RR294" s="252"/>
      <c r="RS294" s="252"/>
      <c r="RT294" s="252"/>
      <c r="RU294" s="252"/>
      <c r="RV294" s="252"/>
      <c r="RW294" s="252"/>
      <c r="RX294" s="252"/>
      <c r="RY294" s="252"/>
      <c r="RZ294" s="252"/>
      <c r="SA294" s="252"/>
      <c r="SB294" s="252"/>
      <c r="SC294" s="252"/>
      <c r="SD294" s="252"/>
      <c r="SE294" s="252"/>
      <c r="SF294" s="252"/>
      <c r="SG294" s="252"/>
      <c r="SH294" s="252"/>
      <c r="SI294" s="252"/>
      <c r="SJ294" s="252"/>
      <c r="SK294" s="252"/>
      <c r="SL294" s="252"/>
      <c r="SM294" s="252"/>
      <c r="SN294" s="252"/>
      <c r="SO294" s="252"/>
      <c r="SP294" s="252"/>
      <c r="SQ294" s="252"/>
      <c r="SR294" s="252"/>
      <c r="SS294" s="252"/>
      <c r="ST294" s="252"/>
      <c r="SU294" s="252"/>
      <c r="SV294" s="252"/>
      <c r="SW294" s="252"/>
      <c r="SX294" s="252"/>
      <c r="SY294" s="252"/>
      <c r="SZ294" s="252"/>
      <c r="TA294" s="252"/>
      <c r="TB294" s="252"/>
      <c r="TC294" s="252"/>
      <c r="TD294" s="252"/>
      <c r="TE294" s="252"/>
      <c r="TF294" s="252"/>
      <c r="TG294" s="252"/>
      <c r="TH294" s="252"/>
      <c r="TI294" s="252"/>
      <c r="TJ294" s="252"/>
      <c r="TK294" s="252"/>
      <c r="TL294" s="252"/>
      <c r="TM294" s="252"/>
      <c r="TN294" s="252"/>
      <c r="TO294" s="252"/>
      <c r="TP294" s="252"/>
      <c r="TQ294" s="252"/>
      <c r="TR294" s="252"/>
      <c r="TS294" s="252"/>
      <c r="TT294" s="252"/>
      <c r="TU294" s="252"/>
      <c r="TV294" s="252"/>
      <c r="TW294" s="252"/>
      <c r="TX294" s="252"/>
      <c r="TY294" s="252"/>
      <c r="TZ294" s="252"/>
      <c r="UA294" s="252"/>
      <c r="UB294" s="252"/>
      <c r="UC294" s="252"/>
      <c r="UD294" s="252"/>
      <c r="UE294" s="252"/>
      <c r="UF294" s="252"/>
      <c r="UG294" s="252"/>
      <c r="UH294" s="252"/>
      <c r="UI294" s="252"/>
      <c r="UJ294" s="252"/>
      <c r="UK294" s="252"/>
      <c r="UL294" s="252"/>
      <c r="UM294" s="252"/>
      <c r="UN294" s="252"/>
      <c r="UO294" s="252"/>
      <c r="UP294" s="252"/>
      <c r="UQ294" s="252"/>
      <c r="UR294" s="252"/>
      <c r="US294" s="252"/>
      <c r="UT294" s="252"/>
      <c r="UU294" s="252"/>
      <c r="UV294" s="252"/>
      <c r="UW294" s="252"/>
      <c r="UX294" s="252"/>
      <c r="UY294" s="252"/>
      <c r="UZ294" s="252"/>
      <c r="VA294" s="252"/>
      <c r="VB294" s="252"/>
      <c r="VC294" s="252"/>
      <c r="VD294" s="252"/>
      <c r="VE294" s="252"/>
      <c r="VF294" s="252"/>
      <c r="VG294" s="252"/>
      <c r="VH294" s="252"/>
      <c r="VI294" s="252"/>
      <c r="VJ294" s="252"/>
      <c r="VK294" s="252"/>
      <c r="VL294" s="252"/>
      <c r="VM294" s="252"/>
      <c r="VN294" s="252"/>
      <c r="VO294" s="252"/>
      <c r="VP294" s="252"/>
      <c r="VQ294" s="252"/>
      <c r="VR294" s="252"/>
      <c r="VS294" s="252"/>
      <c r="VT294" s="252"/>
      <c r="VU294" s="252"/>
      <c r="VV294" s="252"/>
      <c r="VW294" s="252"/>
      <c r="VX294" s="252"/>
      <c r="VY294" s="252"/>
      <c r="VZ294" s="252"/>
      <c r="WA294" s="252"/>
      <c r="WB294" s="252"/>
      <c r="WC294" s="252"/>
      <c r="WD294" s="252"/>
      <c r="WE294" s="252"/>
      <c r="WF294" s="252"/>
      <c r="WG294" s="252"/>
      <c r="WH294" s="252"/>
      <c r="WI294" s="252"/>
      <c r="WJ294" s="252"/>
      <c r="WK294" s="252"/>
      <c r="WL294" s="252"/>
      <c r="WM294" s="252"/>
      <c r="WN294" s="252"/>
      <c r="WO294" s="252"/>
      <c r="WP294" s="252"/>
      <c r="WQ294" s="252"/>
      <c r="WR294" s="252"/>
      <c r="WS294" s="252"/>
      <c r="WT294" s="252"/>
      <c r="WU294" s="252"/>
      <c r="WV294" s="252"/>
      <c r="WW294" s="252"/>
      <c r="WX294" s="252"/>
      <c r="WY294" s="252"/>
      <c r="WZ294" s="252"/>
      <c r="XA294" s="252"/>
      <c r="XB294" s="252"/>
      <c r="XC294" s="252"/>
      <c r="XD294" s="252"/>
      <c r="XE294" s="252"/>
      <c r="XF294" s="252"/>
      <c r="XG294" s="252"/>
      <c r="XH294" s="252"/>
      <c r="XI294" s="252"/>
      <c r="XJ294" s="252"/>
      <c r="XK294" s="252"/>
      <c r="XL294" s="252"/>
      <c r="XM294" s="252"/>
      <c r="XN294" s="252"/>
      <c r="XO294" s="252"/>
      <c r="XP294" s="252"/>
      <c r="XQ294" s="252"/>
      <c r="XR294" s="252"/>
      <c r="XS294" s="252"/>
      <c r="XT294" s="252"/>
      <c r="XU294" s="252"/>
      <c r="XV294" s="252"/>
      <c r="XW294" s="252"/>
      <c r="XX294" s="252"/>
      <c r="XY294" s="252"/>
      <c r="XZ294" s="252"/>
      <c r="YA294" s="252"/>
      <c r="YB294" s="252"/>
      <c r="YC294" s="252"/>
      <c r="YD294" s="252"/>
      <c r="YE294" s="252"/>
      <c r="YF294" s="252"/>
      <c r="YG294" s="252"/>
      <c r="YH294" s="252"/>
      <c r="YI294" s="252"/>
      <c r="YJ294" s="252"/>
      <c r="YK294" s="252"/>
      <c r="YL294" s="252"/>
      <c r="YM294" s="252"/>
      <c r="YN294" s="252"/>
      <c r="YO294" s="252"/>
      <c r="YP294" s="252"/>
      <c r="YQ294" s="252"/>
      <c r="YR294" s="252"/>
      <c r="YS294" s="252"/>
      <c r="YT294" s="252"/>
      <c r="YU294" s="252"/>
      <c r="YV294" s="252"/>
      <c r="YW294" s="252"/>
      <c r="YX294" s="252"/>
      <c r="YY294" s="252"/>
      <c r="YZ294" s="252"/>
      <c r="ZA294" s="252"/>
      <c r="ZB294" s="252"/>
      <c r="ZC294" s="252"/>
      <c r="ZD294" s="252"/>
      <c r="ZE294" s="252"/>
      <c r="ZF294" s="252"/>
      <c r="ZG294" s="252"/>
      <c r="ZH294" s="252"/>
      <c r="ZI294" s="252"/>
      <c r="ZJ294" s="252"/>
      <c r="ZK294" s="252"/>
      <c r="ZL294" s="252"/>
      <c r="ZM294" s="252"/>
      <c r="ZN294" s="252"/>
      <c r="ZO294" s="252"/>
      <c r="ZP294" s="252"/>
      <c r="ZQ294" s="252"/>
      <c r="ZR294" s="252"/>
      <c r="ZS294" s="252"/>
      <c r="ZT294" s="252"/>
      <c r="ZU294" s="252"/>
      <c r="ZV294" s="252"/>
      <c r="ZW294" s="252"/>
      <c r="ZX294" s="252"/>
      <c r="ZY294" s="252"/>
      <c r="ZZ294" s="252"/>
      <c r="AAA294" s="252"/>
      <c r="AAB294" s="252"/>
      <c r="AAC294" s="252"/>
      <c r="AAD294" s="252"/>
      <c r="AAE294" s="252"/>
      <c r="AAF294" s="252"/>
      <c r="AAG294" s="252"/>
      <c r="AAH294" s="252"/>
      <c r="AAI294" s="252"/>
      <c r="AAJ294" s="252"/>
      <c r="AAK294" s="252"/>
      <c r="AAL294" s="252"/>
      <c r="AAM294" s="252"/>
      <c r="AAN294" s="252"/>
      <c r="AAO294" s="252"/>
      <c r="AAP294" s="252"/>
      <c r="AAQ294" s="252"/>
      <c r="AAR294" s="252"/>
      <c r="AAS294" s="252"/>
      <c r="AAT294" s="252"/>
      <c r="AAU294" s="252"/>
      <c r="AAV294" s="252"/>
      <c r="AAW294" s="252"/>
      <c r="AAX294" s="252"/>
      <c r="AAY294" s="252"/>
      <c r="AAZ294" s="252"/>
      <c r="ABA294" s="252"/>
      <c r="ABB294" s="252"/>
      <c r="ABC294" s="252"/>
      <c r="ABD294" s="252"/>
      <c r="ABE294" s="252"/>
      <c r="ABF294" s="252"/>
      <c r="ABG294" s="252"/>
      <c r="ABH294" s="252"/>
      <c r="ABI294" s="252"/>
      <c r="ABJ294" s="252"/>
      <c r="ABK294" s="252"/>
      <c r="ABL294" s="252"/>
      <c r="ABM294" s="252"/>
      <c r="ABN294" s="252"/>
      <c r="ABO294" s="252"/>
      <c r="ABP294" s="252"/>
      <c r="ABQ294" s="252"/>
      <c r="ABR294" s="252"/>
      <c r="ABS294" s="252"/>
      <c r="ABT294" s="252"/>
      <c r="ABU294" s="252"/>
      <c r="ABV294" s="252"/>
      <c r="ABW294" s="252"/>
      <c r="ABX294" s="252"/>
      <c r="ABY294" s="252"/>
      <c r="ABZ294" s="252"/>
      <c r="ACA294" s="252"/>
      <c r="ACB294" s="252"/>
      <c r="ACC294" s="252"/>
      <c r="ACD294" s="252"/>
      <c r="ACE294" s="252"/>
      <c r="ACF294" s="252"/>
      <c r="ACG294" s="252"/>
      <c r="ACH294" s="252"/>
      <c r="ACI294" s="252"/>
      <c r="ACJ294" s="252"/>
      <c r="ACK294" s="252"/>
      <c r="ACL294" s="252"/>
      <c r="ACM294" s="252"/>
      <c r="ACN294" s="252"/>
      <c r="ACO294" s="252"/>
      <c r="ACP294" s="252"/>
      <c r="ACQ294" s="252"/>
      <c r="ACR294" s="252"/>
      <c r="ACS294" s="252"/>
      <c r="ACT294" s="252"/>
      <c r="ACU294" s="252"/>
      <c r="ACV294" s="252"/>
      <c r="ACW294" s="252"/>
      <c r="ACX294" s="252"/>
      <c r="ACY294" s="252"/>
      <c r="ACZ294" s="252"/>
      <c r="ADA294" s="252"/>
      <c r="ADB294" s="252"/>
      <c r="ADC294" s="252"/>
      <c r="ADD294" s="252"/>
      <c r="ADE294" s="252"/>
      <c r="ADF294" s="252"/>
      <c r="ADG294" s="252"/>
      <c r="ADH294" s="252"/>
      <c r="ADI294" s="252"/>
      <c r="ADJ294" s="252"/>
      <c r="ADK294" s="252"/>
      <c r="ADL294" s="252"/>
      <c r="ADM294" s="252"/>
      <c r="ADN294" s="252"/>
      <c r="ADO294" s="252"/>
      <c r="ADP294" s="252"/>
      <c r="ADQ294" s="252"/>
      <c r="ADR294" s="252"/>
      <c r="ADS294" s="252"/>
      <c r="ADT294" s="252"/>
      <c r="ADU294" s="252"/>
      <c r="ADV294" s="252"/>
      <c r="ADW294" s="252"/>
      <c r="ADX294" s="252"/>
      <c r="ADY294" s="252"/>
      <c r="ADZ294" s="252"/>
      <c r="AEA294" s="252"/>
      <c r="AEB294" s="252"/>
      <c r="AEC294" s="252"/>
      <c r="AED294" s="252"/>
      <c r="AEE294" s="252"/>
      <c r="AEF294" s="252"/>
      <c r="AEG294" s="252"/>
      <c r="AEH294" s="252"/>
      <c r="AEI294" s="252"/>
      <c r="AEJ294" s="252"/>
      <c r="AEK294" s="252"/>
      <c r="AEL294" s="252"/>
      <c r="AEM294" s="252"/>
      <c r="AEN294" s="252"/>
      <c r="AEO294" s="252"/>
      <c r="AEP294" s="252"/>
      <c r="AEQ294" s="252"/>
      <c r="AER294" s="252"/>
      <c r="AES294" s="252"/>
      <c r="AET294" s="252"/>
      <c r="AEU294" s="252"/>
      <c r="AEV294" s="252"/>
      <c r="AEW294" s="252"/>
      <c r="AEX294" s="252"/>
      <c r="AEY294" s="252"/>
      <c r="AEZ294" s="252"/>
      <c r="AFA294" s="252"/>
      <c r="AFB294" s="252"/>
      <c r="AFC294" s="252"/>
      <c r="AFD294" s="252"/>
      <c r="AFE294" s="252"/>
      <c r="AFF294" s="252"/>
      <c r="AFG294" s="252"/>
      <c r="AFH294" s="252"/>
      <c r="AFI294" s="252"/>
      <c r="AFJ294" s="252"/>
      <c r="AFK294" s="252"/>
      <c r="AFL294" s="252"/>
      <c r="AFM294" s="252"/>
      <c r="AFN294" s="252"/>
      <c r="AFO294" s="252"/>
      <c r="AFP294" s="252"/>
      <c r="AFQ294" s="252"/>
      <c r="AFR294" s="252"/>
      <c r="AFS294" s="252"/>
      <c r="AFT294" s="252"/>
      <c r="AFU294" s="252"/>
      <c r="AFV294" s="252"/>
      <c r="AFW294" s="252"/>
      <c r="AFX294" s="252"/>
      <c r="AFY294" s="252"/>
      <c r="AFZ294" s="252"/>
      <c r="AGA294" s="252"/>
      <c r="AGB294" s="252"/>
      <c r="AGC294" s="252"/>
      <c r="AGD294" s="252"/>
      <c r="AGE294" s="252"/>
      <c r="AGF294" s="252"/>
      <c r="AGG294" s="252"/>
      <c r="AGH294" s="252"/>
      <c r="AGI294" s="252"/>
      <c r="AGJ294" s="252"/>
      <c r="AGK294" s="252"/>
      <c r="AGL294" s="252"/>
      <c r="AGM294" s="252"/>
      <c r="AGN294" s="252"/>
      <c r="AGO294" s="252"/>
      <c r="AGP294" s="252"/>
      <c r="AGQ294" s="252"/>
      <c r="AGR294" s="252"/>
      <c r="AGS294" s="252"/>
      <c r="AGT294" s="252"/>
      <c r="AGU294" s="252"/>
      <c r="AGV294" s="252"/>
      <c r="AGW294" s="252"/>
      <c r="AGX294" s="252"/>
      <c r="AGY294" s="252"/>
      <c r="AGZ294" s="252"/>
      <c r="AHA294" s="252"/>
      <c r="AHB294" s="252"/>
      <c r="AHC294" s="252"/>
      <c r="AHD294" s="252"/>
      <c r="AHE294" s="252"/>
      <c r="AHF294" s="252"/>
      <c r="AHG294" s="252"/>
      <c r="AHH294" s="252"/>
      <c r="AHI294" s="252"/>
      <c r="AHJ294" s="252"/>
      <c r="AHK294" s="252"/>
      <c r="AHL294" s="252"/>
      <c r="AHM294" s="252"/>
      <c r="AHN294" s="252"/>
      <c r="AHO294" s="252"/>
      <c r="AHP294" s="252"/>
      <c r="AHQ294" s="252"/>
      <c r="AHR294" s="252"/>
      <c r="AHS294" s="252"/>
      <c r="AHT294" s="252"/>
      <c r="AHU294" s="252"/>
      <c r="AHV294" s="252"/>
      <c r="AHW294" s="252"/>
      <c r="AHX294" s="252"/>
      <c r="AHY294" s="252"/>
      <c r="AHZ294" s="252"/>
      <c r="AIA294" s="252"/>
      <c r="AIB294" s="252"/>
      <c r="AIC294" s="252"/>
      <c r="AID294" s="252"/>
      <c r="AIE294" s="252"/>
      <c r="AIF294" s="252"/>
      <c r="AIG294" s="252"/>
      <c r="AIH294" s="252"/>
      <c r="AII294" s="252"/>
      <c r="AIJ294" s="252"/>
      <c r="AIK294" s="252"/>
      <c r="AIL294" s="252"/>
      <c r="AIM294" s="252"/>
      <c r="AIN294" s="252"/>
      <c r="AIO294" s="252"/>
      <c r="AIP294" s="252"/>
      <c r="AIQ294" s="252"/>
      <c r="AIR294" s="252"/>
      <c r="AIS294" s="252"/>
      <c r="AIT294" s="252"/>
      <c r="AIU294" s="252"/>
      <c r="AIV294" s="252"/>
      <c r="AIW294" s="252"/>
      <c r="AIX294" s="252"/>
      <c r="AIY294" s="252"/>
      <c r="AIZ294" s="252"/>
      <c r="AJA294" s="252"/>
      <c r="AJB294" s="252"/>
      <c r="AJC294" s="252"/>
      <c r="AJD294" s="252"/>
      <c r="AJE294" s="252"/>
      <c r="AJF294" s="252"/>
      <c r="AJG294" s="252"/>
      <c r="AJH294" s="252"/>
      <c r="AJI294" s="252"/>
      <c r="AJJ294" s="252"/>
      <c r="AJK294" s="252"/>
      <c r="AJL294" s="252"/>
      <c r="AJM294" s="252"/>
      <c r="AJN294" s="252"/>
      <c r="AJO294" s="252"/>
      <c r="AJP294" s="252"/>
      <c r="AJQ294" s="252"/>
      <c r="AJR294" s="252"/>
      <c r="AJS294" s="252"/>
      <c r="AJT294" s="252"/>
      <c r="AJU294" s="252"/>
      <c r="AJV294" s="252"/>
      <c r="AJW294" s="252"/>
      <c r="AJX294" s="252"/>
      <c r="AJY294" s="252"/>
      <c r="AJZ294" s="252"/>
      <c r="AKA294" s="252"/>
      <c r="AKB294" s="252"/>
      <c r="AKC294" s="252"/>
      <c r="AKD294" s="252"/>
      <c r="AKE294" s="252"/>
      <c r="AKF294" s="252"/>
      <c r="AKG294" s="252"/>
      <c r="AKH294" s="252"/>
      <c r="AKI294" s="252"/>
      <c r="AKJ294" s="252"/>
      <c r="AKK294" s="252"/>
      <c r="AKL294" s="252"/>
      <c r="AKM294" s="252"/>
      <c r="AKN294" s="252"/>
      <c r="AKO294" s="252"/>
      <c r="AKP294" s="252"/>
      <c r="AKQ294" s="252"/>
      <c r="AKR294" s="252"/>
      <c r="AKS294" s="252"/>
      <c r="AKT294" s="252"/>
      <c r="AKU294" s="252"/>
      <c r="AKV294" s="252"/>
      <c r="AKW294" s="252"/>
      <c r="AKX294" s="252"/>
      <c r="AKY294" s="252"/>
      <c r="AKZ294" s="252"/>
      <c r="ALA294" s="252"/>
      <c r="ALB294" s="252"/>
      <c r="ALC294" s="252"/>
      <c r="ALD294" s="252"/>
      <c r="ALE294" s="252"/>
      <c r="ALF294" s="252"/>
      <c r="ALG294" s="252"/>
      <c r="ALH294" s="252"/>
      <c r="ALI294" s="252"/>
      <c r="ALJ294" s="252"/>
      <c r="ALK294" s="252"/>
      <c r="ALL294" s="252"/>
      <c r="ALM294" s="252"/>
      <c r="ALN294" s="252"/>
      <c r="ALO294" s="252"/>
      <c r="ALP294" s="252"/>
      <c r="ALQ294" s="252"/>
      <c r="ALR294" s="252"/>
      <c r="ALS294" s="252"/>
      <c r="ALT294" s="252"/>
      <c r="ALU294" s="252"/>
      <c r="ALV294" s="252"/>
      <c r="ALW294" s="252"/>
      <c r="ALX294" s="252"/>
      <c r="ALY294" s="252"/>
      <c r="ALZ294" s="252"/>
      <c r="AMA294" s="252"/>
      <c r="AMB294" s="252"/>
      <c r="AMC294" s="252"/>
      <c r="AMD294" s="252"/>
      <c r="AME294" s="252"/>
      <c r="AMF294" s="252"/>
      <c r="AMG294" s="252"/>
      <c r="AMH294" s="252"/>
      <c r="AMI294" s="252"/>
      <c r="AMJ294" s="252"/>
      <c r="AMK294" s="252"/>
      <c r="AML294" s="252"/>
      <c r="AMM294" s="252"/>
      <c r="AMN294" s="252"/>
      <c r="AMO294" s="252"/>
      <c r="AMP294" s="252"/>
      <c r="AMQ294" s="252"/>
      <c r="AMR294" s="252"/>
      <c r="AMS294" s="252"/>
      <c r="AMT294" s="252"/>
      <c r="AMU294" s="252"/>
      <c r="AMV294" s="252"/>
      <c r="AMW294" s="252"/>
      <c r="AMX294" s="252"/>
      <c r="AMY294" s="252"/>
      <c r="AMZ294" s="252"/>
      <c r="ANA294" s="252"/>
      <c r="ANB294" s="252"/>
      <c r="ANC294" s="252"/>
      <c r="AND294" s="252"/>
      <c r="ANE294" s="252"/>
      <c r="ANF294" s="252"/>
      <c r="ANG294" s="252"/>
      <c r="ANH294" s="252"/>
      <c r="ANI294" s="252"/>
      <c r="ANJ294" s="252"/>
      <c r="ANK294" s="252"/>
      <c r="ANL294" s="252"/>
      <c r="ANM294" s="252"/>
      <c r="ANN294" s="252"/>
      <c r="ANO294" s="252"/>
      <c r="ANP294" s="252"/>
      <c r="ANQ294" s="252"/>
      <c r="ANR294" s="252"/>
      <c r="ANS294" s="252"/>
      <c r="ANT294" s="252"/>
      <c r="ANU294" s="252"/>
      <c r="ANV294" s="252"/>
      <c r="ANW294" s="252"/>
      <c r="ANX294" s="252"/>
      <c r="ANY294" s="252"/>
      <c r="ANZ294" s="252"/>
      <c r="AOA294" s="252"/>
      <c r="AOB294" s="252"/>
      <c r="AOC294" s="252"/>
      <c r="AOD294" s="252"/>
      <c r="AOE294" s="252"/>
      <c r="AOF294" s="252"/>
      <c r="AOG294" s="252"/>
      <c r="AOH294" s="252"/>
      <c r="AOI294" s="252"/>
      <c r="AOJ294" s="252"/>
      <c r="AOK294" s="252"/>
      <c r="AOL294" s="252"/>
      <c r="AOM294" s="252"/>
      <c r="AON294" s="252"/>
      <c r="AOO294" s="252"/>
      <c r="AOP294" s="252"/>
      <c r="AOQ294" s="252"/>
      <c r="AOR294" s="252"/>
      <c r="AOS294" s="252"/>
      <c r="AOT294" s="252"/>
      <c r="AOU294" s="252"/>
      <c r="AOV294" s="252"/>
      <c r="AOW294" s="252"/>
      <c r="AOX294" s="252"/>
      <c r="AOY294" s="252"/>
      <c r="AOZ294" s="252"/>
      <c r="APA294" s="252"/>
      <c r="APB294" s="252"/>
      <c r="APC294" s="252"/>
      <c r="APD294" s="252"/>
      <c r="APE294" s="252"/>
      <c r="APF294" s="252"/>
      <c r="APG294" s="252"/>
      <c r="APH294" s="252"/>
      <c r="API294" s="252"/>
      <c r="APJ294" s="252"/>
      <c r="APK294" s="252"/>
      <c r="APL294" s="252"/>
      <c r="APM294" s="252"/>
      <c r="APN294" s="252"/>
      <c r="APO294" s="252"/>
      <c r="APP294" s="252"/>
    </row>
    <row r="295" spans="1:1108" s="249" customFormat="1">
      <c r="A295" s="42">
        <v>578</v>
      </c>
      <c r="B295" s="168">
        <v>281</v>
      </c>
      <c r="C295" s="102" t="s">
        <v>257</v>
      </c>
      <c r="D295" s="174" t="s">
        <v>1510</v>
      </c>
      <c r="E295" s="70" t="s">
        <v>1511</v>
      </c>
      <c r="F295" s="280" t="s">
        <v>1513</v>
      </c>
      <c r="G295" s="405" t="s">
        <v>1512</v>
      </c>
      <c r="H295" s="405" t="s">
        <v>1515</v>
      </c>
      <c r="I295" s="405" t="s">
        <v>1514</v>
      </c>
      <c r="J295" s="10" t="s">
        <v>1516</v>
      </c>
      <c r="K295" s="10" t="s">
        <v>1517</v>
      </c>
      <c r="L295" s="74" t="s">
        <v>1518</v>
      </c>
      <c r="M295" s="10" t="s">
        <v>1519</v>
      </c>
      <c r="N295" s="74" t="s">
        <v>201</v>
      </c>
      <c r="O295" s="177">
        <v>100931</v>
      </c>
      <c r="P295" s="401">
        <v>76</v>
      </c>
      <c r="Q295" s="401" t="s">
        <v>0</v>
      </c>
      <c r="R295" s="401"/>
      <c r="S295" s="109" t="s">
        <v>0</v>
      </c>
      <c r="T295" s="109"/>
      <c r="U295" s="109" t="s">
        <v>0</v>
      </c>
      <c r="V295" s="109">
        <v>10</v>
      </c>
      <c r="W295" s="109" t="s">
        <v>0</v>
      </c>
      <c r="X295" s="109">
        <v>6</v>
      </c>
      <c r="Y295" s="109" t="s">
        <v>0</v>
      </c>
      <c r="Z295" s="109"/>
      <c r="AA295" s="109" t="s">
        <v>0</v>
      </c>
      <c r="AB295" s="109"/>
      <c r="AC295" s="109" t="s">
        <v>0</v>
      </c>
      <c r="AD295" s="109"/>
      <c r="AE295" s="109" t="s">
        <v>0</v>
      </c>
      <c r="AF295" s="77"/>
      <c r="AG295" s="78"/>
      <c r="AH295" s="78"/>
      <c r="AI295" s="77" t="s">
        <v>0</v>
      </c>
      <c r="AJ295" s="78"/>
      <c r="AK295" s="78"/>
      <c r="AL295" s="25" t="s">
        <v>11</v>
      </c>
      <c r="AM295" s="25"/>
      <c r="AN295" s="25"/>
      <c r="AO295" s="25"/>
      <c r="AP295" s="111">
        <v>1</v>
      </c>
      <c r="AQ295" s="111" t="s">
        <v>7</v>
      </c>
      <c r="AR295" s="83"/>
      <c r="AS295" s="83"/>
      <c r="AT295" s="265"/>
      <c r="AU295" s="266"/>
      <c r="AV295" s="266"/>
      <c r="AW295" s="74" t="s">
        <v>206</v>
      </c>
      <c r="AX295" s="74" t="s">
        <v>207</v>
      </c>
      <c r="AY295" s="74" t="s">
        <v>208</v>
      </c>
      <c r="AZ295" s="74" t="s">
        <v>209</v>
      </c>
      <c r="BA295" s="152" t="s">
        <v>12</v>
      </c>
      <c r="BB295" s="419" t="s">
        <v>1520</v>
      </c>
      <c r="BC295" s="419" t="s">
        <v>1521</v>
      </c>
      <c r="BD295" s="419" t="s">
        <v>1522</v>
      </c>
      <c r="BE295" s="87" t="s">
        <v>1511</v>
      </c>
      <c r="BF295" s="96" t="s">
        <v>170</v>
      </c>
      <c r="BG295" s="96" t="s">
        <v>169</v>
      </c>
      <c r="BH295" s="96" t="s">
        <v>89</v>
      </c>
      <c r="BM295" s="155" t="s">
        <v>215</v>
      </c>
      <c r="BN295" s="154" t="s">
        <v>216</v>
      </c>
      <c r="BO295" s="154" t="s">
        <v>217</v>
      </c>
      <c r="BP295" s="154" t="s">
        <v>218</v>
      </c>
      <c r="BQ295" s="155" t="s">
        <v>219</v>
      </c>
      <c r="BR295" s="154" t="s">
        <v>220</v>
      </c>
      <c r="BS295" s="121" t="s">
        <v>221</v>
      </c>
      <c r="BT295" s="121" t="s">
        <v>222</v>
      </c>
      <c r="BU295" s="121" t="s">
        <v>215</v>
      </c>
      <c r="BV295" s="121" t="s">
        <v>216</v>
      </c>
      <c r="BW295" s="121" t="s">
        <v>217</v>
      </c>
      <c r="BX295" s="121" t="s">
        <v>218</v>
      </c>
      <c r="BY295" s="121" t="s">
        <v>223</v>
      </c>
      <c r="BZ295" s="154" t="s">
        <v>224</v>
      </c>
      <c r="CA295" s="154" t="s">
        <v>225</v>
      </c>
      <c r="CB295" s="154" t="s">
        <v>226</v>
      </c>
      <c r="CC295" s="154"/>
      <c r="CD295" s="154"/>
      <c r="CE295" s="154"/>
      <c r="CF295" s="154"/>
      <c r="CG295" s="154"/>
      <c r="CH295" s="154"/>
      <c r="CI295" s="154"/>
      <c r="CJ295" s="154"/>
      <c r="CK295" s="91"/>
      <c r="CL295" s="91"/>
      <c r="CM295" s="91"/>
      <c r="CN295" s="91"/>
      <c r="CO295" s="91"/>
      <c r="CP295" s="91"/>
      <c r="CQ295" s="91"/>
      <c r="CR295" s="91"/>
      <c r="CS295" s="91"/>
      <c r="CT295" s="91"/>
      <c r="CU295" s="91"/>
      <c r="CV295" s="91"/>
      <c r="CW295" s="91"/>
      <c r="CX295" s="91"/>
      <c r="CY295" s="91"/>
      <c r="CZ295" s="91"/>
      <c r="DA295" s="92"/>
      <c r="DB295" s="92"/>
      <c r="DC295" s="92"/>
      <c r="DD295" s="92"/>
      <c r="DE295" s="91" t="s">
        <v>12</v>
      </c>
      <c r="DF295" s="92"/>
      <c r="DG295" s="91"/>
      <c r="DH295" s="91"/>
      <c r="DI295" s="92"/>
      <c r="DJ295" s="91"/>
      <c r="DK295" s="91"/>
      <c r="DL295" s="91"/>
      <c r="DM295" s="127" t="s">
        <v>223</v>
      </c>
      <c r="DN295" s="127" t="s">
        <v>224</v>
      </c>
      <c r="DO295" s="127" t="s">
        <v>225</v>
      </c>
      <c r="DP295" s="127" t="s">
        <v>240</v>
      </c>
      <c r="DQ295" s="91"/>
      <c r="DR295" s="91"/>
      <c r="DS295" s="91"/>
      <c r="DT295" s="91"/>
      <c r="DU295" s="91"/>
      <c r="DV295" s="91"/>
      <c r="DW295" s="91"/>
      <c r="DX295" s="91"/>
      <c r="DY295" s="91"/>
      <c r="DZ295" s="91"/>
      <c r="EA295" s="91"/>
      <c r="EB295" s="91"/>
      <c r="EC295" s="91"/>
      <c r="ED295" s="91"/>
      <c r="EE295" s="91"/>
      <c r="EF295" s="91"/>
      <c r="EG295" s="94"/>
      <c r="EH295" s="94"/>
      <c r="EI295" s="95"/>
      <c r="EJ295" s="95"/>
      <c r="EK295" s="96"/>
      <c r="EL295" s="74"/>
      <c r="EM295" s="74"/>
      <c r="EN295" s="137"/>
      <c r="EO295" s="185"/>
      <c r="EP295" s="185"/>
      <c r="EQ295" s="185" t="s">
        <v>1523</v>
      </c>
      <c r="ER295" s="185" t="s">
        <v>1524</v>
      </c>
      <c r="ES295" s="185" t="s">
        <v>1525</v>
      </c>
      <c r="ET295" s="185"/>
      <c r="EU295" s="185"/>
      <c r="EV295" s="137"/>
      <c r="EW295" s="137"/>
      <c r="EX295" s="355" t="s">
        <v>1526</v>
      </c>
      <c r="EY295" s="355"/>
      <c r="EZ295" s="355" t="s">
        <v>1527</v>
      </c>
      <c r="FA295" s="355" t="s">
        <v>1528</v>
      </c>
      <c r="FB295" s="355" t="s">
        <v>1529</v>
      </c>
      <c r="FC295" s="355"/>
      <c r="FD295" s="356"/>
      <c r="FE295" s="356"/>
      <c r="FF295" s="248"/>
      <c r="FG295" s="248"/>
      <c r="FH295" s="248"/>
      <c r="FI295" s="248"/>
      <c r="FJ295" s="248"/>
      <c r="FK295" s="248"/>
      <c r="FL295" s="135">
        <v>1</v>
      </c>
      <c r="FM295" s="136"/>
      <c r="FN295" s="136"/>
      <c r="FO295" s="136"/>
      <c r="FP295" s="136"/>
      <c r="FQ295" s="136"/>
      <c r="FR295" s="136"/>
      <c r="FS295" s="136"/>
      <c r="FT295" s="136"/>
      <c r="FU295" s="136"/>
      <c r="FV295" s="136"/>
    </row>
    <row r="296" spans="1:1108" s="249" customFormat="1">
      <c r="A296" s="42">
        <v>579</v>
      </c>
      <c r="B296" s="168">
        <v>282</v>
      </c>
      <c r="C296" s="102" t="s">
        <v>279</v>
      </c>
      <c r="D296" s="174" t="s">
        <v>1510</v>
      </c>
      <c r="E296" s="70" t="s">
        <v>1511</v>
      </c>
      <c r="F296" s="280" t="s">
        <v>1513</v>
      </c>
      <c r="G296" s="405" t="s">
        <v>1512</v>
      </c>
      <c r="H296" s="405" t="s">
        <v>1515</v>
      </c>
      <c r="I296" s="405" t="s">
        <v>1514</v>
      </c>
      <c r="J296" s="10" t="s">
        <v>1516</v>
      </c>
      <c r="K296" s="10" t="s">
        <v>1517</v>
      </c>
      <c r="L296" s="74" t="s">
        <v>1518</v>
      </c>
      <c r="M296" s="10" t="s">
        <v>1519</v>
      </c>
      <c r="N296" s="74" t="s">
        <v>201</v>
      </c>
      <c r="O296" s="177">
        <v>100932</v>
      </c>
      <c r="P296" s="401">
        <v>89</v>
      </c>
      <c r="Q296" s="401" t="s">
        <v>0</v>
      </c>
      <c r="R296" s="401"/>
      <c r="S296" s="109" t="s">
        <v>0</v>
      </c>
      <c r="T296" s="109"/>
      <c r="U296" s="109" t="s">
        <v>0</v>
      </c>
      <c r="V296" s="109">
        <v>11</v>
      </c>
      <c r="W296" s="109" t="s">
        <v>0</v>
      </c>
      <c r="X296" s="109">
        <v>7</v>
      </c>
      <c r="Y296" s="109" t="s">
        <v>0</v>
      </c>
      <c r="Z296" s="109"/>
      <c r="AA296" s="109" t="s">
        <v>0</v>
      </c>
      <c r="AB296" s="109"/>
      <c r="AC296" s="109" t="s">
        <v>0</v>
      </c>
      <c r="AD296" s="109"/>
      <c r="AE296" s="109" t="s">
        <v>0</v>
      </c>
      <c r="AF296" s="77"/>
      <c r="AG296" s="78"/>
      <c r="AH296" s="78"/>
      <c r="AI296" s="77" t="s">
        <v>0</v>
      </c>
      <c r="AJ296" s="78"/>
      <c r="AK296" s="78"/>
      <c r="AL296" s="25" t="s">
        <v>11</v>
      </c>
      <c r="AM296" s="25"/>
      <c r="AN296" s="25"/>
      <c r="AO296" s="25"/>
      <c r="AP296" s="111">
        <v>1</v>
      </c>
      <c r="AQ296" s="111" t="s">
        <v>7</v>
      </c>
      <c r="AR296" s="83"/>
      <c r="AS296" s="83"/>
      <c r="AT296" s="265"/>
      <c r="AU296" s="266"/>
      <c r="AV296" s="266"/>
      <c r="AW296" s="74" t="s">
        <v>206</v>
      </c>
      <c r="AX296" s="74" t="s">
        <v>207</v>
      </c>
      <c r="AY296" s="74" t="s">
        <v>208</v>
      </c>
      <c r="AZ296" s="74" t="s">
        <v>209</v>
      </c>
      <c r="BA296" s="152" t="s">
        <v>12</v>
      </c>
      <c r="BB296" s="419" t="s">
        <v>1520</v>
      </c>
      <c r="BC296" s="419" t="s">
        <v>1521</v>
      </c>
      <c r="BD296" s="419" t="s">
        <v>1522</v>
      </c>
      <c r="BE296" s="87" t="s">
        <v>1511</v>
      </c>
      <c r="BF296" s="96" t="s">
        <v>170</v>
      </c>
      <c r="BG296" s="96" t="s">
        <v>169</v>
      </c>
      <c r="BH296" s="96" t="s">
        <v>89</v>
      </c>
      <c r="BM296" s="155" t="s">
        <v>215</v>
      </c>
      <c r="BN296" s="154" t="s">
        <v>216</v>
      </c>
      <c r="BO296" s="154" t="s">
        <v>217</v>
      </c>
      <c r="BP296" s="154" t="s">
        <v>218</v>
      </c>
      <c r="BQ296" s="155" t="s">
        <v>219</v>
      </c>
      <c r="BR296" s="154" t="s">
        <v>220</v>
      </c>
      <c r="BS296" s="121" t="s">
        <v>221</v>
      </c>
      <c r="BT296" s="121" t="s">
        <v>222</v>
      </c>
      <c r="BU296" s="121" t="s">
        <v>215</v>
      </c>
      <c r="BV296" s="121" t="s">
        <v>216</v>
      </c>
      <c r="BW296" s="121" t="s">
        <v>217</v>
      </c>
      <c r="BX296" s="121" t="s">
        <v>218</v>
      </c>
      <c r="BY296" s="121" t="s">
        <v>223</v>
      </c>
      <c r="BZ296" s="154" t="s">
        <v>224</v>
      </c>
      <c r="CA296" s="154" t="s">
        <v>225</v>
      </c>
      <c r="CB296" s="154" t="s">
        <v>226</v>
      </c>
      <c r="CC296" s="154"/>
      <c r="CD296" s="154"/>
      <c r="CE296" s="154"/>
      <c r="CF296" s="154"/>
      <c r="CG296" s="154"/>
      <c r="CH296" s="154"/>
      <c r="CI296" s="154"/>
      <c r="CJ296" s="154"/>
      <c r="CK296" s="91"/>
      <c r="CL296" s="91"/>
      <c r="CM296" s="91"/>
      <c r="CN296" s="91"/>
      <c r="CO296" s="91"/>
      <c r="CP296" s="91"/>
      <c r="CQ296" s="91"/>
      <c r="CR296" s="91"/>
      <c r="CS296" s="91"/>
      <c r="CT296" s="91"/>
      <c r="CU296" s="91"/>
      <c r="CV296" s="91"/>
      <c r="CW296" s="91"/>
      <c r="CX296" s="91"/>
      <c r="CY296" s="91"/>
      <c r="CZ296" s="91"/>
      <c r="DA296" s="92"/>
      <c r="DB296" s="92"/>
      <c r="DC296" s="92"/>
      <c r="DD296" s="92"/>
      <c r="DE296" s="91" t="s">
        <v>12</v>
      </c>
      <c r="DF296" s="92"/>
      <c r="DG296" s="91"/>
      <c r="DH296" s="91"/>
      <c r="DI296" s="92"/>
      <c r="DJ296" s="91"/>
      <c r="DK296" s="91"/>
      <c r="DL296" s="91"/>
      <c r="DM296" s="127" t="s">
        <v>223</v>
      </c>
      <c r="DN296" s="127" t="s">
        <v>224</v>
      </c>
      <c r="DO296" s="127" t="s">
        <v>225</v>
      </c>
      <c r="DP296" s="127" t="s">
        <v>240</v>
      </c>
      <c r="DQ296" s="91"/>
      <c r="DR296" s="91"/>
      <c r="DS296" s="91"/>
      <c r="DT296" s="91"/>
      <c r="DU296" s="91"/>
      <c r="DV296" s="91"/>
      <c r="DW296" s="91"/>
      <c r="DX296" s="91"/>
      <c r="DY296" s="91"/>
      <c r="DZ296" s="91"/>
      <c r="EA296" s="91"/>
      <c r="EB296" s="91"/>
      <c r="EC296" s="91"/>
      <c r="ED296" s="91"/>
      <c r="EE296" s="91"/>
      <c r="EF296" s="91"/>
      <c r="EG296" s="94"/>
      <c r="EH296" s="94"/>
      <c r="EI296" s="95"/>
      <c r="EJ296" s="95"/>
      <c r="EK296" s="96"/>
      <c r="EL296" s="74"/>
      <c r="EM296" s="74"/>
      <c r="EN296" s="137"/>
      <c r="EO296" s="185"/>
      <c r="EP296" s="185"/>
      <c r="EQ296" s="185" t="s">
        <v>1523</v>
      </c>
      <c r="ER296" s="185" t="s">
        <v>1524</v>
      </c>
      <c r="ES296" s="185" t="s">
        <v>1525</v>
      </c>
      <c r="ET296" s="185"/>
      <c r="EU296" s="185"/>
      <c r="EV296" s="137"/>
      <c r="EW296" s="137"/>
      <c r="EX296" s="355" t="s">
        <v>273</v>
      </c>
      <c r="EY296" s="355"/>
      <c r="EZ296" s="356" t="s">
        <v>362</v>
      </c>
      <c r="FA296" s="356" t="s">
        <v>864</v>
      </c>
      <c r="FB296" s="356" t="s">
        <v>888</v>
      </c>
      <c r="FC296" s="356"/>
      <c r="FD296" s="356"/>
      <c r="FE296" s="356"/>
      <c r="FF296" s="248"/>
      <c r="FG296" s="248"/>
      <c r="FH296" s="248"/>
      <c r="FI296" s="240">
        <v>233463</v>
      </c>
      <c r="FJ296" s="409" t="s">
        <v>924</v>
      </c>
      <c r="FK296" s="240">
        <v>49101</v>
      </c>
      <c r="FL296" s="135">
        <v>1</v>
      </c>
      <c r="FM296" s="136"/>
      <c r="FN296" s="136"/>
      <c r="FO296" s="136"/>
      <c r="FP296" s="136"/>
      <c r="FQ296" s="136"/>
      <c r="FR296" s="136"/>
      <c r="FS296" s="136"/>
      <c r="FT296" s="136"/>
      <c r="FU296" s="136"/>
      <c r="FV296" s="136"/>
    </row>
    <row r="297" spans="1:1108" s="249" customFormat="1">
      <c r="A297" s="42">
        <v>580</v>
      </c>
      <c r="B297" s="168">
        <v>283</v>
      </c>
      <c r="C297" s="102" t="s">
        <v>248</v>
      </c>
      <c r="D297" s="174" t="s">
        <v>1510</v>
      </c>
      <c r="E297" s="70" t="s">
        <v>1511</v>
      </c>
      <c r="F297" s="280" t="s">
        <v>1513</v>
      </c>
      <c r="G297" s="405" t="s">
        <v>1512</v>
      </c>
      <c r="H297" s="405" t="s">
        <v>1515</v>
      </c>
      <c r="I297" s="405" t="s">
        <v>1514</v>
      </c>
      <c r="J297" s="10" t="s">
        <v>1516</v>
      </c>
      <c r="K297" s="10" t="s">
        <v>1517</v>
      </c>
      <c r="L297" s="74" t="s">
        <v>1518</v>
      </c>
      <c r="M297" s="10" t="s">
        <v>1519</v>
      </c>
      <c r="N297" s="74" t="s">
        <v>201</v>
      </c>
      <c r="O297" s="177">
        <v>100933</v>
      </c>
      <c r="P297" s="401">
        <v>65</v>
      </c>
      <c r="Q297" s="401" t="s">
        <v>0</v>
      </c>
      <c r="R297" s="401"/>
      <c r="S297" s="109" t="s">
        <v>0</v>
      </c>
      <c r="T297" s="109"/>
      <c r="U297" s="109" t="s">
        <v>0</v>
      </c>
      <c r="V297" s="109">
        <v>9.5</v>
      </c>
      <c r="W297" s="109" t="s">
        <v>0</v>
      </c>
      <c r="X297" s="109">
        <v>5.5</v>
      </c>
      <c r="Y297" s="109" t="s">
        <v>0</v>
      </c>
      <c r="Z297" s="109"/>
      <c r="AA297" s="109" t="s">
        <v>0</v>
      </c>
      <c r="AB297" s="109"/>
      <c r="AC297" s="109" t="s">
        <v>0</v>
      </c>
      <c r="AD297" s="109"/>
      <c r="AE297" s="109" t="s">
        <v>0</v>
      </c>
      <c r="AF297" s="77"/>
      <c r="AG297" s="78"/>
      <c r="AH297" s="78"/>
      <c r="AI297" s="77" t="s">
        <v>0</v>
      </c>
      <c r="AJ297" s="78"/>
      <c r="AK297" s="78"/>
      <c r="AL297" s="25" t="s">
        <v>11</v>
      </c>
      <c r="AM297" s="25"/>
      <c r="AN297" s="25"/>
      <c r="AO297" s="25"/>
      <c r="AP297" s="111">
        <v>1</v>
      </c>
      <c r="AQ297" s="111" t="s">
        <v>7</v>
      </c>
      <c r="AR297" s="83"/>
      <c r="AS297" s="83"/>
      <c r="AT297" s="265"/>
      <c r="AU297" s="266"/>
      <c r="AV297" s="266"/>
      <c r="AW297" s="74" t="s">
        <v>206</v>
      </c>
      <c r="AX297" s="74" t="s">
        <v>207</v>
      </c>
      <c r="AY297" s="74" t="s">
        <v>208</v>
      </c>
      <c r="AZ297" s="74" t="s">
        <v>209</v>
      </c>
      <c r="BA297" s="152" t="s">
        <v>12</v>
      </c>
      <c r="BB297" s="419" t="s">
        <v>1520</v>
      </c>
      <c r="BC297" s="419" t="s">
        <v>1521</v>
      </c>
      <c r="BD297" s="419" t="s">
        <v>1522</v>
      </c>
      <c r="BE297" s="87" t="s">
        <v>1511</v>
      </c>
      <c r="BF297" s="96" t="s">
        <v>170</v>
      </c>
      <c r="BG297" s="96" t="s">
        <v>169</v>
      </c>
      <c r="BH297" s="96" t="s">
        <v>89</v>
      </c>
      <c r="BM297" s="155" t="s">
        <v>215</v>
      </c>
      <c r="BN297" s="154" t="s">
        <v>216</v>
      </c>
      <c r="BO297" s="154" t="s">
        <v>217</v>
      </c>
      <c r="BP297" s="154" t="s">
        <v>218</v>
      </c>
      <c r="BQ297" s="155" t="s">
        <v>219</v>
      </c>
      <c r="BR297" s="154" t="s">
        <v>220</v>
      </c>
      <c r="BS297" s="121" t="s">
        <v>221</v>
      </c>
      <c r="BT297" s="121" t="s">
        <v>222</v>
      </c>
      <c r="BU297" s="121" t="s">
        <v>215</v>
      </c>
      <c r="BV297" s="121" t="s">
        <v>216</v>
      </c>
      <c r="BW297" s="121" t="s">
        <v>217</v>
      </c>
      <c r="BX297" s="121" t="s">
        <v>218</v>
      </c>
      <c r="BY297" s="121" t="s">
        <v>223</v>
      </c>
      <c r="BZ297" s="154" t="s">
        <v>224</v>
      </c>
      <c r="CA297" s="154" t="s">
        <v>225</v>
      </c>
      <c r="CB297" s="154" t="s">
        <v>226</v>
      </c>
      <c r="CC297" s="154"/>
      <c r="CD297" s="154"/>
      <c r="CE297" s="154"/>
      <c r="CF297" s="154"/>
      <c r="CG297" s="154"/>
      <c r="CH297" s="154"/>
      <c r="CI297" s="154"/>
      <c r="CJ297" s="154"/>
      <c r="CK297" s="91"/>
      <c r="CL297" s="91"/>
      <c r="CM297" s="91"/>
      <c r="CN297" s="91"/>
      <c r="CO297" s="91"/>
      <c r="CP297" s="91"/>
      <c r="CQ297" s="91"/>
      <c r="CR297" s="91"/>
      <c r="CS297" s="91"/>
      <c r="CT297" s="91"/>
      <c r="CU297" s="91"/>
      <c r="CV297" s="91"/>
      <c r="CW297" s="91"/>
      <c r="CX297" s="91"/>
      <c r="CY297" s="91"/>
      <c r="CZ297" s="91"/>
      <c r="DA297" s="92"/>
      <c r="DB297" s="92"/>
      <c r="DC297" s="92"/>
      <c r="DD297" s="92"/>
      <c r="DE297" s="91" t="s">
        <v>12</v>
      </c>
      <c r="DF297" s="92"/>
      <c r="DG297" s="91"/>
      <c r="DH297" s="91"/>
      <c r="DI297" s="92"/>
      <c r="DJ297" s="91"/>
      <c r="DK297" s="91"/>
      <c r="DL297" s="91"/>
      <c r="DM297" s="127" t="s">
        <v>223</v>
      </c>
      <c r="DN297" s="127" t="s">
        <v>224</v>
      </c>
      <c r="DO297" s="127" t="s">
        <v>225</v>
      </c>
      <c r="DP297" s="127" t="s">
        <v>240</v>
      </c>
      <c r="DQ297" s="91"/>
      <c r="DR297" s="91"/>
      <c r="DS297" s="91"/>
      <c r="DT297" s="91"/>
      <c r="DU297" s="91"/>
      <c r="DV297" s="91"/>
      <c r="DW297" s="91"/>
      <c r="DX297" s="91"/>
      <c r="DY297" s="91"/>
      <c r="DZ297" s="91"/>
      <c r="EA297" s="91"/>
      <c r="EB297" s="91"/>
      <c r="EC297" s="91"/>
      <c r="ED297" s="91"/>
      <c r="EE297" s="91"/>
      <c r="EF297" s="91"/>
      <c r="EG297" s="94"/>
      <c r="EH297" s="94"/>
      <c r="EI297" s="95"/>
      <c r="EJ297" s="95"/>
      <c r="EK297" s="96"/>
      <c r="EL297" s="74"/>
      <c r="EM297" s="74"/>
      <c r="EN297" s="137"/>
      <c r="EO297" s="185"/>
      <c r="EP297" s="185"/>
      <c r="EQ297" s="185" t="s">
        <v>1523</v>
      </c>
      <c r="ER297" s="185" t="s">
        <v>1524</v>
      </c>
      <c r="ES297" s="185" t="s">
        <v>1525</v>
      </c>
      <c r="ET297" s="185"/>
      <c r="EU297" s="185"/>
      <c r="EV297" s="137"/>
      <c r="EW297" s="137"/>
      <c r="EX297" s="356" t="s">
        <v>1530</v>
      </c>
      <c r="EY297" s="356"/>
      <c r="EZ297" s="356"/>
      <c r="FA297" s="356"/>
      <c r="FB297" s="356"/>
      <c r="FC297" s="356"/>
      <c r="FD297" s="356"/>
      <c r="FE297" s="356"/>
      <c r="FF297" s="248"/>
      <c r="FG297" s="248"/>
      <c r="FH297" s="248"/>
      <c r="FI297" s="248"/>
      <c r="FJ297" s="248"/>
      <c r="FK297" s="248"/>
      <c r="FL297" s="135">
        <v>1</v>
      </c>
      <c r="FM297" s="136"/>
      <c r="FN297" s="136"/>
      <c r="FO297" s="136"/>
      <c r="FP297" s="136"/>
      <c r="FQ297" s="136"/>
      <c r="FR297" s="136"/>
      <c r="FS297" s="136"/>
      <c r="FT297" s="136"/>
      <c r="FU297" s="136"/>
      <c r="FV297" s="136"/>
    </row>
    <row r="298" spans="1:1108" s="249" customFormat="1">
      <c r="A298" s="42">
        <v>581</v>
      </c>
      <c r="B298" s="168">
        <v>284</v>
      </c>
      <c r="C298" s="102" t="s">
        <v>394</v>
      </c>
      <c r="D298" s="174" t="s">
        <v>1510</v>
      </c>
      <c r="E298" s="74" t="s">
        <v>1511</v>
      </c>
      <c r="F298" s="280" t="s">
        <v>1513</v>
      </c>
      <c r="G298" s="405" t="s">
        <v>1512</v>
      </c>
      <c r="H298" s="405" t="s">
        <v>1515</v>
      </c>
      <c r="I298" s="405" t="s">
        <v>1514</v>
      </c>
      <c r="J298" s="10" t="s">
        <v>1516</v>
      </c>
      <c r="K298" s="10" t="s">
        <v>1517</v>
      </c>
      <c r="L298" s="74" t="s">
        <v>1518</v>
      </c>
      <c r="M298" s="10" t="s">
        <v>1519</v>
      </c>
      <c r="N298" s="74" t="s">
        <v>201</v>
      </c>
      <c r="O298" s="177">
        <v>100934</v>
      </c>
      <c r="P298" s="401">
        <v>89</v>
      </c>
      <c r="Q298" s="401" t="s">
        <v>0</v>
      </c>
      <c r="R298" s="401"/>
      <c r="S298" s="109" t="s">
        <v>0</v>
      </c>
      <c r="T298" s="109"/>
      <c r="U298" s="109" t="s">
        <v>0</v>
      </c>
      <c r="V298" s="109">
        <v>14.5</v>
      </c>
      <c r="W298" s="109" t="s">
        <v>0</v>
      </c>
      <c r="X298" s="109">
        <v>8</v>
      </c>
      <c r="Y298" s="109" t="s">
        <v>0</v>
      </c>
      <c r="Z298" s="109"/>
      <c r="AA298" s="109" t="s">
        <v>0</v>
      </c>
      <c r="AB298" s="109"/>
      <c r="AC298" s="109" t="s">
        <v>0</v>
      </c>
      <c r="AD298" s="109"/>
      <c r="AE298" s="109" t="s">
        <v>0</v>
      </c>
      <c r="AF298" s="77"/>
      <c r="AG298" s="78"/>
      <c r="AH298" s="78"/>
      <c r="AI298" s="77" t="s">
        <v>0</v>
      </c>
      <c r="AJ298" s="78"/>
      <c r="AK298" s="78"/>
      <c r="AL298" s="25" t="s">
        <v>11</v>
      </c>
      <c r="AM298" s="25"/>
      <c r="AN298" s="25"/>
      <c r="AO298" s="25"/>
      <c r="AP298" s="111">
        <v>1</v>
      </c>
      <c r="AQ298" s="111" t="s">
        <v>7</v>
      </c>
      <c r="AR298" s="83"/>
      <c r="AS298" s="83"/>
      <c r="AT298" s="265"/>
      <c r="AU298" s="266"/>
      <c r="AV298" s="266"/>
      <c r="AW298" s="74" t="s">
        <v>206</v>
      </c>
      <c r="AX298" s="74" t="s">
        <v>207</v>
      </c>
      <c r="AY298" s="74" t="s">
        <v>208</v>
      </c>
      <c r="AZ298" s="74" t="s">
        <v>209</v>
      </c>
      <c r="BA298" s="152" t="s">
        <v>12</v>
      </c>
      <c r="BB298" s="419" t="s">
        <v>1520</v>
      </c>
      <c r="BC298" s="419" t="s">
        <v>1521</v>
      </c>
      <c r="BD298" s="419" t="s">
        <v>1522</v>
      </c>
      <c r="BE298" s="95" t="s">
        <v>1511</v>
      </c>
      <c r="BF298" s="96" t="s">
        <v>170</v>
      </c>
      <c r="BG298" s="96" t="s">
        <v>169</v>
      </c>
      <c r="BH298" s="96" t="s">
        <v>89</v>
      </c>
      <c r="BM298" s="155" t="s">
        <v>215</v>
      </c>
      <c r="BN298" s="154" t="s">
        <v>216</v>
      </c>
      <c r="BO298" s="154" t="s">
        <v>217</v>
      </c>
      <c r="BP298" s="154" t="s">
        <v>218</v>
      </c>
      <c r="BQ298" s="155" t="s">
        <v>219</v>
      </c>
      <c r="BR298" s="154" t="s">
        <v>220</v>
      </c>
      <c r="BS298" s="121" t="s">
        <v>221</v>
      </c>
      <c r="BT298" s="121" t="s">
        <v>222</v>
      </c>
      <c r="BU298" s="121" t="s">
        <v>215</v>
      </c>
      <c r="BV298" s="121" t="s">
        <v>216</v>
      </c>
      <c r="BW298" s="121" t="s">
        <v>217</v>
      </c>
      <c r="BX298" s="121" t="s">
        <v>218</v>
      </c>
      <c r="BY298" s="121" t="s">
        <v>223</v>
      </c>
      <c r="BZ298" s="154" t="s">
        <v>224</v>
      </c>
      <c r="CA298" s="154" t="s">
        <v>225</v>
      </c>
      <c r="CB298" s="154" t="s">
        <v>226</v>
      </c>
      <c r="CC298" s="154"/>
      <c r="CD298" s="154"/>
      <c r="CE298" s="154"/>
      <c r="CF298" s="154"/>
      <c r="CG298" s="154"/>
      <c r="CH298" s="154"/>
      <c r="CI298" s="154"/>
      <c r="CJ298" s="154"/>
      <c r="CK298" s="91"/>
      <c r="CL298" s="91"/>
      <c r="CM298" s="91"/>
      <c r="CN298" s="91"/>
      <c r="CO298" s="91"/>
      <c r="CP298" s="91"/>
      <c r="CQ298" s="91"/>
      <c r="CR298" s="91"/>
      <c r="CS298" s="91"/>
      <c r="CT298" s="91"/>
      <c r="CU298" s="91"/>
      <c r="CV298" s="91"/>
      <c r="CW298" s="91"/>
      <c r="CX298" s="91"/>
      <c r="CY298" s="91"/>
      <c r="CZ298" s="91"/>
      <c r="DA298" s="92"/>
      <c r="DB298" s="92"/>
      <c r="DC298" s="92"/>
      <c r="DD298" s="92"/>
      <c r="DE298" s="91" t="s">
        <v>12</v>
      </c>
      <c r="DF298" s="92"/>
      <c r="DG298" s="91"/>
      <c r="DH298" s="91"/>
      <c r="DI298" s="92"/>
      <c r="DJ298" s="91"/>
      <c r="DK298" s="91"/>
      <c r="DL298" s="91"/>
      <c r="DM298" s="127" t="s">
        <v>223</v>
      </c>
      <c r="DN298" s="127" t="s">
        <v>224</v>
      </c>
      <c r="DO298" s="127" t="s">
        <v>225</v>
      </c>
      <c r="DP298" s="127" t="s">
        <v>240</v>
      </c>
      <c r="DQ298" s="91"/>
      <c r="DR298" s="91"/>
      <c r="DS298" s="91"/>
      <c r="DT298" s="91"/>
      <c r="DU298" s="91"/>
      <c r="DV298" s="91"/>
      <c r="DW298" s="91"/>
      <c r="DX298" s="91"/>
      <c r="DY298" s="91"/>
      <c r="DZ298" s="91"/>
      <c r="EA298" s="91"/>
      <c r="EB298" s="91"/>
      <c r="EC298" s="91"/>
      <c r="ED298" s="91"/>
      <c r="EE298" s="91"/>
      <c r="EF298" s="91"/>
      <c r="EG298" s="94"/>
      <c r="EH298" s="94"/>
      <c r="EI298" s="95"/>
      <c r="EJ298" s="95"/>
      <c r="EK298" s="96"/>
      <c r="EL298" s="74"/>
      <c r="EM298" s="74"/>
      <c r="EN298" s="137"/>
      <c r="EO298" s="185"/>
      <c r="EP298" s="185"/>
      <c r="EQ298" s="185" t="s">
        <v>1523</v>
      </c>
      <c r="ER298" s="185" t="s">
        <v>1524</v>
      </c>
      <c r="ES298" s="185" t="s">
        <v>1525</v>
      </c>
      <c r="ET298" s="185"/>
      <c r="EU298" s="185"/>
      <c r="EV298" s="137"/>
      <c r="EW298" s="137"/>
      <c r="EX298" s="356" t="s">
        <v>382</v>
      </c>
      <c r="EY298" s="356"/>
      <c r="EZ298" s="356" t="s">
        <v>925</v>
      </c>
      <c r="FA298" s="356"/>
      <c r="FB298" s="356"/>
      <c r="FC298" s="356"/>
      <c r="FD298" s="356"/>
      <c r="FE298" s="356"/>
      <c r="FF298" s="248"/>
      <c r="FG298" s="248"/>
      <c r="FH298" s="248"/>
      <c r="FI298" s="240">
        <v>116218</v>
      </c>
      <c r="FJ298" s="409" t="s">
        <v>1531</v>
      </c>
      <c r="FK298" s="240">
        <v>49103</v>
      </c>
      <c r="FL298" s="135">
        <v>1</v>
      </c>
      <c r="FM298" s="136"/>
      <c r="FN298" s="136"/>
      <c r="FO298" s="136"/>
      <c r="FP298" s="136"/>
      <c r="FQ298" s="136"/>
      <c r="FR298" s="136"/>
      <c r="FS298" s="136"/>
      <c r="FT298" s="136"/>
      <c r="FU298" s="136"/>
      <c r="FV298" s="136"/>
    </row>
    <row r="299" spans="1:1108" s="249" customFormat="1">
      <c r="A299" s="42">
        <v>582</v>
      </c>
      <c r="B299" s="168">
        <v>285</v>
      </c>
      <c r="C299" s="102" t="s">
        <v>873</v>
      </c>
      <c r="D299" s="174" t="s">
        <v>1510</v>
      </c>
      <c r="E299" s="74" t="s">
        <v>1511</v>
      </c>
      <c r="F299" s="280" t="s">
        <v>1513</v>
      </c>
      <c r="G299" s="405" t="s">
        <v>1512</v>
      </c>
      <c r="H299" s="405" t="s">
        <v>1515</v>
      </c>
      <c r="I299" s="405" t="s">
        <v>1514</v>
      </c>
      <c r="J299" s="10" t="s">
        <v>1516</v>
      </c>
      <c r="K299" s="10" t="s">
        <v>1517</v>
      </c>
      <c r="L299" s="74" t="s">
        <v>1518</v>
      </c>
      <c r="M299" s="10" t="s">
        <v>1519</v>
      </c>
      <c r="N299" s="74" t="s">
        <v>201</v>
      </c>
      <c r="O299" s="177">
        <v>100935</v>
      </c>
      <c r="P299" s="401">
        <v>89</v>
      </c>
      <c r="Q299" s="401" t="s">
        <v>0</v>
      </c>
      <c r="R299" s="401"/>
      <c r="S299" s="109" t="s">
        <v>0</v>
      </c>
      <c r="T299" s="109"/>
      <c r="U299" s="109" t="s">
        <v>0</v>
      </c>
      <c r="V299" s="109">
        <v>12</v>
      </c>
      <c r="W299" s="109" t="s">
        <v>0</v>
      </c>
      <c r="X299" s="109">
        <v>7</v>
      </c>
      <c r="Y299" s="109" t="s">
        <v>0</v>
      </c>
      <c r="Z299" s="109"/>
      <c r="AA299" s="109" t="s">
        <v>0</v>
      </c>
      <c r="AB299" s="109"/>
      <c r="AC299" s="109" t="s">
        <v>0</v>
      </c>
      <c r="AD299" s="109"/>
      <c r="AE299" s="109" t="s">
        <v>0</v>
      </c>
      <c r="AF299" s="77"/>
      <c r="AG299" s="78"/>
      <c r="AH299" s="78"/>
      <c r="AI299" s="77" t="s">
        <v>0</v>
      </c>
      <c r="AJ299" s="78"/>
      <c r="AK299" s="78"/>
      <c r="AL299" s="25" t="s">
        <v>11</v>
      </c>
      <c r="AM299" s="25"/>
      <c r="AN299" s="25"/>
      <c r="AO299" s="25"/>
      <c r="AP299" s="111">
        <v>1</v>
      </c>
      <c r="AQ299" s="111" t="s">
        <v>7</v>
      </c>
      <c r="AR299" s="83"/>
      <c r="AS299" s="83"/>
      <c r="AT299" s="265"/>
      <c r="AU299" s="266"/>
      <c r="AV299" s="266"/>
      <c r="AW299" s="74" t="s">
        <v>206</v>
      </c>
      <c r="AX299" s="74" t="s">
        <v>207</v>
      </c>
      <c r="AY299" s="74" t="s">
        <v>208</v>
      </c>
      <c r="AZ299" s="74" t="s">
        <v>209</v>
      </c>
      <c r="BA299" s="152" t="s">
        <v>12</v>
      </c>
      <c r="BB299" s="419" t="s">
        <v>1520</v>
      </c>
      <c r="BC299" s="419" t="s">
        <v>1521</v>
      </c>
      <c r="BD299" s="419" t="s">
        <v>1522</v>
      </c>
      <c r="BE299" s="95" t="s">
        <v>1511</v>
      </c>
      <c r="BF299" s="96" t="s">
        <v>170</v>
      </c>
      <c r="BG299" s="96" t="s">
        <v>169</v>
      </c>
      <c r="BH299" s="96" t="s">
        <v>89</v>
      </c>
      <c r="BM299" s="155" t="s">
        <v>215</v>
      </c>
      <c r="BN299" s="154" t="s">
        <v>216</v>
      </c>
      <c r="BO299" s="154" t="s">
        <v>217</v>
      </c>
      <c r="BP299" s="154" t="s">
        <v>218</v>
      </c>
      <c r="BQ299" s="155" t="s">
        <v>219</v>
      </c>
      <c r="BR299" s="154" t="s">
        <v>220</v>
      </c>
      <c r="BS299" s="121" t="s">
        <v>221</v>
      </c>
      <c r="BT299" s="121" t="s">
        <v>222</v>
      </c>
      <c r="BU299" s="121" t="s">
        <v>215</v>
      </c>
      <c r="BV299" s="121" t="s">
        <v>216</v>
      </c>
      <c r="BW299" s="121" t="s">
        <v>217</v>
      </c>
      <c r="BX299" s="121" t="s">
        <v>218</v>
      </c>
      <c r="BY299" s="121" t="s">
        <v>223</v>
      </c>
      <c r="BZ299" s="154" t="s">
        <v>224</v>
      </c>
      <c r="CA299" s="154" t="s">
        <v>225</v>
      </c>
      <c r="CB299" s="154" t="s">
        <v>226</v>
      </c>
      <c r="CC299" s="154"/>
      <c r="CD299" s="154"/>
      <c r="CE299" s="154"/>
      <c r="CF299" s="154"/>
      <c r="CG299" s="154"/>
      <c r="CH299" s="154"/>
      <c r="CI299" s="154"/>
      <c r="CJ299" s="154"/>
      <c r="CK299" s="91"/>
      <c r="CL299" s="91"/>
      <c r="CM299" s="91"/>
      <c r="CN299" s="91"/>
      <c r="CO299" s="91"/>
      <c r="CP299" s="91"/>
      <c r="CQ299" s="91"/>
      <c r="CR299" s="91"/>
      <c r="CS299" s="91"/>
      <c r="CT299" s="91"/>
      <c r="CU299" s="91"/>
      <c r="CV299" s="91"/>
      <c r="CW299" s="91"/>
      <c r="CX299" s="91"/>
      <c r="CY299" s="91"/>
      <c r="CZ299" s="91"/>
      <c r="DA299" s="92"/>
      <c r="DB299" s="92"/>
      <c r="DC299" s="92"/>
      <c r="DD299" s="92"/>
      <c r="DE299" s="91" t="s">
        <v>12</v>
      </c>
      <c r="DF299" s="92"/>
      <c r="DG299" s="91"/>
      <c r="DH299" s="91"/>
      <c r="DI299" s="92"/>
      <c r="DJ299" s="91"/>
      <c r="DK299" s="91"/>
      <c r="DL299" s="91"/>
      <c r="DM299" s="127" t="s">
        <v>223</v>
      </c>
      <c r="DN299" s="127" t="s">
        <v>224</v>
      </c>
      <c r="DO299" s="127" t="s">
        <v>225</v>
      </c>
      <c r="DP299" s="127" t="s">
        <v>240</v>
      </c>
      <c r="DQ299" s="91"/>
      <c r="DR299" s="91"/>
      <c r="DS299" s="91"/>
      <c r="DT299" s="91"/>
      <c r="DU299" s="91"/>
      <c r="DV299" s="91"/>
      <c r="DW299" s="91"/>
      <c r="DX299" s="91"/>
      <c r="DY299" s="91"/>
      <c r="DZ299" s="91"/>
      <c r="EA299" s="91"/>
      <c r="EB299" s="91"/>
      <c r="EC299" s="91"/>
      <c r="ED299" s="91"/>
      <c r="EE299" s="91"/>
      <c r="EF299" s="91"/>
      <c r="EG299" s="94"/>
      <c r="EH299" s="94"/>
      <c r="EI299" s="95"/>
      <c r="EJ299" s="95"/>
      <c r="EK299" s="96"/>
      <c r="EL299" s="74"/>
      <c r="EM299" s="74"/>
      <c r="EN299" s="137"/>
      <c r="EO299" s="185"/>
      <c r="EP299" s="185"/>
      <c r="EQ299" s="185" t="s">
        <v>1523</v>
      </c>
      <c r="ER299" s="185" t="s">
        <v>1524</v>
      </c>
      <c r="ES299" s="185" t="s">
        <v>1525</v>
      </c>
      <c r="ET299" s="185"/>
      <c r="EU299" s="185"/>
      <c r="EV299" s="137"/>
      <c r="EW299" s="137"/>
      <c r="EX299" s="356" t="s">
        <v>273</v>
      </c>
      <c r="EY299" s="356"/>
      <c r="EZ299" s="356" t="s">
        <v>362</v>
      </c>
      <c r="FA299" s="356" t="s">
        <v>864</v>
      </c>
      <c r="FB299" s="356" t="s">
        <v>888</v>
      </c>
      <c r="FC299" s="356"/>
      <c r="FD299" s="356"/>
      <c r="FE299" s="356"/>
      <c r="FF299" s="248"/>
      <c r="FG299" s="248"/>
      <c r="FH299" s="248"/>
      <c r="FI299" s="248"/>
      <c r="FJ299" s="248"/>
      <c r="FK299" s="248"/>
      <c r="FL299" s="135">
        <v>1</v>
      </c>
      <c r="FM299" s="136"/>
      <c r="FN299" s="136"/>
      <c r="FO299" s="136"/>
      <c r="FP299" s="136"/>
      <c r="FQ299" s="136"/>
      <c r="FR299" s="136"/>
      <c r="FS299" s="136"/>
      <c r="FT299" s="136"/>
      <c r="FU299" s="136"/>
      <c r="FV299" s="136"/>
    </row>
    <row r="300" spans="1:1108" s="249" customFormat="1">
      <c r="A300" s="42">
        <v>583</v>
      </c>
      <c r="B300" s="168">
        <v>286</v>
      </c>
      <c r="C300" s="102" t="s">
        <v>1532</v>
      </c>
      <c r="D300" s="174" t="s">
        <v>1510</v>
      </c>
      <c r="E300" s="74" t="s">
        <v>1511</v>
      </c>
      <c r="F300" s="280" t="s">
        <v>1534</v>
      </c>
      <c r="G300" s="405" t="s">
        <v>1533</v>
      </c>
      <c r="H300" s="405" t="s">
        <v>1536</v>
      </c>
      <c r="I300" s="405" t="s">
        <v>1535</v>
      </c>
      <c r="J300" s="10" t="s">
        <v>1516</v>
      </c>
      <c r="K300" s="10" t="s">
        <v>1517</v>
      </c>
      <c r="L300" s="74" t="s">
        <v>1518</v>
      </c>
      <c r="M300" s="10" t="s">
        <v>1519</v>
      </c>
      <c r="N300" s="74" t="s">
        <v>322</v>
      </c>
      <c r="O300" s="177">
        <v>100936</v>
      </c>
      <c r="P300" s="401">
        <v>60</v>
      </c>
      <c r="Q300" s="401" t="s">
        <v>0</v>
      </c>
      <c r="R300" s="401"/>
      <c r="S300" s="109" t="s">
        <v>0</v>
      </c>
      <c r="T300" s="109"/>
      <c r="U300" s="109" t="s">
        <v>0</v>
      </c>
      <c r="V300" s="109">
        <v>7</v>
      </c>
      <c r="W300" s="109" t="s">
        <v>0</v>
      </c>
      <c r="X300" s="109">
        <v>4</v>
      </c>
      <c r="Y300" s="109" t="s">
        <v>0</v>
      </c>
      <c r="Z300" s="109"/>
      <c r="AA300" s="109" t="s">
        <v>0</v>
      </c>
      <c r="AB300" s="109"/>
      <c r="AC300" s="109" t="s">
        <v>0</v>
      </c>
      <c r="AD300" s="109"/>
      <c r="AE300" s="109" t="s">
        <v>0</v>
      </c>
      <c r="AF300" s="77"/>
      <c r="AG300" s="78"/>
      <c r="AH300" s="78"/>
      <c r="AI300" s="77" t="s">
        <v>0</v>
      </c>
      <c r="AJ300" s="78"/>
      <c r="AK300" s="78"/>
      <c r="AL300" s="25" t="s">
        <v>11</v>
      </c>
      <c r="AM300" s="25"/>
      <c r="AN300" s="25"/>
      <c r="AO300" s="25"/>
      <c r="AP300" s="111">
        <v>1</v>
      </c>
      <c r="AQ300" s="111" t="s">
        <v>7</v>
      </c>
      <c r="AR300" s="83"/>
      <c r="AS300" s="83"/>
      <c r="AT300" s="265"/>
      <c r="AU300" s="266"/>
      <c r="AV300" s="266"/>
      <c r="AW300" s="74" t="s">
        <v>206</v>
      </c>
      <c r="AX300" s="74" t="s">
        <v>207</v>
      </c>
      <c r="AY300" s="74" t="s">
        <v>208</v>
      </c>
      <c r="AZ300" s="74" t="s">
        <v>209</v>
      </c>
      <c r="BA300" s="152" t="s">
        <v>12</v>
      </c>
      <c r="BB300" s="419" t="s">
        <v>1520</v>
      </c>
      <c r="BC300" s="419" t="s">
        <v>1521</v>
      </c>
      <c r="BD300" s="419" t="s">
        <v>1522</v>
      </c>
      <c r="BE300" s="95" t="s">
        <v>1511</v>
      </c>
      <c r="BF300" s="96" t="s">
        <v>170</v>
      </c>
      <c r="BG300" s="96" t="s">
        <v>169</v>
      </c>
      <c r="BH300" s="96" t="s">
        <v>89</v>
      </c>
      <c r="BM300" s="154" t="s">
        <v>323</v>
      </c>
      <c r="BN300" s="157" t="s">
        <v>324</v>
      </c>
      <c r="BO300" s="157" t="s">
        <v>323</v>
      </c>
      <c r="BP300" s="157" t="s">
        <v>325</v>
      </c>
      <c r="BQ300" s="154" t="s">
        <v>326</v>
      </c>
      <c r="BR300" s="245" t="s">
        <v>327</v>
      </c>
      <c r="BS300" s="121" t="s">
        <v>328</v>
      </c>
      <c r="BT300" s="121" t="s">
        <v>329</v>
      </c>
      <c r="BU300" s="121" t="s">
        <v>323</v>
      </c>
      <c r="BV300" s="121" t="s">
        <v>324</v>
      </c>
      <c r="BW300" s="121" t="s">
        <v>323</v>
      </c>
      <c r="BX300" s="121" t="s">
        <v>325</v>
      </c>
      <c r="BY300" s="121" t="s">
        <v>223</v>
      </c>
      <c r="BZ300" s="154" t="s">
        <v>224</v>
      </c>
      <c r="CA300" s="154" t="s">
        <v>225</v>
      </c>
      <c r="CB300" s="154" t="s">
        <v>226</v>
      </c>
      <c r="CC300" s="154"/>
      <c r="CD300" s="154"/>
      <c r="CE300" s="154"/>
      <c r="CF300" s="154"/>
      <c r="CG300" s="154"/>
      <c r="CH300" s="154"/>
      <c r="CI300" s="154"/>
      <c r="CJ300" s="154"/>
      <c r="CK300" s="91"/>
      <c r="CL300" s="91"/>
      <c r="CM300" s="91"/>
      <c r="CN300" s="91"/>
      <c r="CO300" s="91"/>
      <c r="CP300" s="91"/>
      <c r="CQ300" s="91"/>
      <c r="CR300" s="91"/>
      <c r="CS300" s="91"/>
      <c r="CT300" s="91"/>
      <c r="CU300" s="91"/>
      <c r="CV300" s="91"/>
      <c r="CW300" s="91"/>
      <c r="CX300" s="91"/>
      <c r="CY300" s="91"/>
      <c r="CZ300" s="91"/>
      <c r="DA300" s="92"/>
      <c r="DB300" s="92"/>
      <c r="DC300" s="92"/>
      <c r="DD300" s="92"/>
      <c r="DE300" s="91" t="s">
        <v>12</v>
      </c>
      <c r="DF300" s="92"/>
      <c r="DG300" s="91"/>
      <c r="DH300" s="91"/>
      <c r="DI300" s="92"/>
      <c r="DJ300" s="91"/>
      <c r="DK300" s="91"/>
      <c r="DL300" s="91"/>
      <c r="DM300" s="127" t="s">
        <v>223</v>
      </c>
      <c r="DN300" s="127" t="s">
        <v>224</v>
      </c>
      <c r="DO300" s="127" t="s">
        <v>225</v>
      </c>
      <c r="DP300" s="127" t="s">
        <v>240</v>
      </c>
      <c r="DQ300" s="91"/>
      <c r="DR300" s="91"/>
      <c r="DS300" s="91"/>
      <c r="DT300" s="91"/>
      <c r="DU300" s="91"/>
      <c r="DV300" s="91"/>
      <c r="DW300" s="91"/>
      <c r="DX300" s="91"/>
      <c r="DY300" s="91"/>
      <c r="DZ300" s="91"/>
      <c r="EA300" s="91"/>
      <c r="EB300" s="91"/>
      <c r="EC300" s="91"/>
      <c r="ED300" s="91"/>
      <c r="EE300" s="91"/>
      <c r="EF300" s="91"/>
      <c r="EG300" s="94"/>
      <c r="EH300" s="94"/>
      <c r="EI300" s="95"/>
      <c r="EJ300" s="95"/>
      <c r="EK300" s="96"/>
      <c r="EL300" s="74"/>
      <c r="EM300" s="74"/>
      <c r="EN300" s="137"/>
      <c r="EO300" s="185"/>
      <c r="EP300" s="185"/>
      <c r="EQ300" s="185" t="s">
        <v>1537</v>
      </c>
      <c r="ER300" s="185" t="s">
        <v>1524</v>
      </c>
      <c r="ES300" s="185" t="s">
        <v>1525</v>
      </c>
      <c r="ET300" s="185"/>
      <c r="EU300" s="185"/>
      <c r="EV300" s="137"/>
      <c r="EW300" s="137"/>
      <c r="EX300" s="356" t="s">
        <v>1336</v>
      </c>
      <c r="EY300" s="356"/>
      <c r="EZ300" s="356"/>
      <c r="FA300" s="356"/>
      <c r="FB300" s="356"/>
      <c r="FC300" s="356"/>
      <c r="FD300" s="356"/>
      <c r="FE300" s="356"/>
      <c r="FF300" s="248"/>
      <c r="FG300" s="248"/>
      <c r="FH300" s="248"/>
      <c r="FI300" s="248"/>
      <c r="FJ300" s="248"/>
      <c r="FK300" s="248"/>
      <c r="FL300" s="135">
        <v>1</v>
      </c>
      <c r="FM300" s="136"/>
      <c r="FN300" s="136"/>
      <c r="FO300" s="136"/>
      <c r="FP300" s="136"/>
      <c r="FQ300" s="136"/>
      <c r="FR300" s="136"/>
      <c r="FS300" s="136"/>
      <c r="FT300" s="136"/>
      <c r="FU300" s="136"/>
      <c r="FV300" s="136"/>
    </row>
    <row r="301" spans="1:1108" s="249" customFormat="1">
      <c r="A301" s="42">
        <v>584</v>
      </c>
      <c r="B301" s="168">
        <v>287</v>
      </c>
      <c r="C301" s="102" t="s">
        <v>334</v>
      </c>
      <c r="D301" s="174" t="s">
        <v>1510</v>
      </c>
      <c r="E301" s="70" t="s">
        <v>1511</v>
      </c>
      <c r="F301" s="280" t="s">
        <v>1534</v>
      </c>
      <c r="G301" s="405" t="s">
        <v>1533</v>
      </c>
      <c r="H301" s="405" t="s">
        <v>1536</v>
      </c>
      <c r="I301" s="405" t="s">
        <v>1535</v>
      </c>
      <c r="J301" s="10" t="s">
        <v>1516</v>
      </c>
      <c r="K301" s="10" t="s">
        <v>1517</v>
      </c>
      <c r="L301" s="74" t="s">
        <v>1518</v>
      </c>
      <c r="M301" s="10" t="s">
        <v>1519</v>
      </c>
      <c r="N301" s="74" t="s">
        <v>322</v>
      </c>
      <c r="O301" s="177">
        <v>100937</v>
      </c>
      <c r="P301" s="401">
        <v>76</v>
      </c>
      <c r="Q301" s="401" t="s">
        <v>0</v>
      </c>
      <c r="R301" s="401"/>
      <c r="S301" s="109" t="s">
        <v>0</v>
      </c>
      <c r="T301" s="109"/>
      <c r="U301" s="109" t="s">
        <v>0</v>
      </c>
      <c r="V301" s="109">
        <v>10</v>
      </c>
      <c r="W301" s="109" t="s">
        <v>0</v>
      </c>
      <c r="X301" s="109">
        <v>6</v>
      </c>
      <c r="Y301" s="109" t="s">
        <v>0</v>
      </c>
      <c r="Z301" s="109"/>
      <c r="AA301" s="109" t="s">
        <v>0</v>
      </c>
      <c r="AB301" s="109"/>
      <c r="AC301" s="109" t="s">
        <v>0</v>
      </c>
      <c r="AD301" s="109"/>
      <c r="AE301" s="109" t="s">
        <v>0</v>
      </c>
      <c r="AF301" s="77"/>
      <c r="AG301" s="78"/>
      <c r="AH301" s="78"/>
      <c r="AI301" s="77" t="s">
        <v>0</v>
      </c>
      <c r="AJ301" s="78"/>
      <c r="AK301" s="78"/>
      <c r="AL301" s="25" t="s">
        <v>11</v>
      </c>
      <c r="AM301" s="25"/>
      <c r="AN301" s="25"/>
      <c r="AO301" s="25"/>
      <c r="AP301" s="111">
        <v>1</v>
      </c>
      <c r="AQ301" s="111" t="s">
        <v>7</v>
      </c>
      <c r="AR301" s="83"/>
      <c r="AS301" s="83"/>
      <c r="AT301" s="265"/>
      <c r="AU301" s="266"/>
      <c r="AV301" s="266"/>
      <c r="AW301" s="74" t="s">
        <v>206</v>
      </c>
      <c r="AX301" s="74" t="s">
        <v>207</v>
      </c>
      <c r="AY301" s="74" t="s">
        <v>208</v>
      </c>
      <c r="AZ301" s="74" t="s">
        <v>209</v>
      </c>
      <c r="BA301" s="152" t="s">
        <v>12</v>
      </c>
      <c r="BB301" s="419" t="s">
        <v>1520</v>
      </c>
      <c r="BC301" s="419" t="s">
        <v>1521</v>
      </c>
      <c r="BD301" s="419" t="s">
        <v>1522</v>
      </c>
      <c r="BE301" s="87" t="s">
        <v>1511</v>
      </c>
      <c r="BF301" s="96" t="s">
        <v>170</v>
      </c>
      <c r="BG301" s="96" t="s">
        <v>169</v>
      </c>
      <c r="BH301" s="96" t="s">
        <v>89</v>
      </c>
      <c r="BM301" s="154" t="s">
        <v>323</v>
      </c>
      <c r="BN301" s="157" t="s">
        <v>324</v>
      </c>
      <c r="BO301" s="157" t="s">
        <v>323</v>
      </c>
      <c r="BP301" s="157" t="s">
        <v>325</v>
      </c>
      <c r="BQ301" s="154" t="s">
        <v>326</v>
      </c>
      <c r="BR301" s="245" t="s">
        <v>327</v>
      </c>
      <c r="BS301" s="121" t="s">
        <v>328</v>
      </c>
      <c r="BT301" s="121" t="s">
        <v>329</v>
      </c>
      <c r="BU301" s="121" t="s">
        <v>323</v>
      </c>
      <c r="BV301" s="121" t="s">
        <v>324</v>
      </c>
      <c r="BW301" s="121" t="s">
        <v>323</v>
      </c>
      <c r="BX301" s="121" t="s">
        <v>325</v>
      </c>
      <c r="BY301" s="121" t="s">
        <v>223</v>
      </c>
      <c r="BZ301" s="154" t="s">
        <v>224</v>
      </c>
      <c r="CA301" s="154" t="s">
        <v>225</v>
      </c>
      <c r="CB301" s="154" t="s">
        <v>226</v>
      </c>
      <c r="CC301" s="154"/>
      <c r="CD301" s="154"/>
      <c r="CE301" s="154"/>
      <c r="CF301" s="154"/>
      <c r="CG301" s="154"/>
      <c r="CH301" s="154"/>
      <c r="CI301" s="154"/>
      <c r="CJ301" s="154"/>
      <c r="CK301" s="91"/>
      <c r="CL301" s="91"/>
      <c r="CM301" s="91"/>
      <c r="CN301" s="91"/>
      <c r="CO301" s="91"/>
      <c r="CP301" s="91"/>
      <c r="CQ301" s="91"/>
      <c r="CR301" s="91"/>
      <c r="CS301" s="91"/>
      <c r="CT301" s="91"/>
      <c r="CU301" s="91"/>
      <c r="CV301" s="91"/>
      <c r="CW301" s="91"/>
      <c r="CX301" s="91"/>
      <c r="CY301" s="91"/>
      <c r="CZ301" s="91"/>
      <c r="DA301" s="92"/>
      <c r="DB301" s="92"/>
      <c r="DC301" s="92"/>
      <c r="DD301" s="92"/>
      <c r="DE301" s="91" t="s">
        <v>12</v>
      </c>
      <c r="DF301" s="92"/>
      <c r="DG301" s="91"/>
      <c r="DH301" s="91"/>
      <c r="DI301" s="92"/>
      <c r="DJ301" s="91"/>
      <c r="DK301" s="91"/>
      <c r="DL301" s="91"/>
      <c r="DM301" s="127" t="s">
        <v>223</v>
      </c>
      <c r="DN301" s="127" t="s">
        <v>224</v>
      </c>
      <c r="DO301" s="127" t="s">
        <v>225</v>
      </c>
      <c r="DP301" s="127" t="s">
        <v>240</v>
      </c>
      <c r="DQ301" s="91"/>
      <c r="DR301" s="91"/>
      <c r="DS301" s="91"/>
      <c r="DT301" s="91"/>
      <c r="DU301" s="91"/>
      <c r="DV301" s="91"/>
      <c r="DW301" s="91"/>
      <c r="DX301" s="91"/>
      <c r="DY301" s="91"/>
      <c r="DZ301" s="91"/>
      <c r="EA301" s="91"/>
      <c r="EB301" s="91"/>
      <c r="EC301" s="91"/>
      <c r="ED301" s="91"/>
      <c r="EE301" s="91"/>
      <c r="EF301" s="91"/>
      <c r="EG301" s="94"/>
      <c r="EH301" s="94"/>
      <c r="EI301" s="95"/>
      <c r="EJ301" s="95"/>
      <c r="EK301" s="96"/>
      <c r="EL301" s="74"/>
      <c r="EM301" s="74"/>
      <c r="EN301" s="137"/>
      <c r="EO301" s="185"/>
      <c r="EP301" s="185"/>
      <c r="EQ301" s="185" t="s">
        <v>1537</v>
      </c>
      <c r="ER301" s="185" t="s">
        <v>1524</v>
      </c>
      <c r="ES301" s="185" t="s">
        <v>1525</v>
      </c>
      <c r="ET301" s="185"/>
      <c r="EU301" s="185"/>
      <c r="EV301" s="137"/>
      <c r="EW301" s="137"/>
      <c r="EX301" s="356" t="s">
        <v>1538</v>
      </c>
      <c r="EY301" s="356"/>
      <c r="EZ301" s="356"/>
      <c r="FA301" s="356"/>
      <c r="FB301" s="356"/>
      <c r="FC301" s="356"/>
      <c r="FD301" s="356"/>
      <c r="FE301" s="356"/>
      <c r="FF301" s="248"/>
      <c r="FG301" s="248"/>
      <c r="FH301" s="248"/>
      <c r="FI301" s="240">
        <v>116211</v>
      </c>
      <c r="FJ301" s="409" t="s">
        <v>1539</v>
      </c>
      <c r="FK301" s="240">
        <v>49104</v>
      </c>
      <c r="FL301" s="135">
        <v>1</v>
      </c>
      <c r="FM301" s="136"/>
      <c r="FN301" s="136"/>
      <c r="FO301" s="136"/>
      <c r="FP301" s="136"/>
      <c r="FQ301" s="136"/>
      <c r="FR301" s="136"/>
      <c r="FS301" s="136"/>
      <c r="FT301" s="136"/>
      <c r="FU301" s="136"/>
      <c r="FV301" s="136"/>
    </row>
    <row r="302" spans="1:1108" s="249" customFormat="1">
      <c r="A302" s="42">
        <v>585</v>
      </c>
      <c r="B302" s="168">
        <v>288</v>
      </c>
      <c r="C302" s="102" t="s">
        <v>1540</v>
      </c>
      <c r="D302" s="174" t="s">
        <v>1510</v>
      </c>
      <c r="E302" s="70" t="s">
        <v>1511</v>
      </c>
      <c r="F302" s="280" t="s">
        <v>1534</v>
      </c>
      <c r="G302" s="405" t="s">
        <v>1533</v>
      </c>
      <c r="H302" s="405" t="s">
        <v>1536</v>
      </c>
      <c r="I302" s="405" t="s">
        <v>1535</v>
      </c>
      <c r="J302" s="10" t="s">
        <v>1516</v>
      </c>
      <c r="K302" s="10" t="s">
        <v>1517</v>
      </c>
      <c r="L302" s="74" t="s">
        <v>1518</v>
      </c>
      <c r="M302" s="10" t="s">
        <v>1519</v>
      </c>
      <c r="N302" s="74" t="s">
        <v>322</v>
      </c>
      <c r="O302" s="177">
        <v>100938</v>
      </c>
      <c r="P302" s="401">
        <v>89</v>
      </c>
      <c r="Q302" s="401" t="s">
        <v>0</v>
      </c>
      <c r="R302" s="401"/>
      <c r="S302" s="109" t="s">
        <v>0</v>
      </c>
      <c r="T302" s="109"/>
      <c r="U302" s="109" t="s">
        <v>0</v>
      </c>
      <c r="V302" s="109">
        <v>12</v>
      </c>
      <c r="W302" s="109" t="s">
        <v>0</v>
      </c>
      <c r="X302" s="109">
        <v>7</v>
      </c>
      <c r="Y302" s="109" t="s">
        <v>0</v>
      </c>
      <c r="Z302" s="109"/>
      <c r="AA302" s="109" t="s">
        <v>0</v>
      </c>
      <c r="AB302" s="109"/>
      <c r="AC302" s="109" t="s">
        <v>0</v>
      </c>
      <c r="AD302" s="109"/>
      <c r="AE302" s="109" t="s">
        <v>0</v>
      </c>
      <c r="AF302" s="77"/>
      <c r="AG302" s="78"/>
      <c r="AH302" s="78"/>
      <c r="AI302" s="77" t="s">
        <v>0</v>
      </c>
      <c r="AJ302" s="78"/>
      <c r="AK302" s="78"/>
      <c r="AL302" s="25" t="s">
        <v>11</v>
      </c>
      <c r="AM302" s="25"/>
      <c r="AN302" s="25"/>
      <c r="AO302" s="25"/>
      <c r="AP302" s="111">
        <v>1</v>
      </c>
      <c r="AQ302" s="111" t="s">
        <v>7</v>
      </c>
      <c r="AR302" s="83"/>
      <c r="AS302" s="83"/>
      <c r="AT302" s="265"/>
      <c r="AU302" s="266"/>
      <c r="AV302" s="266"/>
      <c r="AW302" s="74" t="s">
        <v>206</v>
      </c>
      <c r="AX302" s="74" t="s">
        <v>207</v>
      </c>
      <c r="AY302" s="74" t="s">
        <v>208</v>
      </c>
      <c r="AZ302" s="74" t="s">
        <v>209</v>
      </c>
      <c r="BA302" s="152" t="s">
        <v>12</v>
      </c>
      <c r="BB302" s="419" t="s">
        <v>1520</v>
      </c>
      <c r="BC302" s="419" t="s">
        <v>1521</v>
      </c>
      <c r="BD302" s="419" t="s">
        <v>1522</v>
      </c>
      <c r="BE302" s="87" t="s">
        <v>1511</v>
      </c>
      <c r="BF302" s="96" t="s">
        <v>170</v>
      </c>
      <c r="BG302" s="96" t="s">
        <v>169</v>
      </c>
      <c r="BH302" s="96" t="s">
        <v>89</v>
      </c>
      <c r="BM302" s="154" t="s">
        <v>323</v>
      </c>
      <c r="BN302" s="157" t="s">
        <v>324</v>
      </c>
      <c r="BO302" s="157" t="s">
        <v>323</v>
      </c>
      <c r="BP302" s="157" t="s">
        <v>325</v>
      </c>
      <c r="BQ302" s="154" t="s">
        <v>326</v>
      </c>
      <c r="BR302" s="245" t="s">
        <v>327</v>
      </c>
      <c r="BS302" s="121" t="s">
        <v>328</v>
      </c>
      <c r="BT302" s="121" t="s">
        <v>329</v>
      </c>
      <c r="BU302" s="121" t="s">
        <v>323</v>
      </c>
      <c r="BV302" s="121" t="s">
        <v>324</v>
      </c>
      <c r="BW302" s="121" t="s">
        <v>323</v>
      </c>
      <c r="BX302" s="121" t="s">
        <v>325</v>
      </c>
      <c r="BY302" s="121" t="s">
        <v>223</v>
      </c>
      <c r="BZ302" s="154" t="s">
        <v>224</v>
      </c>
      <c r="CA302" s="154" t="s">
        <v>225</v>
      </c>
      <c r="CB302" s="154" t="s">
        <v>226</v>
      </c>
      <c r="CC302" s="154"/>
      <c r="CD302" s="154"/>
      <c r="CE302" s="154"/>
      <c r="CF302" s="154"/>
      <c r="CG302" s="154"/>
      <c r="CH302" s="154"/>
      <c r="CI302" s="154"/>
      <c r="CJ302" s="154"/>
      <c r="CK302" s="91"/>
      <c r="CL302" s="91"/>
      <c r="CM302" s="91"/>
      <c r="CN302" s="91"/>
      <c r="CO302" s="91"/>
      <c r="CP302" s="91"/>
      <c r="CQ302" s="91"/>
      <c r="CR302" s="91"/>
      <c r="CS302" s="91"/>
      <c r="CT302" s="91"/>
      <c r="CU302" s="91"/>
      <c r="CV302" s="91"/>
      <c r="CW302" s="91"/>
      <c r="CX302" s="91"/>
      <c r="CY302" s="91"/>
      <c r="CZ302" s="91"/>
      <c r="DA302" s="92"/>
      <c r="DB302" s="92"/>
      <c r="DC302" s="92"/>
      <c r="DD302" s="92"/>
      <c r="DE302" s="91" t="s">
        <v>12</v>
      </c>
      <c r="DF302" s="92"/>
      <c r="DG302" s="91"/>
      <c r="DH302" s="91"/>
      <c r="DI302" s="92"/>
      <c r="DJ302" s="91"/>
      <c r="DK302" s="91"/>
      <c r="DL302" s="91"/>
      <c r="DM302" s="127" t="s">
        <v>223</v>
      </c>
      <c r="DN302" s="127" t="s">
        <v>224</v>
      </c>
      <c r="DO302" s="127" t="s">
        <v>225</v>
      </c>
      <c r="DP302" s="127" t="s">
        <v>240</v>
      </c>
      <c r="DQ302" s="91"/>
      <c r="DR302" s="91"/>
      <c r="DS302" s="91"/>
      <c r="DT302" s="91"/>
      <c r="DU302" s="91"/>
      <c r="DV302" s="91"/>
      <c r="DW302" s="91"/>
      <c r="DX302" s="91"/>
      <c r="DY302" s="91"/>
      <c r="DZ302" s="91"/>
      <c r="EA302" s="91"/>
      <c r="EB302" s="91"/>
      <c r="EC302" s="91"/>
      <c r="ED302" s="91"/>
      <c r="EE302" s="91"/>
      <c r="EF302" s="91"/>
      <c r="EG302" s="94"/>
      <c r="EH302" s="94"/>
      <c r="EI302" s="95"/>
      <c r="EJ302" s="95"/>
      <c r="EK302" s="96"/>
      <c r="EL302" s="74"/>
      <c r="EM302" s="74"/>
      <c r="EN302" s="137"/>
      <c r="EO302" s="185"/>
      <c r="EP302" s="185"/>
      <c r="EQ302" s="185" t="s">
        <v>1537</v>
      </c>
      <c r="ER302" s="185" t="s">
        <v>1524</v>
      </c>
      <c r="ES302" s="185" t="s">
        <v>1525</v>
      </c>
      <c r="ET302" s="185"/>
      <c r="EU302" s="185"/>
      <c r="EV302" s="137"/>
      <c r="EW302" s="137"/>
      <c r="EX302" s="356" t="s">
        <v>1541</v>
      </c>
      <c r="EY302" s="356"/>
      <c r="EZ302" s="356"/>
      <c r="FA302" s="356"/>
      <c r="FB302" s="356"/>
      <c r="FC302" s="356"/>
      <c r="FD302" s="356"/>
      <c r="FE302" s="356"/>
      <c r="FF302" s="248"/>
      <c r="FG302" s="248"/>
      <c r="FH302" s="248"/>
      <c r="FI302" s="248"/>
      <c r="FJ302" s="248"/>
      <c r="FK302" s="248"/>
      <c r="FL302" s="135">
        <v>1</v>
      </c>
      <c r="FM302" s="136"/>
      <c r="FN302" s="136"/>
      <c r="FO302" s="136"/>
      <c r="FP302" s="136"/>
      <c r="FQ302" s="136"/>
      <c r="FR302" s="136"/>
      <c r="FS302" s="136"/>
      <c r="FT302" s="136"/>
      <c r="FU302" s="136"/>
      <c r="FV302" s="136"/>
    </row>
    <row r="303" spans="1:1108" s="249" customFormat="1">
      <c r="A303" s="42">
        <v>586</v>
      </c>
      <c r="B303" s="168">
        <v>289</v>
      </c>
      <c r="C303" s="102" t="s">
        <v>331</v>
      </c>
      <c r="D303" s="174" t="s">
        <v>1510</v>
      </c>
      <c r="E303" s="70" t="s">
        <v>1511</v>
      </c>
      <c r="F303" s="280" t="s">
        <v>1543</v>
      </c>
      <c r="G303" s="405" t="s">
        <v>1542</v>
      </c>
      <c r="H303" s="405" t="s">
        <v>1545</v>
      </c>
      <c r="I303" s="405" t="s">
        <v>1544</v>
      </c>
      <c r="J303" s="10" t="s">
        <v>1516</v>
      </c>
      <c r="K303" s="10" t="s">
        <v>1517</v>
      </c>
      <c r="L303" s="74" t="s">
        <v>1518</v>
      </c>
      <c r="M303" s="10" t="s">
        <v>1519</v>
      </c>
      <c r="N303" s="74" t="s">
        <v>322</v>
      </c>
      <c r="O303" s="177">
        <v>100940</v>
      </c>
      <c r="P303" s="401">
        <v>63</v>
      </c>
      <c r="Q303" s="401" t="s">
        <v>0</v>
      </c>
      <c r="R303" s="401"/>
      <c r="S303" s="109" t="s">
        <v>0</v>
      </c>
      <c r="T303" s="109"/>
      <c r="U303" s="109" t="s">
        <v>0</v>
      </c>
      <c r="V303" s="109">
        <v>9.5</v>
      </c>
      <c r="W303" s="109" t="s">
        <v>0</v>
      </c>
      <c r="X303" s="109">
        <v>7</v>
      </c>
      <c r="Y303" s="109" t="s">
        <v>0</v>
      </c>
      <c r="Z303" s="109"/>
      <c r="AA303" s="109" t="s">
        <v>0</v>
      </c>
      <c r="AB303" s="109"/>
      <c r="AC303" s="109" t="s">
        <v>0</v>
      </c>
      <c r="AD303" s="109"/>
      <c r="AE303" s="109" t="s">
        <v>0</v>
      </c>
      <c r="AF303" s="77"/>
      <c r="AG303" s="78"/>
      <c r="AH303" s="78"/>
      <c r="AI303" s="77" t="s">
        <v>0</v>
      </c>
      <c r="AJ303" s="78"/>
      <c r="AK303" s="78"/>
      <c r="AL303" s="25" t="s">
        <v>11</v>
      </c>
      <c r="AM303" s="25"/>
      <c r="AN303" s="25"/>
      <c r="AO303" s="25"/>
      <c r="AP303" s="111">
        <v>1</v>
      </c>
      <c r="AQ303" s="111" t="s">
        <v>7</v>
      </c>
      <c r="AR303" s="83"/>
      <c r="AS303" s="83"/>
      <c r="AT303" s="265"/>
      <c r="AU303" s="266"/>
      <c r="AV303" s="266"/>
      <c r="AW303" s="74" t="s">
        <v>206</v>
      </c>
      <c r="AX303" s="74" t="s">
        <v>207</v>
      </c>
      <c r="AY303" s="74" t="s">
        <v>208</v>
      </c>
      <c r="AZ303" s="74" t="s">
        <v>209</v>
      </c>
      <c r="BA303" s="152" t="s">
        <v>12</v>
      </c>
      <c r="BB303" s="419" t="s">
        <v>1520</v>
      </c>
      <c r="BC303" s="419" t="s">
        <v>1521</v>
      </c>
      <c r="BD303" s="419" t="s">
        <v>1522</v>
      </c>
      <c r="BE303" s="87" t="s">
        <v>1511</v>
      </c>
      <c r="BF303" s="96" t="s">
        <v>170</v>
      </c>
      <c r="BG303" s="96" t="s">
        <v>169</v>
      </c>
      <c r="BH303" s="96" t="s">
        <v>89</v>
      </c>
      <c r="BM303" s="154" t="s">
        <v>294</v>
      </c>
      <c r="BN303" s="157" t="s">
        <v>295</v>
      </c>
      <c r="BO303" s="157" t="s">
        <v>296</v>
      </c>
      <c r="BP303" s="156" t="s">
        <v>297</v>
      </c>
      <c r="BQ303" s="155" t="s">
        <v>298</v>
      </c>
      <c r="BR303" s="155" t="s">
        <v>299</v>
      </c>
      <c r="BS303" s="121" t="s">
        <v>300</v>
      </c>
      <c r="BT303" s="121" t="s">
        <v>301</v>
      </c>
      <c r="BU303" s="121" t="s">
        <v>294</v>
      </c>
      <c r="BV303" s="121" t="s">
        <v>302</v>
      </c>
      <c r="BW303" s="121" t="s">
        <v>296</v>
      </c>
      <c r="BX303" s="121" t="s">
        <v>297</v>
      </c>
      <c r="BY303" s="121" t="s">
        <v>223</v>
      </c>
      <c r="BZ303" s="154" t="s">
        <v>224</v>
      </c>
      <c r="CA303" s="154" t="s">
        <v>225</v>
      </c>
      <c r="CB303" s="154" t="s">
        <v>226</v>
      </c>
      <c r="CC303" s="154"/>
      <c r="CD303" s="154"/>
      <c r="CE303" s="154"/>
      <c r="CF303" s="154"/>
      <c r="CG303" s="154"/>
      <c r="CH303" s="154"/>
      <c r="CI303" s="154"/>
      <c r="CJ303" s="154"/>
      <c r="CK303" s="91"/>
      <c r="CL303" s="91"/>
      <c r="CM303" s="91"/>
      <c r="CN303" s="91"/>
      <c r="CO303" s="91"/>
      <c r="CP303" s="91"/>
      <c r="CQ303" s="91"/>
      <c r="CR303" s="91"/>
      <c r="CS303" s="91"/>
      <c r="CT303" s="91"/>
      <c r="CU303" s="91"/>
      <c r="CV303" s="91"/>
      <c r="CW303" s="91"/>
      <c r="CX303" s="91"/>
      <c r="CY303" s="91"/>
      <c r="CZ303" s="91"/>
      <c r="DA303" s="92"/>
      <c r="DB303" s="92"/>
      <c r="DC303" s="92"/>
      <c r="DD303" s="92"/>
      <c r="DE303" s="91" t="s">
        <v>12</v>
      </c>
      <c r="DF303" s="92"/>
      <c r="DG303" s="91"/>
      <c r="DH303" s="91"/>
      <c r="DI303" s="92"/>
      <c r="DJ303" s="91"/>
      <c r="DK303" s="91"/>
      <c r="DL303" s="91"/>
      <c r="DM303" s="127" t="s">
        <v>223</v>
      </c>
      <c r="DN303" s="127" t="s">
        <v>224</v>
      </c>
      <c r="DO303" s="127" t="s">
        <v>225</v>
      </c>
      <c r="DP303" s="127" t="s">
        <v>240</v>
      </c>
      <c r="DQ303" s="91"/>
      <c r="DR303" s="91"/>
      <c r="DS303" s="91"/>
      <c r="DT303" s="91"/>
      <c r="DU303" s="91"/>
      <c r="DV303" s="91"/>
      <c r="DW303" s="91"/>
      <c r="DX303" s="91"/>
      <c r="DY303" s="91"/>
      <c r="DZ303" s="91"/>
      <c r="EA303" s="91"/>
      <c r="EB303" s="91"/>
      <c r="EC303" s="91"/>
      <c r="ED303" s="91"/>
      <c r="EE303" s="91"/>
      <c r="EF303" s="91"/>
      <c r="EG303" s="94"/>
      <c r="EH303" s="94"/>
      <c r="EI303" s="95"/>
      <c r="EJ303" s="95"/>
      <c r="EK303" s="96"/>
      <c r="EL303" s="74"/>
      <c r="EM303" s="74"/>
      <c r="EN303" s="137"/>
      <c r="EO303" s="185"/>
      <c r="EP303" s="185"/>
      <c r="EQ303" s="185" t="s">
        <v>1537</v>
      </c>
      <c r="ER303" s="185" t="s">
        <v>1546</v>
      </c>
      <c r="ES303" s="185" t="s">
        <v>1547</v>
      </c>
      <c r="ET303" s="185"/>
      <c r="EU303" s="185"/>
      <c r="EV303" s="137"/>
      <c r="EW303" s="137"/>
      <c r="EX303" s="356" t="s">
        <v>1548</v>
      </c>
      <c r="EY303" s="356"/>
      <c r="EZ303" s="356"/>
      <c r="FA303" s="356"/>
      <c r="FB303" s="356"/>
      <c r="FC303" s="356"/>
      <c r="FD303" s="356"/>
      <c r="FE303" s="356"/>
      <c r="FF303" s="248"/>
      <c r="FG303" s="248"/>
      <c r="FH303" s="248"/>
      <c r="FI303" s="248"/>
      <c r="FJ303" s="248"/>
      <c r="FK303" s="248"/>
      <c r="FL303" s="135">
        <v>1</v>
      </c>
      <c r="FM303" s="136"/>
      <c r="FN303" s="136"/>
      <c r="FO303" s="136"/>
      <c r="FP303" s="136"/>
      <c r="FQ303" s="136"/>
      <c r="FR303" s="136"/>
      <c r="FS303" s="136"/>
      <c r="FT303" s="136"/>
      <c r="FU303" s="136"/>
      <c r="FV303" s="136"/>
    </row>
    <row r="304" spans="1:1108" s="249" customFormat="1">
      <c r="A304" s="42">
        <v>587</v>
      </c>
      <c r="B304" s="168">
        <v>290</v>
      </c>
      <c r="C304" s="102" t="s">
        <v>310</v>
      </c>
      <c r="D304" s="174" t="s">
        <v>1510</v>
      </c>
      <c r="E304" s="70" t="s">
        <v>1511</v>
      </c>
      <c r="F304" s="280" t="s">
        <v>1543</v>
      </c>
      <c r="G304" s="405" t="s">
        <v>1542</v>
      </c>
      <c r="H304" s="405" t="s">
        <v>1545</v>
      </c>
      <c r="I304" s="405" t="s">
        <v>1544</v>
      </c>
      <c r="J304" s="10" t="s">
        <v>1549</v>
      </c>
      <c r="K304" s="10" t="s">
        <v>1550</v>
      </c>
      <c r="L304" s="74" t="s">
        <v>1551</v>
      </c>
      <c r="M304" s="10" t="s">
        <v>1552</v>
      </c>
      <c r="N304" s="74" t="s">
        <v>293</v>
      </c>
      <c r="O304" s="177">
        <v>100943</v>
      </c>
      <c r="P304" s="401">
        <v>76</v>
      </c>
      <c r="Q304" s="401" t="s">
        <v>0</v>
      </c>
      <c r="R304" s="401"/>
      <c r="S304" s="109" t="s">
        <v>0</v>
      </c>
      <c r="T304" s="109"/>
      <c r="U304" s="109" t="s">
        <v>0</v>
      </c>
      <c r="V304" s="109">
        <v>10</v>
      </c>
      <c r="W304" s="109" t="s">
        <v>0</v>
      </c>
      <c r="X304" s="109">
        <v>6</v>
      </c>
      <c r="Y304" s="109" t="s">
        <v>0</v>
      </c>
      <c r="Z304" s="109"/>
      <c r="AA304" s="109" t="s">
        <v>0</v>
      </c>
      <c r="AB304" s="109"/>
      <c r="AC304" s="109" t="s">
        <v>0</v>
      </c>
      <c r="AD304" s="109"/>
      <c r="AE304" s="109" t="s">
        <v>0</v>
      </c>
      <c r="AF304" s="77"/>
      <c r="AG304" s="78"/>
      <c r="AH304" s="78"/>
      <c r="AI304" s="77" t="s">
        <v>0</v>
      </c>
      <c r="AJ304" s="78"/>
      <c r="AK304" s="78"/>
      <c r="AL304" s="25" t="s">
        <v>11</v>
      </c>
      <c r="AM304" s="25"/>
      <c r="AN304" s="25"/>
      <c r="AO304" s="25"/>
      <c r="AP304" s="111">
        <v>1</v>
      </c>
      <c r="AQ304" s="111" t="s">
        <v>7</v>
      </c>
      <c r="AR304" s="83"/>
      <c r="AS304" s="83"/>
      <c r="AT304" s="265"/>
      <c r="AU304" s="266"/>
      <c r="AV304" s="266"/>
      <c r="AW304" s="74" t="s">
        <v>206</v>
      </c>
      <c r="AX304" s="74" t="s">
        <v>207</v>
      </c>
      <c r="AY304" s="74" t="s">
        <v>208</v>
      </c>
      <c r="AZ304" s="74" t="s">
        <v>209</v>
      </c>
      <c r="BA304" s="152" t="s">
        <v>12</v>
      </c>
      <c r="BB304" s="419" t="s">
        <v>1520</v>
      </c>
      <c r="BC304" s="419" t="s">
        <v>1521</v>
      </c>
      <c r="BD304" s="419" t="s">
        <v>1522</v>
      </c>
      <c r="BE304" s="87" t="s">
        <v>1511</v>
      </c>
      <c r="BF304" s="96" t="s">
        <v>170</v>
      </c>
      <c r="BG304" s="96" t="s">
        <v>169</v>
      </c>
      <c r="BH304" s="96" t="s">
        <v>89</v>
      </c>
      <c r="BM304" s="154" t="s">
        <v>294</v>
      </c>
      <c r="BN304" s="157" t="s">
        <v>295</v>
      </c>
      <c r="BO304" s="157" t="s">
        <v>296</v>
      </c>
      <c r="BP304" s="156" t="s">
        <v>297</v>
      </c>
      <c r="BQ304" s="155" t="s">
        <v>298</v>
      </c>
      <c r="BR304" s="155" t="s">
        <v>299</v>
      </c>
      <c r="BS304" s="121" t="s">
        <v>300</v>
      </c>
      <c r="BT304" s="121" t="s">
        <v>301</v>
      </c>
      <c r="BU304" s="121" t="s">
        <v>294</v>
      </c>
      <c r="BV304" s="121" t="s">
        <v>302</v>
      </c>
      <c r="BW304" s="121" t="s">
        <v>296</v>
      </c>
      <c r="BX304" s="121" t="s">
        <v>297</v>
      </c>
      <c r="BY304" s="121" t="s">
        <v>223</v>
      </c>
      <c r="BZ304" s="154" t="s">
        <v>224</v>
      </c>
      <c r="CA304" s="154" t="s">
        <v>225</v>
      </c>
      <c r="CB304" s="154" t="s">
        <v>226</v>
      </c>
      <c r="CC304" s="154"/>
      <c r="CD304" s="154"/>
      <c r="CE304" s="154"/>
      <c r="CF304" s="154"/>
      <c r="CG304" s="154"/>
      <c r="CH304" s="154"/>
      <c r="CI304" s="154"/>
      <c r="CJ304" s="154"/>
      <c r="CK304" s="91"/>
      <c r="CL304" s="91"/>
      <c r="CM304" s="91"/>
      <c r="CN304" s="91"/>
      <c r="CO304" s="91"/>
      <c r="CP304" s="91"/>
      <c r="CQ304" s="91"/>
      <c r="CR304" s="91"/>
      <c r="CS304" s="91"/>
      <c r="CT304" s="91"/>
      <c r="CU304" s="91"/>
      <c r="CV304" s="91"/>
      <c r="CW304" s="91"/>
      <c r="CX304" s="91"/>
      <c r="CY304" s="91"/>
      <c r="CZ304" s="91"/>
      <c r="DA304" s="92"/>
      <c r="DB304" s="92"/>
      <c r="DC304" s="92"/>
      <c r="DD304" s="92"/>
      <c r="DE304" s="91" t="s">
        <v>12</v>
      </c>
      <c r="DF304" s="92"/>
      <c r="DG304" s="91"/>
      <c r="DH304" s="91"/>
      <c r="DI304" s="92"/>
      <c r="DJ304" s="91"/>
      <c r="DK304" s="91"/>
      <c r="DL304" s="91"/>
      <c r="DM304" s="127" t="s">
        <v>223</v>
      </c>
      <c r="DN304" s="127" t="s">
        <v>224</v>
      </c>
      <c r="DO304" s="127" t="s">
        <v>225</v>
      </c>
      <c r="DP304" s="127" t="s">
        <v>240</v>
      </c>
      <c r="DQ304" s="91"/>
      <c r="DR304" s="91"/>
      <c r="DS304" s="91"/>
      <c r="DT304" s="91"/>
      <c r="DU304" s="91"/>
      <c r="DV304" s="91"/>
      <c r="DW304" s="91"/>
      <c r="DX304" s="91"/>
      <c r="DY304" s="91"/>
      <c r="DZ304" s="91"/>
      <c r="EA304" s="91"/>
      <c r="EB304" s="91"/>
      <c r="EC304" s="91"/>
      <c r="ED304" s="91"/>
      <c r="EE304" s="91"/>
      <c r="EF304" s="91"/>
      <c r="EG304" s="94"/>
      <c r="EH304" s="94"/>
      <c r="EI304" s="95"/>
      <c r="EJ304" s="95"/>
      <c r="EK304" s="96"/>
      <c r="EL304" s="74"/>
      <c r="EM304" s="74"/>
      <c r="EN304" s="137"/>
      <c r="EO304" s="185"/>
      <c r="EP304" s="185"/>
      <c r="EQ304" s="185" t="s">
        <v>1553</v>
      </c>
      <c r="ER304" s="185" t="s">
        <v>1546</v>
      </c>
      <c r="ES304" s="185" t="s">
        <v>1547</v>
      </c>
      <c r="ET304" s="185"/>
      <c r="EU304" s="185"/>
      <c r="EV304" s="137"/>
      <c r="EW304" s="137"/>
      <c r="EX304" s="356" t="s">
        <v>1554</v>
      </c>
      <c r="EY304" s="356"/>
      <c r="EZ304" s="356" t="s">
        <v>1555</v>
      </c>
      <c r="FA304" s="356" t="s">
        <v>1556</v>
      </c>
      <c r="FB304" s="356"/>
      <c r="FC304" s="356"/>
      <c r="FD304" s="356"/>
      <c r="FE304" s="356"/>
      <c r="FF304" s="248"/>
      <c r="FG304" s="248"/>
      <c r="FH304" s="248"/>
      <c r="FI304" s="240">
        <v>233466</v>
      </c>
      <c r="FJ304" s="409" t="s">
        <v>1557</v>
      </c>
      <c r="FK304" s="240">
        <v>49106</v>
      </c>
      <c r="FL304" s="135">
        <v>1</v>
      </c>
      <c r="FM304" s="136"/>
      <c r="FN304" s="136"/>
      <c r="FO304" s="136"/>
      <c r="FP304" s="136"/>
      <c r="FQ304" s="136"/>
      <c r="FR304" s="136"/>
      <c r="FS304" s="136"/>
      <c r="FT304" s="136"/>
      <c r="FU304" s="136"/>
      <c r="FV304" s="136"/>
    </row>
    <row r="305" spans="1:1108" s="249" customFormat="1">
      <c r="A305" s="42">
        <v>588</v>
      </c>
      <c r="B305" s="168">
        <v>291</v>
      </c>
      <c r="C305" s="102" t="s">
        <v>314</v>
      </c>
      <c r="D305" s="174" t="s">
        <v>1510</v>
      </c>
      <c r="E305" s="70" t="s">
        <v>1511</v>
      </c>
      <c r="F305" s="280" t="s">
        <v>1543</v>
      </c>
      <c r="G305" s="405" t="s">
        <v>1542</v>
      </c>
      <c r="H305" s="405" t="s">
        <v>1545</v>
      </c>
      <c r="I305" s="405" t="s">
        <v>1544</v>
      </c>
      <c r="J305" s="10" t="s">
        <v>1549</v>
      </c>
      <c r="K305" s="10" t="s">
        <v>1550</v>
      </c>
      <c r="L305" s="74" t="s">
        <v>1551</v>
      </c>
      <c r="M305" s="10" t="s">
        <v>1552</v>
      </c>
      <c r="N305" s="74" t="s">
        <v>293</v>
      </c>
      <c r="O305" s="177">
        <v>100944</v>
      </c>
      <c r="P305" s="401">
        <v>89</v>
      </c>
      <c r="Q305" s="401" t="s">
        <v>0</v>
      </c>
      <c r="R305" s="401"/>
      <c r="S305" s="109" t="s">
        <v>0</v>
      </c>
      <c r="T305" s="109"/>
      <c r="U305" s="109" t="s">
        <v>0</v>
      </c>
      <c r="V305" s="109">
        <v>12</v>
      </c>
      <c r="W305" s="109" t="s">
        <v>0</v>
      </c>
      <c r="X305" s="109">
        <v>7</v>
      </c>
      <c r="Y305" s="109" t="s">
        <v>0</v>
      </c>
      <c r="Z305" s="109"/>
      <c r="AA305" s="109" t="s">
        <v>0</v>
      </c>
      <c r="AB305" s="109"/>
      <c r="AC305" s="109" t="s">
        <v>0</v>
      </c>
      <c r="AD305" s="109"/>
      <c r="AE305" s="109" t="s">
        <v>0</v>
      </c>
      <c r="AF305" s="77"/>
      <c r="AG305" s="78"/>
      <c r="AH305" s="78"/>
      <c r="AI305" s="77" t="s">
        <v>0</v>
      </c>
      <c r="AJ305" s="78"/>
      <c r="AK305" s="78"/>
      <c r="AL305" s="25" t="s">
        <v>11</v>
      </c>
      <c r="AM305" s="25"/>
      <c r="AN305" s="25"/>
      <c r="AO305" s="25"/>
      <c r="AP305" s="111">
        <v>1</v>
      </c>
      <c r="AQ305" s="111" t="s">
        <v>7</v>
      </c>
      <c r="AR305" s="83"/>
      <c r="AS305" s="83"/>
      <c r="AT305" s="265"/>
      <c r="AU305" s="266"/>
      <c r="AV305" s="266"/>
      <c r="AW305" s="74" t="s">
        <v>206</v>
      </c>
      <c r="AX305" s="74" t="s">
        <v>207</v>
      </c>
      <c r="AY305" s="74" t="s">
        <v>208</v>
      </c>
      <c r="AZ305" s="74" t="s">
        <v>209</v>
      </c>
      <c r="BA305" s="152" t="s">
        <v>12</v>
      </c>
      <c r="BB305" s="419" t="s">
        <v>1520</v>
      </c>
      <c r="BC305" s="419" t="s">
        <v>1521</v>
      </c>
      <c r="BD305" s="419" t="s">
        <v>1522</v>
      </c>
      <c r="BE305" s="87" t="s">
        <v>1511</v>
      </c>
      <c r="BF305" s="96" t="s">
        <v>170</v>
      </c>
      <c r="BG305" s="96" t="s">
        <v>169</v>
      </c>
      <c r="BH305" s="96" t="s">
        <v>89</v>
      </c>
      <c r="BM305" s="154" t="s">
        <v>294</v>
      </c>
      <c r="BN305" s="157" t="s">
        <v>295</v>
      </c>
      <c r="BO305" s="157" t="s">
        <v>296</v>
      </c>
      <c r="BP305" s="156" t="s">
        <v>297</v>
      </c>
      <c r="BQ305" s="155" t="s">
        <v>298</v>
      </c>
      <c r="BR305" s="155" t="s">
        <v>299</v>
      </c>
      <c r="BS305" s="121" t="s">
        <v>300</v>
      </c>
      <c r="BT305" s="121" t="s">
        <v>301</v>
      </c>
      <c r="BU305" s="121" t="s">
        <v>294</v>
      </c>
      <c r="BV305" s="121" t="s">
        <v>302</v>
      </c>
      <c r="BW305" s="121" t="s">
        <v>296</v>
      </c>
      <c r="BX305" s="121" t="s">
        <v>297</v>
      </c>
      <c r="BY305" s="121" t="s">
        <v>223</v>
      </c>
      <c r="BZ305" s="154" t="s">
        <v>224</v>
      </c>
      <c r="CA305" s="154" t="s">
        <v>225</v>
      </c>
      <c r="CB305" s="154" t="s">
        <v>226</v>
      </c>
      <c r="CC305" s="154"/>
      <c r="CD305" s="154"/>
      <c r="CE305" s="154"/>
      <c r="CF305" s="154"/>
      <c r="CG305" s="154"/>
      <c r="CH305" s="154"/>
      <c r="CI305" s="154"/>
      <c r="CJ305" s="154"/>
      <c r="CK305" s="91"/>
      <c r="CL305" s="91"/>
      <c r="CM305" s="91"/>
      <c r="CN305" s="91"/>
      <c r="CO305" s="91"/>
      <c r="CP305" s="91"/>
      <c r="CQ305" s="91"/>
      <c r="CR305" s="91"/>
      <c r="CS305" s="91"/>
      <c r="CT305" s="91"/>
      <c r="CU305" s="91"/>
      <c r="CV305" s="91"/>
      <c r="CW305" s="91"/>
      <c r="CX305" s="91"/>
      <c r="CY305" s="91"/>
      <c r="CZ305" s="91"/>
      <c r="DA305" s="92"/>
      <c r="DB305" s="92"/>
      <c r="DC305" s="92"/>
      <c r="DD305" s="92"/>
      <c r="DE305" s="91" t="s">
        <v>12</v>
      </c>
      <c r="DF305" s="92"/>
      <c r="DG305" s="91"/>
      <c r="DH305" s="91"/>
      <c r="DI305" s="92"/>
      <c r="DJ305" s="91"/>
      <c r="DK305" s="91"/>
      <c r="DL305" s="91"/>
      <c r="DM305" s="127" t="s">
        <v>223</v>
      </c>
      <c r="DN305" s="127" t="s">
        <v>224</v>
      </c>
      <c r="DO305" s="127" t="s">
        <v>225</v>
      </c>
      <c r="DP305" s="127" t="s">
        <v>240</v>
      </c>
      <c r="DQ305" s="91"/>
      <c r="DR305" s="91"/>
      <c r="DS305" s="91"/>
      <c r="DT305" s="91"/>
      <c r="DU305" s="91"/>
      <c r="DV305" s="91"/>
      <c r="DW305" s="91"/>
      <c r="DX305" s="91"/>
      <c r="DY305" s="91"/>
      <c r="DZ305" s="91"/>
      <c r="EA305" s="91"/>
      <c r="EB305" s="91"/>
      <c r="EC305" s="91"/>
      <c r="ED305" s="91"/>
      <c r="EE305" s="91"/>
      <c r="EF305" s="91"/>
      <c r="EG305" s="94"/>
      <c r="EH305" s="94"/>
      <c r="EI305" s="95"/>
      <c r="EJ305" s="95"/>
      <c r="EK305" s="96"/>
      <c r="EL305" s="74"/>
      <c r="EM305" s="74"/>
      <c r="EN305" s="137"/>
      <c r="EO305" s="185"/>
      <c r="EP305" s="185"/>
      <c r="EQ305" s="185" t="s">
        <v>1553</v>
      </c>
      <c r="ER305" s="185" t="s">
        <v>1546</v>
      </c>
      <c r="ES305" s="185" t="s">
        <v>1547</v>
      </c>
      <c r="ET305" s="185"/>
      <c r="EU305" s="185"/>
      <c r="EV305" s="137"/>
      <c r="EW305" s="137"/>
      <c r="EX305" s="356" t="s">
        <v>311</v>
      </c>
      <c r="EY305" s="356"/>
      <c r="EZ305" s="356" t="s">
        <v>380</v>
      </c>
      <c r="FA305" s="356" t="s">
        <v>906</v>
      </c>
      <c r="FB305" s="356"/>
      <c r="FC305" s="356"/>
      <c r="FD305" s="356"/>
      <c r="FE305" s="356"/>
      <c r="FF305" s="248"/>
      <c r="FG305" s="248"/>
      <c r="FH305" s="248"/>
      <c r="FI305" s="248"/>
      <c r="FJ305" s="248"/>
      <c r="FK305" s="248"/>
      <c r="FL305" s="135">
        <v>1</v>
      </c>
      <c r="FM305" s="136"/>
      <c r="FN305" s="136"/>
      <c r="FO305" s="136"/>
      <c r="FP305" s="136"/>
      <c r="FQ305" s="136"/>
      <c r="FR305" s="136"/>
      <c r="FS305" s="136"/>
      <c r="FT305" s="136"/>
      <c r="FU305" s="136"/>
      <c r="FV305" s="136"/>
    </row>
    <row r="306" spans="1:1108" s="249" customFormat="1">
      <c r="A306" s="42">
        <v>589</v>
      </c>
      <c r="B306" s="168">
        <v>292</v>
      </c>
      <c r="C306" s="102" t="s">
        <v>306</v>
      </c>
      <c r="D306" s="174" t="s">
        <v>1510</v>
      </c>
      <c r="E306" s="70" t="s">
        <v>1511</v>
      </c>
      <c r="F306" s="280" t="s">
        <v>1543</v>
      </c>
      <c r="G306" s="405" t="s">
        <v>1542</v>
      </c>
      <c r="H306" s="405" t="s">
        <v>1545</v>
      </c>
      <c r="I306" s="405" t="s">
        <v>1544</v>
      </c>
      <c r="J306" s="10" t="s">
        <v>1549</v>
      </c>
      <c r="K306" s="10" t="s">
        <v>1550</v>
      </c>
      <c r="L306" s="74" t="s">
        <v>1551</v>
      </c>
      <c r="M306" s="10" t="s">
        <v>1552</v>
      </c>
      <c r="N306" s="74" t="s">
        <v>293</v>
      </c>
      <c r="O306" s="177">
        <v>100945</v>
      </c>
      <c r="P306" s="401">
        <v>63</v>
      </c>
      <c r="Q306" s="401" t="s">
        <v>0</v>
      </c>
      <c r="R306" s="401"/>
      <c r="S306" s="109" t="s">
        <v>0</v>
      </c>
      <c r="T306" s="109"/>
      <c r="U306" s="109" t="s">
        <v>0</v>
      </c>
      <c r="V306" s="109">
        <v>9.5</v>
      </c>
      <c r="W306" s="109" t="s">
        <v>0</v>
      </c>
      <c r="X306" s="109">
        <v>5.5</v>
      </c>
      <c r="Y306" s="109" t="s">
        <v>0</v>
      </c>
      <c r="Z306" s="109"/>
      <c r="AA306" s="109" t="s">
        <v>0</v>
      </c>
      <c r="AB306" s="109"/>
      <c r="AC306" s="109" t="s">
        <v>0</v>
      </c>
      <c r="AD306" s="109"/>
      <c r="AE306" s="109" t="s">
        <v>0</v>
      </c>
      <c r="AF306" s="77"/>
      <c r="AG306" s="78"/>
      <c r="AH306" s="78"/>
      <c r="AI306" s="77" t="s">
        <v>0</v>
      </c>
      <c r="AJ306" s="78"/>
      <c r="AK306" s="78"/>
      <c r="AL306" s="25" t="s">
        <v>11</v>
      </c>
      <c r="AM306" s="25"/>
      <c r="AN306" s="25"/>
      <c r="AO306" s="25"/>
      <c r="AP306" s="111">
        <v>1</v>
      </c>
      <c r="AQ306" s="111" t="s">
        <v>7</v>
      </c>
      <c r="AR306" s="83"/>
      <c r="AS306" s="83"/>
      <c r="AT306" s="265"/>
      <c r="AU306" s="266"/>
      <c r="AV306" s="266"/>
      <c r="AW306" s="74" t="s">
        <v>206</v>
      </c>
      <c r="AX306" s="74" t="s">
        <v>207</v>
      </c>
      <c r="AY306" s="74" t="s">
        <v>208</v>
      </c>
      <c r="AZ306" s="74" t="s">
        <v>209</v>
      </c>
      <c r="BA306" s="152" t="s">
        <v>12</v>
      </c>
      <c r="BB306" s="419" t="s">
        <v>1520</v>
      </c>
      <c r="BC306" s="419" t="s">
        <v>1521</v>
      </c>
      <c r="BD306" s="419" t="s">
        <v>1522</v>
      </c>
      <c r="BE306" s="87" t="s">
        <v>1511</v>
      </c>
      <c r="BF306" s="96" t="s">
        <v>170</v>
      </c>
      <c r="BG306" s="96" t="s">
        <v>169</v>
      </c>
      <c r="BH306" s="96" t="s">
        <v>89</v>
      </c>
      <c r="BM306" s="154" t="s">
        <v>294</v>
      </c>
      <c r="BN306" s="157" t="s">
        <v>295</v>
      </c>
      <c r="BO306" s="157" t="s">
        <v>296</v>
      </c>
      <c r="BP306" s="156" t="s">
        <v>297</v>
      </c>
      <c r="BQ306" s="155" t="s">
        <v>298</v>
      </c>
      <c r="BR306" s="155" t="s">
        <v>299</v>
      </c>
      <c r="BS306" s="121" t="s">
        <v>300</v>
      </c>
      <c r="BT306" s="121" t="s">
        <v>301</v>
      </c>
      <c r="BU306" s="121" t="s">
        <v>294</v>
      </c>
      <c r="BV306" s="121" t="s">
        <v>302</v>
      </c>
      <c r="BW306" s="121" t="s">
        <v>296</v>
      </c>
      <c r="BX306" s="121" t="s">
        <v>297</v>
      </c>
      <c r="BY306" s="121" t="s">
        <v>223</v>
      </c>
      <c r="BZ306" s="154" t="s">
        <v>224</v>
      </c>
      <c r="CA306" s="154" t="s">
        <v>225</v>
      </c>
      <c r="CB306" s="154" t="s">
        <v>226</v>
      </c>
      <c r="CC306" s="154"/>
      <c r="CD306" s="154"/>
      <c r="CE306" s="154"/>
      <c r="CF306" s="154"/>
      <c r="CG306" s="154"/>
      <c r="CH306" s="154"/>
      <c r="CI306" s="154"/>
      <c r="CJ306" s="154"/>
      <c r="CK306" s="91"/>
      <c r="CL306" s="91"/>
      <c r="CM306" s="91"/>
      <c r="CN306" s="91"/>
      <c r="CO306" s="91"/>
      <c r="CP306" s="91"/>
      <c r="CQ306" s="91"/>
      <c r="CR306" s="91"/>
      <c r="CS306" s="91"/>
      <c r="CT306" s="91"/>
      <c r="CU306" s="91"/>
      <c r="CV306" s="91"/>
      <c r="CW306" s="91"/>
      <c r="CX306" s="91"/>
      <c r="CY306" s="91"/>
      <c r="CZ306" s="91"/>
      <c r="DA306" s="92"/>
      <c r="DB306" s="92"/>
      <c r="DC306" s="92"/>
      <c r="DD306" s="92"/>
      <c r="DE306" s="91" t="s">
        <v>12</v>
      </c>
      <c r="DF306" s="92"/>
      <c r="DG306" s="91"/>
      <c r="DH306" s="91"/>
      <c r="DI306" s="92"/>
      <c r="DJ306" s="91"/>
      <c r="DK306" s="91"/>
      <c r="DL306" s="91"/>
      <c r="DM306" s="127" t="s">
        <v>223</v>
      </c>
      <c r="DN306" s="127" t="s">
        <v>224</v>
      </c>
      <c r="DO306" s="127" t="s">
        <v>225</v>
      </c>
      <c r="DP306" s="127" t="s">
        <v>240</v>
      </c>
      <c r="DQ306" s="91"/>
      <c r="DR306" s="91"/>
      <c r="DS306" s="91"/>
      <c r="DT306" s="91"/>
      <c r="DU306" s="91"/>
      <c r="DV306" s="91"/>
      <c r="DW306" s="91"/>
      <c r="DX306" s="91"/>
      <c r="DY306" s="91"/>
      <c r="DZ306" s="91"/>
      <c r="EA306" s="91"/>
      <c r="EB306" s="91"/>
      <c r="EC306" s="91"/>
      <c r="ED306" s="91"/>
      <c r="EE306" s="91"/>
      <c r="EF306" s="91"/>
      <c r="EG306" s="94"/>
      <c r="EH306" s="94"/>
      <c r="EI306" s="95"/>
      <c r="EJ306" s="95"/>
      <c r="EK306" s="96"/>
      <c r="EL306" s="74"/>
      <c r="EM306" s="74"/>
      <c r="EN306" s="137"/>
      <c r="EO306" s="185"/>
      <c r="EP306" s="185"/>
      <c r="EQ306" s="185" t="s">
        <v>1553</v>
      </c>
      <c r="ER306" s="185" t="s">
        <v>1546</v>
      </c>
      <c r="ES306" s="185" t="s">
        <v>1547</v>
      </c>
      <c r="ET306" s="185"/>
      <c r="EU306" s="185"/>
      <c r="EV306" s="137"/>
      <c r="EW306" s="137"/>
      <c r="EX306" s="356" t="s">
        <v>1558</v>
      </c>
      <c r="EY306" s="356"/>
      <c r="EZ306" s="356"/>
      <c r="FA306" s="356"/>
      <c r="FB306" s="356"/>
      <c r="FC306" s="356"/>
      <c r="FD306" s="356"/>
      <c r="FE306" s="356"/>
      <c r="FF306" s="248"/>
      <c r="FG306" s="248"/>
      <c r="FH306" s="248"/>
      <c r="FI306" s="248"/>
      <c r="FJ306" s="248"/>
      <c r="FK306" s="248"/>
      <c r="FL306" s="135">
        <v>1</v>
      </c>
      <c r="FM306" s="136"/>
      <c r="FN306" s="136"/>
      <c r="FO306" s="136"/>
      <c r="FP306" s="136"/>
      <c r="FQ306" s="136"/>
      <c r="FR306" s="136"/>
      <c r="FS306" s="136"/>
      <c r="FT306" s="136"/>
      <c r="FU306" s="136"/>
      <c r="FV306" s="136"/>
    </row>
    <row r="307" spans="1:1108" s="249" customFormat="1">
      <c r="A307" s="199">
        <v>590</v>
      </c>
      <c r="B307" s="232">
        <v>293</v>
      </c>
      <c r="C307" s="201"/>
      <c r="D307" s="206"/>
      <c r="E307" s="206"/>
      <c r="F307" s="326"/>
      <c r="G307" s="206"/>
      <c r="H307" s="206"/>
      <c r="I307" s="206"/>
      <c r="J307" s="326"/>
      <c r="K307" s="326"/>
      <c r="L307" s="319"/>
      <c r="M307" s="332"/>
      <c r="N307" s="319"/>
      <c r="O307" s="321"/>
      <c r="P307" s="217"/>
      <c r="Q307" s="217"/>
      <c r="R307" s="217"/>
      <c r="S307" s="213"/>
      <c r="T307" s="213"/>
      <c r="U307" s="21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13"/>
      <c r="AF307" s="213"/>
      <c r="AG307" s="217"/>
      <c r="AH307" s="217"/>
      <c r="AI307" s="213"/>
      <c r="AJ307" s="217"/>
      <c r="AK307" s="217"/>
      <c r="AL307" s="321"/>
      <c r="AM307" s="321"/>
      <c r="AN307" s="321"/>
      <c r="AO307" s="321"/>
      <c r="AP307" s="217"/>
      <c r="AQ307" s="217"/>
      <c r="AR307" s="345"/>
      <c r="AS307" s="345"/>
      <c r="AT307" s="345"/>
      <c r="AU307" s="345"/>
      <c r="AV307" s="345"/>
      <c r="AW307" s="319"/>
      <c r="AX307" s="319"/>
      <c r="AY307" s="319"/>
      <c r="AZ307" s="319"/>
      <c r="BA307" s="319"/>
      <c r="BB307" s="332"/>
      <c r="BC307" s="332"/>
      <c r="BD307" s="332"/>
      <c r="BE307" s="319"/>
      <c r="BF307" s="319"/>
      <c r="BG307" s="319"/>
      <c r="BH307" s="319"/>
      <c r="BI307" s="252"/>
      <c r="BJ307" s="252"/>
      <c r="BK307" s="252"/>
      <c r="BL307" s="252"/>
      <c r="BM307" s="319"/>
      <c r="BN307" s="319"/>
      <c r="BO307" s="319"/>
      <c r="BP307" s="319"/>
      <c r="BQ307" s="319"/>
      <c r="BR307" s="319"/>
      <c r="BS307" s="222" t="s">
        <v>283</v>
      </c>
      <c r="BT307" s="222" t="s">
        <v>283</v>
      </c>
      <c r="BU307" s="222" t="s">
        <v>283</v>
      </c>
      <c r="BV307" s="222" t="s">
        <v>283</v>
      </c>
      <c r="BW307" s="222" t="s">
        <v>283</v>
      </c>
      <c r="BX307" s="222" t="s">
        <v>283</v>
      </c>
      <c r="BY307" s="222" t="s">
        <v>283</v>
      </c>
      <c r="BZ307" s="319"/>
      <c r="CA307" s="319"/>
      <c r="CB307" s="319"/>
      <c r="CC307" s="319"/>
      <c r="CD307" s="319"/>
      <c r="CE307" s="319"/>
      <c r="CF307" s="319"/>
      <c r="CG307" s="319"/>
      <c r="CH307" s="319"/>
      <c r="CI307" s="319"/>
      <c r="CJ307" s="319"/>
      <c r="CK307" s="319"/>
      <c r="CL307" s="319"/>
      <c r="CM307" s="319"/>
      <c r="CN307" s="319"/>
      <c r="CO307" s="319"/>
      <c r="CP307" s="319"/>
      <c r="CQ307" s="319"/>
      <c r="CR307" s="319"/>
      <c r="CS307" s="319"/>
      <c r="CT307" s="319"/>
      <c r="CU307" s="319"/>
      <c r="CV307" s="319"/>
      <c r="CW307" s="319"/>
      <c r="CX307" s="319"/>
      <c r="CY307" s="319"/>
      <c r="CZ307" s="319"/>
      <c r="DA307" s="330"/>
      <c r="DB307" s="330"/>
      <c r="DC307" s="330"/>
      <c r="DD307" s="330"/>
      <c r="DE307" s="319"/>
      <c r="DF307" s="330"/>
      <c r="DG307" s="319"/>
      <c r="DH307" s="319"/>
      <c r="DI307" s="330"/>
      <c r="DJ307" s="319"/>
      <c r="DK307" s="319"/>
      <c r="DL307" s="319"/>
      <c r="DM307" s="228" t="s">
        <v>283</v>
      </c>
      <c r="DN307" s="228" t="s">
        <v>283</v>
      </c>
      <c r="DO307" s="228" t="s">
        <v>283</v>
      </c>
      <c r="DP307" s="228"/>
      <c r="DQ307" s="319"/>
      <c r="DR307" s="319"/>
      <c r="DS307" s="319"/>
      <c r="DT307" s="319"/>
      <c r="DU307" s="319"/>
      <c r="DV307" s="319"/>
      <c r="DW307" s="319"/>
      <c r="DX307" s="319"/>
      <c r="DY307" s="319"/>
      <c r="DZ307" s="319"/>
      <c r="EA307" s="319"/>
      <c r="EB307" s="319"/>
      <c r="EC307" s="319"/>
      <c r="ED307" s="319"/>
      <c r="EE307" s="319"/>
      <c r="EF307" s="319"/>
      <c r="EG307" s="200"/>
      <c r="EH307" s="200"/>
      <c r="EI307" s="319"/>
      <c r="EJ307" s="319"/>
      <c r="EK307" s="281"/>
      <c r="EL307" s="319"/>
      <c r="EM307" s="319"/>
      <c r="EN307" s="200"/>
      <c r="EO307" s="281"/>
      <c r="EP307" s="281"/>
      <c r="EQ307" s="281"/>
      <c r="ER307" s="281"/>
      <c r="ES307" s="281"/>
      <c r="ET307" s="281"/>
      <c r="EU307" s="281"/>
      <c r="EV307" s="200"/>
      <c r="EW307" s="200"/>
      <c r="EX307" s="319"/>
      <c r="EY307" s="319"/>
      <c r="EZ307" s="319"/>
      <c r="FA307" s="319"/>
      <c r="FB307" s="319"/>
      <c r="FC307" s="319"/>
      <c r="FD307" s="319"/>
      <c r="FE307" s="319"/>
      <c r="FF307" s="317"/>
      <c r="FG307" s="317"/>
      <c r="FH307" s="317"/>
      <c r="FI307" s="317"/>
      <c r="FJ307" s="317"/>
      <c r="FK307" s="317"/>
      <c r="FL307" s="234">
        <v>1</v>
      </c>
      <c r="FM307" s="222"/>
      <c r="FN307" s="222"/>
      <c r="FO307" s="222"/>
      <c r="FP307" s="222"/>
      <c r="FQ307" s="222"/>
      <c r="FR307" s="222"/>
      <c r="FS307" s="222"/>
      <c r="FT307" s="222"/>
      <c r="FU307" s="222"/>
      <c r="FV307" s="222"/>
      <c r="FW307" s="252"/>
      <c r="FX307" s="252"/>
      <c r="FY307" s="252"/>
      <c r="FZ307" s="252"/>
      <c r="GA307" s="252"/>
      <c r="GB307" s="252"/>
      <c r="GC307" s="252"/>
      <c r="GD307" s="252"/>
      <c r="GE307" s="252"/>
      <c r="GF307" s="252"/>
      <c r="GG307" s="252"/>
      <c r="GH307" s="252"/>
      <c r="GI307" s="252"/>
      <c r="GJ307" s="252"/>
      <c r="GK307" s="252"/>
      <c r="GL307" s="252"/>
      <c r="GM307" s="252"/>
      <c r="GN307" s="252"/>
      <c r="GO307" s="252"/>
      <c r="GP307" s="252"/>
      <c r="GQ307" s="252"/>
      <c r="GR307" s="252"/>
      <c r="GS307" s="252"/>
      <c r="GT307" s="252"/>
      <c r="GU307" s="252"/>
      <c r="GV307" s="252"/>
      <c r="GW307" s="252"/>
      <c r="GX307" s="252"/>
      <c r="GY307" s="252"/>
      <c r="GZ307" s="252"/>
      <c r="HA307" s="252"/>
      <c r="HB307" s="252"/>
      <c r="HC307" s="252"/>
      <c r="HD307" s="252"/>
      <c r="HE307" s="252"/>
      <c r="HF307" s="252"/>
      <c r="HG307" s="252"/>
      <c r="HH307" s="252"/>
      <c r="HI307" s="252"/>
      <c r="HJ307" s="252"/>
      <c r="HK307" s="252"/>
      <c r="HL307" s="252"/>
      <c r="HM307" s="252"/>
      <c r="HN307" s="252"/>
      <c r="HO307" s="252"/>
      <c r="HP307" s="252"/>
      <c r="HQ307" s="252"/>
      <c r="HR307" s="252"/>
      <c r="HS307" s="252"/>
      <c r="HT307" s="252"/>
      <c r="HU307" s="252"/>
      <c r="HV307" s="252"/>
      <c r="HW307" s="252"/>
      <c r="HX307" s="252"/>
      <c r="HY307" s="252"/>
      <c r="HZ307" s="252"/>
      <c r="IA307" s="252"/>
      <c r="IB307" s="252"/>
      <c r="IC307" s="252"/>
      <c r="ID307" s="252"/>
      <c r="IE307" s="252"/>
      <c r="IF307" s="252"/>
      <c r="IG307" s="252"/>
      <c r="IH307" s="252"/>
      <c r="II307" s="252"/>
      <c r="IJ307" s="252"/>
      <c r="IK307" s="252"/>
      <c r="IL307" s="252"/>
      <c r="IM307" s="252"/>
      <c r="IN307" s="252"/>
      <c r="IO307" s="252"/>
      <c r="IP307" s="252"/>
      <c r="IQ307" s="252"/>
      <c r="IR307" s="252"/>
      <c r="IS307" s="252"/>
      <c r="IT307" s="252"/>
      <c r="IU307" s="252"/>
      <c r="IV307" s="252"/>
      <c r="IW307" s="252"/>
      <c r="IX307" s="252"/>
      <c r="IY307" s="252"/>
      <c r="IZ307" s="252"/>
      <c r="JA307" s="252"/>
      <c r="JB307" s="252"/>
      <c r="JC307" s="252"/>
      <c r="JD307" s="252"/>
      <c r="JE307" s="252"/>
      <c r="JF307" s="252"/>
      <c r="JG307" s="252"/>
      <c r="JH307" s="252"/>
      <c r="JI307" s="252"/>
      <c r="JJ307" s="252"/>
      <c r="JK307" s="252"/>
      <c r="JL307" s="252"/>
      <c r="JM307" s="252"/>
      <c r="JN307" s="252"/>
      <c r="JO307" s="252"/>
      <c r="JP307" s="252"/>
      <c r="JQ307" s="252"/>
      <c r="JR307" s="252"/>
      <c r="JS307" s="252"/>
      <c r="JT307" s="252"/>
      <c r="JU307" s="252"/>
      <c r="JV307" s="252"/>
      <c r="JW307" s="252"/>
      <c r="JX307" s="252"/>
      <c r="JY307" s="252"/>
      <c r="JZ307" s="252"/>
      <c r="KA307" s="252"/>
      <c r="KB307" s="252"/>
      <c r="KC307" s="252"/>
      <c r="KD307" s="252"/>
      <c r="KE307" s="252"/>
      <c r="KF307" s="252"/>
      <c r="KG307" s="252"/>
      <c r="KH307" s="252"/>
      <c r="KI307" s="252"/>
      <c r="KJ307" s="252"/>
      <c r="KK307" s="252"/>
      <c r="KL307" s="252"/>
      <c r="KM307" s="252"/>
      <c r="KN307" s="252"/>
      <c r="KO307" s="252"/>
      <c r="KP307" s="252"/>
      <c r="KQ307" s="252"/>
      <c r="KR307" s="252"/>
      <c r="KS307" s="252"/>
      <c r="KT307" s="252"/>
      <c r="KU307" s="252"/>
      <c r="KV307" s="252"/>
      <c r="KW307" s="252"/>
      <c r="KX307" s="252"/>
      <c r="KY307" s="252"/>
      <c r="KZ307" s="252"/>
      <c r="LA307" s="252"/>
      <c r="LB307" s="252"/>
      <c r="LC307" s="252"/>
      <c r="LD307" s="252"/>
      <c r="LE307" s="252"/>
      <c r="LF307" s="252"/>
      <c r="LG307" s="252"/>
      <c r="LH307" s="252"/>
      <c r="LI307" s="252"/>
      <c r="LJ307" s="252"/>
      <c r="LK307" s="252"/>
      <c r="LL307" s="252"/>
      <c r="LM307" s="252"/>
      <c r="LN307" s="252"/>
      <c r="LO307" s="252"/>
      <c r="LP307" s="252"/>
      <c r="LQ307" s="252"/>
      <c r="LR307" s="252"/>
      <c r="LS307" s="252"/>
      <c r="LT307" s="252"/>
      <c r="LU307" s="252"/>
      <c r="LV307" s="252"/>
      <c r="LW307" s="252"/>
      <c r="LX307" s="252"/>
      <c r="LY307" s="252"/>
      <c r="LZ307" s="252"/>
      <c r="MA307" s="252"/>
      <c r="MB307" s="252"/>
      <c r="MC307" s="252"/>
      <c r="MD307" s="252"/>
      <c r="ME307" s="252"/>
      <c r="MF307" s="252"/>
      <c r="MG307" s="252"/>
      <c r="MH307" s="252"/>
      <c r="MI307" s="252"/>
      <c r="MJ307" s="252"/>
      <c r="MK307" s="252"/>
      <c r="ML307" s="252"/>
      <c r="MM307" s="252"/>
      <c r="MN307" s="252"/>
      <c r="MO307" s="252"/>
      <c r="MP307" s="252"/>
      <c r="MQ307" s="252"/>
      <c r="MR307" s="252"/>
      <c r="MS307" s="252"/>
      <c r="MT307" s="252"/>
      <c r="MU307" s="252"/>
      <c r="MV307" s="252"/>
      <c r="MW307" s="252"/>
      <c r="MX307" s="252"/>
      <c r="MY307" s="252"/>
      <c r="MZ307" s="252"/>
      <c r="NA307" s="252"/>
      <c r="NB307" s="252"/>
      <c r="NC307" s="252"/>
      <c r="ND307" s="252"/>
      <c r="NE307" s="252"/>
      <c r="NF307" s="252"/>
      <c r="NG307" s="252"/>
      <c r="NH307" s="252"/>
      <c r="NI307" s="252"/>
      <c r="NJ307" s="252"/>
      <c r="NK307" s="252"/>
      <c r="NL307" s="252"/>
      <c r="NM307" s="252"/>
      <c r="NN307" s="252"/>
      <c r="NO307" s="252"/>
      <c r="NP307" s="252"/>
      <c r="NQ307" s="252"/>
      <c r="NR307" s="252"/>
      <c r="NS307" s="252"/>
      <c r="NT307" s="252"/>
      <c r="NU307" s="252"/>
      <c r="NV307" s="252"/>
      <c r="NW307" s="252"/>
      <c r="NX307" s="252"/>
      <c r="NY307" s="252"/>
      <c r="NZ307" s="252"/>
      <c r="OA307" s="252"/>
      <c r="OB307" s="252"/>
      <c r="OC307" s="252"/>
      <c r="OD307" s="252"/>
      <c r="OE307" s="252"/>
      <c r="OF307" s="252"/>
      <c r="OG307" s="252"/>
      <c r="OH307" s="252"/>
      <c r="OI307" s="252"/>
      <c r="OJ307" s="252"/>
      <c r="OK307" s="252"/>
      <c r="OL307" s="252"/>
      <c r="OM307" s="252"/>
      <c r="ON307" s="252"/>
      <c r="OO307" s="252"/>
      <c r="OP307" s="252"/>
      <c r="OQ307" s="252"/>
      <c r="OR307" s="252"/>
      <c r="OS307" s="252"/>
      <c r="OT307" s="252"/>
      <c r="OU307" s="252"/>
      <c r="OV307" s="252"/>
      <c r="OW307" s="252"/>
      <c r="OX307" s="252"/>
      <c r="OY307" s="252"/>
      <c r="OZ307" s="252"/>
      <c r="PA307" s="252"/>
      <c r="PB307" s="252"/>
      <c r="PC307" s="252"/>
      <c r="PD307" s="252"/>
      <c r="PE307" s="252"/>
      <c r="PF307" s="252"/>
      <c r="PG307" s="252"/>
      <c r="PH307" s="252"/>
      <c r="PI307" s="252"/>
      <c r="PJ307" s="252"/>
      <c r="PK307" s="252"/>
      <c r="PL307" s="252"/>
      <c r="PM307" s="252"/>
      <c r="PN307" s="252"/>
      <c r="PO307" s="252"/>
      <c r="PP307" s="252"/>
      <c r="PQ307" s="252"/>
      <c r="PR307" s="252"/>
      <c r="PS307" s="252"/>
      <c r="PT307" s="252"/>
      <c r="PU307" s="252"/>
      <c r="PV307" s="252"/>
      <c r="PW307" s="252"/>
      <c r="PX307" s="252"/>
      <c r="PY307" s="252"/>
      <c r="PZ307" s="252"/>
      <c r="QA307" s="252"/>
      <c r="QB307" s="252"/>
      <c r="QC307" s="252"/>
      <c r="QD307" s="252"/>
      <c r="QE307" s="252"/>
      <c r="QF307" s="252"/>
      <c r="QG307" s="252"/>
      <c r="QH307" s="252"/>
      <c r="QI307" s="252"/>
      <c r="QJ307" s="252"/>
      <c r="QK307" s="252"/>
      <c r="QL307" s="252"/>
      <c r="QM307" s="252"/>
      <c r="QN307" s="252"/>
      <c r="QO307" s="252"/>
      <c r="QP307" s="252"/>
      <c r="QQ307" s="252"/>
      <c r="QR307" s="252"/>
      <c r="QS307" s="252"/>
      <c r="QT307" s="252"/>
      <c r="QU307" s="252"/>
      <c r="QV307" s="252"/>
      <c r="QW307" s="252"/>
      <c r="QX307" s="252"/>
      <c r="QY307" s="252"/>
      <c r="QZ307" s="252"/>
      <c r="RA307" s="252"/>
      <c r="RB307" s="252"/>
      <c r="RC307" s="252"/>
      <c r="RD307" s="252"/>
      <c r="RE307" s="252"/>
      <c r="RF307" s="252"/>
      <c r="RG307" s="252"/>
      <c r="RH307" s="252"/>
      <c r="RI307" s="252"/>
      <c r="RJ307" s="252"/>
      <c r="RK307" s="252"/>
      <c r="RL307" s="252"/>
      <c r="RM307" s="252"/>
      <c r="RN307" s="252"/>
      <c r="RO307" s="252"/>
      <c r="RP307" s="252"/>
      <c r="RQ307" s="252"/>
      <c r="RR307" s="252"/>
      <c r="RS307" s="252"/>
      <c r="RT307" s="252"/>
      <c r="RU307" s="252"/>
      <c r="RV307" s="252"/>
      <c r="RW307" s="252"/>
      <c r="RX307" s="252"/>
      <c r="RY307" s="252"/>
      <c r="RZ307" s="252"/>
      <c r="SA307" s="252"/>
      <c r="SB307" s="252"/>
      <c r="SC307" s="252"/>
      <c r="SD307" s="252"/>
      <c r="SE307" s="252"/>
      <c r="SF307" s="252"/>
      <c r="SG307" s="252"/>
      <c r="SH307" s="252"/>
      <c r="SI307" s="252"/>
      <c r="SJ307" s="252"/>
      <c r="SK307" s="252"/>
      <c r="SL307" s="252"/>
      <c r="SM307" s="252"/>
      <c r="SN307" s="252"/>
      <c r="SO307" s="252"/>
      <c r="SP307" s="252"/>
      <c r="SQ307" s="252"/>
      <c r="SR307" s="252"/>
      <c r="SS307" s="252"/>
      <c r="ST307" s="252"/>
      <c r="SU307" s="252"/>
      <c r="SV307" s="252"/>
      <c r="SW307" s="252"/>
      <c r="SX307" s="252"/>
      <c r="SY307" s="252"/>
      <c r="SZ307" s="252"/>
      <c r="TA307" s="252"/>
      <c r="TB307" s="252"/>
      <c r="TC307" s="252"/>
      <c r="TD307" s="252"/>
      <c r="TE307" s="252"/>
      <c r="TF307" s="252"/>
      <c r="TG307" s="252"/>
      <c r="TH307" s="252"/>
      <c r="TI307" s="252"/>
      <c r="TJ307" s="252"/>
      <c r="TK307" s="252"/>
      <c r="TL307" s="252"/>
      <c r="TM307" s="252"/>
      <c r="TN307" s="252"/>
      <c r="TO307" s="252"/>
      <c r="TP307" s="252"/>
      <c r="TQ307" s="252"/>
      <c r="TR307" s="252"/>
      <c r="TS307" s="252"/>
      <c r="TT307" s="252"/>
      <c r="TU307" s="252"/>
      <c r="TV307" s="252"/>
      <c r="TW307" s="252"/>
      <c r="TX307" s="252"/>
      <c r="TY307" s="252"/>
      <c r="TZ307" s="252"/>
      <c r="UA307" s="252"/>
      <c r="UB307" s="252"/>
      <c r="UC307" s="252"/>
      <c r="UD307" s="252"/>
      <c r="UE307" s="252"/>
      <c r="UF307" s="252"/>
      <c r="UG307" s="252"/>
      <c r="UH307" s="252"/>
      <c r="UI307" s="252"/>
      <c r="UJ307" s="252"/>
      <c r="UK307" s="252"/>
      <c r="UL307" s="252"/>
      <c r="UM307" s="252"/>
      <c r="UN307" s="252"/>
      <c r="UO307" s="252"/>
      <c r="UP307" s="252"/>
      <c r="UQ307" s="252"/>
      <c r="UR307" s="252"/>
      <c r="US307" s="252"/>
      <c r="UT307" s="252"/>
      <c r="UU307" s="252"/>
      <c r="UV307" s="252"/>
      <c r="UW307" s="252"/>
      <c r="UX307" s="252"/>
      <c r="UY307" s="252"/>
      <c r="UZ307" s="252"/>
      <c r="VA307" s="252"/>
      <c r="VB307" s="252"/>
      <c r="VC307" s="252"/>
      <c r="VD307" s="252"/>
      <c r="VE307" s="252"/>
      <c r="VF307" s="252"/>
      <c r="VG307" s="252"/>
      <c r="VH307" s="252"/>
      <c r="VI307" s="252"/>
      <c r="VJ307" s="252"/>
      <c r="VK307" s="252"/>
      <c r="VL307" s="252"/>
      <c r="VM307" s="252"/>
      <c r="VN307" s="252"/>
      <c r="VO307" s="252"/>
      <c r="VP307" s="252"/>
      <c r="VQ307" s="252"/>
      <c r="VR307" s="252"/>
      <c r="VS307" s="252"/>
      <c r="VT307" s="252"/>
      <c r="VU307" s="252"/>
      <c r="VV307" s="252"/>
      <c r="VW307" s="252"/>
      <c r="VX307" s="252"/>
      <c r="VY307" s="252"/>
      <c r="VZ307" s="252"/>
      <c r="WA307" s="252"/>
      <c r="WB307" s="252"/>
      <c r="WC307" s="252"/>
      <c r="WD307" s="252"/>
      <c r="WE307" s="252"/>
      <c r="WF307" s="252"/>
      <c r="WG307" s="252"/>
      <c r="WH307" s="252"/>
      <c r="WI307" s="252"/>
      <c r="WJ307" s="252"/>
      <c r="WK307" s="252"/>
      <c r="WL307" s="252"/>
      <c r="WM307" s="252"/>
      <c r="WN307" s="252"/>
      <c r="WO307" s="252"/>
      <c r="WP307" s="252"/>
      <c r="WQ307" s="252"/>
      <c r="WR307" s="252"/>
      <c r="WS307" s="252"/>
      <c r="WT307" s="252"/>
      <c r="WU307" s="252"/>
      <c r="WV307" s="252"/>
      <c r="WW307" s="252"/>
      <c r="WX307" s="252"/>
      <c r="WY307" s="252"/>
      <c r="WZ307" s="252"/>
      <c r="XA307" s="252"/>
      <c r="XB307" s="252"/>
      <c r="XC307" s="252"/>
      <c r="XD307" s="252"/>
      <c r="XE307" s="252"/>
      <c r="XF307" s="252"/>
      <c r="XG307" s="252"/>
      <c r="XH307" s="252"/>
      <c r="XI307" s="252"/>
      <c r="XJ307" s="252"/>
      <c r="XK307" s="252"/>
      <c r="XL307" s="252"/>
      <c r="XM307" s="252"/>
      <c r="XN307" s="252"/>
      <c r="XO307" s="252"/>
      <c r="XP307" s="252"/>
      <c r="XQ307" s="252"/>
      <c r="XR307" s="252"/>
      <c r="XS307" s="252"/>
      <c r="XT307" s="252"/>
      <c r="XU307" s="252"/>
      <c r="XV307" s="252"/>
      <c r="XW307" s="252"/>
      <c r="XX307" s="252"/>
      <c r="XY307" s="252"/>
      <c r="XZ307" s="252"/>
      <c r="YA307" s="252"/>
      <c r="YB307" s="252"/>
      <c r="YC307" s="252"/>
      <c r="YD307" s="252"/>
      <c r="YE307" s="252"/>
      <c r="YF307" s="252"/>
      <c r="YG307" s="252"/>
      <c r="YH307" s="252"/>
      <c r="YI307" s="252"/>
      <c r="YJ307" s="252"/>
      <c r="YK307" s="252"/>
      <c r="YL307" s="252"/>
      <c r="YM307" s="252"/>
      <c r="YN307" s="252"/>
      <c r="YO307" s="252"/>
      <c r="YP307" s="252"/>
      <c r="YQ307" s="252"/>
      <c r="YR307" s="252"/>
      <c r="YS307" s="252"/>
      <c r="YT307" s="252"/>
      <c r="YU307" s="252"/>
      <c r="YV307" s="252"/>
      <c r="YW307" s="252"/>
      <c r="YX307" s="252"/>
      <c r="YY307" s="252"/>
      <c r="YZ307" s="252"/>
      <c r="ZA307" s="252"/>
      <c r="ZB307" s="252"/>
      <c r="ZC307" s="252"/>
      <c r="ZD307" s="252"/>
      <c r="ZE307" s="252"/>
      <c r="ZF307" s="252"/>
      <c r="ZG307" s="252"/>
      <c r="ZH307" s="252"/>
      <c r="ZI307" s="252"/>
      <c r="ZJ307" s="252"/>
      <c r="ZK307" s="252"/>
      <c r="ZL307" s="252"/>
      <c r="ZM307" s="252"/>
      <c r="ZN307" s="252"/>
      <c r="ZO307" s="252"/>
      <c r="ZP307" s="252"/>
      <c r="ZQ307" s="252"/>
      <c r="ZR307" s="252"/>
      <c r="ZS307" s="252"/>
      <c r="ZT307" s="252"/>
      <c r="ZU307" s="252"/>
      <c r="ZV307" s="252"/>
      <c r="ZW307" s="252"/>
      <c r="ZX307" s="252"/>
      <c r="ZY307" s="252"/>
      <c r="ZZ307" s="252"/>
      <c r="AAA307" s="252"/>
      <c r="AAB307" s="252"/>
      <c r="AAC307" s="252"/>
      <c r="AAD307" s="252"/>
      <c r="AAE307" s="252"/>
      <c r="AAF307" s="252"/>
      <c r="AAG307" s="252"/>
      <c r="AAH307" s="252"/>
      <c r="AAI307" s="252"/>
      <c r="AAJ307" s="252"/>
      <c r="AAK307" s="252"/>
      <c r="AAL307" s="252"/>
      <c r="AAM307" s="252"/>
      <c r="AAN307" s="252"/>
      <c r="AAO307" s="252"/>
      <c r="AAP307" s="252"/>
      <c r="AAQ307" s="252"/>
      <c r="AAR307" s="252"/>
      <c r="AAS307" s="252"/>
      <c r="AAT307" s="252"/>
      <c r="AAU307" s="252"/>
      <c r="AAV307" s="252"/>
      <c r="AAW307" s="252"/>
      <c r="AAX307" s="252"/>
      <c r="AAY307" s="252"/>
      <c r="AAZ307" s="252"/>
      <c r="ABA307" s="252"/>
      <c r="ABB307" s="252"/>
      <c r="ABC307" s="252"/>
      <c r="ABD307" s="252"/>
      <c r="ABE307" s="252"/>
      <c r="ABF307" s="252"/>
      <c r="ABG307" s="252"/>
      <c r="ABH307" s="252"/>
      <c r="ABI307" s="252"/>
      <c r="ABJ307" s="252"/>
      <c r="ABK307" s="252"/>
      <c r="ABL307" s="252"/>
      <c r="ABM307" s="252"/>
      <c r="ABN307" s="252"/>
      <c r="ABO307" s="252"/>
      <c r="ABP307" s="252"/>
      <c r="ABQ307" s="252"/>
      <c r="ABR307" s="252"/>
      <c r="ABS307" s="252"/>
      <c r="ABT307" s="252"/>
      <c r="ABU307" s="252"/>
      <c r="ABV307" s="252"/>
      <c r="ABW307" s="252"/>
      <c r="ABX307" s="252"/>
      <c r="ABY307" s="252"/>
      <c r="ABZ307" s="252"/>
      <c r="ACA307" s="252"/>
      <c r="ACB307" s="252"/>
      <c r="ACC307" s="252"/>
      <c r="ACD307" s="252"/>
      <c r="ACE307" s="252"/>
      <c r="ACF307" s="252"/>
      <c r="ACG307" s="252"/>
      <c r="ACH307" s="252"/>
      <c r="ACI307" s="252"/>
      <c r="ACJ307" s="252"/>
      <c r="ACK307" s="252"/>
      <c r="ACL307" s="252"/>
      <c r="ACM307" s="252"/>
      <c r="ACN307" s="252"/>
      <c r="ACO307" s="252"/>
      <c r="ACP307" s="252"/>
      <c r="ACQ307" s="252"/>
      <c r="ACR307" s="252"/>
      <c r="ACS307" s="252"/>
      <c r="ACT307" s="252"/>
      <c r="ACU307" s="252"/>
      <c r="ACV307" s="252"/>
      <c r="ACW307" s="252"/>
      <c r="ACX307" s="252"/>
      <c r="ACY307" s="252"/>
      <c r="ACZ307" s="252"/>
      <c r="ADA307" s="252"/>
      <c r="ADB307" s="252"/>
      <c r="ADC307" s="252"/>
      <c r="ADD307" s="252"/>
      <c r="ADE307" s="252"/>
      <c r="ADF307" s="252"/>
      <c r="ADG307" s="252"/>
      <c r="ADH307" s="252"/>
      <c r="ADI307" s="252"/>
      <c r="ADJ307" s="252"/>
      <c r="ADK307" s="252"/>
      <c r="ADL307" s="252"/>
      <c r="ADM307" s="252"/>
      <c r="ADN307" s="252"/>
      <c r="ADO307" s="252"/>
      <c r="ADP307" s="252"/>
      <c r="ADQ307" s="252"/>
      <c r="ADR307" s="252"/>
      <c r="ADS307" s="252"/>
      <c r="ADT307" s="252"/>
      <c r="ADU307" s="252"/>
      <c r="ADV307" s="252"/>
      <c r="ADW307" s="252"/>
      <c r="ADX307" s="252"/>
      <c r="ADY307" s="252"/>
      <c r="ADZ307" s="252"/>
      <c r="AEA307" s="252"/>
      <c r="AEB307" s="252"/>
      <c r="AEC307" s="252"/>
      <c r="AED307" s="252"/>
      <c r="AEE307" s="252"/>
      <c r="AEF307" s="252"/>
      <c r="AEG307" s="252"/>
      <c r="AEH307" s="252"/>
      <c r="AEI307" s="252"/>
      <c r="AEJ307" s="252"/>
      <c r="AEK307" s="252"/>
      <c r="AEL307" s="252"/>
      <c r="AEM307" s="252"/>
      <c r="AEN307" s="252"/>
      <c r="AEO307" s="252"/>
      <c r="AEP307" s="252"/>
      <c r="AEQ307" s="252"/>
      <c r="AER307" s="252"/>
      <c r="AES307" s="252"/>
      <c r="AET307" s="252"/>
      <c r="AEU307" s="252"/>
      <c r="AEV307" s="252"/>
      <c r="AEW307" s="252"/>
      <c r="AEX307" s="252"/>
      <c r="AEY307" s="252"/>
      <c r="AEZ307" s="252"/>
      <c r="AFA307" s="252"/>
      <c r="AFB307" s="252"/>
      <c r="AFC307" s="252"/>
      <c r="AFD307" s="252"/>
      <c r="AFE307" s="252"/>
      <c r="AFF307" s="252"/>
      <c r="AFG307" s="252"/>
      <c r="AFH307" s="252"/>
      <c r="AFI307" s="252"/>
      <c r="AFJ307" s="252"/>
      <c r="AFK307" s="252"/>
      <c r="AFL307" s="252"/>
      <c r="AFM307" s="252"/>
      <c r="AFN307" s="252"/>
      <c r="AFO307" s="252"/>
      <c r="AFP307" s="252"/>
      <c r="AFQ307" s="252"/>
      <c r="AFR307" s="252"/>
      <c r="AFS307" s="252"/>
      <c r="AFT307" s="252"/>
      <c r="AFU307" s="252"/>
      <c r="AFV307" s="252"/>
      <c r="AFW307" s="252"/>
      <c r="AFX307" s="252"/>
      <c r="AFY307" s="252"/>
      <c r="AFZ307" s="252"/>
      <c r="AGA307" s="252"/>
      <c r="AGB307" s="252"/>
      <c r="AGC307" s="252"/>
      <c r="AGD307" s="252"/>
      <c r="AGE307" s="252"/>
      <c r="AGF307" s="252"/>
      <c r="AGG307" s="252"/>
      <c r="AGH307" s="252"/>
      <c r="AGI307" s="252"/>
      <c r="AGJ307" s="252"/>
      <c r="AGK307" s="252"/>
      <c r="AGL307" s="252"/>
      <c r="AGM307" s="252"/>
      <c r="AGN307" s="252"/>
      <c r="AGO307" s="252"/>
      <c r="AGP307" s="252"/>
      <c r="AGQ307" s="252"/>
      <c r="AGR307" s="252"/>
      <c r="AGS307" s="252"/>
      <c r="AGT307" s="252"/>
      <c r="AGU307" s="252"/>
      <c r="AGV307" s="252"/>
      <c r="AGW307" s="252"/>
      <c r="AGX307" s="252"/>
      <c r="AGY307" s="252"/>
      <c r="AGZ307" s="252"/>
      <c r="AHA307" s="252"/>
      <c r="AHB307" s="252"/>
      <c r="AHC307" s="252"/>
      <c r="AHD307" s="252"/>
      <c r="AHE307" s="252"/>
      <c r="AHF307" s="252"/>
      <c r="AHG307" s="252"/>
      <c r="AHH307" s="252"/>
      <c r="AHI307" s="252"/>
      <c r="AHJ307" s="252"/>
      <c r="AHK307" s="252"/>
      <c r="AHL307" s="252"/>
      <c r="AHM307" s="252"/>
      <c r="AHN307" s="252"/>
      <c r="AHO307" s="252"/>
      <c r="AHP307" s="252"/>
      <c r="AHQ307" s="252"/>
      <c r="AHR307" s="252"/>
      <c r="AHS307" s="252"/>
      <c r="AHT307" s="252"/>
      <c r="AHU307" s="252"/>
      <c r="AHV307" s="252"/>
      <c r="AHW307" s="252"/>
      <c r="AHX307" s="252"/>
      <c r="AHY307" s="252"/>
      <c r="AHZ307" s="252"/>
      <c r="AIA307" s="252"/>
      <c r="AIB307" s="252"/>
      <c r="AIC307" s="252"/>
      <c r="AID307" s="252"/>
      <c r="AIE307" s="252"/>
      <c r="AIF307" s="252"/>
      <c r="AIG307" s="252"/>
      <c r="AIH307" s="252"/>
      <c r="AII307" s="252"/>
      <c r="AIJ307" s="252"/>
      <c r="AIK307" s="252"/>
      <c r="AIL307" s="252"/>
      <c r="AIM307" s="252"/>
      <c r="AIN307" s="252"/>
      <c r="AIO307" s="252"/>
      <c r="AIP307" s="252"/>
      <c r="AIQ307" s="252"/>
      <c r="AIR307" s="252"/>
      <c r="AIS307" s="252"/>
      <c r="AIT307" s="252"/>
      <c r="AIU307" s="252"/>
      <c r="AIV307" s="252"/>
      <c r="AIW307" s="252"/>
      <c r="AIX307" s="252"/>
      <c r="AIY307" s="252"/>
      <c r="AIZ307" s="252"/>
      <c r="AJA307" s="252"/>
      <c r="AJB307" s="252"/>
      <c r="AJC307" s="252"/>
      <c r="AJD307" s="252"/>
      <c r="AJE307" s="252"/>
      <c r="AJF307" s="252"/>
      <c r="AJG307" s="252"/>
      <c r="AJH307" s="252"/>
      <c r="AJI307" s="252"/>
      <c r="AJJ307" s="252"/>
      <c r="AJK307" s="252"/>
      <c r="AJL307" s="252"/>
      <c r="AJM307" s="252"/>
      <c r="AJN307" s="252"/>
      <c r="AJO307" s="252"/>
      <c r="AJP307" s="252"/>
      <c r="AJQ307" s="252"/>
      <c r="AJR307" s="252"/>
      <c r="AJS307" s="252"/>
      <c r="AJT307" s="252"/>
      <c r="AJU307" s="252"/>
      <c r="AJV307" s="252"/>
      <c r="AJW307" s="252"/>
      <c r="AJX307" s="252"/>
      <c r="AJY307" s="252"/>
      <c r="AJZ307" s="252"/>
      <c r="AKA307" s="252"/>
      <c r="AKB307" s="252"/>
      <c r="AKC307" s="252"/>
      <c r="AKD307" s="252"/>
      <c r="AKE307" s="252"/>
      <c r="AKF307" s="252"/>
      <c r="AKG307" s="252"/>
      <c r="AKH307" s="252"/>
      <c r="AKI307" s="252"/>
      <c r="AKJ307" s="252"/>
      <c r="AKK307" s="252"/>
      <c r="AKL307" s="252"/>
      <c r="AKM307" s="252"/>
      <c r="AKN307" s="252"/>
      <c r="AKO307" s="252"/>
      <c r="AKP307" s="252"/>
      <c r="AKQ307" s="252"/>
      <c r="AKR307" s="252"/>
      <c r="AKS307" s="252"/>
      <c r="AKT307" s="252"/>
      <c r="AKU307" s="252"/>
      <c r="AKV307" s="252"/>
      <c r="AKW307" s="252"/>
      <c r="AKX307" s="252"/>
      <c r="AKY307" s="252"/>
      <c r="AKZ307" s="252"/>
      <c r="ALA307" s="252"/>
      <c r="ALB307" s="252"/>
      <c r="ALC307" s="252"/>
      <c r="ALD307" s="252"/>
      <c r="ALE307" s="252"/>
      <c r="ALF307" s="252"/>
      <c r="ALG307" s="252"/>
      <c r="ALH307" s="252"/>
      <c r="ALI307" s="252"/>
      <c r="ALJ307" s="252"/>
      <c r="ALK307" s="252"/>
      <c r="ALL307" s="252"/>
      <c r="ALM307" s="252"/>
      <c r="ALN307" s="252"/>
      <c r="ALO307" s="252"/>
      <c r="ALP307" s="252"/>
      <c r="ALQ307" s="252"/>
      <c r="ALR307" s="252"/>
      <c r="ALS307" s="252"/>
      <c r="ALT307" s="252"/>
      <c r="ALU307" s="252"/>
      <c r="ALV307" s="252"/>
      <c r="ALW307" s="252"/>
      <c r="ALX307" s="252"/>
      <c r="ALY307" s="252"/>
      <c r="ALZ307" s="252"/>
      <c r="AMA307" s="252"/>
      <c r="AMB307" s="252"/>
      <c r="AMC307" s="252"/>
      <c r="AMD307" s="252"/>
      <c r="AME307" s="252"/>
      <c r="AMF307" s="252"/>
      <c r="AMG307" s="252"/>
      <c r="AMH307" s="252"/>
      <c r="AMI307" s="252"/>
      <c r="AMJ307" s="252"/>
      <c r="AMK307" s="252"/>
      <c r="AML307" s="252"/>
      <c r="AMM307" s="252"/>
      <c r="AMN307" s="252"/>
      <c r="AMO307" s="252"/>
      <c r="AMP307" s="252"/>
      <c r="AMQ307" s="252"/>
      <c r="AMR307" s="252"/>
      <c r="AMS307" s="252"/>
      <c r="AMT307" s="252"/>
      <c r="AMU307" s="252"/>
      <c r="AMV307" s="252"/>
      <c r="AMW307" s="252"/>
      <c r="AMX307" s="252"/>
      <c r="AMY307" s="252"/>
      <c r="AMZ307" s="252"/>
      <c r="ANA307" s="252"/>
      <c r="ANB307" s="252"/>
      <c r="ANC307" s="252"/>
      <c r="AND307" s="252"/>
      <c r="ANE307" s="252"/>
      <c r="ANF307" s="252"/>
      <c r="ANG307" s="252"/>
      <c r="ANH307" s="252"/>
      <c r="ANI307" s="252"/>
      <c r="ANJ307" s="252"/>
      <c r="ANK307" s="252"/>
      <c r="ANL307" s="252"/>
      <c r="ANM307" s="252"/>
      <c r="ANN307" s="252"/>
      <c r="ANO307" s="252"/>
      <c r="ANP307" s="252"/>
      <c r="ANQ307" s="252"/>
      <c r="ANR307" s="252"/>
      <c r="ANS307" s="252"/>
      <c r="ANT307" s="252"/>
      <c r="ANU307" s="252"/>
      <c r="ANV307" s="252"/>
      <c r="ANW307" s="252"/>
      <c r="ANX307" s="252"/>
      <c r="ANY307" s="252"/>
      <c r="ANZ307" s="252"/>
      <c r="AOA307" s="252"/>
      <c r="AOB307" s="252"/>
      <c r="AOC307" s="252"/>
      <c r="AOD307" s="252"/>
      <c r="AOE307" s="252"/>
      <c r="AOF307" s="252"/>
      <c r="AOG307" s="252"/>
      <c r="AOH307" s="252"/>
      <c r="AOI307" s="252"/>
      <c r="AOJ307" s="252"/>
      <c r="AOK307" s="252"/>
      <c r="AOL307" s="252"/>
      <c r="AOM307" s="252"/>
      <c r="AON307" s="252"/>
      <c r="AOO307" s="252"/>
      <c r="AOP307" s="252"/>
      <c r="AOQ307" s="252"/>
      <c r="AOR307" s="252"/>
      <c r="AOS307" s="252"/>
      <c r="AOT307" s="252"/>
      <c r="AOU307" s="252"/>
      <c r="AOV307" s="252"/>
      <c r="AOW307" s="252"/>
      <c r="AOX307" s="252"/>
      <c r="AOY307" s="252"/>
      <c r="AOZ307" s="252"/>
      <c r="APA307" s="252"/>
      <c r="APB307" s="252"/>
      <c r="APC307" s="252"/>
      <c r="APD307" s="252"/>
      <c r="APE307" s="252"/>
      <c r="APF307" s="252"/>
      <c r="APG307" s="252"/>
      <c r="APH307" s="252"/>
      <c r="API307" s="252"/>
      <c r="APJ307" s="252"/>
      <c r="APK307" s="252"/>
      <c r="APL307" s="252"/>
      <c r="APM307" s="252"/>
      <c r="APN307" s="252"/>
      <c r="APO307" s="252"/>
      <c r="APP307" s="252"/>
    </row>
    <row r="308" spans="1:1108" s="249" customFormat="1">
      <c r="A308" s="42">
        <v>591</v>
      </c>
      <c r="B308" s="168">
        <v>294</v>
      </c>
      <c r="C308" s="102" t="s">
        <v>587</v>
      </c>
      <c r="D308" s="174" t="s">
        <v>1559</v>
      </c>
      <c r="E308" s="74" t="s">
        <v>1511</v>
      </c>
      <c r="F308" s="280" t="s">
        <v>1561</v>
      </c>
      <c r="G308" s="405" t="s">
        <v>1560</v>
      </c>
      <c r="H308" s="405" t="s">
        <v>1563</v>
      </c>
      <c r="I308" s="405" t="s">
        <v>1562</v>
      </c>
      <c r="J308" s="10" t="s">
        <v>1564</v>
      </c>
      <c r="K308" s="10" t="s">
        <v>1565</v>
      </c>
      <c r="L308" s="74" t="s">
        <v>1566</v>
      </c>
      <c r="M308" s="10" t="s">
        <v>1567</v>
      </c>
      <c r="N308" s="74" t="s">
        <v>201</v>
      </c>
      <c r="O308" s="177">
        <v>100956</v>
      </c>
      <c r="P308" s="401">
        <v>68</v>
      </c>
      <c r="Q308" s="401" t="s">
        <v>0</v>
      </c>
      <c r="R308" s="401"/>
      <c r="S308" s="109" t="s">
        <v>0</v>
      </c>
      <c r="T308" s="109"/>
      <c r="U308" s="109" t="s">
        <v>0</v>
      </c>
      <c r="V308" s="109">
        <v>11</v>
      </c>
      <c r="W308" s="109" t="s">
        <v>0</v>
      </c>
      <c r="X308" s="109">
        <v>6</v>
      </c>
      <c r="Y308" s="109" t="s">
        <v>0</v>
      </c>
      <c r="Z308" s="109"/>
      <c r="AA308" s="109" t="s">
        <v>0</v>
      </c>
      <c r="AB308" s="109"/>
      <c r="AC308" s="109" t="s">
        <v>0</v>
      </c>
      <c r="AD308" s="109"/>
      <c r="AE308" s="109" t="s">
        <v>0</v>
      </c>
      <c r="AF308" s="77"/>
      <c r="AG308" s="78"/>
      <c r="AH308" s="78"/>
      <c r="AI308" s="77" t="s">
        <v>0</v>
      </c>
      <c r="AJ308" s="78"/>
      <c r="AK308" s="78"/>
      <c r="AL308" s="25" t="s">
        <v>11</v>
      </c>
      <c r="AM308" s="25"/>
      <c r="AN308" s="25"/>
      <c r="AO308" s="25"/>
      <c r="AP308" s="111">
        <v>1</v>
      </c>
      <c r="AQ308" s="111" t="s">
        <v>7</v>
      </c>
      <c r="AR308" s="83"/>
      <c r="AS308" s="83"/>
      <c r="AT308" s="265"/>
      <c r="AU308" s="266"/>
      <c r="AV308" s="266"/>
      <c r="AW308" s="74" t="s">
        <v>206</v>
      </c>
      <c r="AX308" s="74" t="s">
        <v>207</v>
      </c>
      <c r="AY308" s="74" t="s">
        <v>208</v>
      </c>
      <c r="AZ308" s="74" t="s">
        <v>209</v>
      </c>
      <c r="BA308" s="152" t="s">
        <v>210</v>
      </c>
      <c r="BB308" s="86" t="s">
        <v>211</v>
      </c>
      <c r="BC308" s="86" t="s">
        <v>212</v>
      </c>
      <c r="BD308" s="86" t="s">
        <v>213</v>
      </c>
      <c r="BE308" s="95" t="s">
        <v>1511</v>
      </c>
      <c r="BF308" s="96" t="s">
        <v>170</v>
      </c>
      <c r="BG308" s="96" t="s">
        <v>169</v>
      </c>
      <c r="BH308" s="96" t="s">
        <v>89</v>
      </c>
      <c r="BM308" s="155" t="s">
        <v>215</v>
      </c>
      <c r="BN308" s="154" t="s">
        <v>216</v>
      </c>
      <c r="BO308" s="154" t="s">
        <v>217</v>
      </c>
      <c r="BP308" s="154" t="s">
        <v>218</v>
      </c>
      <c r="BQ308" s="155" t="s">
        <v>219</v>
      </c>
      <c r="BR308" s="154" t="s">
        <v>220</v>
      </c>
      <c r="BS308" s="121" t="s">
        <v>221</v>
      </c>
      <c r="BT308" s="121" t="s">
        <v>222</v>
      </c>
      <c r="BU308" s="121" t="s">
        <v>215</v>
      </c>
      <c r="BV308" s="121" t="s">
        <v>216</v>
      </c>
      <c r="BW308" s="121" t="s">
        <v>217</v>
      </c>
      <c r="BX308" s="121" t="s">
        <v>218</v>
      </c>
      <c r="BY308" s="121" t="s">
        <v>414</v>
      </c>
      <c r="BZ308" s="155" t="s">
        <v>415</v>
      </c>
      <c r="CA308" s="268" t="s">
        <v>416</v>
      </c>
      <c r="CB308" s="268" t="s">
        <v>417</v>
      </c>
      <c r="CC308" s="154"/>
      <c r="CD308" s="155"/>
      <c r="CE308" s="155"/>
      <c r="CF308" s="154"/>
      <c r="CG308" s="154"/>
      <c r="CH308" s="154"/>
      <c r="CI308" s="154"/>
      <c r="CJ308" s="154"/>
      <c r="CK308" s="91"/>
      <c r="CL308" s="91"/>
      <c r="CM308" s="91"/>
      <c r="CN308" s="91"/>
      <c r="CO308" s="91"/>
      <c r="CP308" s="91"/>
      <c r="CQ308" s="91"/>
      <c r="CR308" s="91"/>
      <c r="CS308" s="91"/>
      <c r="CT308" s="91"/>
      <c r="CU308" s="91"/>
      <c r="CV308" s="91"/>
      <c r="CW308" s="91"/>
      <c r="CX308" s="91"/>
      <c r="CY308" s="91"/>
      <c r="CZ308" s="91"/>
      <c r="DA308" s="92"/>
      <c r="DB308" s="92"/>
      <c r="DC308" s="92"/>
      <c r="DD308" s="92"/>
      <c r="DE308" s="91" t="s">
        <v>12</v>
      </c>
      <c r="DF308" s="92"/>
      <c r="DG308" s="91"/>
      <c r="DH308" s="91"/>
      <c r="DI308" s="92"/>
      <c r="DJ308" s="91"/>
      <c r="DK308" s="91"/>
      <c r="DL308" s="91"/>
      <c r="DM308" s="127" t="s">
        <v>414</v>
      </c>
      <c r="DN308" s="127" t="s">
        <v>422</v>
      </c>
      <c r="DO308" s="127" t="s">
        <v>755</v>
      </c>
      <c r="DP308" s="127" t="s">
        <v>424</v>
      </c>
      <c r="DQ308" s="91"/>
      <c r="DR308" s="91"/>
      <c r="DS308" s="91"/>
      <c r="DT308" s="91"/>
      <c r="DU308" s="91"/>
      <c r="DV308" s="91"/>
      <c r="DW308" s="91"/>
      <c r="DX308" s="91"/>
      <c r="DY308" s="91"/>
      <c r="DZ308" s="91"/>
      <c r="EA308" s="91"/>
      <c r="EB308" s="91"/>
      <c r="EC308" s="91"/>
      <c r="ED308" s="91"/>
      <c r="EE308" s="91"/>
      <c r="EF308" s="91"/>
      <c r="EG308" s="94"/>
      <c r="EH308" s="94"/>
      <c r="EI308" s="95"/>
      <c r="EJ308" s="95"/>
      <c r="EK308" s="96"/>
      <c r="EL308" s="74"/>
      <c r="EM308" s="74"/>
      <c r="EN308" s="137"/>
      <c r="EO308" s="185"/>
      <c r="EP308" s="185"/>
      <c r="EQ308" s="185" t="s">
        <v>1568</v>
      </c>
      <c r="ER308" s="185" t="s">
        <v>1569</v>
      </c>
      <c r="ES308" s="185" t="s">
        <v>1570</v>
      </c>
      <c r="ET308" s="185"/>
      <c r="EU308" s="185"/>
      <c r="EV308" s="137"/>
      <c r="EW308" s="137"/>
      <c r="EX308" s="356"/>
      <c r="EY308" s="356"/>
      <c r="EZ308" s="356"/>
      <c r="FA308" s="356" t="s">
        <v>579</v>
      </c>
      <c r="FB308" s="356" t="s">
        <v>639</v>
      </c>
      <c r="FC308" s="356"/>
      <c r="FD308" s="356"/>
      <c r="FE308" s="356" t="s">
        <v>1016</v>
      </c>
      <c r="FF308" s="248"/>
      <c r="FG308" s="248"/>
      <c r="FH308" s="248"/>
      <c r="FI308" s="240">
        <v>3285351</v>
      </c>
      <c r="FJ308" s="409" t="s">
        <v>587</v>
      </c>
      <c r="FK308" s="240"/>
      <c r="FL308" s="135">
        <v>1</v>
      </c>
      <c r="FM308" s="136"/>
      <c r="FN308" s="136"/>
      <c r="FO308" s="136"/>
      <c r="FP308" s="136"/>
      <c r="FQ308" s="136"/>
      <c r="FR308" s="136"/>
      <c r="FS308" s="136"/>
      <c r="FT308" s="136"/>
      <c r="FU308" s="136"/>
      <c r="FV308" s="136"/>
    </row>
    <row r="309" spans="1:1108" s="173" customFormat="1">
      <c r="A309" s="42">
        <v>592</v>
      </c>
      <c r="B309" s="168">
        <v>295</v>
      </c>
      <c r="C309" s="102" t="s">
        <v>593</v>
      </c>
      <c r="D309" s="174" t="s">
        <v>1559</v>
      </c>
      <c r="E309" s="74" t="s">
        <v>1511</v>
      </c>
      <c r="F309" s="280" t="s">
        <v>1561</v>
      </c>
      <c r="G309" s="405" t="s">
        <v>1560</v>
      </c>
      <c r="H309" s="405" t="s">
        <v>1563</v>
      </c>
      <c r="I309" s="405" t="s">
        <v>1562</v>
      </c>
      <c r="J309" s="173" t="s">
        <v>1564</v>
      </c>
      <c r="K309" s="10" t="s">
        <v>1565</v>
      </c>
      <c r="L309" s="74" t="s">
        <v>1566</v>
      </c>
      <c r="M309" s="10" t="s">
        <v>1567</v>
      </c>
      <c r="N309" s="74" t="s">
        <v>201</v>
      </c>
      <c r="O309" s="177">
        <v>100957</v>
      </c>
      <c r="P309" s="401">
        <v>80</v>
      </c>
      <c r="Q309" s="401" t="s">
        <v>0</v>
      </c>
      <c r="R309" s="401"/>
      <c r="S309" s="109" t="s">
        <v>0</v>
      </c>
      <c r="T309" s="109"/>
      <c r="U309" s="109" t="s">
        <v>0</v>
      </c>
      <c r="V309" s="109">
        <v>12.5</v>
      </c>
      <c r="W309" s="109" t="s">
        <v>0</v>
      </c>
      <c r="X309" s="109">
        <v>7</v>
      </c>
      <c r="Y309" s="109" t="s">
        <v>0</v>
      </c>
      <c r="Z309" s="109"/>
      <c r="AA309" s="109" t="s">
        <v>0</v>
      </c>
      <c r="AB309" s="109"/>
      <c r="AC309" s="109" t="s">
        <v>0</v>
      </c>
      <c r="AD309" s="109"/>
      <c r="AE309" s="109" t="s">
        <v>0</v>
      </c>
      <c r="AF309" s="77"/>
      <c r="AG309" s="78"/>
      <c r="AH309" s="78"/>
      <c r="AI309" s="77" t="s">
        <v>0</v>
      </c>
      <c r="AJ309" s="78"/>
      <c r="AK309" s="78"/>
      <c r="AL309" s="25" t="s">
        <v>11</v>
      </c>
      <c r="AM309" s="25"/>
      <c r="AN309" s="25"/>
      <c r="AO309" s="25"/>
      <c r="AP309" s="111">
        <v>1</v>
      </c>
      <c r="AQ309" s="111" t="s">
        <v>7</v>
      </c>
      <c r="AR309" s="83"/>
      <c r="AS309" s="83"/>
      <c r="AT309" s="265"/>
      <c r="AU309" s="266"/>
      <c r="AV309" s="266"/>
      <c r="AW309" s="74" t="s">
        <v>206</v>
      </c>
      <c r="AX309" s="74" t="s">
        <v>207</v>
      </c>
      <c r="AY309" s="74" t="s">
        <v>208</v>
      </c>
      <c r="AZ309" s="74" t="s">
        <v>209</v>
      </c>
      <c r="BA309" s="152" t="s">
        <v>210</v>
      </c>
      <c r="BB309" s="86" t="s">
        <v>211</v>
      </c>
      <c r="BC309" s="86" t="s">
        <v>212</v>
      </c>
      <c r="BD309" s="86" t="s">
        <v>213</v>
      </c>
      <c r="BE309" s="95" t="s">
        <v>1511</v>
      </c>
      <c r="BF309" s="96" t="s">
        <v>170</v>
      </c>
      <c r="BG309" s="96" t="s">
        <v>169</v>
      </c>
      <c r="BH309" s="96" t="s">
        <v>89</v>
      </c>
      <c r="BM309" s="155" t="s">
        <v>215</v>
      </c>
      <c r="BN309" s="154" t="s">
        <v>216</v>
      </c>
      <c r="BO309" s="154" t="s">
        <v>217</v>
      </c>
      <c r="BP309" s="154" t="s">
        <v>218</v>
      </c>
      <c r="BQ309" s="155" t="s">
        <v>219</v>
      </c>
      <c r="BR309" s="154" t="s">
        <v>220</v>
      </c>
      <c r="BS309" s="121" t="s">
        <v>221</v>
      </c>
      <c r="BT309" s="121" t="s">
        <v>222</v>
      </c>
      <c r="BU309" s="121" t="s">
        <v>215</v>
      </c>
      <c r="BV309" s="121" t="s">
        <v>216</v>
      </c>
      <c r="BW309" s="121" t="s">
        <v>217</v>
      </c>
      <c r="BX309" s="121" t="s">
        <v>218</v>
      </c>
      <c r="BY309" s="121" t="s">
        <v>414</v>
      </c>
      <c r="BZ309" s="155" t="s">
        <v>415</v>
      </c>
      <c r="CA309" s="268" t="s">
        <v>416</v>
      </c>
      <c r="CB309" s="268" t="s">
        <v>417</v>
      </c>
      <c r="CC309" s="154"/>
      <c r="CD309" s="155"/>
      <c r="CE309" s="155"/>
      <c r="CF309" s="154"/>
      <c r="CG309" s="154"/>
      <c r="CH309" s="154"/>
      <c r="CI309" s="154"/>
      <c r="CJ309" s="154"/>
      <c r="CK309" s="91"/>
      <c r="CL309" s="91"/>
      <c r="CM309" s="91"/>
      <c r="CN309" s="91"/>
      <c r="CO309" s="91"/>
      <c r="CP309" s="91"/>
      <c r="CQ309" s="91"/>
      <c r="CR309" s="91"/>
      <c r="CS309" s="91"/>
      <c r="CT309" s="91"/>
      <c r="CU309" s="91"/>
      <c r="CV309" s="91"/>
      <c r="CW309" s="91"/>
      <c r="CX309" s="91"/>
      <c r="CY309" s="91"/>
      <c r="CZ309" s="91"/>
      <c r="DA309" s="92"/>
      <c r="DB309" s="92"/>
      <c r="DC309" s="92"/>
      <c r="DD309" s="92"/>
      <c r="DE309" s="91" t="s">
        <v>12</v>
      </c>
      <c r="DF309" s="92"/>
      <c r="DG309" s="91"/>
      <c r="DH309" s="91"/>
      <c r="DI309" s="92"/>
      <c r="DJ309" s="91"/>
      <c r="DK309" s="91"/>
      <c r="DL309" s="91"/>
      <c r="DM309" s="127" t="s">
        <v>414</v>
      </c>
      <c r="DN309" s="127" t="s">
        <v>422</v>
      </c>
      <c r="DO309" s="127" t="s">
        <v>755</v>
      </c>
      <c r="DP309" s="127" t="s">
        <v>424</v>
      </c>
      <c r="DQ309" s="91"/>
      <c r="DR309" s="91"/>
      <c r="DS309" s="91"/>
      <c r="DT309" s="91"/>
      <c r="DU309" s="91"/>
      <c r="DV309" s="91"/>
      <c r="DW309" s="91"/>
      <c r="DX309" s="91"/>
      <c r="DY309" s="91"/>
      <c r="DZ309" s="91"/>
      <c r="EA309" s="91"/>
      <c r="EB309" s="91"/>
      <c r="EC309" s="91"/>
      <c r="ED309" s="91"/>
      <c r="EE309" s="91"/>
      <c r="EF309" s="91"/>
      <c r="EG309" s="94"/>
      <c r="EH309" s="94"/>
      <c r="EI309" s="95"/>
      <c r="EJ309" s="95"/>
      <c r="EK309" s="96"/>
      <c r="EL309" s="74"/>
      <c r="EM309" s="74"/>
      <c r="EN309" s="137"/>
      <c r="EO309" s="185"/>
      <c r="EP309" s="185"/>
      <c r="EQ309" s="185" t="s">
        <v>1568</v>
      </c>
      <c r="ER309" s="185" t="s">
        <v>1569</v>
      </c>
      <c r="ES309" s="185" t="s">
        <v>1570</v>
      </c>
      <c r="ET309" s="185"/>
      <c r="EU309" s="185"/>
      <c r="EV309" s="137"/>
      <c r="EW309" s="137"/>
      <c r="EX309" s="356" t="s">
        <v>1571</v>
      </c>
      <c r="EY309" s="356"/>
      <c r="EZ309" s="356" t="s">
        <v>1572</v>
      </c>
      <c r="FA309" s="356" t="s">
        <v>590</v>
      </c>
      <c r="FB309" s="356" t="s">
        <v>658</v>
      </c>
      <c r="FC309" s="356"/>
      <c r="FD309" s="356" t="s">
        <v>1573</v>
      </c>
      <c r="FE309" s="356" t="s">
        <v>1028</v>
      </c>
      <c r="FF309" s="248"/>
      <c r="FG309" s="248"/>
      <c r="FH309" s="248"/>
      <c r="FI309" s="240">
        <v>116214</v>
      </c>
      <c r="FJ309" s="409" t="s">
        <v>593</v>
      </c>
      <c r="FK309" s="240">
        <v>49108</v>
      </c>
      <c r="FL309" s="135">
        <v>1</v>
      </c>
      <c r="FM309" s="136"/>
      <c r="FN309" s="136"/>
      <c r="FO309" s="136"/>
      <c r="FP309" s="136"/>
      <c r="FQ309" s="136"/>
      <c r="FR309" s="136"/>
      <c r="FS309" s="136"/>
      <c r="FT309" s="136"/>
      <c r="FU309" s="136"/>
      <c r="FV309" s="136"/>
      <c r="FW309" s="249"/>
      <c r="FX309" s="249"/>
      <c r="FY309" s="249"/>
      <c r="FZ309" s="249"/>
      <c r="GA309" s="249"/>
      <c r="GB309" s="249"/>
      <c r="GC309" s="249"/>
      <c r="GD309" s="249"/>
      <c r="GE309" s="249"/>
      <c r="GF309" s="249"/>
      <c r="GG309" s="249"/>
      <c r="GH309" s="249"/>
      <c r="GI309" s="249"/>
      <c r="GJ309" s="249"/>
      <c r="GK309" s="249"/>
      <c r="GL309" s="249"/>
      <c r="GM309" s="249"/>
      <c r="GN309" s="249"/>
      <c r="GO309" s="249"/>
      <c r="GP309" s="249"/>
      <c r="GQ309" s="249"/>
      <c r="GR309" s="249"/>
      <c r="GS309" s="249"/>
      <c r="GT309" s="249"/>
      <c r="GU309" s="249"/>
      <c r="GV309" s="249"/>
      <c r="GW309" s="249"/>
      <c r="GX309" s="249"/>
      <c r="GY309" s="249"/>
      <c r="GZ309" s="249"/>
      <c r="HA309" s="249"/>
      <c r="HB309" s="249"/>
      <c r="HC309" s="249"/>
      <c r="HD309" s="249"/>
      <c r="HE309" s="249"/>
      <c r="HF309" s="249"/>
      <c r="HG309" s="249"/>
      <c r="HH309" s="249"/>
      <c r="HI309" s="249"/>
      <c r="HJ309" s="249"/>
      <c r="HK309" s="249"/>
      <c r="HL309" s="249"/>
      <c r="HM309" s="249"/>
      <c r="HN309" s="249"/>
      <c r="HO309" s="249"/>
      <c r="HP309" s="249"/>
      <c r="HQ309" s="249"/>
      <c r="HR309" s="249"/>
      <c r="HS309" s="249"/>
      <c r="HT309" s="249"/>
      <c r="HU309" s="249"/>
      <c r="HV309" s="249"/>
      <c r="HW309" s="249"/>
      <c r="HX309" s="249"/>
      <c r="HY309" s="249"/>
      <c r="HZ309" s="249"/>
      <c r="IA309" s="249"/>
      <c r="IB309" s="249"/>
      <c r="IC309" s="249"/>
      <c r="ID309" s="249"/>
      <c r="IE309" s="249"/>
      <c r="IF309" s="249"/>
      <c r="IG309" s="249"/>
      <c r="IH309" s="249"/>
      <c r="II309" s="249"/>
      <c r="IJ309" s="249"/>
      <c r="IK309" s="249"/>
      <c r="IL309" s="249"/>
      <c r="IM309" s="249"/>
      <c r="IN309" s="249"/>
      <c r="IO309" s="249"/>
      <c r="IP309" s="249"/>
      <c r="IQ309" s="249"/>
      <c r="IR309" s="249"/>
      <c r="IS309" s="249"/>
      <c r="IT309" s="249"/>
      <c r="IU309" s="249"/>
      <c r="IV309" s="249"/>
      <c r="IW309" s="249"/>
      <c r="IX309" s="249"/>
      <c r="IY309" s="249"/>
      <c r="IZ309" s="249"/>
      <c r="JA309" s="249"/>
      <c r="JB309" s="249"/>
      <c r="JC309" s="249"/>
      <c r="JD309" s="249"/>
      <c r="JE309" s="249"/>
      <c r="JF309" s="249"/>
      <c r="JG309" s="249"/>
      <c r="JH309" s="249"/>
      <c r="JI309" s="249"/>
      <c r="JJ309" s="249"/>
      <c r="JK309" s="249"/>
      <c r="JL309" s="249"/>
      <c r="JM309" s="249"/>
      <c r="JN309" s="249"/>
      <c r="JO309" s="249"/>
      <c r="JP309" s="249"/>
      <c r="JQ309" s="249"/>
      <c r="JR309" s="249"/>
      <c r="JS309" s="249"/>
      <c r="JT309" s="249"/>
      <c r="JU309" s="249"/>
      <c r="JV309" s="249"/>
      <c r="JW309" s="249"/>
      <c r="JX309" s="249"/>
      <c r="JY309" s="249"/>
      <c r="JZ309" s="249"/>
      <c r="KA309" s="249"/>
      <c r="KB309" s="249"/>
      <c r="KC309" s="249"/>
      <c r="KD309" s="249"/>
      <c r="KE309" s="249"/>
      <c r="KF309" s="249"/>
      <c r="KG309" s="249"/>
      <c r="KH309" s="249"/>
      <c r="KI309" s="249"/>
      <c r="KJ309" s="249"/>
      <c r="KK309" s="249"/>
      <c r="KL309" s="249"/>
      <c r="KM309" s="249"/>
      <c r="KN309" s="249"/>
      <c r="KO309" s="249"/>
      <c r="KP309" s="249"/>
      <c r="KQ309" s="249"/>
      <c r="KR309" s="249"/>
      <c r="KS309" s="249"/>
      <c r="KT309" s="249"/>
      <c r="KU309" s="249"/>
      <c r="KV309" s="249"/>
      <c r="KW309" s="249"/>
      <c r="KX309" s="249"/>
      <c r="KY309" s="249"/>
      <c r="KZ309" s="249"/>
      <c r="LA309" s="249"/>
      <c r="LB309" s="249"/>
      <c r="LC309" s="249"/>
      <c r="LD309" s="249"/>
      <c r="LE309" s="249"/>
      <c r="LF309" s="249"/>
      <c r="LG309" s="249"/>
      <c r="LH309" s="249"/>
      <c r="LI309" s="249"/>
      <c r="LJ309" s="249"/>
      <c r="LK309" s="249"/>
      <c r="LL309" s="249"/>
      <c r="LM309" s="249"/>
      <c r="LN309" s="249"/>
      <c r="LO309" s="249"/>
      <c r="LP309" s="249"/>
      <c r="LQ309" s="249"/>
      <c r="LR309" s="249"/>
      <c r="LS309" s="249"/>
      <c r="LT309" s="249"/>
      <c r="LU309" s="249"/>
      <c r="LV309" s="249"/>
      <c r="LW309" s="249"/>
      <c r="LX309" s="249"/>
      <c r="LY309" s="249"/>
      <c r="LZ309" s="249"/>
      <c r="MA309" s="249"/>
      <c r="MB309" s="249"/>
      <c r="MC309" s="249"/>
      <c r="MD309" s="249"/>
      <c r="ME309" s="249"/>
      <c r="MF309" s="249"/>
      <c r="MG309" s="249"/>
      <c r="MH309" s="249"/>
      <c r="MI309" s="249"/>
      <c r="MJ309" s="249"/>
      <c r="MK309" s="249"/>
      <c r="ML309" s="249"/>
      <c r="MM309" s="249"/>
      <c r="MN309" s="249"/>
      <c r="MO309" s="249"/>
      <c r="MP309" s="249"/>
      <c r="MQ309" s="249"/>
      <c r="MR309" s="249"/>
      <c r="MS309" s="249"/>
      <c r="MT309" s="249"/>
      <c r="MU309" s="249"/>
      <c r="MV309" s="249"/>
      <c r="MW309" s="249"/>
      <c r="MX309" s="249"/>
      <c r="MY309" s="249"/>
      <c r="MZ309" s="249"/>
      <c r="NA309" s="249"/>
      <c r="NB309" s="249"/>
      <c r="NC309" s="249"/>
      <c r="ND309" s="249"/>
      <c r="NE309" s="249"/>
      <c r="NF309" s="249"/>
      <c r="NG309" s="249"/>
      <c r="NH309" s="249"/>
      <c r="NI309" s="249"/>
      <c r="NJ309" s="249"/>
      <c r="NK309" s="249"/>
      <c r="NL309" s="249"/>
      <c r="NM309" s="249"/>
      <c r="NN309" s="249"/>
      <c r="NO309" s="249"/>
      <c r="NP309" s="249"/>
      <c r="NQ309" s="249"/>
      <c r="NR309" s="249"/>
      <c r="NS309" s="249"/>
      <c r="NT309" s="249"/>
      <c r="NU309" s="249"/>
      <c r="NV309" s="249"/>
      <c r="NW309" s="249"/>
      <c r="NX309" s="249"/>
      <c r="NY309" s="249"/>
      <c r="NZ309" s="249"/>
      <c r="OA309" s="249"/>
      <c r="OB309" s="249"/>
      <c r="OC309" s="249"/>
      <c r="OD309" s="249"/>
      <c r="OE309" s="249"/>
      <c r="OF309" s="249"/>
      <c r="OG309" s="249"/>
      <c r="OH309" s="249"/>
      <c r="OI309" s="249"/>
      <c r="OJ309" s="249"/>
      <c r="OK309" s="249"/>
      <c r="OL309" s="249"/>
      <c r="OM309" s="249"/>
      <c r="ON309" s="249"/>
      <c r="OO309" s="249"/>
      <c r="OP309" s="249"/>
      <c r="OQ309" s="249"/>
      <c r="OR309" s="249"/>
      <c r="OS309" s="249"/>
      <c r="OT309" s="249"/>
      <c r="OU309" s="249"/>
      <c r="OV309" s="249"/>
      <c r="OW309" s="249"/>
      <c r="OX309" s="249"/>
      <c r="OY309" s="249"/>
      <c r="OZ309" s="249"/>
      <c r="PA309" s="249"/>
      <c r="PB309" s="249"/>
      <c r="PC309" s="249"/>
      <c r="PD309" s="249"/>
      <c r="PE309" s="249"/>
      <c r="PF309" s="249"/>
      <c r="PG309" s="249"/>
      <c r="PH309" s="249"/>
      <c r="PI309" s="249"/>
      <c r="PJ309" s="249"/>
      <c r="PK309" s="249"/>
      <c r="PL309" s="249"/>
      <c r="PM309" s="249"/>
      <c r="PN309" s="249"/>
      <c r="PO309" s="249"/>
      <c r="PP309" s="249"/>
      <c r="PQ309" s="249"/>
      <c r="PR309" s="249"/>
      <c r="PS309" s="249"/>
      <c r="PT309" s="249"/>
      <c r="PU309" s="249"/>
      <c r="PV309" s="249"/>
      <c r="PW309" s="249"/>
      <c r="PX309" s="249"/>
      <c r="PY309" s="249"/>
      <c r="PZ309" s="249"/>
      <c r="QA309" s="249"/>
      <c r="QB309" s="249"/>
      <c r="QC309" s="249"/>
      <c r="QD309" s="249"/>
      <c r="QE309" s="249"/>
      <c r="QF309" s="249"/>
      <c r="QG309" s="249"/>
      <c r="QH309" s="249"/>
      <c r="QI309" s="249"/>
      <c r="QJ309" s="249"/>
      <c r="QK309" s="249"/>
      <c r="QL309" s="249"/>
      <c r="QM309" s="249"/>
      <c r="QN309" s="249"/>
      <c r="QO309" s="249"/>
      <c r="QP309" s="249"/>
      <c r="QQ309" s="249"/>
      <c r="QR309" s="249"/>
      <c r="QS309" s="249"/>
      <c r="QT309" s="249"/>
      <c r="QU309" s="249"/>
      <c r="QV309" s="249"/>
      <c r="QW309" s="249"/>
      <c r="QX309" s="249"/>
      <c r="QY309" s="249"/>
      <c r="QZ309" s="249"/>
      <c r="RA309" s="249"/>
      <c r="RB309" s="249"/>
      <c r="RC309" s="249"/>
      <c r="RD309" s="249"/>
      <c r="RE309" s="249"/>
      <c r="RF309" s="249"/>
      <c r="RG309" s="249"/>
      <c r="RH309" s="249"/>
      <c r="RI309" s="249"/>
      <c r="RJ309" s="249"/>
      <c r="RK309" s="249"/>
      <c r="RL309" s="249"/>
      <c r="RM309" s="249"/>
      <c r="RN309" s="249"/>
      <c r="RO309" s="249"/>
      <c r="RP309" s="249"/>
      <c r="RQ309" s="249"/>
      <c r="RR309" s="249"/>
      <c r="RS309" s="249"/>
      <c r="RT309" s="249"/>
      <c r="RU309" s="249"/>
      <c r="RV309" s="249"/>
      <c r="RW309" s="249"/>
      <c r="RX309" s="249"/>
      <c r="RY309" s="249"/>
      <c r="RZ309" s="249"/>
      <c r="SA309" s="249"/>
      <c r="SB309" s="249"/>
      <c r="SC309" s="249"/>
      <c r="SD309" s="249"/>
      <c r="SE309" s="249"/>
      <c r="SF309" s="249"/>
      <c r="SG309" s="249"/>
      <c r="SH309" s="249"/>
      <c r="SI309" s="249"/>
      <c r="SJ309" s="249"/>
      <c r="SK309" s="249"/>
      <c r="SL309" s="249"/>
      <c r="SM309" s="249"/>
      <c r="SN309" s="249"/>
      <c r="SO309" s="249"/>
      <c r="SP309" s="249"/>
      <c r="SQ309" s="249"/>
      <c r="SR309" s="249"/>
      <c r="SS309" s="249"/>
      <c r="ST309" s="249"/>
      <c r="SU309" s="249"/>
      <c r="SV309" s="249"/>
      <c r="SW309" s="249"/>
      <c r="SX309" s="249"/>
      <c r="SY309" s="249"/>
      <c r="SZ309" s="249"/>
      <c r="TA309" s="249"/>
      <c r="TB309" s="249"/>
      <c r="TC309" s="249"/>
      <c r="TD309" s="249"/>
      <c r="TE309" s="249"/>
      <c r="TF309" s="249"/>
      <c r="TG309" s="249"/>
      <c r="TH309" s="249"/>
      <c r="TI309" s="249"/>
      <c r="TJ309" s="249"/>
      <c r="TK309" s="249"/>
      <c r="TL309" s="249"/>
      <c r="TM309" s="249"/>
      <c r="TN309" s="249"/>
      <c r="TO309" s="249"/>
      <c r="TP309" s="249"/>
      <c r="TQ309" s="249"/>
      <c r="TR309" s="249"/>
      <c r="TS309" s="249"/>
      <c r="TT309" s="249"/>
      <c r="TU309" s="249"/>
      <c r="TV309" s="249"/>
      <c r="TW309" s="249"/>
      <c r="TX309" s="249"/>
      <c r="TY309" s="249"/>
      <c r="TZ309" s="249"/>
      <c r="UA309" s="249"/>
      <c r="UB309" s="249"/>
      <c r="UC309" s="249"/>
      <c r="UD309" s="249"/>
      <c r="UE309" s="249"/>
      <c r="UF309" s="249"/>
      <c r="UG309" s="249"/>
      <c r="UH309" s="249"/>
      <c r="UI309" s="249"/>
      <c r="UJ309" s="249"/>
      <c r="UK309" s="249"/>
      <c r="UL309" s="249"/>
      <c r="UM309" s="249"/>
      <c r="UN309" s="249"/>
      <c r="UO309" s="249"/>
      <c r="UP309" s="249"/>
      <c r="UQ309" s="249"/>
      <c r="UR309" s="249"/>
      <c r="US309" s="249"/>
      <c r="UT309" s="249"/>
      <c r="UU309" s="249"/>
      <c r="UV309" s="249"/>
      <c r="UW309" s="249"/>
      <c r="UX309" s="249"/>
      <c r="UY309" s="249"/>
      <c r="UZ309" s="249"/>
      <c r="VA309" s="249"/>
      <c r="VB309" s="249"/>
      <c r="VC309" s="249"/>
      <c r="VD309" s="249"/>
      <c r="VE309" s="249"/>
      <c r="VF309" s="249"/>
      <c r="VG309" s="249"/>
      <c r="VH309" s="249"/>
      <c r="VI309" s="249"/>
      <c r="VJ309" s="249"/>
      <c r="VK309" s="249"/>
      <c r="VL309" s="249"/>
      <c r="VM309" s="249"/>
      <c r="VN309" s="249"/>
      <c r="VO309" s="249"/>
      <c r="VP309" s="249"/>
      <c r="VQ309" s="249"/>
      <c r="VR309" s="249"/>
      <c r="VS309" s="249"/>
      <c r="VT309" s="249"/>
      <c r="VU309" s="249"/>
      <c r="VV309" s="249"/>
      <c r="VW309" s="249"/>
      <c r="VX309" s="249"/>
      <c r="VY309" s="249"/>
      <c r="VZ309" s="249"/>
      <c r="WA309" s="249"/>
      <c r="WB309" s="249"/>
      <c r="WC309" s="249"/>
      <c r="WD309" s="249"/>
      <c r="WE309" s="249"/>
      <c r="WF309" s="249"/>
      <c r="WG309" s="249"/>
      <c r="WH309" s="249"/>
      <c r="WI309" s="249"/>
      <c r="WJ309" s="249"/>
      <c r="WK309" s="249"/>
      <c r="WL309" s="249"/>
      <c r="WM309" s="249"/>
      <c r="WN309" s="249"/>
      <c r="WO309" s="249"/>
      <c r="WP309" s="249"/>
      <c r="WQ309" s="249"/>
      <c r="WR309" s="249"/>
      <c r="WS309" s="249"/>
      <c r="WT309" s="249"/>
      <c r="WU309" s="249"/>
      <c r="WV309" s="249"/>
      <c r="WW309" s="249"/>
      <c r="WX309" s="249"/>
      <c r="WY309" s="249"/>
      <c r="WZ309" s="249"/>
      <c r="XA309" s="249"/>
      <c r="XB309" s="249"/>
      <c r="XC309" s="249"/>
      <c r="XD309" s="249"/>
      <c r="XE309" s="249"/>
      <c r="XF309" s="249"/>
      <c r="XG309" s="249"/>
      <c r="XH309" s="249"/>
      <c r="XI309" s="249"/>
      <c r="XJ309" s="249"/>
      <c r="XK309" s="249"/>
      <c r="XL309" s="249"/>
      <c r="XM309" s="249"/>
      <c r="XN309" s="249"/>
      <c r="XO309" s="249"/>
      <c r="XP309" s="249"/>
      <c r="XQ309" s="249"/>
      <c r="XR309" s="249"/>
      <c r="XS309" s="249"/>
      <c r="XT309" s="249"/>
      <c r="XU309" s="249"/>
      <c r="XV309" s="249"/>
      <c r="XW309" s="249"/>
      <c r="XX309" s="249"/>
      <c r="XY309" s="249"/>
      <c r="XZ309" s="249"/>
      <c r="YA309" s="249"/>
      <c r="YB309" s="249"/>
      <c r="YC309" s="249"/>
      <c r="YD309" s="249"/>
      <c r="YE309" s="249"/>
      <c r="YF309" s="249"/>
      <c r="YG309" s="249"/>
      <c r="YH309" s="249"/>
      <c r="YI309" s="249"/>
      <c r="YJ309" s="249"/>
      <c r="YK309" s="249"/>
      <c r="YL309" s="249"/>
      <c r="YM309" s="249"/>
      <c r="YN309" s="249"/>
      <c r="YO309" s="249"/>
      <c r="YP309" s="249"/>
      <c r="YQ309" s="249"/>
      <c r="YR309" s="249"/>
      <c r="YS309" s="249"/>
      <c r="YT309" s="249"/>
      <c r="YU309" s="249"/>
      <c r="YV309" s="249"/>
      <c r="YW309" s="249"/>
      <c r="YX309" s="249"/>
      <c r="YY309" s="249"/>
      <c r="YZ309" s="249"/>
      <c r="ZA309" s="249"/>
      <c r="ZB309" s="249"/>
      <c r="ZC309" s="249"/>
      <c r="ZD309" s="249"/>
      <c r="ZE309" s="249"/>
      <c r="ZF309" s="249"/>
      <c r="ZG309" s="249"/>
      <c r="ZH309" s="249"/>
      <c r="ZI309" s="249"/>
      <c r="ZJ309" s="249"/>
      <c r="ZK309" s="249"/>
      <c r="ZL309" s="249"/>
      <c r="ZM309" s="249"/>
      <c r="ZN309" s="249"/>
      <c r="ZO309" s="249"/>
      <c r="ZP309" s="249"/>
      <c r="ZQ309" s="249"/>
      <c r="ZR309" s="249"/>
      <c r="ZS309" s="249"/>
      <c r="ZT309" s="249"/>
      <c r="ZU309" s="249"/>
      <c r="ZV309" s="249"/>
      <c r="ZW309" s="249"/>
      <c r="ZX309" s="249"/>
      <c r="ZY309" s="249"/>
      <c r="ZZ309" s="249"/>
      <c r="AAA309" s="249"/>
      <c r="AAB309" s="249"/>
      <c r="AAC309" s="249"/>
      <c r="AAD309" s="249"/>
      <c r="AAE309" s="249"/>
      <c r="AAF309" s="249"/>
      <c r="AAG309" s="249"/>
      <c r="AAH309" s="249"/>
      <c r="AAI309" s="249"/>
      <c r="AAJ309" s="249"/>
      <c r="AAK309" s="249"/>
      <c r="AAL309" s="249"/>
      <c r="AAM309" s="249"/>
      <c r="AAN309" s="249"/>
      <c r="AAO309" s="249"/>
      <c r="AAP309" s="249"/>
      <c r="AAQ309" s="249"/>
      <c r="AAR309" s="249"/>
      <c r="AAS309" s="249"/>
      <c r="AAT309" s="249"/>
      <c r="AAU309" s="249"/>
      <c r="AAV309" s="249"/>
      <c r="AAW309" s="249"/>
      <c r="AAX309" s="249"/>
      <c r="AAY309" s="249"/>
      <c r="AAZ309" s="249"/>
      <c r="ABA309" s="249"/>
      <c r="ABB309" s="249"/>
      <c r="ABC309" s="249"/>
      <c r="ABD309" s="249"/>
      <c r="ABE309" s="249"/>
      <c r="ABF309" s="249"/>
      <c r="ABG309" s="249"/>
      <c r="ABH309" s="249"/>
      <c r="ABI309" s="249"/>
      <c r="ABJ309" s="249"/>
      <c r="ABK309" s="249"/>
      <c r="ABL309" s="249"/>
      <c r="ABM309" s="249"/>
      <c r="ABN309" s="249"/>
      <c r="ABO309" s="249"/>
      <c r="ABP309" s="249"/>
      <c r="ABQ309" s="249"/>
      <c r="ABR309" s="249"/>
      <c r="ABS309" s="249"/>
      <c r="ABT309" s="249"/>
      <c r="ABU309" s="249"/>
      <c r="ABV309" s="249"/>
      <c r="ABW309" s="249"/>
      <c r="ABX309" s="249"/>
      <c r="ABY309" s="249"/>
      <c r="ABZ309" s="249"/>
      <c r="ACA309" s="249"/>
      <c r="ACB309" s="249"/>
      <c r="ACC309" s="249"/>
      <c r="ACD309" s="249"/>
      <c r="ACE309" s="249"/>
      <c r="ACF309" s="249"/>
      <c r="ACG309" s="249"/>
      <c r="ACH309" s="249"/>
      <c r="ACI309" s="249"/>
      <c r="ACJ309" s="249"/>
      <c r="ACK309" s="249"/>
      <c r="ACL309" s="249"/>
      <c r="ACM309" s="249"/>
      <c r="ACN309" s="249"/>
      <c r="ACO309" s="249"/>
      <c r="ACP309" s="249"/>
      <c r="ACQ309" s="249"/>
      <c r="ACR309" s="249"/>
      <c r="ACS309" s="249"/>
      <c r="ACT309" s="249"/>
      <c r="ACU309" s="249"/>
      <c r="ACV309" s="249"/>
      <c r="ACW309" s="249"/>
      <c r="ACX309" s="249"/>
      <c r="ACY309" s="249"/>
      <c r="ACZ309" s="249"/>
      <c r="ADA309" s="249"/>
      <c r="ADB309" s="249"/>
      <c r="ADC309" s="249"/>
      <c r="ADD309" s="249"/>
      <c r="ADE309" s="249"/>
      <c r="ADF309" s="249"/>
      <c r="ADG309" s="249"/>
      <c r="ADH309" s="249"/>
      <c r="ADI309" s="249"/>
      <c r="ADJ309" s="249"/>
      <c r="ADK309" s="249"/>
      <c r="ADL309" s="249"/>
      <c r="ADM309" s="249"/>
      <c r="ADN309" s="249"/>
      <c r="ADO309" s="249"/>
      <c r="ADP309" s="249"/>
      <c r="ADQ309" s="249"/>
      <c r="ADR309" s="249"/>
      <c r="ADS309" s="249"/>
      <c r="ADT309" s="249"/>
      <c r="ADU309" s="249"/>
      <c r="ADV309" s="249"/>
      <c r="ADW309" s="249"/>
      <c r="ADX309" s="249"/>
      <c r="ADY309" s="249"/>
      <c r="ADZ309" s="249"/>
      <c r="AEA309" s="249"/>
      <c r="AEB309" s="249"/>
      <c r="AEC309" s="249"/>
      <c r="AED309" s="249"/>
      <c r="AEE309" s="249"/>
      <c r="AEF309" s="249"/>
      <c r="AEG309" s="249"/>
      <c r="AEH309" s="249"/>
      <c r="AEI309" s="249"/>
      <c r="AEJ309" s="249"/>
      <c r="AEK309" s="249"/>
      <c r="AEL309" s="249"/>
      <c r="AEM309" s="249"/>
      <c r="AEN309" s="249"/>
      <c r="AEO309" s="249"/>
      <c r="AEP309" s="249"/>
      <c r="AEQ309" s="249"/>
      <c r="AER309" s="249"/>
      <c r="AES309" s="249"/>
      <c r="AET309" s="249"/>
      <c r="AEU309" s="249"/>
      <c r="AEV309" s="249"/>
      <c r="AEW309" s="249"/>
      <c r="AEX309" s="249"/>
      <c r="AEY309" s="249"/>
      <c r="AEZ309" s="249"/>
      <c r="AFA309" s="249"/>
      <c r="AFB309" s="249"/>
      <c r="AFC309" s="249"/>
      <c r="AFD309" s="249"/>
      <c r="AFE309" s="249"/>
      <c r="AFF309" s="249"/>
      <c r="AFG309" s="249"/>
      <c r="AFH309" s="249"/>
      <c r="AFI309" s="249"/>
      <c r="AFJ309" s="249"/>
      <c r="AFK309" s="249"/>
      <c r="AFL309" s="249"/>
      <c r="AFM309" s="249"/>
      <c r="AFN309" s="249"/>
      <c r="AFO309" s="249"/>
      <c r="AFP309" s="249"/>
      <c r="AFQ309" s="249"/>
      <c r="AFR309" s="249"/>
      <c r="AFS309" s="249"/>
      <c r="AFT309" s="249"/>
      <c r="AFU309" s="249"/>
      <c r="AFV309" s="249"/>
      <c r="AFW309" s="249"/>
      <c r="AFX309" s="249"/>
      <c r="AFY309" s="249"/>
      <c r="AFZ309" s="249"/>
      <c r="AGA309" s="249"/>
      <c r="AGB309" s="249"/>
      <c r="AGC309" s="249"/>
      <c r="AGD309" s="249"/>
      <c r="AGE309" s="249"/>
      <c r="AGF309" s="249"/>
      <c r="AGG309" s="249"/>
      <c r="AGH309" s="249"/>
      <c r="AGI309" s="249"/>
      <c r="AGJ309" s="249"/>
      <c r="AGK309" s="249"/>
      <c r="AGL309" s="249"/>
      <c r="AGM309" s="249"/>
      <c r="AGN309" s="249"/>
      <c r="AGO309" s="249"/>
      <c r="AGP309" s="249"/>
      <c r="AGQ309" s="249"/>
      <c r="AGR309" s="249"/>
      <c r="AGS309" s="249"/>
      <c r="AGT309" s="249"/>
      <c r="AGU309" s="249"/>
      <c r="AGV309" s="249"/>
      <c r="AGW309" s="249"/>
      <c r="AGX309" s="249"/>
      <c r="AGY309" s="249"/>
      <c r="AGZ309" s="249"/>
      <c r="AHA309" s="249"/>
      <c r="AHB309" s="249"/>
      <c r="AHC309" s="249"/>
      <c r="AHD309" s="249"/>
      <c r="AHE309" s="249"/>
      <c r="AHF309" s="249"/>
      <c r="AHG309" s="249"/>
      <c r="AHH309" s="249"/>
      <c r="AHI309" s="249"/>
      <c r="AHJ309" s="249"/>
      <c r="AHK309" s="249"/>
      <c r="AHL309" s="249"/>
      <c r="AHM309" s="249"/>
      <c r="AHN309" s="249"/>
      <c r="AHO309" s="249"/>
      <c r="AHP309" s="249"/>
      <c r="AHQ309" s="249"/>
      <c r="AHR309" s="249"/>
      <c r="AHS309" s="249"/>
      <c r="AHT309" s="249"/>
      <c r="AHU309" s="249"/>
      <c r="AHV309" s="249"/>
      <c r="AHW309" s="249"/>
      <c r="AHX309" s="249"/>
      <c r="AHY309" s="249"/>
      <c r="AHZ309" s="249"/>
      <c r="AIA309" s="249"/>
      <c r="AIB309" s="249"/>
      <c r="AIC309" s="249"/>
      <c r="AID309" s="249"/>
      <c r="AIE309" s="249"/>
      <c r="AIF309" s="249"/>
      <c r="AIG309" s="249"/>
      <c r="AIH309" s="249"/>
      <c r="AII309" s="249"/>
      <c r="AIJ309" s="249"/>
      <c r="AIK309" s="249"/>
      <c r="AIL309" s="249"/>
      <c r="AIM309" s="249"/>
      <c r="AIN309" s="249"/>
      <c r="AIO309" s="249"/>
      <c r="AIP309" s="249"/>
      <c r="AIQ309" s="249"/>
      <c r="AIR309" s="249"/>
      <c r="AIS309" s="249"/>
      <c r="AIT309" s="249"/>
      <c r="AIU309" s="249"/>
      <c r="AIV309" s="249"/>
      <c r="AIW309" s="249"/>
      <c r="AIX309" s="249"/>
      <c r="AIY309" s="249"/>
      <c r="AIZ309" s="249"/>
      <c r="AJA309" s="249"/>
      <c r="AJB309" s="249"/>
      <c r="AJC309" s="249"/>
      <c r="AJD309" s="249"/>
      <c r="AJE309" s="249"/>
      <c r="AJF309" s="249"/>
      <c r="AJG309" s="249"/>
      <c r="AJH309" s="249"/>
      <c r="AJI309" s="249"/>
      <c r="AJJ309" s="249"/>
      <c r="AJK309" s="249"/>
      <c r="AJL309" s="249"/>
      <c r="AJM309" s="249"/>
      <c r="AJN309" s="249"/>
      <c r="AJO309" s="249"/>
      <c r="AJP309" s="249"/>
      <c r="AJQ309" s="249"/>
      <c r="AJR309" s="249"/>
      <c r="AJS309" s="249"/>
      <c r="AJT309" s="249"/>
      <c r="AJU309" s="249"/>
      <c r="AJV309" s="249"/>
      <c r="AJW309" s="249"/>
      <c r="AJX309" s="249"/>
      <c r="AJY309" s="249"/>
      <c r="AJZ309" s="249"/>
      <c r="AKA309" s="249"/>
      <c r="AKB309" s="249"/>
      <c r="AKC309" s="249"/>
      <c r="AKD309" s="249"/>
      <c r="AKE309" s="249"/>
      <c r="AKF309" s="249"/>
      <c r="AKG309" s="249"/>
      <c r="AKH309" s="249"/>
      <c r="AKI309" s="249"/>
      <c r="AKJ309" s="249"/>
      <c r="AKK309" s="249"/>
      <c r="AKL309" s="249"/>
      <c r="AKM309" s="249"/>
      <c r="AKN309" s="249"/>
      <c r="AKO309" s="249"/>
      <c r="AKP309" s="249"/>
      <c r="AKQ309" s="249"/>
      <c r="AKR309" s="249"/>
      <c r="AKS309" s="249"/>
      <c r="AKT309" s="249"/>
      <c r="AKU309" s="249"/>
      <c r="AKV309" s="249"/>
      <c r="AKW309" s="249"/>
      <c r="AKX309" s="249"/>
      <c r="AKY309" s="249"/>
      <c r="AKZ309" s="249"/>
      <c r="ALA309" s="249"/>
      <c r="ALB309" s="249"/>
      <c r="ALC309" s="249"/>
      <c r="ALD309" s="249"/>
      <c r="ALE309" s="249"/>
      <c r="ALF309" s="249"/>
      <c r="ALG309" s="249"/>
      <c r="ALH309" s="249"/>
      <c r="ALI309" s="249"/>
      <c r="ALJ309" s="249"/>
      <c r="ALK309" s="249"/>
      <c r="ALL309" s="249"/>
      <c r="ALM309" s="249"/>
      <c r="ALN309" s="249"/>
      <c r="ALO309" s="249"/>
      <c r="ALP309" s="249"/>
      <c r="ALQ309" s="249"/>
      <c r="ALR309" s="249"/>
      <c r="ALS309" s="249"/>
      <c r="ALT309" s="249"/>
      <c r="ALU309" s="249"/>
      <c r="ALV309" s="249"/>
      <c r="ALW309" s="249"/>
      <c r="ALX309" s="249"/>
      <c r="ALY309" s="249"/>
      <c r="ALZ309" s="249"/>
      <c r="AMA309" s="249"/>
      <c r="AMB309" s="249"/>
      <c r="AMC309" s="249"/>
      <c r="AMD309" s="249"/>
      <c r="AME309" s="249"/>
      <c r="AMF309" s="249"/>
      <c r="AMG309" s="249"/>
      <c r="AMH309" s="249"/>
      <c r="AMI309" s="249"/>
      <c r="AMJ309" s="249"/>
      <c r="AMK309" s="249"/>
      <c r="AML309" s="249"/>
      <c r="AMM309" s="249"/>
      <c r="AMN309" s="249"/>
      <c r="AMO309" s="249"/>
      <c r="AMP309" s="249"/>
      <c r="AMQ309" s="249"/>
      <c r="AMR309" s="249"/>
      <c r="AMS309" s="249"/>
      <c r="AMT309" s="249"/>
      <c r="AMU309" s="249"/>
      <c r="AMV309" s="249"/>
      <c r="AMW309" s="249"/>
      <c r="AMX309" s="249"/>
      <c r="AMY309" s="249"/>
      <c r="AMZ309" s="249"/>
      <c r="ANA309" s="249"/>
      <c r="ANB309" s="249"/>
      <c r="ANC309" s="249"/>
      <c r="AND309" s="249"/>
      <c r="ANE309" s="249"/>
      <c r="ANF309" s="249"/>
      <c r="ANG309" s="249"/>
      <c r="ANH309" s="249"/>
      <c r="ANI309" s="249"/>
      <c r="ANJ309" s="249"/>
      <c r="ANK309" s="249"/>
      <c r="ANL309" s="249"/>
      <c r="ANM309" s="249"/>
      <c r="ANN309" s="249"/>
      <c r="ANO309" s="249"/>
      <c r="ANP309" s="249"/>
      <c r="ANQ309" s="249"/>
      <c r="ANR309" s="249"/>
      <c r="ANS309" s="249"/>
      <c r="ANT309" s="249"/>
      <c r="ANU309" s="249"/>
      <c r="ANV309" s="249"/>
      <c r="ANW309" s="249"/>
      <c r="ANX309" s="249"/>
      <c r="ANY309" s="249"/>
      <c r="ANZ309" s="249"/>
      <c r="AOA309" s="249"/>
      <c r="AOB309" s="249"/>
      <c r="AOC309" s="249"/>
      <c r="AOD309" s="249"/>
      <c r="AOE309" s="249"/>
      <c r="AOF309" s="249"/>
      <c r="AOG309" s="249"/>
      <c r="AOH309" s="249"/>
      <c r="AOI309" s="249"/>
      <c r="AOJ309" s="249"/>
      <c r="AOK309" s="249"/>
      <c r="AOL309" s="249"/>
      <c r="AOM309" s="249"/>
      <c r="AON309" s="249"/>
      <c r="AOO309" s="249"/>
      <c r="AOP309" s="249"/>
      <c r="AOQ309" s="249"/>
      <c r="AOR309" s="249"/>
      <c r="AOS309" s="249"/>
      <c r="AOT309" s="249"/>
      <c r="AOU309" s="249"/>
      <c r="AOV309" s="249"/>
      <c r="AOW309" s="249"/>
      <c r="AOX309" s="249"/>
      <c r="AOY309" s="249"/>
      <c r="AOZ309" s="249"/>
      <c r="APA309" s="249"/>
      <c r="APB309" s="249"/>
      <c r="APC309" s="249"/>
      <c r="APD309" s="249"/>
      <c r="APE309" s="249"/>
      <c r="APF309" s="249"/>
      <c r="APG309" s="249"/>
      <c r="APH309" s="249"/>
      <c r="API309" s="249"/>
      <c r="APJ309" s="249"/>
      <c r="APK309" s="249"/>
      <c r="APL309" s="249"/>
      <c r="APM309" s="249"/>
      <c r="APN309" s="249"/>
      <c r="APO309" s="249"/>
      <c r="APP309" s="249"/>
    </row>
    <row r="310" spans="1:1108" s="153" customFormat="1">
      <c r="A310" s="42">
        <v>593</v>
      </c>
      <c r="B310" s="168">
        <v>296</v>
      </c>
      <c r="C310" s="102" t="s">
        <v>1574</v>
      </c>
      <c r="D310" s="174" t="s">
        <v>1559</v>
      </c>
      <c r="E310" s="70" t="s">
        <v>1511</v>
      </c>
      <c r="F310" s="280" t="s">
        <v>1561</v>
      </c>
      <c r="G310" s="405" t="s">
        <v>1560</v>
      </c>
      <c r="H310" s="405" t="s">
        <v>1563</v>
      </c>
      <c r="I310" s="405" t="s">
        <v>1562</v>
      </c>
      <c r="J310" s="173" t="s">
        <v>1564</v>
      </c>
      <c r="K310" s="10" t="s">
        <v>1565</v>
      </c>
      <c r="L310" s="74" t="s">
        <v>1566</v>
      </c>
      <c r="M310" s="10" t="s">
        <v>1567</v>
      </c>
      <c r="N310" s="74" t="s">
        <v>201</v>
      </c>
      <c r="O310" s="177">
        <v>100958</v>
      </c>
      <c r="P310" s="401">
        <v>68</v>
      </c>
      <c r="Q310" s="401" t="s">
        <v>0</v>
      </c>
      <c r="R310" s="401"/>
      <c r="S310" s="109" t="s">
        <v>0</v>
      </c>
      <c r="T310" s="109"/>
      <c r="U310" s="109" t="s">
        <v>0</v>
      </c>
      <c r="V310" s="109">
        <v>13</v>
      </c>
      <c r="W310" s="109" t="s">
        <v>0</v>
      </c>
      <c r="X310" s="109">
        <v>6</v>
      </c>
      <c r="Y310" s="109" t="s">
        <v>0</v>
      </c>
      <c r="Z310" s="109"/>
      <c r="AA310" s="109" t="s">
        <v>0</v>
      </c>
      <c r="AB310" s="109"/>
      <c r="AC310" s="109" t="s">
        <v>0</v>
      </c>
      <c r="AD310" s="109"/>
      <c r="AE310" s="109" t="s">
        <v>0</v>
      </c>
      <c r="AF310" s="77"/>
      <c r="AG310" s="78"/>
      <c r="AH310" s="78"/>
      <c r="AI310" s="77" t="s">
        <v>0</v>
      </c>
      <c r="AJ310" s="78"/>
      <c r="AK310" s="78"/>
      <c r="AL310" s="25" t="s">
        <v>11</v>
      </c>
      <c r="AM310" s="25"/>
      <c r="AN310" s="25"/>
      <c r="AO310" s="25"/>
      <c r="AP310" s="111">
        <v>1</v>
      </c>
      <c r="AQ310" s="111" t="s">
        <v>7</v>
      </c>
      <c r="AR310" s="83"/>
      <c r="AS310" s="83"/>
      <c r="AT310" s="265"/>
      <c r="AU310" s="266"/>
      <c r="AV310" s="266"/>
      <c r="AW310" s="74" t="s">
        <v>206</v>
      </c>
      <c r="AX310" s="74" t="s">
        <v>207</v>
      </c>
      <c r="AY310" s="74" t="s">
        <v>208</v>
      </c>
      <c r="AZ310" s="74" t="s">
        <v>209</v>
      </c>
      <c r="BA310" s="152" t="s">
        <v>210</v>
      </c>
      <c r="BB310" s="86" t="s">
        <v>211</v>
      </c>
      <c r="BC310" s="86" t="s">
        <v>212</v>
      </c>
      <c r="BD310" s="86" t="s">
        <v>213</v>
      </c>
      <c r="BE310" s="87" t="s">
        <v>1511</v>
      </c>
      <c r="BF310" s="96" t="s">
        <v>170</v>
      </c>
      <c r="BG310" s="96" t="s">
        <v>169</v>
      </c>
      <c r="BH310" s="96" t="s">
        <v>89</v>
      </c>
      <c r="BM310" s="155" t="s">
        <v>215</v>
      </c>
      <c r="BN310" s="154" t="s">
        <v>216</v>
      </c>
      <c r="BO310" s="154" t="s">
        <v>217</v>
      </c>
      <c r="BP310" s="154" t="s">
        <v>218</v>
      </c>
      <c r="BQ310" s="155" t="s">
        <v>219</v>
      </c>
      <c r="BR310" s="154" t="s">
        <v>220</v>
      </c>
      <c r="BS310" s="121" t="s">
        <v>221</v>
      </c>
      <c r="BT310" s="121" t="s">
        <v>222</v>
      </c>
      <c r="BU310" s="121" t="s">
        <v>215</v>
      </c>
      <c r="BV310" s="121" t="s">
        <v>216</v>
      </c>
      <c r="BW310" s="121" t="s">
        <v>217</v>
      </c>
      <c r="BX310" s="121" t="s">
        <v>218</v>
      </c>
      <c r="BY310" s="121" t="s">
        <v>414</v>
      </c>
      <c r="BZ310" s="155" t="s">
        <v>415</v>
      </c>
      <c r="CA310" s="268" t="s">
        <v>416</v>
      </c>
      <c r="CB310" s="268" t="s">
        <v>417</v>
      </c>
      <c r="CC310" s="154"/>
      <c r="CD310" s="155"/>
      <c r="CE310" s="155"/>
      <c r="CF310" s="154"/>
      <c r="CG310" s="154"/>
      <c r="CH310" s="154"/>
      <c r="CI310" s="154"/>
      <c r="CJ310" s="154"/>
      <c r="CK310" s="91"/>
      <c r="CL310" s="91"/>
      <c r="CM310" s="91"/>
      <c r="CN310" s="91"/>
      <c r="CO310" s="91"/>
      <c r="CP310" s="91"/>
      <c r="CQ310" s="91"/>
      <c r="CR310" s="91"/>
      <c r="CS310" s="91"/>
      <c r="CT310" s="91"/>
      <c r="CU310" s="91"/>
      <c r="CV310" s="91"/>
      <c r="CW310" s="91"/>
      <c r="CX310" s="91"/>
      <c r="CY310" s="91"/>
      <c r="CZ310" s="91"/>
      <c r="DA310" s="92"/>
      <c r="DB310" s="92"/>
      <c r="DC310" s="92"/>
      <c r="DD310" s="92"/>
      <c r="DE310" s="91" t="s">
        <v>12</v>
      </c>
      <c r="DF310" s="92"/>
      <c r="DG310" s="91"/>
      <c r="DH310" s="91"/>
      <c r="DI310" s="92"/>
      <c r="DJ310" s="91"/>
      <c r="DK310" s="91"/>
      <c r="DL310" s="91"/>
      <c r="DM310" s="127" t="s">
        <v>414</v>
      </c>
      <c r="DN310" s="127" t="s">
        <v>422</v>
      </c>
      <c r="DO310" s="127" t="s">
        <v>755</v>
      </c>
      <c r="DP310" s="127" t="s">
        <v>424</v>
      </c>
      <c r="DQ310" s="91"/>
      <c r="DR310" s="91"/>
      <c r="DS310" s="91"/>
      <c r="DT310" s="91"/>
      <c r="DU310" s="91"/>
      <c r="DV310" s="91"/>
      <c r="DW310" s="91"/>
      <c r="DX310" s="91"/>
      <c r="DY310" s="91"/>
      <c r="DZ310" s="91"/>
      <c r="EA310" s="91"/>
      <c r="EB310" s="91"/>
      <c r="EC310" s="91"/>
      <c r="ED310" s="91"/>
      <c r="EE310" s="91"/>
      <c r="EF310" s="91"/>
      <c r="EG310" s="94"/>
      <c r="EH310" s="94"/>
      <c r="EI310" s="95"/>
      <c r="EJ310" s="95"/>
      <c r="EK310" s="96"/>
      <c r="EL310" s="74"/>
      <c r="EM310" s="74"/>
      <c r="EN310" s="137"/>
      <c r="EO310" s="185"/>
      <c r="EP310" s="185"/>
      <c r="EQ310" s="185" t="s">
        <v>1568</v>
      </c>
      <c r="ER310" s="185" t="s">
        <v>1569</v>
      </c>
      <c r="ES310" s="185" t="s">
        <v>1570</v>
      </c>
      <c r="ET310" s="185"/>
      <c r="EU310" s="185"/>
      <c r="EV310" s="137"/>
      <c r="EW310" s="137"/>
      <c r="EX310" s="356" t="s">
        <v>1575</v>
      </c>
      <c r="EY310" s="356"/>
      <c r="EZ310" s="356"/>
      <c r="FA310" s="356"/>
      <c r="FB310" s="356"/>
      <c r="FC310" s="356"/>
      <c r="FD310" s="356"/>
      <c r="FE310" s="356"/>
      <c r="FF310" s="248"/>
      <c r="FG310" s="248"/>
      <c r="FH310" s="248"/>
      <c r="FI310" s="248"/>
      <c r="FJ310" s="248"/>
      <c r="FK310" s="248"/>
      <c r="FL310" s="135">
        <v>1</v>
      </c>
      <c r="FM310" s="136"/>
      <c r="FN310" s="136"/>
      <c r="FO310" s="136"/>
      <c r="FP310" s="136"/>
      <c r="FQ310" s="136"/>
      <c r="FR310" s="136"/>
      <c r="FS310" s="136"/>
      <c r="FT310" s="136"/>
      <c r="FU310" s="136"/>
      <c r="FV310" s="136"/>
      <c r="FW310" s="249"/>
      <c r="FX310" s="249"/>
      <c r="FY310" s="249"/>
      <c r="FZ310" s="249"/>
      <c r="GA310" s="249"/>
      <c r="GB310" s="249"/>
      <c r="GC310" s="249"/>
      <c r="GD310" s="249"/>
      <c r="GE310" s="249"/>
      <c r="GF310" s="249"/>
      <c r="GG310" s="249"/>
      <c r="GH310" s="249"/>
      <c r="GI310" s="249"/>
      <c r="GJ310" s="249"/>
      <c r="GK310" s="249"/>
      <c r="GL310" s="249"/>
      <c r="GM310" s="249"/>
      <c r="GN310" s="249"/>
      <c r="GO310" s="249"/>
      <c r="GP310" s="249"/>
      <c r="GQ310" s="249"/>
      <c r="GR310" s="249"/>
      <c r="GS310" s="249"/>
      <c r="GT310" s="249"/>
      <c r="GU310" s="249"/>
      <c r="GV310" s="249"/>
      <c r="GW310" s="249"/>
      <c r="GX310" s="249"/>
      <c r="GY310" s="249"/>
      <c r="GZ310" s="249"/>
      <c r="HA310" s="249"/>
      <c r="HB310" s="249"/>
      <c r="HC310" s="249"/>
      <c r="HD310" s="249"/>
      <c r="HE310" s="249"/>
      <c r="HF310" s="249"/>
      <c r="HG310" s="249"/>
      <c r="HH310" s="249"/>
      <c r="HI310" s="249"/>
      <c r="HJ310" s="249"/>
      <c r="HK310" s="249"/>
      <c r="HL310" s="249"/>
      <c r="HM310" s="249"/>
      <c r="HN310" s="249"/>
      <c r="HO310" s="249"/>
      <c r="HP310" s="249"/>
      <c r="HQ310" s="249"/>
      <c r="HR310" s="249"/>
      <c r="HS310" s="249"/>
      <c r="HT310" s="249"/>
      <c r="HU310" s="249"/>
      <c r="HV310" s="249"/>
      <c r="HW310" s="249"/>
      <c r="HX310" s="249"/>
      <c r="HY310" s="249"/>
      <c r="HZ310" s="249"/>
      <c r="IA310" s="249"/>
      <c r="IB310" s="249"/>
      <c r="IC310" s="249"/>
      <c r="ID310" s="249"/>
      <c r="IE310" s="249"/>
      <c r="IF310" s="249"/>
      <c r="IG310" s="249"/>
      <c r="IH310" s="249"/>
      <c r="II310" s="249"/>
      <c r="IJ310" s="249"/>
      <c r="IK310" s="249"/>
      <c r="IL310" s="249"/>
      <c r="IM310" s="249"/>
      <c r="IN310" s="249"/>
      <c r="IO310" s="249"/>
      <c r="IP310" s="249"/>
      <c r="IQ310" s="249"/>
      <c r="IR310" s="249"/>
      <c r="IS310" s="249"/>
      <c r="IT310" s="249"/>
      <c r="IU310" s="249"/>
      <c r="IV310" s="249"/>
      <c r="IW310" s="249"/>
      <c r="IX310" s="249"/>
      <c r="IY310" s="249"/>
      <c r="IZ310" s="249"/>
      <c r="JA310" s="249"/>
      <c r="JB310" s="249"/>
      <c r="JC310" s="249"/>
      <c r="JD310" s="249"/>
      <c r="JE310" s="249"/>
      <c r="JF310" s="249"/>
      <c r="JG310" s="249"/>
      <c r="JH310" s="249"/>
      <c r="JI310" s="249"/>
      <c r="JJ310" s="249"/>
      <c r="JK310" s="249"/>
      <c r="JL310" s="249"/>
      <c r="JM310" s="249"/>
      <c r="JN310" s="249"/>
      <c r="JO310" s="249"/>
      <c r="JP310" s="249"/>
      <c r="JQ310" s="249"/>
      <c r="JR310" s="249"/>
      <c r="JS310" s="249"/>
      <c r="JT310" s="249"/>
      <c r="JU310" s="249"/>
      <c r="JV310" s="249"/>
      <c r="JW310" s="249"/>
      <c r="JX310" s="249"/>
      <c r="JY310" s="249"/>
      <c r="JZ310" s="249"/>
      <c r="KA310" s="249"/>
      <c r="KB310" s="249"/>
      <c r="KC310" s="249"/>
      <c r="KD310" s="249"/>
      <c r="KE310" s="249"/>
      <c r="KF310" s="249"/>
      <c r="KG310" s="249"/>
      <c r="KH310" s="249"/>
      <c r="KI310" s="249"/>
      <c r="KJ310" s="249"/>
      <c r="KK310" s="249"/>
      <c r="KL310" s="249"/>
      <c r="KM310" s="249"/>
      <c r="KN310" s="249"/>
      <c r="KO310" s="249"/>
      <c r="KP310" s="249"/>
      <c r="KQ310" s="249"/>
      <c r="KR310" s="249"/>
      <c r="KS310" s="249"/>
      <c r="KT310" s="249"/>
      <c r="KU310" s="249"/>
      <c r="KV310" s="249"/>
      <c r="KW310" s="249"/>
      <c r="KX310" s="249"/>
      <c r="KY310" s="249"/>
      <c r="KZ310" s="249"/>
      <c r="LA310" s="249"/>
      <c r="LB310" s="249"/>
      <c r="LC310" s="249"/>
      <c r="LD310" s="249"/>
      <c r="LE310" s="249"/>
      <c r="LF310" s="249"/>
      <c r="LG310" s="249"/>
      <c r="LH310" s="249"/>
      <c r="LI310" s="249"/>
      <c r="LJ310" s="249"/>
      <c r="LK310" s="249"/>
      <c r="LL310" s="249"/>
      <c r="LM310" s="249"/>
      <c r="LN310" s="249"/>
      <c r="LO310" s="249"/>
      <c r="LP310" s="249"/>
      <c r="LQ310" s="249"/>
      <c r="LR310" s="249"/>
      <c r="LS310" s="249"/>
      <c r="LT310" s="249"/>
      <c r="LU310" s="249"/>
      <c r="LV310" s="249"/>
      <c r="LW310" s="249"/>
      <c r="LX310" s="249"/>
      <c r="LY310" s="249"/>
      <c r="LZ310" s="249"/>
      <c r="MA310" s="249"/>
      <c r="MB310" s="249"/>
      <c r="MC310" s="249"/>
      <c r="MD310" s="249"/>
      <c r="ME310" s="249"/>
      <c r="MF310" s="249"/>
      <c r="MG310" s="249"/>
      <c r="MH310" s="249"/>
      <c r="MI310" s="249"/>
      <c r="MJ310" s="249"/>
      <c r="MK310" s="249"/>
      <c r="ML310" s="249"/>
      <c r="MM310" s="249"/>
      <c r="MN310" s="249"/>
      <c r="MO310" s="249"/>
      <c r="MP310" s="249"/>
      <c r="MQ310" s="249"/>
      <c r="MR310" s="249"/>
      <c r="MS310" s="249"/>
      <c r="MT310" s="249"/>
      <c r="MU310" s="249"/>
      <c r="MV310" s="249"/>
      <c r="MW310" s="249"/>
      <c r="MX310" s="249"/>
      <c r="MY310" s="249"/>
      <c r="MZ310" s="249"/>
      <c r="NA310" s="249"/>
      <c r="NB310" s="249"/>
      <c r="NC310" s="249"/>
      <c r="ND310" s="249"/>
      <c r="NE310" s="249"/>
      <c r="NF310" s="249"/>
      <c r="NG310" s="249"/>
      <c r="NH310" s="249"/>
      <c r="NI310" s="249"/>
      <c r="NJ310" s="249"/>
      <c r="NK310" s="249"/>
      <c r="NL310" s="249"/>
      <c r="NM310" s="249"/>
      <c r="NN310" s="249"/>
      <c r="NO310" s="249"/>
      <c r="NP310" s="249"/>
      <c r="NQ310" s="249"/>
      <c r="NR310" s="249"/>
      <c r="NS310" s="249"/>
      <c r="NT310" s="249"/>
      <c r="NU310" s="249"/>
      <c r="NV310" s="249"/>
      <c r="NW310" s="249"/>
      <c r="NX310" s="249"/>
      <c r="NY310" s="249"/>
      <c r="NZ310" s="249"/>
      <c r="OA310" s="249"/>
      <c r="OB310" s="249"/>
      <c r="OC310" s="249"/>
      <c r="OD310" s="249"/>
      <c r="OE310" s="249"/>
      <c r="OF310" s="249"/>
      <c r="OG310" s="249"/>
      <c r="OH310" s="249"/>
      <c r="OI310" s="249"/>
      <c r="OJ310" s="249"/>
      <c r="OK310" s="249"/>
      <c r="OL310" s="249"/>
      <c r="OM310" s="249"/>
      <c r="ON310" s="249"/>
      <c r="OO310" s="249"/>
      <c r="OP310" s="249"/>
      <c r="OQ310" s="249"/>
      <c r="OR310" s="249"/>
      <c r="OS310" s="249"/>
      <c r="OT310" s="249"/>
      <c r="OU310" s="249"/>
      <c r="OV310" s="249"/>
      <c r="OW310" s="249"/>
      <c r="OX310" s="249"/>
      <c r="OY310" s="249"/>
      <c r="OZ310" s="249"/>
      <c r="PA310" s="249"/>
      <c r="PB310" s="249"/>
      <c r="PC310" s="249"/>
      <c r="PD310" s="249"/>
      <c r="PE310" s="249"/>
      <c r="PF310" s="249"/>
      <c r="PG310" s="249"/>
      <c r="PH310" s="249"/>
      <c r="PI310" s="249"/>
      <c r="PJ310" s="249"/>
      <c r="PK310" s="249"/>
      <c r="PL310" s="249"/>
      <c r="PM310" s="249"/>
      <c r="PN310" s="249"/>
      <c r="PO310" s="249"/>
      <c r="PP310" s="249"/>
      <c r="PQ310" s="249"/>
      <c r="PR310" s="249"/>
      <c r="PS310" s="249"/>
      <c r="PT310" s="249"/>
      <c r="PU310" s="249"/>
      <c r="PV310" s="249"/>
      <c r="PW310" s="249"/>
      <c r="PX310" s="249"/>
      <c r="PY310" s="249"/>
      <c r="PZ310" s="249"/>
      <c r="QA310" s="249"/>
      <c r="QB310" s="249"/>
      <c r="QC310" s="249"/>
      <c r="QD310" s="249"/>
      <c r="QE310" s="249"/>
      <c r="QF310" s="249"/>
      <c r="QG310" s="249"/>
      <c r="QH310" s="249"/>
      <c r="QI310" s="249"/>
      <c r="QJ310" s="249"/>
      <c r="QK310" s="249"/>
      <c r="QL310" s="249"/>
      <c r="QM310" s="249"/>
      <c r="QN310" s="249"/>
      <c r="QO310" s="249"/>
      <c r="QP310" s="249"/>
      <c r="QQ310" s="249"/>
      <c r="QR310" s="249"/>
      <c r="QS310" s="249"/>
      <c r="QT310" s="249"/>
      <c r="QU310" s="249"/>
      <c r="QV310" s="249"/>
      <c r="QW310" s="249"/>
      <c r="QX310" s="249"/>
      <c r="QY310" s="249"/>
      <c r="QZ310" s="249"/>
      <c r="RA310" s="249"/>
      <c r="RB310" s="249"/>
      <c r="RC310" s="249"/>
      <c r="RD310" s="249"/>
      <c r="RE310" s="249"/>
      <c r="RF310" s="249"/>
      <c r="RG310" s="249"/>
      <c r="RH310" s="249"/>
      <c r="RI310" s="249"/>
      <c r="RJ310" s="249"/>
      <c r="RK310" s="249"/>
      <c r="RL310" s="249"/>
      <c r="RM310" s="249"/>
      <c r="RN310" s="249"/>
      <c r="RO310" s="249"/>
      <c r="RP310" s="249"/>
      <c r="RQ310" s="249"/>
      <c r="RR310" s="249"/>
      <c r="RS310" s="249"/>
      <c r="RT310" s="249"/>
      <c r="RU310" s="249"/>
      <c r="RV310" s="249"/>
      <c r="RW310" s="249"/>
      <c r="RX310" s="249"/>
      <c r="RY310" s="249"/>
      <c r="RZ310" s="249"/>
      <c r="SA310" s="249"/>
      <c r="SB310" s="249"/>
      <c r="SC310" s="249"/>
      <c r="SD310" s="249"/>
      <c r="SE310" s="249"/>
      <c r="SF310" s="249"/>
      <c r="SG310" s="249"/>
      <c r="SH310" s="249"/>
      <c r="SI310" s="249"/>
      <c r="SJ310" s="249"/>
      <c r="SK310" s="249"/>
      <c r="SL310" s="249"/>
      <c r="SM310" s="249"/>
      <c r="SN310" s="249"/>
      <c r="SO310" s="249"/>
      <c r="SP310" s="249"/>
      <c r="SQ310" s="249"/>
      <c r="SR310" s="249"/>
      <c r="SS310" s="249"/>
      <c r="ST310" s="249"/>
      <c r="SU310" s="249"/>
      <c r="SV310" s="249"/>
      <c r="SW310" s="249"/>
      <c r="SX310" s="249"/>
      <c r="SY310" s="249"/>
      <c r="SZ310" s="249"/>
      <c r="TA310" s="249"/>
      <c r="TB310" s="249"/>
      <c r="TC310" s="249"/>
      <c r="TD310" s="249"/>
      <c r="TE310" s="249"/>
      <c r="TF310" s="249"/>
      <c r="TG310" s="249"/>
      <c r="TH310" s="249"/>
      <c r="TI310" s="249"/>
      <c r="TJ310" s="249"/>
      <c r="TK310" s="249"/>
      <c r="TL310" s="249"/>
      <c r="TM310" s="249"/>
      <c r="TN310" s="249"/>
      <c r="TO310" s="249"/>
      <c r="TP310" s="249"/>
      <c r="TQ310" s="249"/>
      <c r="TR310" s="249"/>
      <c r="TS310" s="249"/>
      <c r="TT310" s="249"/>
      <c r="TU310" s="249"/>
      <c r="TV310" s="249"/>
      <c r="TW310" s="249"/>
      <c r="TX310" s="249"/>
      <c r="TY310" s="249"/>
      <c r="TZ310" s="249"/>
      <c r="UA310" s="249"/>
      <c r="UB310" s="249"/>
      <c r="UC310" s="249"/>
      <c r="UD310" s="249"/>
      <c r="UE310" s="249"/>
      <c r="UF310" s="249"/>
      <c r="UG310" s="249"/>
      <c r="UH310" s="249"/>
      <c r="UI310" s="249"/>
      <c r="UJ310" s="249"/>
      <c r="UK310" s="249"/>
      <c r="UL310" s="249"/>
      <c r="UM310" s="249"/>
      <c r="UN310" s="249"/>
      <c r="UO310" s="249"/>
      <c r="UP310" s="249"/>
      <c r="UQ310" s="249"/>
      <c r="UR310" s="249"/>
      <c r="US310" s="249"/>
      <c r="UT310" s="249"/>
      <c r="UU310" s="249"/>
      <c r="UV310" s="249"/>
      <c r="UW310" s="249"/>
      <c r="UX310" s="249"/>
      <c r="UY310" s="249"/>
      <c r="UZ310" s="249"/>
      <c r="VA310" s="249"/>
      <c r="VB310" s="249"/>
      <c r="VC310" s="249"/>
      <c r="VD310" s="249"/>
      <c r="VE310" s="249"/>
      <c r="VF310" s="249"/>
      <c r="VG310" s="249"/>
      <c r="VH310" s="249"/>
      <c r="VI310" s="249"/>
      <c r="VJ310" s="249"/>
      <c r="VK310" s="249"/>
      <c r="VL310" s="249"/>
      <c r="VM310" s="249"/>
      <c r="VN310" s="249"/>
      <c r="VO310" s="249"/>
      <c r="VP310" s="249"/>
      <c r="VQ310" s="249"/>
      <c r="VR310" s="249"/>
      <c r="VS310" s="249"/>
      <c r="VT310" s="249"/>
      <c r="VU310" s="249"/>
      <c r="VV310" s="249"/>
      <c r="VW310" s="249"/>
      <c r="VX310" s="249"/>
      <c r="VY310" s="249"/>
      <c r="VZ310" s="249"/>
      <c r="WA310" s="249"/>
      <c r="WB310" s="249"/>
      <c r="WC310" s="249"/>
      <c r="WD310" s="249"/>
      <c r="WE310" s="249"/>
      <c r="WF310" s="249"/>
      <c r="WG310" s="249"/>
      <c r="WH310" s="249"/>
      <c r="WI310" s="249"/>
      <c r="WJ310" s="249"/>
      <c r="WK310" s="249"/>
      <c r="WL310" s="249"/>
      <c r="WM310" s="249"/>
      <c r="WN310" s="249"/>
      <c r="WO310" s="249"/>
      <c r="WP310" s="249"/>
      <c r="WQ310" s="249"/>
      <c r="WR310" s="249"/>
      <c r="WS310" s="249"/>
      <c r="WT310" s="249"/>
      <c r="WU310" s="249"/>
      <c r="WV310" s="249"/>
      <c r="WW310" s="249"/>
      <c r="WX310" s="249"/>
      <c r="WY310" s="249"/>
      <c r="WZ310" s="249"/>
      <c r="XA310" s="249"/>
      <c r="XB310" s="249"/>
      <c r="XC310" s="249"/>
      <c r="XD310" s="249"/>
      <c r="XE310" s="249"/>
      <c r="XF310" s="249"/>
      <c r="XG310" s="249"/>
      <c r="XH310" s="249"/>
      <c r="XI310" s="249"/>
      <c r="XJ310" s="249"/>
      <c r="XK310" s="249"/>
      <c r="XL310" s="249"/>
      <c r="XM310" s="249"/>
      <c r="XN310" s="249"/>
      <c r="XO310" s="249"/>
      <c r="XP310" s="249"/>
      <c r="XQ310" s="249"/>
      <c r="XR310" s="249"/>
      <c r="XS310" s="249"/>
      <c r="XT310" s="249"/>
      <c r="XU310" s="249"/>
      <c r="XV310" s="249"/>
      <c r="XW310" s="249"/>
      <c r="XX310" s="249"/>
      <c r="XY310" s="249"/>
      <c r="XZ310" s="249"/>
      <c r="YA310" s="249"/>
      <c r="YB310" s="249"/>
      <c r="YC310" s="249"/>
      <c r="YD310" s="249"/>
      <c r="YE310" s="249"/>
      <c r="YF310" s="249"/>
      <c r="YG310" s="249"/>
      <c r="YH310" s="249"/>
      <c r="YI310" s="249"/>
      <c r="YJ310" s="249"/>
      <c r="YK310" s="249"/>
      <c r="YL310" s="249"/>
      <c r="YM310" s="249"/>
      <c r="YN310" s="249"/>
      <c r="YO310" s="249"/>
      <c r="YP310" s="249"/>
      <c r="YQ310" s="249"/>
      <c r="YR310" s="249"/>
      <c r="YS310" s="249"/>
      <c r="YT310" s="249"/>
      <c r="YU310" s="249"/>
      <c r="YV310" s="249"/>
      <c r="YW310" s="249"/>
      <c r="YX310" s="249"/>
      <c r="YY310" s="249"/>
      <c r="YZ310" s="249"/>
      <c r="ZA310" s="249"/>
      <c r="ZB310" s="249"/>
      <c r="ZC310" s="249"/>
      <c r="ZD310" s="249"/>
      <c r="ZE310" s="249"/>
      <c r="ZF310" s="249"/>
      <c r="ZG310" s="249"/>
      <c r="ZH310" s="249"/>
      <c r="ZI310" s="249"/>
      <c r="ZJ310" s="249"/>
      <c r="ZK310" s="249"/>
      <c r="ZL310" s="249"/>
      <c r="ZM310" s="249"/>
      <c r="ZN310" s="249"/>
      <c r="ZO310" s="249"/>
      <c r="ZP310" s="249"/>
      <c r="ZQ310" s="249"/>
      <c r="ZR310" s="249"/>
      <c r="ZS310" s="249"/>
      <c r="ZT310" s="249"/>
      <c r="ZU310" s="249"/>
      <c r="ZV310" s="249"/>
      <c r="ZW310" s="249"/>
      <c r="ZX310" s="249"/>
      <c r="ZY310" s="249"/>
      <c r="ZZ310" s="249"/>
      <c r="AAA310" s="249"/>
      <c r="AAB310" s="249"/>
      <c r="AAC310" s="249"/>
      <c r="AAD310" s="249"/>
      <c r="AAE310" s="249"/>
      <c r="AAF310" s="249"/>
      <c r="AAG310" s="249"/>
      <c r="AAH310" s="249"/>
      <c r="AAI310" s="249"/>
      <c r="AAJ310" s="249"/>
      <c r="AAK310" s="249"/>
      <c r="AAL310" s="249"/>
      <c r="AAM310" s="249"/>
      <c r="AAN310" s="249"/>
      <c r="AAO310" s="249"/>
      <c r="AAP310" s="249"/>
      <c r="AAQ310" s="249"/>
      <c r="AAR310" s="249"/>
      <c r="AAS310" s="249"/>
      <c r="AAT310" s="249"/>
      <c r="AAU310" s="249"/>
      <c r="AAV310" s="249"/>
      <c r="AAW310" s="249"/>
      <c r="AAX310" s="249"/>
      <c r="AAY310" s="249"/>
      <c r="AAZ310" s="249"/>
      <c r="ABA310" s="249"/>
      <c r="ABB310" s="249"/>
      <c r="ABC310" s="249"/>
      <c r="ABD310" s="249"/>
      <c r="ABE310" s="249"/>
      <c r="ABF310" s="249"/>
      <c r="ABG310" s="249"/>
      <c r="ABH310" s="249"/>
      <c r="ABI310" s="249"/>
      <c r="ABJ310" s="249"/>
      <c r="ABK310" s="249"/>
      <c r="ABL310" s="249"/>
      <c r="ABM310" s="249"/>
      <c r="ABN310" s="249"/>
      <c r="ABO310" s="249"/>
      <c r="ABP310" s="249"/>
      <c r="ABQ310" s="249"/>
      <c r="ABR310" s="249"/>
      <c r="ABS310" s="249"/>
      <c r="ABT310" s="249"/>
      <c r="ABU310" s="249"/>
      <c r="ABV310" s="249"/>
      <c r="ABW310" s="249"/>
      <c r="ABX310" s="249"/>
      <c r="ABY310" s="249"/>
      <c r="ABZ310" s="249"/>
      <c r="ACA310" s="249"/>
      <c r="ACB310" s="249"/>
      <c r="ACC310" s="249"/>
      <c r="ACD310" s="249"/>
      <c r="ACE310" s="249"/>
      <c r="ACF310" s="249"/>
      <c r="ACG310" s="249"/>
      <c r="ACH310" s="249"/>
      <c r="ACI310" s="249"/>
      <c r="ACJ310" s="249"/>
      <c r="ACK310" s="249"/>
      <c r="ACL310" s="249"/>
      <c r="ACM310" s="249"/>
      <c r="ACN310" s="249"/>
      <c r="ACO310" s="249"/>
      <c r="ACP310" s="249"/>
      <c r="ACQ310" s="249"/>
      <c r="ACR310" s="249"/>
      <c r="ACS310" s="249"/>
      <c r="ACT310" s="249"/>
      <c r="ACU310" s="249"/>
      <c r="ACV310" s="249"/>
      <c r="ACW310" s="249"/>
      <c r="ACX310" s="249"/>
      <c r="ACY310" s="249"/>
      <c r="ACZ310" s="249"/>
      <c r="ADA310" s="249"/>
      <c r="ADB310" s="249"/>
      <c r="ADC310" s="249"/>
      <c r="ADD310" s="249"/>
      <c r="ADE310" s="249"/>
      <c r="ADF310" s="249"/>
      <c r="ADG310" s="249"/>
      <c r="ADH310" s="249"/>
      <c r="ADI310" s="249"/>
      <c r="ADJ310" s="249"/>
      <c r="ADK310" s="249"/>
      <c r="ADL310" s="249"/>
      <c r="ADM310" s="249"/>
      <c r="ADN310" s="249"/>
      <c r="ADO310" s="249"/>
      <c r="ADP310" s="249"/>
      <c r="ADQ310" s="249"/>
      <c r="ADR310" s="249"/>
      <c r="ADS310" s="249"/>
      <c r="ADT310" s="249"/>
      <c r="ADU310" s="249"/>
      <c r="ADV310" s="249"/>
      <c r="ADW310" s="249"/>
      <c r="ADX310" s="249"/>
      <c r="ADY310" s="249"/>
      <c r="ADZ310" s="249"/>
      <c r="AEA310" s="249"/>
      <c r="AEB310" s="249"/>
      <c r="AEC310" s="249"/>
      <c r="AED310" s="249"/>
      <c r="AEE310" s="249"/>
      <c r="AEF310" s="249"/>
      <c r="AEG310" s="249"/>
      <c r="AEH310" s="249"/>
      <c r="AEI310" s="249"/>
      <c r="AEJ310" s="249"/>
      <c r="AEK310" s="249"/>
      <c r="AEL310" s="249"/>
      <c r="AEM310" s="249"/>
      <c r="AEN310" s="249"/>
      <c r="AEO310" s="249"/>
      <c r="AEP310" s="249"/>
      <c r="AEQ310" s="249"/>
      <c r="AER310" s="249"/>
      <c r="AES310" s="249"/>
      <c r="AET310" s="249"/>
      <c r="AEU310" s="249"/>
      <c r="AEV310" s="249"/>
      <c r="AEW310" s="249"/>
      <c r="AEX310" s="249"/>
      <c r="AEY310" s="249"/>
      <c r="AEZ310" s="249"/>
      <c r="AFA310" s="249"/>
      <c r="AFB310" s="249"/>
      <c r="AFC310" s="249"/>
      <c r="AFD310" s="249"/>
      <c r="AFE310" s="249"/>
      <c r="AFF310" s="249"/>
      <c r="AFG310" s="249"/>
      <c r="AFH310" s="249"/>
      <c r="AFI310" s="249"/>
      <c r="AFJ310" s="249"/>
      <c r="AFK310" s="249"/>
      <c r="AFL310" s="249"/>
      <c r="AFM310" s="249"/>
      <c r="AFN310" s="249"/>
      <c r="AFO310" s="249"/>
      <c r="AFP310" s="249"/>
      <c r="AFQ310" s="249"/>
      <c r="AFR310" s="249"/>
      <c r="AFS310" s="249"/>
      <c r="AFT310" s="249"/>
      <c r="AFU310" s="249"/>
      <c r="AFV310" s="249"/>
      <c r="AFW310" s="249"/>
      <c r="AFX310" s="249"/>
      <c r="AFY310" s="249"/>
      <c r="AFZ310" s="249"/>
      <c r="AGA310" s="249"/>
      <c r="AGB310" s="249"/>
      <c r="AGC310" s="249"/>
      <c r="AGD310" s="249"/>
      <c r="AGE310" s="249"/>
      <c r="AGF310" s="249"/>
      <c r="AGG310" s="249"/>
      <c r="AGH310" s="249"/>
      <c r="AGI310" s="249"/>
      <c r="AGJ310" s="249"/>
      <c r="AGK310" s="249"/>
      <c r="AGL310" s="249"/>
      <c r="AGM310" s="249"/>
      <c r="AGN310" s="249"/>
      <c r="AGO310" s="249"/>
      <c r="AGP310" s="249"/>
      <c r="AGQ310" s="249"/>
      <c r="AGR310" s="249"/>
      <c r="AGS310" s="249"/>
      <c r="AGT310" s="249"/>
      <c r="AGU310" s="249"/>
      <c r="AGV310" s="249"/>
      <c r="AGW310" s="249"/>
      <c r="AGX310" s="249"/>
      <c r="AGY310" s="249"/>
      <c r="AGZ310" s="249"/>
      <c r="AHA310" s="249"/>
      <c r="AHB310" s="249"/>
      <c r="AHC310" s="249"/>
      <c r="AHD310" s="249"/>
      <c r="AHE310" s="249"/>
      <c r="AHF310" s="249"/>
      <c r="AHG310" s="249"/>
      <c r="AHH310" s="249"/>
      <c r="AHI310" s="249"/>
      <c r="AHJ310" s="249"/>
      <c r="AHK310" s="249"/>
      <c r="AHL310" s="249"/>
      <c r="AHM310" s="249"/>
      <c r="AHN310" s="249"/>
      <c r="AHO310" s="249"/>
      <c r="AHP310" s="249"/>
      <c r="AHQ310" s="249"/>
      <c r="AHR310" s="249"/>
      <c r="AHS310" s="249"/>
      <c r="AHT310" s="249"/>
      <c r="AHU310" s="249"/>
      <c r="AHV310" s="249"/>
      <c r="AHW310" s="249"/>
      <c r="AHX310" s="249"/>
      <c r="AHY310" s="249"/>
      <c r="AHZ310" s="249"/>
      <c r="AIA310" s="249"/>
      <c r="AIB310" s="249"/>
      <c r="AIC310" s="249"/>
      <c r="AID310" s="249"/>
      <c r="AIE310" s="249"/>
      <c r="AIF310" s="249"/>
      <c r="AIG310" s="249"/>
      <c r="AIH310" s="249"/>
      <c r="AII310" s="249"/>
      <c r="AIJ310" s="249"/>
      <c r="AIK310" s="249"/>
      <c r="AIL310" s="249"/>
      <c r="AIM310" s="249"/>
      <c r="AIN310" s="249"/>
      <c r="AIO310" s="249"/>
      <c r="AIP310" s="249"/>
      <c r="AIQ310" s="249"/>
      <c r="AIR310" s="249"/>
      <c r="AIS310" s="249"/>
      <c r="AIT310" s="249"/>
      <c r="AIU310" s="249"/>
      <c r="AIV310" s="249"/>
      <c r="AIW310" s="249"/>
      <c r="AIX310" s="249"/>
      <c r="AIY310" s="249"/>
      <c r="AIZ310" s="249"/>
      <c r="AJA310" s="249"/>
      <c r="AJB310" s="249"/>
      <c r="AJC310" s="249"/>
      <c r="AJD310" s="249"/>
      <c r="AJE310" s="249"/>
      <c r="AJF310" s="249"/>
      <c r="AJG310" s="249"/>
      <c r="AJH310" s="249"/>
      <c r="AJI310" s="249"/>
      <c r="AJJ310" s="249"/>
      <c r="AJK310" s="249"/>
      <c r="AJL310" s="249"/>
      <c r="AJM310" s="249"/>
      <c r="AJN310" s="249"/>
      <c r="AJO310" s="249"/>
      <c r="AJP310" s="249"/>
      <c r="AJQ310" s="249"/>
      <c r="AJR310" s="249"/>
      <c r="AJS310" s="249"/>
      <c r="AJT310" s="249"/>
      <c r="AJU310" s="249"/>
      <c r="AJV310" s="249"/>
      <c r="AJW310" s="249"/>
      <c r="AJX310" s="249"/>
      <c r="AJY310" s="249"/>
      <c r="AJZ310" s="249"/>
      <c r="AKA310" s="249"/>
      <c r="AKB310" s="249"/>
      <c r="AKC310" s="249"/>
      <c r="AKD310" s="249"/>
      <c r="AKE310" s="249"/>
      <c r="AKF310" s="249"/>
      <c r="AKG310" s="249"/>
      <c r="AKH310" s="249"/>
      <c r="AKI310" s="249"/>
      <c r="AKJ310" s="249"/>
      <c r="AKK310" s="249"/>
      <c r="AKL310" s="249"/>
      <c r="AKM310" s="249"/>
      <c r="AKN310" s="249"/>
      <c r="AKO310" s="249"/>
      <c r="AKP310" s="249"/>
      <c r="AKQ310" s="249"/>
      <c r="AKR310" s="249"/>
      <c r="AKS310" s="249"/>
      <c r="AKT310" s="249"/>
      <c r="AKU310" s="249"/>
      <c r="AKV310" s="249"/>
      <c r="AKW310" s="249"/>
      <c r="AKX310" s="249"/>
      <c r="AKY310" s="249"/>
      <c r="AKZ310" s="249"/>
      <c r="ALA310" s="249"/>
      <c r="ALB310" s="249"/>
      <c r="ALC310" s="249"/>
      <c r="ALD310" s="249"/>
      <c r="ALE310" s="249"/>
      <c r="ALF310" s="249"/>
      <c r="ALG310" s="249"/>
      <c r="ALH310" s="249"/>
      <c r="ALI310" s="249"/>
      <c r="ALJ310" s="249"/>
      <c r="ALK310" s="249"/>
      <c r="ALL310" s="249"/>
      <c r="ALM310" s="249"/>
      <c r="ALN310" s="249"/>
      <c r="ALO310" s="249"/>
      <c r="ALP310" s="249"/>
      <c r="ALQ310" s="249"/>
      <c r="ALR310" s="249"/>
      <c r="ALS310" s="249"/>
      <c r="ALT310" s="249"/>
      <c r="ALU310" s="249"/>
      <c r="ALV310" s="249"/>
      <c r="ALW310" s="249"/>
      <c r="ALX310" s="249"/>
      <c r="ALY310" s="249"/>
      <c r="ALZ310" s="249"/>
      <c r="AMA310" s="249"/>
      <c r="AMB310" s="249"/>
      <c r="AMC310" s="249"/>
      <c r="AMD310" s="249"/>
      <c r="AME310" s="249"/>
      <c r="AMF310" s="249"/>
      <c r="AMG310" s="249"/>
      <c r="AMH310" s="249"/>
      <c r="AMI310" s="249"/>
      <c r="AMJ310" s="249"/>
      <c r="AMK310" s="249"/>
      <c r="AML310" s="249"/>
      <c r="AMM310" s="249"/>
      <c r="AMN310" s="249"/>
      <c r="AMO310" s="249"/>
      <c r="AMP310" s="249"/>
      <c r="AMQ310" s="249"/>
      <c r="AMR310" s="249"/>
      <c r="AMS310" s="249"/>
      <c r="AMT310" s="249"/>
      <c r="AMU310" s="249"/>
      <c r="AMV310" s="249"/>
      <c r="AMW310" s="249"/>
      <c r="AMX310" s="249"/>
      <c r="AMY310" s="249"/>
      <c r="AMZ310" s="249"/>
      <c r="ANA310" s="249"/>
      <c r="ANB310" s="249"/>
      <c r="ANC310" s="249"/>
      <c r="AND310" s="249"/>
      <c r="ANE310" s="249"/>
      <c r="ANF310" s="249"/>
      <c r="ANG310" s="249"/>
      <c r="ANH310" s="249"/>
      <c r="ANI310" s="249"/>
      <c r="ANJ310" s="249"/>
      <c r="ANK310" s="249"/>
      <c r="ANL310" s="249"/>
      <c r="ANM310" s="249"/>
      <c r="ANN310" s="249"/>
      <c r="ANO310" s="249"/>
      <c r="ANP310" s="249"/>
      <c r="ANQ310" s="249"/>
      <c r="ANR310" s="249"/>
      <c r="ANS310" s="249"/>
      <c r="ANT310" s="249"/>
      <c r="ANU310" s="249"/>
      <c r="ANV310" s="249"/>
      <c r="ANW310" s="249"/>
      <c r="ANX310" s="249"/>
      <c r="ANY310" s="249"/>
      <c r="ANZ310" s="249"/>
      <c r="AOA310" s="249"/>
      <c r="AOB310" s="249"/>
      <c r="AOC310" s="249"/>
      <c r="AOD310" s="249"/>
      <c r="AOE310" s="249"/>
      <c r="AOF310" s="249"/>
      <c r="AOG310" s="249"/>
      <c r="AOH310" s="249"/>
      <c r="AOI310" s="249"/>
      <c r="AOJ310" s="249"/>
      <c r="AOK310" s="249"/>
      <c r="AOL310" s="249"/>
      <c r="AOM310" s="249"/>
      <c r="AON310" s="249"/>
      <c r="AOO310" s="249"/>
      <c r="AOP310" s="249"/>
      <c r="AOQ310" s="249"/>
      <c r="AOR310" s="249"/>
      <c r="AOS310" s="249"/>
      <c r="AOT310" s="249"/>
      <c r="AOU310" s="249"/>
      <c r="AOV310" s="249"/>
      <c r="AOW310" s="249"/>
      <c r="AOX310" s="249"/>
      <c r="AOY310" s="249"/>
      <c r="AOZ310" s="249"/>
      <c r="APA310" s="249"/>
      <c r="APB310" s="249"/>
      <c r="APC310" s="249"/>
      <c r="APD310" s="249"/>
      <c r="APE310" s="249"/>
      <c r="APF310" s="249"/>
      <c r="APG310" s="249"/>
      <c r="APH310" s="249"/>
      <c r="API310" s="249"/>
      <c r="APJ310" s="249"/>
      <c r="APK310" s="249"/>
      <c r="APL310" s="249"/>
      <c r="APM310" s="249"/>
      <c r="APN310" s="249"/>
      <c r="APO310" s="249"/>
      <c r="APP310" s="249"/>
    </row>
    <row r="311" spans="1:1108" s="173" customFormat="1">
      <c r="A311" s="42">
        <v>594</v>
      </c>
      <c r="B311" s="168">
        <v>297</v>
      </c>
      <c r="C311" s="102" t="s">
        <v>700</v>
      </c>
      <c r="D311" s="174" t="s">
        <v>1559</v>
      </c>
      <c r="E311" s="70" t="s">
        <v>1511</v>
      </c>
      <c r="F311" s="280" t="s">
        <v>1561</v>
      </c>
      <c r="G311" s="405" t="s">
        <v>1560</v>
      </c>
      <c r="H311" s="405" t="s">
        <v>1563</v>
      </c>
      <c r="I311" s="405" t="s">
        <v>1562</v>
      </c>
      <c r="J311" s="173" t="s">
        <v>1564</v>
      </c>
      <c r="K311" s="10" t="s">
        <v>1565</v>
      </c>
      <c r="L311" s="74" t="s">
        <v>1566</v>
      </c>
      <c r="M311" s="10" t="s">
        <v>1567</v>
      </c>
      <c r="N311" s="74" t="s">
        <v>201</v>
      </c>
      <c r="O311" s="177">
        <v>100959</v>
      </c>
      <c r="P311" s="401">
        <v>80</v>
      </c>
      <c r="Q311" s="401" t="s">
        <v>0</v>
      </c>
      <c r="R311" s="401"/>
      <c r="S311" s="109" t="s">
        <v>0</v>
      </c>
      <c r="T311" s="109"/>
      <c r="U311" s="109" t="s">
        <v>0</v>
      </c>
      <c r="V311" s="109">
        <v>12.5</v>
      </c>
      <c r="W311" s="109" t="s">
        <v>0</v>
      </c>
      <c r="X311" s="109">
        <v>6</v>
      </c>
      <c r="Y311" s="109" t="s">
        <v>0</v>
      </c>
      <c r="Z311" s="109"/>
      <c r="AA311" s="109" t="s">
        <v>0</v>
      </c>
      <c r="AB311" s="109"/>
      <c r="AC311" s="109" t="s">
        <v>0</v>
      </c>
      <c r="AD311" s="109"/>
      <c r="AE311" s="109" t="s">
        <v>0</v>
      </c>
      <c r="AF311" s="77"/>
      <c r="AG311" s="78"/>
      <c r="AH311" s="78"/>
      <c r="AI311" s="77" t="s">
        <v>0</v>
      </c>
      <c r="AJ311" s="78"/>
      <c r="AK311" s="78"/>
      <c r="AL311" s="25" t="s">
        <v>11</v>
      </c>
      <c r="AM311" s="25"/>
      <c r="AN311" s="25"/>
      <c r="AO311" s="25"/>
      <c r="AP311" s="111">
        <v>1</v>
      </c>
      <c r="AQ311" s="111" t="s">
        <v>7</v>
      </c>
      <c r="AR311" s="83"/>
      <c r="AS311" s="83"/>
      <c r="AT311" s="265"/>
      <c r="AU311" s="266"/>
      <c r="AV311" s="266"/>
      <c r="AW311" s="74" t="s">
        <v>206</v>
      </c>
      <c r="AX311" s="74" t="s">
        <v>207</v>
      </c>
      <c r="AY311" s="74" t="s">
        <v>208</v>
      </c>
      <c r="AZ311" s="74" t="s">
        <v>209</v>
      </c>
      <c r="BA311" s="152" t="s">
        <v>210</v>
      </c>
      <c r="BB311" s="86" t="s">
        <v>211</v>
      </c>
      <c r="BC311" s="86" t="s">
        <v>212</v>
      </c>
      <c r="BD311" s="86" t="s">
        <v>213</v>
      </c>
      <c r="BE311" s="87" t="s">
        <v>1511</v>
      </c>
      <c r="BF311" s="96" t="s">
        <v>170</v>
      </c>
      <c r="BG311" s="96" t="s">
        <v>169</v>
      </c>
      <c r="BH311" s="96" t="s">
        <v>89</v>
      </c>
      <c r="BM311" s="155" t="s">
        <v>215</v>
      </c>
      <c r="BN311" s="154" t="s">
        <v>216</v>
      </c>
      <c r="BO311" s="154" t="s">
        <v>217</v>
      </c>
      <c r="BP311" s="154" t="s">
        <v>218</v>
      </c>
      <c r="BQ311" s="155" t="s">
        <v>219</v>
      </c>
      <c r="BR311" s="154" t="s">
        <v>220</v>
      </c>
      <c r="BS311" s="121" t="s">
        <v>221</v>
      </c>
      <c r="BT311" s="121" t="s">
        <v>222</v>
      </c>
      <c r="BU311" s="121" t="s">
        <v>215</v>
      </c>
      <c r="BV311" s="121" t="s">
        <v>216</v>
      </c>
      <c r="BW311" s="121" t="s">
        <v>217</v>
      </c>
      <c r="BX311" s="121" t="s">
        <v>218</v>
      </c>
      <c r="BY311" s="121" t="s">
        <v>414</v>
      </c>
      <c r="BZ311" s="155" t="s">
        <v>415</v>
      </c>
      <c r="CA311" s="268" t="s">
        <v>416</v>
      </c>
      <c r="CB311" s="268" t="s">
        <v>417</v>
      </c>
      <c r="CC311" s="154"/>
      <c r="CD311" s="155"/>
      <c r="CE311" s="155"/>
      <c r="CF311" s="154"/>
      <c r="CG311" s="154"/>
      <c r="CH311" s="154"/>
      <c r="CI311" s="154"/>
      <c r="CJ311" s="154"/>
      <c r="CK311" s="91"/>
      <c r="CL311" s="91"/>
      <c r="CM311" s="91"/>
      <c r="CN311" s="91"/>
      <c r="CO311" s="91"/>
      <c r="CP311" s="91"/>
      <c r="CQ311" s="91"/>
      <c r="CR311" s="91"/>
      <c r="CS311" s="91"/>
      <c r="CT311" s="91"/>
      <c r="CU311" s="91"/>
      <c r="CV311" s="91"/>
      <c r="CW311" s="91"/>
      <c r="CX311" s="91"/>
      <c r="CY311" s="91"/>
      <c r="CZ311" s="91"/>
      <c r="DA311" s="92"/>
      <c r="DB311" s="92"/>
      <c r="DC311" s="92"/>
      <c r="DD311" s="92"/>
      <c r="DE311" s="91" t="s">
        <v>12</v>
      </c>
      <c r="DF311" s="92"/>
      <c r="DG311" s="91"/>
      <c r="DH311" s="91"/>
      <c r="DI311" s="92"/>
      <c r="DJ311" s="91"/>
      <c r="DK311" s="91"/>
      <c r="DL311" s="91"/>
      <c r="DM311" s="127" t="s">
        <v>414</v>
      </c>
      <c r="DN311" s="127" t="s">
        <v>422</v>
      </c>
      <c r="DO311" s="127" t="s">
        <v>755</v>
      </c>
      <c r="DP311" s="127" t="s">
        <v>424</v>
      </c>
      <c r="DQ311" s="91"/>
      <c r="DR311" s="91"/>
      <c r="DS311" s="91"/>
      <c r="DT311" s="91"/>
      <c r="DU311" s="91"/>
      <c r="DV311" s="91"/>
      <c r="DW311" s="91"/>
      <c r="DX311" s="91"/>
      <c r="DY311" s="91"/>
      <c r="DZ311" s="91"/>
      <c r="EA311" s="91"/>
      <c r="EB311" s="91"/>
      <c r="EC311" s="91"/>
      <c r="ED311" s="91"/>
      <c r="EE311" s="91"/>
      <c r="EF311" s="91"/>
      <c r="EG311" s="94"/>
      <c r="EH311" s="94"/>
      <c r="EI311" s="95"/>
      <c r="EJ311" s="95"/>
      <c r="EK311" s="96"/>
      <c r="EL311" s="74"/>
      <c r="EM311" s="74"/>
      <c r="EN311" s="137"/>
      <c r="EO311" s="185"/>
      <c r="EP311" s="185"/>
      <c r="EQ311" s="185" t="s">
        <v>1568</v>
      </c>
      <c r="ER311" s="185" t="s">
        <v>1569</v>
      </c>
      <c r="ES311" s="185" t="s">
        <v>1570</v>
      </c>
      <c r="ET311" s="185"/>
      <c r="EU311" s="185"/>
      <c r="EV311" s="137"/>
      <c r="EW311" s="137"/>
      <c r="EX311" s="356" t="s">
        <v>678</v>
      </c>
      <c r="EY311" s="356"/>
      <c r="EZ311" s="356" t="s">
        <v>707</v>
      </c>
      <c r="FA311" s="356"/>
      <c r="FB311" s="356"/>
      <c r="FC311" s="356"/>
      <c r="FD311" s="356"/>
      <c r="FE311" s="356"/>
      <c r="FF311" s="248"/>
      <c r="FG311" s="248"/>
      <c r="FH311" s="248"/>
      <c r="FI311" s="248"/>
      <c r="FJ311" s="248"/>
      <c r="FK311" s="248"/>
      <c r="FL311" s="135">
        <v>1</v>
      </c>
      <c r="FM311" s="136"/>
      <c r="FN311" s="136"/>
      <c r="FO311" s="136"/>
      <c r="FP311" s="136"/>
      <c r="FQ311" s="136"/>
      <c r="FR311" s="136"/>
      <c r="FS311" s="136"/>
      <c r="FT311" s="136"/>
      <c r="FU311" s="136"/>
      <c r="FV311" s="136"/>
      <c r="FW311" s="249"/>
      <c r="FX311" s="249"/>
      <c r="FY311" s="249"/>
      <c r="FZ311" s="249"/>
      <c r="GA311" s="249"/>
      <c r="GB311" s="249"/>
      <c r="GC311" s="249"/>
      <c r="GD311" s="249"/>
      <c r="GE311" s="249"/>
      <c r="GF311" s="249"/>
      <c r="GG311" s="249"/>
      <c r="GH311" s="249"/>
      <c r="GI311" s="249"/>
      <c r="GJ311" s="249"/>
      <c r="GK311" s="249"/>
      <c r="GL311" s="249"/>
      <c r="GM311" s="249"/>
      <c r="GN311" s="249"/>
      <c r="GO311" s="249"/>
      <c r="GP311" s="249"/>
      <c r="GQ311" s="249"/>
      <c r="GR311" s="249"/>
      <c r="GS311" s="249"/>
      <c r="GT311" s="249"/>
      <c r="GU311" s="249"/>
      <c r="GV311" s="249"/>
      <c r="GW311" s="249"/>
      <c r="GX311" s="249"/>
      <c r="GY311" s="249"/>
      <c r="GZ311" s="249"/>
      <c r="HA311" s="249"/>
      <c r="HB311" s="249"/>
      <c r="HC311" s="249"/>
      <c r="HD311" s="249"/>
      <c r="HE311" s="249"/>
      <c r="HF311" s="249"/>
      <c r="HG311" s="249"/>
      <c r="HH311" s="249"/>
      <c r="HI311" s="249"/>
      <c r="HJ311" s="249"/>
      <c r="HK311" s="249"/>
      <c r="HL311" s="249"/>
      <c r="HM311" s="249"/>
      <c r="HN311" s="249"/>
      <c r="HO311" s="249"/>
      <c r="HP311" s="249"/>
      <c r="HQ311" s="249"/>
      <c r="HR311" s="249"/>
      <c r="HS311" s="249"/>
      <c r="HT311" s="249"/>
      <c r="HU311" s="249"/>
      <c r="HV311" s="249"/>
      <c r="HW311" s="249"/>
      <c r="HX311" s="249"/>
      <c r="HY311" s="249"/>
      <c r="HZ311" s="249"/>
      <c r="IA311" s="249"/>
      <c r="IB311" s="249"/>
      <c r="IC311" s="249"/>
      <c r="ID311" s="249"/>
      <c r="IE311" s="249"/>
      <c r="IF311" s="249"/>
      <c r="IG311" s="249"/>
      <c r="IH311" s="249"/>
      <c r="II311" s="249"/>
      <c r="IJ311" s="249"/>
      <c r="IK311" s="249"/>
      <c r="IL311" s="249"/>
      <c r="IM311" s="249"/>
      <c r="IN311" s="249"/>
      <c r="IO311" s="249"/>
      <c r="IP311" s="249"/>
      <c r="IQ311" s="249"/>
      <c r="IR311" s="249"/>
      <c r="IS311" s="249"/>
      <c r="IT311" s="249"/>
      <c r="IU311" s="249"/>
      <c r="IV311" s="249"/>
      <c r="IW311" s="249"/>
      <c r="IX311" s="249"/>
      <c r="IY311" s="249"/>
      <c r="IZ311" s="249"/>
      <c r="JA311" s="249"/>
      <c r="JB311" s="249"/>
      <c r="JC311" s="249"/>
      <c r="JD311" s="249"/>
      <c r="JE311" s="249"/>
      <c r="JF311" s="249"/>
      <c r="JG311" s="249"/>
      <c r="JH311" s="249"/>
      <c r="JI311" s="249"/>
      <c r="JJ311" s="249"/>
      <c r="JK311" s="249"/>
      <c r="JL311" s="249"/>
      <c r="JM311" s="249"/>
      <c r="JN311" s="249"/>
      <c r="JO311" s="249"/>
      <c r="JP311" s="249"/>
      <c r="JQ311" s="249"/>
      <c r="JR311" s="249"/>
      <c r="JS311" s="249"/>
      <c r="JT311" s="249"/>
      <c r="JU311" s="249"/>
      <c r="JV311" s="249"/>
      <c r="JW311" s="249"/>
      <c r="JX311" s="249"/>
      <c r="JY311" s="249"/>
      <c r="JZ311" s="249"/>
      <c r="KA311" s="249"/>
      <c r="KB311" s="249"/>
      <c r="KC311" s="249"/>
      <c r="KD311" s="249"/>
      <c r="KE311" s="249"/>
      <c r="KF311" s="249"/>
      <c r="KG311" s="249"/>
      <c r="KH311" s="249"/>
      <c r="KI311" s="249"/>
      <c r="KJ311" s="249"/>
      <c r="KK311" s="249"/>
      <c r="KL311" s="249"/>
      <c r="KM311" s="249"/>
      <c r="KN311" s="249"/>
      <c r="KO311" s="249"/>
      <c r="KP311" s="249"/>
      <c r="KQ311" s="249"/>
      <c r="KR311" s="249"/>
      <c r="KS311" s="249"/>
      <c r="KT311" s="249"/>
      <c r="KU311" s="249"/>
      <c r="KV311" s="249"/>
      <c r="KW311" s="249"/>
      <c r="KX311" s="249"/>
      <c r="KY311" s="249"/>
      <c r="KZ311" s="249"/>
      <c r="LA311" s="249"/>
      <c r="LB311" s="249"/>
      <c r="LC311" s="249"/>
      <c r="LD311" s="249"/>
      <c r="LE311" s="249"/>
      <c r="LF311" s="249"/>
      <c r="LG311" s="249"/>
      <c r="LH311" s="249"/>
      <c r="LI311" s="249"/>
      <c r="LJ311" s="249"/>
      <c r="LK311" s="249"/>
      <c r="LL311" s="249"/>
      <c r="LM311" s="249"/>
      <c r="LN311" s="249"/>
      <c r="LO311" s="249"/>
      <c r="LP311" s="249"/>
      <c r="LQ311" s="249"/>
      <c r="LR311" s="249"/>
      <c r="LS311" s="249"/>
      <c r="LT311" s="249"/>
      <c r="LU311" s="249"/>
      <c r="LV311" s="249"/>
      <c r="LW311" s="249"/>
      <c r="LX311" s="249"/>
      <c r="LY311" s="249"/>
      <c r="LZ311" s="249"/>
      <c r="MA311" s="249"/>
      <c r="MB311" s="249"/>
      <c r="MC311" s="249"/>
      <c r="MD311" s="249"/>
      <c r="ME311" s="249"/>
      <c r="MF311" s="249"/>
      <c r="MG311" s="249"/>
      <c r="MH311" s="249"/>
      <c r="MI311" s="249"/>
      <c r="MJ311" s="249"/>
      <c r="MK311" s="249"/>
      <c r="ML311" s="249"/>
      <c r="MM311" s="249"/>
      <c r="MN311" s="249"/>
      <c r="MO311" s="249"/>
      <c r="MP311" s="249"/>
      <c r="MQ311" s="249"/>
      <c r="MR311" s="249"/>
      <c r="MS311" s="249"/>
      <c r="MT311" s="249"/>
      <c r="MU311" s="249"/>
      <c r="MV311" s="249"/>
      <c r="MW311" s="249"/>
      <c r="MX311" s="249"/>
      <c r="MY311" s="249"/>
      <c r="MZ311" s="249"/>
      <c r="NA311" s="249"/>
      <c r="NB311" s="249"/>
      <c r="NC311" s="249"/>
      <c r="ND311" s="249"/>
      <c r="NE311" s="249"/>
      <c r="NF311" s="249"/>
      <c r="NG311" s="249"/>
      <c r="NH311" s="249"/>
      <c r="NI311" s="249"/>
      <c r="NJ311" s="249"/>
      <c r="NK311" s="249"/>
      <c r="NL311" s="249"/>
      <c r="NM311" s="249"/>
      <c r="NN311" s="249"/>
      <c r="NO311" s="249"/>
      <c r="NP311" s="249"/>
      <c r="NQ311" s="249"/>
      <c r="NR311" s="249"/>
      <c r="NS311" s="249"/>
      <c r="NT311" s="249"/>
      <c r="NU311" s="249"/>
      <c r="NV311" s="249"/>
      <c r="NW311" s="249"/>
      <c r="NX311" s="249"/>
      <c r="NY311" s="249"/>
      <c r="NZ311" s="249"/>
      <c r="OA311" s="249"/>
      <c r="OB311" s="249"/>
      <c r="OC311" s="249"/>
      <c r="OD311" s="249"/>
      <c r="OE311" s="249"/>
      <c r="OF311" s="249"/>
      <c r="OG311" s="249"/>
      <c r="OH311" s="249"/>
      <c r="OI311" s="249"/>
      <c r="OJ311" s="249"/>
      <c r="OK311" s="249"/>
      <c r="OL311" s="249"/>
      <c r="OM311" s="249"/>
      <c r="ON311" s="249"/>
      <c r="OO311" s="249"/>
      <c r="OP311" s="249"/>
      <c r="OQ311" s="249"/>
      <c r="OR311" s="249"/>
      <c r="OS311" s="249"/>
      <c r="OT311" s="249"/>
      <c r="OU311" s="249"/>
      <c r="OV311" s="249"/>
      <c r="OW311" s="249"/>
      <c r="OX311" s="249"/>
      <c r="OY311" s="249"/>
      <c r="OZ311" s="249"/>
      <c r="PA311" s="249"/>
      <c r="PB311" s="249"/>
      <c r="PC311" s="249"/>
      <c r="PD311" s="249"/>
      <c r="PE311" s="249"/>
      <c r="PF311" s="249"/>
      <c r="PG311" s="249"/>
      <c r="PH311" s="249"/>
      <c r="PI311" s="249"/>
      <c r="PJ311" s="249"/>
      <c r="PK311" s="249"/>
      <c r="PL311" s="249"/>
      <c r="PM311" s="249"/>
      <c r="PN311" s="249"/>
      <c r="PO311" s="249"/>
      <c r="PP311" s="249"/>
      <c r="PQ311" s="249"/>
      <c r="PR311" s="249"/>
      <c r="PS311" s="249"/>
      <c r="PT311" s="249"/>
      <c r="PU311" s="249"/>
      <c r="PV311" s="249"/>
      <c r="PW311" s="249"/>
      <c r="PX311" s="249"/>
      <c r="PY311" s="249"/>
      <c r="PZ311" s="249"/>
      <c r="QA311" s="249"/>
      <c r="QB311" s="249"/>
      <c r="QC311" s="249"/>
      <c r="QD311" s="249"/>
      <c r="QE311" s="249"/>
      <c r="QF311" s="249"/>
      <c r="QG311" s="249"/>
      <c r="QH311" s="249"/>
      <c r="QI311" s="249"/>
      <c r="QJ311" s="249"/>
      <c r="QK311" s="249"/>
      <c r="QL311" s="249"/>
      <c r="QM311" s="249"/>
      <c r="QN311" s="249"/>
      <c r="QO311" s="249"/>
      <c r="QP311" s="249"/>
      <c r="QQ311" s="249"/>
      <c r="QR311" s="249"/>
      <c r="QS311" s="249"/>
      <c r="QT311" s="249"/>
      <c r="QU311" s="249"/>
      <c r="QV311" s="249"/>
      <c r="QW311" s="249"/>
      <c r="QX311" s="249"/>
      <c r="QY311" s="249"/>
      <c r="QZ311" s="249"/>
      <c r="RA311" s="249"/>
      <c r="RB311" s="249"/>
      <c r="RC311" s="249"/>
      <c r="RD311" s="249"/>
      <c r="RE311" s="249"/>
      <c r="RF311" s="249"/>
      <c r="RG311" s="249"/>
      <c r="RH311" s="249"/>
      <c r="RI311" s="249"/>
      <c r="RJ311" s="249"/>
      <c r="RK311" s="249"/>
      <c r="RL311" s="249"/>
      <c r="RM311" s="249"/>
      <c r="RN311" s="249"/>
      <c r="RO311" s="249"/>
      <c r="RP311" s="249"/>
      <c r="RQ311" s="249"/>
      <c r="RR311" s="249"/>
      <c r="RS311" s="249"/>
      <c r="RT311" s="249"/>
      <c r="RU311" s="249"/>
      <c r="RV311" s="249"/>
      <c r="RW311" s="249"/>
      <c r="RX311" s="249"/>
      <c r="RY311" s="249"/>
      <c r="RZ311" s="249"/>
      <c r="SA311" s="249"/>
      <c r="SB311" s="249"/>
      <c r="SC311" s="249"/>
      <c r="SD311" s="249"/>
      <c r="SE311" s="249"/>
      <c r="SF311" s="249"/>
      <c r="SG311" s="249"/>
      <c r="SH311" s="249"/>
      <c r="SI311" s="249"/>
      <c r="SJ311" s="249"/>
      <c r="SK311" s="249"/>
      <c r="SL311" s="249"/>
      <c r="SM311" s="249"/>
      <c r="SN311" s="249"/>
      <c r="SO311" s="249"/>
      <c r="SP311" s="249"/>
      <c r="SQ311" s="249"/>
      <c r="SR311" s="249"/>
      <c r="SS311" s="249"/>
      <c r="ST311" s="249"/>
      <c r="SU311" s="249"/>
      <c r="SV311" s="249"/>
      <c r="SW311" s="249"/>
      <c r="SX311" s="249"/>
      <c r="SY311" s="249"/>
      <c r="SZ311" s="249"/>
      <c r="TA311" s="249"/>
      <c r="TB311" s="249"/>
      <c r="TC311" s="249"/>
      <c r="TD311" s="249"/>
      <c r="TE311" s="249"/>
      <c r="TF311" s="249"/>
      <c r="TG311" s="249"/>
      <c r="TH311" s="249"/>
      <c r="TI311" s="249"/>
      <c r="TJ311" s="249"/>
      <c r="TK311" s="249"/>
      <c r="TL311" s="249"/>
      <c r="TM311" s="249"/>
      <c r="TN311" s="249"/>
      <c r="TO311" s="249"/>
      <c r="TP311" s="249"/>
      <c r="TQ311" s="249"/>
      <c r="TR311" s="249"/>
      <c r="TS311" s="249"/>
      <c r="TT311" s="249"/>
      <c r="TU311" s="249"/>
      <c r="TV311" s="249"/>
      <c r="TW311" s="249"/>
      <c r="TX311" s="249"/>
      <c r="TY311" s="249"/>
      <c r="TZ311" s="249"/>
      <c r="UA311" s="249"/>
      <c r="UB311" s="249"/>
      <c r="UC311" s="249"/>
      <c r="UD311" s="249"/>
      <c r="UE311" s="249"/>
      <c r="UF311" s="249"/>
      <c r="UG311" s="249"/>
      <c r="UH311" s="249"/>
      <c r="UI311" s="249"/>
      <c r="UJ311" s="249"/>
      <c r="UK311" s="249"/>
      <c r="UL311" s="249"/>
      <c r="UM311" s="249"/>
      <c r="UN311" s="249"/>
      <c r="UO311" s="249"/>
      <c r="UP311" s="249"/>
      <c r="UQ311" s="249"/>
      <c r="UR311" s="249"/>
      <c r="US311" s="249"/>
      <c r="UT311" s="249"/>
      <c r="UU311" s="249"/>
      <c r="UV311" s="249"/>
      <c r="UW311" s="249"/>
      <c r="UX311" s="249"/>
      <c r="UY311" s="249"/>
      <c r="UZ311" s="249"/>
      <c r="VA311" s="249"/>
      <c r="VB311" s="249"/>
      <c r="VC311" s="249"/>
      <c r="VD311" s="249"/>
      <c r="VE311" s="249"/>
      <c r="VF311" s="249"/>
      <c r="VG311" s="249"/>
      <c r="VH311" s="249"/>
      <c r="VI311" s="249"/>
      <c r="VJ311" s="249"/>
      <c r="VK311" s="249"/>
      <c r="VL311" s="249"/>
      <c r="VM311" s="249"/>
      <c r="VN311" s="249"/>
      <c r="VO311" s="249"/>
      <c r="VP311" s="249"/>
      <c r="VQ311" s="249"/>
      <c r="VR311" s="249"/>
      <c r="VS311" s="249"/>
      <c r="VT311" s="249"/>
      <c r="VU311" s="249"/>
      <c r="VV311" s="249"/>
      <c r="VW311" s="249"/>
      <c r="VX311" s="249"/>
      <c r="VY311" s="249"/>
      <c r="VZ311" s="249"/>
      <c r="WA311" s="249"/>
      <c r="WB311" s="249"/>
      <c r="WC311" s="249"/>
      <c r="WD311" s="249"/>
      <c r="WE311" s="249"/>
      <c r="WF311" s="249"/>
      <c r="WG311" s="249"/>
      <c r="WH311" s="249"/>
      <c r="WI311" s="249"/>
      <c r="WJ311" s="249"/>
      <c r="WK311" s="249"/>
      <c r="WL311" s="249"/>
      <c r="WM311" s="249"/>
      <c r="WN311" s="249"/>
      <c r="WO311" s="249"/>
      <c r="WP311" s="249"/>
      <c r="WQ311" s="249"/>
      <c r="WR311" s="249"/>
      <c r="WS311" s="249"/>
      <c r="WT311" s="249"/>
      <c r="WU311" s="249"/>
      <c r="WV311" s="249"/>
      <c r="WW311" s="249"/>
      <c r="WX311" s="249"/>
      <c r="WY311" s="249"/>
      <c r="WZ311" s="249"/>
      <c r="XA311" s="249"/>
      <c r="XB311" s="249"/>
      <c r="XC311" s="249"/>
      <c r="XD311" s="249"/>
      <c r="XE311" s="249"/>
      <c r="XF311" s="249"/>
      <c r="XG311" s="249"/>
      <c r="XH311" s="249"/>
      <c r="XI311" s="249"/>
      <c r="XJ311" s="249"/>
      <c r="XK311" s="249"/>
      <c r="XL311" s="249"/>
      <c r="XM311" s="249"/>
      <c r="XN311" s="249"/>
      <c r="XO311" s="249"/>
      <c r="XP311" s="249"/>
      <c r="XQ311" s="249"/>
      <c r="XR311" s="249"/>
      <c r="XS311" s="249"/>
      <c r="XT311" s="249"/>
      <c r="XU311" s="249"/>
      <c r="XV311" s="249"/>
      <c r="XW311" s="249"/>
      <c r="XX311" s="249"/>
      <c r="XY311" s="249"/>
      <c r="XZ311" s="249"/>
      <c r="YA311" s="249"/>
      <c r="YB311" s="249"/>
      <c r="YC311" s="249"/>
      <c r="YD311" s="249"/>
      <c r="YE311" s="249"/>
      <c r="YF311" s="249"/>
      <c r="YG311" s="249"/>
      <c r="YH311" s="249"/>
      <c r="YI311" s="249"/>
      <c r="YJ311" s="249"/>
      <c r="YK311" s="249"/>
      <c r="YL311" s="249"/>
      <c r="YM311" s="249"/>
      <c r="YN311" s="249"/>
      <c r="YO311" s="249"/>
      <c r="YP311" s="249"/>
      <c r="YQ311" s="249"/>
      <c r="YR311" s="249"/>
      <c r="YS311" s="249"/>
      <c r="YT311" s="249"/>
      <c r="YU311" s="249"/>
      <c r="YV311" s="249"/>
      <c r="YW311" s="249"/>
      <c r="YX311" s="249"/>
      <c r="YY311" s="249"/>
      <c r="YZ311" s="249"/>
      <c r="ZA311" s="249"/>
      <c r="ZB311" s="249"/>
      <c r="ZC311" s="249"/>
      <c r="ZD311" s="249"/>
      <c r="ZE311" s="249"/>
      <c r="ZF311" s="249"/>
      <c r="ZG311" s="249"/>
      <c r="ZH311" s="249"/>
      <c r="ZI311" s="249"/>
      <c r="ZJ311" s="249"/>
      <c r="ZK311" s="249"/>
      <c r="ZL311" s="249"/>
      <c r="ZM311" s="249"/>
      <c r="ZN311" s="249"/>
      <c r="ZO311" s="249"/>
      <c r="ZP311" s="249"/>
      <c r="ZQ311" s="249"/>
      <c r="ZR311" s="249"/>
      <c r="ZS311" s="249"/>
      <c r="ZT311" s="249"/>
      <c r="ZU311" s="249"/>
      <c r="ZV311" s="249"/>
      <c r="ZW311" s="249"/>
      <c r="ZX311" s="249"/>
      <c r="ZY311" s="249"/>
      <c r="ZZ311" s="249"/>
      <c r="AAA311" s="249"/>
      <c r="AAB311" s="249"/>
      <c r="AAC311" s="249"/>
      <c r="AAD311" s="249"/>
      <c r="AAE311" s="249"/>
      <c r="AAF311" s="249"/>
      <c r="AAG311" s="249"/>
      <c r="AAH311" s="249"/>
      <c r="AAI311" s="249"/>
      <c r="AAJ311" s="249"/>
      <c r="AAK311" s="249"/>
      <c r="AAL311" s="249"/>
      <c r="AAM311" s="249"/>
      <c r="AAN311" s="249"/>
      <c r="AAO311" s="249"/>
      <c r="AAP311" s="249"/>
      <c r="AAQ311" s="249"/>
      <c r="AAR311" s="249"/>
      <c r="AAS311" s="249"/>
      <c r="AAT311" s="249"/>
      <c r="AAU311" s="249"/>
      <c r="AAV311" s="249"/>
      <c r="AAW311" s="249"/>
      <c r="AAX311" s="249"/>
      <c r="AAY311" s="249"/>
      <c r="AAZ311" s="249"/>
      <c r="ABA311" s="249"/>
      <c r="ABB311" s="249"/>
      <c r="ABC311" s="249"/>
      <c r="ABD311" s="249"/>
      <c r="ABE311" s="249"/>
      <c r="ABF311" s="249"/>
      <c r="ABG311" s="249"/>
      <c r="ABH311" s="249"/>
      <c r="ABI311" s="249"/>
      <c r="ABJ311" s="249"/>
      <c r="ABK311" s="249"/>
      <c r="ABL311" s="249"/>
      <c r="ABM311" s="249"/>
      <c r="ABN311" s="249"/>
      <c r="ABO311" s="249"/>
      <c r="ABP311" s="249"/>
      <c r="ABQ311" s="249"/>
      <c r="ABR311" s="249"/>
      <c r="ABS311" s="249"/>
      <c r="ABT311" s="249"/>
      <c r="ABU311" s="249"/>
      <c r="ABV311" s="249"/>
      <c r="ABW311" s="249"/>
      <c r="ABX311" s="249"/>
      <c r="ABY311" s="249"/>
      <c r="ABZ311" s="249"/>
      <c r="ACA311" s="249"/>
      <c r="ACB311" s="249"/>
      <c r="ACC311" s="249"/>
      <c r="ACD311" s="249"/>
      <c r="ACE311" s="249"/>
      <c r="ACF311" s="249"/>
      <c r="ACG311" s="249"/>
      <c r="ACH311" s="249"/>
      <c r="ACI311" s="249"/>
      <c r="ACJ311" s="249"/>
      <c r="ACK311" s="249"/>
      <c r="ACL311" s="249"/>
      <c r="ACM311" s="249"/>
      <c r="ACN311" s="249"/>
      <c r="ACO311" s="249"/>
      <c r="ACP311" s="249"/>
      <c r="ACQ311" s="249"/>
      <c r="ACR311" s="249"/>
      <c r="ACS311" s="249"/>
      <c r="ACT311" s="249"/>
      <c r="ACU311" s="249"/>
      <c r="ACV311" s="249"/>
      <c r="ACW311" s="249"/>
      <c r="ACX311" s="249"/>
      <c r="ACY311" s="249"/>
      <c r="ACZ311" s="249"/>
      <c r="ADA311" s="249"/>
      <c r="ADB311" s="249"/>
      <c r="ADC311" s="249"/>
      <c r="ADD311" s="249"/>
      <c r="ADE311" s="249"/>
      <c r="ADF311" s="249"/>
      <c r="ADG311" s="249"/>
      <c r="ADH311" s="249"/>
      <c r="ADI311" s="249"/>
      <c r="ADJ311" s="249"/>
      <c r="ADK311" s="249"/>
      <c r="ADL311" s="249"/>
      <c r="ADM311" s="249"/>
      <c r="ADN311" s="249"/>
      <c r="ADO311" s="249"/>
      <c r="ADP311" s="249"/>
      <c r="ADQ311" s="249"/>
      <c r="ADR311" s="249"/>
      <c r="ADS311" s="249"/>
      <c r="ADT311" s="249"/>
      <c r="ADU311" s="249"/>
      <c r="ADV311" s="249"/>
      <c r="ADW311" s="249"/>
      <c r="ADX311" s="249"/>
      <c r="ADY311" s="249"/>
      <c r="ADZ311" s="249"/>
      <c r="AEA311" s="249"/>
      <c r="AEB311" s="249"/>
      <c r="AEC311" s="249"/>
      <c r="AED311" s="249"/>
      <c r="AEE311" s="249"/>
      <c r="AEF311" s="249"/>
      <c r="AEG311" s="249"/>
      <c r="AEH311" s="249"/>
      <c r="AEI311" s="249"/>
      <c r="AEJ311" s="249"/>
      <c r="AEK311" s="249"/>
      <c r="AEL311" s="249"/>
      <c r="AEM311" s="249"/>
      <c r="AEN311" s="249"/>
      <c r="AEO311" s="249"/>
      <c r="AEP311" s="249"/>
      <c r="AEQ311" s="249"/>
      <c r="AER311" s="249"/>
      <c r="AES311" s="249"/>
      <c r="AET311" s="249"/>
      <c r="AEU311" s="249"/>
      <c r="AEV311" s="249"/>
      <c r="AEW311" s="249"/>
      <c r="AEX311" s="249"/>
      <c r="AEY311" s="249"/>
      <c r="AEZ311" s="249"/>
      <c r="AFA311" s="249"/>
      <c r="AFB311" s="249"/>
      <c r="AFC311" s="249"/>
      <c r="AFD311" s="249"/>
      <c r="AFE311" s="249"/>
      <c r="AFF311" s="249"/>
      <c r="AFG311" s="249"/>
      <c r="AFH311" s="249"/>
      <c r="AFI311" s="249"/>
      <c r="AFJ311" s="249"/>
      <c r="AFK311" s="249"/>
      <c r="AFL311" s="249"/>
      <c r="AFM311" s="249"/>
      <c r="AFN311" s="249"/>
      <c r="AFO311" s="249"/>
      <c r="AFP311" s="249"/>
      <c r="AFQ311" s="249"/>
      <c r="AFR311" s="249"/>
      <c r="AFS311" s="249"/>
      <c r="AFT311" s="249"/>
      <c r="AFU311" s="249"/>
      <c r="AFV311" s="249"/>
      <c r="AFW311" s="249"/>
      <c r="AFX311" s="249"/>
      <c r="AFY311" s="249"/>
      <c r="AFZ311" s="249"/>
      <c r="AGA311" s="249"/>
      <c r="AGB311" s="249"/>
      <c r="AGC311" s="249"/>
      <c r="AGD311" s="249"/>
      <c r="AGE311" s="249"/>
      <c r="AGF311" s="249"/>
      <c r="AGG311" s="249"/>
      <c r="AGH311" s="249"/>
      <c r="AGI311" s="249"/>
      <c r="AGJ311" s="249"/>
      <c r="AGK311" s="249"/>
      <c r="AGL311" s="249"/>
      <c r="AGM311" s="249"/>
      <c r="AGN311" s="249"/>
      <c r="AGO311" s="249"/>
      <c r="AGP311" s="249"/>
      <c r="AGQ311" s="249"/>
      <c r="AGR311" s="249"/>
      <c r="AGS311" s="249"/>
      <c r="AGT311" s="249"/>
      <c r="AGU311" s="249"/>
      <c r="AGV311" s="249"/>
      <c r="AGW311" s="249"/>
      <c r="AGX311" s="249"/>
      <c r="AGY311" s="249"/>
      <c r="AGZ311" s="249"/>
      <c r="AHA311" s="249"/>
      <c r="AHB311" s="249"/>
      <c r="AHC311" s="249"/>
      <c r="AHD311" s="249"/>
      <c r="AHE311" s="249"/>
      <c r="AHF311" s="249"/>
      <c r="AHG311" s="249"/>
      <c r="AHH311" s="249"/>
      <c r="AHI311" s="249"/>
      <c r="AHJ311" s="249"/>
      <c r="AHK311" s="249"/>
      <c r="AHL311" s="249"/>
      <c r="AHM311" s="249"/>
      <c r="AHN311" s="249"/>
      <c r="AHO311" s="249"/>
      <c r="AHP311" s="249"/>
      <c r="AHQ311" s="249"/>
      <c r="AHR311" s="249"/>
      <c r="AHS311" s="249"/>
      <c r="AHT311" s="249"/>
      <c r="AHU311" s="249"/>
      <c r="AHV311" s="249"/>
      <c r="AHW311" s="249"/>
      <c r="AHX311" s="249"/>
      <c r="AHY311" s="249"/>
      <c r="AHZ311" s="249"/>
      <c r="AIA311" s="249"/>
      <c r="AIB311" s="249"/>
      <c r="AIC311" s="249"/>
      <c r="AID311" s="249"/>
      <c r="AIE311" s="249"/>
      <c r="AIF311" s="249"/>
      <c r="AIG311" s="249"/>
      <c r="AIH311" s="249"/>
      <c r="AII311" s="249"/>
      <c r="AIJ311" s="249"/>
      <c r="AIK311" s="249"/>
      <c r="AIL311" s="249"/>
      <c r="AIM311" s="249"/>
      <c r="AIN311" s="249"/>
      <c r="AIO311" s="249"/>
      <c r="AIP311" s="249"/>
      <c r="AIQ311" s="249"/>
      <c r="AIR311" s="249"/>
      <c r="AIS311" s="249"/>
      <c r="AIT311" s="249"/>
      <c r="AIU311" s="249"/>
      <c r="AIV311" s="249"/>
      <c r="AIW311" s="249"/>
      <c r="AIX311" s="249"/>
      <c r="AIY311" s="249"/>
      <c r="AIZ311" s="249"/>
      <c r="AJA311" s="249"/>
      <c r="AJB311" s="249"/>
      <c r="AJC311" s="249"/>
      <c r="AJD311" s="249"/>
      <c r="AJE311" s="249"/>
      <c r="AJF311" s="249"/>
      <c r="AJG311" s="249"/>
      <c r="AJH311" s="249"/>
      <c r="AJI311" s="249"/>
      <c r="AJJ311" s="249"/>
      <c r="AJK311" s="249"/>
      <c r="AJL311" s="249"/>
      <c r="AJM311" s="249"/>
      <c r="AJN311" s="249"/>
      <c r="AJO311" s="249"/>
      <c r="AJP311" s="249"/>
      <c r="AJQ311" s="249"/>
      <c r="AJR311" s="249"/>
      <c r="AJS311" s="249"/>
      <c r="AJT311" s="249"/>
      <c r="AJU311" s="249"/>
      <c r="AJV311" s="249"/>
      <c r="AJW311" s="249"/>
      <c r="AJX311" s="249"/>
      <c r="AJY311" s="249"/>
      <c r="AJZ311" s="249"/>
      <c r="AKA311" s="249"/>
      <c r="AKB311" s="249"/>
      <c r="AKC311" s="249"/>
      <c r="AKD311" s="249"/>
      <c r="AKE311" s="249"/>
      <c r="AKF311" s="249"/>
      <c r="AKG311" s="249"/>
      <c r="AKH311" s="249"/>
      <c r="AKI311" s="249"/>
      <c r="AKJ311" s="249"/>
      <c r="AKK311" s="249"/>
      <c r="AKL311" s="249"/>
      <c r="AKM311" s="249"/>
      <c r="AKN311" s="249"/>
      <c r="AKO311" s="249"/>
      <c r="AKP311" s="249"/>
      <c r="AKQ311" s="249"/>
      <c r="AKR311" s="249"/>
      <c r="AKS311" s="249"/>
      <c r="AKT311" s="249"/>
      <c r="AKU311" s="249"/>
      <c r="AKV311" s="249"/>
      <c r="AKW311" s="249"/>
      <c r="AKX311" s="249"/>
      <c r="AKY311" s="249"/>
      <c r="AKZ311" s="249"/>
      <c r="ALA311" s="249"/>
      <c r="ALB311" s="249"/>
      <c r="ALC311" s="249"/>
      <c r="ALD311" s="249"/>
      <c r="ALE311" s="249"/>
      <c r="ALF311" s="249"/>
      <c r="ALG311" s="249"/>
      <c r="ALH311" s="249"/>
      <c r="ALI311" s="249"/>
      <c r="ALJ311" s="249"/>
      <c r="ALK311" s="249"/>
      <c r="ALL311" s="249"/>
      <c r="ALM311" s="249"/>
      <c r="ALN311" s="249"/>
      <c r="ALO311" s="249"/>
      <c r="ALP311" s="249"/>
      <c r="ALQ311" s="249"/>
      <c r="ALR311" s="249"/>
      <c r="ALS311" s="249"/>
      <c r="ALT311" s="249"/>
      <c r="ALU311" s="249"/>
      <c r="ALV311" s="249"/>
      <c r="ALW311" s="249"/>
      <c r="ALX311" s="249"/>
      <c r="ALY311" s="249"/>
      <c r="ALZ311" s="249"/>
      <c r="AMA311" s="249"/>
      <c r="AMB311" s="249"/>
      <c r="AMC311" s="249"/>
      <c r="AMD311" s="249"/>
      <c r="AME311" s="249"/>
      <c r="AMF311" s="249"/>
      <c r="AMG311" s="249"/>
      <c r="AMH311" s="249"/>
      <c r="AMI311" s="249"/>
      <c r="AMJ311" s="249"/>
      <c r="AMK311" s="249"/>
      <c r="AML311" s="249"/>
      <c r="AMM311" s="249"/>
      <c r="AMN311" s="249"/>
      <c r="AMO311" s="249"/>
      <c r="AMP311" s="249"/>
      <c r="AMQ311" s="249"/>
      <c r="AMR311" s="249"/>
      <c r="AMS311" s="249"/>
      <c r="AMT311" s="249"/>
      <c r="AMU311" s="249"/>
      <c r="AMV311" s="249"/>
      <c r="AMW311" s="249"/>
      <c r="AMX311" s="249"/>
      <c r="AMY311" s="249"/>
      <c r="AMZ311" s="249"/>
      <c r="ANA311" s="249"/>
      <c r="ANB311" s="249"/>
      <c r="ANC311" s="249"/>
      <c r="AND311" s="249"/>
      <c r="ANE311" s="249"/>
      <c r="ANF311" s="249"/>
      <c r="ANG311" s="249"/>
      <c r="ANH311" s="249"/>
      <c r="ANI311" s="249"/>
      <c r="ANJ311" s="249"/>
      <c r="ANK311" s="249"/>
      <c r="ANL311" s="249"/>
      <c r="ANM311" s="249"/>
      <c r="ANN311" s="249"/>
      <c r="ANO311" s="249"/>
      <c r="ANP311" s="249"/>
      <c r="ANQ311" s="249"/>
      <c r="ANR311" s="249"/>
      <c r="ANS311" s="249"/>
      <c r="ANT311" s="249"/>
      <c r="ANU311" s="249"/>
      <c r="ANV311" s="249"/>
      <c r="ANW311" s="249"/>
      <c r="ANX311" s="249"/>
      <c r="ANY311" s="249"/>
      <c r="ANZ311" s="249"/>
      <c r="AOA311" s="249"/>
      <c r="AOB311" s="249"/>
      <c r="AOC311" s="249"/>
      <c r="AOD311" s="249"/>
      <c r="AOE311" s="249"/>
      <c r="AOF311" s="249"/>
      <c r="AOG311" s="249"/>
      <c r="AOH311" s="249"/>
      <c r="AOI311" s="249"/>
      <c r="AOJ311" s="249"/>
      <c r="AOK311" s="249"/>
      <c r="AOL311" s="249"/>
      <c r="AOM311" s="249"/>
      <c r="AON311" s="249"/>
      <c r="AOO311" s="249"/>
      <c r="AOP311" s="249"/>
      <c r="AOQ311" s="249"/>
      <c r="AOR311" s="249"/>
      <c r="AOS311" s="249"/>
      <c r="AOT311" s="249"/>
      <c r="AOU311" s="249"/>
      <c r="AOV311" s="249"/>
      <c r="AOW311" s="249"/>
      <c r="AOX311" s="249"/>
      <c r="AOY311" s="249"/>
      <c r="AOZ311" s="249"/>
      <c r="APA311" s="249"/>
      <c r="APB311" s="249"/>
      <c r="APC311" s="249"/>
      <c r="APD311" s="249"/>
      <c r="APE311" s="249"/>
      <c r="APF311" s="249"/>
      <c r="APG311" s="249"/>
      <c r="APH311" s="249"/>
      <c r="API311" s="249"/>
      <c r="APJ311" s="249"/>
      <c r="APK311" s="249"/>
      <c r="APL311" s="249"/>
      <c r="APM311" s="249"/>
      <c r="APN311" s="249"/>
      <c r="APO311" s="249"/>
      <c r="APP311" s="249"/>
    </row>
    <row r="312" spans="1:1108" s="153" customFormat="1">
      <c r="A312" s="42">
        <v>595</v>
      </c>
      <c r="B312" s="168">
        <v>298</v>
      </c>
      <c r="C312" s="102" t="s">
        <v>602</v>
      </c>
      <c r="D312" s="174" t="s">
        <v>1559</v>
      </c>
      <c r="E312" s="70" t="s">
        <v>1511</v>
      </c>
      <c r="F312" s="280" t="s">
        <v>1561</v>
      </c>
      <c r="G312" s="405" t="s">
        <v>1560</v>
      </c>
      <c r="H312" s="405" t="s">
        <v>1563</v>
      </c>
      <c r="I312" s="405" t="s">
        <v>1562</v>
      </c>
      <c r="J312" s="173" t="s">
        <v>1564</v>
      </c>
      <c r="K312" s="10" t="s">
        <v>1565</v>
      </c>
      <c r="L312" s="74" t="s">
        <v>1566</v>
      </c>
      <c r="M312" s="10" t="s">
        <v>1567</v>
      </c>
      <c r="N312" s="74" t="s">
        <v>201</v>
      </c>
      <c r="O312" s="177">
        <v>100960</v>
      </c>
      <c r="P312" s="401">
        <v>93</v>
      </c>
      <c r="Q312" s="401" t="s">
        <v>0</v>
      </c>
      <c r="R312" s="401"/>
      <c r="S312" s="109" t="s">
        <v>0</v>
      </c>
      <c r="T312" s="109"/>
      <c r="U312" s="109" t="s">
        <v>0</v>
      </c>
      <c r="V312" s="109">
        <v>12.5</v>
      </c>
      <c r="W312" s="109" t="s">
        <v>0</v>
      </c>
      <c r="X312" s="109">
        <v>7</v>
      </c>
      <c r="Y312" s="109" t="s">
        <v>0</v>
      </c>
      <c r="Z312" s="109"/>
      <c r="AA312" s="109" t="s">
        <v>0</v>
      </c>
      <c r="AB312" s="109"/>
      <c r="AC312" s="109" t="s">
        <v>0</v>
      </c>
      <c r="AD312" s="109"/>
      <c r="AE312" s="109" t="s">
        <v>0</v>
      </c>
      <c r="AF312" s="77"/>
      <c r="AG312" s="78"/>
      <c r="AH312" s="78"/>
      <c r="AI312" s="77" t="s">
        <v>0</v>
      </c>
      <c r="AJ312" s="78"/>
      <c r="AK312" s="78"/>
      <c r="AL312" s="25" t="s">
        <v>11</v>
      </c>
      <c r="AM312" s="25"/>
      <c r="AN312" s="25"/>
      <c r="AO312" s="25"/>
      <c r="AP312" s="111">
        <v>1</v>
      </c>
      <c r="AQ312" s="111" t="s">
        <v>7</v>
      </c>
      <c r="AR312" s="83"/>
      <c r="AS312" s="83"/>
      <c r="AT312" s="265"/>
      <c r="AU312" s="266"/>
      <c r="AV312" s="266"/>
      <c r="AW312" s="74" t="s">
        <v>206</v>
      </c>
      <c r="AX312" s="74" t="s">
        <v>207</v>
      </c>
      <c r="AY312" s="74" t="s">
        <v>208</v>
      </c>
      <c r="AZ312" s="74" t="s">
        <v>209</v>
      </c>
      <c r="BA312" s="152" t="s">
        <v>210</v>
      </c>
      <c r="BB312" s="86" t="s">
        <v>211</v>
      </c>
      <c r="BC312" s="86" t="s">
        <v>212</v>
      </c>
      <c r="BD312" s="86" t="s">
        <v>213</v>
      </c>
      <c r="BE312" s="87" t="s">
        <v>1511</v>
      </c>
      <c r="BF312" s="96" t="s">
        <v>170</v>
      </c>
      <c r="BG312" s="96" t="s">
        <v>169</v>
      </c>
      <c r="BH312" s="96" t="s">
        <v>89</v>
      </c>
      <c r="BM312" s="155" t="s">
        <v>215</v>
      </c>
      <c r="BN312" s="154" t="s">
        <v>216</v>
      </c>
      <c r="BO312" s="154" t="s">
        <v>217</v>
      </c>
      <c r="BP312" s="154" t="s">
        <v>218</v>
      </c>
      <c r="BQ312" s="155" t="s">
        <v>219</v>
      </c>
      <c r="BR312" s="154" t="s">
        <v>220</v>
      </c>
      <c r="BS312" s="121" t="s">
        <v>221</v>
      </c>
      <c r="BT312" s="121" t="s">
        <v>222</v>
      </c>
      <c r="BU312" s="121" t="s">
        <v>215</v>
      </c>
      <c r="BV312" s="121" t="s">
        <v>216</v>
      </c>
      <c r="BW312" s="121" t="s">
        <v>217</v>
      </c>
      <c r="BX312" s="121" t="s">
        <v>218</v>
      </c>
      <c r="BY312" s="121" t="s">
        <v>414</v>
      </c>
      <c r="BZ312" s="155" t="s">
        <v>415</v>
      </c>
      <c r="CA312" s="268" t="s">
        <v>416</v>
      </c>
      <c r="CB312" s="268" t="s">
        <v>417</v>
      </c>
      <c r="CC312" s="154"/>
      <c r="CD312" s="155"/>
      <c r="CE312" s="155"/>
      <c r="CF312" s="154"/>
      <c r="CG312" s="154"/>
      <c r="CH312" s="154"/>
      <c r="CI312" s="154"/>
      <c r="CJ312" s="154"/>
      <c r="CK312" s="91"/>
      <c r="CL312" s="91"/>
      <c r="CM312" s="91"/>
      <c r="CN312" s="91"/>
      <c r="CO312" s="91"/>
      <c r="CP312" s="91"/>
      <c r="CQ312" s="91"/>
      <c r="CR312" s="91"/>
      <c r="CS312" s="91"/>
      <c r="CT312" s="91"/>
      <c r="CU312" s="91"/>
      <c r="CV312" s="91"/>
      <c r="CW312" s="91"/>
      <c r="CX312" s="91"/>
      <c r="CY312" s="91"/>
      <c r="CZ312" s="91"/>
      <c r="DA312" s="92"/>
      <c r="DB312" s="92"/>
      <c r="DC312" s="92"/>
      <c r="DD312" s="92"/>
      <c r="DE312" s="91" t="s">
        <v>12</v>
      </c>
      <c r="DF312" s="92"/>
      <c r="DG312" s="91"/>
      <c r="DH312" s="91"/>
      <c r="DI312" s="92"/>
      <c r="DJ312" s="91"/>
      <c r="DK312" s="91"/>
      <c r="DL312" s="91"/>
      <c r="DM312" s="127" t="s">
        <v>414</v>
      </c>
      <c r="DN312" s="127" t="s">
        <v>422</v>
      </c>
      <c r="DO312" s="127" t="s">
        <v>755</v>
      </c>
      <c r="DP312" s="127" t="s">
        <v>424</v>
      </c>
      <c r="DQ312" s="91"/>
      <c r="DR312" s="91"/>
      <c r="DS312" s="91"/>
      <c r="DT312" s="91"/>
      <c r="DU312" s="91"/>
      <c r="DV312" s="91"/>
      <c r="DW312" s="91"/>
      <c r="DX312" s="91"/>
      <c r="DY312" s="91"/>
      <c r="DZ312" s="91"/>
      <c r="EA312" s="91"/>
      <c r="EB312" s="91"/>
      <c r="EC312" s="91"/>
      <c r="ED312" s="91"/>
      <c r="EE312" s="91"/>
      <c r="EF312" s="91"/>
      <c r="EG312" s="94"/>
      <c r="EH312" s="94"/>
      <c r="EI312" s="95"/>
      <c r="EJ312" s="95"/>
      <c r="EK312" s="96"/>
      <c r="EL312" s="74"/>
      <c r="EM312" s="74"/>
      <c r="EN312" s="137"/>
      <c r="EO312" s="185"/>
      <c r="EP312" s="185"/>
      <c r="EQ312" s="185" t="s">
        <v>1568</v>
      </c>
      <c r="ER312" s="185" t="s">
        <v>1569</v>
      </c>
      <c r="ES312" s="185" t="s">
        <v>1570</v>
      </c>
      <c r="ET312" s="185"/>
      <c r="EU312" s="185"/>
      <c r="EV312" s="137"/>
      <c r="EW312" s="137"/>
      <c r="EX312" s="356" t="s">
        <v>601</v>
      </c>
      <c r="EY312" s="356"/>
      <c r="EZ312" s="356"/>
      <c r="FA312" s="356"/>
      <c r="FB312" s="356"/>
      <c r="FC312" s="356"/>
      <c r="FD312" s="356"/>
      <c r="FE312" s="356"/>
      <c r="FF312" s="248"/>
      <c r="FG312" s="248"/>
      <c r="FH312" s="248"/>
      <c r="FI312" s="248"/>
      <c r="FJ312" s="248"/>
      <c r="FK312" s="248"/>
      <c r="FL312" s="135">
        <v>1</v>
      </c>
      <c r="FM312" s="136"/>
      <c r="FN312" s="136"/>
      <c r="FO312" s="136"/>
      <c r="FP312" s="136"/>
      <c r="FQ312" s="136"/>
      <c r="FR312" s="136"/>
      <c r="FS312" s="136"/>
      <c r="FT312" s="136"/>
      <c r="FU312" s="136"/>
      <c r="FV312" s="136"/>
      <c r="FW312" s="249"/>
      <c r="FX312" s="249"/>
      <c r="FY312" s="249"/>
      <c r="FZ312" s="249"/>
      <c r="GA312" s="249"/>
      <c r="GB312" s="249"/>
      <c r="GC312" s="249"/>
      <c r="GD312" s="249"/>
      <c r="GE312" s="249"/>
      <c r="GF312" s="249"/>
      <c r="GG312" s="249"/>
      <c r="GH312" s="249"/>
      <c r="GI312" s="249"/>
      <c r="GJ312" s="249"/>
      <c r="GK312" s="249"/>
      <c r="GL312" s="249"/>
      <c r="GM312" s="249"/>
      <c r="GN312" s="249"/>
      <c r="GO312" s="249"/>
      <c r="GP312" s="249"/>
      <c r="GQ312" s="249"/>
      <c r="GR312" s="249"/>
      <c r="GS312" s="249"/>
      <c r="GT312" s="249"/>
      <c r="GU312" s="249"/>
      <c r="GV312" s="249"/>
      <c r="GW312" s="249"/>
      <c r="GX312" s="249"/>
      <c r="GY312" s="249"/>
      <c r="GZ312" s="249"/>
      <c r="HA312" s="249"/>
      <c r="HB312" s="249"/>
      <c r="HC312" s="249"/>
      <c r="HD312" s="249"/>
      <c r="HE312" s="249"/>
      <c r="HF312" s="249"/>
      <c r="HG312" s="249"/>
      <c r="HH312" s="249"/>
      <c r="HI312" s="249"/>
      <c r="HJ312" s="249"/>
      <c r="HK312" s="249"/>
      <c r="HL312" s="249"/>
      <c r="HM312" s="249"/>
      <c r="HN312" s="249"/>
      <c r="HO312" s="249"/>
      <c r="HP312" s="249"/>
      <c r="HQ312" s="249"/>
      <c r="HR312" s="249"/>
      <c r="HS312" s="249"/>
      <c r="HT312" s="249"/>
      <c r="HU312" s="249"/>
      <c r="HV312" s="249"/>
      <c r="HW312" s="249"/>
      <c r="HX312" s="249"/>
      <c r="HY312" s="249"/>
      <c r="HZ312" s="249"/>
      <c r="IA312" s="249"/>
      <c r="IB312" s="249"/>
      <c r="IC312" s="249"/>
      <c r="ID312" s="249"/>
      <c r="IE312" s="249"/>
      <c r="IF312" s="249"/>
      <c r="IG312" s="249"/>
      <c r="IH312" s="249"/>
      <c r="II312" s="249"/>
      <c r="IJ312" s="249"/>
      <c r="IK312" s="249"/>
      <c r="IL312" s="249"/>
      <c r="IM312" s="249"/>
      <c r="IN312" s="249"/>
      <c r="IO312" s="249"/>
      <c r="IP312" s="249"/>
      <c r="IQ312" s="249"/>
      <c r="IR312" s="249"/>
      <c r="IS312" s="249"/>
      <c r="IT312" s="249"/>
      <c r="IU312" s="249"/>
      <c r="IV312" s="249"/>
      <c r="IW312" s="249"/>
      <c r="IX312" s="249"/>
      <c r="IY312" s="249"/>
      <c r="IZ312" s="249"/>
      <c r="JA312" s="249"/>
      <c r="JB312" s="249"/>
      <c r="JC312" s="249"/>
      <c r="JD312" s="249"/>
      <c r="JE312" s="249"/>
      <c r="JF312" s="249"/>
      <c r="JG312" s="249"/>
      <c r="JH312" s="249"/>
      <c r="JI312" s="249"/>
      <c r="JJ312" s="249"/>
      <c r="JK312" s="249"/>
      <c r="JL312" s="249"/>
      <c r="JM312" s="249"/>
      <c r="JN312" s="249"/>
      <c r="JO312" s="249"/>
      <c r="JP312" s="249"/>
      <c r="JQ312" s="249"/>
      <c r="JR312" s="249"/>
      <c r="JS312" s="249"/>
      <c r="JT312" s="249"/>
      <c r="JU312" s="249"/>
      <c r="JV312" s="249"/>
      <c r="JW312" s="249"/>
      <c r="JX312" s="249"/>
      <c r="JY312" s="249"/>
      <c r="JZ312" s="249"/>
      <c r="KA312" s="249"/>
      <c r="KB312" s="249"/>
      <c r="KC312" s="249"/>
      <c r="KD312" s="249"/>
      <c r="KE312" s="249"/>
      <c r="KF312" s="249"/>
      <c r="KG312" s="249"/>
      <c r="KH312" s="249"/>
      <c r="KI312" s="249"/>
      <c r="KJ312" s="249"/>
      <c r="KK312" s="249"/>
      <c r="KL312" s="249"/>
      <c r="KM312" s="249"/>
      <c r="KN312" s="249"/>
      <c r="KO312" s="249"/>
      <c r="KP312" s="249"/>
      <c r="KQ312" s="249"/>
      <c r="KR312" s="249"/>
      <c r="KS312" s="249"/>
      <c r="KT312" s="249"/>
      <c r="KU312" s="249"/>
      <c r="KV312" s="249"/>
      <c r="KW312" s="249"/>
      <c r="KX312" s="249"/>
      <c r="KY312" s="249"/>
      <c r="KZ312" s="249"/>
      <c r="LA312" s="249"/>
      <c r="LB312" s="249"/>
      <c r="LC312" s="249"/>
      <c r="LD312" s="249"/>
      <c r="LE312" s="249"/>
      <c r="LF312" s="249"/>
      <c r="LG312" s="249"/>
      <c r="LH312" s="249"/>
      <c r="LI312" s="249"/>
      <c r="LJ312" s="249"/>
      <c r="LK312" s="249"/>
      <c r="LL312" s="249"/>
      <c r="LM312" s="249"/>
      <c r="LN312" s="249"/>
      <c r="LO312" s="249"/>
      <c r="LP312" s="249"/>
      <c r="LQ312" s="249"/>
      <c r="LR312" s="249"/>
      <c r="LS312" s="249"/>
      <c r="LT312" s="249"/>
      <c r="LU312" s="249"/>
      <c r="LV312" s="249"/>
      <c r="LW312" s="249"/>
      <c r="LX312" s="249"/>
      <c r="LY312" s="249"/>
      <c r="LZ312" s="249"/>
      <c r="MA312" s="249"/>
      <c r="MB312" s="249"/>
      <c r="MC312" s="249"/>
      <c r="MD312" s="249"/>
      <c r="ME312" s="249"/>
      <c r="MF312" s="249"/>
      <c r="MG312" s="249"/>
      <c r="MH312" s="249"/>
      <c r="MI312" s="249"/>
      <c r="MJ312" s="249"/>
      <c r="MK312" s="249"/>
      <c r="ML312" s="249"/>
      <c r="MM312" s="249"/>
      <c r="MN312" s="249"/>
      <c r="MO312" s="249"/>
      <c r="MP312" s="249"/>
      <c r="MQ312" s="249"/>
      <c r="MR312" s="249"/>
      <c r="MS312" s="249"/>
      <c r="MT312" s="249"/>
      <c r="MU312" s="249"/>
      <c r="MV312" s="249"/>
      <c r="MW312" s="249"/>
      <c r="MX312" s="249"/>
      <c r="MY312" s="249"/>
      <c r="MZ312" s="249"/>
      <c r="NA312" s="249"/>
      <c r="NB312" s="249"/>
      <c r="NC312" s="249"/>
      <c r="ND312" s="249"/>
      <c r="NE312" s="249"/>
      <c r="NF312" s="249"/>
      <c r="NG312" s="249"/>
      <c r="NH312" s="249"/>
      <c r="NI312" s="249"/>
      <c r="NJ312" s="249"/>
      <c r="NK312" s="249"/>
      <c r="NL312" s="249"/>
      <c r="NM312" s="249"/>
      <c r="NN312" s="249"/>
      <c r="NO312" s="249"/>
      <c r="NP312" s="249"/>
      <c r="NQ312" s="249"/>
      <c r="NR312" s="249"/>
      <c r="NS312" s="249"/>
      <c r="NT312" s="249"/>
      <c r="NU312" s="249"/>
      <c r="NV312" s="249"/>
      <c r="NW312" s="249"/>
      <c r="NX312" s="249"/>
      <c r="NY312" s="249"/>
      <c r="NZ312" s="249"/>
      <c r="OA312" s="249"/>
      <c r="OB312" s="249"/>
      <c r="OC312" s="249"/>
      <c r="OD312" s="249"/>
      <c r="OE312" s="249"/>
      <c r="OF312" s="249"/>
      <c r="OG312" s="249"/>
      <c r="OH312" s="249"/>
      <c r="OI312" s="249"/>
      <c r="OJ312" s="249"/>
      <c r="OK312" s="249"/>
      <c r="OL312" s="249"/>
      <c r="OM312" s="249"/>
      <c r="ON312" s="249"/>
      <c r="OO312" s="249"/>
      <c r="OP312" s="249"/>
      <c r="OQ312" s="249"/>
      <c r="OR312" s="249"/>
      <c r="OS312" s="249"/>
      <c r="OT312" s="249"/>
      <c r="OU312" s="249"/>
      <c r="OV312" s="249"/>
      <c r="OW312" s="249"/>
      <c r="OX312" s="249"/>
      <c r="OY312" s="249"/>
      <c r="OZ312" s="249"/>
      <c r="PA312" s="249"/>
      <c r="PB312" s="249"/>
      <c r="PC312" s="249"/>
      <c r="PD312" s="249"/>
      <c r="PE312" s="249"/>
      <c r="PF312" s="249"/>
      <c r="PG312" s="249"/>
      <c r="PH312" s="249"/>
      <c r="PI312" s="249"/>
      <c r="PJ312" s="249"/>
      <c r="PK312" s="249"/>
      <c r="PL312" s="249"/>
      <c r="PM312" s="249"/>
      <c r="PN312" s="249"/>
      <c r="PO312" s="249"/>
      <c r="PP312" s="249"/>
      <c r="PQ312" s="249"/>
      <c r="PR312" s="249"/>
      <c r="PS312" s="249"/>
      <c r="PT312" s="249"/>
      <c r="PU312" s="249"/>
      <c r="PV312" s="249"/>
      <c r="PW312" s="249"/>
      <c r="PX312" s="249"/>
      <c r="PY312" s="249"/>
      <c r="PZ312" s="249"/>
      <c r="QA312" s="249"/>
      <c r="QB312" s="249"/>
      <c r="QC312" s="249"/>
      <c r="QD312" s="249"/>
      <c r="QE312" s="249"/>
      <c r="QF312" s="249"/>
      <c r="QG312" s="249"/>
      <c r="QH312" s="249"/>
      <c r="QI312" s="249"/>
      <c r="QJ312" s="249"/>
      <c r="QK312" s="249"/>
      <c r="QL312" s="249"/>
      <c r="QM312" s="249"/>
      <c r="QN312" s="249"/>
      <c r="QO312" s="249"/>
      <c r="QP312" s="249"/>
      <c r="QQ312" s="249"/>
      <c r="QR312" s="249"/>
      <c r="QS312" s="249"/>
      <c r="QT312" s="249"/>
      <c r="QU312" s="249"/>
      <c r="QV312" s="249"/>
      <c r="QW312" s="249"/>
      <c r="QX312" s="249"/>
      <c r="QY312" s="249"/>
      <c r="QZ312" s="249"/>
      <c r="RA312" s="249"/>
      <c r="RB312" s="249"/>
      <c r="RC312" s="249"/>
      <c r="RD312" s="249"/>
      <c r="RE312" s="249"/>
      <c r="RF312" s="249"/>
      <c r="RG312" s="249"/>
      <c r="RH312" s="249"/>
      <c r="RI312" s="249"/>
      <c r="RJ312" s="249"/>
      <c r="RK312" s="249"/>
      <c r="RL312" s="249"/>
      <c r="RM312" s="249"/>
      <c r="RN312" s="249"/>
      <c r="RO312" s="249"/>
      <c r="RP312" s="249"/>
      <c r="RQ312" s="249"/>
      <c r="RR312" s="249"/>
      <c r="RS312" s="249"/>
      <c r="RT312" s="249"/>
      <c r="RU312" s="249"/>
      <c r="RV312" s="249"/>
      <c r="RW312" s="249"/>
      <c r="RX312" s="249"/>
      <c r="RY312" s="249"/>
      <c r="RZ312" s="249"/>
      <c r="SA312" s="249"/>
      <c r="SB312" s="249"/>
      <c r="SC312" s="249"/>
      <c r="SD312" s="249"/>
      <c r="SE312" s="249"/>
      <c r="SF312" s="249"/>
      <c r="SG312" s="249"/>
      <c r="SH312" s="249"/>
      <c r="SI312" s="249"/>
      <c r="SJ312" s="249"/>
      <c r="SK312" s="249"/>
      <c r="SL312" s="249"/>
      <c r="SM312" s="249"/>
      <c r="SN312" s="249"/>
      <c r="SO312" s="249"/>
      <c r="SP312" s="249"/>
      <c r="SQ312" s="249"/>
      <c r="SR312" s="249"/>
      <c r="SS312" s="249"/>
      <c r="ST312" s="249"/>
      <c r="SU312" s="249"/>
      <c r="SV312" s="249"/>
      <c r="SW312" s="249"/>
      <c r="SX312" s="249"/>
      <c r="SY312" s="249"/>
      <c r="SZ312" s="249"/>
      <c r="TA312" s="249"/>
      <c r="TB312" s="249"/>
      <c r="TC312" s="249"/>
      <c r="TD312" s="249"/>
      <c r="TE312" s="249"/>
      <c r="TF312" s="249"/>
      <c r="TG312" s="249"/>
      <c r="TH312" s="249"/>
      <c r="TI312" s="249"/>
      <c r="TJ312" s="249"/>
      <c r="TK312" s="249"/>
      <c r="TL312" s="249"/>
      <c r="TM312" s="249"/>
      <c r="TN312" s="249"/>
      <c r="TO312" s="249"/>
      <c r="TP312" s="249"/>
      <c r="TQ312" s="249"/>
      <c r="TR312" s="249"/>
      <c r="TS312" s="249"/>
      <c r="TT312" s="249"/>
      <c r="TU312" s="249"/>
      <c r="TV312" s="249"/>
      <c r="TW312" s="249"/>
      <c r="TX312" s="249"/>
      <c r="TY312" s="249"/>
      <c r="TZ312" s="249"/>
      <c r="UA312" s="249"/>
      <c r="UB312" s="249"/>
      <c r="UC312" s="249"/>
      <c r="UD312" s="249"/>
      <c r="UE312" s="249"/>
      <c r="UF312" s="249"/>
      <c r="UG312" s="249"/>
      <c r="UH312" s="249"/>
      <c r="UI312" s="249"/>
      <c r="UJ312" s="249"/>
      <c r="UK312" s="249"/>
      <c r="UL312" s="249"/>
      <c r="UM312" s="249"/>
      <c r="UN312" s="249"/>
      <c r="UO312" s="249"/>
      <c r="UP312" s="249"/>
      <c r="UQ312" s="249"/>
      <c r="UR312" s="249"/>
      <c r="US312" s="249"/>
      <c r="UT312" s="249"/>
      <c r="UU312" s="249"/>
      <c r="UV312" s="249"/>
      <c r="UW312" s="249"/>
      <c r="UX312" s="249"/>
      <c r="UY312" s="249"/>
      <c r="UZ312" s="249"/>
      <c r="VA312" s="249"/>
      <c r="VB312" s="249"/>
      <c r="VC312" s="249"/>
      <c r="VD312" s="249"/>
      <c r="VE312" s="249"/>
      <c r="VF312" s="249"/>
      <c r="VG312" s="249"/>
      <c r="VH312" s="249"/>
      <c r="VI312" s="249"/>
      <c r="VJ312" s="249"/>
      <c r="VK312" s="249"/>
      <c r="VL312" s="249"/>
      <c r="VM312" s="249"/>
      <c r="VN312" s="249"/>
      <c r="VO312" s="249"/>
      <c r="VP312" s="249"/>
      <c r="VQ312" s="249"/>
      <c r="VR312" s="249"/>
      <c r="VS312" s="249"/>
      <c r="VT312" s="249"/>
      <c r="VU312" s="249"/>
      <c r="VV312" s="249"/>
      <c r="VW312" s="249"/>
      <c r="VX312" s="249"/>
      <c r="VY312" s="249"/>
      <c r="VZ312" s="249"/>
      <c r="WA312" s="249"/>
      <c r="WB312" s="249"/>
      <c r="WC312" s="249"/>
      <c r="WD312" s="249"/>
      <c r="WE312" s="249"/>
      <c r="WF312" s="249"/>
      <c r="WG312" s="249"/>
      <c r="WH312" s="249"/>
      <c r="WI312" s="249"/>
      <c r="WJ312" s="249"/>
      <c r="WK312" s="249"/>
      <c r="WL312" s="249"/>
      <c r="WM312" s="249"/>
      <c r="WN312" s="249"/>
      <c r="WO312" s="249"/>
      <c r="WP312" s="249"/>
      <c r="WQ312" s="249"/>
      <c r="WR312" s="249"/>
      <c r="WS312" s="249"/>
      <c r="WT312" s="249"/>
      <c r="WU312" s="249"/>
      <c r="WV312" s="249"/>
      <c r="WW312" s="249"/>
      <c r="WX312" s="249"/>
      <c r="WY312" s="249"/>
      <c r="WZ312" s="249"/>
      <c r="XA312" s="249"/>
      <c r="XB312" s="249"/>
      <c r="XC312" s="249"/>
      <c r="XD312" s="249"/>
      <c r="XE312" s="249"/>
      <c r="XF312" s="249"/>
      <c r="XG312" s="249"/>
      <c r="XH312" s="249"/>
      <c r="XI312" s="249"/>
      <c r="XJ312" s="249"/>
      <c r="XK312" s="249"/>
      <c r="XL312" s="249"/>
      <c r="XM312" s="249"/>
      <c r="XN312" s="249"/>
      <c r="XO312" s="249"/>
      <c r="XP312" s="249"/>
      <c r="XQ312" s="249"/>
      <c r="XR312" s="249"/>
      <c r="XS312" s="249"/>
      <c r="XT312" s="249"/>
      <c r="XU312" s="249"/>
      <c r="XV312" s="249"/>
      <c r="XW312" s="249"/>
      <c r="XX312" s="249"/>
      <c r="XY312" s="249"/>
      <c r="XZ312" s="249"/>
      <c r="YA312" s="249"/>
      <c r="YB312" s="249"/>
      <c r="YC312" s="249"/>
      <c r="YD312" s="249"/>
      <c r="YE312" s="249"/>
      <c r="YF312" s="249"/>
      <c r="YG312" s="249"/>
      <c r="YH312" s="249"/>
      <c r="YI312" s="249"/>
      <c r="YJ312" s="249"/>
      <c r="YK312" s="249"/>
      <c r="YL312" s="249"/>
      <c r="YM312" s="249"/>
      <c r="YN312" s="249"/>
      <c r="YO312" s="249"/>
      <c r="YP312" s="249"/>
      <c r="YQ312" s="249"/>
      <c r="YR312" s="249"/>
      <c r="YS312" s="249"/>
      <c r="YT312" s="249"/>
      <c r="YU312" s="249"/>
      <c r="YV312" s="249"/>
      <c r="YW312" s="249"/>
      <c r="YX312" s="249"/>
      <c r="YY312" s="249"/>
      <c r="YZ312" s="249"/>
      <c r="ZA312" s="249"/>
      <c r="ZB312" s="249"/>
      <c r="ZC312" s="249"/>
      <c r="ZD312" s="249"/>
      <c r="ZE312" s="249"/>
      <c r="ZF312" s="249"/>
      <c r="ZG312" s="249"/>
      <c r="ZH312" s="249"/>
      <c r="ZI312" s="249"/>
      <c r="ZJ312" s="249"/>
      <c r="ZK312" s="249"/>
      <c r="ZL312" s="249"/>
      <c r="ZM312" s="249"/>
      <c r="ZN312" s="249"/>
      <c r="ZO312" s="249"/>
      <c r="ZP312" s="249"/>
      <c r="ZQ312" s="249"/>
      <c r="ZR312" s="249"/>
      <c r="ZS312" s="249"/>
      <c r="ZT312" s="249"/>
      <c r="ZU312" s="249"/>
      <c r="ZV312" s="249"/>
      <c r="ZW312" s="249"/>
      <c r="ZX312" s="249"/>
      <c r="ZY312" s="249"/>
      <c r="ZZ312" s="249"/>
      <c r="AAA312" s="249"/>
      <c r="AAB312" s="249"/>
      <c r="AAC312" s="249"/>
      <c r="AAD312" s="249"/>
      <c r="AAE312" s="249"/>
      <c r="AAF312" s="249"/>
      <c r="AAG312" s="249"/>
      <c r="AAH312" s="249"/>
      <c r="AAI312" s="249"/>
      <c r="AAJ312" s="249"/>
      <c r="AAK312" s="249"/>
      <c r="AAL312" s="249"/>
      <c r="AAM312" s="249"/>
      <c r="AAN312" s="249"/>
      <c r="AAO312" s="249"/>
      <c r="AAP312" s="249"/>
      <c r="AAQ312" s="249"/>
      <c r="AAR312" s="249"/>
      <c r="AAS312" s="249"/>
      <c r="AAT312" s="249"/>
      <c r="AAU312" s="249"/>
      <c r="AAV312" s="249"/>
      <c r="AAW312" s="249"/>
      <c r="AAX312" s="249"/>
      <c r="AAY312" s="249"/>
      <c r="AAZ312" s="249"/>
      <c r="ABA312" s="249"/>
      <c r="ABB312" s="249"/>
      <c r="ABC312" s="249"/>
      <c r="ABD312" s="249"/>
      <c r="ABE312" s="249"/>
      <c r="ABF312" s="249"/>
      <c r="ABG312" s="249"/>
      <c r="ABH312" s="249"/>
      <c r="ABI312" s="249"/>
      <c r="ABJ312" s="249"/>
      <c r="ABK312" s="249"/>
      <c r="ABL312" s="249"/>
      <c r="ABM312" s="249"/>
      <c r="ABN312" s="249"/>
      <c r="ABO312" s="249"/>
      <c r="ABP312" s="249"/>
      <c r="ABQ312" s="249"/>
      <c r="ABR312" s="249"/>
      <c r="ABS312" s="249"/>
      <c r="ABT312" s="249"/>
      <c r="ABU312" s="249"/>
      <c r="ABV312" s="249"/>
      <c r="ABW312" s="249"/>
      <c r="ABX312" s="249"/>
      <c r="ABY312" s="249"/>
      <c r="ABZ312" s="249"/>
      <c r="ACA312" s="249"/>
      <c r="ACB312" s="249"/>
      <c r="ACC312" s="249"/>
      <c r="ACD312" s="249"/>
      <c r="ACE312" s="249"/>
      <c r="ACF312" s="249"/>
      <c r="ACG312" s="249"/>
      <c r="ACH312" s="249"/>
      <c r="ACI312" s="249"/>
      <c r="ACJ312" s="249"/>
      <c r="ACK312" s="249"/>
      <c r="ACL312" s="249"/>
      <c r="ACM312" s="249"/>
      <c r="ACN312" s="249"/>
      <c r="ACO312" s="249"/>
      <c r="ACP312" s="249"/>
      <c r="ACQ312" s="249"/>
      <c r="ACR312" s="249"/>
      <c r="ACS312" s="249"/>
      <c r="ACT312" s="249"/>
      <c r="ACU312" s="249"/>
      <c r="ACV312" s="249"/>
      <c r="ACW312" s="249"/>
      <c r="ACX312" s="249"/>
      <c r="ACY312" s="249"/>
      <c r="ACZ312" s="249"/>
      <c r="ADA312" s="249"/>
      <c r="ADB312" s="249"/>
      <c r="ADC312" s="249"/>
      <c r="ADD312" s="249"/>
      <c r="ADE312" s="249"/>
      <c r="ADF312" s="249"/>
      <c r="ADG312" s="249"/>
      <c r="ADH312" s="249"/>
      <c r="ADI312" s="249"/>
      <c r="ADJ312" s="249"/>
      <c r="ADK312" s="249"/>
      <c r="ADL312" s="249"/>
      <c r="ADM312" s="249"/>
      <c r="ADN312" s="249"/>
      <c r="ADO312" s="249"/>
      <c r="ADP312" s="249"/>
      <c r="ADQ312" s="249"/>
      <c r="ADR312" s="249"/>
      <c r="ADS312" s="249"/>
      <c r="ADT312" s="249"/>
      <c r="ADU312" s="249"/>
      <c r="ADV312" s="249"/>
      <c r="ADW312" s="249"/>
      <c r="ADX312" s="249"/>
      <c r="ADY312" s="249"/>
      <c r="ADZ312" s="249"/>
      <c r="AEA312" s="249"/>
      <c r="AEB312" s="249"/>
      <c r="AEC312" s="249"/>
      <c r="AED312" s="249"/>
      <c r="AEE312" s="249"/>
      <c r="AEF312" s="249"/>
      <c r="AEG312" s="249"/>
      <c r="AEH312" s="249"/>
      <c r="AEI312" s="249"/>
      <c r="AEJ312" s="249"/>
      <c r="AEK312" s="249"/>
      <c r="AEL312" s="249"/>
      <c r="AEM312" s="249"/>
      <c r="AEN312" s="249"/>
      <c r="AEO312" s="249"/>
      <c r="AEP312" s="249"/>
      <c r="AEQ312" s="249"/>
      <c r="AER312" s="249"/>
      <c r="AES312" s="249"/>
      <c r="AET312" s="249"/>
      <c r="AEU312" s="249"/>
      <c r="AEV312" s="249"/>
      <c r="AEW312" s="249"/>
      <c r="AEX312" s="249"/>
      <c r="AEY312" s="249"/>
      <c r="AEZ312" s="249"/>
      <c r="AFA312" s="249"/>
      <c r="AFB312" s="249"/>
      <c r="AFC312" s="249"/>
      <c r="AFD312" s="249"/>
      <c r="AFE312" s="249"/>
      <c r="AFF312" s="249"/>
      <c r="AFG312" s="249"/>
      <c r="AFH312" s="249"/>
      <c r="AFI312" s="249"/>
      <c r="AFJ312" s="249"/>
      <c r="AFK312" s="249"/>
      <c r="AFL312" s="249"/>
      <c r="AFM312" s="249"/>
      <c r="AFN312" s="249"/>
      <c r="AFO312" s="249"/>
      <c r="AFP312" s="249"/>
      <c r="AFQ312" s="249"/>
      <c r="AFR312" s="249"/>
      <c r="AFS312" s="249"/>
      <c r="AFT312" s="249"/>
      <c r="AFU312" s="249"/>
      <c r="AFV312" s="249"/>
      <c r="AFW312" s="249"/>
      <c r="AFX312" s="249"/>
      <c r="AFY312" s="249"/>
      <c r="AFZ312" s="249"/>
      <c r="AGA312" s="249"/>
      <c r="AGB312" s="249"/>
      <c r="AGC312" s="249"/>
      <c r="AGD312" s="249"/>
      <c r="AGE312" s="249"/>
      <c r="AGF312" s="249"/>
      <c r="AGG312" s="249"/>
      <c r="AGH312" s="249"/>
      <c r="AGI312" s="249"/>
      <c r="AGJ312" s="249"/>
      <c r="AGK312" s="249"/>
      <c r="AGL312" s="249"/>
      <c r="AGM312" s="249"/>
      <c r="AGN312" s="249"/>
      <c r="AGO312" s="249"/>
      <c r="AGP312" s="249"/>
      <c r="AGQ312" s="249"/>
      <c r="AGR312" s="249"/>
      <c r="AGS312" s="249"/>
      <c r="AGT312" s="249"/>
      <c r="AGU312" s="249"/>
      <c r="AGV312" s="249"/>
      <c r="AGW312" s="249"/>
      <c r="AGX312" s="249"/>
      <c r="AGY312" s="249"/>
      <c r="AGZ312" s="249"/>
      <c r="AHA312" s="249"/>
      <c r="AHB312" s="249"/>
      <c r="AHC312" s="249"/>
      <c r="AHD312" s="249"/>
      <c r="AHE312" s="249"/>
      <c r="AHF312" s="249"/>
      <c r="AHG312" s="249"/>
      <c r="AHH312" s="249"/>
      <c r="AHI312" s="249"/>
      <c r="AHJ312" s="249"/>
      <c r="AHK312" s="249"/>
      <c r="AHL312" s="249"/>
      <c r="AHM312" s="249"/>
      <c r="AHN312" s="249"/>
      <c r="AHO312" s="249"/>
      <c r="AHP312" s="249"/>
      <c r="AHQ312" s="249"/>
      <c r="AHR312" s="249"/>
      <c r="AHS312" s="249"/>
      <c r="AHT312" s="249"/>
      <c r="AHU312" s="249"/>
      <c r="AHV312" s="249"/>
      <c r="AHW312" s="249"/>
      <c r="AHX312" s="249"/>
      <c r="AHY312" s="249"/>
      <c r="AHZ312" s="249"/>
      <c r="AIA312" s="249"/>
      <c r="AIB312" s="249"/>
      <c r="AIC312" s="249"/>
      <c r="AID312" s="249"/>
      <c r="AIE312" s="249"/>
      <c r="AIF312" s="249"/>
      <c r="AIG312" s="249"/>
      <c r="AIH312" s="249"/>
      <c r="AII312" s="249"/>
      <c r="AIJ312" s="249"/>
      <c r="AIK312" s="249"/>
      <c r="AIL312" s="249"/>
      <c r="AIM312" s="249"/>
      <c r="AIN312" s="249"/>
      <c r="AIO312" s="249"/>
      <c r="AIP312" s="249"/>
      <c r="AIQ312" s="249"/>
      <c r="AIR312" s="249"/>
      <c r="AIS312" s="249"/>
      <c r="AIT312" s="249"/>
      <c r="AIU312" s="249"/>
      <c r="AIV312" s="249"/>
      <c r="AIW312" s="249"/>
      <c r="AIX312" s="249"/>
      <c r="AIY312" s="249"/>
      <c r="AIZ312" s="249"/>
      <c r="AJA312" s="249"/>
      <c r="AJB312" s="249"/>
      <c r="AJC312" s="249"/>
      <c r="AJD312" s="249"/>
      <c r="AJE312" s="249"/>
      <c r="AJF312" s="249"/>
      <c r="AJG312" s="249"/>
      <c r="AJH312" s="249"/>
      <c r="AJI312" s="249"/>
      <c r="AJJ312" s="249"/>
      <c r="AJK312" s="249"/>
      <c r="AJL312" s="249"/>
      <c r="AJM312" s="249"/>
      <c r="AJN312" s="249"/>
      <c r="AJO312" s="249"/>
      <c r="AJP312" s="249"/>
      <c r="AJQ312" s="249"/>
      <c r="AJR312" s="249"/>
      <c r="AJS312" s="249"/>
      <c r="AJT312" s="249"/>
      <c r="AJU312" s="249"/>
      <c r="AJV312" s="249"/>
      <c r="AJW312" s="249"/>
      <c r="AJX312" s="249"/>
      <c r="AJY312" s="249"/>
      <c r="AJZ312" s="249"/>
      <c r="AKA312" s="249"/>
      <c r="AKB312" s="249"/>
      <c r="AKC312" s="249"/>
      <c r="AKD312" s="249"/>
      <c r="AKE312" s="249"/>
      <c r="AKF312" s="249"/>
      <c r="AKG312" s="249"/>
      <c r="AKH312" s="249"/>
      <c r="AKI312" s="249"/>
      <c r="AKJ312" s="249"/>
      <c r="AKK312" s="249"/>
      <c r="AKL312" s="249"/>
      <c r="AKM312" s="249"/>
      <c r="AKN312" s="249"/>
      <c r="AKO312" s="249"/>
      <c r="AKP312" s="249"/>
      <c r="AKQ312" s="249"/>
      <c r="AKR312" s="249"/>
      <c r="AKS312" s="249"/>
      <c r="AKT312" s="249"/>
      <c r="AKU312" s="249"/>
      <c r="AKV312" s="249"/>
      <c r="AKW312" s="249"/>
      <c r="AKX312" s="249"/>
      <c r="AKY312" s="249"/>
      <c r="AKZ312" s="249"/>
      <c r="ALA312" s="249"/>
      <c r="ALB312" s="249"/>
      <c r="ALC312" s="249"/>
      <c r="ALD312" s="249"/>
      <c r="ALE312" s="249"/>
      <c r="ALF312" s="249"/>
      <c r="ALG312" s="249"/>
      <c r="ALH312" s="249"/>
      <c r="ALI312" s="249"/>
      <c r="ALJ312" s="249"/>
      <c r="ALK312" s="249"/>
      <c r="ALL312" s="249"/>
      <c r="ALM312" s="249"/>
      <c r="ALN312" s="249"/>
      <c r="ALO312" s="249"/>
      <c r="ALP312" s="249"/>
      <c r="ALQ312" s="249"/>
      <c r="ALR312" s="249"/>
      <c r="ALS312" s="249"/>
      <c r="ALT312" s="249"/>
      <c r="ALU312" s="249"/>
      <c r="ALV312" s="249"/>
      <c r="ALW312" s="249"/>
      <c r="ALX312" s="249"/>
      <c r="ALY312" s="249"/>
      <c r="ALZ312" s="249"/>
      <c r="AMA312" s="249"/>
      <c r="AMB312" s="249"/>
      <c r="AMC312" s="249"/>
      <c r="AMD312" s="249"/>
      <c r="AME312" s="249"/>
      <c r="AMF312" s="249"/>
      <c r="AMG312" s="249"/>
      <c r="AMH312" s="249"/>
      <c r="AMI312" s="249"/>
      <c r="AMJ312" s="249"/>
      <c r="AMK312" s="249"/>
      <c r="AML312" s="249"/>
      <c r="AMM312" s="249"/>
      <c r="AMN312" s="249"/>
      <c r="AMO312" s="249"/>
      <c r="AMP312" s="249"/>
      <c r="AMQ312" s="249"/>
      <c r="AMR312" s="249"/>
      <c r="AMS312" s="249"/>
      <c r="AMT312" s="249"/>
      <c r="AMU312" s="249"/>
      <c r="AMV312" s="249"/>
      <c r="AMW312" s="249"/>
      <c r="AMX312" s="249"/>
      <c r="AMY312" s="249"/>
      <c r="AMZ312" s="249"/>
      <c r="ANA312" s="249"/>
      <c r="ANB312" s="249"/>
      <c r="ANC312" s="249"/>
      <c r="AND312" s="249"/>
      <c r="ANE312" s="249"/>
      <c r="ANF312" s="249"/>
      <c r="ANG312" s="249"/>
      <c r="ANH312" s="249"/>
      <c r="ANI312" s="249"/>
      <c r="ANJ312" s="249"/>
      <c r="ANK312" s="249"/>
      <c r="ANL312" s="249"/>
      <c r="ANM312" s="249"/>
      <c r="ANN312" s="249"/>
      <c r="ANO312" s="249"/>
      <c r="ANP312" s="249"/>
      <c r="ANQ312" s="249"/>
      <c r="ANR312" s="249"/>
      <c r="ANS312" s="249"/>
      <c r="ANT312" s="249"/>
      <c r="ANU312" s="249"/>
      <c r="ANV312" s="249"/>
      <c r="ANW312" s="249"/>
      <c r="ANX312" s="249"/>
      <c r="ANY312" s="249"/>
      <c r="ANZ312" s="249"/>
      <c r="AOA312" s="249"/>
      <c r="AOB312" s="249"/>
      <c r="AOC312" s="249"/>
      <c r="AOD312" s="249"/>
      <c r="AOE312" s="249"/>
      <c r="AOF312" s="249"/>
      <c r="AOG312" s="249"/>
      <c r="AOH312" s="249"/>
      <c r="AOI312" s="249"/>
      <c r="AOJ312" s="249"/>
      <c r="AOK312" s="249"/>
      <c r="AOL312" s="249"/>
      <c r="AOM312" s="249"/>
      <c r="AON312" s="249"/>
      <c r="AOO312" s="249"/>
      <c r="AOP312" s="249"/>
      <c r="AOQ312" s="249"/>
      <c r="AOR312" s="249"/>
      <c r="AOS312" s="249"/>
      <c r="AOT312" s="249"/>
      <c r="AOU312" s="249"/>
      <c r="AOV312" s="249"/>
      <c r="AOW312" s="249"/>
      <c r="AOX312" s="249"/>
      <c r="AOY312" s="249"/>
      <c r="AOZ312" s="249"/>
      <c r="APA312" s="249"/>
      <c r="APB312" s="249"/>
      <c r="APC312" s="249"/>
      <c r="APD312" s="249"/>
      <c r="APE312" s="249"/>
      <c r="APF312" s="249"/>
      <c r="APG312" s="249"/>
      <c r="APH312" s="249"/>
      <c r="API312" s="249"/>
      <c r="APJ312" s="249"/>
      <c r="APK312" s="249"/>
      <c r="APL312" s="249"/>
      <c r="APM312" s="249"/>
      <c r="APN312" s="249"/>
      <c r="APO312" s="249"/>
      <c r="APP312" s="249"/>
    </row>
    <row r="313" spans="1:1108" s="221" customFormat="1">
      <c r="A313" s="42">
        <v>596</v>
      </c>
      <c r="B313" s="168">
        <v>299</v>
      </c>
      <c r="C313" s="102" t="s">
        <v>478</v>
      </c>
      <c r="D313" s="174" t="s">
        <v>1559</v>
      </c>
      <c r="E313" s="70" t="s">
        <v>1511</v>
      </c>
      <c r="F313" s="280" t="s">
        <v>1561</v>
      </c>
      <c r="G313" s="405" t="s">
        <v>1560</v>
      </c>
      <c r="H313" s="405" t="s">
        <v>1563</v>
      </c>
      <c r="I313" s="405" t="s">
        <v>1562</v>
      </c>
      <c r="J313" s="173" t="s">
        <v>1564</v>
      </c>
      <c r="K313" s="10" t="s">
        <v>1565</v>
      </c>
      <c r="L313" s="74" t="s">
        <v>1566</v>
      </c>
      <c r="M313" s="10" t="s">
        <v>1567</v>
      </c>
      <c r="N313" s="74" t="s">
        <v>201</v>
      </c>
      <c r="O313" s="177">
        <v>100961</v>
      </c>
      <c r="P313" s="401">
        <v>80</v>
      </c>
      <c r="Q313" s="401" t="s">
        <v>0</v>
      </c>
      <c r="R313" s="401"/>
      <c r="S313" s="109" t="s">
        <v>0</v>
      </c>
      <c r="T313" s="109"/>
      <c r="U313" s="109" t="s">
        <v>0</v>
      </c>
      <c r="V313" s="109">
        <v>14.5</v>
      </c>
      <c r="W313" s="109" t="s">
        <v>0</v>
      </c>
      <c r="X313" s="109">
        <v>8</v>
      </c>
      <c r="Y313" s="109" t="s">
        <v>0</v>
      </c>
      <c r="Z313" s="109"/>
      <c r="AA313" s="109" t="s">
        <v>0</v>
      </c>
      <c r="AB313" s="109"/>
      <c r="AC313" s="109" t="s">
        <v>0</v>
      </c>
      <c r="AD313" s="109"/>
      <c r="AE313" s="109" t="s">
        <v>0</v>
      </c>
      <c r="AF313" s="77"/>
      <c r="AG313" s="78"/>
      <c r="AH313" s="78"/>
      <c r="AI313" s="77" t="s">
        <v>0</v>
      </c>
      <c r="AJ313" s="78"/>
      <c r="AK313" s="78"/>
      <c r="AL313" s="25" t="s">
        <v>11</v>
      </c>
      <c r="AM313" s="25"/>
      <c r="AN313" s="25"/>
      <c r="AO313" s="25"/>
      <c r="AP313" s="111">
        <v>1</v>
      </c>
      <c r="AQ313" s="111" t="s">
        <v>7</v>
      </c>
      <c r="AR313" s="83"/>
      <c r="AS313" s="83"/>
      <c r="AT313" s="265"/>
      <c r="AU313" s="266"/>
      <c r="AV313" s="266"/>
      <c r="AW313" s="74" t="s">
        <v>206</v>
      </c>
      <c r="AX313" s="74" t="s">
        <v>207</v>
      </c>
      <c r="AY313" s="74" t="s">
        <v>208</v>
      </c>
      <c r="AZ313" s="74" t="s">
        <v>209</v>
      </c>
      <c r="BA313" s="152" t="s">
        <v>210</v>
      </c>
      <c r="BB313" s="86" t="s">
        <v>211</v>
      </c>
      <c r="BC313" s="86" t="s">
        <v>212</v>
      </c>
      <c r="BD313" s="86" t="s">
        <v>213</v>
      </c>
      <c r="BE313" s="87" t="s">
        <v>1511</v>
      </c>
      <c r="BF313" s="96" t="s">
        <v>170</v>
      </c>
      <c r="BG313" s="96" t="s">
        <v>169</v>
      </c>
      <c r="BH313" s="96" t="s">
        <v>89</v>
      </c>
      <c r="BI313" s="173"/>
      <c r="BJ313" s="173"/>
      <c r="BK313" s="173"/>
      <c r="BL313" s="173"/>
      <c r="BM313" s="155" t="s">
        <v>215</v>
      </c>
      <c r="BN313" s="154" t="s">
        <v>216</v>
      </c>
      <c r="BO313" s="154" t="s">
        <v>217</v>
      </c>
      <c r="BP313" s="154" t="s">
        <v>218</v>
      </c>
      <c r="BQ313" s="155" t="s">
        <v>219</v>
      </c>
      <c r="BR313" s="154" t="s">
        <v>220</v>
      </c>
      <c r="BS313" s="121" t="s">
        <v>221</v>
      </c>
      <c r="BT313" s="121" t="s">
        <v>222</v>
      </c>
      <c r="BU313" s="121" t="s">
        <v>215</v>
      </c>
      <c r="BV313" s="121" t="s">
        <v>216</v>
      </c>
      <c r="BW313" s="121" t="s">
        <v>217</v>
      </c>
      <c r="BX313" s="121" t="s">
        <v>218</v>
      </c>
      <c r="BY313" s="121" t="s">
        <v>414</v>
      </c>
      <c r="BZ313" s="155" t="s">
        <v>415</v>
      </c>
      <c r="CA313" s="268" t="s">
        <v>416</v>
      </c>
      <c r="CB313" s="268" t="s">
        <v>417</v>
      </c>
      <c r="CC313" s="154"/>
      <c r="CD313" s="155"/>
      <c r="CE313" s="155"/>
      <c r="CF313" s="154"/>
      <c r="CG313" s="154"/>
      <c r="CH313" s="154"/>
      <c r="CI313" s="154"/>
      <c r="CJ313" s="154"/>
      <c r="CK313" s="91"/>
      <c r="CL313" s="91"/>
      <c r="CM313" s="91"/>
      <c r="CN313" s="91"/>
      <c r="CO313" s="91"/>
      <c r="CP313" s="91"/>
      <c r="CQ313" s="91"/>
      <c r="CR313" s="91"/>
      <c r="CS313" s="91"/>
      <c r="CT313" s="91"/>
      <c r="CU313" s="91"/>
      <c r="CV313" s="91"/>
      <c r="CW313" s="91"/>
      <c r="CX313" s="91"/>
      <c r="CY313" s="91"/>
      <c r="CZ313" s="91"/>
      <c r="DA313" s="92"/>
      <c r="DB313" s="92"/>
      <c r="DC313" s="92"/>
      <c r="DD313" s="92"/>
      <c r="DE313" s="91" t="s">
        <v>12</v>
      </c>
      <c r="DF313" s="92"/>
      <c r="DG313" s="91"/>
      <c r="DH313" s="91"/>
      <c r="DI313" s="92"/>
      <c r="DJ313" s="91"/>
      <c r="DK313" s="91"/>
      <c r="DL313" s="91"/>
      <c r="DM313" s="127" t="s">
        <v>414</v>
      </c>
      <c r="DN313" s="127" t="s">
        <v>422</v>
      </c>
      <c r="DO313" s="127" t="s">
        <v>755</v>
      </c>
      <c r="DP313" s="127" t="s">
        <v>424</v>
      </c>
      <c r="DQ313" s="91"/>
      <c r="DR313" s="91"/>
      <c r="DS313" s="91"/>
      <c r="DT313" s="91"/>
      <c r="DU313" s="91"/>
      <c r="DV313" s="91"/>
      <c r="DW313" s="91"/>
      <c r="DX313" s="91"/>
      <c r="DY313" s="91"/>
      <c r="DZ313" s="91"/>
      <c r="EA313" s="91"/>
      <c r="EB313" s="91"/>
      <c r="EC313" s="91"/>
      <c r="ED313" s="91"/>
      <c r="EE313" s="91"/>
      <c r="EF313" s="91"/>
      <c r="EG313" s="94"/>
      <c r="EH313" s="94"/>
      <c r="EI313" s="95"/>
      <c r="EJ313" s="95"/>
      <c r="EK313" s="96"/>
      <c r="EL313" s="74"/>
      <c r="EM313" s="74"/>
      <c r="EN313" s="137"/>
      <c r="EO313" s="185"/>
      <c r="EP313" s="185"/>
      <c r="EQ313" s="185" t="s">
        <v>1568</v>
      </c>
      <c r="ER313" s="185" t="s">
        <v>1569</v>
      </c>
      <c r="ES313" s="185" t="s">
        <v>1570</v>
      </c>
      <c r="ET313" s="185"/>
      <c r="EU313" s="185"/>
      <c r="EV313" s="137"/>
      <c r="EW313" s="137"/>
      <c r="EX313" s="356" t="s">
        <v>455</v>
      </c>
      <c r="EY313" s="356"/>
      <c r="EZ313" s="356"/>
      <c r="FA313" s="356"/>
      <c r="FB313" s="356" t="s">
        <v>981</v>
      </c>
      <c r="FC313" s="356"/>
      <c r="FD313" s="356"/>
      <c r="FE313" s="356"/>
      <c r="FF313" s="248"/>
      <c r="FG313" s="248"/>
      <c r="FH313" s="248"/>
      <c r="FI313" s="240">
        <v>116220</v>
      </c>
      <c r="FJ313" s="409" t="s">
        <v>478</v>
      </c>
      <c r="FK313" s="240">
        <v>49109</v>
      </c>
      <c r="FL313" s="135">
        <v>1</v>
      </c>
      <c r="FM313" s="136"/>
      <c r="FN313" s="136"/>
      <c r="FO313" s="136"/>
      <c r="FP313" s="136"/>
      <c r="FQ313" s="136"/>
      <c r="FR313" s="136"/>
      <c r="FS313" s="136"/>
      <c r="FT313" s="136"/>
      <c r="FU313" s="136"/>
      <c r="FV313" s="136"/>
      <c r="FW313" s="249"/>
      <c r="FX313" s="249"/>
      <c r="FY313" s="249"/>
      <c r="FZ313" s="249"/>
      <c r="GA313" s="249"/>
      <c r="GB313" s="249"/>
      <c r="GC313" s="249"/>
      <c r="GD313" s="249"/>
      <c r="GE313" s="249"/>
      <c r="GF313" s="249"/>
      <c r="GG313" s="249"/>
      <c r="GH313" s="249"/>
      <c r="GI313" s="249"/>
      <c r="GJ313" s="249"/>
      <c r="GK313" s="249"/>
      <c r="GL313" s="249"/>
      <c r="GM313" s="249"/>
      <c r="GN313" s="249"/>
      <c r="GO313" s="249"/>
      <c r="GP313" s="249"/>
      <c r="GQ313" s="249"/>
      <c r="GR313" s="249"/>
      <c r="GS313" s="249"/>
      <c r="GT313" s="249"/>
      <c r="GU313" s="249"/>
      <c r="GV313" s="249"/>
      <c r="GW313" s="249"/>
      <c r="GX313" s="249"/>
      <c r="GY313" s="249"/>
      <c r="GZ313" s="249"/>
      <c r="HA313" s="249"/>
      <c r="HB313" s="249"/>
      <c r="HC313" s="249"/>
      <c r="HD313" s="249"/>
      <c r="HE313" s="249"/>
      <c r="HF313" s="249"/>
      <c r="HG313" s="249"/>
      <c r="HH313" s="249"/>
      <c r="HI313" s="249"/>
      <c r="HJ313" s="249"/>
      <c r="HK313" s="249"/>
      <c r="HL313" s="249"/>
      <c r="HM313" s="249"/>
      <c r="HN313" s="249"/>
      <c r="HO313" s="249"/>
      <c r="HP313" s="249"/>
      <c r="HQ313" s="249"/>
      <c r="HR313" s="249"/>
      <c r="HS313" s="249"/>
      <c r="HT313" s="249"/>
      <c r="HU313" s="249"/>
      <c r="HV313" s="249"/>
      <c r="HW313" s="249"/>
      <c r="HX313" s="249"/>
      <c r="HY313" s="249"/>
      <c r="HZ313" s="249"/>
      <c r="IA313" s="249"/>
      <c r="IB313" s="249"/>
      <c r="IC313" s="249"/>
      <c r="ID313" s="249"/>
      <c r="IE313" s="249"/>
      <c r="IF313" s="249"/>
      <c r="IG313" s="249"/>
      <c r="IH313" s="249"/>
      <c r="II313" s="249"/>
      <c r="IJ313" s="249"/>
      <c r="IK313" s="249"/>
      <c r="IL313" s="249"/>
      <c r="IM313" s="249"/>
      <c r="IN313" s="249"/>
      <c r="IO313" s="249"/>
      <c r="IP313" s="249"/>
      <c r="IQ313" s="249"/>
      <c r="IR313" s="249"/>
      <c r="IS313" s="249"/>
      <c r="IT313" s="249"/>
      <c r="IU313" s="249"/>
      <c r="IV313" s="249"/>
      <c r="IW313" s="249"/>
      <c r="IX313" s="249"/>
      <c r="IY313" s="249"/>
      <c r="IZ313" s="249"/>
      <c r="JA313" s="249"/>
      <c r="JB313" s="249"/>
      <c r="JC313" s="249"/>
      <c r="JD313" s="249"/>
      <c r="JE313" s="249"/>
      <c r="JF313" s="249"/>
      <c r="JG313" s="249"/>
      <c r="JH313" s="249"/>
      <c r="JI313" s="249"/>
      <c r="JJ313" s="249"/>
      <c r="JK313" s="249"/>
      <c r="JL313" s="249"/>
      <c r="JM313" s="249"/>
      <c r="JN313" s="249"/>
      <c r="JO313" s="249"/>
      <c r="JP313" s="249"/>
      <c r="JQ313" s="249"/>
      <c r="JR313" s="249"/>
      <c r="JS313" s="249"/>
      <c r="JT313" s="249"/>
      <c r="JU313" s="249"/>
      <c r="JV313" s="249"/>
      <c r="JW313" s="249"/>
      <c r="JX313" s="249"/>
      <c r="JY313" s="249"/>
      <c r="JZ313" s="249"/>
      <c r="KA313" s="249"/>
      <c r="KB313" s="249"/>
      <c r="KC313" s="249"/>
      <c r="KD313" s="249"/>
      <c r="KE313" s="249"/>
      <c r="KF313" s="249"/>
      <c r="KG313" s="249"/>
      <c r="KH313" s="249"/>
      <c r="KI313" s="249"/>
      <c r="KJ313" s="249"/>
      <c r="KK313" s="249"/>
      <c r="KL313" s="249"/>
      <c r="KM313" s="249"/>
      <c r="KN313" s="249"/>
      <c r="KO313" s="249"/>
      <c r="KP313" s="249"/>
      <c r="KQ313" s="249"/>
      <c r="KR313" s="249"/>
      <c r="KS313" s="249"/>
      <c r="KT313" s="249"/>
      <c r="KU313" s="249"/>
      <c r="KV313" s="249"/>
      <c r="KW313" s="249"/>
      <c r="KX313" s="249"/>
      <c r="KY313" s="249"/>
      <c r="KZ313" s="249"/>
      <c r="LA313" s="249"/>
      <c r="LB313" s="249"/>
      <c r="LC313" s="249"/>
      <c r="LD313" s="249"/>
      <c r="LE313" s="249"/>
      <c r="LF313" s="249"/>
      <c r="LG313" s="249"/>
      <c r="LH313" s="249"/>
      <c r="LI313" s="249"/>
      <c r="LJ313" s="249"/>
      <c r="LK313" s="249"/>
      <c r="LL313" s="249"/>
      <c r="LM313" s="249"/>
      <c r="LN313" s="249"/>
      <c r="LO313" s="249"/>
      <c r="LP313" s="249"/>
      <c r="LQ313" s="249"/>
      <c r="LR313" s="249"/>
      <c r="LS313" s="249"/>
      <c r="LT313" s="249"/>
      <c r="LU313" s="249"/>
      <c r="LV313" s="249"/>
      <c r="LW313" s="249"/>
      <c r="LX313" s="249"/>
      <c r="LY313" s="249"/>
      <c r="LZ313" s="249"/>
      <c r="MA313" s="249"/>
      <c r="MB313" s="249"/>
      <c r="MC313" s="249"/>
      <c r="MD313" s="249"/>
      <c r="ME313" s="249"/>
      <c r="MF313" s="249"/>
      <c r="MG313" s="249"/>
      <c r="MH313" s="249"/>
      <c r="MI313" s="249"/>
      <c r="MJ313" s="249"/>
      <c r="MK313" s="249"/>
      <c r="ML313" s="249"/>
      <c r="MM313" s="249"/>
      <c r="MN313" s="249"/>
      <c r="MO313" s="249"/>
      <c r="MP313" s="249"/>
      <c r="MQ313" s="249"/>
      <c r="MR313" s="249"/>
      <c r="MS313" s="249"/>
      <c r="MT313" s="249"/>
      <c r="MU313" s="249"/>
      <c r="MV313" s="249"/>
      <c r="MW313" s="249"/>
      <c r="MX313" s="249"/>
      <c r="MY313" s="249"/>
      <c r="MZ313" s="249"/>
      <c r="NA313" s="249"/>
      <c r="NB313" s="249"/>
      <c r="NC313" s="249"/>
      <c r="ND313" s="249"/>
      <c r="NE313" s="249"/>
      <c r="NF313" s="249"/>
      <c r="NG313" s="249"/>
      <c r="NH313" s="249"/>
      <c r="NI313" s="249"/>
      <c r="NJ313" s="249"/>
      <c r="NK313" s="249"/>
      <c r="NL313" s="249"/>
      <c r="NM313" s="249"/>
      <c r="NN313" s="249"/>
      <c r="NO313" s="249"/>
      <c r="NP313" s="249"/>
      <c r="NQ313" s="249"/>
      <c r="NR313" s="249"/>
      <c r="NS313" s="249"/>
      <c r="NT313" s="249"/>
      <c r="NU313" s="249"/>
      <c r="NV313" s="249"/>
      <c r="NW313" s="249"/>
      <c r="NX313" s="249"/>
      <c r="NY313" s="249"/>
      <c r="NZ313" s="249"/>
      <c r="OA313" s="249"/>
      <c r="OB313" s="249"/>
      <c r="OC313" s="249"/>
      <c r="OD313" s="249"/>
      <c r="OE313" s="249"/>
      <c r="OF313" s="249"/>
      <c r="OG313" s="249"/>
      <c r="OH313" s="249"/>
      <c r="OI313" s="249"/>
      <c r="OJ313" s="249"/>
      <c r="OK313" s="249"/>
      <c r="OL313" s="249"/>
      <c r="OM313" s="249"/>
      <c r="ON313" s="249"/>
      <c r="OO313" s="249"/>
      <c r="OP313" s="249"/>
      <c r="OQ313" s="249"/>
      <c r="OR313" s="249"/>
      <c r="OS313" s="249"/>
      <c r="OT313" s="249"/>
      <c r="OU313" s="249"/>
      <c r="OV313" s="249"/>
      <c r="OW313" s="249"/>
      <c r="OX313" s="249"/>
      <c r="OY313" s="249"/>
      <c r="OZ313" s="249"/>
      <c r="PA313" s="249"/>
      <c r="PB313" s="249"/>
      <c r="PC313" s="249"/>
      <c r="PD313" s="249"/>
      <c r="PE313" s="249"/>
      <c r="PF313" s="249"/>
      <c r="PG313" s="249"/>
      <c r="PH313" s="249"/>
      <c r="PI313" s="249"/>
      <c r="PJ313" s="249"/>
      <c r="PK313" s="249"/>
      <c r="PL313" s="249"/>
      <c r="PM313" s="249"/>
      <c r="PN313" s="249"/>
      <c r="PO313" s="249"/>
      <c r="PP313" s="249"/>
      <c r="PQ313" s="249"/>
      <c r="PR313" s="249"/>
      <c r="PS313" s="249"/>
      <c r="PT313" s="249"/>
      <c r="PU313" s="249"/>
      <c r="PV313" s="249"/>
      <c r="PW313" s="249"/>
      <c r="PX313" s="249"/>
      <c r="PY313" s="249"/>
      <c r="PZ313" s="249"/>
      <c r="QA313" s="249"/>
      <c r="QB313" s="249"/>
      <c r="QC313" s="249"/>
      <c r="QD313" s="249"/>
      <c r="QE313" s="249"/>
      <c r="QF313" s="249"/>
      <c r="QG313" s="249"/>
      <c r="QH313" s="249"/>
      <c r="QI313" s="249"/>
      <c r="QJ313" s="249"/>
      <c r="QK313" s="249"/>
      <c r="QL313" s="249"/>
      <c r="QM313" s="249"/>
      <c r="QN313" s="249"/>
      <c r="QO313" s="249"/>
      <c r="QP313" s="249"/>
      <c r="QQ313" s="249"/>
      <c r="QR313" s="249"/>
      <c r="QS313" s="249"/>
      <c r="QT313" s="249"/>
      <c r="QU313" s="249"/>
      <c r="QV313" s="249"/>
      <c r="QW313" s="249"/>
      <c r="QX313" s="249"/>
      <c r="QY313" s="249"/>
      <c r="QZ313" s="249"/>
      <c r="RA313" s="249"/>
      <c r="RB313" s="249"/>
      <c r="RC313" s="249"/>
      <c r="RD313" s="249"/>
      <c r="RE313" s="249"/>
      <c r="RF313" s="249"/>
      <c r="RG313" s="249"/>
      <c r="RH313" s="249"/>
      <c r="RI313" s="249"/>
      <c r="RJ313" s="249"/>
      <c r="RK313" s="249"/>
      <c r="RL313" s="249"/>
      <c r="RM313" s="249"/>
      <c r="RN313" s="249"/>
      <c r="RO313" s="249"/>
      <c r="RP313" s="249"/>
      <c r="RQ313" s="249"/>
      <c r="RR313" s="249"/>
      <c r="RS313" s="249"/>
      <c r="RT313" s="249"/>
      <c r="RU313" s="249"/>
      <c r="RV313" s="249"/>
      <c r="RW313" s="249"/>
      <c r="RX313" s="249"/>
      <c r="RY313" s="249"/>
      <c r="RZ313" s="249"/>
      <c r="SA313" s="249"/>
      <c r="SB313" s="249"/>
      <c r="SC313" s="249"/>
      <c r="SD313" s="249"/>
      <c r="SE313" s="249"/>
      <c r="SF313" s="249"/>
      <c r="SG313" s="249"/>
      <c r="SH313" s="249"/>
      <c r="SI313" s="249"/>
      <c r="SJ313" s="249"/>
      <c r="SK313" s="249"/>
      <c r="SL313" s="249"/>
      <c r="SM313" s="249"/>
      <c r="SN313" s="249"/>
      <c r="SO313" s="249"/>
      <c r="SP313" s="249"/>
      <c r="SQ313" s="249"/>
      <c r="SR313" s="249"/>
      <c r="SS313" s="249"/>
      <c r="ST313" s="249"/>
      <c r="SU313" s="249"/>
      <c r="SV313" s="249"/>
      <c r="SW313" s="249"/>
      <c r="SX313" s="249"/>
      <c r="SY313" s="249"/>
      <c r="SZ313" s="249"/>
      <c r="TA313" s="249"/>
      <c r="TB313" s="249"/>
      <c r="TC313" s="249"/>
      <c r="TD313" s="249"/>
      <c r="TE313" s="249"/>
      <c r="TF313" s="249"/>
      <c r="TG313" s="249"/>
      <c r="TH313" s="249"/>
      <c r="TI313" s="249"/>
      <c r="TJ313" s="249"/>
      <c r="TK313" s="249"/>
      <c r="TL313" s="249"/>
      <c r="TM313" s="249"/>
      <c r="TN313" s="249"/>
      <c r="TO313" s="249"/>
      <c r="TP313" s="249"/>
      <c r="TQ313" s="249"/>
      <c r="TR313" s="249"/>
      <c r="TS313" s="249"/>
      <c r="TT313" s="249"/>
      <c r="TU313" s="249"/>
      <c r="TV313" s="249"/>
      <c r="TW313" s="249"/>
      <c r="TX313" s="249"/>
      <c r="TY313" s="249"/>
      <c r="TZ313" s="249"/>
      <c r="UA313" s="249"/>
      <c r="UB313" s="249"/>
      <c r="UC313" s="249"/>
      <c r="UD313" s="249"/>
      <c r="UE313" s="249"/>
      <c r="UF313" s="249"/>
      <c r="UG313" s="249"/>
      <c r="UH313" s="249"/>
      <c r="UI313" s="249"/>
      <c r="UJ313" s="249"/>
      <c r="UK313" s="249"/>
      <c r="UL313" s="249"/>
      <c r="UM313" s="249"/>
      <c r="UN313" s="249"/>
      <c r="UO313" s="249"/>
      <c r="UP313" s="249"/>
      <c r="UQ313" s="249"/>
      <c r="UR313" s="249"/>
      <c r="US313" s="249"/>
      <c r="UT313" s="249"/>
      <c r="UU313" s="249"/>
      <c r="UV313" s="249"/>
      <c r="UW313" s="249"/>
      <c r="UX313" s="249"/>
      <c r="UY313" s="249"/>
      <c r="UZ313" s="249"/>
      <c r="VA313" s="249"/>
      <c r="VB313" s="249"/>
      <c r="VC313" s="249"/>
      <c r="VD313" s="249"/>
      <c r="VE313" s="249"/>
      <c r="VF313" s="249"/>
      <c r="VG313" s="249"/>
      <c r="VH313" s="249"/>
      <c r="VI313" s="249"/>
      <c r="VJ313" s="249"/>
      <c r="VK313" s="249"/>
      <c r="VL313" s="249"/>
      <c r="VM313" s="249"/>
      <c r="VN313" s="249"/>
      <c r="VO313" s="249"/>
      <c r="VP313" s="249"/>
      <c r="VQ313" s="249"/>
      <c r="VR313" s="249"/>
      <c r="VS313" s="249"/>
      <c r="VT313" s="249"/>
      <c r="VU313" s="249"/>
      <c r="VV313" s="249"/>
      <c r="VW313" s="249"/>
      <c r="VX313" s="249"/>
      <c r="VY313" s="249"/>
      <c r="VZ313" s="249"/>
      <c r="WA313" s="249"/>
      <c r="WB313" s="249"/>
      <c r="WC313" s="249"/>
      <c r="WD313" s="249"/>
      <c r="WE313" s="249"/>
      <c r="WF313" s="249"/>
      <c r="WG313" s="249"/>
      <c r="WH313" s="249"/>
      <c r="WI313" s="249"/>
      <c r="WJ313" s="249"/>
      <c r="WK313" s="249"/>
      <c r="WL313" s="249"/>
      <c r="WM313" s="249"/>
      <c r="WN313" s="249"/>
      <c r="WO313" s="249"/>
      <c r="WP313" s="249"/>
      <c r="WQ313" s="249"/>
      <c r="WR313" s="249"/>
      <c r="WS313" s="249"/>
      <c r="WT313" s="249"/>
      <c r="WU313" s="249"/>
      <c r="WV313" s="249"/>
      <c r="WW313" s="249"/>
      <c r="WX313" s="249"/>
      <c r="WY313" s="249"/>
      <c r="WZ313" s="249"/>
      <c r="XA313" s="249"/>
      <c r="XB313" s="249"/>
      <c r="XC313" s="249"/>
      <c r="XD313" s="249"/>
      <c r="XE313" s="249"/>
      <c r="XF313" s="249"/>
      <c r="XG313" s="249"/>
      <c r="XH313" s="249"/>
      <c r="XI313" s="249"/>
      <c r="XJ313" s="249"/>
      <c r="XK313" s="249"/>
      <c r="XL313" s="249"/>
      <c r="XM313" s="249"/>
      <c r="XN313" s="249"/>
      <c r="XO313" s="249"/>
      <c r="XP313" s="249"/>
      <c r="XQ313" s="249"/>
      <c r="XR313" s="249"/>
      <c r="XS313" s="249"/>
      <c r="XT313" s="249"/>
      <c r="XU313" s="249"/>
      <c r="XV313" s="249"/>
      <c r="XW313" s="249"/>
      <c r="XX313" s="249"/>
      <c r="XY313" s="249"/>
      <c r="XZ313" s="249"/>
      <c r="YA313" s="249"/>
      <c r="YB313" s="249"/>
      <c r="YC313" s="249"/>
      <c r="YD313" s="249"/>
      <c r="YE313" s="249"/>
      <c r="YF313" s="249"/>
      <c r="YG313" s="249"/>
      <c r="YH313" s="249"/>
      <c r="YI313" s="249"/>
      <c r="YJ313" s="249"/>
      <c r="YK313" s="249"/>
      <c r="YL313" s="249"/>
      <c r="YM313" s="249"/>
      <c r="YN313" s="249"/>
      <c r="YO313" s="249"/>
      <c r="YP313" s="249"/>
      <c r="YQ313" s="249"/>
      <c r="YR313" s="249"/>
      <c r="YS313" s="249"/>
      <c r="YT313" s="249"/>
      <c r="YU313" s="249"/>
      <c r="YV313" s="249"/>
      <c r="YW313" s="249"/>
      <c r="YX313" s="249"/>
      <c r="YY313" s="249"/>
      <c r="YZ313" s="249"/>
      <c r="ZA313" s="249"/>
      <c r="ZB313" s="249"/>
      <c r="ZC313" s="249"/>
      <c r="ZD313" s="249"/>
      <c r="ZE313" s="249"/>
      <c r="ZF313" s="249"/>
      <c r="ZG313" s="249"/>
      <c r="ZH313" s="249"/>
      <c r="ZI313" s="249"/>
      <c r="ZJ313" s="249"/>
      <c r="ZK313" s="249"/>
      <c r="ZL313" s="249"/>
      <c r="ZM313" s="249"/>
      <c r="ZN313" s="249"/>
      <c r="ZO313" s="249"/>
      <c r="ZP313" s="249"/>
      <c r="ZQ313" s="249"/>
      <c r="ZR313" s="249"/>
      <c r="ZS313" s="249"/>
      <c r="ZT313" s="249"/>
      <c r="ZU313" s="249"/>
      <c r="ZV313" s="249"/>
      <c r="ZW313" s="249"/>
      <c r="ZX313" s="249"/>
      <c r="ZY313" s="249"/>
      <c r="ZZ313" s="249"/>
      <c r="AAA313" s="249"/>
      <c r="AAB313" s="249"/>
      <c r="AAC313" s="249"/>
      <c r="AAD313" s="249"/>
      <c r="AAE313" s="249"/>
      <c r="AAF313" s="249"/>
      <c r="AAG313" s="249"/>
      <c r="AAH313" s="249"/>
      <c r="AAI313" s="249"/>
      <c r="AAJ313" s="249"/>
      <c r="AAK313" s="249"/>
      <c r="AAL313" s="249"/>
      <c r="AAM313" s="249"/>
      <c r="AAN313" s="249"/>
      <c r="AAO313" s="249"/>
      <c r="AAP313" s="249"/>
      <c r="AAQ313" s="249"/>
      <c r="AAR313" s="249"/>
      <c r="AAS313" s="249"/>
      <c r="AAT313" s="249"/>
      <c r="AAU313" s="249"/>
      <c r="AAV313" s="249"/>
      <c r="AAW313" s="249"/>
      <c r="AAX313" s="249"/>
      <c r="AAY313" s="249"/>
      <c r="AAZ313" s="249"/>
      <c r="ABA313" s="249"/>
      <c r="ABB313" s="249"/>
      <c r="ABC313" s="249"/>
      <c r="ABD313" s="249"/>
      <c r="ABE313" s="249"/>
      <c r="ABF313" s="249"/>
      <c r="ABG313" s="249"/>
      <c r="ABH313" s="249"/>
      <c r="ABI313" s="249"/>
      <c r="ABJ313" s="249"/>
      <c r="ABK313" s="249"/>
      <c r="ABL313" s="249"/>
      <c r="ABM313" s="249"/>
      <c r="ABN313" s="249"/>
      <c r="ABO313" s="249"/>
      <c r="ABP313" s="249"/>
      <c r="ABQ313" s="249"/>
      <c r="ABR313" s="249"/>
      <c r="ABS313" s="249"/>
      <c r="ABT313" s="249"/>
      <c r="ABU313" s="249"/>
      <c r="ABV313" s="249"/>
      <c r="ABW313" s="249"/>
      <c r="ABX313" s="249"/>
      <c r="ABY313" s="249"/>
      <c r="ABZ313" s="249"/>
      <c r="ACA313" s="249"/>
      <c r="ACB313" s="249"/>
      <c r="ACC313" s="249"/>
      <c r="ACD313" s="249"/>
      <c r="ACE313" s="249"/>
      <c r="ACF313" s="249"/>
      <c r="ACG313" s="249"/>
      <c r="ACH313" s="249"/>
      <c r="ACI313" s="249"/>
      <c r="ACJ313" s="249"/>
      <c r="ACK313" s="249"/>
      <c r="ACL313" s="249"/>
      <c r="ACM313" s="249"/>
      <c r="ACN313" s="249"/>
      <c r="ACO313" s="249"/>
      <c r="ACP313" s="249"/>
      <c r="ACQ313" s="249"/>
      <c r="ACR313" s="249"/>
      <c r="ACS313" s="249"/>
      <c r="ACT313" s="249"/>
      <c r="ACU313" s="249"/>
      <c r="ACV313" s="249"/>
      <c r="ACW313" s="249"/>
      <c r="ACX313" s="249"/>
      <c r="ACY313" s="249"/>
      <c r="ACZ313" s="249"/>
      <c r="ADA313" s="249"/>
      <c r="ADB313" s="249"/>
      <c r="ADC313" s="249"/>
      <c r="ADD313" s="249"/>
      <c r="ADE313" s="249"/>
      <c r="ADF313" s="249"/>
      <c r="ADG313" s="249"/>
      <c r="ADH313" s="249"/>
      <c r="ADI313" s="249"/>
      <c r="ADJ313" s="249"/>
      <c r="ADK313" s="249"/>
      <c r="ADL313" s="249"/>
      <c r="ADM313" s="249"/>
      <c r="ADN313" s="249"/>
      <c r="ADO313" s="249"/>
      <c r="ADP313" s="249"/>
      <c r="ADQ313" s="249"/>
      <c r="ADR313" s="249"/>
      <c r="ADS313" s="249"/>
      <c r="ADT313" s="249"/>
      <c r="ADU313" s="249"/>
      <c r="ADV313" s="249"/>
      <c r="ADW313" s="249"/>
      <c r="ADX313" s="249"/>
      <c r="ADY313" s="249"/>
      <c r="ADZ313" s="249"/>
      <c r="AEA313" s="249"/>
      <c r="AEB313" s="249"/>
      <c r="AEC313" s="249"/>
      <c r="AED313" s="249"/>
      <c r="AEE313" s="249"/>
      <c r="AEF313" s="249"/>
      <c r="AEG313" s="249"/>
      <c r="AEH313" s="249"/>
      <c r="AEI313" s="249"/>
      <c r="AEJ313" s="249"/>
      <c r="AEK313" s="249"/>
      <c r="AEL313" s="249"/>
      <c r="AEM313" s="249"/>
      <c r="AEN313" s="249"/>
      <c r="AEO313" s="249"/>
      <c r="AEP313" s="249"/>
      <c r="AEQ313" s="249"/>
      <c r="AER313" s="249"/>
      <c r="AES313" s="249"/>
      <c r="AET313" s="249"/>
      <c r="AEU313" s="249"/>
      <c r="AEV313" s="249"/>
      <c r="AEW313" s="249"/>
      <c r="AEX313" s="249"/>
      <c r="AEY313" s="249"/>
      <c r="AEZ313" s="249"/>
      <c r="AFA313" s="249"/>
      <c r="AFB313" s="249"/>
      <c r="AFC313" s="249"/>
      <c r="AFD313" s="249"/>
      <c r="AFE313" s="249"/>
      <c r="AFF313" s="249"/>
      <c r="AFG313" s="249"/>
      <c r="AFH313" s="249"/>
      <c r="AFI313" s="249"/>
      <c r="AFJ313" s="249"/>
      <c r="AFK313" s="249"/>
      <c r="AFL313" s="249"/>
      <c r="AFM313" s="249"/>
      <c r="AFN313" s="249"/>
      <c r="AFO313" s="249"/>
      <c r="AFP313" s="249"/>
      <c r="AFQ313" s="249"/>
      <c r="AFR313" s="249"/>
      <c r="AFS313" s="249"/>
      <c r="AFT313" s="249"/>
      <c r="AFU313" s="249"/>
      <c r="AFV313" s="249"/>
      <c r="AFW313" s="249"/>
      <c r="AFX313" s="249"/>
      <c r="AFY313" s="249"/>
      <c r="AFZ313" s="249"/>
      <c r="AGA313" s="249"/>
      <c r="AGB313" s="249"/>
      <c r="AGC313" s="249"/>
      <c r="AGD313" s="249"/>
      <c r="AGE313" s="249"/>
      <c r="AGF313" s="249"/>
      <c r="AGG313" s="249"/>
      <c r="AGH313" s="249"/>
      <c r="AGI313" s="249"/>
      <c r="AGJ313" s="249"/>
      <c r="AGK313" s="249"/>
      <c r="AGL313" s="249"/>
      <c r="AGM313" s="249"/>
      <c r="AGN313" s="249"/>
      <c r="AGO313" s="249"/>
      <c r="AGP313" s="249"/>
      <c r="AGQ313" s="249"/>
      <c r="AGR313" s="249"/>
      <c r="AGS313" s="249"/>
      <c r="AGT313" s="249"/>
      <c r="AGU313" s="249"/>
      <c r="AGV313" s="249"/>
      <c r="AGW313" s="249"/>
      <c r="AGX313" s="249"/>
      <c r="AGY313" s="249"/>
      <c r="AGZ313" s="249"/>
      <c r="AHA313" s="249"/>
      <c r="AHB313" s="249"/>
      <c r="AHC313" s="249"/>
      <c r="AHD313" s="249"/>
      <c r="AHE313" s="249"/>
      <c r="AHF313" s="249"/>
      <c r="AHG313" s="249"/>
      <c r="AHH313" s="249"/>
      <c r="AHI313" s="249"/>
      <c r="AHJ313" s="249"/>
      <c r="AHK313" s="249"/>
      <c r="AHL313" s="249"/>
      <c r="AHM313" s="249"/>
      <c r="AHN313" s="249"/>
      <c r="AHO313" s="249"/>
      <c r="AHP313" s="249"/>
      <c r="AHQ313" s="249"/>
      <c r="AHR313" s="249"/>
      <c r="AHS313" s="249"/>
      <c r="AHT313" s="249"/>
      <c r="AHU313" s="249"/>
      <c r="AHV313" s="249"/>
      <c r="AHW313" s="249"/>
      <c r="AHX313" s="249"/>
      <c r="AHY313" s="249"/>
      <c r="AHZ313" s="249"/>
      <c r="AIA313" s="249"/>
      <c r="AIB313" s="249"/>
      <c r="AIC313" s="249"/>
      <c r="AID313" s="249"/>
      <c r="AIE313" s="249"/>
      <c r="AIF313" s="249"/>
      <c r="AIG313" s="249"/>
      <c r="AIH313" s="249"/>
      <c r="AII313" s="249"/>
      <c r="AIJ313" s="249"/>
      <c r="AIK313" s="249"/>
      <c r="AIL313" s="249"/>
      <c r="AIM313" s="249"/>
      <c r="AIN313" s="249"/>
      <c r="AIO313" s="249"/>
      <c r="AIP313" s="249"/>
      <c r="AIQ313" s="249"/>
      <c r="AIR313" s="249"/>
      <c r="AIS313" s="249"/>
      <c r="AIT313" s="249"/>
      <c r="AIU313" s="249"/>
      <c r="AIV313" s="249"/>
      <c r="AIW313" s="249"/>
      <c r="AIX313" s="249"/>
      <c r="AIY313" s="249"/>
      <c r="AIZ313" s="249"/>
      <c r="AJA313" s="249"/>
      <c r="AJB313" s="249"/>
      <c r="AJC313" s="249"/>
      <c r="AJD313" s="249"/>
      <c r="AJE313" s="249"/>
      <c r="AJF313" s="249"/>
      <c r="AJG313" s="249"/>
      <c r="AJH313" s="249"/>
      <c r="AJI313" s="249"/>
      <c r="AJJ313" s="249"/>
      <c r="AJK313" s="249"/>
      <c r="AJL313" s="249"/>
      <c r="AJM313" s="249"/>
      <c r="AJN313" s="249"/>
      <c r="AJO313" s="249"/>
      <c r="AJP313" s="249"/>
      <c r="AJQ313" s="249"/>
      <c r="AJR313" s="249"/>
      <c r="AJS313" s="249"/>
      <c r="AJT313" s="249"/>
      <c r="AJU313" s="249"/>
      <c r="AJV313" s="249"/>
      <c r="AJW313" s="249"/>
      <c r="AJX313" s="249"/>
      <c r="AJY313" s="249"/>
      <c r="AJZ313" s="249"/>
      <c r="AKA313" s="249"/>
      <c r="AKB313" s="249"/>
      <c r="AKC313" s="249"/>
      <c r="AKD313" s="249"/>
      <c r="AKE313" s="249"/>
      <c r="AKF313" s="249"/>
      <c r="AKG313" s="249"/>
      <c r="AKH313" s="249"/>
      <c r="AKI313" s="249"/>
      <c r="AKJ313" s="249"/>
      <c r="AKK313" s="249"/>
      <c r="AKL313" s="249"/>
      <c r="AKM313" s="249"/>
      <c r="AKN313" s="249"/>
      <c r="AKO313" s="249"/>
      <c r="AKP313" s="249"/>
      <c r="AKQ313" s="249"/>
      <c r="AKR313" s="249"/>
      <c r="AKS313" s="249"/>
      <c r="AKT313" s="249"/>
      <c r="AKU313" s="249"/>
      <c r="AKV313" s="249"/>
      <c r="AKW313" s="249"/>
      <c r="AKX313" s="249"/>
      <c r="AKY313" s="249"/>
      <c r="AKZ313" s="249"/>
      <c r="ALA313" s="249"/>
      <c r="ALB313" s="249"/>
      <c r="ALC313" s="249"/>
      <c r="ALD313" s="249"/>
      <c r="ALE313" s="249"/>
      <c r="ALF313" s="249"/>
      <c r="ALG313" s="249"/>
      <c r="ALH313" s="249"/>
      <c r="ALI313" s="249"/>
      <c r="ALJ313" s="249"/>
      <c r="ALK313" s="249"/>
      <c r="ALL313" s="249"/>
      <c r="ALM313" s="249"/>
      <c r="ALN313" s="249"/>
      <c r="ALO313" s="249"/>
      <c r="ALP313" s="249"/>
      <c r="ALQ313" s="249"/>
      <c r="ALR313" s="249"/>
      <c r="ALS313" s="249"/>
      <c r="ALT313" s="249"/>
      <c r="ALU313" s="249"/>
      <c r="ALV313" s="249"/>
      <c r="ALW313" s="249"/>
      <c r="ALX313" s="249"/>
      <c r="ALY313" s="249"/>
      <c r="ALZ313" s="249"/>
      <c r="AMA313" s="249"/>
      <c r="AMB313" s="249"/>
      <c r="AMC313" s="249"/>
      <c r="AMD313" s="249"/>
      <c r="AME313" s="249"/>
      <c r="AMF313" s="249"/>
      <c r="AMG313" s="249"/>
      <c r="AMH313" s="249"/>
      <c r="AMI313" s="249"/>
      <c r="AMJ313" s="249"/>
      <c r="AMK313" s="249"/>
      <c r="AML313" s="249"/>
      <c r="AMM313" s="249"/>
      <c r="AMN313" s="249"/>
      <c r="AMO313" s="249"/>
      <c r="AMP313" s="249"/>
      <c r="AMQ313" s="249"/>
      <c r="AMR313" s="249"/>
      <c r="AMS313" s="249"/>
      <c r="AMT313" s="249"/>
      <c r="AMU313" s="249"/>
      <c r="AMV313" s="249"/>
      <c r="AMW313" s="249"/>
      <c r="AMX313" s="249"/>
      <c r="AMY313" s="249"/>
      <c r="AMZ313" s="249"/>
      <c r="ANA313" s="249"/>
      <c r="ANB313" s="249"/>
      <c r="ANC313" s="249"/>
      <c r="AND313" s="249"/>
      <c r="ANE313" s="249"/>
      <c r="ANF313" s="249"/>
      <c r="ANG313" s="249"/>
      <c r="ANH313" s="249"/>
      <c r="ANI313" s="249"/>
      <c r="ANJ313" s="249"/>
      <c r="ANK313" s="249"/>
      <c r="ANL313" s="249"/>
      <c r="ANM313" s="249"/>
      <c r="ANN313" s="249"/>
      <c r="ANO313" s="249"/>
      <c r="ANP313" s="249"/>
      <c r="ANQ313" s="249"/>
      <c r="ANR313" s="249"/>
      <c r="ANS313" s="249"/>
      <c r="ANT313" s="249"/>
      <c r="ANU313" s="249"/>
      <c r="ANV313" s="249"/>
      <c r="ANW313" s="249"/>
      <c r="ANX313" s="249"/>
      <c r="ANY313" s="249"/>
      <c r="ANZ313" s="249"/>
      <c r="AOA313" s="249"/>
      <c r="AOB313" s="249"/>
      <c r="AOC313" s="249"/>
      <c r="AOD313" s="249"/>
      <c r="AOE313" s="249"/>
      <c r="AOF313" s="249"/>
      <c r="AOG313" s="249"/>
      <c r="AOH313" s="249"/>
      <c r="AOI313" s="249"/>
      <c r="AOJ313" s="249"/>
      <c r="AOK313" s="249"/>
      <c r="AOL313" s="249"/>
      <c r="AOM313" s="249"/>
      <c r="AON313" s="249"/>
      <c r="AOO313" s="249"/>
      <c r="AOP313" s="249"/>
      <c r="AOQ313" s="249"/>
      <c r="AOR313" s="249"/>
      <c r="AOS313" s="249"/>
      <c r="AOT313" s="249"/>
      <c r="AOU313" s="249"/>
      <c r="AOV313" s="249"/>
      <c r="AOW313" s="249"/>
      <c r="AOX313" s="249"/>
      <c r="AOY313" s="249"/>
      <c r="AOZ313" s="249"/>
      <c r="APA313" s="249"/>
      <c r="APB313" s="249"/>
      <c r="APC313" s="249"/>
      <c r="APD313" s="249"/>
      <c r="APE313" s="249"/>
      <c r="APF313" s="249"/>
      <c r="APG313" s="249"/>
      <c r="APH313" s="249"/>
      <c r="API313" s="249"/>
      <c r="APJ313" s="249"/>
      <c r="APK313" s="249"/>
      <c r="APL313" s="249"/>
      <c r="APM313" s="249"/>
      <c r="APN313" s="249"/>
      <c r="APO313" s="249"/>
      <c r="APP313" s="249"/>
    </row>
    <row r="314" spans="1:1108" s="221" customFormat="1">
      <c r="A314" s="42">
        <v>597</v>
      </c>
      <c r="B314" s="168">
        <v>300</v>
      </c>
      <c r="C314" s="102" t="s">
        <v>479</v>
      </c>
      <c r="D314" s="174" t="s">
        <v>1559</v>
      </c>
      <c r="E314" s="70" t="s">
        <v>1511</v>
      </c>
      <c r="F314" s="280" t="s">
        <v>1561</v>
      </c>
      <c r="G314" s="405" t="s">
        <v>1560</v>
      </c>
      <c r="H314" s="405" t="s">
        <v>1563</v>
      </c>
      <c r="I314" s="405" t="s">
        <v>1562</v>
      </c>
      <c r="J314" s="173" t="s">
        <v>1564</v>
      </c>
      <c r="K314" s="10" t="s">
        <v>1565</v>
      </c>
      <c r="L314" s="74" t="s">
        <v>1566</v>
      </c>
      <c r="M314" s="10" t="s">
        <v>1567</v>
      </c>
      <c r="N314" s="74" t="s">
        <v>201</v>
      </c>
      <c r="O314" s="177">
        <v>100963</v>
      </c>
      <c r="P314" s="401">
        <v>89</v>
      </c>
      <c r="Q314" s="401" t="s">
        <v>0</v>
      </c>
      <c r="R314" s="401"/>
      <c r="S314" s="109" t="s">
        <v>0</v>
      </c>
      <c r="T314" s="109"/>
      <c r="U314" s="109" t="s">
        <v>0</v>
      </c>
      <c r="V314" s="109">
        <v>14.5</v>
      </c>
      <c r="W314" s="109" t="s">
        <v>0</v>
      </c>
      <c r="X314" s="109">
        <v>8</v>
      </c>
      <c r="Y314" s="109" t="s">
        <v>0</v>
      </c>
      <c r="Z314" s="109"/>
      <c r="AA314" s="109" t="s">
        <v>0</v>
      </c>
      <c r="AB314" s="109"/>
      <c r="AC314" s="109" t="s">
        <v>0</v>
      </c>
      <c r="AD314" s="109"/>
      <c r="AE314" s="109" t="s">
        <v>0</v>
      </c>
      <c r="AF314" s="77"/>
      <c r="AG314" s="78"/>
      <c r="AH314" s="78"/>
      <c r="AI314" s="77" t="s">
        <v>0</v>
      </c>
      <c r="AJ314" s="78"/>
      <c r="AK314" s="78"/>
      <c r="AL314" s="25" t="s">
        <v>11</v>
      </c>
      <c r="AM314" s="25"/>
      <c r="AN314" s="25"/>
      <c r="AO314" s="25"/>
      <c r="AP314" s="111">
        <v>1</v>
      </c>
      <c r="AQ314" s="111" t="s">
        <v>7</v>
      </c>
      <c r="AR314" s="83"/>
      <c r="AS314" s="83"/>
      <c r="AT314" s="265"/>
      <c r="AU314" s="266"/>
      <c r="AV314" s="266"/>
      <c r="AW314" s="74" t="s">
        <v>206</v>
      </c>
      <c r="AX314" s="74" t="s">
        <v>207</v>
      </c>
      <c r="AY314" s="74" t="s">
        <v>208</v>
      </c>
      <c r="AZ314" s="74" t="s">
        <v>209</v>
      </c>
      <c r="BA314" s="152" t="s">
        <v>210</v>
      </c>
      <c r="BB314" s="86" t="s">
        <v>211</v>
      </c>
      <c r="BC314" s="86" t="s">
        <v>212</v>
      </c>
      <c r="BD314" s="86" t="s">
        <v>213</v>
      </c>
      <c r="BE314" s="87" t="s">
        <v>1511</v>
      </c>
      <c r="BF314" s="96" t="s">
        <v>170</v>
      </c>
      <c r="BG314" s="96" t="s">
        <v>169</v>
      </c>
      <c r="BH314" s="96" t="s">
        <v>89</v>
      </c>
      <c r="BI314" s="173"/>
      <c r="BJ314" s="173"/>
      <c r="BK314" s="173"/>
      <c r="BL314" s="173"/>
      <c r="BM314" s="155" t="s">
        <v>215</v>
      </c>
      <c r="BN314" s="154" t="s">
        <v>216</v>
      </c>
      <c r="BO314" s="154" t="s">
        <v>217</v>
      </c>
      <c r="BP314" s="154" t="s">
        <v>218</v>
      </c>
      <c r="BQ314" s="155" t="s">
        <v>219</v>
      </c>
      <c r="BR314" s="154" t="s">
        <v>220</v>
      </c>
      <c r="BS314" s="121" t="s">
        <v>221</v>
      </c>
      <c r="BT314" s="121" t="s">
        <v>222</v>
      </c>
      <c r="BU314" s="121" t="s">
        <v>215</v>
      </c>
      <c r="BV314" s="121" t="s">
        <v>216</v>
      </c>
      <c r="BW314" s="121" t="s">
        <v>217</v>
      </c>
      <c r="BX314" s="121" t="s">
        <v>218</v>
      </c>
      <c r="BY314" s="121" t="s">
        <v>414</v>
      </c>
      <c r="BZ314" s="155" t="s">
        <v>415</v>
      </c>
      <c r="CA314" s="268" t="s">
        <v>416</v>
      </c>
      <c r="CB314" s="268" t="s">
        <v>417</v>
      </c>
      <c r="CC314" s="154"/>
      <c r="CD314" s="155"/>
      <c r="CE314" s="155"/>
      <c r="CF314" s="154"/>
      <c r="CG314" s="154"/>
      <c r="CH314" s="154"/>
      <c r="CI314" s="154"/>
      <c r="CJ314" s="154"/>
      <c r="CK314" s="91"/>
      <c r="CL314" s="91"/>
      <c r="CM314" s="91"/>
      <c r="CN314" s="91"/>
      <c r="CO314" s="91"/>
      <c r="CP314" s="91"/>
      <c r="CQ314" s="91"/>
      <c r="CR314" s="91"/>
      <c r="CS314" s="91"/>
      <c r="CT314" s="91"/>
      <c r="CU314" s="91"/>
      <c r="CV314" s="91"/>
      <c r="CW314" s="91"/>
      <c r="CX314" s="91"/>
      <c r="CY314" s="91"/>
      <c r="CZ314" s="91"/>
      <c r="DA314" s="92"/>
      <c r="DB314" s="92"/>
      <c r="DC314" s="92"/>
      <c r="DD314" s="92"/>
      <c r="DE314" s="91" t="s">
        <v>12</v>
      </c>
      <c r="DF314" s="92"/>
      <c r="DG314" s="91"/>
      <c r="DH314" s="91"/>
      <c r="DI314" s="92"/>
      <c r="DJ314" s="91"/>
      <c r="DK314" s="91"/>
      <c r="DL314" s="91"/>
      <c r="DM314" s="127" t="s">
        <v>414</v>
      </c>
      <c r="DN314" s="127" t="s">
        <v>422</v>
      </c>
      <c r="DO314" s="127" t="s">
        <v>755</v>
      </c>
      <c r="DP314" s="127" t="s">
        <v>424</v>
      </c>
      <c r="DQ314" s="91"/>
      <c r="DR314" s="91"/>
      <c r="DS314" s="91"/>
      <c r="DT314" s="91"/>
      <c r="DU314" s="91"/>
      <c r="DV314" s="91"/>
      <c r="DW314" s="91"/>
      <c r="DX314" s="91"/>
      <c r="DY314" s="91"/>
      <c r="DZ314" s="91"/>
      <c r="EA314" s="91"/>
      <c r="EB314" s="91"/>
      <c r="EC314" s="91"/>
      <c r="ED314" s="91"/>
      <c r="EE314" s="91"/>
      <c r="EF314" s="91"/>
      <c r="EG314" s="94"/>
      <c r="EH314" s="94"/>
      <c r="EI314" s="95"/>
      <c r="EJ314" s="95"/>
      <c r="EK314" s="96"/>
      <c r="EL314" s="74"/>
      <c r="EM314" s="74"/>
      <c r="EN314" s="137"/>
      <c r="EO314" s="185"/>
      <c r="EP314" s="185"/>
      <c r="EQ314" s="185" t="s">
        <v>1568</v>
      </c>
      <c r="ER314" s="185" t="s">
        <v>1569</v>
      </c>
      <c r="ES314" s="185" t="s">
        <v>1570</v>
      </c>
      <c r="ET314" s="185"/>
      <c r="EU314" s="185"/>
      <c r="EV314" s="137"/>
      <c r="EW314" s="137"/>
      <c r="EX314" s="356" t="s">
        <v>455</v>
      </c>
      <c r="EY314" s="356"/>
      <c r="EZ314" s="356"/>
      <c r="FA314" s="356"/>
      <c r="FB314" s="356" t="s">
        <v>981</v>
      </c>
      <c r="FC314" s="356"/>
      <c r="FD314" s="356"/>
      <c r="FE314" s="356"/>
      <c r="FF314" s="248"/>
      <c r="FG314" s="248"/>
      <c r="FH314" s="248"/>
      <c r="FI314" s="240">
        <v>116224</v>
      </c>
      <c r="FJ314" s="409" t="s">
        <v>480</v>
      </c>
      <c r="FK314" s="240">
        <v>49113</v>
      </c>
      <c r="FL314" s="135">
        <v>1</v>
      </c>
      <c r="FM314" s="136"/>
      <c r="FN314" s="136"/>
      <c r="FO314" s="136"/>
      <c r="FP314" s="136"/>
      <c r="FQ314" s="136"/>
      <c r="FR314" s="136"/>
      <c r="FS314" s="136"/>
      <c r="FT314" s="136"/>
      <c r="FU314" s="136"/>
      <c r="FV314" s="136"/>
      <c r="FW314" s="249"/>
      <c r="FX314" s="249"/>
      <c r="FY314" s="249"/>
      <c r="FZ314" s="249"/>
      <c r="GA314" s="249"/>
      <c r="GB314" s="249"/>
      <c r="GC314" s="249"/>
      <c r="GD314" s="249"/>
      <c r="GE314" s="249"/>
      <c r="GF314" s="249"/>
      <c r="GG314" s="249"/>
      <c r="GH314" s="249"/>
      <c r="GI314" s="249"/>
      <c r="GJ314" s="249"/>
      <c r="GK314" s="249"/>
      <c r="GL314" s="249"/>
      <c r="GM314" s="249"/>
      <c r="GN314" s="249"/>
      <c r="GO314" s="249"/>
      <c r="GP314" s="249"/>
      <c r="GQ314" s="249"/>
      <c r="GR314" s="249"/>
      <c r="GS314" s="249"/>
      <c r="GT314" s="249"/>
      <c r="GU314" s="249"/>
      <c r="GV314" s="249"/>
      <c r="GW314" s="249"/>
      <c r="GX314" s="249"/>
      <c r="GY314" s="249"/>
      <c r="GZ314" s="249"/>
      <c r="HA314" s="249"/>
      <c r="HB314" s="249"/>
      <c r="HC314" s="249"/>
      <c r="HD314" s="249"/>
      <c r="HE314" s="249"/>
      <c r="HF314" s="249"/>
      <c r="HG314" s="249"/>
      <c r="HH314" s="249"/>
      <c r="HI314" s="249"/>
      <c r="HJ314" s="249"/>
      <c r="HK314" s="249"/>
      <c r="HL314" s="249"/>
      <c r="HM314" s="249"/>
      <c r="HN314" s="249"/>
      <c r="HO314" s="249"/>
      <c r="HP314" s="249"/>
      <c r="HQ314" s="249"/>
      <c r="HR314" s="249"/>
      <c r="HS314" s="249"/>
      <c r="HT314" s="249"/>
      <c r="HU314" s="249"/>
      <c r="HV314" s="249"/>
      <c r="HW314" s="249"/>
      <c r="HX314" s="249"/>
      <c r="HY314" s="249"/>
      <c r="HZ314" s="249"/>
      <c r="IA314" s="249"/>
      <c r="IB314" s="249"/>
      <c r="IC314" s="249"/>
      <c r="ID314" s="249"/>
      <c r="IE314" s="249"/>
      <c r="IF314" s="249"/>
      <c r="IG314" s="249"/>
      <c r="IH314" s="249"/>
      <c r="II314" s="249"/>
      <c r="IJ314" s="249"/>
      <c r="IK314" s="249"/>
      <c r="IL314" s="249"/>
      <c r="IM314" s="249"/>
      <c r="IN314" s="249"/>
      <c r="IO314" s="249"/>
      <c r="IP314" s="249"/>
      <c r="IQ314" s="249"/>
      <c r="IR314" s="249"/>
      <c r="IS314" s="249"/>
      <c r="IT314" s="249"/>
      <c r="IU314" s="249"/>
      <c r="IV314" s="249"/>
      <c r="IW314" s="249"/>
      <c r="IX314" s="249"/>
      <c r="IY314" s="249"/>
      <c r="IZ314" s="249"/>
      <c r="JA314" s="249"/>
      <c r="JB314" s="249"/>
      <c r="JC314" s="249"/>
      <c r="JD314" s="249"/>
      <c r="JE314" s="249"/>
      <c r="JF314" s="249"/>
      <c r="JG314" s="249"/>
      <c r="JH314" s="249"/>
      <c r="JI314" s="249"/>
      <c r="JJ314" s="249"/>
      <c r="JK314" s="249"/>
      <c r="JL314" s="249"/>
      <c r="JM314" s="249"/>
      <c r="JN314" s="249"/>
      <c r="JO314" s="249"/>
      <c r="JP314" s="249"/>
      <c r="JQ314" s="249"/>
      <c r="JR314" s="249"/>
      <c r="JS314" s="249"/>
      <c r="JT314" s="249"/>
      <c r="JU314" s="249"/>
      <c r="JV314" s="249"/>
      <c r="JW314" s="249"/>
      <c r="JX314" s="249"/>
      <c r="JY314" s="249"/>
      <c r="JZ314" s="249"/>
      <c r="KA314" s="249"/>
      <c r="KB314" s="249"/>
      <c r="KC314" s="249"/>
      <c r="KD314" s="249"/>
      <c r="KE314" s="249"/>
      <c r="KF314" s="249"/>
      <c r="KG314" s="249"/>
      <c r="KH314" s="249"/>
      <c r="KI314" s="249"/>
      <c r="KJ314" s="249"/>
      <c r="KK314" s="249"/>
      <c r="KL314" s="249"/>
      <c r="KM314" s="249"/>
      <c r="KN314" s="249"/>
      <c r="KO314" s="249"/>
      <c r="KP314" s="249"/>
      <c r="KQ314" s="249"/>
      <c r="KR314" s="249"/>
      <c r="KS314" s="249"/>
      <c r="KT314" s="249"/>
      <c r="KU314" s="249"/>
      <c r="KV314" s="249"/>
      <c r="KW314" s="249"/>
      <c r="KX314" s="249"/>
      <c r="KY314" s="249"/>
      <c r="KZ314" s="249"/>
      <c r="LA314" s="249"/>
      <c r="LB314" s="249"/>
      <c r="LC314" s="249"/>
      <c r="LD314" s="249"/>
      <c r="LE314" s="249"/>
      <c r="LF314" s="249"/>
      <c r="LG314" s="249"/>
      <c r="LH314" s="249"/>
      <c r="LI314" s="249"/>
      <c r="LJ314" s="249"/>
      <c r="LK314" s="249"/>
      <c r="LL314" s="249"/>
      <c r="LM314" s="249"/>
      <c r="LN314" s="249"/>
      <c r="LO314" s="249"/>
      <c r="LP314" s="249"/>
      <c r="LQ314" s="249"/>
      <c r="LR314" s="249"/>
      <c r="LS314" s="249"/>
      <c r="LT314" s="249"/>
      <c r="LU314" s="249"/>
      <c r="LV314" s="249"/>
      <c r="LW314" s="249"/>
      <c r="LX314" s="249"/>
      <c r="LY314" s="249"/>
      <c r="LZ314" s="249"/>
      <c r="MA314" s="249"/>
      <c r="MB314" s="249"/>
      <c r="MC314" s="249"/>
      <c r="MD314" s="249"/>
      <c r="ME314" s="249"/>
      <c r="MF314" s="249"/>
      <c r="MG314" s="249"/>
      <c r="MH314" s="249"/>
      <c r="MI314" s="249"/>
      <c r="MJ314" s="249"/>
      <c r="MK314" s="249"/>
      <c r="ML314" s="249"/>
      <c r="MM314" s="249"/>
      <c r="MN314" s="249"/>
      <c r="MO314" s="249"/>
      <c r="MP314" s="249"/>
      <c r="MQ314" s="249"/>
      <c r="MR314" s="249"/>
      <c r="MS314" s="249"/>
      <c r="MT314" s="249"/>
      <c r="MU314" s="249"/>
      <c r="MV314" s="249"/>
      <c r="MW314" s="249"/>
      <c r="MX314" s="249"/>
      <c r="MY314" s="249"/>
      <c r="MZ314" s="249"/>
      <c r="NA314" s="249"/>
      <c r="NB314" s="249"/>
      <c r="NC314" s="249"/>
      <c r="ND314" s="249"/>
      <c r="NE314" s="249"/>
      <c r="NF314" s="249"/>
      <c r="NG314" s="249"/>
      <c r="NH314" s="249"/>
      <c r="NI314" s="249"/>
      <c r="NJ314" s="249"/>
      <c r="NK314" s="249"/>
      <c r="NL314" s="249"/>
      <c r="NM314" s="249"/>
      <c r="NN314" s="249"/>
      <c r="NO314" s="249"/>
      <c r="NP314" s="249"/>
      <c r="NQ314" s="249"/>
      <c r="NR314" s="249"/>
      <c r="NS314" s="249"/>
      <c r="NT314" s="249"/>
      <c r="NU314" s="249"/>
      <c r="NV314" s="249"/>
      <c r="NW314" s="249"/>
      <c r="NX314" s="249"/>
      <c r="NY314" s="249"/>
      <c r="NZ314" s="249"/>
      <c r="OA314" s="249"/>
      <c r="OB314" s="249"/>
      <c r="OC314" s="249"/>
      <c r="OD314" s="249"/>
      <c r="OE314" s="249"/>
      <c r="OF314" s="249"/>
      <c r="OG314" s="249"/>
      <c r="OH314" s="249"/>
      <c r="OI314" s="249"/>
      <c r="OJ314" s="249"/>
      <c r="OK314" s="249"/>
      <c r="OL314" s="249"/>
      <c r="OM314" s="249"/>
      <c r="ON314" s="249"/>
      <c r="OO314" s="249"/>
      <c r="OP314" s="249"/>
      <c r="OQ314" s="249"/>
      <c r="OR314" s="249"/>
      <c r="OS314" s="249"/>
      <c r="OT314" s="249"/>
      <c r="OU314" s="249"/>
      <c r="OV314" s="249"/>
      <c r="OW314" s="249"/>
      <c r="OX314" s="249"/>
      <c r="OY314" s="249"/>
      <c r="OZ314" s="249"/>
      <c r="PA314" s="249"/>
      <c r="PB314" s="249"/>
      <c r="PC314" s="249"/>
      <c r="PD314" s="249"/>
      <c r="PE314" s="249"/>
      <c r="PF314" s="249"/>
      <c r="PG314" s="249"/>
      <c r="PH314" s="249"/>
      <c r="PI314" s="249"/>
      <c r="PJ314" s="249"/>
      <c r="PK314" s="249"/>
      <c r="PL314" s="249"/>
      <c r="PM314" s="249"/>
      <c r="PN314" s="249"/>
      <c r="PO314" s="249"/>
      <c r="PP314" s="249"/>
      <c r="PQ314" s="249"/>
      <c r="PR314" s="249"/>
      <c r="PS314" s="249"/>
      <c r="PT314" s="249"/>
      <c r="PU314" s="249"/>
      <c r="PV314" s="249"/>
      <c r="PW314" s="249"/>
      <c r="PX314" s="249"/>
      <c r="PY314" s="249"/>
      <c r="PZ314" s="249"/>
      <c r="QA314" s="249"/>
      <c r="QB314" s="249"/>
      <c r="QC314" s="249"/>
      <c r="QD314" s="249"/>
      <c r="QE314" s="249"/>
      <c r="QF314" s="249"/>
      <c r="QG314" s="249"/>
      <c r="QH314" s="249"/>
      <c r="QI314" s="249"/>
      <c r="QJ314" s="249"/>
      <c r="QK314" s="249"/>
      <c r="QL314" s="249"/>
      <c r="QM314" s="249"/>
      <c r="QN314" s="249"/>
      <c r="QO314" s="249"/>
      <c r="QP314" s="249"/>
      <c r="QQ314" s="249"/>
      <c r="QR314" s="249"/>
      <c r="QS314" s="249"/>
      <c r="QT314" s="249"/>
      <c r="QU314" s="249"/>
      <c r="QV314" s="249"/>
      <c r="QW314" s="249"/>
      <c r="QX314" s="249"/>
      <c r="QY314" s="249"/>
      <c r="QZ314" s="249"/>
      <c r="RA314" s="249"/>
      <c r="RB314" s="249"/>
      <c r="RC314" s="249"/>
      <c r="RD314" s="249"/>
      <c r="RE314" s="249"/>
      <c r="RF314" s="249"/>
      <c r="RG314" s="249"/>
      <c r="RH314" s="249"/>
      <c r="RI314" s="249"/>
      <c r="RJ314" s="249"/>
      <c r="RK314" s="249"/>
      <c r="RL314" s="249"/>
      <c r="RM314" s="249"/>
      <c r="RN314" s="249"/>
      <c r="RO314" s="249"/>
      <c r="RP314" s="249"/>
      <c r="RQ314" s="249"/>
      <c r="RR314" s="249"/>
      <c r="RS314" s="249"/>
      <c r="RT314" s="249"/>
      <c r="RU314" s="249"/>
      <c r="RV314" s="249"/>
      <c r="RW314" s="249"/>
      <c r="RX314" s="249"/>
      <c r="RY314" s="249"/>
      <c r="RZ314" s="249"/>
      <c r="SA314" s="249"/>
      <c r="SB314" s="249"/>
      <c r="SC314" s="249"/>
      <c r="SD314" s="249"/>
      <c r="SE314" s="249"/>
      <c r="SF314" s="249"/>
      <c r="SG314" s="249"/>
      <c r="SH314" s="249"/>
      <c r="SI314" s="249"/>
      <c r="SJ314" s="249"/>
      <c r="SK314" s="249"/>
      <c r="SL314" s="249"/>
      <c r="SM314" s="249"/>
      <c r="SN314" s="249"/>
      <c r="SO314" s="249"/>
      <c r="SP314" s="249"/>
      <c r="SQ314" s="249"/>
      <c r="SR314" s="249"/>
      <c r="SS314" s="249"/>
      <c r="ST314" s="249"/>
      <c r="SU314" s="249"/>
      <c r="SV314" s="249"/>
      <c r="SW314" s="249"/>
      <c r="SX314" s="249"/>
      <c r="SY314" s="249"/>
      <c r="SZ314" s="249"/>
      <c r="TA314" s="249"/>
      <c r="TB314" s="249"/>
      <c r="TC314" s="249"/>
      <c r="TD314" s="249"/>
      <c r="TE314" s="249"/>
      <c r="TF314" s="249"/>
      <c r="TG314" s="249"/>
      <c r="TH314" s="249"/>
      <c r="TI314" s="249"/>
      <c r="TJ314" s="249"/>
      <c r="TK314" s="249"/>
      <c r="TL314" s="249"/>
      <c r="TM314" s="249"/>
      <c r="TN314" s="249"/>
      <c r="TO314" s="249"/>
      <c r="TP314" s="249"/>
      <c r="TQ314" s="249"/>
      <c r="TR314" s="249"/>
      <c r="TS314" s="249"/>
      <c r="TT314" s="249"/>
      <c r="TU314" s="249"/>
      <c r="TV314" s="249"/>
      <c r="TW314" s="249"/>
      <c r="TX314" s="249"/>
      <c r="TY314" s="249"/>
      <c r="TZ314" s="249"/>
      <c r="UA314" s="249"/>
      <c r="UB314" s="249"/>
      <c r="UC314" s="249"/>
      <c r="UD314" s="249"/>
      <c r="UE314" s="249"/>
      <c r="UF314" s="249"/>
      <c r="UG314" s="249"/>
      <c r="UH314" s="249"/>
      <c r="UI314" s="249"/>
      <c r="UJ314" s="249"/>
      <c r="UK314" s="249"/>
      <c r="UL314" s="249"/>
      <c r="UM314" s="249"/>
      <c r="UN314" s="249"/>
      <c r="UO314" s="249"/>
      <c r="UP314" s="249"/>
      <c r="UQ314" s="249"/>
      <c r="UR314" s="249"/>
      <c r="US314" s="249"/>
      <c r="UT314" s="249"/>
      <c r="UU314" s="249"/>
      <c r="UV314" s="249"/>
      <c r="UW314" s="249"/>
      <c r="UX314" s="249"/>
      <c r="UY314" s="249"/>
      <c r="UZ314" s="249"/>
      <c r="VA314" s="249"/>
      <c r="VB314" s="249"/>
      <c r="VC314" s="249"/>
      <c r="VD314" s="249"/>
      <c r="VE314" s="249"/>
      <c r="VF314" s="249"/>
      <c r="VG314" s="249"/>
      <c r="VH314" s="249"/>
      <c r="VI314" s="249"/>
      <c r="VJ314" s="249"/>
      <c r="VK314" s="249"/>
      <c r="VL314" s="249"/>
      <c r="VM314" s="249"/>
      <c r="VN314" s="249"/>
      <c r="VO314" s="249"/>
      <c r="VP314" s="249"/>
      <c r="VQ314" s="249"/>
      <c r="VR314" s="249"/>
      <c r="VS314" s="249"/>
      <c r="VT314" s="249"/>
      <c r="VU314" s="249"/>
      <c r="VV314" s="249"/>
      <c r="VW314" s="249"/>
      <c r="VX314" s="249"/>
      <c r="VY314" s="249"/>
      <c r="VZ314" s="249"/>
      <c r="WA314" s="249"/>
      <c r="WB314" s="249"/>
      <c r="WC314" s="249"/>
      <c r="WD314" s="249"/>
      <c r="WE314" s="249"/>
      <c r="WF314" s="249"/>
      <c r="WG314" s="249"/>
      <c r="WH314" s="249"/>
      <c r="WI314" s="249"/>
      <c r="WJ314" s="249"/>
      <c r="WK314" s="249"/>
      <c r="WL314" s="249"/>
      <c r="WM314" s="249"/>
      <c r="WN314" s="249"/>
      <c r="WO314" s="249"/>
      <c r="WP314" s="249"/>
      <c r="WQ314" s="249"/>
      <c r="WR314" s="249"/>
      <c r="WS314" s="249"/>
      <c r="WT314" s="249"/>
      <c r="WU314" s="249"/>
      <c r="WV314" s="249"/>
      <c r="WW314" s="249"/>
      <c r="WX314" s="249"/>
      <c r="WY314" s="249"/>
      <c r="WZ314" s="249"/>
      <c r="XA314" s="249"/>
      <c r="XB314" s="249"/>
      <c r="XC314" s="249"/>
      <c r="XD314" s="249"/>
      <c r="XE314" s="249"/>
      <c r="XF314" s="249"/>
      <c r="XG314" s="249"/>
      <c r="XH314" s="249"/>
      <c r="XI314" s="249"/>
      <c r="XJ314" s="249"/>
      <c r="XK314" s="249"/>
      <c r="XL314" s="249"/>
      <c r="XM314" s="249"/>
      <c r="XN314" s="249"/>
      <c r="XO314" s="249"/>
      <c r="XP314" s="249"/>
      <c r="XQ314" s="249"/>
      <c r="XR314" s="249"/>
      <c r="XS314" s="249"/>
      <c r="XT314" s="249"/>
      <c r="XU314" s="249"/>
      <c r="XV314" s="249"/>
      <c r="XW314" s="249"/>
      <c r="XX314" s="249"/>
      <c r="XY314" s="249"/>
      <c r="XZ314" s="249"/>
      <c r="YA314" s="249"/>
      <c r="YB314" s="249"/>
      <c r="YC314" s="249"/>
      <c r="YD314" s="249"/>
      <c r="YE314" s="249"/>
      <c r="YF314" s="249"/>
      <c r="YG314" s="249"/>
      <c r="YH314" s="249"/>
      <c r="YI314" s="249"/>
      <c r="YJ314" s="249"/>
      <c r="YK314" s="249"/>
      <c r="YL314" s="249"/>
      <c r="YM314" s="249"/>
      <c r="YN314" s="249"/>
      <c r="YO314" s="249"/>
      <c r="YP314" s="249"/>
      <c r="YQ314" s="249"/>
      <c r="YR314" s="249"/>
      <c r="YS314" s="249"/>
      <c r="YT314" s="249"/>
      <c r="YU314" s="249"/>
      <c r="YV314" s="249"/>
      <c r="YW314" s="249"/>
      <c r="YX314" s="249"/>
      <c r="YY314" s="249"/>
      <c r="YZ314" s="249"/>
      <c r="ZA314" s="249"/>
      <c r="ZB314" s="249"/>
      <c r="ZC314" s="249"/>
      <c r="ZD314" s="249"/>
      <c r="ZE314" s="249"/>
      <c r="ZF314" s="249"/>
      <c r="ZG314" s="249"/>
      <c r="ZH314" s="249"/>
      <c r="ZI314" s="249"/>
      <c r="ZJ314" s="249"/>
      <c r="ZK314" s="249"/>
      <c r="ZL314" s="249"/>
      <c r="ZM314" s="249"/>
      <c r="ZN314" s="249"/>
      <c r="ZO314" s="249"/>
      <c r="ZP314" s="249"/>
      <c r="ZQ314" s="249"/>
      <c r="ZR314" s="249"/>
      <c r="ZS314" s="249"/>
      <c r="ZT314" s="249"/>
      <c r="ZU314" s="249"/>
      <c r="ZV314" s="249"/>
      <c r="ZW314" s="249"/>
      <c r="ZX314" s="249"/>
      <c r="ZY314" s="249"/>
      <c r="ZZ314" s="249"/>
      <c r="AAA314" s="249"/>
      <c r="AAB314" s="249"/>
      <c r="AAC314" s="249"/>
      <c r="AAD314" s="249"/>
      <c r="AAE314" s="249"/>
      <c r="AAF314" s="249"/>
      <c r="AAG314" s="249"/>
      <c r="AAH314" s="249"/>
      <c r="AAI314" s="249"/>
      <c r="AAJ314" s="249"/>
      <c r="AAK314" s="249"/>
      <c r="AAL314" s="249"/>
      <c r="AAM314" s="249"/>
      <c r="AAN314" s="249"/>
      <c r="AAO314" s="249"/>
      <c r="AAP314" s="249"/>
      <c r="AAQ314" s="249"/>
      <c r="AAR314" s="249"/>
      <c r="AAS314" s="249"/>
      <c r="AAT314" s="249"/>
      <c r="AAU314" s="249"/>
      <c r="AAV314" s="249"/>
      <c r="AAW314" s="249"/>
      <c r="AAX314" s="249"/>
      <c r="AAY314" s="249"/>
      <c r="AAZ314" s="249"/>
      <c r="ABA314" s="249"/>
      <c r="ABB314" s="249"/>
      <c r="ABC314" s="249"/>
      <c r="ABD314" s="249"/>
      <c r="ABE314" s="249"/>
      <c r="ABF314" s="249"/>
      <c r="ABG314" s="249"/>
      <c r="ABH314" s="249"/>
      <c r="ABI314" s="249"/>
      <c r="ABJ314" s="249"/>
      <c r="ABK314" s="249"/>
      <c r="ABL314" s="249"/>
      <c r="ABM314" s="249"/>
      <c r="ABN314" s="249"/>
      <c r="ABO314" s="249"/>
      <c r="ABP314" s="249"/>
      <c r="ABQ314" s="249"/>
      <c r="ABR314" s="249"/>
      <c r="ABS314" s="249"/>
      <c r="ABT314" s="249"/>
      <c r="ABU314" s="249"/>
      <c r="ABV314" s="249"/>
      <c r="ABW314" s="249"/>
      <c r="ABX314" s="249"/>
      <c r="ABY314" s="249"/>
      <c r="ABZ314" s="249"/>
      <c r="ACA314" s="249"/>
      <c r="ACB314" s="249"/>
      <c r="ACC314" s="249"/>
      <c r="ACD314" s="249"/>
      <c r="ACE314" s="249"/>
      <c r="ACF314" s="249"/>
      <c r="ACG314" s="249"/>
      <c r="ACH314" s="249"/>
      <c r="ACI314" s="249"/>
      <c r="ACJ314" s="249"/>
      <c r="ACK314" s="249"/>
      <c r="ACL314" s="249"/>
      <c r="ACM314" s="249"/>
      <c r="ACN314" s="249"/>
      <c r="ACO314" s="249"/>
      <c r="ACP314" s="249"/>
      <c r="ACQ314" s="249"/>
      <c r="ACR314" s="249"/>
      <c r="ACS314" s="249"/>
      <c r="ACT314" s="249"/>
      <c r="ACU314" s="249"/>
      <c r="ACV314" s="249"/>
      <c r="ACW314" s="249"/>
      <c r="ACX314" s="249"/>
      <c r="ACY314" s="249"/>
      <c r="ACZ314" s="249"/>
      <c r="ADA314" s="249"/>
      <c r="ADB314" s="249"/>
      <c r="ADC314" s="249"/>
      <c r="ADD314" s="249"/>
      <c r="ADE314" s="249"/>
      <c r="ADF314" s="249"/>
      <c r="ADG314" s="249"/>
      <c r="ADH314" s="249"/>
      <c r="ADI314" s="249"/>
      <c r="ADJ314" s="249"/>
      <c r="ADK314" s="249"/>
      <c r="ADL314" s="249"/>
      <c r="ADM314" s="249"/>
      <c r="ADN314" s="249"/>
      <c r="ADO314" s="249"/>
      <c r="ADP314" s="249"/>
      <c r="ADQ314" s="249"/>
      <c r="ADR314" s="249"/>
      <c r="ADS314" s="249"/>
      <c r="ADT314" s="249"/>
      <c r="ADU314" s="249"/>
      <c r="ADV314" s="249"/>
      <c r="ADW314" s="249"/>
      <c r="ADX314" s="249"/>
      <c r="ADY314" s="249"/>
      <c r="ADZ314" s="249"/>
      <c r="AEA314" s="249"/>
      <c r="AEB314" s="249"/>
      <c r="AEC314" s="249"/>
      <c r="AED314" s="249"/>
      <c r="AEE314" s="249"/>
      <c r="AEF314" s="249"/>
      <c r="AEG314" s="249"/>
      <c r="AEH314" s="249"/>
      <c r="AEI314" s="249"/>
      <c r="AEJ314" s="249"/>
      <c r="AEK314" s="249"/>
      <c r="AEL314" s="249"/>
      <c r="AEM314" s="249"/>
      <c r="AEN314" s="249"/>
      <c r="AEO314" s="249"/>
      <c r="AEP314" s="249"/>
      <c r="AEQ314" s="249"/>
      <c r="AER314" s="249"/>
      <c r="AES314" s="249"/>
      <c r="AET314" s="249"/>
      <c r="AEU314" s="249"/>
      <c r="AEV314" s="249"/>
      <c r="AEW314" s="249"/>
      <c r="AEX314" s="249"/>
      <c r="AEY314" s="249"/>
      <c r="AEZ314" s="249"/>
      <c r="AFA314" s="249"/>
      <c r="AFB314" s="249"/>
      <c r="AFC314" s="249"/>
      <c r="AFD314" s="249"/>
      <c r="AFE314" s="249"/>
      <c r="AFF314" s="249"/>
      <c r="AFG314" s="249"/>
      <c r="AFH314" s="249"/>
      <c r="AFI314" s="249"/>
      <c r="AFJ314" s="249"/>
      <c r="AFK314" s="249"/>
      <c r="AFL314" s="249"/>
      <c r="AFM314" s="249"/>
      <c r="AFN314" s="249"/>
      <c r="AFO314" s="249"/>
      <c r="AFP314" s="249"/>
      <c r="AFQ314" s="249"/>
      <c r="AFR314" s="249"/>
      <c r="AFS314" s="249"/>
      <c r="AFT314" s="249"/>
      <c r="AFU314" s="249"/>
      <c r="AFV314" s="249"/>
      <c r="AFW314" s="249"/>
      <c r="AFX314" s="249"/>
      <c r="AFY314" s="249"/>
      <c r="AFZ314" s="249"/>
      <c r="AGA314" s="249"/>
      <c r="AGB314" s="249"/>
      <c r="AGC314" s="249"/>
      <c r="AGD314" s="249"/>
      <c r="AGE314" s="249"/>
      <c r="AGF314" s="249"/>
      <c r="AGG314" s="249"/>
      <c r="AGH314" s="249"/>
      <c r="AGI314" s="249"/>
      <c r="AGJ314" s="249"/>
      <c r="AGK314" s="249"/>
      <c r="AGL314" s="249"/>
      <c r="AGM314" s="249"/>
      <c r="AGN314" s="249"/>
      <c r="AGO314" s="249"/>
      <c r="AGP314" s="249"/>
      <c r="AGQ314" s="249"/>
      <c r="AGR314" s="249"/>
      <c r="AGS314" s="249"/>
      <c r="AGT314" s="249"/>
      <c r="AGU314" s="249"/>
      <c r="AGV314" s="249"/>
      <c r="AGW314" s="249"/>
      <c r="AGX314" s="249"/>
      <c r="AGY314" s="249"/>
      <c r="AGZ314" s="249"/>
      <c r="AHA314" s="249"/>
      <c r="AHB314" s="249"/>
      <c r="AHC314" s="249"/>
      <c r="AHD314" s="249"/>
      <c r="AHE314" s="249"/>
      <c r="AHF314" s="249"/>
      <c r="AHG314" s="249"/>
      <c r="AHH314" s="249"/>
      <c r="AHI314" s="249"/>
      <c r="AHJ314" s="249"/>
      <c r="AHK314" s="249"/>
      <c r="AHL314" s="249"/>
      <c r="AHM314" s="249"/>
      <c r="AHN314" s="249"/>
      <c r="AHO314" s="249"/>
      <c r="AHP314" s="249"/>
      <c r="AHQ314" s="249"/>
      <c r="AHR314" s="249"/>
      <c r="AHS314" s="249"/>
      <c r="AHT314" s="249"/>
      <c r="AHU314" s="249"/>
      <c r="AHV314" s="249"/>
      <c r="AHW314" s="249"/>
      <c r="AHX314" s="249"/>
      <c r="AHY314" s="249"/>
      <c r="AHZ314" s="249"/>
      <c r="AIA314" s="249"/>
      <c r="AIB314" s="249"/>
      <c r="AIC314" s="249"/>
      <c r="AID314" s="249"/>
      <c r="AIE314" s="249"/>
      <c r="AIF314" s="249"/>
      <c r="AIG314" s="249"/>
      <c r="AIH314" s="249"/>
      <c r="AII314" s="249"/>
      <c r="AIJ314" s="249"/>
      <c r="AIK314" s="249"/>
      <c r="AIL314" s="249"/>
      <c r="AIM314" s="249"/>
      <c r="AIN314" s="249"/>
      <c r="AIO314" s="249"/>
      <c r="AIP314" s="249"/>
      <c r="AIQ314" s="249"/>
      <c r="AIR314" s="249"/>
      <c r="AIS314" s="249"/>
      <c r="AIT314" s="249"/>
      <c r="AIU314" s="249"/>
      <c r="AIV314" s="249"/>
      <c r="AIW314" s="249"/>
      <c r="AIX314" s="249"/>
      <c r="AIY314" s="249"/>
      <c r="AIZ314" s="249"/>
      <c r="AJA314" s="249"/>
      <c r="AJB314" s="249"/>
      <c r="AJC314" s="249"/>
      <c r="AJD314" s="249"/>
      <c r="AJE314" s="249"/>
      <c r="AJF314" s="249"/>
      <c r="AJG314" s="249"/>
      <c r="AJH314" s="249"/>
      <c r="AJI314" s="249"/>
      <c r="AJJ314" s="249"/>
      <c r="AJK314" s="249"/>
      <c r="AJL314" s="249"/>
      <c r="AJM314" s="249"/>
      <c r="AJN314" s="249"/>
      <c r="AJO314" s="249"/>
      <c r="AJP314" s="249"/>
      <c r="AJQ314" s="249"/>
      <c r="AJR314" s="249"/>
      <c r="AJS314" s="249"/>
      <c r="AJT314" s="249"/>
      <c r="AJU314" s="249"/>
      <c r="AJV314" s="249"/>
      <c r="AJW314" s="249"/>
      <c r="AJX314" s="249"/>
      <c r="AJY314" s="249"/>
      <c r="AJZ314" s="249"/>
      <c r="AKA314" s="249"/>
      <c r="AKB314" s="249"/>
      <c r="AKC314" s="249"/>
      <c r="AKD314" s="249"/>
      <c r="AKE314" s="249"/>
      <c r="AKF314" s="249"/>
      <c r="AKG314" s="249"/>
      <c r="AKH314" s="249"/>
      <c r="AKI314" s="249"/>
      <c r="AKJ314" s="249"/>
      <c r="AKK314" s="249"/>
      <c r="AKL314" s="249"/>
      <c r="AKM314" s="249"/>
      <c r="AKN314" s="249"/>
      <c r="AKO314" s="249"/>
      <c r="AKP314" s="249"/>
      <c r="AKQ314" s="249"/>
      <c r="AKR314" s="249"/>
      <c r="AKS314" s="249"/>
      <c r="AKT314" s="249"/>
      <c r="AKU314" s="249"/>
      <c r="AKV314" s="249"/>
      <c r="AKW314" s="249"/>
      <c r="AKX314" s="249"/>
      <c r="AKY314" s="249"/>
      <c r="AKZ314" s="249"/>
      <c r="ALA314" s="249"/>
      <c r="ALB314" s="249"/>
      <c r="ALC314" s="249"/>
      <c r="ALD314" s="249"/>
      <c r="ALE314" s="249"/>
      <c r="ALF314" s="249"/>
      <c r="ALG314" s="249"/>
      <c r="ALH314" s="249"/>
      <c r="ALI314" s="249"/>
      <c r="ALJ314" s="249"/>
      <c r="ALK314" s="249"/>
      <c r="ALL314" s="249"/>
      <c r="ALM314" s="249"/>
      <c r="ALN314" s="249"/>
      <c r="ALO314" s="249"/>
      <c r="ALP314" s="249"/>
      <c r="ALQ314" s="249"/>
      <c r="ALR314" s="249"/>
      <c r="ALS314" s="249"/>
      <c r="ALT314" s="249"/>
      <c r="ALU314" s="249"/>
      <c r="ALV314" s="249"/>
      <c r="ALW314" s="249"/>
      <c r="ALX314" s="249"/>
      <c r="ALY314" s="249"/>
      <c r="ALZ314" s="249"/>
      <c r="AMA314" s="249"/>
      <c r="AMB314" s="249"/>
      <c r="AMC314" s="249"/>
      <c r="AMD314" s="249"/>
      <c r="AME314" s="249"/>
      <c r="AMF314" s="249"/>
      <c r="AMG314" s="249"/>
      <c r="AMH314" s="249"/>
      <c r="AMI314" s="249"/>
      <c r="AMJ314" s="249"/>
      <c r="AMK314" s="249"/>
      <c r="AML314" s="249"/>
      <c r="AMM314" s="249"/>
      <c r="AMN314" s="249"/>
      <c r="AMO314" s="249"/>
      <c r="AMP314" s="249"/>
      <c r="AMQ314" s="249"/>
      <c r="AMR314" s="249"/>
      <c r="AMS314" s="249"/>
      <c r="AMT314" s="249"/>
      <c r="AMU314" s="249"/>
      <c r="AMV314" s="249"/>
      <c r="AMW314" s="249"/>
      <c r="AMX314" s="249"/>
      <c r="AMY314" s="249"/>
      <c r="AMZ314" s="249"/>
      <c r="ANA314" s="249"/>
      <c r="ANB314" s="249"/>
      <c r="ANC314" s="249"/>
      <c r="AND314" s="249"/>
      <c r="ANE314" s="249"/>
      <c r="ANF314" s="249"/>
      <c r="ANG314" s="249"/>
      <c r="ANH314" s="249"/>
      <c r="ANI314" s="249"/>
      <c r="ANJ314" s="249"/>
      <c r="ANK314" s="249"/>
      <c r="ANL314" s="249"/>
      <c r="ANM314" s="249"/>
      <c r="ANN314" s="249"/>
      <c r="ANO314" s="249"/>
      <c r="ANP314" s="249"/>
      <c r="ANQ314" s="249"/>
      <c r="ANR314" s="249"/>
      <c r="ANS314" s="249"/>
      <c r="ANT314" s="249"/>
      <c r="ANU314" s="249"/>
      <c r="ANV314" s="249"/>
      <c r="ANW314" s="249"/>
      <c r="ANX314" s="249"/>
      <c r="ANY314" s="249"/>
      <c r="ANZ314" s="249"/>
      <c r="AOA314" s="249"/>
      <c r="AOB314" s="249"/>
      <c r="AOC314" s="249"/>
      <c r="AOD314" s="249"/>
      <c r="AOE314" s="249"/>
      <c r="AOF314" s="249"/>
      <c r="AOG314" s="249"/>
      <c r="AOH314" s="249"/>
      <c r="AOI314" s="249"/>
      <c r="AOJ314" s="249"/>
      <c r="AOK314" s="249"/>
      <c r="AOL314" s="249"/>
      <c r="AOM314" s="249"/>
      <c r="AON314" s="249"/>
      <c r="AOO314" s="249"/>
      <c r="AOP314" s="249"/>
      <c r="AOQ314" s="249"/>
      <c r="AOR314" s="249"/>
      <c r="AOS314" s="249"/>
      <c r="AOT314" s="249"/>
      <c r="AOU314" s="249"/>
      <c r="AOV314" s="249"/>
      <c r="AOW314" s="249"/>
      <c r="AOX314" s="249"/>
      <c r="AOY314" s="249"/>
      <c r="AOZ314" s="249"/>
      <c r="APA314" s="249"/>
      <c r="APB314" s="249"/>
      <c r="APC314" s="249"/>
      <c r="APD314" s="249"/>
      <c r="APE314" s="249"/>
      <c r="APF314" s="249"/>
      <c r="APG314" s="249"/>
      <c r="APH314" s="249"/>
      <c r="API314" s="249"/>
      <c r="APJ314" s="249"/>
      <c r="APK314" s="249"/>
      <c r="APL314" s="249"/>
      <c r="APM314" s="249"/>
      <c r="APN314" s="249"/>
      <c r="APO314" s="249"/>
      <c r="APP314" s="249"/>
    </row>
    <row r="315" spans="1:1108" s="221" customFormat="1">
      <c r="A315" s="42">
        <v>598</v>
      </c>
      <c r="B315" s="168">
        <v>301</v>
      </c>
      <c r="C315" s="102" t="s">
        <v>613</v>
      </c>
      <c r="D315" s="174" t="s">
        <v>1559</v>
      </c>
      <c r="E315" s="70" t="s">
        <v>1511</v>
      </c>
      <c r="F315" s="280" t="s">
        <v>1577</v>
      </c>
      <c r="G315" s="405" t="s">
        <v>1576</v>
      </c>
      <c r="H315" s="405" t="s">
        <v>1579</v>
      </c>
      <c r="I315" s="405" t="s">
        <v>1578</v>
      </c>
      <c r="J315" s="173" t="s">
        <v>1580</v>
      </c>
      <c r="K315" s="10" t="s">
        <v>1581</v>
      </c>
      <c r="L315" s="74" t="s">
        <v>1566</v>
      </c>
      <c r="M315" s="10" t="s">
        <v>1567</v>
      </c>
      <c r="N315" s="74" t="s">
        <v>322</v>
      </c>
      <c r="O315" s="177">
        <v>100965</v>
      </c>
      <c r="P315" s="401">
        <v>80</v>
      </c>
      <c r="Q315" s="401" t="s">
        <v>0</v>
      </c>
      <c r="R315" s="401"/>
      <c r="S315" s="109" t="s">
        <v>0</v>
      </c>
      <c r="T315" s="109"/>
      <c r="U315" s="109" t="s">
        <v>0</v>
      </c>
      <c r="V315" s="109">
        <v>12.5</v>
      </c>
      <c r="W315" s="109" t="s">
        <v>0</v>
      </c>
      <c r="X315" s="109">
        <v>7</v>
      </c>
      <c r="Y315" s="109" t="s">
        <v>0</v>
      </c>
      <c r="Z315" s="109"/>
      <c r="AA315" s="109" t="s">
        <v>0</v>
      </c>
      <c r="AB315" s="109"/>
      <c r="AC315" s="109" t="s">
        <v>0</v>
      </c>
      <c r="AD315" s="109"/>
      <c r="AE315" s="109" t="s">
        <v>0</v>
      </c>
      <c r="AF315" s="77"/>
      <c r="AG315" s="78"/>
      <c r="AH315" s="78"/>
      <c r="AI315" s="77" t="s">
        <v>0</v>
      </c>
      <c r="AJ315" s="78"/>
      <c r="AK315" s="78"/>
      <c r="AL315" s="25" t="s">
        <v>11</v>
      </c>
      <c r="AM315" s="25"/>
      <c r="AN315" s="25"/>
      <c r="AO315" s="25"/>
      <c r="AP315" s="111">
        <v>1</v>
      </c>
      <c r="AQ315" s="111" t="s">
        <v>7</v>
      </c>
      <c r="AR315" s="83"/>
      <c r="AS315" s="83"/>
      <c r="AT315" s="265"/>
      <c r="AU315" s="266"/>
      <c r="AV315" s="266"/>
      <c r="AW315" s="74" t="s">
        <v>206</v>
      </c>
      <c r="AX315" s="74" t="s">
        <v>207</v>
      </c>
      <c r="AY315" s="74" t="s">
        <v>208</v>
      </c>
      <c r="AZ315" s="74" t="s">
        <v>209</v>
      </c>
      <c r="BA315" s="152" t="s">
        <v>210</v>
      </c>
      <c r="BB315" s="86" t="s">
        <v>211</v>
      </c>
      <c r="BC315" s="86" t="s">
        <v>212</v>
      </c>
      <c r="BD315" s="86" t="s">
        <v>213</v>
      </c>
      <c r="BE315" s="87" t="s">
        <v>1511</v>
      </c>
      <c r="BF315" s="96" t="s">
        <v>170</v>
      </c>
      <c r="BG315" s="96" t="s">
        <v>169</v>
      </c>
      <c r="BH315" s="96" t="s">
        <v>89</v>
      </c>
      <c r="BI315" s="173"/>
      <c r="BJ315" s="173"/>
      <c r="BK315" s="173"/>
      <c r="BL315" s="173"/>
      <c r="BM315" s="154" t="s">
        <v>323</v>
      </c>
      <c r="BN315" s="157" t="s">
        <v>324</v>
      </c>
      <c r="BO315" s="157" t="s">
        <v>323</v>
      </c>
      <c r="BP315" s="157" t="s">
        <v>325</v>
      </c>
      <c r="BQ315" s="154" t="s">
        <v>326</v>
      </c>
      <c r="BR315" s="245" t="s">
        <v>327</v>
      </c>
      <c r="BS315" s="121" t="s">
        <v>328</v>
      </c>
      <c r="BT315" s="121" t="s">
        <v>329</v>
      </c>
      <c r="BU315" s="121" t="s">
        <v>323</v>
      </c>
      <c r="BV315" s="121" t="s">
        <v>324</v>
      </c>
      <c r="BW315" s="121" t="s">
        <v>323</v>
      </c>
      <c r="BX315" s="121" t="s">
        <v>325</v>
      </c>
      <c r="BY315" s="121" t="s">
        <v>414</v>
      </c>
      <c r="BZ315" s="155" t="s">
        <v>415</v>
      </c>
      <c r="CA315" s="268" t="s">
        <v>416</v>
      </c>
      <c r="CB315" s="268" t="s">
        <v>417</v>
      </c>
      <c r="CC315" s="154"/>
      <c r="CD315" s="155"/>
      <c r="CE315" s="155"/>
      <c r="CF315" s="154"/>
      <c r="CG315" s="154"/>
      <c r="CH315" s="154"/>
      <c r="CI315" s="154"/>
      <c r="CJ315" s="154"/>
      <c r="CK315" s="91"/>
      <c r="CL315" s="91"/>
      <c r="CM315" s="91"/>
      <c r="CN315" s="91"/>
      <c r="CO315" s="91"/>
      <c r="CP315" s="91"/>
      <c r="CQ315" s="91"/>
      <c r="CR315" s="91"/>
      <c r="CS315" s="91"/>
      <c r="CT315" s="91"/>
      <c r="CU315" s="91"/>
      <c r="CV315" s="91"/>
      <c r="CW315" s="91"/>
      <c r="CX315" s="91"/>
      <c r="CY315" s="91"/>
      <c r="CZ315" s="91"/>
      <c r="DA315" s="92"/>
      <c r="DB315" s="92"/>
      <c r="DC315" s="92"/>
      <c r="DD315" s="92"/>
      <c r="DE315" s="91" t="s">
        <v>12</v>
      </c>
      <c r="DF315" s="92"/>
      <c r="DG315" s="91"/>
      <c r="DH315" s="91"/>
      <c r="DI315" s="92"/>
      <c r="DJ315" s="91"/>
      <c r="DK315" s="91"/>
      <c r="DL315" s="91"/>
      <c r="DM315" s="127" t="s">
        <v>414</v>
      </c>
      <c r="DN315" s="127" t="s">
        <v>422</v>
      </c>
      <c r="DO315" s="127" t="s">
        <v>755</v>
      </c>
      <c r="DP315" s="127" t="s">
        <v>424</v>
      </c>
      <c r="DQ315" s="91"/>
      <c r="DR315" s="91"/>
      <c r="DS315" s="91"/>
      <c r="DT315" s="91"/>
      <c r="DU315" s="91"/>
      <c r="DV315" s="91"/>
      <c r="DW315" s="91"/>
      <c r="DX315" s="91"/>
      <c r="DY315" s="91"/>
      <c r="DZ315" s="91"/>
      <c r="EA315" s="91"/>
      <c r="EB315" s="91"/>
      <c r="EC315" s="91"/>
      <c r="ED315" s="91"/>
      <c r="EE315" s="91"/>
      <c r="EF315" s="91"/>
      <c r="EG315" s="94"/>
      <c r="EH315" s="94"/>
      <c r="EI315" s="95"/>
      <c r="EJ315" s="95"/>
      <c r="EK315" s="96"/>
      <c r="EL315" s="74"/>
      <c r="EM315" s="74"/>
      <c r="EN315" s="137"/>
      <c r="EO315" s="185"/>
      <c r="EP315" s="185"/>
      <c r="EQ315" s="185" t="s">
        <v>1582</v>
      </c>
      <c r="ER315" s="185" t="s">
        <v>1569</v>
      </c>
      <c r="ES315" s="185" t="s">
        <v>1570</v>
      </c>
      <c r="ET315" s="185"/>
      <c r="EU315" s="185"/>
      <c r="EV315" s="137"/>
      <c r="EW315" s="137"/>
      <c r="EX315" s="356" t="s">
        <v>616</v>
      </c>
      <c r="EY315" s="356"/>
      <c r="EZ315" s="356"/>
      <c r="FA315" s="356"/>
      <c r="FB315" s="356"/>
      <c r="FC315" s="356"/>
      <c r="FD315" s="356"/>
      <c r="FE315" s="356"/>
      <c r="FF315" s="248"/>
      <c r="FG315" s="248"/>
      <c r="FH315" s="248"/>
      <c r="FI315" s="248"/>
      <c r="FJ315" s="248"/>
      <c r="FK315" s="248"/>
      <c r="FL315" s="135">
        <v>1</v>
      </c>
      <c r="FM315" s="136"/>
      <c r="FN315" s="136"/>
      <c r="FO315" s="136"/>
      <c r="FP315" s="136"/>
      <c r="FQ315" s="136"/>
      <c r="FR315" s="136"/>
      <c r="FS315" s="136"/>
      <c r="FT315" s="136"/>
      <c r="FU315" s="136"/>
      <c r="FV315" s="136"/>
      <c r="FW315" s="249"/>
      <c r="FX315" s="249"/>
      <c r="FY315" s="249"/>
      <c r="FZ315" s="249"/>
      <c r="GA315" s="249"/>
      <c r="GB315" s="249"/>
      <c r="GC315" s="249"/>
      <c r="GD315" s="249"/>
      <c r="GE315" s="249"/>
      <c r="GF315" s="249"/>
      <c r="GG315" s="249"/>
      <c r="GH315" s="249"/>
      <c r="GI315" s="249"/>
      <c r="GJ315" s="249"/>
      <c r="GK315" s="249"/>
      <c r="GL315" s="249"/>
      <c r="GM315" s="249"/>
      <c r="GN315" s="249"/>
      <c r="GO315" s="249"/>
      <c r="GP315" s="249"/>
      <c r="GQ315" s="249"/>
      <c r="GR315" s="249"/>
      <c r="GS315" s="249"/>
      <c r="GT315" s="249"/>
      <c r="GU315" s="249"/>
      <c r="GV315" s="249"/>
      <c r="GW315" s="249"/>
      <c r="GX315" s="249"/>
      <c r="GY315" s="249"/>
      <c r="GZ315" s="249"/>
      <c r="HA315" s="249"/>
      <c r="HB315" s="249"/>
      <c r="HC315" s="249"/>
      <c r="HD315" s="249"/>
      <c r="HE315" s="249"/>
      <c r="HF315" s="249"/>
      <c r="HG315" s="249"/>
      <c r="HH315" s="249"/>
      <c r="HI315" s="249"/>
      <c r="HJ315" s="249"/>
      <c r="HK315" s="249"/>
      <c r="HL315" s="249"/>
      <c r="HM315" s="249"/>
      <c r="HN315" s="249"/>
      <c r="HO315" s="249"/>
      <c r="HP315" s="249"/>
      <c r="HQ315" s="249"/>
      <c r="HR315" s="249"/>
      <c r="HS315" s="249"/>
      <c r="HT315" s="249"/>
      <c r="HU315" s="249"/>
      <c r="HV315" s="249"/>
      <c r="HW315" s="249"/>
      <c r="HX315" s="249"/>
      <c r="HY315" s="249"/>
      <c r="HZ315" s="249"/>
      <c r="IA315" s="249"/>
      <c r="IB315" s="249"/>
      <c r="IC315" s="249"/>
      <c r="ID315" s="249"/>
      <c r="IE315" s="249"/>
      <c r="IF315" s="249"/>
      <c r="IG315" s="249"/>
      <c r="IH315" s="249"/>
      <c r="II315" s="249"/>
      <c r="IJ315" s="249"/>
      <c r="IK315" s="249"/>
      <c r="IL315" s="249"/>
      <c r="IM315" s="249"/>
      <c r="IN315" s="249"/>
      <c r="IO315" s="249"/>
      <c r="IP315" s="249"/>
      <c r="IQ315" s="249"/>
      <c r="IR315" s="249"/>
      <c r="IS315" s="249"/>
      <c r="IT315" s="249"/>
      <c r="IU315" s="249"/>
      <c r="IV315" s="249"/>
      <c r="IW315" s="249"/>
      <c r="IX315" s="249"/>
      <c r="IY315" s="249"/>
      <c r="IZ315" s="249"/>
      <c r="JA315" s="249"/>
      <c r="JB315" s="249"/>
      <c r="JC315" s="249"/>
      <c r="JD315" s="249"/>
      <c r="JE315" s="249"/>
      <c r="JF315" s="249"/>
      <c r="JG315" s="249"/>
      <c r="JH315" s="249"/>
      <c r="JI315" s="249"/>
      <c r="JJ315" s="249"/>
      <c r="JK315" s="249"/>
      <c r="JL315" s="249"/>
      <c r="JM315" s="249"/>
      <c r="JN315" s="249"/>
      <c r="JO315" s="249"/>
      <c r="JP315" s="249"/>
      <c r="JQ315" s="249"/>
      <c r="JR315" s="249"/>
      <c r="JS315" s="249"/>
      <c r="JT315" s="249"/>
      <c r="JU315" s="249"/>
      <c r="JV315" s="249"/>
      <c r="JW315" s="249"/>
      <c r="JX315" s="249"/>
      <c r="JY315" s="249"/>
      <c r="JZ315" s="249"/>
      <c r="KA315" s="249"/>
      <c r="KB315" s="249"/>
      <c r="KC315" s="249"/>
      <c r="KD315" s="249"/>
      <c r="KE315" s="249"/>
      <c r="KF315" s="249"/>
      <c r="KG315" s="249"/>
      <c r="KH315" s="249"/>
      <c r="KI315" s="249"/>
      <c r="KJ315" s="249"/>
      <c r="KK315" s="249"/>
      <c r="KL315" s="249"/>
      <c r="KM315" s="249"/>
      <c r="KN315" s="249"/>
      <c r="KO315" s="249"/>
      <c r="KP315" s="249"/>
      <c r="KQ315" s="249"/>
      <c r="KR315" s="249"/>
      <c r="KS315" s="249"/>
      <c r="KT315" s="249"/>
      <c r="KU315" s="249"/>
      <c r="KV315" s="249"/>
      <c r="KW315" s="249"/>
      <c r="KX315" s="249"/>
      <c r="KY315" s="249"/>
      <c r="KZ315" s="249"/>
      <c r="LA315" s="249"/>
      <c r="LB315" s="249"/>
      <c r="LC315" s="249"/>
      <c r="LD315" s="249"/>
      <c r="LE315" s="249"/>
      <c r="LF315" s="249"/>
      <c r="LG315" s="249"/>
      <c r="LH315" s="249"/>
      <c r="LI315" s="249"/>
      <c r="LJ315" s="249"/>
      <c r="LK315" s="249"/>
      <c r="LL315" s="249"/>
      <c r="LM315" s="249"/>
      <c r="LN315" s="249"/>
      <c r="LO315" s="249"/>
      <c r="LP315" s="249"/>
      <c r="LQ315" s="249"/>
      <c r="LR315" s="249"/>
      <c r="LS315" s="249"/>
      <c r="LT315" s="249"/>
      <c r="LU315" s="249"/>
      <c r="LV315" s="249"/>
      <c r="LW315" s="249"/>
      <c r="LX315" s="249"/>
      <c r="LY315" s="249"/>
      <c r="LZ315" s="249"/>
      <c r="MA315" s="249"/>
      <c r="MB315" s="249"/>
      <c r="MC315" s="249"/>
      <c r="MD315" s="249"/>
      <c r="ME315" s="249"/>
      <c r="MF315" s="249"/>
      <c r="MG315" s="249"/>
      <c r="MH315" s="249"/>
      <c r="MI315" s="249"/>
      <c r="MJ315" s="249"/>
      <c r="MK315" s="249"/>
      <c r="ML315" s="249"/>
      <c r="MM315" s="249"/>
      <c r="MN315" s="249"/>
      <c r="MO315" s="249"/>
      <c r="MP315" s="249"/>
      <c r="MQ315" s="249"/>
      <c r="MR315" s="249"/>
      <c r="MS315" s="249"/>
      <c r="MT315" s="249"/>
      <c r="MU315" s="249"/>
      <c r="MV315" s="249"/>
      <c r="MW315" s="249"/>
      <c r="MX315" s="249"/>
      <c r="MY315" s="249"/>
      <c r="MZ315" s="249"/>
      <c r="NA315" s="249"/>
      <c r="NB315" s="249"/>
      <c r="NC315" s="249"/>
      <c r="ND315" s="249"/>
      <c r="NE315" s="249"/>
      <c r="NF315" s="249"/>
      <c r="NG315" s="249"/>
      <c r="NH315" s="249"/>
      <c r="NI315" s="249"/>
      <c r="NJ315" s="249"/>
      <c r="NK315" s="249"/>
      <c r="NL315" s="249"/>
      <c r="NM315" s="249"/>
      <c r="NN315" s="249"/>
      <c r="NO315" s="249"/>
      <c r="NP315" s="249"/>
      <c r="NQ315" s="249"/>
      <c r="NR315" s="249"/>
      <c r="NS315" s="249"/>
      <c r="NT315" s="249"/>
      <c r="NU315" s="249"/>
      <c r="NV315" s="249"/>
      <c r="NW315" s="249"/>
      <c r="NX315" s="249"/>
      <c r="NY315" s="249"/>
      <c r="NZ315" s="249"/>
      <c r="OA315" s="249"/>
      <c r="OB315" s="249"/>
      <c r="OC315" s="249"/>
      <c r="OD315" s="249"/>
      <c r="OE315" s="249"/>
      <c r="OF315" s="249"/>
      <c r="OG315" s="249"/>
      <c r="OH315" s="249"/>
      <c r="OI315" s="249"/>
      <c r="OJ315" s="249"/>
      <c r="OK315" s="249"/>
      <c r="OL315" s="249"/>
      <c r="OM315" s="249"/>
      <c r="ON315" s="249"/>
      <c r="OO315" s="249"/>
      <c r="OP315" s="249"/>
      <c r="OQ315" s="249"/>
      <c r="OR315" s="249"/>
      <c r="OS315" s="249"/>
      <c r="OT315" s="249"/>
      <c r="OU315" s="249"/>
      <c r="OV315" s="249"/>
      <c r="OW315" s="249"/>
      <c r="OX315" s="249"/>
      <c r="OY315" s="249"/>
      <c r="OZ315" s="249"/>
      <c r="PA315" s="249"/>
      <c r="PB315" s="249"/>
      <c r="PC315" s="249"/>
      <c r="PD315" s="249"/>
      <c r="PE315" s="249"/>
      <c r="PF315" s="249"/>
      <c r="PG315" s="249"/>
      <c r="PH315" s="249"/>
      <c r="PI315" s="249"/>
      <c r="PJ315" s="249"/>
      <c r="PK315" s="249"/>
      <c r="PL315" s="249"/>
      <c r="PM315" s="249"/>
      <c r="PN315" s="249"/>
      <c r="PO315" s="249"/>
      <c r="PP315" s="249"/>
      <c r="PQ315" s="249"/>
      <c r="PR315" s="249"/>
      <c r="PS315" s="249"/>
      <c r="PT315" s="249"/>
      <c r="PU315" s="249"/>
      <c r="PV315" s="249"/>
      <c r="PW315" s="249"/>
      <c r="PX315" s="249"/>
      <c r="PY315" s="249"/>
      <c r="PZ315" s="249"/>
      <c r="QA315" s="249"/>
      <c r="QB315" s="249"/>
      <c r="QC315" s="249"/>
      <c r="QD315" s="249"/>
      <c r="QE315" s="249"/>
      <c r="QF315" s="249"/>
      <c r="QG315" s="249"/>
      <c r="QH315" s="249"/>
      <c r="QI315" s="249"/>
      <c r="QJ315" s="249"/>
      <c r="QK315" s="249"/>
      <c r="QL315" s="249"/>
      <c r="QM315" s="249"/>
      <c r="QN315" s="249"/>
      <c r="QO315" s="249"/>
      <c r="QP315" s="249"/>
      <c r="QQ315" s="249"/>
      <c r="QR315" s="249"/>
      <c r="QS315" s="249"/>
      <c r="QT315" s="249"/>
      <c r="QU315" s="249"/>
      <c r="QV315" s="249"/>
      <c r="QW315" s="249"/>
      <c r="QX315" s="249"/>
      <c r="QY315" s="249"/>
      <c r="QZ315" s="249"/>
      <c r="RA315" s="249"/>
      <c r="RB315" s="249"/>
      <c r="RC315" s="249"/>
      <c r="RD315" s="249"/>
      <c r="RE315" s="249"/>
      <c r="RF315" s="249"/>
      <c r="RG315" s="249"/>
      <c r="RH315" s="249"/>
      <c r="RI315" s="249"/>
      <c r="RJ315" s="249"/>
      <c r="RK315" s="249"/>
      <c r="RL315" s="249"/>
      <c r="RM315" s="249"/>
      <c r="RN315" s="249"/>
      <c r="RO315" s="249"/>
      <c r="RP315" s="249"/>
      <c r="RQ315" s="249"/>
      <c r="RR315" s="249"/>
      <c r="RS315" s="249"/>
      <c r="RT315" s="249"/>
      <c r="RU315" s="249"/>
      <c r="RV315" s="249"/>
      <c r="RW315" s="249"/>
      <c r="RX315" s="249"/>
      <c r="RY315" s="249"/>
      <c r="RZ315" s="249"/>
      <c r="SA315" s="249"/>
      <c r="SB315" s="249"/>
      <c r="SC315" s="249"/>
      <c r="SD315" s="249"/>
      <c r="SE315" s="249"/>
      <c r="SF315" s="249"/>
      <c r="SG315" s="249"/>
      <c r="SH315" s="249"/>
      <c r="SI315" s="249"/>
      <c r="SJ315" s="249"/>
      <c r="SK315" s="249"/>
      <c r="SL315" s="249"/>
      <c r="SM315" s="249"/>
      <c r="SN315" s="249"/>
      <c r="SO315" s="249"/>
      <c r="SP315" s="249"/>
      <c r="SQ315" s="249"/>
      <c r="SR315" s="249"/>
      <c r="SS315" s="249"/>
      <c r="ST315" s="249"/>
      <c r="SU315" s="249"/>
      <c r="SV315" s="249"/>
      <c r="SW315" s="249"/>
      <c r="SX315" s="249"/>
      <c r="SY315" s="249"/>
      <c r="SZ315" s="249"/>
      <c r="TA315" s="249"/>
      <c r="TB315" s="249"/>
      <c r="TC315" s="249"/>
      <c r="TD315" s="249"/>
      <c r="TE315" s="249"/>
      <c r="TF315" s="249"/>
      <c r="TG315" s="249"/>
      <c r="TH315" s="249"/>
      <c r="TI315" s="249"/>
      <c r="TJ315" s="249"/>
      <c r="TK315" s="249"/>
      <c r="TL315" s="249"/>
      <c r="TM315" s="249"/>
      <c r="TN315" s="249"/>
      <c r="TO315" s="249"/>
      <c r="TP315" s="249"/>
      <c r="TQ315" s="249"/>
      <c r="TR315" s="249"/>
      <c r="TS315" s="249"/>
      <c r="TT315" s="249"/>
      <c r="TU315" s="249"/>
      <c r="TV315" s="249"/>
      <c r="TW315" s="249"/>
      <c r="TX315" s="249"/>
      <c r="TY315" s="249"/>
      <c r="TZ315" s="249"/>
      <c r="UA315" s="249"/>
      <c r="UB315" s="249"/>
      <c r="UC315" s="249"/>
      <c r="UD315" s="249"/>
      <c r="UE315" s="249"/>
      <c r="UF315" s="249"/>
      <c r="UG315" s="249"/>
      <c r="UH315" s="249"/>
      <c r="UI315" s="249"/>
      <c r="UJ315" s="249"/>
      <c r="UK315" s="249"/>
      <c r="UL315" s="249"/>
      <c r="UM315" s="249"/>
      <c r="UN315" s="249"/>
      <c r="UO315" s="249"/>
      <c r="UP315" s="249"/>
      <c r="UQ315" s="249"/>
      <c r="UR315" s="249"/>
      <c r="US315" s="249"/>
      <c r="UT315" s="249"/>
      <c r="UU315" s="249"/>
      <c r="UV315" s="249"/>
      <c r="UW315" s="249"/>
      <c r="UX315" s="249"/>
      <c r="UY315" s="249"/>
      <c r="UZ315" s="249"/>
      <c r="VA315" s="249"/>
      <c r="VB315" s="249"/>
      <c r="VC315" s="249"/>
      <c r="VD315" s="249"/>
      <c r="VE315" s="249"/>
      <c r="VF315" s="249"/>
      <c r="VG315" s="249"/>
      <c r="VH315" s="249"/>
      <c r="VI315" s="249"/>
      <c r="VJ315" s="249"/>
      <c r="VK315" s="249"/>
      <c r="VL315" s="249"/>
      <c r="VM315" s="249"/>
      <c r="VN315" s="249"/>
      <c r="VO315" s="249"/>
      <c r="VP315" s="249"/>
      <c r="VQ315" s="249"/>
      <c r="VR315" s="249"/>
      <c r="VS315" s="249"/>
      <c r="VT315" s="249"/>
      <c r="VU315" s="249"/>
      <c r="VV315" s="249"/>
      <c r="VW315" s="249"/>
      <c r="VX315" s="249"/>
      <c r="VY315" s="249"/>
      <c r="VZ315" s="249"/>
      <c r="WA315" s="249"/>
      <c r="WB315" s="249"/>
      <c r="WC315" s="249"/>
      <c r="WD315" s="249"/>
      <c r="WE315" s="249"/>
      <c r="WF315" s="249"/>
      <c r="WG315" s="249"/>
      <c r="WH315" s="249"/>
      <c r="WI315" s="249"/>
      <c r="WJ315" s="249"/>
      <c r="WK315" s="249"/>
      <c r="WL315" s="249"/>
      <c r="WM315" s="249"/>
      <c r="WN315" s="249"/>
      <c r="WO315" s="249"/>
      <c r="WP315" s="249"/>
      <c r="WQ315" s="249"/>
      <c r="WR315" s="249"/>
      <c r="WS315" s="249"/>
      <c r="WT315" s="249"/>
      <c r="WU315" s="249"/>
      <c r="WV315" s="249"/>
      <c r="WW315" s="249"/>
      <c r="WX315" s="249"/>
      <c r="WY315" s="249"/>
      <c r="WZ315" s="249"/>
      <c r="XA315" s="249"/>
      <c r="XB315" s="249"/>
      <c r="XC315" s="249"/>
      <c r="XD315" s="249"/>
      <c r="XE315" s="249"/>
      <c r="XF315" s="249"/>
      <c r="XG315" s="249"/>
      <c r="XH315" s="249"/>
      <c r="XI315" s="249"/>
      <c r="XJ315" s="249"/>
      <c r="XK315" s="249"/>
      <c r="XL315" s="249"/>
      <c r="XM315" s="249"/>
      <c r="XN315" s="249"/>
      <c r="XO315" s="249"/>
      <c r="XP315" s="249"/>
      <c r="XQ315" s="249"/>
      <c r="XR315" s="249"/>
      <c r="XS315" s="249"/>
      <c r="XT315" s="249"/>
      <c r="XU315" s="249"/>
      <c r="XV315" s="249"/>
      <c r="XW315" s="249"/>
      <c r="XX315" s="249"/>
      <c r="XY315" s="249"/>
      <c r="XZ315" s="249"/>
      <c r="YA315" s="249"/>
      <c r="YB315" s="249"/>
      <c r="YC315" s="249"/>
      <c r="YD315" s="249"/>
      <c r="YE315" s="249"/>
      <c r="YF315" s="249"/>
      <c r="YG315" s="249"/>
      <c r="YH315" s="249"/>
      <c r="YI315" s="249"/>
      <c r="YJ315" s="249"/>
      <c r="YK315" s="249"/>
      <c r="YL315" s="249"/>
      <c r="YM315" s="249"/>
      <c r="YN315" s="249"/>
      <c r="YO315" s="249"/>
      <c r="YP315" s="249"/>
      <c r="YQ315" s="249"/>
      <c r="YR315" s="249"/>
      <c r="YS315" s="249"/>
      <c r="YT315" s="249"/>
      <c r="YU315" s="249"/>
      <c r="YV315" s="249"/>
      <c r="YW315" s="249"/>
      <c r="YX315" s="249"/>
      <c r="YY315" s="249"/>
      <c r="YZ315" s="249"/>
      <c r="ZA315" s="249"/>
      <c r="ZB315" s="249"/>
      <c r="ZC315" s="249"/>
      <c r="ZD315" s="249"/>
      <c r="ZE315" s="249"/>
      <c r="ZF315" s="249"/>
      <c r="ZG315" s="249"/>
      <c r="ZH315" s="249"/>
      <c r="ZI315" s="249"/>
      <c r="ZJ315" s="249"/>
      <c r="ZK315" s="249"/>
      <c r="ZL315" s="249"/>
      <c r="ZM315" s="249"/>
      <c r="ZN315" s="249"/>
      <c r="ZO315" s="249"/>
      <c r="ZP315" s="249"/>
      <c r="ZQ315" s="249"/>
      <c r="ZR315" s="249"/>
      <c r="ZS315" s="249"/>
      <c r="ZT315" s="249"/>
      <c r="ZU315" s="249"/>
      <c r="ZV315" s="249"/>
      <c r="ZW315" s="249"/>
      <c r="ZX315" s="249"/>
      <c r="ZY315" s="249"/>
      <c r="ZZ315" s="249"/>
      <c r="AAA315" s="249"/>
      <c r="AAB315" s="249"/>
      <c r="AAC315" s="249"/>
      <c r="AAD315" s="249"/>
      <c r="AAE315" s="249"/>
      <c r="AAF315" s="249"/>
      <c r="AAG315" s="249"/>
      <c r="AAH315" s="249"/>
      <c r="AAI315" s="249"/>
      <c r="AAJ315" s="249"/>
      <c r="AAK315" s="249"/>
      <c r="AAL315" s="249"/>
      <c r="AAM315" s="249"/>
      <c r="AAN315" s="249"/>
      <c r="AAO315" s="249"/>
      <c r="AAP315" s="249"/>
      <c r="AAQ315" s="249"/>
      <c r="AAR315" s="249"/>
      <c r="AAS315" s="249"/>
      <c r="AAT315" s="249"/>
      <c r="AAU315" s="249"/>
      <c r="AAV315" s="249"/>
      <c r="AAW315" s="249"/>
      <c r="AAX315" s="249"/>
      <c r="AAY315" s="249"/>
      <c r="AAZ315" s="249"/>
      <c r="ABA315" s="249"/>
      <c r="ABB315" s="249"/>
      <c r="ABC315" s="249"/>
      <c r="ABD315" s="249"/>
      <c r="ABE315" s="249"/>
      <c r="ABF315" s="249"/>
      <c r="ABG315" s="249"/>
      <c r="ABH315" s="249"/>
      <c r="ABI315" s="249"/>
      <c r="ABJ315" s="249"/>
      <c r="ABK315" s="249"/>
      <c r="ABL315" s="249"/>
      <c r="ABM315" s="249"/>
      <c r="ABN315" s="249"/>
      <c r="ABO315" s="249"/>
      <c r="ABP315" s="249"/>
      <c r="ABQ315" s="249"/>
      <c r="ABR315" s="249"/>
      <c r="ABS315" s="249"/>
      <c r="ABT315" s="249"/>
      <c r="ABU315" s="249"/>
      <c r="ABV315" s="249"/>
      <c r="ABW315" s="249"/>
      <c r="ABX315" s="249"/>
      <c r="ABY315" s="249"/>
      <c r="ABZ315" s="249"/>
      <c r="ACA315" s="249"/>
      <c r="ACB315" s="249"/>
      <c r="ACC315" s="249"/>
      <c r="ACD315" s="249"/>
      <c r="ACE315" s="249"/>
      <c r="ACF315" s="249"/>
      <c r="ACG315" s="249"/>
      <c r="ACH315" s="249"/>
      <c r="ACI315" s="249"/>
      <c r="ACJ315" s="249"/>
      <c r="ACK315" s="249"/>
      <c r="ACL315" s="249"/>
      <c r="ACM315" s="249"/>
      <c r="ACN315" s="249"/>
      <c r="ACO315" s="249"/>
      <c r="ACP315" s="249"/>
      <c r="ACQ315" s="249"/>
      <c r="ACR315" s="249"/>
      <c r="ACS315" s="249"/>
      <c r="ACT315" s="249"/>
      <c r="ACU315" s="249"/>
      <c r="ACV315" s="249"/>
      <c r="ACW315" s="249"/>
      <c r="ACX315" s="249"/>
      <c r="ACY315" s="249"/>
      <c r="ACZ315" s="249"/>
      <c r="ADA315" s="249"/>
      <c r="ADB315" s="249"/>
      <c r="ADC315" s="249"/>
      <c r="ADD315" s="249"/>
      <c r="ADE315" s="249"/>
      <c r="ADF315" s="249"/>
      <c r="ADG315" s="249"/>
      <c r="ADH315" s="249"/>
      <c r="ADI315" s="249"/>
      <c r="ADJ315" s="249"/>
      <c r="ADK315" s="249"/>
      <c r="ADL315" s="249"/>
      <c r="ADM315" s="249"/>
      <c r="ADN315" s="249"/>
      <c r="ADO315" s="249"/>
      <c r="ADP315" s="249"/>
      <c r="ADQ315" s="249"/>
      <c r="ADR315" s="249"/>
      <c r="ADS315" s="249"/>
      <c r="ADT315" s="249"/>
      <c r="ADU315" s="249"/>
      <c r="ADV315" s="249"/>
      <c r="ADW315" s="249"/>
      <c r="ADX315" s="249"/>
      <c r="ADY315" s="249"/>
      <c r="ADZ315" s="249"/>
      <c r="AEA315" s="249"/>
      <c r="AEB315" s="249"/>
      <c r="AEC315" s="249"/>
      <c r="AED315" s="249"/>
      <c r="AEE315" s="249"/>
      <c r="AEF315" s="249"/>
      <c r="AEG315" s="249"/>
      <c r="AEH315" s="249"/>
      <c r="AEI315" s="249"/>
      <c r="AEJ315" s="249"/>
      <c r="AEK315" s="249"/>
      <c r="AEL315" s="249"/>
      <c r="AEM315" s="249"/>
      <c r="AEN315" s="249"/>
      <c r="AEO315" s="249"/>
      <c r="AEP315" s="249"/>
      <c r="AEQ315" s="249"/>
      <c r="AER315" s="249"/>
      <c r="AES315" s="249"/>
      <c r="AET315" s="249"/>
      <c r="AEU315" s="249"/>
      <c r="AEV315" s="249"/>
      <c r="AEW315" s="249"/>
      <c r="AEX315" s="249"/>
      <c r="AEY315" s="249"/>
      <c r="AEZ315" s="249"/>
      <c r="AFA315" s="249"/>
      <c r="AFB315" s="249"/>
      <c r="AFC315" s="249"/>
      <c r="AFD315" s="249"/>
      <c r="AFE315" s="249"/>
      <c r="AFF315" s="249"/>
      <c r="AFG315" s="249"/>
      <c r="AFH315" s="249"/>
      <c r="AFI315" s="249"/>
      <c r="AFJ315" s="249"/>
      <c r="AFK315" s="249"/>
      <c r="AFL315" s="249"/>
      <c r="AFM315" s="249"/>
      <c r="AFN315" s="249"/>
      <c r="AFO315" s="249"/>
      <c r="AFP315" s="249"/>
      <c r="AFQ315" s="249"/>
      <c r="AFR315" s="249"/>
      <c r="AFS315" s="249"/>
      <c r="AFT315" s="249"/>
      <c r="AFU315" s="249"/>
      <c r="AFV315" s="249"/>
      <c r="AFW315" s="249"/>
      <c r="AFX315" s="249"/>
      <c r="AFY315" s="249"/>
      <c r="AFZ315" s="249"/>
      <c r="AGA315" s="249"/>
      <c r="AGB315" s="249"/>
      <c r="AGC315" s="249"/>
      <c r="AGD315" s="249"/>
      <c r="AGE315" s="249"/>
      <c r="AGF315" s="249"/>
      <c r="AGG315" s="249"/>
      <c r="AGH315" s="249"/>
      <c r="AGI315" s="249"/>
      <c r="AGJ315" s="249"/>
      <c r="AGK315" s="249"/>
      <c r="AGL315" s="249"/>
      <c r="AGM315" s="249"/>
      <c r="AGN315" s="249"/>
      <c r="AGO315" s="249"/>
      <c r="AGP315" s="249"/>
      <c r="AGQ315" s="249"/>
      <c r="AGR315" s="249"/>
      <c r="AGS315" s="249"/>
      <c r="AGT315" s="249"/>
      <c r="AGU315" s="249"/>
      <c r="AGV315" s="249"/>
      <c r="AGW315" s="249"/>
      <c r="AGX315" s="249"/>
      <c r="AGY315" s="249"/>
      <c r="AGZ315" s="249"/>
      <c r="AHA315" s="249"/>
      <c r="AHB315" s="249"/>
      <c r="AHC315" s="249"/>
      <c r="AHD315" s="249"/>
      <c r="AHE315" s="249"/>
      <c r="AHF315" s="249"/>
      <c r="AHG315" s="249"/>
      <c r="AHH315" s="249"/>
      <c r="AHI315" s="249"/>
      <c r="AHJ315" s="249"/>
      <c r="AHK315" s="249"/>
      <c r="AHL315" s="249"/>
      <c r="AHM315" s="249"/>
      <c r="AHN315" s="249"/>
      <c r="AHO315" s="249"/>
      <c r="AHP315" s="249"/>
      <c r="AHQ315" s="249"/>
      <c r="AHR315" s="249"/>
      <c r="AHS315" s="249"/>
      <c r="AHT315" s="249"/>
      <c r="AHU315" s="249"/>
      <c r="AHV315" s="249"/>
      <c r="AHW315" s="249"/>
      <c r="AHX315" s="249"/>
      <c r="AHY315" s="249"/>
      <c r="AHZ315" s="249"/>
      <c r="AIA315" s="249"/>
      <c r="AIB315" s="249"/>
      <c r="AIC315" s="249"/>
      <c r="AID315" s="249"/>
      <c r="AIE315" s="249"/>
      <c r="AIF315" s="249"/>
      <c r="AIG315" s="249"/>
      <c r="AIH315" s="249"/>
      <c r="AII315" s="249"/>
      <c r="AIJ315" s="249"/>
      <c r="AIK315" s="249"/>
      <c r="AIL315" s="249"/>
      <c r="AIM315" s="249"/>
      <c r="AIN315" s="249"/>
      <c r="AIO315" s="249"/>
      <c r="AIP315" s="249"/>
      <c r="AIQ315" s="249"/>
      <c r="AIR315" s="249"/>
      <c r="AIS315" s="249"/>
      <c r="AIT315" s="249"/>
      <c r="AIU315" s="249"/>
      <c r="AIV315" s="249"/>
      <c r="AIW315" s="249"/>
      <c r="AIX315" s="249"/>
      <c r="AIY315" s="249"/>
      <c r="AIZ315" s="249"/>
      <c r="AJA315" s="249"/>
      <c r="AJB315" s="249"/>
      <c r="AJC315" s="249"/>
      <c r="AJD315" s="249"/>
      <c r="AJE315" s="249"/>
      <c r="AJF315" s="249"/>
      <c r="AJG315" s="249"/>
      <c r="AJH315" s="249"/>
      <c r="AJI315" s="249"/>
      <c r="AJJ315" s="249"/>
      <c r="AJK315" s="249"/>
      <c r="AJL315" s="249"/>
      <c r="AJM315" s="249"/>
      <c r="AJN315" s="249"/>
      <c r="AJO315" s="249"/>
      <c r="AJP315" s="249"/>
      <c r="AJQ315" s="249"/>
      <c r="AJR315" s="249"/>
      <c r="AJS315" s="249"/>
      <c r="AJT315" s="249"/>
      <c r="AJU315" s="249"/>
      <c r="AJV315" s="249"/>
      <c r="AJW315" s="249"/>
      <c r="AJX315" s="249"/>
      <c r="AJY315" s="249"/>
      <c r="AJZ315" s="249"/>
      <c r="AKA315" s="249"/>
      <c r="AKB315" s="249"/>
      <c r="AKC315" s="249"/>
      <c r="AKD315" s="249"/>
      <c r="AKE315" s="249"/>
      <c r="AKF315" s="249"/>
      <c r="AKG315" s="249"/>
      <c r="AKH315" s="249"/>
      <c r="AKI315" s="249"/>
      <c r="AKJ315" s="249"/>
      <c r="AKK315" s="249"/>
      <c r="AKL315" s="249"/>
      <c r="AKM315" s="249"/>
      <c r="AKN315" s="249"/>
      <c r="AKO315" s="249"/>
      <c r="AKP315" s="249"/>
      <c r="AKQ315" s="249"/>
      <c r="AKR315" s="249"/>
      <c r="AKS315" s="249"/>
      <c r="AKT315" s="249"/>
      <c r="AKU315" s="249"/>
      <c r="AKV315" s="249"/>
      <c r="AKW315" s="249"/>
      <c r="AKX315" s="249"/>
      <c r="AKY315" s="249"/>
      <c r="AKZ315" s="249"/>
      <c r="ALA315" s="249"/>
      <c r="ALB315" s="249"/>
      <c r="ALC315" s="249"/>
      <c r="ALD315" s="249"/>
      <c r="ALE315" s="249"/>
      <c r="ALF315" s="249"/>
      <c r="ALG315" s="249"/>
      <c r="ALH315" s="249"/>
      <c r="ALI315" s="249"/>
      <c r="ALJ315" s="249"/>
      <c r="ALK315" s="249"/>
      <c r="ALL315" s="249"/>
      <c r="ALM315" s="249"/>
      <c r="ALN315" s="249"/>
      <c r="ALO315" s="249"/>
      <c r="ALP315" s="249"/>
      <c r="ALQ315" s="249"/>
      <c r="ALR315" s="249"/>
      <c r="ALS315" s="249"/>
      <c r="ALT315" s="249"/>
      <c r="ALU315" s="249"/>
      <c r="ALV315" s="249"/>
      <c r="ALW315" s="249"/>
      <c r="ALX315" s="249"/>
      <c r="ALY315" s="249"/>
      <c r="ALZ315" s="249"/>
      <c r="AMA315" s="249"/>
      <c r="AMB315" s="249"/>
      <c r="AMC315" s="249"/>
      <c r="AMD315" s="249"/>
      <c r="AME315" s="249"/>
      <c r="AMF315" s="249"/>
      <c r="AMG315" s="249"/>
      <c r="AMH315" s="249"/>
      <c r="AMI315" s="249"/>
      <c r="AMJ315" s="249"/>
      <c r="AMK315" s="249"/>
      <c r="AML315" s="249"/>
      <c r="AMM315" s="249"/>
      <c r="AMN315" s="249"/>
      <c r="AMO315" s="249"/>
      <c r="AMP315" s="249"/>
      <c r="AMQ315" s="249"/>
      <c r="AMR315" s="249"/>
      <c r="AMS315" s="249"/>
      <c r="AMT315" s="249"/>
      <c r="AMU315" s="249"/>
      <c r="AMV315" s="249"/>
      <c r="AMW315" s="249"/>
      <c r="AMX315" s="249"/>
      <c r="AMY315" s="249"/>
      <c r="AMZ315" s="249"/>
      <c r="ANA315" s="249"/>
      <c r="ANB315" s="249"/>
      <c r="ANC315" s="249"/>
      <c r="AND315" s="249"/>
      <c r="ANE315" s="249"/>
      <c r="ANF315" s="249"/>
      <c r="ANG315" s="249"/>
      <c r="ANH315" s="249"/>
      <c r="ANI315" s="249"/>
      <c r="ANJ315" s="249"/>
      <c r="ANK315" s="249"/>
      <c r="ANL315" s="249"/>
      <c r="ANM315" s="249"/>
      <c r="ANN315" s="249"/>
      <c r="ANO315" s="249"/>
      <c r="ANP315" s="249"/>
      <c r="ANQ315" s="249"/>
      <c r="ANR315" s="249"/>
      <c r="ANS315" s="249"/>
      <c r="ANT315" s="249"/>
      <c r="ANU315" s="249"/>
      <c r="ANV315" s="249"/>
      <c r="ANW315" s="249"/>
      <c r="ANX315" s="249"/>
      <c r="ANY315" s="249"/>
      <c r="ANZ315" s="249"/>
      <c r="AOA315" s="249"/>
      <c r="AOB315" s="249"/>
      <c r="AOC315" s="249"/>
      <c r="AOD315" s="249"/>
      <c r="AOE315" s="249"/>
      <c r="AOF315" s="249"/>
      <c r="AOG315" s="249"/>
      <c r="AOH315" s="249"/>
      <c r="AOI315" s="249"/>
      <c r="AOJ315" s="249"/>
      <c r="AOK315" s="249"/>
      <c r="AOL315" s="249"/>
      <c r="AOM315" s="249"/>
      <c r="AON315" s="249"/>
      <c r="AOO315" s="249"/>
      <c r="AOP315" s="249"/>
      <c r="AOQ315" s="249"/>
      <c r="AOR315" s="249"/>
      <c r="AOS315" s="249"/>
      <c r="AOT315" s="249"/>
      <c r="AOU315" s="249"/>
      <c r="AOV315" s="249"/>
      <c r="AOW315" s="249"/>
      <c r="AOX315" s="249"/>
      <c r="AOY315" s="249"/>
      <c r="AOZ315" s="249"/>
      <c r="APA315" s="249"/>
      <c r="APB315" s="249"/>
      <c r="APC315" s="249"/>
      <c r="APD315" s="249"/>
      <c r="APE315" s="249"/>
      <c r="APF315" s="249"/>
      <c r="APG315" s="249"/>
      <c r="APH315" s="249"/>
      <c r="API315" s="249"/>
      <c r="APJ315" s="249"/>
      <c r="APK315" s="249"/>
      <c r="APL315" s="249"/>
      <c r="APM315" s="249"/>
      <c r="APN315" s="249"/>
      <c r="APO315" s="249"/>
      <c r="APP315" s="249"/>
    </row>
    <row r="316" spans="1:1108" s="221" customFormat="1">
      <c r="A316" s="42">
        <v>599</v>
      </c>
      <c r="B316" s="168">
        <v>302</v>
      </c>
      <c r="C316" s="102" t="s">
        <v>629</v>
      </c>
      <c r="D316" s="174" t="s">
        <v>1559</v>
      </c>
      <c r="E316" s="70" t="s">
        <v>1511</v>
      </c>
      <c r="F316" s="280" t="s">
        <v>1584</v>
      </c>
      <c r="G316" s="405" t="s">
        <v>1583</v>
      </c>
      <c r="H316" s="405" t="s">
        <v>1586</v>
      </c>
      <c r="I316" s="405" t="s">
        <v>1585</v>
      </c>
      <c r="J316" s="173" t="s">
        <v>1587</v>
      </c>
      <c r="K316" s="173" t="s">
        <v>1588</v>
      </c>
      <c r="L316" s="74" t="s">
        <v>1589</v>
      </c>
      <c r="M316" s="10" t="s">
        <v>1590</v>
      </c>
      <c r="N316" s="74" t="s">
        <v>293</v>
      </c>
      <c r="O316" s="177">
        <v>100969</v>
      </c>
      <c r="P316" s="401">
        <v>68</v>
      </c>
      <c r="Q316" s="401" t="s">
        <v>0</v>
      </c>
      <c r="R316" s="401"/>
      <c r="S316" s="109" t="s">
        <v>0</v>
      </c>
      <c r="T316" s="109"/>
      <c r="U316" s="109" t="s">
        <v>0</v>
      </c>
      <c r="V316" s="109">
        <v>11</v>
      </c>
      <c r="W316" s="109" t="s">
        <v>0</v>
      </c>
      <c r="X316" s="109">
        <v>6</v>
      </c>
      <c r="Y316" s="109" t="s">
        <v>0</v>
      </c>
      <c r="Z316" s="109"/>
      <c r="AA316" s="109" t="s">
        <v>0</v>
      </c>
      <c r="AB316" s="109"/>
      <c r="AC316" s="109" t="s">
        <v>0</v>
      </c>
      <c r="AD316" s="109"/>
      <c r="AE316" s="109" t="s">
        <v>0</v>
      </c>
      <c r="AF316" s="77"/>
      <c r="AG316" s="78"/>
      <c r="AH316" s="78"/>
      <c r="AI316" s="77" t="s">
        <v>0</v>
      </c>
      <c r="AJ316" s="78"/>
      <c r="AK316" s="78"/>
      <c r="AL316" s="25" t="s">
        <v>11</v>
      </c>
      <c r="AM316" s="25"/>
      <c r="AN316" s="25"/>
      <c r="AO316" s="25"/>
      <c r="AP316" s="111">
        <v>1</v>
      </c>
      <c r="AQ316" s="111" t="s">
        <v>7</v>
      </c>
      <c r="AR316" s="83"/>
      <c r="AS316" s="83"/>
      <c r="AT316" s="265"/>
      <c r="AU316" s="266"/>
      <c r="AV316" s="266"/>
      <c r="AW316" s="74" t="s">
        <v>206</v>
      </c>
      <c r="AX316" s="74" t="s">
        <v>207</v>
      </c>
      <c r="AY316" s="74" t="s">
        <v>208</v>
      </c>
      <c r="AZ316" s="74" t="s">
        <v>209</v>
      </c>
      <c r="BA316" s="152" t="s">
        <v>210</v>
      </c>
      <c r="BB316" s="86" t="s">
        <v>211</v>
      </c>
      <c r="BC316" s="86" t="s">
        <v>212</v>
      </c>
      <c r="BD316" s="86" t="s">
        <v>213</v>
      </c>
      <c r="BE316" s="87" t="s">
        <v>1511</v>
      </c>
      <c r="BF316" s="96" t="s">
        <v>170</v>
      </c>
      <c r="BG316" s="96" t="s">
        <v>169</v>
      </c>
      <c r="BH316" s="96" t="s">
        <v>89</v>
      </c>
      <c r="BI316" s="173"/>
      <c r="BJ316" s="173"/>
      <c r="BK316" s="173"/>
      <c r="BL316" s="173"/>
      <c r="BM316" s="154" t="s">
        <v>294</v>
      </c>
      <c r="BN316" s="157" t="s">
        <v>295</v>
      </c>
      <c r="BO316" s="157" t="s">
        <v>296</v>
      </c>
      <c r="BP316" s="156" t="s">
        <v>297</v>
      </c>
      <c r="BQ316" s="155" t="s">
        <v>298</v>
      </c>
      <c r="BR316" s="155" t="s">
        <v>299</v>
      </c>
      <c r="BS316" s="121" t="s">
        <v>300</v>
      </c>
      <c r="BT316" s="121" t="s">
        <v>301</v>
      </c>
      <c r="BU316" s="121" t="s">
        <v>294</v>
      </c>
      <c r="BV316" s="121" t="s">
        <v>302</v>
      </c>
      <c r="BW316" s="121" t="s">
        <v>296</v>
      </c>
      <c r="BX316" s="121" t="s">
        <v>297</v>
      </c>
      <c r="BY316" s="121" t="s">
        <v>414</v>
      </c>
      <c r="BZ316" s="155" t="s">
        <v>415</v>
      </c>
      <c r="CA316" s="268" t="s">
        <v>416</v>
      </c>
      <c r="CB316" s="268" t="s">
        <v>417</v>
      </c>
      <c r="CC316" s="154"/>
      <c r="CD316" s="155"/>
      <c r="CE316" s="155"/>
      <c r="CF316" s="154"/>
      <c r="CG316" s="154"/>
      <c r="CH316" s="154"/>
      <c r="CI316" s="154"/>
      <c r="CJ316" s="154"/>
      <c r="CK316" s="91"/>
      <c r="CL316" s="91"/>
      <c r="CM316" s="91"/>
      <c r="CN316" s="91"/>
      <c r="CO316" s="91"/>
      <c r="CP316" s="91"/>
      <c r="CQ316" s="91"/>
      <c r="CR316" s="91"/>
      <c r="CS316" s="91"/>
      <c r="CT316" s="91"/>
      <c r="CU316" s="91"/>
      <c r="CV316" s="91"/>
      <c r="CW316" s="91"/>
      <c r="CX316" s="91"/>
      <c r="CY316" s="91"/>
      <c r="CZ316" s="91"/>
      <c r="DA316" s="92"/>
      <c r="DB316" s="92"/>
      <c r="DC316" s="92"/>
      <c r="DD316" s="92"/>
      <c r="DE316" s="91" t="s">
        <v>12</v>
      </c>
      <c r="DF316" s="92"/>
      <c r="DG316" s="91"/>
      <c r="DH316" s="91"/>
      <c r="DI316" s="92"/>
      <c r="DJ316" s="91"/>
      <c r="DK316" s="91"/>
      <c r="DL316" s="91"/>
      <c r="DM316" s="127" t="s">
        <v>414</v>
      </c>
      <c r="DN316" s="127" t="s">
        <v>422</v>
      </c>
      <c r="DO316" s="127" t="s">
        <v>755</v>
      </c>
      <c r="DP316" s="127" t="s">
        <v>424</v>
      </c>
      <c r="DQ316" s="91"/>
      <c r="DR316" s="91"/>
      <c r="DS316" s="91"/>
      <c r="DT316" s="91"/>
      <c r="DU316" s="91"/>
      <c r="DV316" s="91"/>
      <c r="DW316" s="91"/>
      <c r="DX316" s="91"/>
      <c r="DY316" s="91"/>
      <c r="DZ316" s="91"/>
      <c r="EA316" s="91"/>
      <c r="EB316" s="91"/>
      <c r="EC316" s="91"/>
      <c r="ED316" s="91"/>
      <c r="EE316" s="91"/>
      <c r="EF316" s="91"/>
      <c r="EG316" s="94"/>
      <c r="EH316" s="94"/>
      <c r="EI316" s="95"/>
      <c r="EJ316" s="95"/>
      <c r="EK316" s="96"/>
      <c r="EL316" s="74"/>
      <c r="EM316" s="74"/>
      <c r="EN316" s="137"/>
      <c r="EO316" s="185"/>
      <c r="EP316" s="185"/>
      <c r="EQ316" s="185" t="s">
        <v>1591</v>
      </c>
      <c r="ER316" s="185" t="s">
        <v>1592</v>
      </c>
      <c r="ES316" s="185" t="s">
        <v>1593</v>
      </c>
      <c r="ET316" s="185"/>
      <c r="EU316" s="185"/>
      <c r="EV316" s="137"/>
      <c r="EW316" s="137"/>
      <c r="EX316" s="356" t="s">
        <v>617</v>
      </c>
      <c r="EY316" s="356"/>
      <c r="EZ316" s="356"/>
      <c r="FA316" s="356"/>
      <c r="FB316" s="356"/>
      <c r="FC316" s="356"/>
      <c r="FD316" s="356"/>
      <c r="FE316" s="356"/>
      <c r="FF316" s="248"/>
      <c r="FG316" s="248"/>
      <c r="FH316" s="248"/>
      <c r="FI316" s="248"/>
      <c r="FJ316" s="248"/>
      <c r="FK316" s="248"/>
      <c r="FL316" s="135">
        <v>1</v>
      </c>
      <c r="FM316" s="136"/>
      <c r="FN316" s="136"/>
      <c r="FO316" s="136"/>
      <c r="FP316" s="136"/>
      <c r="FQ316" s="136"/>
      <c r="FR316" s="136"/>
      <c r="FS316" s="136"/>
      <c r="FT316" s="136"/>
      <c r="FU316" s="136"/>
      <c r="FV316" s="136"/>
      <c r="FW316" s="249"/>
      <c r="FX316" s="249"/>
      <c r="FY316" s="249"/>
      <c r="FZ316" s="249"/>
      <c r="GA316" s="249"/>
      <c r="GB316" s="249"/>
      <c r="GC316" s="249"/>
      <c r="GD316" s="249"/>
      <c r="GE316" s="249"/>
      <c r="GF316" s="249"/>
      <c r="GG316" s="249"/>
      <c r="GH316" s="249"/>
      <c r="GI316" s="249"/>
      <c r="GJ316" s="249"/>
      <c r="GK316" s="249"/>
      <c r="GL316" s="249"/>
      <c r="GM316" s="249"/>
      <c r="GN316" s="249"/>
      <c r="GO316" s="249"/>
      <c r="GP316" s="249"/>
      <c r="GQ316" s="249"/>
      <c r="GR316" s="249"/>
      <c r="GS316" s="249"/>
      <c r="GT316" s="249"/>
      <c r="GU316" s="249"/>
      <c r="GV316" s="249"/>
      <c r="GW316" s="249"/>
      <c r="GX316" s="249"/>
      <c r="GY316" s="249"/>
      <c r="GZ316" s="249"/>
      <c r="HA316" s="249"/>
      <c r="HB316" s="249"/>
      <c r="HC316" s="249"/>
      <c r="HD316" s="249"/>
      <c r="HE316" s="249"/>
      <c r="HF316" s="249"/>
      <c r="HG316" s="249"/>
      <c r="HH316" s="249"/>
      <c r="HI316" s="249"/>
      <c r="HJ316" s="249"/>
      <c r="HK316" s="249"/>
      <c r="HL316" s="249"/>
      <c r="HM316" s="249"/>
      <c r="HN316" s="249"/>
      <c r="HO316" s="249"/>
      <c r="HP316" s="249"/>
      <c r="HQ316" s="249"/>
      <c r="HR316" s="249"/>
      <c r="HS316" s="249"/>
      <c r="HT316" s="249"/>
      <c r="HU316" s="249"/>
      <c r="HV316" s="249"/>
      <c r="HW316" s="249"/>
      <c r="HX316" s="249"/>
      <c r="HY316" s="249"/>
      <c r="HZ316" s="249"/>
      <c r="IA316" s="249"/>
      <c r="IB316" s="249"/>
      <c r="IC316" s="249"/>
      <c r="ID316" s="249"/>
      <c r="IE316" s="249"/>
      <c r="IF316" s="249"/>
      <c r="IG316" s="249"/>
      <c r="IH316" s="249"/>
      <c r="II316" s="249"/>
      <c r="IJ316" s="249"/>
      <c r="IK316" s="249"/>
      <c r="IL316" s="249"/>
      <c r="IM316" s="249"/>
      <c r="IN316" s="249"/>
      <c r="IO316" s="249"/>
      <c r="IP316" s="249"/>
      <c r="IQ316" s="249"/>
      <c r="IR316" s="249"/>
      <c r="IS316" s="249"/>
      <c r="IT316" s="249"/>
      <c r="IU316" s="249"/>
      <c r="IV316" s="249"/>
      <c r="IW316" s="249"/>
      <c r="IX316" s="249"/>
      <c r="IY316" s="249"/>
      <c r="IZ316" s="249"/>
      <c r="JA316" s="249"/>
      <c r="JB316" s="249"/>
      <c r="JC316" s="249"/>
      <c r="JD316" s="249"/>
      <c r="JE316" s="249"/>
      <c r="JF316" s="249"/>
      <c r="JG316" s="249"/>
      <c r="JH316" s="249"/>
      <c r="JI316" s="249"/>
      <c r="JJ316" s="249"/>
      <c r="JK316" s="249"/>
      <c r="JL316" s="249"/>
      <c r="JM316" s="249"/>
      <c r="JN316" s="249"/>
      <c r="JO316" s="249"/>
      <c r="JP316" s="249"/>
      <c r="JQ316" s="249"/>
      <c r="JR316" s="249"/>
      <c r="JS316" s="249"/>
      <c r="JT316" s="249"/>
      <c r="JU316" s="249"/>
      <c r="JV316" s="249"/>
      <c r="JW316" s="249"/>
      <c r="JX316" s="249"/>
      <c r="JY316" s="249"/>
      <c r="JZ316" s="249"/>
      <c r="KA316" s="249"/>
      <c r="KB316" s="249"/>
      <c r="KC316" s="249"/>
      <c r="KD316" s="249"/>
      <c r="KE316" s="249"/>
      <c r="KF316" s="249"/>
      <c r="KG316" s="249"/>
      <c r="KH316" s="249"/>
      <c r="KI316" s="249"/>
      <c r="KJ316" s="249"/>
      <c r="KK316" s="249"/>
      <c r="KL316" s="249"/>
      <c r="KM316" s="249"/>
      <c r="KN316" s="249"/>
      <c r="KO316" s="249"/>
      <c r="KP316" s="249"/>
      <c r="KQ316" s="249"/>
      <c r="KR316" s="249"/>
      <c r="KS316" s="249"/>
      <c r="KT316" s="249"/>
      <c r="KU316" s="249"/>
      <c r="KV316" s="249"/>
      <c r="KW316" s="249"/>
      <c r="KX316" s="249"/>
      <c r="KY316" s="249"/>
      <c r="KZ316" s="249"/>
      <c r="LA316" s="249"/>
      <c r="LB316" s="249"/>
      <c r="LC316" s="249"/>
      <c r="LD316" s="249"/>
      <c r="LE316" s="249"/>
      <c r="LF316" s="249"/>
      <c r="LG316" s="249"/>
      <c r="LH316" s="249"/>
      <c r="LI316" s="249"/>
      <c r="LJ316" s="249"/>
      <c r="LK316" s="249"/>
      <c r="LL316" s="249"/>
      <c r="LM316" s="249"/>
      <c r="LN316" s="249"/>
      <c r="LO316" s="249"/>
      <c r="LP316" s="249"/>
      <c r="LQ316" s="249"/>
      <c r="LR316" s="249"/>
      <c r="LS316" s="249"/>
      <c r="LT316" s="249"/>
      <c r="LU316" s="249"/>
      <c r="LV316" s="249"/>
      <c r="LW316" s="249"/>
      <c r="LX316" s="249"/>
      <c r="LY316" s="249"/>
      <c r="LZ316" s="249"/>
      <c r="MA316" s="249"/>
      <c r="MB316" s="249"/>
      <c r="MC316" s="249"/>
      <c r="MD316" s="249"/>
      <c r="ME316" s="249"/>
      <c r="MF316" s="249"/>
      <c r="MG316" s="249"/>
      <c r="MH316" s="249"/>
      <c r="MI316" s="249"/>
      <c r="MJ316" s="249"/>
      <c r="MK316" s="249"/>
      <c r="ML316" s="249"/>
      <c r="MM316" s="249"/>
      <c r="MN316" s="249"/>
      <c r="MO316" s="249"/>
      <c r="MP316" s="249"/>
      <c r="MQ316" s="249"/>
      <c r="MR316" s="249"/>
      <c r="MS316" s="249"/>
      <c r="MT316" s="249"/>
      <c r="MU316" s="249"/>
      <c r="MV316" s="249"/>
      <c r="MW316" s="249"/>
      <c r="MX316" s="249"/>
      <c r="MY316" s="249"/>
      <c r="MZ316" s="249"/>
      <c r="NA316" s="249"/>
      <c r="NB316" s="249"/>
      <c r="NC316" s="249"/>
      <c r="ND316" s="249"/>
      <c r="NE316" s="249"/>
      <c r="NF316" s="249"/>
      <c r="NG316" s="249"/>
      <c r="NH316" s="249"/>
      <c r="NI316" s="249"/>
      <c r="NJ316" s="249"/>
      <c r="NK316" s="249"/>
      <c r="NL316" s="249"/>
      <c r="NM316" s="249"/>
      <c r="NN316" s="249"/>
      <c r="NO316" s="249"/>
      <c r="NP316" s="249"/>
      <c r="NQ316" s="249"/>
      <c r="NR316" s="249"/>
      <c r="NS316" s="249"/>
      <c r="NT316" s="249"/>
      <c r="NU316" s="249"/>
      <c r="NV316" s="249"/>
      <c r="NW316" s="249"/>
      <c r="NX316" s="249"/>
      <c r="NY316" s="249"/>
      <c r="NZ316" s="249"/>
      <c r="OA316" s="249"/>
      <c r="OB316" s="249"/>
      <c r="OC316" s="249"/>
      <c r="OD316" s="249"/>
      <c r="OE316" s="249"/>
      <c r="OF316" s="249"/>
      <c r="OG316" s="249"/>
      <c r="OH316" s="249"/>
      <c r="OI316" s="249"/>
      <c r="OJ316" s="249"/>
      <c r="OK316" s="249"/>
      <c r="OL316" s="249"/>
      <c r="OM316" s="249"/>
      <c r="ON316" s="249"/>
      <c r="OO316" s="249"/>
      <c r="OP316" s="249"/>
      <c r="OQ316" s="249"/>
      <c r="OR316" s="249"/>
      <c r="OS316" s="249"/>
      <c r="OT316" s="249"/>
      <c r="OU316" s="249"/>
      <c r="OV316" s="249"/>
      <c r="OW316" s="249"/>
      <c r="OX316" s="249"/>
      <c r="OY316" s="249"/>
      <c r="OZ316" s="249"/>
      <c r="PA316" s="249"/>
      <c r="PB316" s="249"/>
      <c r="PC316" s="249"/>
      <c r="PD316" s="249"/>
      <c r="PE316" s="249"/>
      <c r="PF316" s="249"/>
      <c r="PG316" s="249"/>
      <c r="PH316" s="249"/>
      <c r="PI316" s="249"/>
      <c r="PJ316" s="249"/>
      <c r="PK316" s="249"/>
      <c r="PL316" s="249"/>
      <c r="PM316" s="249"/>
      <c r="PN316" s="249"/>
      <c r="PO316" s="249"/>
      <c r="PP316" s="249"/>
      <c r="PQ316" s="249"/>
      <c r="PR316" s="249"/>
      <c r="PS316" s="249"/>
      <c r="PT316" s="249"/>
      <c r="PU316" s="249"/>
      <c r="PV316" s="249"/>
      <c r="PW316" s="249"/>
      <c r="PX316" s="249"/>
      <c r="PY316" s="249"/>
      <c r="PZ316" s="249"/>
      <c r="QA316" s="249"/>
      <c r="QB316" s="249"/>
      <c r="QC316" s="249"/>
      <c r="QD316" s="249"/>
      <c r="QE316" s="249"/>
      <c r="QF316" s="249"/>
      <c r="QG316" s="249"/>
      <c r="QH316" s="249"/>
      <c r="QI316" s="249"/>
      <c r="QJ316" s="249"/>
      <c r="QK316" s="249"/>
      <c r="QL316" s="249"/>
      <c r="QM316" s="249"/>
      <c r="QN316" s="249"/>
      <c r="QO316" s="249"/>
      <c r="QP316" s="249"/>
      <c r="QQ316" s="249"/>
      <c r="QR316" s="249"/>
      <c r="QS316" s="249"/>
      <c r="QT316" s="249"/>
      <c r="QU316" s="249"/>
      <c r="QV316" s="249"/>
      <c r="QW316" s="249"/>
      <c r="QX316" s="249"/>
      <c r="QY316" s="249"/>
      <c r="QZ316" s="249"/>
      <c r="RA316" s="249"/>
      <c r="RB316" s="249"/>
      <c r="RC316" s="249"/>
      <c r="RD316" s="249"/>
      <c r="RE316" s="249"/>
      <c r="RF316" s="249"/>
      <c r="RG316" s="249"/>
      <c r="RH316" s="249"/>
      <c r="RI316" s="249"/>
      <c r="RJ316" s="249"/>
      <c r="RK316" s="249"/>
      <c r="RL316" s="249"/>
      <c r="RM316" s="249"/>
      <c r="RN316" s="249"/>
      <c r="RO316" s="249"/>
      <c r="RP316" s="249"/>
      <c r="RQ316" s="249"/>
      <c r="RR316" s="249"/>
      <c r="RS316" s="249"/>
      <c r="RT316" s="249"/>
      <c r="RU316" s="249"/>
      <c r="RV316" s="249"/>
      <c r="RW316" s="249"/>
      <c r="RX316" s="249"/>
      <c r="RY316" s="249"/>
      <c r="RZ316" s="249"/>
      <c r="SA316" s="249"/>
      <c r="SB316" s="249"/>
      <c r="SC316" s="249"/>
      <c r="SD316" s="249"/>
      <c r="SE316" s="249"/>
      <c r="SF316" s="249"/>
      <c r="SG316" s="249"/>
      <c r="SH316" s="249"/>
      <c r="SI316" s="249"/>
      <c r="SJ316" s="249"/>
      <c r="SK316" s="249"/>
      <c r="SL316" s="249"/>
      <c r="SM316" s="249"/>
      <c r="SN316" s="249"/>
      <c r="SO316" s="249"/>
      <c r="SP316" s="249"/>
      <c r="SQ316" s="249"/>
      <c r="SR316" s="249"/>
      <c r="SS316" s="249"/>
      <c r="ST316" s="249"/>
      <c r="SU316" s="249"/>
      <c r="SV316" s="249"/>
      <c r="SW316" s="249"/>
      <c r="SX316" s="249"/>
      <c r="SY316" s="249"/>
      <c r="SZ316" s="249"/>
      <c r="TA316" s="249"/>
      <c r="TB316" s="249"/>
      <c r="TC316" s="249"/>
      <c r="TD316" s="249"/>
      <c r="TE316" s="249"/>
      <c r="TF316" s="249"/>
      <c r="TG316" s="249"/>
      <c r="TH316" s="249"/>
      <c r="TI316" s="249"/>
      <c r="TJ316" s="249"/>
      <c r="TK316" s="249"/>
      <c r="TL316" s="249"/>
      <c r="TM316" s="249"/>
      <c r="TN316" s="249"/>
      <c r="TO316" s="249"/>
      <c r="TP316" s="249"/>
      <c r="TQ316" s="249"/>
      <c r="TR316" s="249"/>
      <c r="TS316" s="249"/>
      <c r="TT316" s="249"/>
      <c r="TU316" s="249"/>
      <c r="TV316" s="249"/>
      <c r="TW316" s="249"/>
      <c r="TX316" s="249"/>
      <c r="TY316" s="249"/>
      <c r="TZ316" s="249"/>
      <c r="UA316" s="249"/>
      <c r="UB316" s="249"/>
      <c r="UC316" s="249"/>
      <c r="UD316" s="249"/>
      <c r="UE316" s="249"/>
      <c r="UF316" s="249"/>
      <c r="UG316" s="249"/>
      <c r="UH316" s="249"/>
      <c r="UI316" s="249"/>
      <c r="UJ316" s="249"/>
      <c r="UK316" s="249"/>
      <c r="UL316" s="249"/>
      <c r="UM316" s="249"/>
      <c r="UN316" s="249"/>
      <c r="UO316" s="249"/>
      <c r="UP316" s="249"/>
      <c r="UQ316" s="249"/>
      <c r="UR316" s="249"/>
      <c r="US316" s="249"/>
      <c r="UT316" s="249"/>
      <c r="UU316" s="249"/>
      <c r="UV316" s="249"/>
      <c r="UW316" s="249"/>
      <c r="UX316" s="249"/>
      <c r="UY316" s="249"/>
      <c r="UZ316" s="249"/>
      <c r="VA316" s="249"/>
      <c r="VB316" s="249"/>
      <c r="VC316" s="249"/>
      <c r="VD316" s="249"/>
      <c r="VE316" s="249"/>
      <c r="VF316" s="249"/>
      <c r="VG316" s="249"/>
      <c r="VH316" s="249"/>
      <c r="VI316" s="249"/>
      <c r="VJ316" s="249"/>
      <c r="VK316" s="249"/>
      <c r="VL316" s="249"/>
      <c r="VM316" s="249"/>
      <c r="VN316" s="249"/>
      <c r="VO316" s="249"/>
      <c r="VP316" s="249"/>
      <c r="VQ316" s="249"/>
      <c r="VR316" s="249"/>
      <c r="VS316" s="249"/>
      <c r="VT316" s="249"/>
      <c r="VU316" s="249"/>
      <c r="VV316" s="249"/>
      <c r="VW316" s="249"/>
      <c r="VX316" s="249"/>
      <c r="VY316" s="249"/>
      <c r="VZ316" s="249"/>
      <c r="WA316" s="249"/>
      <c r="WB316" s="249"/>
      <c r="WC316" s="249"/>
      <c r="WD316" s="249"/>
      <c r="WE316" s="249"/>
      <c r="WF316" s="249"/>
      <c r="WG316" s="249"/>
      <c r="WH316" s="249"/>
      <c r="WI316" s="249"/>
      <c r="WJ316" s="249"/>
      <c r="WK316" s="249"/>
      <c r="WL316" s="249"/>
      <c r="WM316" s="249"/>
      <c r="WN316" s="249"/>
      <c r="WO316" s="249"/>
      <c r="WP316" s="249"/>
      <c r="WQ316" s="249"/>
      <c r="WR316" s="249"/>
      <c r="WS316" s="249"/>
      <c r="WT316" s="249"/>
      <c r="WU316" s="249"/>
      <c r="WV316" s="249"/>
      <c r="WW316" s="249"/>
      <c r="WX316" s="249"/>
      <c r="WY316" s="249"/>
      <c r="WZ316" s="249"/>
      <c r="XA316" s="249"/>
      <c r="XB316" s="249"/>
      <c r="XC316" s="249"/>
      <c r="XD316" s="249"/>
      <c r="XE316" s="249"/>
      <c r="XF316" s="249"/>
      <c r="XG316" s="249"/>
      <c r="XH316" s="249"/>
      <c r="XI316" s="249"/>
      <c r="XJ316" s="249"/>
      <c r="XK316" s="249"/>
      <c r="XL316" s="249"/>
      <c r="XM316" s="249"/>
      <c r="XN316" s="249"/>
      <c r="XO316" s="249"/>
      <c r="XP316" s="249"/>
      <c r="XQ316" s="249"/>
      <c r="XR316" s="249"/>
      <c r="XS316" s="249"/>
      <c r="XT316" s="249"/>
      <c r="XU316" s="249"/>
      <c r="XV316" s="249"/>
      <c r="XW316" s="249"/>
      <c r="XX316" s="249"/>
      <c r="XY316" s="249"/>
      <c r="XZ316" s="249"/>
      <c r="YA316" s="249"/>
      <c r="YB316" s="249"/>
      <c r="YC316" s="249"/>
      <c r="YD316" s="249"/>
      <c r="YE316" s="249"/>
      <c r="YF316" s="249"/>
      <c r="YG316" s="249"/>
      <c r="YH316" s="249"/>
      <c r="YI316" s="249"/>
      <c r="YJ316" s="249"/>
      <c r="YK316" s="249"/>
      <c r="YL316" s="249"/>
      <c r="YM316" s="249"/>
      <c r="YN316" s="249"/>
      <c r="YO316" s="249"/>
      <c r="YP316" s="249"/>
      <c r="YQ316" s="249"/>
      <c r="YR316" s="249"/>
      <c r="YS316" s="249"/>
      <c r="YT316" s="249"/>
      <c r="YU316" s="249"/>
      <c r="YV316" s="249"/>
      <c r="YW316" s="249"/>
      <c r="YX316" s="249"/>
      <c r="YY316" s="249"/>
      <c r="YZ316" s="249"/>
      <c r="ZA316" s="249"/>
      <c r="ZB316" s="249"/>
      <c r="ZC316" s="249"/>
      <c r="ZD316" s="249"/>
      <c r="ZE316" s="249"/>
      <c r="ZF316" s="249"/>
      <c r="ZG316" s="249"/>
      <c r="ZH316" s="249"/>
      <c r="ZI316" s="249"/>
      <c r="ZJ316" s="249"/>
      <c r="ZK316" s="249"/>
      <c r="ZL316" s="249"/>
      <c r="ZM316" s="249"/>
      <c r="ZN316" s="249"/>
      <c r="ZO316" s="249"/>
      <c r="ZP316" s="249"/>
      <c r="ZQ316" s="249"/>
      <c r="ZR316" s="249"/>
      <c r="ZS316" s="249"/>
      <c r="ZT316" s="249"/>
      <c r="ZU316" s="249"/>
      <c r="ZV316" s="249"/>
      <c r="ZW316" s="249"/>
      <c r="ZX316" s="249"/>
      <c r="ZY316" s="249"/>
      <c r="ZZ316" s="249"/>
      <c r="AAA316" s="249"/>
      <c r="AAB316" s="249"/>
      <c r="AAC316" s="249"/>
      <c r="AAD316" s="249"/>
      <c r="AAE316" s="249"/>
      <c r="AAF316" s="249"/>
      <c r="AAG316" s="249"/>
      <c r="AAH316" s="249"/>
      <c r="AAI316" s="249"/>
      <c r="AAJ316" s="249"/>
      <c r="AAK316" s="249"/>
      <c r="AAL316" s="249"/>
      <c r="AAM316" s="249"/>
      <c r="AAN316" s="249"/>
      <c r="AAO316" s="249"/>
      <c r="AAP316" s="249"/>
      <c r="AAQ316" s="249"/>
      <c r="AAR316" s="249"/>
      <c r="AAS316" s="249"/>
      <c r="AAT316" s="249"/>
      <c r="AAU316" s="249"/>
      <c r="AAV316" s="249"/>
      <c r="AAW316" s="249"/>
      <c r="AAX316" s="249"/>
      <c r="AAY316" s="249"/>
      <c r="AAZ316" s="249"/>
      <c r="ABA316" s="249"/>
      <c r="ABB316" s="249"/>
      <c r="ABC316" s="249"/>
      <c r="ABD316" s="249"/>
      <c r="ABE316" s="249"/>
      <c r="ABF316" s="249"/>
      <c r="ABG316" s="249"/>
      <c r="ABH316" s="249"/>
      <c r="ABI316" s="249"/>
      <c r="ABJ316" s="249"/>
      <c r="ABK316" s="249"/>
      <c r="ABL316" s="249"/>
      <c r="ABM316" s="249"/>
      <c r="ABN316" s="249"/>
      <c r="ABO316" s="249"/>
      <c r="ABP316" s="249"/>
      <c r="ABQ316" s="249"/>
      <c r="ABR316" s="249"/>
      <c r="ABS316" s="249"/>
      <c r="ABT316" s="249"/>
      <c r="ABU316" s="249"/>
      <c r="ABV316" s="249"/>
      <c r="ABW316" s="249"/>
      <c r="ABX316" s="249"/>
      <c r="ABY316" s="249"/>
      <c r="ABZ316" s="249"/>
      <c r="ACA316" s="249"/>
      <c r="ACB316" s="249"/>
      <c r="ACC316" s="249"/>
      <c r="ACD316" s="249"/>
      <c r="ACE316" s="249"/>
      <c r="ACF316" s="249"/>
      <c r="ACG316" s="249"/>
      <c r="ACH316" s="249"/>
      <c r="ACI316" s="249"/>
      <c r="ACJ316" s="249"/>
      <c r="ACK316" s="249"/>
      <c r="ACL316" s="249"/>
      <c r="ACM316" s="249"/>
      <c r="ACN316" s="249"/>
      <c r="ACO316" s="249"/>
      <c r="ACP316" s="249"/>
      <c r="ACQ316" s="249"/>
      <c r="ACR316" s="249"/>
      <c r="ACS316" s="249"/>
      <c r="ACT316" s="249"/>
      <c r="ACU316" s="249"/>
      <c r="ACV316" s="249"/>
      <c r="ACW316" s="249"/>
      <c r="ACX316" s="249"/>
      <c r="ACY316" s="249"/>
      <c r="ACZ316" s="249"/>
      <c r="ADA316" s="249"/>
      <c r="ADB316" s="249"/>
      <c r="ADC316" s="249"/>
      <c r="ADD316" s="249"/>
      <c r="ADE316" s="249"/>
      <c r="ADF316" s="249"/>
      <c r="ADG316" s="249"/>
      <c r="ADH316" s="249"/>
      <c r="ADI316" s="249"/>
      <c r="ADJ316" s="249"/>
      <c r="ADK316" s="249"/>
      <c r="ADL316" s="249"/>
      <c r="ADM316" s="249"/>
      <c r="ADN316" s="249"/>
      <c r="ADO316" s="249"/>
      <c r="ADP316" s="249"/>
      <c r="ADQ316" s="249"/>
      <c r="ADR316" s="249"/>
      <c r="ADS316" s="249"/>
      <c r="ADT316" s="249"/>
      <c r="ADU316" s="249"/>
      <c r="ADV316" s="249"/>
      <c r="ADW316" s="249"/>
      <c r="ADX316" s="249"/>
      <c r="ADY316" s="249"/>
      <c r="ADZ316" s="249"/>
      <c r="AEA316" s="249"/>
      <c r="AEB316" s="249"/>
      <c r="AEC316" s="249"/>
      <c r="AED316" s="249"/>
      <c r="AEE316" s="249"/>
      <c r="AEF316" s="249"/>
      <c r="AEG316" s="249"/>
      <c r="AEH316" s="249"/>
      <c r="AEI316" s="249"/>
      <c r="AEJ316" s="249"/>
      <c r="AEK316" s="249"/>
      <c r="AEL316" s="249"/>
      <c r="AEM316" s="249"/>
      <c r="AEN316" s="249"/>
      <c r="AEO316" s="249"/>
      <c r="AEP316" s="249"/>
      <c r="AEQ316" s="249"/>
      <c r="AER316" s="249"/>
      <c r="AES316" s="249"/>
      <c r="AET316" s="249"/>
      <c r="AEU316" s="249"/>
      <c r="AEV316" s="249"/>
      <c r="AEW316" s="249"/>
      <c r="AEX316" s="249"/>
      <c r="AEY316" s="249"/>
      <c r="AEZ316" s="249"/>
      <c r="AFA316" s="249"/>
      <c r="AFB316" s="249"/>
      <c r="AFC316" s="249"/>
      <c r="AFD316" s="249"/>
      <c r="AFE316" s="249"/>
      <c r="AFF316" s="249"/>
      <c r="AFG316" s="249"/>
      <c r="AFH316" s="249"/>
      <c r="AFI316" s="249"/>
      <c r="AFJ316" s="249"/>
      <c r="AFK316" s="249"/>
      <c r="AFL316" s="249"/>
      <c r="AFM316" s="249"/>
      <c r="AFN316" s="249"/>
      <c r="AFO316" s="249"/>
      <c r="AFP316" s="249"/>
      <c r="AFQ316" s="249"/>
      <c r="AFR316" s="249"/>
      <c r="AFS316" s="249"/>
      <c r="AFT316" s="249"/>
      <c r="AFU316" s="249"/>
      <c r="AFV316" s="249"/>
      <c r="AFW316" s="249"/>
      <c r="AFX316" s="249"/>
      <c r="AFY316" s="249"/>
      <c r="AFZ316" s="249"/>
      <c r="AGA316" s="249"/>
      <c r="AGB316" s="249"/>
      <c r="AGC316" s="249"/>
      <c r="AGD316" s="249"/>
      <c r="AGE316" s="249"/>
      <c r="AGF316" s="249"/>
      <c r="AGG316" s="249"/>
      <c r="AGH316" s="249"/>
      <c r="AGI316" s="249"/>
      <c r="AGJ316" s="249"/>
      <c r="AGK316" s="249"/>
      <c r="AGL316" s="249"/>
      <c r="AGM316" s="249"/>
      <c r="AGN316" s="249"/>
      <c r="AGO316" s="249"/>
      <c r="AGP316" s="249"/>
      <c r="AGQ316" s="249"/>
      <c r="AGR316" s="249"/>
      <c r="AGS316" s="249"/>
      <c r="AGT316" s="249"/>
      <c r="AGU316" s="249"/>
      <c r="AGV316" s="249"/>
      <c r="AGW316" s="249"/>
      <c r="AGX316" s="249"/>
      <c r="AGY316" s="249"/>
      <c r="AGZ316" s="249"/>
      <c r="AHA316" s="249"/>
      <c r="AHB316" s="249"/>
      <c r="AHC316" s="249"/>
      <c r="AHD316" s="249"/>
      <c r="AHE316" s="249"/>
      <c r="AHF316" s="249"/>
      <c r="AHG316" s="249"/>
      <c r="AHH316" s="249"/>
      <c r="AHI316" s="249"/>
      <c r="AHJ316" s="249"/>
      <c r="AHK316" s="249"/>
      <c r="AHL316" s="249"/>
      <c r="AHM316" s="249"/>
      <c r="AHN316" s="249"/>
      <c r="AHO316" s="249"/>
      <c r="AHP316" s="249"/>
      <c r="AHQ316" s="249"/>
      <c r="AHR316" s="249"/>
      <c r="AHS316" s="249"/>
      <c r="AHT316" s="249"/>
      <c r="AHU316" s="249"/>
      <c r="AHV316" s="249"/>
      <c r="AHW316" s="249"/>
      <c r="AHX316" s="249"/>
      <c r="AHY316" s="249"/>
      <c r="AHZ316" s="249"/>
      <c r="AIA316" s="249"/>
      <c r="AIB316" s="249"/>
      <c r="AIC316" s="249"/>
      <c r="AID316" s="249"/>
      <c r="AIE316" s="249"/>
      <c r="AIF316" s="249"/>
      <c r="AIG316" s="249"/>
      <c r="AIH316" s="249"/>
      <c r="AII316" s="249"/>
      <c r="AIJ316" s="249"/>
      <c r="AIK316" s="249"/>
      <c r="AIL316" s="249"/>
      <c r="AIM316" s="249"/>
      <c r="AIN316" s="249"/>
      <c r="AIO316" s="249"/>
      <c r="AIP316" s="249"/>
      <c r="AIQ316" s="249"/>
      <c r="AIR316" s="249"/>
      <c r="AIS316" s="249"/>
      <c r="AIT316" s="249"/>
      <c r="AIU316" s="249"/>
      <c r="AIV316" s="249"/>
      <c r="AIW316" s="249"/>
      <c r="AIX316" s="249"/>
      <c r="AIY316" s="249"/>
      <c r="AIZ316" s="249"/>
      <c r="AJA316" s="249"/>
      <c r="AJB316" s="249"/>
      <c r="AJC316" s="249"/>
      <c r="AJD316" s="249"/>
      <c r="AJE316" s="249"/>
      <c r="AJF316" s="249"/>
      <c r="AJG316" s="249"/>
      <c r="AJH316" s="249"/>
      <c r="AJI316" s="249"/>
      <c r="AJJ316" s="249"/>
      <c r="AJK316" s="249"/>
      <c r="AJL316" s="249"/>
      <c r="AJM316" s="249"/>
      <c r="AJN316" s="249"/>
      <c r="AJO316" s="249"/>
      <c r="AJP316" s="249"/>
      <c r="AJQ316" s="249"/>
      <c r="AJR316" s="249"/>
      <c r="AJS316" s="249"/>
      <c r="AJT316" s="249"/>
      <c r="AJU316" s="249"/>
      <c r="AJV316" s="249"/>
      <c r="AJW316" s="249"/>
      <c r="AJX316" s="249"/>
      <c r="AJY316" s="249"/>
      <c r="AJZ316" s="249"/>
      <c r="AKA316" s="249"/>
      <c r="AKB316" s="249"/>
      <c r="AKC316" s="249"/>
      <c r="AKD316" s="249"/>
      <c r="AKE316" s="249"/>
      <c r="AKF316" s="249"/>
      <c r="AKG316" s="249"/>
      <c r="AKH316" s="249"/>
      <c r="AKI316" s="249"/>
      <c r="AKJ316" s="249"/>
      <c r="AKK316" s="249"/>
      <c r="AKL316" s="249"/>
      <c r="AKM316" s="249"/>
      <c r="AKN316" s="249"/>
      <c r="AKO316" s="249"/>
      <c r="AKP316" s="249"/>
      <c r="AKQ316" s="249"/>
      <c r="AKR316" s="249"/>
      <c r="AKS316" s="249"/>
      <c r="AKT316" s="249"/>
      <c r="AKU316" s="249"/>
      <c r="AKV316" s="249"/>
      <c r="AKW316" s="249"/>
      <c r="AKX316" s="249"/>
      <c r="AKY316" s="249"/>
      <c r="AKZ316" s="249"/>
      <c r="ALA316" s="249"/>
      <c r="ALB316" s="249"/>
      <c r="ALC316" s="249"/>
      <c r="ALD316" s="249"/>
      <c r="ALE316" s="249"/>
      <c r="ALF316" s="249"/>
      <c r="ALG316" s="249"/>
      <c r="ALH316" s="249"/>
      <c r="ALI316" s="249"/>
      <c r="ALJ316" s="249"/>
      <c r="ALK316" s="249"/>
      <c r="ALL316" s="249"/>
      <c r="ALM316" s="249"/>
      <c r="ALN316" s="249"/>
      <c r="ALO316" s="249"/>
      <c r="ALP316" s="249"/>
      <c r="ALQ316" s="249"/>
      <c r="ALR316" s="249"/>
      <c r="ALS316" s="249"/>
      <c r="ALT316" s="249"/>
      <c r="ALU316" s="249"/>
      <c r="ALV316" s="249"/>
      <c r="ALW316" s="249"/>
      <c r="ALX316" s="249"/>
      <c r="ALY316" s="249"/>
      <c r="ALZ316" s="249"/>
      <c r="AMA316" s="249"/>
      <c r="AMB316" s="249"/>
      <c r="AMC316" s="249"/>
      <c r="AMD316" s="249"/>
      <c r="AME316" s="249"/>
      <c r="AMF316" s="249"/>
      <c r="AMG316" s="249"/>
      <c r="AMH316" s="249"/>
      <c r="AMI316" s="249"/>
      <c r="AMJ316" s="249"/>
      <c r="AMK316" s="249"/>
      <c r="AML316" s="249"/>
      <c r="AMM316" s="249"/>
      <c r="AMN316" s="249"/>
      <c r="AMO316" s="249"/>
      <c r="AMP316" s="249"/>
      <c r="AMQ316" s="249"/>
      <c r="AMR316" s="249"/>
      <c r="AMS316" s="249"/>
      <c r="AMT316" s="249"/>
      <c r="AMU316" s="249"/>
      <c r="AMV316" s="249"/>
      <c r="AMW316" s="249"/>
      <c r="AMX316" s="249"/>
      <c r="AMY316" s="249"/>
      <c r="AMZ316" s="249"/>
      <c r="ANA316" s="249"/>
      <c r="ANB316" s="249"/>
      <c r="ANC316" s="249"/>
      <c r="AND316" s="249"/>
      <c r="ANE316" s="249"/>
      <c r="ANF316" s="249"/>
      <c r="ANG316" s="249"/>
      <c r="ANH316" s="249"/>
      <c r="ANI316" s="249"/>
      <c r="ANJ316" s="249"/>
      <c r="ANK316" s="249"/>
      <c r="ANL316" s="249"/>
      <c r="ANM316" s="249"/>
      <c r="ANN316" s="249"/>
      <c r="ANO316" s="249"/>
      <c r="ANP316" s="249"/>
      <c r="ANQ316" s="249"/>
      <c r="ANR316" s="249"/>
      <c r="ANS316" s="249"/>
      <c r="ANT316" s="249"/>
      <c r="ANU316" s="249"/>
      <c r="ANV316" s="249"/>
      <c r="ANW316" s="249"/>
      <c r="ANX316" s="249"/>
      <c r="ANY316" s="249"/>
      <c r="ANZ316" s="249"/>
      <c r="AOA316" s="249"/>
      <c r="AOB316" s="249"/>
      <c r="AOC316" s="249"/>
      <c r="AOD316" s="249"/>
      <c r="AOE316" s="249"/>
      <c r="AOF316" s="249"/>
      <c r="AOG316" s="249"/>
      <c r="AOH316" s="249"/>
      <c r="AOI316" s="249"/>
      <c r="AOJ316" s="249"/>
      <c r="AOK316" s="249"/>
      <c r="AOL316" s="249"/>
      <c r="AOM316" s="249"/>
      <c r="AON316" s="249"/>
      <c r="AOO316" s="249"/>
      <c r="AOP316" s="249"/>
      <c r="AOQ316" s="249"/>
      <c r="AOR316" s="249"/>
      <c r="AOS316" s="249"/>
      <c r="AOT316" s="249"/>
      <c r="AOU316" s="249"/>
      <c r="AOV316" s="249"/>
      <c r="AOW316" s="249"/>
      <c r="AOX316" s="249"/>
      <c r="AOY316" s="249"/>
      <c r="AOZ316" s="249"/>
      <c r="APA316" s="249"/>
      <c r="APB316" s="249"/>
      <c r="APC316" s="249"/>
      <c r="APD316" s="249"/>
      <c r="APE316" s="249"/>
      <c r="APF316" s="249"/>
      <c r="APG316" s="249"/>
      <c r="APH316" s="249"/>
      <c r="API316" s="249"/>
      <c r="APJ316" s="249"/>
      <c r="APK316" s="249"/>
      <c r="APL316" s="249"/>
      <c r="APM316" s="249"/>
      <c r="APN316" s="249"/>
      <c r="APO316" s="249"/>
      <c r="APP316" s="249"/>
    </row>
    <row r="317" spans="1:1108" s="234" customFormat="1">
      <c r="A317" s="42">
        <v>600</v>
      </c>
      <c r="B317" s="168">
        <v>303</v>
      </c>
      <c r="C317" s="102" t="s">
        <v>633</v>
      </c>
      <c r="D317" s="174" t="s">
        <v>1559</v>
      </c>
      <c r="E317" s="70" t="s">
        <v>1511</v>
      </c>
      <c r="F317" s="280" t="s">
        <v>1584</v>
      </c>
      <c r="G317" s="405" t="s">
        <v>1583</v>
      </c>
      <c r="H317" s="405" t="s">
        <v>1586</v>
      </c>
      <c r="I317" s="405" t="s">
        <v>1585</v>
      </c>
      <c r="J317" s="173" t="s">
        <v>1587</v>
      </c>
      <c r="K317" s="173" t="s">
        <v>1588</v>
      </c>
      <c r="L317" s="74" t="s">
        <v>1589</v>
      </c>
      <c r="M317" s="10" t="s">
        <v>1590</v>
      </c>
      <c r="N317" s="74" t="s">
        <v>293</v>
      </c>
      <c r="O317" s="177">
        <v>100970</v>
      </c>
      <c r="P317" s="401">
        <v>80</v>
      </c>
      <c r="Q317" s="401" t="s">
        <v>0</v>
      </c>
      <c r="R317" s="401"/>
      <c r="S317" s="109" t="s">
        <v>0</v>
      </c>
      <c r="T317" s="109"/>
      <c r="U317" s="109" t="s">
        <v>0</v>
      </c>
      <c r="V317" s="109">
        <v>12.5</v>
      </c>
      <c r="W317" s="109" t="s">
        <v>0</v>
      </c>
      <c r="X317" s="109">
        <v>7</v>
      </c>
      <c r="Y317" s="109" t="s">
        <v>0</v>
      </c>
      <c r="Z317" s="109"/>
      <c r="AA317" s="109" t="s">
        <v>0</v>
      </c>
      <c r="AB317" s="109"/>
      <c r="AC317" s="109" t="s">
        <v>0</v>
      </c>
      <c r="AD317" s="109"/>
      <c r="AE317" s="109" t="s">
        <v>0</v>
      </c>
      <c r="AF317" s="77"/>
      <c r="AG317" s="78"/>
      <c r="AH317" s="78"/>
      <c r="AI317" s="77" t="s">
        <v>0</v>
      </c>
      <c r="AJ317" s="78"/>
      <c r="AK317" s="78"/>
      <c r="AL317" s="25" t="s">
        <v>11</v>
      </c>
      <c r="AM317" s="25"/>
      <c r="AN317" s="25"/>
      <c r="AO317" s="25"/>
      <c r="AP317" s="111">
        <v>1</v>
      </c>
      <c r="AQ317" s="111" t="s">
        <v>7</v>
      </c>
      <c r="AR317" s="83"/>
      <c r="AS317" s="83"/>
      <c r="AT317" s="265"/>
      <c r="AU317" s="266"/>
      <c r="AV317" s="266"/>
      <c r="AW317" s="74" t="s">
        <v>206</v>
      </c>
      <c r="AX317" s="74" t="s">
        <v>207</v>
      </c>
      <c r="AY317" s="74" t="s">
        <v>208</v>
      </c>
      <c r="AZ317" s="74" t="s">
        <v>209</v>
      </c>
      <c r="BA317" s="152" t="s">
        <v>210</v>
      </c>
      <c r="BB317" s="86" t="s">
        <v>211</v>
      </c>
      <c r="BC317" s="86" t="s">
        <v>212</v>
      </c>
      <c r="BD317" s="86" t="s">
        <v>213</v>
      </c>
      <c r="BE317" s="87" t="s">
        <v>1511</v>
      </c>
      <c r="BF317" s="96" t="s">
        <v>170</v>
      </c>
      <c r="BG317" s="96" t="s">
        <v>169</v>
      </c>
      <c r="BH317" s="96" t="s">
        <v>89</v>
      </c>
      <c r="BI317" s="135"/>
      <c r="BJ317" s="135"/>
      <c r="BK317" s="135"/>
      <c r="BL317" s="135"/>
      <c r="BM317" s="154" t="s">
        <v>294</v>
      </c>
      <c r="BN317" s="157" t="s">
        <v>295</v>
      </c>
      <c r="BO317" s="157" t="s">
        <v>296</v>
      </c>
      <c r="BP317" s="156" t="s">
        <v>297</v>
      </c>
      <c r="BQ317" s="155" t="s">
        <v>298</v>
      </c>
      <c r="BR317" s="155" t="s">
        <v>299</v>
      </c>
      <c r="BS317" s="121" t="s">
        <v>300</v>
      </c>
      <c r="BT317" s="121" t="s">
        <v>301</v>
      </c>
      <c r="BU317" s="121" t="s">
        <v>294</v>
      </c>
      <c r="BV317" s="121" t="s">
        <v>302</v>
      </c>
      <c r="BW317" s="121" t="s">
        <v>296</v>
      </c>
      <c r="BX317" s="121" t="s">
        <v>297</v>
      </c>
      <c r="BY317" s="121" t="s">
        <v>414</v>
      </c>
      <c r="BZ317" s="155" t="s">
        <v>415</v>
      </c>
      <c r="CA317" s="268" t="s">
        <v>416</v>
      </c>
      <c r="CB317" s="268" t="s">
        <v>417</v>
      </c>
      <c r="CC317" s="154"/>
      <c r="CD317" s="155"/>
      <c r="CE317" s="155"/>
      <c r="CF317" s="154"/>
      <c r="CG317" s="154"/>
      <c r="CH317" s="154"/>
      <c r="CI317" s="154"/>
      <c r="CJ317" s="154"/>
      <c r="CK317" s="91"/>
      <c r="CL317" s="91"/>
      <c r="CM317" s="91"/>
      <c r="CN317" s="91"/>
      <c r="CO317" s="91"/>
      <c r="CP317" s="91"/>
      <c r="CQ317" s="91"/>
      <c r="CR317" s="91"/>
      <c r="CS317" s="91"/>
      <c r="CT317" s="91"/>
      <c r="CU317" s="91"/>
      <c r="CV317" s="91"/>
      <c r="CW317" s="91"/>
      <c r="CX317" s="91"/>
      <c r="CY317" s="91"/>
      <c r="CZ317" s="91"/>
      <c r="DA317" s="92"/>
      <c r="DB317" s="92"/>
      <c r="DC317" s="92"/>
      <c r="DD317" s="92"/>
      <c r="DE317" s="91" t="s">
        <v>12</v>
      </c>
      <c r="DF317" s="92"/>
      <c r="DG317" s="91"/>
      <c r="DH317" s="91"/>
      <c r="DI317" s="92"/>
      <c r="DJ317" s="91"/>
      <c r="DK317" s="91"/>
      <c r="DL317" s="91"/>
      <c r="DM317" s="127" t="s">
        <v>414</v>
      </c>
      <c r="DN317" s="127" t="s">
        <v>422</v>
      </c>
      <c r="DO317" s="127" t="s">
        <v>755</v>
      </c>
      <c r="DP317" s="127" t="s">
        <v>424</v>
      </c>
      <c r="DQ317" s="91"/>
      <c r="DR317" s="91"/>
      <c r="DS317" s="91"/>
      <c r="DT317" s="91"/>
      <c r="DU317" s="91"/>
      <c r="DV317" s="91"/>
      <c r="DW317" s="91"/>
      <c r="DX317" s="91"/>
      <c r="DY317" s="91"/>
      <c r="DZ317" s="91"/>
      <c r="EA317" s="91"/>
      <c r="EB317" s="91"/>
      <c r="EC317" s="91"/>
      <c r="ED317" s="91"/>
      <c r="EE317" s="91"/>
      <c r="EF317" s="91"/>
      <c r="EG317" s="94"/>
      <c r="EH317" s="94"/>
      <c r="EI317" s="95"/>
      <c r="EJ317" s="95"/>
      <c r="EK317" s="96"/>
      <c r="EL317" s="74"/>
      <c r="EM317" s="74"/>
      <c r="EN317" s="137"/>
      <c r="EO317" s="185"/>
      <c r="EP317" s="185"/>
      <c r="EQ317" s="185" t="s">
        <v>1591</v>
      </c>
      <c r="ER317" s="185" t="s">
        <v>1592</v>
      </c>
      <c r="ES317" s="185" t="s">
        <v>1593</v>
      </c>
      <c r="ET317" s="185"/>
      <c r="EU317" s="185"/>
      <c r="EV317" s="137"/>
      <c r="EW317" s="137"/>
      <c r="EX317" s="356" t="s">
        <v>632</v>
      </c>
      <c r="EY317" s="356"/>
      <c r="EZ317" s="356" t="s">
        <v>674</v>
      </c>
      <c r="FA317" s="356" t="s">
        <v>1034</v>
      </c>
      <c r="FB317" s="356" t="s">
        <v>1074</v>
      </c>
      <c r="FC317" s="356"/>
      <c r="FD317" s="356"/>
      <c r="FE317" s="356"/>
      <c r="FF317" s="248"/>
      <c r="FG317" s="248"/>
      <c r="FH317" s="248"/>
      <c r="FI317" s="248"/>
      <c r="FJ317" s="248"/>
      <c r="FK317" s="248"/>
      <c r="FL317" s="135">
        <v>1</v>
      </c>
      <c r="FM317" s="136"/>
      <c r="FN317" s="136"/>
      <c r="FO317" s="136"/>
      <c r="FP317" s="136"/>
      <c r="FQ317" s="136"/>
      <c r="FR317" s="136"/>
      <c r="FS317" s="136"/>
      <c r="FT317" s="136"/>
      <c r="FU317" s="136"/>
      <c r="FV317" s="136"/>
      <c r="FW317" s="249"/>
      <c r="FX317" s="249"/>
      <c r="FY317" s="249"/>
      <c r="FZ317" s="249"/>
      <c r="GA317" s="249"/>
      <c r="GB317" s="249"/>
      <c r="GC317" s="249"/>
      <c r="GD317" s="249"/>
      <c r="GE317" s="249"/>
      <c r="GF317" s="249"/>
      <c r="GG317" s="249"/>
      <c r="GH317" s="249"/>
      <c r="GI317" s="249"/>
      <c r="GJ317" s="249"/>
      <c r="GK317" s="249"/>
      <c r="GL317" s="249"/>
      <c r="GM317" s="249"/>
      <c r="GN317" s="249"/>
      <c r="GO317" s="249"/>
      <c r="GP317" s="249"/>
      <c r="GQ317" s="249"/>
      <c r="GR317" s="249"/>
      <c r="GS317" s="249"/>
      <c r="GT317" s="249"/>
      <c r="GU317" s="249"/>
      <c r="GV317" s="249"/>
      <c r="GW317" s="249"/>
      <c r="GX317" s="249"/>
      <c r="GY317" s="249"/>
      <c r="GZ317" s="249"/>
      <c r="HA317" s="249"/>
      <c r="HB317" s="249"/>
      <c r="HC317" s="249"/>
      <c r="HD317" s="249"/>
      <c r="HE317" s="249"/>
      <c r="HF317" s="249"/>
      <c r="HG317" s="249"/>
      <c r="HH317" s="249"/>
      <c r="HI317" s="249"/>
      <c r="HJ317" s="249"/>
      <c r="HK317" s="249"/>
      <c r="HL317" s="249"/>
      <c r="HM317" s="249"/>
      <c r="HN317" s="249"/>
      <c r="HO317" s="249"/>
      <c r="HP317" s="249"/>
      <c r="HQ317" s="249"/>
      <c r="HR317" s="249"/>
      <c r="HS317" s="249"/>
      <c r="HT317" s="249"/>
      <c r="HU317" s="249"/>
      <c r="HV317" s="249"/>
      <c r="HW317" s="249"/>
      <c r="HX317" s="249"/>
      <c r="HY317" s="249"/>
      <c r="HZ317" s="249"/>
      <c r="IA317" s="249"/>
      <c r="IB317" s="249"/>
      <c r="IC317" s="249"/>
      <c r="ID317" s="249"/>
      <c r="IE317" s="249"/>
      <c r="IF317" s="249"/>
      <c r="IG317" s="249"/>
      <c r="IH317" s="249"/>
      <c r="II317" s="249"/>
      <c r="IJ317" s="249"/>
      <c r="IK317" s="249"/>
      <c r="IL317" s="249"/>
      <c r="IM317" s="249"/>
      <c r="IN317" s="249"/>
      <c r="IO317" s="249"/>
      <c r="IP317" s="249"/>
      <c r="IQ317" s="249"/>
      <c r="IR317" s="249"/>
      <c r="IS317" s="249"/>
      <c r="IT317" s="249"/>
      <c r="IU317" s="249"/>
      <c r="IV317" s="249"/>
      <c r="IW317" s="249"/>
      <c r="IX317" s="249"/>
      <c r="IY317" s="249"/>
      <c r="IZ317" s="249"/>
      <c r="JA317" s="249"/>
      <c r="JB317" s="249"/>
      <c r="JC317" s="249"/>
      <c r="JD317" s="249"/>
      <c r="JE317" s="249"/>
      <c r="JF317" s="249"/>
      <c r="JG317" s="249"/>
      <c r="JH317" s="249"/>
      <c r="JI317" s="249"/>
      <c r="JJ317" s="249"/>
      <c r="JK317" s="249"/>
      <c r="JL317" s="249"/>
      <c r="JM317" s="249"/>
      <c r="JN317" s="249"/>
      <c r="JO317" s="249"/>
      <c r="JP317" s="249"/>
      <c r="JQ317" s="249"/>
      <c r="JR317" s="249"/>
      <c r="JS317" s="249"/>
      <c r="JT317" s="249"/>
      <c r="JU317" s="249"/>
      <c r="JV317" s="249"/>
      <c r="JW317" s="249"/>
      <c r="JX317" s="249"/>
      <c r="JY317" s="249"/>
      <c r="JZ317" s="249"/>
      <c r="KA317" s="249"/>
      <c r="KB317" s="249"/>
      <c r="KC317" s="249"/>
      <c r="KD317" s="249"/>
      <c r="KE317" s="249"/>
      <c r="KF317" s="249"/>
      <c r="KG317" s="249"/>
      <c r="KH317" s="249"/>
      <c r="KI317" s="249"/>
      <c r="KJ317" s="249"/>
      <c r="KK317" s="249"/>
      <c r="KL317" s="249"/>
      <c r="KM317" s="249"/>
      <c r="KN317" s="249"/>
      <c r="KO317" s="249"/>
      <c r="KP317" s="249"/>
      <c r="KQ317" s="249"/>
      <c r="KR317" s="249"/>
      <c r="KS317" s="249"/>
      <c r="KT317" s="249"/>
      <c r="KU317" s="249"/>
      <c r="KV317" s="249"/>
      <c r="KW317" s="249"/>
      <c r="KX317" s="249"/>
      <c r="KY317" s="249"/>
      <c r="KZ317" s="249"/>
      <c r="LA317" s="249"/>
      <c r="LB317" s="249"/>
      <c r="LC317" s="249"/>
      <c r="LD317" s="249"/>
      <c r="LE317" s="249"/>
      <c r="LF317" s="249"/>
      <c r="LG317" s="249"/>
      <c r="LH317" s="249"/>
      <c r="LI317" s="249"/>
      <c r="LJ317" s="249"/>
      <c r="LK317" s="249"/>
      <c r="LL317" s="249"/>
      <c r="LM317" s="249"/>
      <c r="LN317" s="249"/>
      <c r="LO317" s="249"/>
      <c r="LP317" s="249"/>
      <c r="LQ317" s="249"/>
      <c r="LR317" s="249"/>
      <c r="LS317" s="249"/>
      <c r="LT317" s="249"/>
      <c r="LU317" s="249"/>
      <c r="LV317" s="249"/>
      <c r="LW317" s="249"/>
      <c r="LX317" s="249"/>
      <c r="LY317" s="249"/>
      <c r="LZ317" s="249"/>
      <c r="MA317" s="249"/>
      <c r="MB317" s="249"/>
      <c r="MC317" s="249"/>
      <c r="MD317" s="249"/>
      <c r="ME317" s="249"/>
      <c r="MF317" s="249"/>
      <c r="MG317" s="249"/>
      <c r="MH317" s="249"/>
      <c r="MI317" s="249"/>
      <c r="MJ317" s="249"/>
      <c r="MK317" s="249"/>
      <c r="ML317" s="249"/>
      <c r="MM317" s="249"/>
      <c r="MN317" s="249"/>
      <c r="MO317" s="249"/>
      <c r="MP317" s="249"/>
      <c r="MQ317" s="249"/>
      <c r="MR317" s="249"/>
      <c r="MS317" s="249"/>
      <c r="MT317" s="249"/>
      <c r="MU317" s="249"/>
      <c r="MV317" s="249"/>
      <c r="MW317" s="249"/>
      <c r="MX317" s="249"/>
      <c r="MY317" s="249"/>
      <c r="MZ317" s="249"/>
      <c r="NA317" s="249"/>
      <c r="NB317" s="249"/>
      <c r="NC317" s="249"/>
      <c r="ND317" s="249"/>
      <c r="NE317" s="249"/>
      <c r="NF317" s="249"/>
      <c r="NG317" s="249"/>
      <c r="NH317" s="249"/>
      <c r="NI317" s="249"/>
      <c r="NJ317" s="249"/>
      <c r="NK317" s="249"/>
      <c r="NL317" s="249"/>
      <c r="NM317" s="249"/>
      <c r="NN317" s="249"/>
      <c r="NO317" s="249"/>
      <c r="NP317" s="249"/>
      <c r="NQ317" s="249"/>
      <c r="NR317" s="249"/>
      <c r="NS317" s="249"/>
      <c r="NT317" s="249"/>
      <c r="NU317" s="249"/>
      <c r="NV317" s="249"/>
      <c r="NW317" s="249"/>
      <c r="NX317" s="249"/>
      <c r="NY317" s="249"/>
      <c r="NZ317" s="249"/>
      <c r="OA317" s="249"/>
      <c r="OB317" s="249"/>
      <c r="OC317" s="249"/>
      <c r="OD317" s="249"/>
      <c r="OE317" s="249"/>
      <c r="OF317" s="249"/>
      <c r="OG317" s="249"/>
      <c r="OH317" s="249"/>
      <c r="OI317" s="249"/>
      <c r="OJ317" s="249"/>
      <c r="OK317" s="249"/>
      <c r="OL317" s="249"/>
      <c r="OM317" s="249"/>
      <c r="ON317" s="249"/>
      <c r="OO317" s="249"/>
      <c r="OP317" s="249"/>
      <c r="OQ317" s="249"/>
      <c r="OR317" s="249"/>
      <c r="OS317" s="249"/>
      <c r="OT317" s="249"/>
      <c r="OU317" s="249"/>
      <c r="OV317" s="249"/>
      <c r="OW317" s="249"/>
      <c r="OX317" s="249"/>
      <c r="OY317" s="249"/>
      <c r="OZ317" s="249"/>
      <c r="PA317" s="249"/>
      <c r="PB317" s="249"/>
      <c r="PC317" s="249"/>
      <c r="PD317" s="249"/>
      <c r="PE317" s="249"/>
      <c r="PF317" s="249"/>
      <c r="PG317" s="249"/>
      <c r="PH317" s="249"/>
      <c r="PI317" s="249"/>
      <c r="PJ317" s="249"/>
      <c r="PK317" s="249"/>
      <c r="PL317" s="249"/>
      <c r="PM317" s="249"/>
      <c r="PN317" s="249"/>
      <c r="PO317" s="249"/>
      <c r="PP317" s="249"/>
      <c r="PQ317" s="249"/>
      <c r="PR317" s="249"/>
      <c r="PS317" s="249"/>
      <c r="PT317" s="249"/>
      <c r="PU317" s="249"/>
      <c r="PV317" s="249"/>
      <c r="PW317" s="249"/>
      <c r="PX317" s="249"/>
      <c r="PY317" s="249"/>
      <c r="PZ317" s="249"/>
      <c r="QA317" s="249"/>
      <c r="QB317" s="249"/>
      <c r="QC317" s="249"/>
      <c r="QD317" s="249"/>
      <c r="QE317" s="249"/>
      <c r="QF317" s="249"/>
      <c r="QG317" s="249"/>
      <c r="QH317" s="249"/>
      <c r="QI317" s="249"/>
      <c r="QJ317" s="249"/>
      <c r="QK317" s="249"/>
      <c r="QL317" s="249"/>
      <c r="QM317" s="249"/>
      <c r="QN317" s="249"/>
      <c r="QO317" s="249"/>
      <c r="QP317" s="249"/>
      <c r="QQ317" s="249"/>
      <c r="QR317" s="249"/>
      <c r="QS317" s="249"/>
      <c r="QT317" s="249"/>
      <c r="QU317" s="249"/>
      <c r="QV317" s="249"/>
      <c r="QW317" s="249"/>
      <c r="QX317" s="249"/>
      <c r="QY317" s="249"/>
      <c r="QZ317" s="249"/>
      <c r="RA317" s="249"/>
      <c r="RB317" s="249"/>
      <c r="RC317" s="249"/>
      <c r="RD317" s="249"/>
      <c r="RE317" s="249"/>
      <c r="RF317" s="249"/>
      <c r="RG317" s="249"/>
      <c r="RH317" s="249"/>
      <c r="RI317" s="249"/>
      <c r="RJ317" s="249"/>
      <c r="RK317" s="249"/>
      <c r="RL317" s="249"/>
      <c r="RM317" s="249"/>
      <c r="RN317" s="249"/>
      <c r="RO317" s="249"/>
      <c r="RP317" s="249"/>
      <c r="RQ317" s="249"/>
      <c r="RR317" s="249"/>
      <c r="RS317" s="249"/>
      <c r="RT317" s="249"/>
      <c r="RU317" s="249"/>
      <c r="RV317" s="249"/>
      <c r="RW317" s="249"/>
      <c r="RX317" s="249"/>
      <c r="RY317" s="249"/>
      <c r="RZ317" s="249"/>
      <c r="SA317" s="249"/>
      <c r="SB317" s="249"/>
      <c r="SC317" s="249"/>
      <c r="SD317" s="249"/>
      <c r="SE317" s="249"/>
      <c r="SF317" s="249"/>
      <c r="SG317" s="249"/>
      <c r="SH317" s="249"/>
      <c r="SI317" s="249"/>
      <c r="SJ317" s="249"/>
      <c r="SK317" s="249"/>
      <c r="SL317" s="249"/>
      <c r="SM317" s="249"/>
      <c r="SN317" s="249"/>
      <c r="SO317" s="249"/>
      <c r="SP317" s="249"/>
      <c r="SQ317" s="249"/>
      <c r="SR317" s="249"/>
      <c r="SS317" s="249"/>
      <c r="ST317" s="249"/>
      <c r="SU317" s="249"/>
      <c r="SV317" s="249"/>
      <c r="SW317" s="249"/>
      <c r="SX317" s="249"/>
      <c r="SY317" s="249"/>
      <c r="SZ317" s="249"/>
      <c r="TA317" s="249"/>
      <c r="TB317" s="249"/>
      <c r="TC317" s="249"/>
      <c r="TD317" s="249"/>
      <c r="TE317" s="249"/>
      <c r="TF317" s="249"/>
      <c r="TG317" s="249"/>
      <c r="TH317" s="249"/>
      <c r="TI317" s="249"/>
      <c r="TJ317" s="249"/>
      <c r="TK317" s="249"/>
      <c r="TL317" s="249"/>
      <c r="TM317" s="249"/>
      <c r="TN317" s="249"/>
      <c r="TO317" s="249"/>
      <c r="TP317" s="249"/>
      <c r="TQ317" s="249"/>
      <c r="TR317" s="249"/>
      <c r="TS317" s="249"/>
      <c r="TT317" s="249"/>
      <c r="TU317" s="249"/>
      <c r="TV317" s="249"/>
      <c r="TW317" s="249"/>
      <c r="TX317" s="249"/>
      <c r="TY317" s="249"/>
      <c r="TZ317" s="249"/>
      <c r="UA317" s="249"/>
      <c r="UB317" s="249"/>
      <c r="UC317" s="249"/>
      <c r="UD317" s="249"/>
      <c r="UE317" s="249"/>
      <c r="UF317" s="249"/>
      <c r="UG317" s="249"/>
      <c r="UH317" s="249"/>
      <c r="UI317" s="249"/>
      <c r="UJ317" s="249"/>
      <c r="UK317" s="249"/>
      <c r="UL317" s="249"/>
      <c r="UM317" s="249"/>
      <c r="UN317" s="249"/>
      <c r="UO317" s="249"/>
      <c r="UP317" s="249"/>
      <c r="UQ317" s="249"/>
      <c r="UR317" s="249"/>
      <c r="US317" s="249"/>
      <c r="UT317" s="249"/>
      <c r="UU317" s="249"/>
      <c r="UV317" s="249"/>
      <c r="UW317" s="249"/>
      <c r="UX317" s="249"/>
      <c r="UY317" s="249"/>
      <c r="UZ317" s="249"/>
      <c r="VA317" s="249"/>
      <c r="VB317" s="249"/>
      <c r="VC317" s="249"/>
      <c r="VD317" s="249"/>
      <c r="VE317" s="249"/>
      <c r="VF317" s="249"/>
      <c r="VG317" s="249"/>
      <c r="VH317" s="249"/>
      <c r="VI317" s="249"/>
      <c r="VJ317" s="249"/>
      <c r="VK317" s="249"/>
      <c r="VL317" s="249"/>
      <c r="VM317" s="249"/>
      <c r="VN317" s="249"/>
      <c r="VO317" s="249"/>
      <c r="VP317" s="249"/>
      <c r="VQ317" s="249"/>
      <c r="VR317" s="249"/>
      <c r="VS317" s="249"/>
      <c r="VT317" s="249"/>
      <c r="VU317" s="249"/>
      <c r="VV317" s="249"/>
      <c r="VW317" s="249"/>
      <c r="VX317" s="249"/>
      <c r="VY317" s="249"/>
      <c r="VZ317" s="249"/>
      <c r="WA317" s="249"/>
      <c r="WB317" s="249"/>
      <c r="WC317" s="249"/>
      <c r="WD317" s="249"/>
      <c r="WE317" s="249"/>
      <c r="WF317" s="249"/>
      <c r="WG317" s="249"/>
      <c r="WH317" s="249"/>
      <c r="WI317" s="249"/>
      <c r="WJ317" s="249"/>
      <c r="WK317" s="249"/>
      <c r="WL317" s="249"/>
      <c r="WM317" s="249"/>
      <c r="WN317" s="249"/>
      <c r="WO317" s="249"/>
      <c r="WP317" s="249"/>
      <c r="WQ317" s="249"/>
      <c r="WR317" s="249"/>
      <c r="WS317" s="249"/>
      <c r="WT317" s="249"/>
      <c r="WU317" s="249"/>
      <c r="WV317" s="249"/>
      <c r="WW317" s="249"/>
      <c r="WX317" s="249"/>
      <c r="WY317" s="249"/>
      <c r="WZ317" s="249"/>
      <c r="XA317" s="249"/>
      <c r="XB317" s="249"/>
      <c r="XC317" s="249"/>
      <c r="XD317" s="249"/>
      <c r="XE317" s="249"/>
      <c r="XF317" s="249"/>
      <c r="XG317" s="249"/>
      <c r="XH317" s="249"/>
      <c r="XI317" s="249"/>
      <c r="XJ317" s="249"/>
      <c r="XK317" s="249"/>
      <c r="XL317" s="249"/>
      <c r="XM317" s="249"/>
      <c r="XN317" s="249"/>
      <c r="XO317" s="249"/>
      <c r="XP317" s="249"/>
      <c r="XQ317" s="249"/>
      <c r="XR317" s="249"/>
      <c r="XS317" s="249"/>
      <c r="XT317" s="249"/>
      <c r="XU317" s="249"/>
      <c r="XV317" s="249"/>
      <c r="XW317" s="249"/>
      <c r="XX317" s="249"/>
      <c r="XY317" s="249"/>
      <c r="XZ317" s="249"/>
      <c r="YA317" s="249"/>
      <c r="YB317" s="249"/>
      <c r="YC317" s="249"/>
      <c r="YD317" s="249"/>
      <c r="YE317" s="249"/>
      <c r="YF317" s="249"/>
      <c r="YG317" s="249"/>
      <c r="YH317" s="249"/>
      <c r="YI317" s="249"/>
      <c r="YJ317" s="249"/>
      <c r="YK317" s="249"/>
      <c r="YL317" s="249"/>
      <c r="YM317" s="249"/>
      <c r="YN317" s="249"/>
      <c r="YO317" s="249"/>
      <c r="YP317" s="249"/>
      <c r="YQ317" s="249"/>
      <c r="YR317" s="249"/>
      <c r="YS317" s="249"/>
      <c r="YT317" s="249"/>
      <c r="YU317" s="249"/>
      <c r="YV317" s="249"/>
      <c r="YW317" s="249"/>
      <c r="YX317" s="249"/>
      <c r="YY317" s="249"/>
      <c r="YZ317" s="249"/>
      <c r="ZA317" s="249"/>
      <c r="ZB317" s="249"/>
      <c r="ZC317" s="249"/>
      <c r="ZD317" s="249"/>
      <c r="ZE317" s="249"/>
      <c r="ZF317" s="249"/>
      <c r="ZG317" s="249"/>
      <c r="ZH317" s="249"/>
      <c r="ZI317" s="249"/>
      <c r="ZJ317" s="249"/>
      <c r="ZK317" s="249"/>
      <c r="ZL317" s="249"/>
      <c r="ZM317" s="249"/>
      <c r="ZN317" s="249"/>
      <c r="ZO317" s="249"/>
      <c r="ZP317" s="249"/>
      <c r="ZQ317" s="249"/>
      <c r="ZR317" s="249"/>
      <c r="ZS317" s="249"/>
      <c r="ZT317" s="249"/>
      <c r="ZU317" s="249"/>
      <c r="ZV317" s="249"/>
      <c r="ZW317" s="249"/>
      <c r="ZX317" s="249"/>
      <c r="ZY317" s="249"/>
      <c r="ZZ317" s="249"/>
      <c r="AAA317" s="249"/>
      <c r="AAB317" s="249"/>
      <c r="AAC317" s="249"/>
      <c r="AAD317" s="249"/>
      <c r="AAE317" s="249"/>
      <c r="AAF317" s="249"/>
      <c r="AAG317" s="249"/>
      <c r="AAH317" s="249"/>
      <c r="AAI317" s="249"/>
      <c r="AAJ317" s="249"/>
      <c r="AAK317" s="249"/>
      <c r="AAL317" s="249"/>
      <c r="AAM317" s="249"/>
      <c r="AAN317" s="249"/>
      <c r="AAO317" s="249"/>
      <c r="AAP317" s="249"/>
      <c r="AAQ317" s="249"/>
      <c r="AAR317" s="249"/>
      <c r="AAS317" s="249"/>
      <c r="AAT317" s="249"/>
      <c r="AAU317" s="249"/>
      <c r="AAV317" s="249"/>
      <c r="AAW317" s="249"/>
      <c r="AAX317" s="249"/>
      <c r="AAY317" s="249"/>
      <c r="AAZ317" s="249"/>
      <c r="ABA317" s="249"/>
      <c r="ABB317" s="249"/>
      <c r="ABC317" s="249"/>
      <c r="ABD317" s="249"/>
      <c r="ABE317" s="249"/>
      <c r="ABF317" s="249"/>
      <c r="ABG317" s="249"/>
      <c r="ABH317" s="249"/>
      <c r="ABI317" s="249"/>
      <c r="ABJ317" s="249"/>
      <c r="ABK317" s="249"/>
      <c r="ABL317" s="249"/>
      <c r="ABM317" s="249"/>
      <c r="ABN317" s="249"/>
      <c r="ABO317" s="249"/>
      <c r="ABP317" s="249"/>
      <c r="ABQ317" s="249"/>
      <c r="ABR317" s="249"/>
      <c r="ABS317" s="249"/>
      <c r="ABT317" s="249"/>
      <c r="ABU317" s="249"/>
      <c r="ABV317" s="249"/>
      <c r="ABW317" s="249"/>
      <c r="ABX317" s="249"/>
      <c r="ABY317" s="249"/>
      <c r="ABZ317" s="249"/>
      <c r="ACA317" s="249"/>
      <c r="ACB317" s="249"/>
      <c r="ACC317" s="249"/>
      <c r="ACD317" s="249"/>
      <c r="ACE317" s="249"/>
      <c r="ACF317" s="249"/>
      <c r="ACG317" s="249"/>
      <c r="ACH317" s="249"/>
      <c r="ACI317" s="249"/>
      <c r="ACJ317" s="249"/>
      <c r="ACK317" s="249"/>
      <c r="ACL317" s="249"/>
      <c r="ACM317" s="249"/>
      <c r="ACN317" s="249"/>
      <c r="ACO317" s="249"/>
      <c r="ACP317" s="249"/>
      <c r="ACQ317" s="249"/>
      <c r="ACR317" s="249"/>
      <c r="ACS317" s="249"/>
      <c r="ACT317" s="249"/>
      <c r="ACU317" s="249"/>
      <c r="ACV317" s="249"/>
      <c r="ACW317" s="249"/>
      <c r="ACX317" s="249"/>
      <c r="ACY317" s="249"/>
      <c r="ACZ317" s="249"/>
      <c r="ADA317" s="249"/>
      <c r="ADB317" s="249"/>
      <c r="ADC317" s="249"/>
      <c r="ADD317" s="249"/>
      <c r="ADE317" s="249"/>
      <c r="ADF317" s="249"/>
      <c r="ADG317" s="249"/>
      <c r="ADH317" s="249"/>
      <c r="ADI317" s="249"/>
      <c r="ADJ317" s="249"/>
      <c r="ADK317" s="249"/>
      <c r="ADL317" s="249"/>
      <c r="ADM317" s="249"/>
      <c r="ADN317" s="249"/>
      <c r="ADO317" s="249"/>
      <c r="ADP317" s="249"/>
      <c r="ADQ317" s="249"/>
      <c r="ADR317" s="249"/>
      <c r="ADS317" s="249"/>
      <c r="ADT317" s="249"/>
      <c r="ADU317" s="249"/>
      <c r="ADV317" s="249"/>
      <c r="ADW317" s="249"/>
      <c r="ADX317" s="249"/>
      <c r="ADY317" s="249"/>
      <c r="ADZ317" s="249"/>
      <c r="AEA317" s="249"/>
      <c r="AEB317" s="249"/>
      <c r="AEC317" s="249"/>
      <c r="AED317" s="249"/>
      <c r="AEE317" s="249"/>
      <c r="AEF317" s="249"/>
      <c r="AEG317" s="249"/>
      <c r="AEH317" s="249"/>
      <c r="AEI317" s="249"/>
      <c r="AEJ317" s="249"/>
      <c r="AEK317" s="249"/>
      <c r="AEL317" s="249"/>
      <c r="AEM317" s="249"/>
      <c r="AEN317" s="249"/>
      <c r="AEO317" s="249"/>
      <c r="AEP317" s="249"/>
      <c r="AEQ317" s="249"/>
      <c r="AER317" s="249"/>
      <c r="AES317" s="249"/>
      <c r="AET317" s="249"/>
      <c r="AEU317" s="249"/>
      <c r="AEV317" s="249"/>
      <c r="AEW317" s="249"/>
      <c r="AEX317" s="249"/>
      <c r="AEY317" s="249"/>
      <c r="AEZ317" s="249"/>
      <c r="AFA317" s="249"/>
      <c r="AFB317" s="249"/>
      <c r="AFC317" s="249"/>
      <c r="AFD317" s="249"/>
      <c r="AFE317" s="249"/>
      <c r="AFF317" s="249"/>
      <c r="AFG317" s="249"/>
      <c r="AFH317" s="249"/>
      <c r="AFI317" s="249"/>
      <c r="AFJ317" s="249"/>
      <c r="AFK317" s="249"/>
      <c r="AFL317" s="249"/>
      <c r="AFM317" s="249"/>
      <c r="AFN317" s="249"/>
      <c r="AFO317" s="249"/>
      <c r="AFP317" s="249"/>
      <c r="AFQ317" s="249"/>
      <c r="AFR317" s="249"/>
      <c r="AFS317" s="249"/>
      <c r="AFT317" s="249"/>
      <c r="AFU317" s="249"/>
      <c r="AFV317" s="249"/>
      <c r="AFW317" s="249"/>
      <c r="AFX317" s="249"/>
      <c r="AFY317" s="249"/>
      <c r="AFZ317" s="249"/>
      <c r="AGA317" s="249"/>
      <c r="AGB317" s="249"/>
      <c r="AGC317" s="249"/>
      <c r="AGD317" s="249"/>
      <c r="AGE317" s="249"/>
      <c r="AGF317" s="249"/>
      <c r="AGG317" s="249"/>
      <c r="AGH317" s="249"/>
      <c r="AGI317" s="249"/>
      <c r="AGJ317" s="249"/>
      <c r="AGK317" s="249"/>
      <c r="AGL317" s="249"/>
      <c r="AGM317" s="249"/>
      <c r="AGN317" s="249"/>
      <c r="AGO317" s="249"/>
      <c r="AGP317" s="249"/>
      <c r="AGQ317" s="249"/>
      <c r="AGR317" s="249"/>
      <c r="AGS317" s="249"/>
      <c r="AGT317" s="249"/>
      <c r="AGU317" s="249"/>
      <c r="AGV317" s="249"/>
      <c r="AGW317" s="249"/>
      <c r="AGX317" s="249"/>
      <c r="AGY317" s="249"/>
      <c r="AGZ317" s="249"/>
      <c r="AHA317" s="249"/>
      <c r="AHB317" s="249"/>
      <c r="AHC317" s="249"/>
      <c r="AHD317" s="249"/>
      <c r="AHE317" s="249"/>
      <c r="AHF317" s="249"/>
      <c r="AHG317" s="249"/>
      <c r="AHH317" s="249"/>
      <c r="AHI317" s="249"/>
      <c r="AHJ317" s="249"/>
      <c r="AHK317" s="249"/>
      <c r="AHL317" s="249"/>
      <c r="AHM317" s="249"/>
      <c r="AHN317" s="249"/>
      <c r="AHO317" s="249"/>
      <c r="AHP317" s="249"/>
      <c r="AHQ317" s="249"/>
      <c r="AHR317" s="249"/>
      <c r="AHS317" s="249"/>
      <c r="AHT317" s="249"/>
      <c r="AHU317" s="249"/>
      <c r="AHV317" s="249"/>
      <c r="AHW317" s="249"/>
      <c r="AHX317" s="249"/>
      <c r="AHY317" s="249"/>
      <c r="AHZ317" s="249"/>
      <c r="AIA317" s="249"/>
      <c r="AIB317" s="249"/>
      <c r="AIC317" s="249"/>
      <c r="AID317" s="249"/>
      <c r="AIE317" s="249"/>
      <c r="AIF317" s="249"/>
      <c r="AIG317" s="249"/>
      <c r="AIH317" s="249"/>
      <c r="AII317" s="249"/>
      <c r="AIJ317" s="249"/>
      <c r="AIK317" s="249"/>
      <c r="AIL317" s="249"/>
      <c r="AIM317" s="249"/>
      <c r="AIN317" s="249"/>
      <c r="AIO317" s="249"/>
      <c r="AIP317" s="249"/>
      <c r="AIQ317" s="249"/>
      <c r="AIR317" s="249"/>
      <c r="AIS317" s="249"/>
      <c r="AIT317" s="249"/>
      <c r="AIU317" s="249"/>
      <c r="AIV317" s="249"/>
      <c r="AIW317" s="249"/>
      <c r="AIX317" s="249"/>
      <c r="AIY317" s="249"/>
      <c r="AIZ317" s="249"/>
      <c r="AJA317" s="249"/>
      <c r="AJB317" s="249"/>
      <c r="AJC317" s="249"/>
      <c r="AJD317" s="249"/>
      <c r="AJE317" s="249"/>
      <c r="AJF317" s="249"/>
      <c r="AJG317" s="249"/>
      <c r="AJH317" s="249"/>
      <c r="AJI317" s="249"/>
      <c r="AJJ317" s="249"/>
      <c r="AJK317" s="249"/>
      <c r="AJL317" s="249"/>
      <c r="AJM317" s="249"/>
      <c r="AJN317" s="249"/>
      <c r="AJO317" s="249"/>
      <c r="AJP317" s="249"/>
      <c r="AJQ317" s="249"/>
      <c r="AJR317" s="249"/>
      <c r="AJS317" s="249"/>
      <c r="AJT317" s="249"/>
      <c r="AJU317" s="249"/>
      <c r="AJV317" s="249"/>
      <c r="AJW317" s="249"/>
      <c r="AJX317" s="249"/>
      <c r="AJY317" s="249"/>
      <c r="AJZ317" s="249"/>
      <c r="AKA317" s="249"/>
      <c r="AKB317" s="249"/>
      <c r="AKC317" s="249"/>
      <c r="AKD317" s="249"/>
      <c r="AKE317" s="249"/>
      <c r="AKF317" s="249"/>
      <c r="AKG317" s="249"/>
      <c r="AKH317" s="249"/>
      <c r="AKI317" s="249"/>
      <c r="AKJ317" s="249"/>
      <c r="AKK317" s="249"/>
      <c r="AKL317" s="249"/>
      <c r="AKM317" s="249"/>
      <c r="AKN317" s="249"/>
      <c r="AKO317" s="249"/>
      <c r="AKP317" s="249"/>
      <c r="AKQ317" s="249"/>
      <c r="AKR317" s="249"/>
      <c r="AKS317" s="249"/>
      <c r="AKT317" s="249"/>
      <c r="AKU317" s="249"/>
      <c r="AKV317" s="249"/>
      <c r="AKW317" s="249"/>
      <c r="AKX317" s="249"/>
      <c r="AKY317" s="249"/>
      <c r="AKZ317" s="249"/>
      <c r="ALA317" s="249"/>
      <c r="ALB317" s="249"/>
      <c r="ALC317" s="249"/>
      <c r="ALD317" s="249"/>
      <c r="ALE317" s="249"/>
      <c r="ALF317" s="249"/>
      <c r="ALG317" s="249"/>
      <c r="ALH317" s="249"/>
      <c r="ALI317" s="249"/>
      <c r="ALJ317" s="249"/>
      <c r="ALK317" s="249"/>
      <c r="ALL317" s="249"/>
      <c r="ALM317" s="249"/>
      <c r="ALN317" s="249"/>
      <c r="ALO317" s="249"/>
      <c r="ALP317" s="249"/>
      <c r="ALQ317" s="249"/>
      <c r="ALR317" s="249"/>
      <c r="ALS317" s="249"/>
      <c r="ALT317" s="249"/>
      <c r="ALU317" s="249"/>
      <c r="ALV317" s="249"/>
      <c r="ALW317" s="249"/>
      <c r="ALX317" s="249"/>
      <c r="ALY317" s="249"/>
      <c r="ALZ317" s="249"/>
      <c r="AMA317" s="249"/>
      <c r="AMB317" s="249"/>
      <c r="AMC317" s="249"/>
      <c r="AMD317" s="249"/>
      <c r="AME317" s="249"/>
      <c r="AMF317" s="249"/>
      <c r="AMG317" s="249"/>
      <c r="AMH317" s="249"/>
      <c r="AMI317" s="249"/>
      <c r="AMJ317" s="249"/>
      <c r="AMK317" s="249"/>
      <c r="AML317" s="249"/>
      <c r="AMM317" s="249"/>
      <c r="AMN317" s="249"/>
      <c r="AMO317" s="249"/>
      <c r="AMP317" s="249"/>
      <c r="AMQ317" s="249"/>
      <c r="AMR317" s="249"/>
      <c r="AMS317" s="249"/>
      <c r="AMT317" s="249"/>
      <c r="AMU317" s="249"/>
      <c r="AMV317" s="249"/>
      <c r="AMW317" s="249"/>
      <c r="AMX317" s="249"/>
      <c r="AMY317" s="249"/>
      <c r="AMZ317" s="249"/>
      <c r="ANA317" s="249"/>
      <c r="ANB317" s="249"/>
      <c r="ANC317" s="249"/>
      <c r="AND317" s="249"/>
      <c r="ANE317" s="249"/>
      <c r="ANF317" s="249"/>
      <c r="ANG317" s="249"/>
      <c r="ANH317" s="249"/>
      <c r="ANI317" s="249"/>
      <c r="ANJ317" s="249"/>
      <c r="ANK317" s="249"/>
      <c r="ANL317" s="249"/>
      <c r="ANM317" s="249"/>
      <c r="ANN317" s="249"/>
      <c r="ANO317" s="249"/>
      <c r="ANP317" s="249"/>
      <c r="ANQ317" s="249"/>
      <c r="ANR317" s="249"/>
      <c r="ANS317" s="249"/>
      <c r="ANT317" s="249"/>
      <c r="ANU317" s="249"/>
      <c r="ANV317" s="249"/>
      <c r="ANW317" s="249"/>
      <c r="ANX317" s="249"/>
      <c r="ANY317" s="249"/>
      <c r="ANZ317" s="249"/>
      <c r="AOA317" s="249"/>
      <c r="AOB317" s="249"/>
      <c r="AOC317" s="249"/>
      <c r="AOD317" s="249"/>
      <c r="AOE317" s="249"/>
      <c r="AOF317" s="249"/>
      <c r="AOG317" s="249"/>
      <c r="AOH317" s="249"/>
      <c r="AOI317" s="249"/>
      <c r="AOJ317" s="249"/>
      <c r="AOK317" s="249"/>
      <c r="AOL317" s="249"/>
      <c r="AOM317" s="249"/>
      <c r="AON317" s="249"/>
      <c r="AOO317" s="249"/>
      <c r="AOP317" s="249"/>
      <c r="AOQ317" s="249"/>
      <c r="AOR317" s="249"/>
      <c r="AOS317" s="249"/>
      <c r="AOT317" s="249"/>
      <c r="AOU317" s="249"/>
      <c r="AOV317" s="249"/>
      <c r="AOW317" s="249"/>
      <c r="AOX317" s="249"/>
      <c r="AOY317" s="249"/>
      <c r="AOZ317" s="249"/>
      <c r="APA317" s="249"/>
      <c r="APB317" s="249"/>
      <c r="APC317" s="249"/>
      <c r="APD317" s="249"/>
      <c r="APE317" s="249"/>
      <c r="APF317" s="249"/>
      <c r="APG317" s="249"/>
      <c r="APH317" s="249"/>
      <c r="API317" s="249"/>
      <c r="APJ317" s="249"/>
      <c r="APK317" s="249"/>
      <c r="APL317" s="249"/>
      <c r="APM317" s="249"/>
      <c r="APN317" s="249"/>
      <c r="APO317" s="249"/>
      <c r="APP317" s="249"/>
    </row>
    <row r="318" spans="1:1108" s="221" customFormat="1">
      <c r="A318" s="42">
        <v>601</v>
      </c>
      <c r="B318" s="168">
        <v>304</v>
      </c>
      <c r="C318" s="102" t="s">
        <v>638</v>
      </c>
      <c r="D318" s="174" t="s">
        <v>1559</v>
      </c>
      <c r="E318" s="70" t="s">
        <v>1511</v>
      </c>
      <c r="F318" s="280" t="s">
        <v>1584</v>
      </c>
      <c r="G318" s="405" t="s">
        <v>1583</v>
      </c>
      <c r="H318" s="405" t="s">
        <v>1586</v>
      </c>
      <c r="I318" s="405" t="s">
        <v>1585</v>
      </c>
      <c r="J318" s="173" t="s">
        <v>1587</v>
      </c>
      <c r="K318" s="173" t="s">
        <v>1588</v>
      </c>
      <c r="L318" s="74" t="s">
        <v>1589</v>
      </c>
      <c r="M318" s="10" t="s">
        <v>1590</v>
      </c>
      <c r="N318" s="74" t="s">
        <v>293</v>
      </c>
      <c r="O318" s="177">
        <v>100973</v>
      </c>
      <c r="P318" s="401">
        <v>93</v>
      </c>
      <c r="Q318" s="401" t="s">
        <v>0</v>
      </c>
      <c r="R318" s="401"/>
      <c r="S318" s="109" t="s">
        <v>0</v>
      </c>
      <c r="T318" s="109"/>
      <c r="U318" s="109" t="s">
        <v>0</v>
      </c>
      <c r="V318" s="109">
        <v>12.5</v>
      </c>
      <c r="W318" s="109" t="s">
        <v>0</v>
      </c>
      <c r="X318" s="109">
        <v>7</v>
      </c>
      <c r="Y318" s="109" t="s">
        <v>0</v>
      </c>
      <c r="Z318" s="109"/>
      <c r="AA318" s="109" t="s">
        <v>0</v>
      </c>
      <c r="AB318" s="109"/>
      <c r="AC318" s="109" t="s">
        <v>0</v>
      </c>
      <c r="AD318" s="109"/>
      <c r="AE318" s="109" t="s">
        <v>0</v>
      </c>
      <c r="AF318" s="77"/>
      <c r="AG318" s="78"/>
      <c r="AH318" s="78"/>
      <c r="AI318" s="77" t="s">
        <v>0</v>
      </c>
      <c r="AJ318" s="78"/>
      <c r="AK318" s="78"/>
      <c r="AL318" s="25" t="s">
        <v>11</v>
      </c>
      <c r="AM318" s="25"/>
      <c r="AN318" s="25"/>
      <c r="AO318" s="25"/>
      <c r="AP318" s="111">
        <v>1</v>
      </c>
      <c r="AQ318" s="111" t="s">
        <v>7</v>
      </c>
      <c r="AR318" s="83"/>
      <c r="AS318" s="83"/>
      <c r="AT318" s="265"/>
      <c r="AU318" s="266"/>
      <c r="AV318" s="266"/>
      <c r="AW318" s="74" t="s">
        <v>206</v>
      </c>
      <c r="AX318" s="74" t="s">
        <v>207</v>
      </c>
      <c r="AY318" s="74" t="s">
        <v>208</v>
      </c>
      <c r="AZ318" s="74" t="s">
        <v>209</v>
      </c>
      <c r="BA318" s="152" t="s">
        <v>210</v>
      </c>
      <c r="BB318" s="86" t="s">
        <v>211</v>
      </c>
      <c r="BC318" s="86" t="s">
        <v>212</v>
      </c>
      <c r="BD318" s="86" t="s">
        <v>213</v>
      </c>
      <c r="BE318" s="87" t="s">
        <v>1511</v>
      </c>
      <c r="BF318" s="96" t="s">
        <v>170</v>
      </c>
      <c r="BG318" s="96" t="s">
        <v>169</v>
      </c>
      <c r="BH318" s="96" t="s">
        <v>89</v>
      </c>
      <c r="BI318" s="173"/>
      <c r="BJ318" s="173"/>
      <c r="BK318" s="173"/>
      <c r="BL318" s="173"/>
      <c r="BM318" s="154" t="s">
        <v>294</v>
      </c>
      <c r="BN318" s="157" t="s">
        <v>295</v>
      </c>
      <c r="BO318" s="157" t="s">
        <v>296</v>
      </c>
      <c r="BP318" s="156" t="s">
        <v>297</v>
      </c>
      <c r="BQ318" s="155" t="s">
        <v>298</v>
      </c>
      <c r="BR318" s="155" t="s">
        <v>299</v>
      </c>
      <c r="BS318" s="121" t="s">
        <v>300</v>
      </c>
      <c r="BT318" s="121" t="s">
        <v>301</v>
      </c>
      <c r="BU318" s="121" t="s">
        <v>294</v>
      </c>
      <c r="BV318" s="121" t="s">
        <v>302</v>
      </c>
      <c r="BW318" s="121" t="s">
        <v>296</v>
      </c>
      <c r="BX318" s="121" t="s">
        <v>297</v>
      </c>
      <c r="BY318" s="121" t="s">
        <v>414</v>
      </c>
      <c r="BZ318" s="155" t="s">
        <v>415</v>
      </c>
      <c r="CA318" s="268" t="s">
        <v>416</v>
      </c>
      <c r="CB318" s="268" t="s">
        <v>417</v>
      </c>
      <c r="CC318" s="154"/>
      <c r="CD318" s="155"/>
      <c r="CE318" s="155"/>
      <c r="CF318" s="154"/>
      <c r="CG318" s="154"/>
      <c r="CH318" s="154"/>
      <c r="CI318" s="154"/>
      <c r="CJ318" s="154"/>
      <c r="CK318" s="91"/>
      <c r="CL318" s="91"/>
      <c r="CM318" s="91"/>
      <c r="CN318" s="91"/>
      <c r="CO318" s="91"/>
      <c r="CP318" s="91"/>
      <c r="CQ318" s="91"/>
      <c r="CR318" s="91"/>
      <c r="CS318" s="91"/>
      <c r="CT318" s="91"/>
      <c r="CU318" s="91"/>
      <c r="CV318" s="91"/>
      <c r="CW318" s="91"/>
      <c r="CX318" s="91"/>
      <c r="CY318" s="91"/>
      <c r="CZ318" s="91"/>
      <c r="DA318" s="92"/>
      <c r="DB318" s="92"/>
      <c r="DC318" s="92"/>
      <c r="DD318" s="92"/>
      <c r="DE318" s="91" t="s">
        <v>12</v>
      </c>
      <c r="DF318" s="92"/>
      <c r="DG318" s="91"/>
      <c r="DH318" s="91"/>
      <c r="DI318" s="92"/>
      <c r="DJ318" s="91"/>
      <c r="DK318" s="91"/>
      <c r="DL318" s="91"/>
      <c r="DM318" s="127" t="s">
        <v>414</v>
      </c>
      <c r="DN318" s="127" t="s">
        <v>422</v>
      </c>
      <c r="DO318" s="127" t="s">
        <v>755</v>
      </c>
      <c r="DP318" s="127" t="s">
        <v>424</v>
      </c>
      <c r="DQ318" s="91"/>
      <c r="DR318" s="91"/>
      <c r="DS318" s="91"/>
      <c r="DT318" s="91"/>
      <c r="DU318" s="91"/>
      <c r="DV318" s="91"/>
      <c r="DW318" s="91"/>
      <c r="DX318" s="91"/>
      <c r="DY318" s="91"/>
      <c r="DZ318" s="91"/>
      <c r="EA318" s="91"/>
      <c r="EB318" s="91"/>
      <c r="EC318" s="91"/>
      <c r="ED318" s="91"/>
      <c r="EE318" s="91"/>
      <c r="EF318" s="91"/>
      <c r="EG318" s="94"/>
      <c r="EH318" s="94"/>
      <c r="EI318" s="95"/>
      <c r="EJ318" s="95"/>
      <c r="EK318" s="96"/>
      <c r="EL318" s="74"/>
      <c r="EM318" s="74"/>
      <c r="EN318" s="137"/>
      <c r="EO318" s="185"/>
      <c r="EP318" s="185"/>
      <c r="EQ318" s="185" t="s">
        <v>1591</v>
      </c>
      <c r="ER318" s="185" t="s">
        <v>1592</v>
      </c>
      <c r="ES318" s="185" t="s">
        <v>1593</v>
      </c>
      <c r="ET318" s="185"/>
      <c r="EU318" s="185"/>
      <c r="EV318" s="137"/>
      <c r="EW318" s="137"/>
      <c r="EX318" s="356" t="s">
        <v>636</v>
      </c>
      <c r="EY318" s="356"/>
      <c r="EZ318" s="356"/>
      <c r="FA318" s="356"/>
      <c r="FB318" s="356"/>
      <c r="FC318" s="356"/>
      <c r="FD318" s="356"/>
      <c r="FE318" s="356"/>
      <c r="FF318" s="248"/>
      <c r="FG318" s="248"/>
      <c r="FH318" s="248"/>
      <c r="FI318" s="248"/>
      <c r="FJ318" s="248"/>
      <c r="FK318" s="248"/>
      <c r="FL318" s="135">
        <v>1</v>
      </c>
      <c r="FM318" s="136"/>
      <c r="FN318" s="136"/>
      <c r="FO318" s="136"/>
      <c r="FP318" s="136"/>
      <c r="FQ318" s="136"/>
      <c r="FR318" s="136"/>
      <c r="FS318" s="136"/>
      <c r="FT318" s="136"/>
      <c r="FU318" s="136"/>
      <c r="FV318" s="136"/>
      <c r="FW318" s="249"/>
      <c r="FX318" s="249"/>
      <c r="FY318" s="249"/>
      <c r="FZ318" s="249"/>
      <c r="GA318" s="249"/>
      <c r="GB318" s="249"/>
      <c r="GC318" s="249"/>
      <c r="GD318" s="249"/>
      <c r="GE318" s="249"/>
      <c r="GF318" s="249"/>
      <c r="GG318" s="249"/>
      <c r="GH318" s="249"/>
      <c r="GI318" s="249"/>
      <c r="GJ318" s="249"/>
      <c r="GK318" s="249"/>
      <c r="GL318" s="249"/>
      <c r="GM318" s="249"/>
      <c r="GN318" s="249"/>
      <c r="GO318" s="249"/>
      <c r="GP318" s="249"/>
      <c r="GQ318" s="249"/>
      <c r="GR318" s="249"/>
      <c r="GS318" s="249"/>
      <c r="GT318" s="249"/>
      <c r="GU318" s="249"/>
      <c r="GV318" s="249"/>
      <c r="GW318" s="249"/>
      <c r="GX318" s="249"/>
      <c r="GY318" s="249"/>
      <c r="GZ318" s="249"/>
      <c r="HA318" s="249"/>
      <c r="HB318" s="249"/>
      <c r="HC318" s="249"/>
      <c r="HD318" s="249"/>
      <c r="HE318" s="249"/>
      <c r="HF318" s="249"/>
      <c r="HG318" s="249"/>
      <c r="HH318" s="249"/>
      <c r="HI318" s="249"/>
      <c r="HJ318" s="249"/>
      <c r="HK318" s="249"/>
      <c r="HL318" s="249"/>
      <c r="HM318" s="249"/>
      <c r="HN318" s="249"/>
      <c r="HO318" s="249"/>
      <c r="HP318" s="249"/>
      <c r="HQ318" s="249"/>
      <c r="HR318" s="249"/>
      <c r="HS318" s="249"/>
      <c r="HT318" s="249"/>
      <c r="HU318" s="249"/>
      <c r="HV318" s="249"/>
      <c r="HW318" s="249"/>
      <c r="HX318" s="249"/>
      <c r="HY318" s="249"/>
      <c r="HZ318" s="249"/>
      <c r="IA318" s="249"/>
      <c r="IB318" s="249"/>
      <c r="IC318" s="249"/>
      <c r="ID318" s="249"/>
      <c r="IE318" s="249"/>
      <c r="IF318" s="249"/>
      <c r="IG318" s="249"/>
      <c r="IH318" s="249"/>
      <c r="II318" s="249"/>
      <c r="IJ318" s="249"/>
      <c r="IK318" s="249"/>
      <c r="IL318" s="249"/>
      <c r="IM318" s="249"/>
      <c r="IN318" s="249"/>
      <c r="IO318" s="249"/>
      <c r="IP318" s="249"/>
      <c r="IQ318" s="249"/>
      <c r="IR318" s="249"/>
      <c r="IS318" s="249"/>
      <c r="IT318" s="249"/>
      <c r="IU318" s="249"/>
      <c r="IV318" s="249"/>
      <c r="IW318" s="249"/>
      <c r="IX318" s="249"/>
      <c r="IY318" s="249"/>
      <c r="IZ318" s="249"/>
      <c r="JA318" s="249"/>
      <c r="JB318" s="249"/>
      <c r="JC318" s="249"/>
      <c r="JD318" s="249"/>
      <c r="JE318" s="249"/>
      <c r="JF318" s="249"/>
      <c r="JG318" s="249"/>
      <c r="JH318" s="249"/>
      <c r="JI318" s="249"/>
      <c r="JJ318" s="249"/>
      <c r="JK318" s="249"/>
      <c r="JL318" s="249"/>
      <c r="JM318" s="249"/>
      <c r="JN318" s="249"/>
      <c r="JO318" s="249"/>
      <c r="JP318" s="249"/>
      <c r="JQ318" s="249"/>
      <c r="JR318" s="249"/>
      <c r="JS318" s="249"/>
      <c r="JT318" s="249"/>
      <c r="JU318" s="249"/>
      <c r="JV318" s="249"/>
      <c r="JW318" s="249"/>
      <c r="JX318" s="249"/>
      <c r="JY318" s="249"/>
      <c r="JZ318" s="249"/>
      <c r="KA318" s="249"/>
      <c r="KB318" s="249"/>
      <c r="KC318" s="249"/>
      <c r="KD318" s="249"/>
      <c r="KE318" s="249"/>
      <c r="KF318" s="249"/>
      <c r="KG318" s="249"/>
      <c r="KH318" s="249"/>
      <c r="KI318" s="249"/>
      <c r="KJ318" s="249"/>
      <c r="KK318" s="249"/>
      <c r="KL318" s="249"/>
      <c r="KM318" s="249"/>
      <c r="KN318" s="249"/>
      <c r="KO318" s="249"/>
      <c r="KP318" s="249"/>
      <c r="KQ318" s="249"/>
      <c r="KR318" s="249"/>
      <c r="KS318" s="249"/>
      <c r="KT318" s="249"/>
      <c r="KU318" s="249"/>
      <c r="KV318" s="249"/>
      <c r="KW318" s="249"/>
      <c r="KX318" s="249"/>
      <c r="KY318" s="249"/>
      <c r="KZ318" s="249"/>
      <c r="LA318" s="249"/>
      <c r="LB318" s="249"/>
      <c r="LC318" s="249"/>
      <c r="LD318" s="249"/>
      <c r="LE318" s="249"/>
      <c r="LF318" s="249"/>
      <c r="LG318" s="249"/>
      <c r="LH318" s="249"/>
      <c r="LI318" s="249"/>
      <c r="LJ318" s="249"/>
      <c r="LK318" s="249"/>
      <c r="LL318" s="249"/>
      <c r="LM318" s="249"/>
      <c r="LN318" s="249"/>
      <c r="LO318" s="249"/>
      <c r="LP318" s="249"/>
      <c r="LQ318" s="249"/>
      <c r="LR318" s="249"/>
      <c r="LS318" s="249"/>
      <c r="LT318" s="249"/>
      <c r="LU318" s="249"/>
      <c r="LV318" s="249"/>
      <c r="LW318" s="249"/>
      <c r="LX318" s="249"/>
      <c r="LY318" s="249"/>
      <c r="LZ318" s="249"/>
      <c r="MA318" s="249"/>
      <c r="MB318" s="249"/>
      <c r="MC318" s="249"/>
      <c r="MD318" s="249"/>
      <c r="ME318" s="249"/>
      <c r="MF318" s="249"/>
      <c r="MG318" s="249"/>
      <c r="MH318" s="249"/>
      <c r="MI318" s="249"/>
      <c r="MJ318" s="249"/>
      <c r="MK318" s="249"/>
      <c r="ML318" s="249"/>
      <c r="MM318" s="249"/>
      <c r="MN318" s="249"/>
      <c r="MO318" s="249"/>
      <c r="MP318" s="249"/>
      <c r="MQ318" s="249"/>
      <c r="MR318" s="249"/>
      <c r="MS318" s="249"/>
      <c r="MT318" s="249"/>
      <c r="MU318" s="249"/>
      <c r="MV318" s="249"/>
      <c r="MW318" s="249"/>
      <c r="MX318" s="249"/>
      <c r="MY318" s="249"/>
      <c r="MZ318" s="249"/>
      <c r="NA318" s="249"/>
      <c r="NB318" s="249"/>
      <c r="NC318" s="249"/>
      <c r="ND318" s="249"/>
      <c r="NE318" s="249"/>
      <c r="NF318" s="249"/>
      <c r="NG318" s="249"/>
      <c r="NH318" s="249"/>
      <c r="NI318" s="249"/>
      <c r="NJ318" s="249"/>
      <c r="NK318" s="249"/>
      <c r="NL318" s="249"/>
      <c r="NM318" s="249"/>
      <c r="NN318" s="249"/>
      <c r="NO318" s="249"/>
      <c r="NP318" s="249"/>
      <c r="NQ318" s="249"/>
      <c r="NR318" s="249"/>
      <c r="NS318" s="249"/>
      <c r="NT318" s="249"/>
      <c r="NU318" s="249"/>
      <c r="NV318" s="249"/>
      <c r="NW318" s="249"/>
      <c r="NX318" s="249"/>
      <c r="NY318" s="249"/>
      <c r="NZ318" s="249"/>
      <c r="OA318" s="249"/>
      <c r="OB318" s="249"/>
      <c r="OC318" s="249"/>
      <c r="OD318" s="249"/>
      <c r="OE318" s="249"/>
      <c r="OF318" s="249"/>
      <c r="OG318" s="249"/>
      <c r="OH318" s="249"/>
      <c r="OI318" s="249"/>
      <c r="OJ318" s="249"/>
      <c r="OK318" s="249"/>
      <c r="OL318" s="249"/>
      <c r="OM318" s="249"/>
      <c r="ON318" s="249"/>
      <c r="OO318" s="249"/>
      <c r="OP318" s="249"/>
      <c r="OQ318" s="249"/>
      <c r="OR318" s="249"/>
      <c r="OS318" s="249"/>
      <c r="OT318" s="249"/>
      <c r="OU318" s="249"/>
      <c r="OV318" s="249"/>
      <c r="OW318" s="249"/>
      <c r="OX318" s="249"/>
      <c r="OY318" s="249"/>
      <c r="OZ318" s="249"/>
      <c r="PA318" s="249"/>
      <c r="PB318" s="249"/>
      <c r="PC318" s="249"/>
      <c r="PD318" s="249"/>
      <c r="PE318" s="249"/>
      <c r="PF318" s="249"/>
      <c r="PG318" s="249"/>
      <c r="PH318" s="249"/>
      <c r="PI318" s="249"/>
      <c r="PJ318" s="249"/>
      <c r="PK318" s="249"/>
      <c r="PL318" s="249"/>
      <c r="PM318" s="249"/>
      <c r="PN318" s="249"/>
      <c r="PO318" s="249"/>
      <c r="PP318" s="249"/>
      <c r="PQ318" s="249"/>
      <c r="PR318" s="249"/>
      <c r="PS318" s="249"/>
      <c r="PT318" s="249"/>
      <c r="PU318" s="249"/>
      <c r="PV318" s="249"/>
      <c r="PW318" s="249"/>
      <c r="PX318" s="249"/>
      <c r="PY318" s="249"/>
      <c r="PZ318" s="249"/>
      <c r="QA318" s="249"/>
      <c r="QB318" s="249"/>
      <c r="QC318" s="249"/>
      <c r="QD318" s="249"/>
      <c r="QE318" s="249"/>
      <c r="QF318" s="249"/>
      <c r="QG318" s="249"/>
      <c r="QH318" s="249"/>
      <c r="QI318" s="249"/>
      <c r="QJ318" s="249"/>
      <c r="QK318" s="249"/>
      <c r="QL318" s="249"/>
      <c r="QM318" s="249"/>
      <c r="QN318" s="249"/>
      <c r="QO318" s="249"/>
      <c r="QP318" s="249"/>
      <c r="QQ318" s="249"/>
      <c r="QR318" s="249"/>
      <c r="QS318" s="249"/>
      <c r="QT318" s="249"/>
      <c r="QU318" s="249"/>
      <c r="QV318" s="249"/>
      <c r="QW318" s="249"/>
      <c r="QX318" s="249"/>
      <c r="QY318" s="249"/>
      <c r="QZ318" s="249"/>
      <c r="RA318" s="249"/>
      <c r="RB318" s="249"/>
      <c r="RC318" s="249"/>
      <c r="RD318" s="249"/>
      <c r="RE318" s="249"/>
      <c r="RF318" s="249"/>
      <c r="RG318" s="249"/>
      <c r="RH318" s="249"/>
      <c r="RI318" s="249"/>
      <c r="RJ318" s="249"/>
      <c r="RK318" s="249"/>
      <c r="RL318" s="249"/>
      <c r="RM318" s="249"/>
      <c r="RN318" s="249"/>
      <c r="RO318" s="249"/>
      <c r="RP318" s="249"/>
      <c r="RQ318" s="249"/>
      <c r="RR318" s="249"/>
      <c r="RS318" s="249"/>
      <c r="RT318" s="249"/>
      <c r="RU318" s="249"/>
      <c r="RV318" s="249"/>
      <c r="RW318" s="249"/>
      <c r="RX318" s="249"/>
      <c r="RY318" s="249"/>
      <c r="RZ318" s="249"/>
      <c r="SA318" s="249"/>
      <c r="SB318" s="249"/>
      <c r="SC318" s="249"/>
      <c r="SD318" s="249"/>
      <c r="SE318" s="249"/>
      <c r="SF318" s="249"/>
      <c r="SG318" s="249"/>
      <c r="SH318" s="249"/>
      <c r="SI318" s="249"/>
      <c r="SJ318" s="249"/>
      <c r="SK318" s="249"/>
      <c r="SL318" s="249"/>
      <c r="SM318" s="249"/>
      <c r="SN318" s="249"/>
      <c r="SO318" s="249"/>
      <c r="SP318" s="249"/>
      <c r="SQ318" s="249"/>
      <c r="SR318" s="249"/>
      <c r="SS318" s="249"/>
      <c r="ST318" s="249"/>
      <c r="SU318" s="249"/>
      <c r="SV318" s="249"/>
      <c r="SW318" s="249"/>
      <c r="SX318" s="249"/>
      <c r="SY318" s="249"/>
      <c r="SZ318" s="249"/>
      <c r="TA318" s="249"/>
      <c r="TB318" s="249"/>
      <c r="TC318" s="249"/>
      <c r="TD318" s="249"/>
      <c r="TE318" s="249"/>
      <c r="TF318" s="249"/>
      <c r="TG318" s="249"/>
      <c r="TH318" s="249"/>
      <c r="TI318" s="249"/>
      <c r="TJ318" s="249"/>
      <c r="TK318" s="249"/>
      <c r="TL318" s="249"/>
      <c r="TM318" s="249"/>
      <c r="TN318" s="249"/>
      <c r="TO318" s="249"/>
      <c r="TP318" s="249"/>
      <c r="TQ318" s="249"/>
      <c r="TR318" s="249"/>
      <c r="TS318" s="249"/>
      <c r="TT318" s="249"/>
      <c r="TU318" s="249"/>
      <c r="TV318" s="249"/>
      <c r="TW318" s="249"/>
      <c r="TX318" s="249"/>
      <c r="TY318" s="249"/>
      <c r="TZ318" s="249"/>
      <c r="UA318" s="249"/>
      <c r="UB318" s="249"/>
      <c r="UC318" s="249"/>
      <c r="UD318" s="249"/>
      <c r="UE318" s="249"/>
      <c r="UF318" s="249"/>
      <c r="UG318" s="249"/>
      <c r="UH318" s="249"/>
      <c r="UI318" s="249"/>
      <c r="UJ318" s="249"/>
      <c r="UK318" s="249"/>
      <c r="UL318" s="249"/>
      <c r="UM318" s="249"/>
      <c r="UN318" s="249"/>
      <c r="UO318" s="249"/>
      <c r="UP318" s="249"/>
      <c r="UQ318" s="249"/>
      <c r="UR318" s="249"/>
      <c r="US318" s="249"/>
      <c r="UT318" s="249"/>
      <c r="UU318" s="249"/>
      <c r="UV318" s="249"/>
      <c r="UW318" s="249"/>
      <c r="UX318" s="249"/>
      <c r="UY318" s="249"/>
      <c r="UZ318" s="249"/>
      <c r="VA318" s="249"/>
      <c r="VB318" s="249"/>
      <c r="VC318" s="249"/>
      <c r="VD318" s="249"/>
      <c r="VE318" s="249"/>
      <c r="VF318" s="249"/>
      <c r="VG318" s="249"/>
      <c r="VH318" s="249"/>
      <c r="VI318" s="249"/>
      <c r="VJ318" s="249"/>
      <c r="VK318" s="249"/>
      <c r="VL318" s="249"/>
      <c r="VM318" s="249"/>
      <c r="VN318" s="249"/>
      <c r="VO318" s="249"/>
      <c r="VP318" s="249"/>
      <c r="VQ318" s="249"/>
      <c r="VR318" s="249"/>
      <c r="VS318" s="249"/>
      <c r="VT318" s="249"/>
      <c r="VU318" s="249"/>
      <c r="VV318" s="249"/>
      <c r="VW318" s="249"/>
      <c r="VX318" s="249"/>
      <c r="VY318" s="249"/>
      <c r="VZ318" s="249"/>
      <c r="WA318" s="249"/>
      <c r="WB318" s="249"/>
      <c r="WC318" s="249"/>
      <c r="WD318" s="249"/>
      <c r="WE318" s="249"/>
      <c r="WF318" s="249"/>
      <c r="WG318" s="249"/>
      <c r="WH318" s="249"/>
      <c r="WI318" s="249"/>
      <c r="WJ318" s="249"/>
      <c r="WK318" s="249"/>
      <c r="WL318" s="249"/>
      <c r="WM318" s="249"/>
      <c r="WN318" s="249"/>
      <c r="WO318" s="249"/>
      <c r="WP318" s="249"/>
      <c r="WQ318" s="249"/>
      <c r="WR318" s="249"/>
      <c r="WS318" s="249"/>
      <c r="WT318" s="249"/>
      <c r="WU318" s="249"/>
      <c r="WV318" s="249"/>
      <c r="WW318" s="249"/>
      <c r="WX318" s="249"/>
      <c r="WY318" s="249"/>
      <c r="WZ318" s="249"/>
      <c r="XA318" s="249"/>
      <c r="XB318" s="249"/>
      <c r="XC318" s="249"/>
      <c r="XD318" s="249"/>
      <c r="XE318" s="249"/>
      <c r="XF318" s="249"/>
      <c r="XG318" s="249"/>
      <c r="XH318" s="249"/>
      <c r="XI318" s="249"/>
      <c r="XJ318" s="249"/>
      <c r="XK318" s="249"/>
      <c r="XL318" s="249"/>
      <c r="XM318" s="249"/>
      <c r="XN318" s="249"/>
      <c r="XO318" s="249"/>
      <c r="XP318" s="249"/>
      <c r="XQ318" s="249"/>
      <c r="XR318" s="249"/>
      <c r="XS318" s="249"/>
      <c r="XT318" s="249"/>
      <c r="XU318" s="249"/>
      <c r="XV318" s="249"/>
      <c r="XW318" s="249"/>
      <c r="XX318" s="249"/>
      <c r="XY318" s="249"/>
      <c r="XZ318" s="249"/>
      <c r="YA318" s="249"/>
      <c r="YB318" s="249"/>
      <c r="YC318" s="249"/>
      <c r="YD318" s="249"/>
      <c r="YE318" s="249"/>
      <c r="YF318" s="249"/>
      <c r="YG318" s="249"/>
      <c r="YH318" s="249"/>
      <c r="YI318" s="249"/>
      <c r="YJ318" s="249"/>
      <c r="YK318" s="249"/>
      <c r="YL318" s="249"/>
      <c r="YM318" s="249"/>
      <c r="YN318" s="249"/>
      <c r="YO318" s="249"/>
      <c r="YP318" s="249"/>
      <c r="YQ318" s="249"/>
      <c r="YR318" s="249"/>
      <c r="YS318" s="249"/>
      <c r="YT318" s="249"/>
      <c r="YU318" s="249"/>
      <c r="YV318" s="249"/>
      <c r="YW318" s="249"/>
      <c r="YX318" s="249"/>
      <c r="YY318" s="249"/>
      <c r="YZ318" s="249"/>
      <c r="ZA318" s="249"/>
      <c r="ZB318" s="249"/>
      <c r="ZC318" s="249"/>
      <c r="ZD318" s="249"/>
      <c r="ZE318" s="249"/>
      <c r="ZF318" s="249"/>
      <c r="ZG318" s="249"/>
      <c r="ZH318" s="249"/>
      <c r="ZI318" s="249"/>
      <c r="ZJ318" s="249"/>
      <c r="ZK318" s="249"/>
      <c r="ZL318" s="249"/>
      <c r="ZM318" s="249"/>
      <c r="ZN318" s="249"/>
      <c r="ZO318" s="249"/>
      <c r="ZP318" s="249"/>
      <c r="ZQ318" s="249"/>
      <c r="ZR318" s="249"/>
      <c r="ZS318" s="249"/>
      <c r="ZT318" s="249"/>
      <c r="ZU318" s="249"/>
      <c r="ZV318" s="249"/>
      <c r="ZW318" s="249"/>
      <c r="ZX318" s="249"/>
      <c r="ZY318" s="249"/>
      <c r="ZZ318" s="249"/>
      <c r="AAA318" s="249"/>
      <c r="AAB318" s="249"/>
      <c r="AAC318" s="249"/>
      <c r="AAD318" s="249"/>
      <c r="AAE318" s="249"/>
      <c r="AAF318" s="249"/>
      <c r="AAG318" s="249"/>
      <c r="AAH318" s="249"/>
      <c r="AAI318" s="249"/>
      <c r="AAJ318" s="249"/>
      <c r="AAK318" s="249"/>
      <c r="AAL318" s="249"/>
      <c r="AAM318" s="249"/>
      <c r="AAN318" s="249"/>
      <c r="AAO318" s="249"/>
      <c r="AAP318" s="249"/>
      <c r="AAQ318" s="249"/>
      <c r="AAR318" s="249"/>
      <c r="AAS318" s="249"/>
      <c r="AAT318" s="249"/>
      <c r="AAU318" s="249"/>
      <c r="AAV318" s="249"/>
      <c r="AAW318" s="249"/>
      <c r="AAX318" s="249"/>
      <c r="AAY318" s="249"/>
      <c r="AAZ318" s="249"/>
      <c r="ABA318" s="249"/>
      <c r="ABB318" s="249"/>
      <c r="ABC318" s="249"/>
      <c r="ABD318" s="249"/>
      <c r="ABE318" s="249"/>
      <c r="ABF318" s="249"/>
      <c r="ABG318" s="249"/>
      <c r="ABH318" s="249"/>
      <c r="ABI318" s="249"/>
      <c r="ABJ318" s="249"/>
      <c r="ABK318" s="249"/>
      <c r="ABL318" s="249"/>
      <c r="ABM318" s="249"/>
      <c r="ABN318" s="249"/>
      <c r="ABO318" s="249"/>
      <c r="ABP318" s="249"/>
      <c r="ABQ318" s="249"/>
      <c r="ABR318" s="249"/>
      <c r="ABS318" s="249"/>
      <c r="ABT318" s="249"/>
      <c r="ABU318" s="249"/>
      <c r="ABV318" s="249"/>
      <c r="ABW318" s="249"/>
      <c r="ABX318" s="249"/>
      <c r="ABY318" s="249"/>
      <c r="ABZ318" s="249"/>
      <c r="ACA318" s="249"/>
      <c r="ACB318" s="249"/>
      <c r="ACC318" s="249"/>
      <c r="ACD318" s="249"/>
      <c r="ACE318" s="249"/>
      <c r="ACF318" s="249"/>
      <c r="ACG318" s="249"/>
      <c r="ACH318" s="249"/>
      <c r="ACI318" s="249"/>
      <c r="ACJ318" s="249"/>
      <c r="ACK318" s="249"/>
      <c r="ACL318" s="249"/>
      <c r="ACM318" s="249"/>
      <c r="ACN318" s="249"/>
      <c r="ACO318" s="249"/>
      <c r="ACP318" s="249"/>
      <c r="ACQ318" s="249"/>
      <c r="ACR318" s="249"/>
      <c r="ACS318" s="249"/>
      <c r="ACT318" s="249"/>
      <c r="ACU318" s="249"/>
      <c r="ACV318" s="249"/>
      <c r="ACW318" s="249"/>
      <c r="ACX318" s="249"/>
      <c r="ACY318" s="249"/>
      <c r="ACZ318" s="249"/>
      <c r="ADA318" s="249"/>
      <c r="ADB318" s="249"/>
      <c r="ADC318" s="249"/>
      <c r="ADD318" s="249"/>
      <c r="ADE318" s="249"/>
      <c r="ADF318" s="249"/>
      <c r="ADG318" s="249"/>
      <c r="ADH318" s="249"/>
      <c r="ADI318" s="249"/>
      <c r="ADJ318" s="249"/>
      <c r="ADK318" s="249"/>
      <c r="ADL318" s="249"/>
      <c r="ADM318" s="249"/>
      <c r="ADN318" s="249"/>
      <c r="ADO318" s="249"/>
      <c r="ADP318" s="249"/>
      <c r="ADQ318" s="249"/>
      <c r="ADR318" s="249"/>
      <c r="ADS318" s="249"/>
      <c r="ADT318" s="249"/>
      <c r="ADU318" s="249"/>
      <c r="ADV318" s="249"/>
      <c r="ADW318" s="249"/>
      <c r="ADX318" s="249"/>
      <c r="ADY318" s="249"/>
      <c r="ADZ318" s="249"/>
      <c r="AEA318" s="249"/>
      <c r="AEB318" s="249"/>
      <c r="AEC318" s="249"/>
      <c r="AED318" s="249"/>
      <c r="AEE318" s="249"/>
      <c r="AEF318" s="249"/>
      <c r="AEG318" s="249"/>
      <c r="AEH318" s="249"/>
      <c r="AEI318" s="249"/>
      <c r="AEJ318" s="249"/>
      <c r="AEK318" s="249"/>
      <c r="AEL318" s="249"/>
      <c r="AEM318" s="249"/>
      <c r="AEN318" s="249"/>
      <c r="AEO318" s="249"/>
      <c r="AEP318" s="249"/>
      <c r="AEQ318" s="249"/>
      <c r="AER318" s="249"/>
      <c r="AES318" s="249"/>
      <c r="AET318" s="249"/>
      <c r="AEU318" s="249"/>
      <c r="AEV318" s="249"/>
      <c r="AEW318" s="249"/>
      <c r="AEX318" s="249"/>
      <c r="AEY318" s="249"/>
      <c r="AEZ318" s="249"/>
      <c r="AFA318" s="249"/>
      <c r="AFB318" s="249"/>
      <c r="AFC318" s="249"/>
      <c r="AFD318" s="249"/>
      <c r="AFE318" s="249"/>
      <c r="AFF318" s="249"/>
      <c r="AFG318" s="249"/>
      <c r="AFH318" s="249"/>
      <c r="AFI318" s="249"/>
      <c r="AFJ318" s="249"/>
      <c r="AFK318" s="249"/>
      <c r="AFL318" s="249"/>
      <c r="AFM318" s="249"/>
      <c r="AFN318" s="249"/>
      <c r="AFO318" s="249"/>
      <c r="AFP318" s="249"/>
      <c r="AFQ318" s="249"/>
      <c r="AFR318" s="249"/>
      <c r="AFS318" s="249"/>
      <c r="AFT318" s="249"/>
      <c r="AFU318" s="249"/>
      <c r="AFV318" s="249"/>
      <c r="AFW318" s="249"/>
      <c r="AFX318" s="249"/>
      <c r="AFY318" s="249"/>
      <c r="AFZ318" s="249"/>
      <c r="AGA318" s="249"/>
      <c r="AGB318" s="249"/>
      <c r="AGC318" s="249"/>
      <c r="AGD318" s="249"/>
      <c r="AGE318" s="249"/>
      <c r="AGF318" s="249"/>
      <c r="AGG318" s="249"/>
      <c r="AGH318" s="249"/>
      <c r="AGI318" s="249"/>
      <c r="AGJ318" s="249"/>
      <c r="AGK318" s="249"/>
      <c r="AGL318" s="249"/>
      <c r="AGM318" s="249"/>
      <c r="AGN318" s="249"/>
      <c r="AGO318" s="249"/>
      <c r="AGP318" s="249"/>
      <c r="AGQ318" s="249"/>
      <c r="AGR318" s="249"/>
      <c r="AGS318" s="249"/>
      <c r="AGT318" s="249"/>
      <c r="AGU318" s="249"/>
      <c r="AGV318" s="249"/>
      <c r="AGW318" s="249"/>
      <c r="AGX318" s="249"/>
      <c r="AGY318" s="249"/>
      <c r="AGZ318" s="249"/>
      <c r="AHA318" s="249"/>
      <c r="AHB318" s="249"/>
      <c r="AHC318" s="249"/>
      <c r="AHD318" s="249"/>
      <c r="AHE318" s="249"/>
      <c r="AHF318" s="249"/>
      <c r="AHG318" s="249"/>
      <c r="AHH318" s="249"/>
      <c r="AHI318" s="249"/>
      <c r="AHJ318" s="249"/>
      <c r="AHK318" s="249"/>
      <c r="AHL318" s="249"/>
      <c r="AHM318" s="249"/>
      <c r="AHN318" s="249"/>
      <c r="AHO318" s="249"/>
      <c r="AHP318" s="249"/>
      <c r="AHQ318" s="249"/>
      <c r="AHR318" s="249"/>
      <c r="AHS318" s="249"/>
      <c r="AHT318" s="249"/>
      <c r="AHU318" s="249"/>
      <c r="AHV318" s="249"/>
      <c r="AHW318" s="249"/>
      <c r="AHX318" s="249"/>
      <c r="AHY318" s="249"/>
      <c r="AHZ318" s="249"/>
      <c r="AIA318" s="249"/>
      <c r="AIB318" s="249"/>
      <c r="AIC318" s="249"/>
      <c r="AID318" s="249"/>
      <c r="AIE318" s="249"/>
      <c r="AIF318" s="249"/>
      <c r="AIG318" s="249"/>
      <c r="AIH318" s="249"/>
      <c r="AII318" s="249"/>
      <c r="AIJ318" s="249"/>
      <c r="AIK318" s="249"/>
      <c r="AIL318" s="249"/>
      <c r="AIM318" s="249"/>
      <c r="AIN318" s="249"/>
      <c r="AIO318" s="249"/>
      <c r="AIP318" s="249"/>
      <c r="AIQ318" s="249"/>
      <c r="AIR318" s="249"/>
      <c r="AIS318" s="249"/>
      <c r="AIT318" s="249"/>
      <c r="AIU318" s="249"/>
      <c r="AIV318" s="249"/>
      <c r="AIW318" s="249"/>
      <c r="AIX318" s="249"/>
      <c r="AIY318" s="249"/>
      <c r="AIZ318" s="249"/>
      <c r="AJA318" s="249"/>
      <c r="AJB318" s="249"/>
      <c r="AJC318" s="249"/>
      <c r="AJD318" s="249"/>
      <c r="AJE318" s="249"/>
      <c r="AJF318" s="249"/>
      <c r="AJG318" s="249"/>
      <c r="AJH318" s="249"/>
      <c r="AJI318" s="249"/>
      <c r="AJJ318" s="249"/>
      <c r="AJK318" s="249"/>
      <c r="AJL318" s="249"/>
      <c r="AJM318" s="249"/>
      <c r="AJN318" s="249"/>
      <c r="AJO318" s="249"/>
      <c r="AJP318" s="249"/>
      <c r="AJQ318" s="249"/>
      <c r="AJR318" s="249"/>
      <c r="AJS318" s="249"/>
      <c r="AJT318" s="249"/>
      <c r="AJU318" s="249"/>
      <c r="AJV318" s="249"/>
      <c r="AJW318" s="249"/>
      <c r="AJX318" s="249"/>
      <c r="AJY318" s="249"/>
      <c r="AJZ318" s="249"/>
      <c r="AKA318" s="249"/>
      <c r="AKB318" s="249"/>
      <c r="AKC318" s="249"/>
      <c r="AKD318" s="249"/>
      <c r="AKE318" s="249"/>
      <c r="AKF318" s="249"/>
      <c r="AKG318" s="249"/>
      <c r="AKH318" s="249"/>
      <c r="AKI318" s="249"/>
      <c r="AKJ318" s="249"/>
      <c r="AKK318" s="249"/>
      <c r="AKL318" s="249"/>
      <c r="AKM318" s="249"/>
      <c r="AKN318" s="249"/>
      <c r="AKO318" s="249"/>
      <c r="AKP318" s="249"/>
      <c r="AKQ318" s="249"/>
      <c r="AKR318" s="249"/>
      <c r="AKS318" s="249"/>
      <c r="AKT318" s="249"/>
      <c r="AKU318" s="249"/>
      <c r="AKV318" s="249"/>
      <c r="AKW318" s="249"/>
      <c r="AKX318" s="249"/>
      <c r="AKY318" s="249"/>
      <c r="AKZ318" s="249"/>
      <c r="ALA318" s="249"/>
      <c r="ALB318" s="249"/>
      <c r="ALC318" s="249"/>
      <c r="ALD318" s="249"/>
      <c r="ALE318" s="249"/>
      <c r="ALF318" s="249"/>
      <c r="ALG318" s="249"/>
      <c r="ALH318" s="249"/>
      <c r="ALI318" s="249"/>
      <c r="ALJ318" s="249"/>
      <c r="ALK318" s="249"/>
      <c r="ALL318" s="249"/>
      <c r="ALM318" s="249"/>
      <c r="ALN318" s="249"/>
      <c r="ALO318" s="249"/>
      <c r="ALP318" s="249"/>
      <c r="ALQ318" s="249"/>
      <c r="ALR318" s="249"/>
      <c r="ALS318" s="249"/>
      <c r="ALT318" s="249"/>
      <c r="ALU318" s="249"/>
      <c r="ALV318" s="249"/>
      <c r="ALW318" s="249"/>
      <c r="ALX318" s="249"/>
      <c r="ALY318" s="249"/>
      <c r="ALZ318" s="249"/>
      <c r="AMA318" s="249"/>
      <c r="AMB318" s="249"/>
      <c r="AMC318" s="249"/>
      <c r="AMD318" s="249"/>
      <c r="AME318" s="249"/>
      <c r="AMF318" s="249"/>
      <c r="AMG318" s="249"/>
      <c r="AMH318" s="249"/>
      <c r="AMI318" s="249"/>
      <c r="AMJ318" s="249"/>
      <c r="AMK318" s="249"/>
      <c r="AML318" s="249"/>
      <c r="AMM318" s="249"/>
      <c r="AMN318" s="249"/>
      <c r="AMO318" s="249"/>
      <c r="AMP318" s="249"/>
      <c r="AMQ318" s="249"/>
      <c r="AMR318" s="249"/>
      <c r="AMS318" s="249"/>
      <c r="AMT318" s="249"/>
      <c r="AMU318" s="249"/>
      <c r="AMV318" s="249"/>
      <c r="AMW318" s="249"/>
      <c r="AMX318" s="249"/>
      <c r="AMY318" s="249"/>
      <c r="AMZ318" s="249"/>
      <c r="ANA318" s="249"/>
      <c r="ANB318" s="249"/>
      <c r="ANC318" s="249"/>
      <c r="AND318" s="249"/>
      <c r="ANE318" s="249"/>
      <c r="ANF318" s="249"/>
      <c r="ANG318" s="249"/>
      <c r="ANH318" s="249"/>
      <c r="ANI318" s="249"/>
      <c r="ANJ318" s="249"/>
      <c r="ANK318" s="249"/>
      <c r="ANL318" s="249"/>
      <c r="ANM318" s="249"/>
      <c r="ANN318" s="249"/>
      <c r="ANO318" s="249"/>
      <c r="ANP318" s="249"/>
      <c r="ANQ318" s="249"/>
      <c r="ANR318" s="249"/>
      <c r="ANS318" s="249"/>
      <c r="ANT318" s="249"/>
      <c r="ANU318" s="249"/>
      <c r="ANV318" s="249"/>
      <c r="ANW318" s="249"/>
      <c r="ANX318" s="249"/>
      <c r="ANY318" s="249"/>
      <c r="ANZ318" s="249"/>
      <c r="AOA318" s="249"/>
      <c r="AOB318" s="249"/>
      <c r="AOC318" s="249"/>
      <c r="AOD318" s="249"/>
      <c r="AOE318" s="249"/>
      <c r="AOF318" s="249"/>
      <c r="AOG318" s="249"/>
      <c r="AOH318" s="249"/>
      <c r="AOI318" s="249"/>
      <c r="AOJ318" s="249"/>
      <c r="AOK318" s="249"/>
      <c r="AOL318" s="249"/>
      <c r="AOM318" s="249"/>
      <c r="AON318" s="249"/>
      <c r="AOO318" s="249"/>
      <c r="AOP318" s="249"/>
      <c r="AOQ318" s="249"/>
      <c r="AOR318" s="249"/>
      <c r="AOS318" s="249"/>
      <c r="AOT318" s="249"/>
      <c r="AOU318" s="249"/>
      <c r="AOV318" s="249"/>
      <c r="AOW318" s="249"/>
      <c r="AOX318" s="249"/>
      <c r="AOY318" s="249"/>
      <c r="AOZ318" s="249"/>
      <c r="APA318" s="249"/>
      <c r="APB318" s="249"/>
      <c r="APC318" s="249"/>
      <c r="APD318" s="249"/>
      <c r="APE318" s="249"/>
      <c r="APF318" s="249"/>
      <c r="APG318" s="249"/>
      <c r="APH318" s="249"/>
      <c r="API318" s="249"/>
      <c r="APJ318" s="249"/>
      <c r="APK318" s="249"/>
      <c r="APL318" s="249"/>
      <c r="APM318" s="249"/>
      <c r="APN318" s="249"/>
      <c r="APO318" s="249"/>
      <c r="APP318" s="249"/>
    </row>
    <row r="319" spans="1:1108" s="221" customFormat="1">
      <c r="A319" s="42">
        <v>602</v>
      </c>
      <c r="B319" s="168">
        <v>305</v>
      </c>
      <c r="C319" s="102" t="s">
        <v>1014</v>
      </c>
      <c r="D319" s="174" t="s">
        <v>1559</v>
      </c>
      <c r="E319" s="70" t="s">
        <v>1511</v>
      </c>
      <c r="F319" s="280" t="s">
        <v>1584</v>
      </c>
      <c r="G319" s="405" t="s">
        <v>1583</v>
      </c>
      <c r="H319" s="405" t="s">
        <v>1586</v>
      </c>
      <c r="I319" s="405" t="s">
        <v>1585</v>
      </c>
      <c r="J319" s="173" t="s">
        <v>1587</v>
      </c>
      <c r="K319" s="173" t="s">
        <v>1588</v>
      </c>
      <c r="L319" s="74" t="s">
        <v>1589</v>
      </c>
      <c r="M319" s="10" t="s">
        <v>1590</v>
      </c>
      <c r="N319" s="74" t="s">
        <v>293</v>
      </c>
      <c r="O319" s="177">
        <v>100974</v>
      </c>
      <c r="P319" s="401">
        <v>80</v>
      </c>
      <c r="Q319" s="401" t="s">
        <v>0</v>
      </c>
      <c r="R319" s="401"/>
      <c r="S319" s="109" t="s">
        <v>0</v>
      </c>
      <c r="T319" s="109"/>
      <c r="U319" s="109" t="s">
        <v>0</v>
      </c>
      <c r="V319" s="109">
        <v>14.5</v>
      </c>
      <c r="W319" s="109" t="s">
        <v>0</v>
      </c>
      <c r="X319" s="109">
        <v>8</v>
      </c>
      <c r="Y319" s="109" t="s">
        <v>0</v>
      </c>
      <c r="Z319" s="109"/>
      <c r="AA319" s="109" t="s">
        <v>0</v>
      </c>
      <c r="AB319" s="109"/>
      <c r="AC319" s="109" t="s">
        <v>0</v>
      </c>
      <c r="AD319" s="109"/>
      <c r="AE319" s="109" t="s">
        <v>0</v>
      </c>
      <c r="AF319" s="77"/>
      <c r="AG319" s="78"/>
      <c r="AH319" s="78"/>
      <c r="AI319" s="77" t="s">
        <v>0</v>
      </c>
      <c r="AJ319" s="78"/>
      <c r="AK319" s="78"/>
      <c r="AL319" s="25" t="s">
        <v>11</v>
      </c>
      <c r="AM319" s="25"/>
      <c r="AN319" s="25"/>
      <c r="AO319" s="25"/>
      <c r="AP319" s="111">
        <v>1</v>
      </c>
      <c r="AQ319" s="111" t="s">
        <v>7</v>
      </c>
      <c r="AR319" s="83"/>
      <c r="AS319" s="83"/>
      <c r="AT319" s="265"/>
      <c r="AU319" s="266"/>
      <c r="AV319" s="266"/>
      <c r="AW319" s="74" t="s">
        <v>206</v>
      </c>
      <c r="AX319" s="74" t="s">
        <v>207</v>
      </c>
      <c r="AY319" s="74" t="s">
        <v>208</v>
      </c>
      <c r="AZ319" s="74" t="s">
        <v>209</v>
      </c>
      <c r="BA319" s="152" t="s">
        <v>210</v>
      </c>
      <c r="BB319" s="86" t="s">
        <v>211</v>
      </c>
      <c r="BC319" s="86" t="s">
        <v>212</v>
      </c>
      <c r="BD319" s="86" t="s">
        <v>213</v>
      </c>
      <c r="BE319" s="87" t="s">
        <v>1511</v>
      </c>
      <c r="BF319" s="96" t="s">
        <v>170</v>
      </c>
      <c r="BG319" s="96" t="s">
        <v>169</v>
      </c>
      <c r="BH319" s="96" t="s">
        <v>89</v>
      </c>
      <c r="BI319" s="173"/>
      <c r="BJ319" s="173"/>
      <c r="BK319" s="173"/>
      <c r="BL319" s="173"/>
      <c r="BM319" s="154" t="s">
        <v>294</v>
      </c>
      <c r="BN319" s="157" t="s">
        <v>295</v>
      </c>
      <c r="BO319" s="157" t="s">
        <v>296</v>
      </c>
      <c r="BP319" s="156" t="s">
        <v>297</v>
      </c>
      <c r="BQ319" s="155" t="s">
        <v>298</v>
      </c>
      <c r="BR319" s="155" t="s">
        <v>299</v>
      </c>
      <c r="BS319" s="121" t="s">
        <v>300</v>
      </c>
      <c r="BT319" s="121" t="s">
        <v>301</v>
      </c>
      <c r="BU319" s="121" t="s">
        <v>294</v>
      </c>
      <c r="BV319" s="121" t="s">
        <v>302</v>
      </c>
      <c r="BW319" s="121" t="s">
        <v>296</v>
      </c>
      <c r="BX319" s="121" t="s">
        <v>297</v>
      </c>
      <c r="BY319" s="121" t="s">
        <v>414</v>
      </c>
      <c r="BZ319" s="155" t="s">
        <v>415</v>
      </c>
      <c r="CA319" s="268" t="s">
        <v>416</v>
      </c>
      <c r="CB319" s="268" t="s">
        <v>417</v>
      </c>
      <c r="CC319" s="154"/>
      <c r="CD319" s="155"/>
      <c r="CE319" s="155"/>
      <c r="CF319" s="154"/>
      <c r="CG319" s="154"/>
      <c r="CH319" s="154"/>
      <c r="CI319" s="154"/>
      <c r="CJ319" s="154"/>
      <c r="CK319" s="91"/>
      <c r="CL319" s="91"/>
      <c r="CM319" s="91"/>
      <c r="CN319" s="91"/>
      <c r="CO319" s="91"/>
      <c r="CP319" s="91"/>
      <c r="CQ319" s="91"/>
      <c r="CR319" s="91"/>
      <c r="CS319" s="91"/>
      <c r="CT319" s="91"/>
      <c r="CU319" s="91"/>
      <c r="CV319" s="91"/>
      <c r="CW319" s="91"/>
      <c r="CX319" s="91"/>
      <c r="CY319" s="91"/>
      <c r="CZ319" s="91"/>
      <c r="DA319" s="92"/>
      <c r="DB319" s="92"/>
      <c r="DC319" s="92"/>
      <c r="DD319" s="92"/>
      <c r="DE319" s="91" t="s">
        <v>12</v>
      </c>
      <c r="DF319" s="92"/>
      <c r="DG319" s="91"/>
      <c r="DH319" s="91"/>
      <c r="DI319" s="92"/>
      <c r="DJ319" s="91"/>
      <c r="DK319" s="91"/>
      <c r="DL319" s="91"/>
      <c r="DM319" s="127" t="s">
        <v>414</v>
      </c>
      <c r="DN319" s="127" t="s">
        <v>422</v>
      </c>
      <c r="DO319" s="127" t="s">
        <v>755</v>
      </c>
      <c r="DP319" s="127" t="s">
        <v>424</v>
      </c>
      <c r="DQ319" s="91"/>
      <c r="DR319" s="91"/>
      <c r="DS319" s="91"/>
      <c r="DT319" s="91"/>
      <c r="DU319" s="91"/>
      <c r="DV319" s="91"/>
      <c r="DW319" s="91"/>
      <c r="DX319" s="91"/>
      <c r="DY319" s="91"/>
      <c r="DZ319" s="91"/>
      <c r="EA319" s="91"/>
      <c r="EB319" s="91"/>
      <c r="EC319" s="91"/>
      <c r="ED319" s="91"/>
      <c r="EE319" s="91"/>
      <c r="EF319" s="91"/>
      <c r="EG319" s="94"/>
      <c r="EH319" s="94"/>
      <c r="EI319" s="95"/>
      <c r="EJ319" s="95"/>
      <c r="EK319" s="96"/>
      <c r="EL319" s="74"/>
      <c r="EM319" s="74"/>
      <c r="EN319" s="137"/>
      <c r="EO319" s="185"/>
      <c r="EP319" s="185"/>
      <c r="EQ319" s="185" t="s">
        <v>1591</v>
      </c>
      <c r="ER319" s="185" t="s">
        <v>1592</v>
      </c>
      <c r="ES319" s="185" t="s">
        <v>1593</v>
      </c>
      <c r="ET319" s="185"/>
      <c r="EU319" s="185"/>
      <c r="EV319" s="137"/>
      <c r="EW319" s="137"/>
      <c r="EX319" s="356"/>
      <c r="EY319" s="356"/>
      <c r="EZ319" s="356"/>
      <c r="FA319" s="356"/>
      <c r="FB319" s="356" t="s">
        <v>1001</v>
      </c>
      <c r="FC319" s="356"/>
      <c r="FD319" s="356"/>
      <c r="FE319" s="356"/>
      <c r="FF319" s="248"/>
      <c r="FG319" s="248"/>
      <c r="FH319" s="248"/>
      <c r="FI319" s="248"/>
      <c r="FJ319" s="248"/>
      <c r="FK319" s="248"/>
      <c r="FL319" s="135">
        <v>1</v>
      </c>
      <c r="FM319" s="136"/>
      <c r="FN319" s="136"/>
      <c r="FO319" s="136"/>
      <c r="FP319" s="136"/>
      <c r="FQ319" s="136"/>
      <c r="FR319" s="136"/>
      <c r="FS319" s="136"/>
      <c r="FT319" s="136"/>
      <c r="FU319" s="136"/>
      <c r="FV319" s="136"/>
      <c r="FW319" s="249"/>
      <c r="FX319" s="249"/>
      <c r="FY319" s="249"/>
      <c r="FZ319" s="249"/>
      <c r="GA319" s="249"/>
      <c r="GB319" s="249"/>
      <c r="GC319" s="249"/>
      <c r="GD319" s="249"/>
      <c r="GE319" s="249"/>
      <c r="GF319" s="249"/>
      <c r="GG319" s="249"/>
      <c r="GH319" s="249"/>
      <c r="GI319" s="249"/>
      <c r="GJ319" s="249"/>
      <c r="GK319" s="249"/>
      <c r="GL319" s="249"/>
      <c r="GM319" s="249"/>
      <c r="GN319" s="249"/>
      <c r="GO319" s="249"/>
      <c r="GP319" s="249"/>
      <c r="GQ319" s="249"/>
      <c r="GR319" s="249"/>
      <c r="GS319" s="249"/>
      <c r="GT319" s="249"/>
      <c r="GU319" s="249"/>
      <c r="GV319" s="249"/>
      <c r="GW319" s="249"/>
      <c r="GX319" s="249"/>
      <c r="GY319" s="249"/>
      <c r="GZ319" s="249"/>
      <c r="HA319" s="249"/>
      <c r="HB319" s="249"/>
      <c r="HC319" s="249"/>
      <c r="HD319" s="249"/>
      <c r="HE319" s="249"/>
      <c r="HF319" s="249"/>
      <c r="HG319" s="249"/>
      <c r="HH319" s="249"/>
      <c r="HI319" s="249"/>
      <c r="HJ319" s="249"/>
      <c r="HK319" s="249"/>
      <c r="HL319" s="249"/>
      <c r="HM319" s="249"/>
      <c r="HN319" s="249"/>
      <c r="HO319" s="249"/>
      <c r="HP319" s="249"/>
      <c r="HQ319" s="249"/>
      <c r="HR319" s="249"/>
      <c r="HS319" s="249"/>
      <c r="HT319" s="249"/>
      <c r="HU319" s="249"/>
      <c r="HV319" s="249"/>
      <c r="HW319" s="249"/>
      <c r="HX319" s="249"/>
      <c r="HY319" s="249"/>
      <c r="HZ319" s="249"/>
      <c r="IA319" s="249"/>
      <c r="IB319" s="249"/>
      <c r="IC319" s="249"/>
      <c r="ID319" s="249"/>
      <c r="IE319" s="249"/>
      <c r="IF319" s="249"/>
      <c r="IG319" s="249"/>
      <c r="IH319" s="249"/>
      <c r="II319" s="249"/>
      <c r="IJ319" s="249"/>
      <c r="IK319" s="249"/>
      <c r="IL319" s="249"/>
      <c r="IM319" s="249"/>
      <c r="IN319" s="249"/>
      <c r="IO319" s="249"/>
      <c r="IP319" s="249"/>
      <c r="IQ319" s="249"/>
      <c r="IR319" s="249"/>
      <c r="IS319" s="249"/>
      <c r="IT319" s="249"/>
      <c r="IU319" s="249"/>
      <c r="IV319" s="249"/>
      <c r="IW319" s="249"/>
      <c r="IX319" s="249"/>
      <c r="IY319" s="249"/>
      <c r="IZ319" s="249"/>
      <c r="JA319" s="249"/>
      <c r="JB319" s="249"/>
      <c r="JC319" s="249"/>
      <c r="JD319" s="249"/>
      <c r="JE319" s="249"/>
      <c r="JF319" s="249"/>
      <c r="JG319" s="249"/>
      <c r="JH319" s="249"/>
      <c r="JI319" s="249"/>
      <c r="JJ319" s="249"/>
      <c r="JK319" s="249"/>
      <c r="JL319" s="249"/>
      <c r="JM319" s="249"/>
      <c r="JN319" s="249"/>
      <c r="JO319" s="249"/>
      <c r="JP319" s="249"/>
      <c r="JQ319" s="249"/>
      <c r="JR319" s="249"/>
      <c r="JS319" s="249"/>
      <c r="JT319" s="249"/>
      <c r="JU319" s="249"/>
      <c r="JV319" s="249"/>
      <c r="JW319" s="249"/>
      <c r="JX319" s="249"/>
      <c r="JY319" s="249"/>
      <c r="JZ319" s="249"/>
      <c r="KA319" s="249"/>
      <c r="KB319" s="249"/>
      <c r="KC319" s="249"/>
      <c r="KD319" s="249"/>
      <c r="KE319" s="249"/>
      <c r="KF319" s="249"/>
      <c r="KG319" s="249"/>
      <c r="KH319" s="249"/>
      <c r="KI319" s="249"/>
      <c r="KJ319" s="249"/>
      <c r="KK319" s="249"/>
      <c r="KL319" s="249"/>
      <c r="KM319" s="249"/>
      <c r="KN319" s="249"/>
      <c r="KO319" s="249"/>
      <c r="KP319" s="249"/>
      <c r="KQ319" s="249"/>
      <c r="KR319" s="249"/>
      <c r="KS319" s="249"/>
      <c r="KT319" s="249"/>
      <c r="KU319" s="249"/>
      <c r="KV319" s="249"/>
      <c r="KW319" s="249"/>
      <c r="KX319" s="249"/>
      <c r="KY319" s="249"/>
      <c r="KZ319" s="249"/>
      <c r="LA319" s="249"/>
      <c r="LB319" s="249"/>
      <c r="LC319" s="249"/>
      <c r="LD319" s="249"/>
      <c r="LE319" s="249"/>
      <c r="LF319" s="249"/>
      <c r="LG319" s="249"/>
      <c r="LH319" s="249"/>
      <c r="LI319" s="249"/>
      <c r="LJ319" s="249"/>
      <c r="LK319" s="249"/>
      <c r="LL319" s="249"/>
      <c r="LM319" s="249"/>
      <c r="LN319" s="249"/>
      <c r="LO319" s="249"/>
      <c r="LP319" s="249"/>
      <c r="LQ319" s="249"/>
      <c r="LR319" s="249"/>
      <c r="LS319" s="249"/>
      <c r="LT319" s="249"/>
      <c r="LU319" s="249"/>
      <c r="LV319" s="249"/>
      <c r="LW319" s="249"/>
      <c r="LX319" s="249"/>
      <c r="LY319" s="249"/>
      <c r="LZ319" s="249"/>
      <c r="MA319" s="249"/>
      <c r="MB319" s="249"/>
      <c r="MC319" s="249"/>
      <c r="MD319" s="249"/>
      <c r="ME319" s="249"/>
      <c r="MF319" s="249"/>
      <c r="MG319" s="249"/>
      <c r="MH319" s="249"/>
      <c r="MI319" s="249"/>
      <c r="MJ319" s="249"/>
      <c r="MK319" s="249"/>
      <c r="ML319" s="249"/>
      <c r="MM319" s="249"/>
      <c r="MN319" s="249"/>
      <c r="MO319" s="249"/>
      <c r="MP319" s="249"/>
      <c r="MQ319" s="249"/>
      <c r="MR319" s="249"/>
      <c r="MS319" s="249"/>
      <c r="MT319" s="249"/>
      <c r="MU319" s="249"/>
      <c r="MV319" s="249"/>
      <c r="MW319" s="249"/>
      <c r="MX319" s="249"/>
      <c r="MY319" s="249"/>
      <c r="MZ319" s="249"/>
      <c r="NA319" s="249"/>
      <c r="NB319" s="249"/>
      <c r="NC319" s="249"/>
      <c r="ND319" s="249"/>
      <c r="NE319" s="249"/>
      <c r="NF319" s="249"/>
      <c r="NG319" s="249"/>
      <c r="NH319" s="249"/>
      <c r="NI319" s="249"/>
      <c r="NJ319" s="249"/>
      <c r="NK319" s="249"/>
      <c r="NL319" s="249"/>
      <c r="NM319" s="249"/>
      <c r="NN319" s="249"/>
      <c r="NO319" s="249"/>
      <c r="NP319" s="249"/>
      <c r="NQ319" s="249"/>
      <c r="NR319" s="249"/>
      <c r="NS319" s="249"/>
      <c r="NT319" s="249"/>
      <c r="NU319" s="249"/>
      <c r="NV319" s="249"/>
      <c r="NW319" s="249"/>
      <c r="NX319" s="249"/>
      <c r="NY319" s="249"/>
      <c r="NZ319" s="249"/>
      <c r="OA319" s="249"/>
      <c r="OB319" s="249"/>
      <c r="OC319" s="249"/>
      <c r="OD319" s="249"/>
      <c r="OE319" s="249"/>
      <c r="OF319" s="249"/>
      <c r="OG319" s="249"/>
      <c r="OH319" s="249"/>
      <c r="OI319" s="249"/>
      <c r="OJ319" s="249"/>
      <c r="OK319" s="249"/>
      <c r="OL319" s="249"/>
      <c r="OM319" s="249"/>
      <c r="ON319" s="249"/>
      <c r="OO319" s="249"/>
      <c r="OP319" s="249"/>
      <c r="OQ319" s="249"/>
      <c r="OR319" s="249"/>
      <c r="OS319" s="249"/>
      <c r="OT319" s="249"/>
      <c r="OU319" s="249"/>
      <c r="OV319" s="249"/>
      <c r="OW319" s="249"/>
      <c r="OX319" s="249"/>
      <c r="OY319" s="249"/>
      <c r="OZ319" s="249"/>
      <c r="PA319" s="249"/>
      <c r="PB319" s="249"/>
      <c r="PC319" s="249"/>
      <c r="PD319" s="249"/>
      <c r="PE319" s="249"/>
      <c r="PF319" s="249"/>
      <c r="PG319" s="249"/>
      <c r="PH319" s="249"/>
      <c r="PI319" s="249"/>
      <c r="PJ319" s="249"/>
      <c r="PK319" s="249"/>
      <c r="PL319" s="249"/>
      <c r="PM319" s="249"/>
      <c r="PN319" s="249"/>
      <c r="PO319" s="249"/>
      <c r="PP319" s="249"/>
      <c r="PQ319" s="249"/>
      <c r="PR319" s="249"/>
      <c r="PS319" s="249"/>
      <c r="PT319" s="249"/>
      <c r="PU319" s="249"/>
      <c r="PV319" s="249"/>
      <c r="PW319" s="249"/>
      <c r="PX319" s="249"/>
      <c r="PY319" s="249"/>
      <c r="PZ319" s="249"/>
      <c r="QA319" s="249"/>
      <c r="QB319" s="249"/>
      <c r="QC319" s="249"/>
      <c r="QD319" s="249"/>
      <c r="QE319" s="249"/>
      <c r="QF319" s="249"/>
      <c r="QG319" s="249"/>
      <c r="QH319" s="249"/>
      <c r="QI319" s="249"/>
      <c r="QJ319" s="249"/>
      <c r="QK319" s="249"/>
      <c r="QL319" s="249"/>
      <c r="QM319" s="249"/>
      <c r="QN319" s="249"/>
      <c r="QO319" s="249"/>
      <c r="QP319" s="249"/>
      <c r="QQ319" s="249"/>
      <c r="QR319" s="249"/>
      <c r="QS319" s="249"/>
      <c r="QT319" s="249"/>
      <c r="QU319" s="249"/>
      <c r="QV319" s="249"/>
      <c r="QW319" s="249"/>
      <c r="QX319" s="249"/>
      <c r="QY319" s="249"/>
      <c r="QZ319" s="249"/>
      <c r="RA319" s="249"/>
      <c r="RB319" s="249"/>
      <c r="RC319" s="249"/>
      <c r="RD319" s="249"/>
      <c r="RE319" s="249"/>
      <c r="RF319" s="249"/>
      <c r="RG319" s="249"/>
      <c r="RH319" s="249"/>
      <c r="RI319" s="249"/>
      <c r="RJ319" s="249"/>
      <c r="RK319" s="249"/>
      <c r="RL319" s="249"/>
      <c r="RM319" s="249"/>
      <c r="RN319" s="249"/>
      <c r="RO319" s="249"/>
      <c r="RP319" s="249"/>
      <c r="RQ319" s="249"/>
      <c r="RR319" s="249"/>
      <c r="RS319" s="249"/>
      <c r="RT319" s="249"/>
      <c r="RU319" s="249"/>
      <c r="RV319" s="249"/>
      <c r="RW319" s="249"/>
      <c r="RX319" s="249"/>
      <c r="RY319" s="249"/>
      <c r="RZ319" s="249"/>
      <c r="SA319" s="249"/>
      <c r="SB319" s="249"/>
      <c r="SC319" s="249"/>
      <c r="SD319" s="249"/>
      <c r="SE319" s="249"/>
      <c r="SF319" s="249"/>
      <c r="SG319" s="249"/>
      <c r="SH319" s="249"/>
      <c r="SI319" s="249"/>
      <c r="SJ319" s="249"/>
      <c r="SK319" s="249"/>
      <c r="SL319" s="249"/>
      <c r="SM319" s="249"/>
      <c r="SN319" s="249"/>
      <c r="SO319" s="249"/>
      <c r="SP319" s="249"/>
      <c r="SQ319" s="249"/>
      <c r="SR319" s="249"/>
      <c r="SS319" s="249"/>
      <c r="ST319" s="249"/>
      <c r="SU319" s="249"/>
      <c r="SV319" s="249"/>
      <c r="SW319" s="249"/>
      <c r="SX319" s="249"/>
      <c r="SY319" s="249"/>
      <c r="SZ319" s="249"/>
      <c r="TA319" s="249"/>
      <c r="TB319" s="249"/>
      <c r="TC319" s="249"/>
      <c r="TD319" s="249"/>
      <c r="TE319" s="249"/>
      <c r="TF319" s="249"/>
      <c r="TG319" s="249"/>
      <c r="TH319" s="249"/>
      <c r="TI319" s="249"/>
      <c r="TJ319" s="249"/>
      <c r="TK319" s="249"/>
      <c r="TL319" s="249"/>
      <c r="TM319" s="249"/>
      <c r="TN319" s="249"/>
      <c r="TO319" s="249"/>
      <c r="TP319" s="249"/>
      <c r="TQ319" s="249"/>
      <c r="TR319" s="249"/>
      <c r="TS319" s="249"/>
      <c r="TT319" s="249"/>
      <c r="TU319" s="249"/>
      <c r="TV319" s="249"/>
      <c r="TW319" s="249"/>
      <c r="TX319" s="249"/>
      <c r="TY319" s="249"/>
      <c r="TZ319" s="249"/>
      <c r="UA319" s="249"/>
      <c r="UB319" s="249"/>
      <c r="UC319" s="249"/>
      <c r="UD319" s="249"/>
      <c r="UE319" s="249"/>
      <c r="UF319" s="249"/>
      <c r="UG319" s="249"/>
      <c r="UH319" s="249"/>
      <c r="UI319" s="249"/>
      <c r="UJ319" s="249"/>
      <c r="UK319" s="249"/>
      <c r="UL319" s="249"/>
      <c r="UM319" s="249"/>
      <c r="UN319" s="249"/>
      <c r="UO319" s="249"/>
      <c r="UP319" s="249"/>
      <c r="UQ319" s="249"/>
      <c r="UR319" s="249"/>
      <c r="US319" s="249"/>
      <c r="UT319" s="249"/>
      <c r="UU319" s="249"/>
      <c r="UV319" s="249"/>
      <c r="UW319" s="249"/>
      <c r="UX319" s="249"/>
      <c r="UY319" s="249"/>
      <c r="UZ319" s="249"/>
      <c r="VA319" s="249"/>
      <c r="VB319" s="249"/>
      <c r="VC319" s="249"/>
      <c r="VD319" s="249"/>
      <c r="VE319" s="249"/>
      <c r="VF319" s="249"/>
      <c r="VG319" s="249"/>
      <c r="VH319" s="249"/>
      <c r="VI319" s="249"/>
      <c r="VJ319" s="249"/>
      <c r="VK319" s="249"/>
      <c r="VL319" s="249"/>
      <c r="VM319" s="249"/>
      <c r="VN319" s="249"/>
      <c r="VO319" s="249"/>
      <c r="VP319" s="249"/>
      <c r="VQ319" s="249"/>
      <c r="VR319" s="249"/>
      <c r="VS319" s="249"/>
      <c r="VT319" s="249"/>
      <c r="VU319" s="249"/>
      <c r="VV319" s="249"/>
      <c r="VW319" s="249"/>
      <c r="VX319" s="249"/>
      <c r="VY319" s="249"/>
      <c r="VZ319" s="249"/>
      <c r="WA319" s="249"/>
      <c r="WB319" s="249"/>
      <c r="WC319" s="249"/>
      <c r="WD319" s="249"/>
      <c r="WE319" s="249"/>
      <c r="WF319" s="249"/>
      <c r="WG319" s="249"/>
      <c r="WH319" s="249"/>
      <c r="WI319" s="249"/>
      <c r="WJ319" s="249"/>
      <c r="WK319" s="249"/>
      <c r="WL319" s="249"/>
      <c r="WM319" s="249"/>
      <c r="WN319" s="249"/>
      <c r="WO319" s="249"/>
      <c r="WP319" s="249"/>
      <c r="WQ319" s="249"/>
      <c r="WR319" s="249"/>
      <c r="WS319" s="249"/>
      <c r="WT319" s="249"/>
      <c r="WU319" s="249"/>
      <c r="WV319" s="249"/>
      <c r="WW319" s="249"/>
      <c r="WX319" s="249"/>
      <c r="WY319" s="249"/>
      <c r="WZ319" s="249"/>
      <c r="XA319" s="249"/>
      <c r="XB319" s="249"/>
      <c r="XC319" s="249"/>
      <c r="XD319" s="249"/>
      <c r="XE319" s="249"/>
      <c r="XF319" s="249"/>
      <c r="XG319" s="249"/>
      <c r="XH319" s="249"/>
      <c r="XI319" s="249"/>
      <c r="XJ319" s="249"/>
      <c r="XK319" s="249"/>
      <c r="XL319" s="249"/>
      <c r="XM319" s="249"/>
      <c r="XN319" s="249"/>
      <c r="XO319" s="249"/>
      <c r="XP319" s="249"/>
      <c r="XQ319" s="249"/>
      <c r="XR319" s="249"/>
      <c r="XS319" s="249"/>
      <c r="XT319" s="249"/>
      <c r="XU319" s="249"/>
      <c r="XV319" s="249"/>
      <c r="XW319" s="249"/>
      <c r="XX319" s="249"/>
      <c r="XY319" s="249"/>
      <c r="XZ319" s="249"/>
      <c r="YA319" s="249"/>
      <c r="YB319" s="249"/>
      <c r="YC319" s="249"/>
      <c r="YD319" s="249"/>
      <c r="YE319" s="249"/>
      <c r="YF319" s="249"/>
      <c r="YG319" s="249"/>
      <c r="YH319" s="249"/>
      <c r="YI319" s="249"/>
      <c r="YJ319" s="249"/>
      <c r="YK319" s="249"/>
      <c r="YL319" s="249"/>
      <c r="YM319" s="249"/>
      <c r="YN319" s="249"/>
      <c r="YO319" s="249"/>
      <c r="YP319" s="249"/>
      <c r="YQ319" s="249"/>
      <c r="YR319" s="249"/>
      <c r="YS319" s="249"/>
      <c r="YT319" s="249"/>
      <c r="YU319" s="249"/>
      <c r="YV319" s="249"/>
      <c r="YW319" s="249"/>
      <c r="YX319" s="249"/>
      <c r="YY319" s="249"/>
      <c r="YZ319" s="249"/>
      <c r="ZA319" s="249"/>
      <c r="ZB319" s="249"/>
      <c r="ZC319" s="249"/>
      <c r="ZD319" s="249"/>
      <c r="ZE319" s="249"/>
      <c r="ZF319" s="249"/>
      <c r="ZG319" s="249"/>
      <c r="ZH319" s="249"/>
      <c r="ZI319" s="249"/>
      <c r="ZJ319" s="249"/>
      <c r="ZK319" s="249"/>
      <c r="ZL319" s="249"/>
      <c r="ZM319" s="249"/>
      <c r="ZN319" s="249"/>
      <c r="ZO319" s="249"/>
      <c r="ZP319" s="249"/>
      <c r="ZQ319" s="249"/>
      <c r="ZR319" s="249"/>
      <c r="ZS319" s="249"/>
      <c r="ZT319" s="249"/>
      <c r="ZU319" s="249"/>
      <c r="ZV319" s="249"/>
      <c r="ZW319" s="249"/>
      <c r="ZX319" s="249"/>
      <c r="ZY319" s="249"/>
      <c r="ZZ319" s="249"/>
      <c r="AAA319" s="249"/>
      <c r="AAB319" s="249"/>
      <c r="AAC319" s="249"/>
      <c r="AAD319" s="249"/>
      <c r="AAE319" s="249"/>
      <c r="AAF319" s="249"/>
      <c r="AAG319" s="249"/>
      <c r="AAH319" s="249"/>
      <c r="AAI319" s="249"/>
      <c r="AAJ319" s="249"/>
      <c r="AAK319" s="249"/>
      <c r="AAL319" s="249"/>
      <c r="AAM319" s="249"/>
      <c r="AAN319" s="249"/>
      <c r="AAO319" s="249"/>
      <c r="AAP319" s="249"/>
      <c r="AAQ319" s="249"/>
      <c r="AAR319" s="249"/>
      <c r="AAS319" s="249"/>
      <c r="AAT319" s="249"/>
      <c r="AAU319" s="249"/>
      <c r="AAV319" s="249"/>
      <c r="AAW319" s="249"/>
      <c r="AAX319" s="249"/>
      <c r="AAY319" s="249"/>
      <c r="AAZ319" s="249"/>
      <c r="ABA319" s="249"/>
      <c r="ABB319" s="249"/>
      <c r="ABC319" s="249"/>
      <c r="ABD319" s="249"/>
      <c r="ABE319" s="249"/>
      <c r="ABF319" s="249"/>
      <c r="ABG319" s="249"/>
      <c r="ABH319" s="249"/>
      <c r="ABI319" s="249"/>
      <c r="ABJ319" s="249"/>
      <c r="ABK319" s="249"/>
      <c r="ABL319" s="249"/>
      <c r="ABM319" s="249"/>
      <c r="ABN319" s="249"/>
      <c r="ABO319" s="249"/>
      <c r="ABP319" s="249"/>
      <c r="ABQ319" s="249"/>
      <c r="ABR319" s="249"/>
      <c r="ABS319" s="249"/>
      <c r="ABT319" s="249"/>
      <c r="ABU319" s="249"/>
      <c r="ABV319" s="249"/>
      <c r="ABW319" s="249"/>
      <c r="ABX319" s="249"/>
      <c r="ABY319" s="249"/>
      <c r="ABZ319" s="249"/>
      <c r="ACA319" s="249"/>
      <c r="ACB319" s="249"/>
      <c r="ACC319" s="249"/>
      <c r="ACD319" s="249"/>
      <c r="ACE319" s="249"/>
      <c r="ACF319" s="249"/>
      <c r="ACG319" s="249"/>
      <c r="ACH319" s="249"/>
      <c r="ACI319" s="249"/>
      <c r="ACJ319" s="249"/>
      <c r="ACK319" s="249"/>
      <c r="ACL319" s="249"/>
      <c r="ACM319" s="249"/>
      <c r="ACN319" s="249"/>
      <c r="ACO319" s="249"/>
      <c r="ACP319" s="249"/>
      <c r="ACQ319" s="249"/>
      <c r="ACR319" s="249"/>
      <c r="ACS319" s="249"/>
      <c r="ACT319" s="249"/>
      <c r="ACU319" s="249"/>
      <c r="ACV319" s="249"/>
      <c r="ACW319" s="249"/>
      <c r="ACX319" s="249"/>
      <c r="ACY319" s="249"/>
      <c r="ACZ319" s="249"/>
      <c r="ADA319" s="249"/>
      <c r="ADB319" s="249"/>
      <c r="ADC319" s="249"/>
      <c r="ADD319" s="249"/>
      <c r="ADE319" s="249"/>
      <c r="ADF319" s="249"/>
      <c r="ADG319" s="249"/>
      <c r="ADH319" s="249"/>
      <c r="ADI319" s="249"/>
      <c r="ADJ319" s="249"/>
      <c r="ADK319" s="249"/>
      <c r="ADL319" s="249"/>
      <c r="ADM319" s="249"/>
      <c r="ADN319" s="249"/>
      <c r="ADO319" s="249"/>
      <c r="ADP319" s="249"/>
      <c r="ADQ319" s="249"/>
      <c r="ADR319" s="249"/>
      <c r="ADS319" s="249"/>
      <c r="ADT319" s="249"/>
      <c r="ADU319" s="249"/>
      <c r="ADV319" s="249"/>
      <c r="ADW319" s="249"/>
      <c r="ADX319" s="249"/>
      <c r="ADY319" s="249"/>
      <c r="ADZ319" s="249"/>
      <c r="AEA319" s="249"/>
      <c r="AEB319" s="249"/>
      <c r="AEC319" s="249"/>
      <c r="AED319" s="249"/>
      <c r="AEE319" s="249"/>
      <c r="AEF319" s="249"/>
      <c r="AEG319" s="249"/>
      <c r="AEH319" s="249"/>
      <c r="AEI319" s="249"/>
      <c r="AEJ319" s="249"/>
      <c r="AEK319" s="249"/>
      <c r="AEL319" s="249"/>
      <c r="AEM319" s="249"/>
      <c r="AEN319" s="249"/>
      <c r="AEO319" s="249"/>
      <c r="AEP319" s="249"/>
      <c r="AEQ319" s="249"/>
      <c r="AER319" s="249"/>
      <c r="AES319" s="249"/>
      <c r="AET319" s="249"/>
      <c r="AEU319" s="249"/>
      <c r="AEV319" s="249"/>
      <c r="AEW319" s="249"/>
      <c r="AEX319" s="249"/>
      <c r="AEY319" s="249"/>
      <c r="AEZ319" s="249"/>
      <c r="AFA319" s="249"/>
      <c r="AFB319" s="249"/>
      <c r="AFC319" s="249"/>
      <c r="AFD319" s="249"/>
      <c r="AFE319" s="249"/>
      <c r="AFF319" s="249"/>
      <c r="AFG319" s="249"/>
      <c r="AFH319" s="249"/>
      <c r="AFI319" s="249"/>
      <c r="AFJ319" s="249"/>
      <c r="AFK319" s="249"/>
      <c r="AFL319" s="249"/>
      <c r="AFM319" s="249"/>
      <c r="AFN319" s="249"/>
      <c r="AFO319" s="249"/>
      <c r="AFP319" s="249"/>
      <c r="AFQ319" s="249"/>
      <c r="AFR319" s="249"/>
      <c r="AFS319" s="249"/>
      <c r="AFT319" s="249"/>
      <c r="AFU319" s="249"/>
      <c r="AFV319" s="249"/>
      <c r="AFW319" s="249"/>
      <c r="AFX319" s="249"/>
      <c r="AFY319" s="249"/>
      <c r="AFZ319" s="249"/>
      <c r="AGA319" s="249"/>
      <c r="AGB319" s="249"/>
      <c r="AGC319" s="249"/>
      <c r="AGD319" s="249"/>
      <c r="AGE319" s="249"/>
      <c r="AGF319" s="249"/>
      <c r="AGG319" s="249"/>
      <c r="AGH319" s="249"/>
      <c r="AGI319" s="249"/>
      <c r="AGJ319" s="249"/>
      <c r="AGK319" s="249"/>
      <c r="AGL319" s="249"/>
      <c r="AGM319" s="249"/>
      <c r="AGN319" s="249"/>
      <c r="AGO319" s="249"/>
      <c r="AGP319" s="249"/>
      <c r="AGQ319" s="249"/>
      <c r="AGR319" s="249"/>
      <c r="AGS319" s="249"/>
      <c r="AGT319" s="249"/>
      <c r="AGU319" s="249"/>
      <c r="AGV319" s="249"/>
      <c r="AGW319" s="249"/>
      <c r="AGX319" s="249"/>
      <c r="AGY319" s="249"/>
      <c r="AGZ319" s="249"/>
      <c r="AHA319" s="249"/>
      <c r="AHB319" s="249"/>
      <c r="AHC319" s="249"/>
      <c r="AHD319" s="249"/>
      <c r="AHE319" s="249"/>
      <c r="AHF319" s="249"/>
      <c r="AHG319" s="249"/>
      <c r="AHH319" s="249"/>
      <c r="AHI319" s="249"/>
      <c r="AHJ319" s="249"/>
      <c r="AHK319" s="249"/>
      <c r="AHL319" s="249"/>
      <c r="AHM319" s="249"/>
      <c r="AHN319" s="249"/>
      <c r="AHO319" s="249"/>
      <c r="AHP319" s="249"/>
      <c r="AHQ319" s="249"/>
      <c r="AHR319" s="249"/>
      <c r="AHS319" s="249"/>
      <c r="AHT319" s="249"/>
      <c r="AHU319" s="249"/>
      <c r="AHV319" s="249"/>
      <c r="AHW319" s="249"/>
      <c r="AHX319" s="249"/>
      <c r="AHY319" s="249"/>
      <c r="AHZ319" s="249"/>
      <c r="AIA319" s="249"/>
      <c r="AIB319" s="249"/>
      <c r="AIC319" s="249"/>
      <c r="AID319" s="249"/>
      <c r="AIE319" s="249"/>
      <c r="AIF319" s="249"/>
      <c r="AIG319" s="249"/>
      <c r="AIH319" s="249"/>
      <c r="AII319" s="249"/>
      <c r="AIJ319" s="249"/>
      <c r="AIK319" s="249"/>
      <c r="AIL319" s="249"/>
      <c r="AIM319" s="249"/>
      <c r="AIN319" s="249"/>
      <c r="AIO319" s="249"/>
      <c r="AIP319" s="249"/>
      <c r="AIQ319" s="249"/>
      <c r="AIR319" s="249"/>
      <c r="AIS319" s="249"/>
      <c r="AIT319" s="249"/>
      <c r="AIU319" s="249"/>
      <c r="AIV319" s="249"/>
      <c r="AIW319" s="249"/>
      <c r="AIX319" s="249"/>
      <c r="AIY319" s="249"/>
      <c r="AIZ319" s="249"/>
      <c r="AJA319" s="249"/>
      <c r="AJB319" s="249"/>
      <c r="AJC319" s="249"/>
      <c r="AJD319" s="249"/>
      <c r="AJE319" s="249"/>
      <c r="AJF319" s="249"/>
      <c r="AJG319" s="249"/>
      <c r="AJH319" s="249"/>
      <c r="AJI319" s="249"/>
      <c r="AJJ319" s="249"/>
      <c r="AJK319" s="249"/>
      <c r="AJL319" s="249"/>
      <c r="AJM319" s="249"/>
      <c r="AJN319" s="249"/>
      <c r="AJO319" s="249"/>
      <c r="AJP319" s="249"/>
      <c r="AJQ319" s="249"/>
      <c r="AJR319" s="249"/>
      <c r="AJS319" s="249"/>
      <c r="AJT319" s="249"/>
      <c r="AJU319" s="249"/>
      <c r="AJV319" s="249"/>
      <c r="AJW319" s="249"/>
      <c r="AJX319" s="249"/>
      <c r="AJY319" s="249"/>
      <c r="AJZ319" s="249"/>
      <c r="AKA319" s="249"/>
      <c r="AKB319" s="249"/>
      <c r="AKC319" s="249"/>
      <c r="AKD319" s="249"/>
      <c r="AKE319" s="249"/>
      <c r="AKF319" s="249"/>
      <c r="AKG319" s="249"/>
      <c r="AKH319" s="249"/>
      <c r="AKI319" s="249"/>
      <c r="AKJ319" s="249"/>
      <c r="AKK319" s="249"/>
      <c r="AKL319" s="249"/>
      <c r="AKM319" s="249"/>
      <c r="AKN319" s="249"/>
      <c r="AKO319" s="249"/>
      <c r="AKP319" s="249"/>
      <c r="AKQ319" s="249"/>
      <c r="AKR319" s="249"/>
      <c r="AKS319" s="249"/>
      <c r="AKT319" s="249"/>
      <c r="AKU319" s="249"/>
      <c r="AKV319" s="249"/>
      <c r="AKW319" s="249"/>
      <c r="AKX319" s="249"/>
      <c r="AKY319" s="249"/>
      <c r="AKZ319" s="249"/>
      <c r="ALA319" s="249"/>
      <c r="ALB319" s="249"/>
      <c r="ALC319" s="249"/>
      <c r="ALD319" s="249"/>
      <c r="ALE319" s="249"/>
      <c r="ALF319" s="249"/>
      <c r="ALG319" s="249"/>
      <c r="ALH319" s="249"/>
      <c r="ALI319" s="249"/>
      <c r="ALJ319" s="249"/>
      <c r="ALK319" s="249"/>
      <c r="ALL319" s="249"/>
      <c r="ALM319" s="249"/>
      <c r="ALN319" s="249"/>
      <c r="ALO319" s="249"/>
      <c r="ALP319" s="249"/>
      <c r="ALQ319" s="249"/>
      <c r="ALR319" s="249"/>
      <c r="ALS319" s="249"/>
      <c r="ALT319" s="249"/>
      <c r="ALU319" s="249"/>
      <c r="ALV319" s="249"/>
      <c r="ALW319" s="249"/>
      <c r="ALX319" s="249"/>
      <c r="ALY319" s="249"/>
      <c r="ALZ319" s="249"/>
      <c r="AMA319" s="249"/>
      <c r="AMB319" s="249"/>
      <c r="AMC319" s="249"/>
      <c r="AMD319" s="249"/>
      <c r="AME319" s="249"/>
      <c r="AMF319" s="249"/>
      <c r="AMG319" s="249"/>
      <c r="AMH319" s="249"/>
      <c r="AMI319" s="249"/>
      <c r="AMJ319" s="249"/>
      <c r="AMK319" s="249"/>
      <c r="AML319" s="249"/>
      <c r="AMM319" s="249"/>
      <c r="AMN319" s="249"/>
      <c r="AMO319" s="249"/>
      <c r="AMP319" s="249"/>
      <c r="AMQ319" s="249"/>
      <c r="AMR319" s="249"/>
      <c r="AMS319" s="249"/>
      <c r="AMT319" s="249"/>
      <c r="AMU319" s="249"/>
      <c r="AMV319" s="249"/>
      <c r="AMW319" s="249"/>
      <c r="AMX319" s="249"/>
      <c r="AMY319" s="249"/>
      <c r="AMZ319" s="249"/>
      <c r="ANA319" s="249"/>
      <c r="ANB319" s="249"/>
      <c r="ANC319" s="249"/>
      <c r="AND319" s="249"/>
      <c r="ANE319" s="249"/>
      <c r="ANF319" s="249"/>
      <c r="ANG319" s="249"/>
      <c r="ANH319" s="249"/>
      <c r="ANI319" s="249"/>
      <c r="ANJ319" s="249"/>
      <c r="ANK319" s="249"/>
      <c r="ANL319" s="249"/>
      <c r="ANM319" s="249"/>
      <c r="ANN319" s="249"/>
      <c r="ANO319" s="249"/>
      <c r="ANP319" s="249"/>
      <c r="ANQ319" s="249"/>
      <c r="ANR319" s="249"/>
      <c r="ANS319" s="249"/>
      <c r="ANT319" s="249"/>
      <c r="ANU319" s="249"/>
      <c r="ANV319" s="249"/>
      <c r="ANW319" s="249"/>
      <c r="ANX319" s="249"/>
      <c r="ANY319" s="249"/>
      <c r="ANZ319" s="249"/>
      <c r="AOA319" s="249"/>
      <c r="AOB319" s="249"/>
      <c r="AOC319" s="249"/>
      <c r="AOD319" s="249"/>
      <c r="AOE319" s="249"/>
      <c r="AOF319" s="249"/>
      <c r="AOG319" s="249"/>
      <c r="AOH319" s="249"/>
      <c r="AOI319" s="249"/>
      <c r="AOJ319" s="249"/>
      <c r="AOK319" s="249"/>
      <c r="AOL319" s="249"/>
      <c r="AOM319" s="249"/>
      <c r="AON319" s="249"/>
      <c r="AOO319" s="249"/>
      <c r="AOP319" s="249"/>
      <c r="AOQ319" s="249"/>
      <c r="AOR319" s="249"/>
      <c r="AOS319" s="249"/>
      <c r="AOT319" s="249"/>
      <c r="AOU319" s="249"/>
      <c r="AOV319" s="249"/>
      <c r="AOW319" s="249"/>
      <c r="AOX319" s="249"/>
      <c r="AOY319" s="249"/>
      <c r="AOZ319" s="249"/>
      <c r="APA319" s="249"/>
      <c r="APB319" s="249"/>
      <c r="APC319" s="249"/>
      <c r="APD319" s="249"/>
      <c r="APE319" s="249"/>
      <c r="APF319" s="249"/>
      <c r="APG319" s="249"/>
      <c r="APH319" s="249"/>
      <c r="API319" s="249"/>
      <c r="APJ319" s="249"/>
      <c r="APK319" s="249"/>
      <c r="APL319" s="249"/>
      <c r="APM319" s="249"/>
      <c r="APN319" s="249"/>
      <c r="APO319" s="249"/>
      <c r="APP319" s="249"/>
    </row>
    <row r="320" spans="1:1108" s="221" customFormat="1">
      <c r="A320" s="42">
        <v>603</v>
      </c>
      <c r="B320" s="168">
        <v>306</v>
      </c>
      <c r="C320" s="407">
        <v>110319</v>
      </c>
      <c r="D320" s="174">
        <v>110319</v>
      </c>
      <c r="E320" s="70" t="s">
        <v>1511</v>
      </c>
      <c r="F320" s="302" t="s">
        <v>1594</v>
      </c>
      <c r="G320" s="310" t="s">
        <v>1583</v>
      </c>
      <c r="H320" s="310" t="s">
        <v>1586</v>
      </c>
      <c r="I320" s="310" t="s">
        <v>1585</v>
      </c>
      <c r="J320" s="73"/>
      <c r="K320" s="73" t="s">
        <v>1595</v>
      </c>
      <c r="L320" s="74"/>
      <c r="M320" s="70" t="s">
        <v>1596</v>
      </c>
      <c r="N320" s="74" t="s">
        <v>293</v>
      </c>
      <c r="O320" s="177">
        <v>110319</v>
      </c>
      <c r="P320" s="401"/>
      <c r="Q320" s="401" t="s">
        <v>0</v>
      </c>
      <c r="R320" s="401"/>
      <c r="S320" s="109" t="s">
        <v>0</v>
      </c>
      <c r="T320" s="109"/>
      <c r="U320" s="109" t="s">
        <v>0</v>
      </c>
      <c r="V320" s="109"/>
      <c r="W320" s="109" t="s">
        <v>0</v>
      </c>
      <c r="X320" s="109"/>
      <c r="Y320" s="109" t="s">
        <v>0</v>
      </c>
      <c r="Z320" s="109"/>
      <c r="AA320" s="109" t="s">
        <v>0</v>
      </c>
      <c r="AB320" s="109"/>
      <c r="AC320" s="109" t="s">
        <v>0</v>
      </c>
      <c r="AD320" s="109"/>
      <c r="AE320" s="109" t="s">
        <v>0</v>
      </c>
      <c r="AF320" s="77"/>
      <c r="AG320" s="78"/>
      <c r="AH320" s="78"/>
      <c r="AI320" s="77" t="s">
        <v>0</v>
      </c>
      <c r="AJ320" s="78"/>
      <c r="AK320" s="78"/>
      <c r="AL320" s="25" t="s">
        <v>11</v>
      </c>
      <c r="AM320" s="25"/>
      <c r="AN320" s="25"/>
      <c r="AO320" s="25"/>
      <c r="AP320" s="111"/>
      <c r="AQ320" s="111" t="s">
        <v>7</v>
      </c>
      <c r="AR320" s="83"/>
      <c r="AS320" s="83"/>
      <c r="AT320" s="265"/>
      <c r="AU320" s="266"/>
      <c r="AV320" s="266"/>
      <c r="AW320" s="74" t="s">
        <v>206</v>
      </c>
      <c r="AX320" s="74" t="s">
        <v>207</v>
      </c>
      <c r="AY320" s="74" t="s">
        <v>208</v>
      </c>
      <c r="AZ320" s="74" t="s">
        <v>209</v>
      </c>
      <c r="BA320" s="152" t="s">
        <v>12</v>
      </c>
      <c r="BB320" s="419" t="s">
        <v>1520</v>
      </c>
      <c r="BC320" s="419" t="s">
        <v>1521</v>
      </c>
      <c r="BD320" s="419" t="s">
        <v>1522</v>
      </c>
      <c r="BE320" s="87" t="s">
        <v>1511</v>
      </c>
      <c r="BF320" s="96" t="s">
        <v>170</v>
      </c>
      <c r="BG320" s="96" t="s">
        <v>169</v>
      </c>
      <c r="BH320" s="96" t="s">
        <v>89</v>
      </c>
      <c r="BI320" s="173"/>
      <c r="BJ320" s="173"/>
      <c r="BK320" s="173"/>
      <c r="BL320" s="173"/>
      <c r="BM320" s="154" t="s">
        <v>294</v>
      </c>
      <c r="BN320" s="157" t="s">
        <v>295</v>
      </c>
      <c r="BO320" s="157" t="s">
        <v>296</v>
      </c>
      <c r="BP320" s="156" t="s">
        <v>297</v>
      </c>
      <c r="BQ320" s="155" t="s">
        <v>298</v>
      </c>
      <c r="BR320" s="155" t="s">
        <v>299</v>
      </c>
      <c r="BS320" s="121" t="s">
        <v>300</v>
      </c>
      <c r="BT320" s="121" t="s">
        <v>301</v>
      </c>
      <c r="BU320" s="121" t="s">
        <v>294</v>
      </c>
      <c r="BV320" s="121" t="s">
        <v>302</v>
      </c>
      <c r="BW320" s="121" t="s">
        <v>296</v>
      </c>
      <c r="BX320" s="121" t="s">
        <v>297</v>
      </c>
      <c r="BY320" s="121" t="s">
        <v>283</v>
      </c>
      <c r="BZ320" s="154"/>
      <c r="CA320" s="154"/>
      <c r="CB320" s="154"/>
      <c r="CC320" s="154"/>
      <c r="CD320" s="154"/>
      <c r="CE320" s="154"/>
      <c r="CF320" s="154"/>
      <c r="CG320" s="154"/>
      <c r="CH320" s="154"/>
      <c r="CI320" s="154"/>
      <c r="CJ320" s="154"/>
      <c r="CK320" s="91"/>
      <c r="CL320" s="91"/>
      <c r="CM320" s="91"/>
      <c r="CN320" s="91"/>
      <c r="CO320" s="91"/>
      <c r="CP320" s="91"/>
      <c r="CQ320" s="91"/>
      <c r="CR320" s="91"/>
      <c r="CS320" s="91"/>
      <c r="CT320" s="91"/>
      <c r="CU320" s="91"/>
      <c r="CV320" s="91"/>
      <c r="CW320" s="91"/>
      <c r="CX320" s="91"/>
      <c r="CY320" s="91"/>
      <c r="CZ320" s="91"/>
      <c r="DA320" s="92"/>
      <c r="DB320" s="92"/>
      <c r="DC320" s="92"/>
      <c r="DD320" s="92"/>
      <c r="DE320" s="91" t="s">
        <v>12</v>
      </c>
      <c r="DF320" s="92"/>
      <c r="DG320" s="91"/>
      <c r="DH320" s="91"/>
      <c r="DI320" s="92"/>
      <c r="DJ320" s="91"/>
      <c r="DK320" s="91"/>
      <c r="DL320" s="91"/>
      <c r="DM320" s="127" t="s">
        <v>283</v>
      </c>
      <c r="DN320" s="127" t="s">
        <v>283</v>
      </c>
      <c r="DO320" s="127" t="s">
        <v>283</v>
      </c>
      <c r="DP320" s="127"/>
      <c r="DQ320" s="91"/>
      <c r="DR320" s="91"/>
      <c r="DS320" s="91"/>
      <c r="DT320" s="91"/>
      <c r="DU320" s="91"/>
      <c r="DV320" s="91"/>
      <c r="DW320" s="91"/>
      <c r="DX320" s="91"/>
      <c r="DY320" s="91"/>
      <c r="DZ320" s="91"/>
      <c r="EA320" s="91"/>
      <c r="EB320" s="91"/>
      <c r="EC320" s="91"/>
      <c r="ED320" s="91"/>
      <c r="EE320" s="91"/>
      <c r="EF320" s="91"/>
      <c r="EG320" s="94"/>
      <c r="EH320" s="94"/>
      <c r="EI320" s="95"/>
      <c r="EJ320" s="95"/>
      <c r="EK320" s="96"/>
      <c r="EL320" s="74"/>
      <c r="EM320" s="74"/>
      <c r="EN320" s="137"/>
      <c r="EO320" s="185"/>
      <c r="EP320" s="185"/>
      <c r="EQ320" s="185" t="s">
        <v>1591</v>
      </c>
      <c r="ER320" s="185" t="s">
        <v>1592</v>
      </c>
      <c r="ES320" s="185" t="s">
        <v>1593</v>
      </c>
      <c r="ET320" s="185"/>
      <c r="EU320" s="185"/>
      <c r="EV320" s="137"/>
      <c r="EW320" s="137"/>
      <c r="EX320" s="355" t="s">
        <v>936</v>
      </c>
      <c r="EY320" s="355"/>
      <c r="EZ320" s="355" t="s">
        <v>953</v>
      </c>
      <c r="FA320" s="355" t="s">
        <v>962</v>
      </c>
      <c r="FB320" s="355" t="s">
        <v>978</v>
      </c>
      <c r="FC320" s="355" t="s">
        <v>980</v>
      </c>
      <c r="FD320" s="355" t="s">
        <v>397</v>
      </c>
      <c r="FE320" s="355" t="s">
        <v>1597</v>
      </c>
      <c r="FF320" s="248"/>
      <c r="FG320" s="248"/>
      <c r="FH320" s="248"/>
      <c r="FI320" s="248"/>
      <c r="FJ320" s="248"/>
      <c r="FK320" s="248"/>
      <c r="FL320" s="135">
        <v>1</v>
      </c>
      <c r="FM320" s="136"/>
      <c r="FN320" s="136"/>
      <c r="FO320" s="136"/>
      <c r="FP320" s="136"/>
      <c r="FQ320" s="136"/>
      <c r="FR320" s="136"/>
      <c r="FS320" s="136"/>
      <c r="FT320" s="136"/>
      <c r="FU320" s="136"/>
      <c r="FV320" s="136"/>
      <c r="FW320" s="249"/>
      <c r="FX320" s="249"/>
      <c r="FY320" s="249"/>
      <c r="FZ320" s="249"/>
      <c r="GA320" s="249"/>
      <c r="GB320" s="249"/>
      <c r="GC320" s="249"/>
      <c r="GD320" s="249"/>
      <c r="GE320" s="249"/>
      <c r="GF320" s="249"/>
      <c r="GG320" s="249"/>
      <c r="GH320" s="249"/>
      <c r="GI320" s="249"/>
      <c r="GJ320" s="249"/>
      <c r="GK320" s="249"/>
      <c r="GL320" s="249"/>
      <c r="GM320" s="249"/>
      <c r="GN320" s="249"/>
      <c r="GO320" s="249"/>
      <c r="GP320" s="249"/>
      <c r="GQ320" s="249"/>
      <c r="GR320" s="249"/>
      <c r="GS320" s="249"/>
      <c r="GT320" s="249"/>
      <c r="GU320" s="249"/>
      <c r="GV320" s="249"/>
      <c r="GW320" s="249"/>
      <c r="GX320" s="249"/>
      <c r="GY320" s="249"/>
      <c r="GZ320" s="249"/>
      <c r="HA320" s="249"/>
      <c r="HB320" s="249"/>
      <c r="HC320" s="249"/>
      <c r="HD320" s="249"/>
      <c r="HE320" s="249"/>
      <c r="HF320" s="249"/>
      <c r="HG320" s="249"/>
      <c r="HH320" s="249"/>
      <c r="HI320" s="249"/>
      <c r="HJ320" s="249"/>
      <c r="HK320" s="249"/>
      <c r="HL320" s="249"/>
      <c r="HM320" s="249"/>
      <c r="HN320" s="249"/>
      <c r="HO320" s="249"/>
      <c r="HP320" s="249"/>
      <c r="HQ320" s="249"/>
      <c r="HR320" s="249"/>
      <c r="HS320" s="249"/>
      <c r="HT320" s="249"/>
      <c r="HU320" s="249"/>
      <c r="HV320" s="249"/>
      <c r="HW320" s="249"/>
      <c r="HX320" s="249"/>
      <c r="HY320" s="249"/>
      <c r="HZ320" s="249"/>
      <c r="IA320" s="249"/>
      <c r="IB320" s="249"/>
      <c r="IC320" s="249"/>
      <c r="ID320" s="249"/>
      <c r="IE320" s="249"/>
      <c r="IF320" s="249"/>
      <c r="IG320" s="249"/>
      <c r="IH320" s="249"/>
      <c r="II320" s="249"/>
      <c r="IJ320" s="249"/>
      <c r="IK320" s="249"/>
      <c r="IL320" s="249"/>
      <c r="IM320" s="249"/>
      <c r="IN320" s="249"/>
      <c r="IO320" s="249"/>
      <c r="IP320" s="249"/>
      <c r="IQ320" s="249"/>
      <c r="IR320" s="249"/>
      <c r="IS320" s="249"/>
      <c r="IT320" s="249"/>
      <c r="IU320" s="249"/>
      <c r="IV320" s="249"/>
      <c r="IW320" s="249"/>
      <c r="IX320" s="249"/>
      <c r="IY320" s="249"/>
      <c r="IZ320" s="249"/>
      <c r="JA320" s="249"/>
      <c r="JB320" s="249"/>
      <c r="JC320" s="249"/>
      <c r="JD320" s="249"/>
      <c r="JE320" s="249"/>
      <c r="JF320" s="249"/>
      <c r="JG320" s="249"/>
      <c r="JH320" s="249"/>
      <c r="JI320" s="249"/>
      <c r="JJ320" s="249"/>
      <c r="JK320" s="249"/>
      <c r="JL320" s="249"/>
      <c r="JM320" s="249"/>
      <c r="JN320" s="249"/>
      <c r="JO320" s="249"/>
      <c r="JP320" s="249"/>
      <c r="JQ320" s="249"/>
      <c r="JR320" s="249"/>
      <c r="JS320" s="249"/>
      <c r="JT320" s="249"/>
      <c r="JU320" s="249"/>
      <c r="JV320" s="249"/>
      <c r="JW320" s="249"/>
      <c r="JX320" s="249"/>
      <c r="JY320" s="249"/>
      <c r="JZ320" s="249"/>
      <c r="KA320" s="249"/>
      <c r="KB320" s="249"/>
      <c r="KC320" s="249"/>
      <c r="KD320" s="249"/>
      <c r="KE320" s="249"/>
      <c r="KF320" s="249"/>
      <c r="KG320" s="249"/>
      <c r="KH320" s="249"/>
      <c r="KI320" s="249"/>
      <c r="KJ320" s="249"/>
      <c r="KK320" s="249"/>
      <c r="KL320" s="249"/>
      <c r="KM320" s="249"/>
      <c r="KN320" s="249"/>
      <c r="KO320" s="249"/>
      <c r="KP320" s="249"/>
      <c r="KQ320" s="249"/>
      <c r="KR320" s="249"/>
      <c r="KS320" s="249"/>
      <c r="KT320" s="249"/>
      <c r="KU320" s="249"/>
      <c r="KV320" s="249"/>
      <c r="KW320" s="249"/>
      <c r="KX320" s="249"/>
      <c r="KY320" s="249"/>
      <c r="KZ320" s="249"/>
      <c r="LA320" s="249"/>
      <c r="LB320" s="249"/>
      <c r="LC320" s="249"/>
      <c r="LD320" s="249"/>
      <c r="LE320" s="249"/>
      <c r="LF320" s="249"/>
      <c r="LG320" s="249"/>
      <c r="LH320" s="249"/>
      <c r="LI320" s="249"/>
      <c r="LJ320" s="249"/>
      <c r="LK320" s="249"/>
      <c r="LL320" s="249"/>
      <c r="LM320" s="249"/>
      <c r="LN320" s="249"/>
      <c r="LO320" s="249"/>
      <c r="LP320" s="249"/>
      <c r="LQ320" s="249"/>
      <c r="LR320" s="249"/>
      <c r="LS320" s="249"/>
      <c r="LT320" s="249"/>
      <c r="LU320" s="249"/>
      <c r="LV320" s="249"/>
      <c r="LW320" s="249"/>
      <c r="LX320" s="249"/>
      <c r="LY320" s="249"/>
      <c r="LZ320" s="249"/>
      <c r="MA320" s="249"/>
      <c r="MB320" s="249"/>
      <c r="MC320" s="249"/>
      <c r="MD320" s="249"/>
      <c r="ME320" s="249"/>
      <c r="MF320" s="249"/>
      <c r="MG320" s="249"/>
      <c r="MH320" s="249"/>
      <c r="MI320" s="249"/>
      <c r="MJ320" s="249"/>
      <c r="MK320" s="249"/>
      <c r="ML320" s="249"/>
      <c r="MM320" s="249"/>
      <c r="MN320" s="249"/>
      <c r="MO320" s="249"/>
      <c r="MP320" s="249"/>
      <c r="MQ320" s="249"/>
      <c r="MR320" s="249"/>
      <c r="MS320" s="249"/>
      <c r="MT320" s="249"/>
      <c r="MU320" s="249"/>
      <c r="MV320" s="249"/>
      <c r="MW320" s="249"/>
      <c r="MX320" s="249"/>
      <c r="MY320" s="249"/>
      <c r="MZ320" s="249"/>
      <c r="NA320" s="249"/>
      <c r="NB320" s="249"/>
      <c r="NC320" s="249"/>
      <c r="ND320" s="249"/>
      <c r="NE320" s="249"/>
      <c r="NF320" s="249"/>
      <c r="NG320" s="249"/>
      <c r="NH320" s="249"/>
      <c r="NI320" s="249"/>
      <c r="NJ320" s="249"/>
      <c r="NK320" s="249"/>
      <c r="NL320" s="249"/>
      <c r="NM320" s="249"/>
      <c r="NN320" s="249"/>
      <c r="NO320" s="249"/>
      <c r="NP320" s="249"/>
      <c r="NQ320" s="249"/>
      <c r="NR320" s="249"/>
      <c r="NS320" s="249"/>
      <c r="NT320" s="249"/>
      <c r="NU320" s="249"/>
      <c r="NV320" s="249"/>
      <c r="NW320" s="249"/>
      <c r="NX320" s="249"/>
      <c r="NY320" s="249"/>
      <c r="NZ320" s="249"/>
      <c r="OA320" s="249"/>
      <c r="OB320" s="249"/>
      <c r="OC320" s="249"/>
      <c r="OD320" s="249"/>
      <c r="OE320" s="249"/>
      <c r="OF320" s="249"/>
      <c r="OG320" s="249"/>
      <c r="OH320" s="249"/>
      <c r="OI320" s="249"/>
      <c r="OJ320" s="249"/>
      <c r="OK320" s="249"/>
      <c r="OL320" s="249"/>
      <c r="OM320" s="249"/>
      <c r="ON320" s="249"/>
      <c r="OO320" s="249"/>
      <c r="OP320" s="249"/>
      <c r="OQ320" s="249"/>
      <c r="OR320" s="249"/>
      <c r="OS320" s="249"/>
      <c r="OT320" s="249"/>
      <c r="OU320" s="249"/>
      <c r="OV320" s="249"/>
      <c r="OW320" s="249"/>
      <c r="OX320" s="249"/>
      <c r="OY320" s="249"/>
      <c r="OZ320" s="249"/>
      <c r="PA320" s="249"/>
      <c r="PB320" s="249"/>
      <c r="PC320" s="249"/>
      <c r="PD320" s="249"/>
      <c r="PE320" s="249"/>
      <c r="PF320" s="249"/>
      <c r="PG320" s="249"/>
      <c r="PH320" s="249"/>
      <c r="PI320" s="249"/>
      <c r="PJ320" s="249"/>
      <c r="PK320" s="249"/>
      <c r="PL320" s="249"/>
      <c r="PM320" s="249"/>
      <c r="PN320" s="249"/>
      <c r="PO320" s="249"/>
      <c r="PP320" s="249"/>
      <c r="PQ320" s="249"/>
      <c r="PR320" s="249"/>
      <c r="PS320" s="249"/>
      <c r="PT320" s="249"/>
      <c r="PU320" s="249"/>
      <c r="PV320" s="249"/>
      <c r="PW320" s="249"/>
      <c r="PX320" s="249"/>
      <c r="PY320" s="249"/>
      <c r="PZ320" s="249"/>
      <c r="QA320" s="249"/>
      <c r="QB320" s="249"/>
      <c r="QC320" s="249"/>
      <c r="QD320" s="249"/>
      <c r="QE320" s="249"/>
      <c r="QF320" s="249"/>
      <c r="QG320" s="249"/>
      <c r="QH320" s="249"/>
      <c r="QI320" s="249"/>
      <c r="QJ320" s="249"/>
      <c r="QK320" s="249"/>
      <c r="QL320" s="249"/>
      <c r="QM320" s="249"/>
      <c r="QN320" s="249"/>
      <c r="QO320" s="249"/>
      <c r="QP320" s="249"/>
      <c r="QQ320" s="249"/>
      <c r="QR320" s="249"/>
      <c r="QS320" s="249"/>
      <c r="QT320" s="249"/>
      <c r="QU320" s="249"/>
      <c r="QV320" s="249"/>
      <c r="QW320" s="249"/>
      <c r="QX320" s="249"/>
      <c r="QY320" s="249"/>
      <c r="QZ320" s="249"/>
      <c r="RA320" s="249"/>
      <c r="RB320" s="249"/>
      <c r="RC320" s="249"/>
      <c r="RD320" s="249"/>
      <c r="RE320" s="249"/>
      <c r="RF320" s="249"/>
      <c r="RG320" s="249"/>
      <c r="RH320" s="249"/>
      <c r="RI320" s="249"/>
      <c r="RJ320" s="249"/>
      <c r="RK320" s="249"/>
      <c r="RL320" s="249"/>
      <c r="RM320" s="249"/>
      <c r="RN320" s="249"/>
      <c r="RO320" s="249"/>
      <c r="RP320" s="249"/>
      <c r="RQ320" s="249"/>
      <c r="RR320" s="249"/>
      <c r="RS320" s="249"/>
      <c r="RT320" s="249"/>
      <c r="RU320" s="249"/>
      <c r="RV320" s="249"/>
      <c r="RW320" s="249"/>
      <c r="RX320" s="249"/>
      <c r="RY320" s="249"/>
      <c r="RZ320" s="249"/>
      <c r="SA320" s="249"/>
      <c r="SB320" s="249"/>
      <c r="SC320" s="249"/>
      <c r="SD320" s="249"/>
      <c r="SE320" s="249"/>
      <c r="SF320" s="249"/>
      <c r="SG320" s="249"/>
      <c r="SH320" s="249"/>
      <c r="SI320" s="249"/>
      <c r="SJ320" s="249"/>
      <c r="SK320" s="249"/>
      <c r="SL320" s="249"/>
      <c r="SM320" s="249"/>
      <c r="SN320" s="249"/>
      <c r="SO320" s="249"/>
      <c r="SP320" s="249"/>
      <c r="SQ320" s="249"/>
      <c r="SR320" s="249"/>
      <c r="SS320" s="249"/>
      <c r="ST320" s="249"/>
      <c r="SU320" s="249"/>
      <c r="SV320" s="249"/>
      <c r="SW320" s="249"/>
      <c r="SX320" s="249"/>
      <c r="SY320" s="249"/>
      <c r="SZ320" s="249"/>
      <c r="TA320" s="249"/>
      <c r="TB320" s="249"/>
      <c r="TC320" s="249"/>
      <c r="TD320" s="249"/>
      <c r="TE320" s="249"/>
      <c r="TF320" s="249"/>
      <c r="TG320" s="249"/>
      <c r="TH320" s="249"/>
      <c r="TI320" s="249"/>
      <c r="TJ320" s="249"/>
      <c r="TK320" s="249"/>
      <c r="TL320" s="249"/>
      <c r="TM320" s="249"/>
      <c r="TN320" s="249"/>
      <c r="TO320" s="249"/>
      <c r="TP320" s="249"/>
      <c r="TQ320" s="249"/>
      <c r="TR320" s="249"/>
      <c r="TS320" s="249"/>
      <c r="TT320" s="249"/>
      <c r="TU320" s="249"/>
      <c r="TV320" s="249"/>
      <c r="TW320" s="249"/>
      <c r="TX320" s="249"/>
      <c r="TY320" s="249"/>
      <c r="TZ320" s="249"/>
      <c r="UA320" s="249"/>
      <c r="UB320" s="249"/>
      <c r="UC320" s="249"/>
      <c r="UD320" s="249"/>
      <c r="UE320" s="249"/>
      <c r="UF320" s="249"/>
      <c r="UG320" s="249"/>
      <c r="UH320" s="249"/>
      <c r="UI320" s="249"/>
      <c r="UJ320" s="249"/>
      <c r="UK320" s="249"/>
      <c r="UL320" s="249"/>
      <c r="UM320" s="249"/>
      <c r="UN320" s="249"/>
      <c r="UO320" s="249"/>
      <c r="UP320" s="249"/>
      <c r="UQ320" s="249"/>
      <c r="UR320" s="249"/>
      <c r="US320" s="249"/>
      <c r="UT320" s="249"/>
      <c r="UU320" s="249"/>
      <c r="UV320" s="249"/>
      <c r="UW320" s="249"/>
      <c r="UX320" s="249"/>
      <c r="UY320" s="249"/>
      <c r="UZ320" s="249"/>
      <c r="VA320" s="249"/>
      <c r="VB320" s="249"/>
      <c r="VC320" s="249"/>
      <c r="VD320" s="249"/>
      <c r="VE320" s="249"/>
      <c r="VF320" s="249"/>
      <c r="VG320" s="249"/>
      <c r="VH320" s="249"/>
      <c r="VI320" s="249"/>
      <c r="VJ320" s="249"/>
      <c r="VK320" s="249"/>
      <c r="VL320" s="249"/>
      <c r="VM320" s="249"/>
      <c r="VN320" s="249"/>
      <c r="VO320" s="249"/>
      <c r="VP320" s="249"/>
      <c r="VQ320" s="249"/>
      <c r="VR320" s="249"/>
      <c r="VS320" s="249"/>
      <c r="VT320" s="249"/>
      <c r="VU320" s="249"/>
      <c r="VV320" s="249"/>
      <c r="VW320" s="249"/>
      <c r="VX320" s="249"/>
      <c r="VY320" s="249"/>
      <c r="VZ320" s="249"/>
      <c r="WA320" s="249"/>
      <c r="WB320" s="249"/>
      <c r="WC320" s="249"/>
      <c r="WD320" s="249"/>
      <c r="WE320" s="249"/>
      <c r="WF320" s="249"/>
      <c r="WG320" s="249"/>
      <c r="WH320" s="249"/>
      <c r="WI320" s="249"/>
      <c r="WJ320" s="249"/>
      <c r="WK320" s="249"/>
      <c r="WL320" s="249"/>
      <c r="WM320" s="249"/>
      <c r="WN320" s="249"/>
      <c r="WO320" s="249"/>
      <c r="WP320" s="249"/>
      <c r="WQ320" s="249"/>
      <c r="WR320" s="249"/>
      <c r="WS320" s="249"/>
      <c r="WT320" s="249"/>
      <c r="WU320" s="249"/>
      <c r="WV320" s="249"/>
      <c r="WW320" s="249"/>
      <c r="WX320" s="249"/>
      <c r="WY320" s="249"/>
      <c r="WZ320" s="249"/>
      <c r="XA320" s="249"/>
      <c r="XB320" s="249"/>
      <c r="XC320" s="249"/>
      <c r="XD320" s="249"/>
      <c r="XE320" s="249"/>
      <c r="XF320" s="249"/>
      <c r="XG320" s="249"/>
      <c r="XH320" s="249"/>
      <c r="XI320" s="249"/>
      <c r="XJ320" s="249"/>
      <c r="XK320" s="249"/>
      <c r="XL320" s="249"/>
      <c r="XM320" s="249"/>
      <c r="XN320" s="249"/>
      <c r="XO320" s="249"/>
      <c r="XP320" s="249"/>
      <c r="XQ320" s="249"/>
      <c r="XR320" s="249"/>
      <c r="XS320" s="249"/>
      <c r="XT320" s="249"/>
      <c r="XU320" s="249"/>
      <c r="XV320" s="249"/>
      <c r="XW320" s="249"/>
      <c r="XX320" s="249"/>
      <c r="XY320" s="249"/>
      <c r="XZ320" s="249"/>
      <c r="YA320" s="249"/>
      <c r="YB320" s="249"/>
      <c r="YC320" s="249"/>
      <c r="YD320" s="249"/>
      <c r="YE320" s="249"/>
      <c r="YF320" s="249"/>
      <c r="YG320" s="249"/>
      <c r="YH320" s="249"/>
      <c r="YI320" s="249"/>
      <c r="YJ320" s="249"/>
      <c r="YK320" s="249"/>
      <c r="YL320" s="249"/>
      <c r="YM320" s="249"/>
      <c r="YN320" s="249"/>
      <c r="YO320" s="249"/>
      <c r="YP320" s="249"/>
      <c r="YQ320" s="249"/>
      <c r="YR320" s="249"/>
      <c r="YS320" s="249"/>
      <c r="YT320" s="249"/>
      <c r="YU320" s="249"/>
      <c r="YV320" s="249"/>
      <c r="YW320" s="249"/>
      <c r="YX320" s="249"/>
      <c r="YY320" s="249"/>
      <c r="YZ320" s="249"/>
      <c r="ZA320" s="249"/>
      <c r="ZB320" s="249"/>
      <c r="ZC320" s="249"/>
      <c r="ZD320" s="249"/>
      <c r="ZE320" s="249"/>
      <c r="ZF320" s="249"/>
      <c r="ZG320" s="249"/>
      <c r="ZH320" s="249"/>
      <c r="ZI320" s="249"/>
      <c r="ZJ320" s="249"/>
      <c r="ZK320" s="249"/>
      <c r="ZL320" s="249"/>
      <c r="ZM320" s="249"/>
      <c r="ZN320" s="249"/>
      <c r="ZO320" s="249"/>
      <c r="ZP320" s="249"/>
      <c r="ZQ320" s="249"/>
      <c r="ZR320" s="249"/>
      <c r="ZS320" s="249"/>
      <c r="ZT320" s="249"/>
      <c r="ZU320" s="249"/>
      <c r="ZV320" s="249"/>
      <c r="ZW320" s="249"/>
      <c r="ZX320" s="249"/>
      <c r="ZY320" s="249"/>
      <c r="ZZ320" s="249"/>
      <c r="AAA320" s="249"/>
      <c r="AAB320" s="249"/>
      <c r="AAC320" s="249"/>
      <c r="AAD320" s="249"/>
      <c r="AAE320" s="249"/>
      <c r="AAF320" s="249"/>
      <c r="AAG320" s="249"/>
      <c r="AAH320" s="249"/>
      <c r="AAI320" s="249"/>
      <c r="AAJ320" s="249"/>
      <c r="AAK320" s="249"/>
      <c r="AAL320" s="249"/>
      <c r="AAM320" s="249"/>
      <c r="AAN320" s="249"/>
      <c r="AAO320" s="249"/>
      <c r="AAP320" s="249"/>
      <c r="AAQ320" s="249"/>
      <c r="AAR320" s="249"/>
      <c r="AAS320" s="249"/>
      <c r="AAT320" s="249"/>
      <c r="AAU320" s="249"/>
      <c r="AAV320" s="249"/>
      <c r="AAW320" s="249"/>
      <c r="AAX320" s="249"/>
      <c r="AAY320" s="249"/>
      <c r="AAZ320" s="249"/>
      <c r="ABA320" s="249"/>
      <c r="ABB320" s="249"/>
      <c r="ABC320" s="249"/>
      <c r="ABD320" s="249"/>
      <c r="ABE320" s="249"/>
      <c r="ABF320" s="249"/>
      <c r="ABG320" s="249"/>
      <c r="ABH320" s="249"/>
      <c r="ABI320" s="249"/>
      <c r="ABJ320" s="249"/>
      <c r="ABK320" s="249"/>
      <c r="ABL320" s="249"/>
      <c r="ABM320" s="249"/>
      <c r="ABN320" s="249"/>
      <c r="ABO320" s="249"/>
      <c r="ABP320" s="249"/>
      <c r="ABQ320" s="249"/>
      <c r="ABR320" s="249"/>
      <c r="ABS320" s="249"/>
      <c r="ABT320" s="249"/>
      <c r="ABU320" s="249"/>
      <c r="ABV320" s="249"/>
      <c r="ABW320" s="249"/>
      <c r="ABX320" s="249"/>
      <c r="ABY320" s="249"/>
      <c r="ABZ320" s="249"/>
      <c r="ACA320" s="249"/>
      <c r="ACB320" s="249"/>
      <c r="ACC320" s="249"/>
      <c r="ACD320" s="249"/>
      <c r="ACE320" s="249"/>
      <c r="ACF320" s="249"/>
      <c r="ACG320" s="249"/>
      <c r="ACH320" s="249"/>
      <c r="ACI320" s="249"/>
      <c r="ACJ320" s="249"/>
      <c r="ACK320" s="249"/>
      <c r="ACL320" s="249"/>
      <c r="ACM320" s="249"/>
      <c r="ACN320" s="249"/>
      <c r="ACO320" s="249"/>
      <c r="ACP320" s="249"/>
      <c r="ACQ320" s="249"/>
      <c r="ACR320" s="249"/>
      <c r="ACS320" s="249"/>
      <c r="ACT320" s="249"/>
      <c r="ACU320" s="249"/>
      <c r="ACV320" s="249"/>
      <c r="ACW320" s="249"/>
      <c r="ACX320" s="249"/>
      <c r="ACY320" s="249"/>
      <c r="ACZ320" s="249"/>
      <c r="ADA320" s="249"/>
      <c r="ADB320" s="249"/>
      <c r="ADC320" s="249"/>
      <c r="ADD320" s="249"/>
      <c r="ADE320" s="249"/>
      <c r="ADF320" s="249"/>
      <c r="ADG320" s="249"/>
      <c r="ADH320" s="249"/>
      <c r="ADI320" s="249"/>
      <c r="ADJ320" s="249"/>
      <c r="ADK320" s="249"/>
      <c r="ADL320" s="249"/>
      <c r="ADM320" s="249"/>
      <c r="ADN320" s="249"/>
      <c r="ADO320" s="249"/>
      <c r="ADP320" s="249"/>
      <c r="ADQ320" s="249"/>
      <c r="ADR320" s="249"/>
      <c r="ADS320" s="249"/>
      <c r="ADT320" s="249"/>
      <c r="ADU320" s="249"/>
      <c r="ADV320" s="249"/>
      <c r="ADW320" s="249"/>
      <c r="ADX320" s="249"/>
      <c r="ADY320" s="249"/>
      <c r="ADZ320" s="249"/>
      <c r="AEA320" s="249"/>
      <c r="AEB320" s="249"/>
      <c r="AEC320" s="249"/>
      <c r="AED320" s="249"/>
      <c r="AEE320" s="249"/>
      <c r="AEF320" s="249"/>
      <c r="AEG320" s="249"/>
      <c r="AEH320" s="249"/>
      <c r="AEI320" s="249"/>
      <c r="AEJ320" s="249"/>
      <c r="AEK320" s="249"/>
      <c r="AEL320" s="249"/>
      <c r="AEM320" s="249"/>
      <c r="AEN320" s="249"/>
      <c r="AEO320" s="249"/>
      <c r="AEP320" s="249"/>
      <c r="AEQ320" s="249"/>
      <c r="AER320" s="249"/>
      <c r="AES320" s="249"/>
      <c r="AET320" s="249"/>
      <c r="AEU320" s="249"/>
      <c r="AEV320" s="249"/>
      <c r="AEW320" s="249"/>
      <c r="AEX320" s="249"/>
      <c r="AEY320" s="249"/>
      <c r="AEZ320" s="249"/>
      <c r="AFA320" s="249"/>
      <c r="AFB320" s="249"/>
      <c r="AFC320" s="249"/>
      <c r="AFD320" s="249"/>
      <c r="AFE320" s="249"/>
      <c r="AFF320" s="249"/>
      <c r="AFG320" s="249"/>
      <c r="AFH320" s="249"/>
      <c r="AFI320" s="249"/>
      <c r="AFJ320" s="249"/>
      <c r="AFK320" s="249"/>
      <c r="AFL320" s="249"/>
      <c r="AFM320" s="249"/>
      <c r="AFN320" s="249"/>
      <c r="AFO320" s="249"/>
      <c r="AFP320" s="249"/>
      <c r="AFQ320" s="249"/>
      <c r="AFR320" s="249"/>
      <c r="AFS320" s="249"/>
      <c r="AFT320" s="249"/>
      <c r="AFU320" s="249"/>
      <c r="AFV320" s="249"/>
      <c r="AFW320" s="249"/>
      <c r="AFX320" s="249"/>
      <c r="AFY320" s="249"/>
      <c r="AFZ320" s="249"/>
      <c r="AGA320" s="249"/>
      <c r="AGB320" s="249"/>
      <c r="AGC320" s="249"/>
      <c r="AGD320" s="249"/>
      <c r="AGE320" s="249"/>
      <c r="AGF320" s="249"/>
      <c r="AGG320" s="249"/>
      <c r="AGH320" s="249"/>
      <c r="AGI320" s="249"/>
      <c r="AGJ320" s="249"/>
      <c r="AGK320" s="249"/>
      <c r="AGL320" s="249"/>
      <c r="AGM320" s="249"/>
      <c r="AGN320" s="249"/>
      <c r="AGO320" s="249"/>
      <c r="AGP320" s="249"/>
      <c r="AGQ320" s="249"/>
      <c r="AGR320" s="249"/>
      <c r="AGS320" s="249"/>
      <c r="AGT320" s="249"/>
      <c r="AGU320" s="249"/>
      <c r="AGV320" s="249"/>
      <c r="AGW320" s="249"/>
      <c r="AGX320" s="249"/>
      <c r="AGY320" s="249"/>
      <c r="AGZ320" s="249"/>
      <c r="AHA320" s="249"/>
      <c r="AHB320" s="249"/>
      <c r="AHC320" s="249"/>
      <c r="AHD320" s="249"/>
      <c r="AHE320" s="249"/>
      <c r="AHF320" s="249"/>
      <c r="AHG320" s="249"/>
      <c r="AHH320" s="249"/>
      <c r="AHI320" s="249"/>
      <c r="AHJ320" s="249"/>
      <c r="AHK320" s="249"/>
      <c r="AHL320" s="249"/>
      <c r="AHM320" s="249"/>
      <c r="AHN320" s="249"/>
      <c r="AHO320" s="249"/>
      <c r="AHP320" s="249"/>
      <c r="AHQ320" s="249"/>
      <c r="AHR320" s="249"/>
      <c r="AHS320" s="249"/>
      <c r="AHT320" s="249"/>
      <c r="AHU320" s="249"/>
      <c r="AHV320" s="249"/>
      <c r="AHW320" s="249"/>
      <c r="AHX320" s="249"/>
      <c r="AHY320" s="249"/>
      <c r="AHZ320" s="249"/>
      <c r="AIA320" s="249"/>
      <c r="AIB320" s="249"/>
      <c r="AIC320" s="249"/>
      <c r="AID320" s="249"/>
      <c r="AIE320" s="249"/>
      <c r="AIF320" s="249"/>
      <c r="AIG320" s="249"/>
      <c r="AIH320" s="249"/>
      <c r="AII320" s="249"/>
      <c r="AIJ320" s="249"/>
      <c r="AIK320" s="249"/>
      <c r="AIL320" s="249"/>
      <c r="AIM320" s="249"/>
      <c r="AIN320" s="249"/>
      <c r="AIO320" s="249"/>
      <c r="AIP320" s="249"/>
      <c r="AIQ320" s="249"/>
      <c r="AIR320" s="249"/>
      <c r="AIS320" s="249"/>
      <c r="AIT320" s="249"/>
      <c r="AIU320" s="249"/>
      <c r="AIV320" s="249"/>
      <c r="AIW320" s="249"/>
      <c r="AIX320" s="249"/>
      <c r="AIY320" s="249"/>
      <c r="AIZ320" s="249"/>
      <c r="AJA320" s="249"/>
      <c r="AJB320" s="249"/>
      <c r="AJC320" s="249"/>
      <c r="AJD320" s="249"/>
      <c r="AJE320" s="249"/>
      <c r="AJF320" s="249"/>
      <c r="AJG320" s="249"/>
      <c r="AJH320" s="249"/>
      <c r="AJI320" s="249"/>
      <c r="AJJ320" s="249"/>
      <c r="AJK320" s="249"/>
      <c r="AJL320" s="249"/>
      <c r="AJM320" s="249"/>
      <c r="AJN320" s="249"/>
      <c r="AJO320" s="249"/>
      <c r="AJP320" s="249"/>
      <c r="AJQ320" s="249"/>
      <c r="AJR320" s="249"/>
      <c r="AJS320" s="249"/>
      <c r="AJT320" s="249"/>
      <c r="AJU320" s="249"/>
      <c r="AJV320" s="249"/>
      <c r="AJW320" s="249"/>
      <c r="AJX320" s="249"/>
      <c r="AJY320" s="249"/>
      <c r="AJZ320" s="249"/>
      <c r="AKA320" s="249"/>
      <c r="AKB320" s="249"/>
      <c r="AKC320" s="249"/>
      <c r="AKD320" s="249"/>
      <c r="AKE320" s="249"/>
      <c r="AKF320" s="249"/>
      <c r="AKG320" s="249"/>
      <c r="AKH320" s="249"/>
      <c r="AKI320" s="249"/>
      <c r="AKJ320" s="249"/>
      <c r="AKK320" s="249"/>
      <c r="AKL320" s="249"/>
      <c r="AKM320" s="249"/>
      <c r="AKN320" s="249"/>
      <c r="AKO320" s="249"/>
      <c r="AKP320" s="249"/>
      <c r="AKQ320" s="249"/>
      <c r="AKR320" s="249"/>
      <c r="AKS320" s="249"/>
      <c r="AKT320" s="249"/>
      <c r="AKU320" s="249"/>
      <c r="AKV320" s="249"/>
      <c r="AKW320" s="249"/>
      <c r="AKX320" s="249"/>
      <c r="AKY320" s="249"/>
      <c r="AKZ320" s="249"/>
      <c r="ALA320" s="249"/>
      <c r="ALB320" s="249"/>
      <c r="ALC320" s="249"/>
      <c r="ALD320" s="249"/>
      <c r="ALE320" s="249"/>
      <c r="ALF320" s="249"/>
      <c r="ALG320" s="249"/>
      <c r="ALH320" s="249"/>
      <c r="ALI320" s="249"/>
      <c r="ALJ320" s="249"/>
      <c r="ALK320" s="249"/>
      <c r="ALL320" s="249"/>
      <c r="ALM320" s="249"/>
      <c r="ALN320" s="249"/>
      <c r="ALO320" s="249"/>
      <c r="ALP320" s="249"/>
      <c r="ALQ320" s="249"/>
      <c r="ALR320" s="249"/>
      <c r="ALS320" s="249"/>
      <c r="ALT320" s="249"/>
      <c r="ALU320" s="249"/>
      <c r="ALV320" s="249"/>
      <c r="ALW320" s="249"/>
      <c r="ALX320" s="249"/>
      <c r="ALY320" s="249"/>
      <c r="ALZ320" s="249"/>
      <c r="AMA320" s="249"/>
      <c r="AMB320" s="249"/>
      <c r="AMC320" s="249"/>
      <c r="AMD320" s="249"/>
      <c r="AME320" s="249"/>
      <c r="AMF320" s="249"/>
      <c r="AMG320" s="249"/>
      <c r="AMH320" s="249"/>
      <c r="AMI320" s="249"/>
      <c r="AMJ320" s="249"/>
      <c r="AMK320" s="249"/>
      <c r="AML320" s="249"/>
      <c r="AMM320" s="249"/>
      <c r="AMN320" s="249"/>
      <c r="AMO320" s="249"/>
      <c r="AMP320" s="249"/>
      <c r="AMQ320" s="249"/>
      <c r="AMR320" s="249"/>
      <c r="AMS320" s="249"/>
      <c r="AMT320" s="249"/>
      <c r="AMU320" s="249"/>
      <c r="AMV320" s="249"/>
      <c r="AMW320" s="249"/>
      <c r="AMX320" s="249"/>
      <c r="AMY320" s="249"/>
      <c r="AMZ320" s="249"/>
      <c r="ANA320" s="249"/>
      <c r="ANB320" s="249"/>
      <c r="ANC320" s="249"/>
      <c r="AND320" s="249"/>
      <c r="ANE320" s="249"/>
      <c r="ANF320" s="249"/>
      <c r="ANG320" s="249"/>
      <c r="ANH320" s="249"/>
      <c r="ANI320" s="249"/>
      <c r="ANJ320" s="249"/>
      <c r="ANK320" s="249"/>
      <c r="ANL320" s="249"/>
      <c r="ANM320" s="249"/>
      <c r="ANN320" s="249"/>
      <c r="ANO320" s="249"/>
      <c r="ANP320" s="249"/>
      <c r="ANQ320" s="249"/>
      <c r="ANR320" s="249"/>
      <c r="ANS320" s="249"/>
      <c r="ANT320" s="249"/>
      <c r="ANU320" s="249"/>
      <c r="ANV320" s="249"/>
      <c r="ANW320" s="249"/>
      <c r="ANX320" s="249"/>
      <c r="ANY320" s="249"/>
      <c r="ANZ320" s="249"/>
      <c r="AOA320" s="249"/>
      <c r="AOB320" s="249"/>
      <c r="AOC320" s="249"/>
      <c r="AOD320" s="249"/>
      <c r="AOE320" s="249"/>
      <c r="AOF320" s="249"/>
      <c r="AOG320" s="249"/>
      <c r="AOH320" s="249"/>
      <c r="AOI320" s="249"/>
      <c r="AOJ320" s="249"/>
      <c r="AOK320" s="249"/>
      <c r="AOL320" s="249"/>
      <c r="AOM320" s="249"/>
      <c r="AON320" s="249"/>
      <c r="AOO320" s="249"/>
      <c r="AOP320" s="249"/>
      <c r="AOQ320" s="249"/>
      <c r="AOR320" s="249"/>
      <c r="AOS320" s="249"/>
      <c r="AOT320" s="249"/>
      <c r="AOU320" s="249"/>
      <c r="AOV320" s="249"/>
      <c r="AOW320" s="249"/>
      <c r="AOX320" s="249"/>
      <c r="AOY320" s="249"/>
      <c r="AOZ320" s="249"/>
      <c r="APA320" s="249"/>
      <c r="APB320" s="249"/>
      <c r="APC320" s="249"/>
      <c r="APD320" s="249"/>
      <c r="APE320" s="249"/>
      <c r="APF320" s="249"/>
      <c r="APG320" s="249"/>
      <c r="APH320" s="249"/>
      <c r="API320" s="249"/>
      <c r="APJ320" s="249"/>
      <c r="APK320" s="249"/>
      <c r="APL320" s="249"/>
      <c r="APM320" s="249"/>
      <c r="APN320" s="249"/>
      <c r="APO320" s="249"/>
      <c r="APP320" s="249"/>
    </row>
    <row r="321" spans="1:1108" s="221" customFormat="1">
      <c r="A321" s="42">
        <v>604</v>
      </c>
      <c r="B321" s="168">
        <v>307</v>
      </c>
      <c r="C321" s="407">
        <v>110322</v>
      </c>
      <c r="D321" s="174">
        <v>110322</v>
      </c>
      <c r="E321" s="70" t="s">
        <v>1511</v>
      </c>
      <c r="F321" s="302" t="s">
        <v>1594</v>
      </c>
      <c r="G321" s="310" t="s">
        <v>1583</v>
      </c>
      <c r="H321" s="310" t="s">
        <v>1586</v>
      </c>
      <c r="I321" s="310" t="s">
        <v>1585</v>
      </c>
      <c r="J321" s="73"/>
      <c r="K321" s="73" t="s">
        <v>1595</v>
      </c>
      <c r="L321" s="74"/>
      <c r="M321" s="70" t="s">
        <v>1596</v>
      </c>
      <c r="N321" s="74" t="s">
        <v>293</v>
      </c>
      <c r="O321" s="177">
        <v>110322</v>
      </c>
      <c r="P321" s="401"/>
      <c r="Q321" s="401" t="s">
        <v>0</v>
      </c>
      <c r="R321" s="401"/>
      <c r="S321" s="109" t="s">
        <v>0</v>
      </c>
      <c r="T321" s="109"/>
      <c r="U321" s="109" t="s">
        <v>0</v>
      </c>
      <c r="V321" s="109"/>
      <c r="W321" s="109" t="s">
        <v>0</v>
      </c>
      <c r="X321" s="109"/>
      <c r="Y321" s="109" t="s">
        <v>0</v>
      </c>
      <c r="Z321" s="109"/>
      <c r="AA321" s="109" t="s">
        <v>0</v>
      </c>
      <c r="AB321" s="109"/>
      <c r="AC321" s="109" t="s">
        <v>0</v>
      </c>
      <c r="AD321" s="109"/>
      <c r="AE321" s="109" t="s">
        <v>0</v>
      </c>
      <c r="AF321" s="77"/>
      <c r="AG321" s="78"/>
      <c r="AH321" s="78"/>
      <c r="AI321" s="77" t="s">
        <v>0</v>
      </c>
      <c r="AJ321" s="78"/>
      <c r="AK321" s="78"/>
      <c r="AL321" s="25" t="s">
        <v>11</v>
      </c>
      <c r="AM321" s="25"/>
      <c r="AN321" s="25"/>
      <c r="AO321" s="25"/>
      <c r="AP321" s="111"/>
      <c r="AQ321" s="111" t="s">
        <v>7</v>
      </c>
      <c r="AR321" s="83"/>
      <c r="AS321" s="83"/>
      <c r="AT321" s="265"/>
      <c r="AU321" s="266"/>
      <c r="AV321" s="266"/>
      <c r="AW321" s="74" t="s">
        <v>206</v>
      </c>
      <c r="AX321" s="74" t="s">
        <v>207</v>
      </c>
      <c r="AY321" s="74" t="s">
        <v>208</v>
      </c>
      <c r="AZ321" s="74" t="s">
        <v>209</v>
      </c>
      <c r="BA321" s="152" t="s">
        <v>12</v>
      </c>
      <c r="BB321" s="419" t="s">
        <v>1520</v>
      </c>
      <c r="BC321" s="419" t="s">
        <v>1521</v>
      </c>
      <c r="BD321" s="419" t="s">
        <v>1522</v>
      </c>
      <c r="BE321" s="87" t="s">
        <v>1511</v>
      </c>
      <c r="BF321" s="96" t="s">
        <v>170</v>
      </c>
      <c r="BG321" s="96" t="s">
        <v>169</v>
      </c>
      <c r="BH321" s="96" t="s">
        <v>89</v>
      </c>
      <c r="BI321" s="173"/>
      <c r="BJ321" s="173"/>
      <c r="BK321" s="173"/>
      <c r="BL321" s="173"/>
      <c r="BM321" s="154" t="s">
        <v>294</v>
      </c>
      <c r="BN321" s="157" t="s">
        <v>295</v>
      </c>
      <c r="BO321" s="157" t="s">
        <v>296</v>
      </c>
      <c r="BP321" s="156" t="s">
        <v>297</v>
      </c>
      <c r="BQ321" s="155" t="s">
        <v>298</v>
      </c>
      <c r="BR321" s="155" t="s">
        <v>299</v>
      </c>
      <c r="BS321" s="121" t="s">
        <v>300</v>
      </c>
      <c r="BT321" s="121" t="s">
        <v>301</v>
      </c>
      <c r="BU321" s="121" t="s">
        <v>294</v>
      </c>
      <c r="BV321" s="121" t="s">
        <v>302</v>
      </c>
      <c r="BW321" s="121" t="s">
        <v>296</v>
      </c>
      <c r="BX321" s="121" t="s">
        <v>297</v>
      </c>
      <c r="BY321" s="121" t="s">
        <v>283</v>
      </c>
      <c r="BZ321" s="154"/>
      <c r="CA321" s="154"/>
      <c r="CB321" s="154"/>
      <c r="CC321" s="154"/>
      <c r="CD321" s="154"/>
      <c r="CE321" s="154"/>
      <c r="CF321" s="154"/>
      <c r="CG321" s="154"/>
      <c r="CH321" s="154"/>
      <c r="CI321" s="154"/>
      <c r="CJ321" s="154"/>
      <c r="CK321" s="91"/>
      <c r="CL321" s="91"/>
      <c r="CM321" s="91"/>
      <c r="CN321" s="91"/>
      <c r="CO321" s="91"/>
      <c r="CP321" s="91"/>
      <c r="CQ321" s="91"/>
      <c r="CR321" s="91"/>
      <c r="CS321" s="91"/>
      <c r="CT321" s="91"/>
      <c r="CU321" s="91"/>
      <c r="CV321" s="91"/>
      <c r="CW321" s="91"/>
      <c r="CX321" s="91"/>
      <c r="CY321" s="91"/>
      <c r="CZ321" s="91"/>
      <c r="DA321" s="92"/>
      <c r="DB321" s="92"/>
      <c r="DC321" s="92"/>
      <c r="DD321" s="92"/>
      <c r="DE321" s="91" t="s">
        <v>12</v>
      </c>
      <c r="DF321" s="92"/>
      <c r="DG321" s="91"/>
      <c r="DH321" s="91"/>
      <c r="DI321" s="92"/>
      <c r="DJ321" s="91"/>
      <c r="DK321" s="91"/>
      <c r="DL321" s="91"/>
      <c r="DM321" s="127" t="s">
        <v>283</v>
      </c>
      <c r="DN321" s="127" t="s">
        <v>283</v>
      </c>
      <c r="DO321" s="127" t="s">
        <v>283</v>
      </c>
      <c r="DP321" s="127"/>
      <c r="DQ321" s="91"/>
      <c r="DR321" s="91"/>
      <c r="DS321" s="91"/>
      <c r="DT321" s="91"/>
      <c r="DU321" s="91"/>
      <c r="DV321" s="91"/>
      <c r="DW321" s="91"/>
      <c r="DX321" s="91"/>
      <c r="DY321" s="91"/>
      <c r="DZ321" s="91"/>
      <c r="EA321" s="91"/>
      <c r="EB321" s="91"/>
      <c r="EC321" s="91"/>
      <c r="ED321" s="91"/>
      <c r="EE321" s="91"/>
      <c r="EF321" s="91"/>
      <c r="EG321" s="94"/>
      <c r="EH321" s="94"/>
      <c r="EI321" s="95"/>
      <c r="EJ321" s="95"/>
      <c r="EK321" s="96"/>
      <c r="EL321" s="74"/>
      <c r="EM321" s="74"/>
      <c r="EN321" s="137"/>
      <c r="EO321" s="185"/>
      <c r="EP321" s="185"/>
      <c r="EQ321" s="185" t="s">
        <v>1591</v>
      </c>
      <c r="ER321" s="185" t="s">
        <v>1592</v>
      </c>
      <c r="ES321" s="185" t="s">
        <v>1593</v>
      </c>
      <c r="ET321" s="185"/>
      <c r="EU321" s="185"/>
      <c r="EV321" s="137"/>
      <c r="EW321" s="137"/>
      <c r="EX321" s="355" t="s">
        <v>936</v>
      </c>
      <c r="EY321" s="355"/>
      <c r="EZ321" s="355" t="s">
        <v>953</v>
      </c>
      <c r="FA321" s="355" t="s">
        <v>962</v>
      </c>
      <c r="FB321" s="355" t="s">
        <v>978</v>
      </c>
      <c r="FC321" s="355" t="s">
        <v>980</v>
      </c>
      <c r="FD321" s="355" t="s">
        <v>397</v>
      </c>
      <c r="FE321" s="355" t="s">
        <v>1597</v>
      </c>
      <c r="FF321" s="248"/>
      <c r="FG321" s="248"/>
      <c r="FH321" s="248"/>
      <c r="FI321" s="248"/>
      <c r="FJ321" s="248"/>
      <c r="FK321" s="248"/>
      <c r="FL321" s="135">
        <v>1</v>
      </c>
      <c r="FM321" s="136"/>
      <c r="FN321" s="136"/>
      <c r="FO321" s="136"/>
      <c r="FP321" s="136"/>
      <c r="FQ321" s="136"/>
      <c r="FR321" s="136"/>
      <c r="FS321" s="136"/>
      <c r="FT321" s="136"/>
      <c r="FU321" s="136"/>
      <c r="FV321" s="136"/>
      <c r="FW321" s="249"/>
      <c r="FX321" s="249"/>
      <c r="FY321" s="249"/>
      <c r="FZ321" s="249"/>
      <c r="GA321" s="249"/>
      <c r="GB321" s="249"/>
      <c r="GC321" s="249"/>
      <c r="GD321" s="249"/>
      <c r="GE321" s="249"/>
      <c r="GF321" s="249"/>
      <c r="GG321" s="249"/>
      <c r="GH321" s="249"/>
      <c r="GI321" s="249"/>
      <c r="GJ321" s="249"/>
      <c r="GK321" s="249"/>
      <c r="GL321" s="249"/>
      <c r="GM321" s="249"/>
      <c r="GN321" s="249"/>
      <c r="GO321" s="249"/>
      <c r="GP321" s="249"/>
      <c r="GQ321" s="249"/>
      <c r="GR321" s="249"/>
      <c r="GS321" s="249"/>
      <c r="GT321" s="249"/>
      <c r="GU321" s="249"/>
      <c r="GV321" s="249"/>
      <c r="GW321" s="249"/>
      <c r="GX321" s="249"/>
      <c r="GY321" s="249"/>
      <c r="GZ321" s="249"/>
      <c r="HA321" s="249"/>
      <c r="HB321" s="249"/>
      <c r="HC321" s="249"/>
      <c r="HD321" s="249"/>
      <c r="HE321" s="249"/>
      <c r="HF321" s="249"/>
      <c r="HG321" s="249"/>
      <c r="HH321" s="249"/>
      <c r="HI321" s="249"/>
      <c r="HJ321" s="249"/>
      <c r="HK321" s="249"/>
      <c r="HL321" s="249"/>
      <c r="HM321" s="249"/>
      <c r="HN321" s="249"/>
      <c r="HO321" s="249"/>
      <c r="HP321" s="249"/>
      <c r="HQ321" s="249"/>
      <c r="HR321" s="249"/>
      <c r="HS321" s="249"/>
      <c r="HT321" s="249"/>
      <c r="HU321" s="249"/>
      <c r="HV321" s="249"/>
      <c r="HW321" s="249"/>
      <c r="HX321" s="249"/>
      <c r="HY321" s="249"/>
      <c r="HZ321" s="249"/>
      <c r="IA321" s="249"/>
      <c r="IB321" s="249"/>
      <c r="IC321" s="249"/>
      <c r="ID321" s="249"/>
      <c r="IE321" s="249"/>
      <c r="IF321" s="249"/>
      <c r="IG321" s="249"/>
      <c r="IH321" s="249"/>
      <c r="II321" s="249"/>
      <c r="IJ321" s="249"/>
      <c r="IK321" s="249"/>
      <c r="IL321" s="249"/>
      <c r="IM321" s="249"/>
      <c r="IN321" s="249"/>
      <c r="IO321" s="249"/>
      <c r="IP321" s="249"/>
      <c r="IQ321" s="249"/>
      <c r="IR321" s="249"/>
      <c r="IS321" s="249"/>
      <c r="IT321" s="249"/>
      <c r="IU321" s="249"/>
      <c r="IV321" s="249"/>
      <c r="IW321" s="249"/>
      <c r="IX321" s="249"/>
      <c r="IY321" s="249"/>
      <c r="IZ321" s="249"/>
      <c r="JA321" s="249"/>
      <c r="JB321" s="249"/>
      <c r="JC321" s="249"/>
      <c r="JD321" s="249"/>
      <c r="JE321" s="249"/>
      <c r="JF321" s="249"/>
      <c r="JG321" s="249"/>
      <c r="JH321" s="249"/>
      <c r="JI321" s="249"/>
      <c r="JJ321" s="249"/>
      <c r="JK321" s="249"/>
      <c r="JL321" s="249"/>
      <c r="JM321" s="249"/>
      <c r="JN321" s="249"/>
      <c r="JO321" s="249"/>
      <c r="JP321" s="249"/>
      <c r="JQ321" s="249"/>
      <c r="JR321" s="249"/>
      <c r="JS321" s="249"/>
      <c r="JT321" s="249"/>
      <c r="JU321" s="249"/>
      <c r="JV321" s="249"/>
      <c r="JW321" s="249"/>
      <c r="JX321" s="249"/>
      <c r="JY321" s="249"/>
      <c r="JZ321" s="249"/>
      <c r="KA321" s="249"/>
      <c r="KB321" s="249"/>
      <c r="KC321" s="249"/>
      <c r="KD321" s="249"/>
      <c r="KE321" s="249"/>
      <c r="KF321" s="249"/>
      <c r="KG321" s="249"/>
      <c r="KH321" s="249"/>
      <c r="KI321" s="249"/>
      <c r="KJ321" s="249"/>
      <c r="KK321" s="249"/>
      <c r="KL321" s="249"/>
      <c r="KM321" s="249"/>
      <c r="KN321" s="249"/>
      <c r="KO321" s="249"/>
      <c r="KP321" s="249"/>
      <c r="KQ321" s="249"/>
      <c r="KR321" s="249"/>
      <c r="KS321" s="249"/>
      <c r="KT321" s="249"/>
      <c r="KU321" s="249"/>
      <c r="KV321" s="249"/>
      <c r="KW321" s="249"/>
      <c r="KX321" s="249"/>
      <c r="KY321" s="249"/>
      <c r="KZ321" s="249"/>
      <c r="LA321" s="249"/>
      <c r="LB321" s="249"/>
      <c r="LC321" s="249"/>
      <c r="LD321" s="249"/>
      <c r="LE321" s="249"/>
      <c r="LF321" s="249"/>
      <c r="LG321" s="249"/>
      <c r="LH321" s="249"/>
      <c r="LI321" s="249"/>
      <c r="LJ321" s="249"/>
      <c r="LK321" s="249"/>
      <c r="LL321" s="249"/>
      <c r="LM321" s="249"/>
      <c r="LN321" s="249"/>
      <c r="LO321" s="249"/>
      <c r="LP321" s="249"/>
      <c r="LQ321" s="249"/>
      <c r="LR321" s="249"/>
      <c r="LS321" s="249"/>
      <c r="LT321" s="249"/>
      <c r="LU321" s="249"/>
      <c r="LV321" s="249"/>
      <c r="LW321" s="249"/>
      <c r="LX321" s="249"/>
      <c r="LY321" s="249"/>
      <c r="LZ321" s="249"/>
      <c r="MA321" s="249"/>
      <c r="MB321" s="249"/>
      <c r="MC321" s="249"/>
      <c r="MD321" s="249"/>
      <c r="ME321" s="249"/>
      <c r="MF321" s="249"/>
      <c r="MG321" s="249"/>
      <c r="MH321" s="249"/>
      <c r="MI321" s="249"/>
      <c r="MJ321" s="249"/>
      <c r="MK321" s="249"/>
      <c r="ML321" s="249"/>
      <c r="MM321" s="249"/>
      <c r="MN321" s="249"/>
      <c r="MO321" s="249"/>
      <c r="MP321" s="249"/>
      <c r="MQ321" s="249"/>
      <c r="MR321" s="249"/>
      <c r="MS321" s="249"/>
      <c r="MT321" s="249"/>
      <c r="MU321" s="249"/>
      <c r="MV321" s="249"/>
      <c r="MW321" s="249"/>
      <c r="MX321" s="249"/>
      <c r="MY321" s="249"/>
      <c r="MZ321" s="249"/>
      <c r="NA321" s="249"/>
      <c r="NB321" s="249"/>
      <c r="NC321" s="249"/>
      <c r="ND321" s="249"/>
      <c r="NE321" s="249"/>
      <c r="NF321" s="249"/>
      <c r="NG321" s="249"/>
      <c r="NH321" s="249"/>
      <c r="NI321" s="249"/>
      <c r="NJ321" s="249"/>
      <c r="NK321" s="249"/>
      <c r="NL321" s="249"/>
      <c r="NM321" s="249"/>
      <c r="NN321" s="249"/>
      <c r="NO321" s="249"/>
      <c r="NP321" s="249"/>
      <c r="NQ321" s="249"/>
      <c r="NR321" s="249"/>
      <c r="NS321" s="249"/>
      <c r="NT321" s="249"/>
      <c r="NU321" s="249"/>
      <c r="NV321" s="249"/>
      <c r="NW321" s="249"/>
      <c r="NX321" s="249"/>
      <c r="NY321" s="249"/>
      <c r="NZ321" s="249"/>
      <c r="OA321" s="249"/>
      <c r="OB321" s="249"/>
      <c r="OC321" s="249"/>
      <c r="OD321" s="249"/>
      <c r="OE321" s="249"/>
      <c r="OF321" s="249"/>
      <c r="OG321" s="249"/>
      <c r="OH321" s="249"/>
      <c r="OI321" s="249"/>
      <c r="OJ321" s="249"/>
      <c r="OK321" s="249"/>
      <c r="OL321" s="249"/>
      <c r="OM321" s="249"/>
      <c r="ON321" s="249"/>
      <c r="OO321" s="249"/>
      <c r="OP321" s="249"/>
      <c r="OQ321" s="249"/>
      <c r="OR321" s="249"/>
      <c r="OS321" s="249"/>
      <c r="OT321" s="249"/>
      <c r="OU321" s="249"/>
      <c r="OV321" s="249"/>
      <c r="OW321" s="249"/>
      <c r="OX321" s="249"/>
      <c r="OY321" s="249"/>
      <c r="OZ321" s="249"/>
      <c r="PA321" s="249"/>
      <c r="PB321" s="249"/>
      <c r="PC321" s="249"/>
      <c r="PD321" s="249"/>
      <c r="PE321" s="249"/>
      <c r="PF321" s="249"/>
      <c r="PG321" s="249"/>
      <c r="PH321" s="249"/>
      <c r="PI321" s="249"/>
      <c r="PJ321" s="249"/>
      <c r="PK321" s="249"/>
      <c r="PL321" s="249"/>
      <c r="PM321" s="249"/>
      <c r="PN321" s="249"/>
      <c r="PO321" s="249"/>
      <c r="PP321" s="249"/>
      <c r="PQ321" s="249"/>
      <c r="PR321" s="249"/>
      <c r="PS321" s="249"/>
      <c r="PT321" s="249"/>
      <c r="PU321" s="249"/>
      <c r="PV321" s="249"/>
      <c r="PW321" s="249"/>
      <c r="PX321" s="249"/>
      <c r="PY321" s="249"/>
      <c r="PZ321" s="249"/>
      <c r="QA321" s="249"/>
      <c r="QB321" s="249"/>
      <c r="QC321" s="249"/>
      <c r="QD321" s="249"/>
      <c r="QE321" s="249"/>
      <c r="QF321" s="249"/>
      <c r="QG321" s="249"/>
      <c r="QH321" s="249"/>
      <c r="QI321" s="249"/>
      <c r="QJ321" s="249"/>
      <c r="QK321" s="249"/>
      <c r="QL321" s="249"/>
      <c r="QM321" s="249"/>
      <c r="QN321" s="249"/>
      <c r="QO321" s="249"/>
      <c r="QP321" s="249"/>
      <c r="QQ321" s="249"/>
      <c r="QR321" s="249"/>
      <c r="QS321" s="249"/>
      <c r="QT321" s="249"/>
      <c r="QU321" s="249"/>
      <c r="QV321" s="249"/>
      <c r="QW321" s="249"/>
      <c r="QX321" s="249"/>
      <c r="QY321" s="249"/>
      <c r="QZ321" s="249"/>
      <c r="RA321" s="249"/>
      <c r="RB321" s="249"/>
      <c r="RC321" s="249"/>
      <c r="RD321" s="249"/>
      <c r="RE321" s="249"/>
      <c r="RF321" s="249"/>
      <c r="RG321" s="249"/>
      <c r="RH321" s="249"/>
      <c r="RI321" s="249"/>
      <c r="RJ321" s="249"/>
      <c r="RK321" s="249"/>
      <c r="RL321" s="249"/>
      <c r="RM321" s="249"/>
      <c r="RN321" s="249"/>
      <c r="RO321" s="249"/>
      <c r="RP321" s="249"/>
      <c r="RQ321" s="249"/>
      <c r="RR321" s="249"/>
      <c r="RS321" s="249"/>
      <c r="RT321" s="249"/>
      <c r="RU321" s="249"/>
      <c r="RV321" s="249"/>
      <c r="RW321" s="249"/>
      <c r="RX321" s="249"/>
      <c r="RY321" s="249"/>
      <c r="RZ321" s="249"/>
      <c r="SA321" s="249"/>
      <c r="SB321" s="249"/>
      <c r="SC321" s="249"/>
      <c r="SD321" s="249"/>
      <c r="SE321" s="249"/>
      <c r="SF321" s="249"/>
      <c r="SG321" s="249"/>
      <c r="SH321" s="249"/>
      <c r="SI321" s="249"/>
      <c r="SJ321" s="249"/>
      <c r="SK321" s="249"/>
      <c r="SL321" s="249"/>
      <c r="SM321" s="249"/>
      <c r="SN321" s="249"/>
      <c r="SO321" s="249"/>
      <c r="SP321" s="249"/>
      <c r="SQ321" s="249"/>
      <c r="SR321" s="249"/>
      <c r="SS321" s="249"/>
      <c r="ST321" s="249"/>
      <c r="SU321" s="249"/>
      <c r="SV321" s="249"/>
      <c r="SW321" s="249"/>
      <c r="SX321" s="249"/>
      <c r="SY321" s="249"/>
      <c r="SZ321" s="249"/>
      <c r="TA321" s="249"/>
      <c r="TB321" s="249"/>
      <c r="TC321" s="249"/>
      <c r="TD321" s="249"/>
      <c r="TE321" s="249"/>
      <c r="TF321" s="249"/>
      <c r="TG321" s="249"/>
      <c r="TH321" s="249"/>
      <c r="TI321" s="249"/>
      <c r="TJ321" s="249"/>
      <c r="TK321" s="249"/>
      <c r="TL321" s="249"/>
      <c r="TM321" s="249"/>
      <c r="TN321" s="249"/>
      <c r="TO321" s="249"/>
      <c r="TP321" s="249"/>
      <c r="TQ321" s="249"/>
      <c r="TR321" s="249"/>
      <c r="TS321" s="249"/>
      <c r="TT321" s="249"/>
      <c r="TU321" s="249"/>
      <c r="TV321" s="249"/>
      <c r="TW321" s="249"/>
      <c r="TX321" s="249"/>
      <c r="TY321" s="249"/>
      <c r="TZ321" s="249"/>
      <c r="UA321" s="249"/>
      <c r="UB321" s="249"/>
      <c r="UC321" s="249"/>
      <c r="UD321" s="249"/>
      <c r="UE321" s="249"/>
      <c r="UF321" s="249"/>
      <c r="UG321" s="249"/>
      <c r="UH321" s="249"/>
      <c r="UI321" s="249"/>
      <c r="UJ321" s="249"/>
      <c r="UK321" s="249"/>
      <c r="UL321" s="249"/>
      <c r="UM321" s="249"/>
      <c r="UN321" s="249"/>
      <c r="UO321" s="249"/>
      <c r="UP321" s="249"/>
      <c r="UQ321" s="249"/>
      <c r="UR321" s="249"/>
      <c r="US321" s="249"/>
      <c r="UT321" s="249"/>
      <c r="UU321" s="249"/>
      <c r="UV321" s="249"/>
      <c r="UW321" s="249"/>
      <c r="UX321" s="249"/>
      <c r="UY321" s="249"/>
      <c r="UZ321" s="249"/>
      <c r="VA321" s="249"/>
      <c r="VB321" s="249"/>
      <c r="VC321" s="249"/>
      <c r="VD321" s="249"/>
      <c r="VE321" s="249"/>
      <c r="VF321" s="249"/>
      <c r="VG321" s="249"/>
      <c r="VH321" s="249"/>
      <c r="VI321" s="249"/>
      <c r="VJ321" s="249"/>
      <c r="VK321" s="249"/>
      <c r="VL321" s="249"/>
      <c r="VM321" s="249"/>
      <c r="VN321" s="249"/>
      <c r="VO321" s="249"/>
      <c r="VP321" s="249"/>
      <c r="VQ321" s="249"/>
      <c r="VR321" s="249"/>
      <c r="VS321" s="249"/>
      <c r="VT321" s="249"/>
      <c r="VU321" s="249"/>
      <c r="VV321" s="249"/>
      <c r="VW321" s="249"/>
      <c r="VX321" s="249"/>
      <c r="VY321" s="249"/>
      <c r="VZ321" s="249"/>
      <c r="WA321" s="249"/>
      <c r="WB321" s="249"/>
      <c r="WC321" s="249"/>
      <c r="WD321" s="249"/>
      <c r="WE321" s="249"/>
      <c r="WF321" s="249"/>
      <c r="WG321" s="249"/>
      <c r="WH321" s="249"/>
      <c r="WI321" s="249"/>
      <c r="WJ321" s="249"/>
      <c r="WK321" s="249"/>
      <c r="WL321" s="249"/>
      <c r="WM321" s="249"/>
      <c r="WN321" s="249"/>
      <c r="WO321" s="249"/>
      <c r="WP321" s="249"/>
      <c r="WQ321" s="249"/>
      <c r="WR321" s="249"/>
      <c r="WS321" s="249"/>
      <c r="WT321" s="249"/>
      <c r="WU321" s="249"/>
      <c r="WV321" s="249"/>
      <c r="WW321" s="249"/>
      <c r="WX321" s="249"/>
      <c r="WY321" s="249"/>
      <c r="WZ321" s="249"/>
      <c r="XA321" s="249"/>
      <c r="XB321" s="249"/>
      <c r="XC321" s="249"/>
      <c r="XD321" s="249"/>
      <c r="XE321" s="249"/>
      <c r="XF321" s="249"/>
      <c r="XG321" s="249"/>
      <c r="XH321" s="249"/>
      <c r="XI321" s="249"/>
      <c r="XJ321" s="249"/>
      <c r="XK321" s="249"/>
      <c r="XL321" s="249"/>
      <c r="XM321" s="249"/>
      <c r="XN321" s="249"/>
      <c r="XO321" s="249"/>
      <c r="XP321" s="249"/>
      <c r="XQ321" s="249"/>
      <c r="XR321" s="249"/>
      <c r="XS321" s="249"/>
      <c r="XT321" s="249"/>
      <c r="XU321" s="249"/>
      <c r="XV321" s="249"/>
      <c r="XW321" s="249"/>
      <c r="XX321" s="249"/>
      <c r="XY321" s="249"/>
      <c r="XZ321" s="249"/>
      <c r="YA321" s="249"/>
      <c r="YB321" s="249"/>
      <c r="YC321" s="249"/>
      <c r="YD321" s="249"/>
      <c r="YE321" s="249"/>
      <c r="YF321" s="249"/>
      <c r="YG321" s="249"/>
      <c r="YH321" s="249"/>
      <c r="YI321" s="249"/>
      <c r="YJ321" s="249"/>
      <c r="YK321" s="249"/>
      <c r="YL321" s="249"/>
      <c r="YM321" s="249"/>
      <c r="YN321" s="249"/>
      <c r="YO321" s="249"/>
      <c r="YP321" s="249"/>
      <c r="YQ321" s="249"/>
      <c r="YR321" s="249"/>
      <c r="YS321" s="249"/>
      <c r="YT321" s="249"/>
      <c r="YU321" s="249"/>
      <c r="YV321" s="249"/>
      <c r="YW321" s="249"/>
      <c r="YX321" s="249"/>
      <c r="YY321" s="249"/>
      <c r="YZ321" s="249"/>
      <c r="ZA321" s="249"/>
      <c r="ZB321" s="249"/>
      <c r="ZC321" s="249"/>
      <c r="ZD321" s="249"/>
      <c r="ZE321" s="249"/>
      <c r="ZF321" s="249"/>
      <c r="ZG321" s="249"/>
      <c r="ZH321" s="249"/>
      <c r="ZI321" s="249"/>
      <c r="ZJ321" s="249"/>
      <c r="ZK321" s="249"/>
      <c r="ZL321" s="249"/>
      <c r="ZM321" s="249"/>
      <c r="ZN321" s="249"/>
      <c r="ZO321" s="249"/>
      <c r="ZP321" s="249"/>
      <c r="ZQ321" s="249"/>
      <c r="ZR321" s="249"/>
      <c r="ZS321" s="249"/>
      <c r="ZT321" s="249"/>
      <c r="ZU321" s="249"/>
      <c r="ZV321" s="249"/>
      <c r="ZW321" s="249"/>
      <c r="ZX321" s="249"/>
      <c r="ZY321" s="249"/>
      <c r="ZZ321" s="249"/>
      <c r="AAA321" s="249"/>
      <c r="AAB321" s="249"/>
      <c r="AAC321" s="249"/>
      <c r="AAD321" s="249"/>
      <c r="AAE321" s="249"/>
      <c r="AAF321" s="249"/>
      <c r="AAG321" s="249"/>
      <c r="AAH321" s="249"/>
      <c r="AAI321" s="249"/>
      <c r="AAJ321" s="249"/>
      <c r="AAK321" s="249"/>
      <c r="AAL321" s="249"/>
      <c r="AAM321" s="249"/>
      <c r="AAN321" s="249"/>
      <c r="AAO321" s="249"/>
      <c r="AAP321" s="249"/>
      <c r="AAQ321" s="249"/>
      <c r="AAR321" s="249"/>
      <c r="AAS321" s="249"/>
      <c r="AAT321" s="249"/>
      <c r="AAU321" s="249"/>
      <c r="AAV321" s="249"/>
      <c r="AAW321" s="249"/>
      <c r="AAX321" s="249"/>
      <c r="AAY321" s="249"/>
      <c r="AAZ321" s="249"/>
      <c r="ABA321" s="249"/>
      <c r="ABB321" s="249"/>
      <c r="ABC321" s="249"/>
      <c r="ABD321" s="249"/>
      <c r="ABE321" s="249"/>
      <c r="ABF321" s="249"/>
      <c r="ABG321" s="249"/>
      <c r="ABH321" s="249"/>
      <c r="ABI321" s="249"/>
      <c r="ABJ321" s="249"/>
      <c r="ABK321" s="249"/>
      <c r="ABL321" s="249"/>
      <c r="ABM321" s="249"/>
      <c r="ABN321" s="249"/>
      <c r="ABO321" s="249"/>
      <c r="ABP321" s="249"/>
      <c r="ABQ321" s="249"/>
      <c r="ABR321" s="249"/>
      <c r="ABS321" s="249"/>
      <c r="ABT321" s="249"/>
      <c r="ABU321" s="249"/>
      <c r="ABV321" s="249"/>
      <c r="ABW321" s="249"/>
      <c r="ABX321" s="249"/>
      <c r="ABY321" s="249"/>
      <c r="ABZ321" s="249"/>
      <c r="ACA321" s="249"/>
      <c r="ACB321" s="249"/>
      <c r="ACC321" s="249"/>
      <c r="ACD321" s="249"/>
      <c r="ACE321" s="249"/>
      <c r="ACF321" s="249"/>
      <c r="ACG321" s="249"/>
      <c r="ACH321" s="249"/>
      <c r="ACI321" s="249"/>
      <c r="ACJ321" s="249"/>
      <c r="ACK321" s="249"/>
      <c r="ACL321" s="249"/>
      <c r="ACM321" s="249"/>
      <c r="ACN321" s="249"/>
      <c r="ACO321" s="249"/>
      <c r="ACP321" s="249"/>
      <c r="ACQ321" s="249"/>
      <c r="ACR321" s="249"/>
      <c r="ACS321" s="249"/>
      <c r="ACT321" s="249"/>
      <c r="ACU321" s="249"/>
      <c r="ACV321" s="249"/>
      <c r="ACW321" s="249"/>
      <c r="ACX321" s="249"/>
      <c r="ACY321" s="249"/>
      <c r="ACZ321" s="249"/>
      <c r="ADA321" s="249"/>
      <c r="ADB321" s="249"/>
      <c r="ADC321" s="249"/>
      <c r="ADD321" s="249"/>
      <c r="ADE321" s="249"/>
      <c r="ADF321" s="249"/>
      <c r="ADG321" s="249"/>
      <c r="ADH321" s="249"/>
      <c r="ADI321" s="249"/>
      <c r="ADJ321" s="249"/>
      <c r="ADK321" s="249"/>
      <c r="ADL321" s="249"/>
      <c r="ADM321" s="249"/>
      <c r="ADN321" s="249"/>
      <c r="ADO321" s="249"/>
      <c r="ADP321" s="249"/>
      <c r="ADQ321" s="249"/>
      <c r="ADR321" s="249"/>
      <c r="ADS321" s="249"/>
      <c r="ADT321" s="249"/>
      <c r="ADU321" s="249"/>
      <c r="ADV321" s="249"/>
      <c r="ADW321" s="249"/>
      <c r="ADX321" s="249"/>
      <c r="ADY321" s="249"/>
      <c r="ADZ321" s="249"/>
      <c r="AEA321" s="249"/>
      <c r="AEB321" s="249"/>
      <c r="AEC321" s="249"/>
      <c r="AED321" s="249"/>
      <c r="AEE321" s="249"/>
      <c r="AEF321" s="249"/>
      <c r="AEG321" s="249"/>
      <c r="AEH321" s="249"/>
      <c r="AEI321" s="249"/>
      <c r="AEJ321" s="249"/>
      <c r="AEK321" s="249"/>
      <c r="AEL321" s="249"/>
      <c r="AEM321" s="249"/>
      <c r="AEN321" s="249"/>
      <c r="AEO321" s="249"/>
      <c r="AEP321" s="249"/>
      <c r="AEQ321" s="249"/>
      <c r="AER321" s="249"/>
      <c r="AES321" s="249"/>
      <c r="AET321" s="249"/>
      <c r="AEU321" s="249"/>
      <c r="AEV321" s="249"/>
      <c r="AEW321" s="249"/>
      <c r="AEX321" s="249"/>
      <c r="AEY321" s="249"/>
      <c r="AEZ321" s="249"/>
      <c r="AFA321" s="249"/>
      <c r="AFB321" s="249"/>
      <c r="AFC321" s="249"/>
      <c r="AFD321" s="249"/>
      <c r="AFE321" s="249"/>
      <c r="AFF321" s="249"/>
      <c r="AFG321" s="249"/>
      <c r="AFH321" s="249"/>
      <c r="AFI321" s="249"/>
      <c r="AFJ321" s="249"/>
      <c r="AFK321" s="249"/>
      <c r="AFL321" s="249"/>
      <c r="AFM321" s="249"/>
      <c r="AFN321" s="249"/>
      <c r="AFO321" s="249"/>
      <c r="AFP321" s="249"/>
      <c r="AFQ321" s="249"/>
      <c r="AFR321" s="249"/>
      <c r="AFS321" s="249"/>
      <c r="AFT321" s="249"/>
      <c r="AFU321" s="249"/>
      <c r="AFV321" s="249"/>
      <c r="AFW321" s="249"/>
      <c r="AFX321" s="249"/>
      <c r="AFY321" s="249"/>
      <c r="AFZ321" s="249"/>
      <c r="AGA321" s="249"/>
      <c r="AGB321" s="249"/>
      <c r="AGC321" s="249"/>
      <c r="AGD321" s="249"/>
      <c r="AGE321" s="249"/>
      <c r="AGF321" s="249"/>
      <c r="AGG321" s="249"/>
      <c r="AGH321" s="249"/>
      <c r="AGI321" s="249"/>
      <c r="AGJ321" s="249"/>
      <c r="AGK321" s="249"/>
      <c r="AGL321" s="249"/>
      <c r="AGM321" s="249"/>
      <c r="AGN321" s="249"/>
      <c r="AGO321" s="249"/>
      <c r="AGP321" s="249"/>
      <c r="AGQ321" s="249"/>
      <c r="AGR321" s="249"/>
      <c r="AGS321" s="249"/>
      <c r="AGT321" s="249"/>
      <c r="AGU321" s="249"/>
      <c r="AGV321" s="249"/>
      <c r="AGW321" s="249"/>
      <c r="AGX321" s="249"/>
      <c r="AGY321" s="249"/>
      <c r="AGZ321" s="249"/>
      <c r="AHA321" s="249"/>
      <c r="AHB321" s="249"/>
      <c r="AHC321" s="249"/>
      <c r="AHD321" s="249"/>
      <c r="AHE321" s="249"/>
      <c r="AHF321" s="249"/>
      <c r="AHG321" s="249"/>
      <c r="AHH321" s="249"/>
      <c r="AHI321" s="249"/>
      <c r="AHJ321" s="249"/>
      <c r="AHK321" s="249"/>
      <c r="AHL321" s="249"/>
      <c r="AHM321" s="249"/>
      <c r="AHN321" s="249"/>
      <c r="AHO321" s="249"/>
      <c r="AHP321" s="249"/>
      <c r="AHQ321" s="249"/>
      <c r="AHR321" s="249"/>
      <c r="AHS321" s="249"/>
      <c r="AHT321" s="249"/>
      <c r="AHU321" s="249"/>
      <c r="AHV321" s="249"/>
      <c r="AHW321" s="249"/>
      <c r="AHX321" s="249"/>
      <c r="AHY321" s="249"/>
      <c r="AHZ321" s="249"/>
      <c r="AIA321" s="249"/>
      <c r="AIB321" s="249"/>
      <c r="AIC321" s="249"/>
      <c r="AID321" s="249"/>
      <c r="AIE321" s="249"/>
      <c r="AIF321" s="249"/>
      <c r="AIG321" s="249"/>
      <c r="AIH321" s="249"/>
      <c r="AII321" s="249"/>
      <c r="AIJ321" s="249"/>
      <c r="AIK321" s="249"/>
      <c r="AIL321" s="249"/>
      <c r="AIM321" s="249"/>
      <c r="AIN321" s="249"/>
      <c r="AIO321" s="249"/>
      <c r="AIP321" s="249"/>
      <c r="AIQ321" s="249"/>
      <c r="AIR321" s="249"/>
      <c r="AIS321" s="249"/>
      <c r="AIT321" s="249"/>
      <c r="AIU321" s="249"/>
      <c r="AIV321" s="249"/>
      <c r="AIW321" s="249"/>
      <c r="AIX321" s="249"/>
      <c r="AIY321" s="249"/>
      <c r="AIZ321" s="249"/>
      <c r="AJA321" s="249"/>
      <c r="AJB321" s="249"/>
      <c r="AJC321" s="249"/>
      <c r="AJD321" s="249"/>
      <c r="AJE321" s="249"/>
      <c r="AJF321" s="249"/>
      <c r="AJG321" s="249"/>
      <c r="AJH321" s="249"/>
      <c r="AJI321" s="249"/>
      <c r="AJJ321" s="249"/>
      <c r="AJK321" s="249"/>
      <c r="AJL321" s="249"/>
      <c r="AJM321" s="249"/>
      <c r="AJN321" s="249"/>
      <c r="AJO321" s="249"/>
      <c r="AJP321" s="249"/>
      <c r="AJQ321" s="249"/>
      <c r="AJR321" s="249"/>
      <c r="AJS321" s="249"/>
      <c r="AJT321" s="249"/>
      <c r="AJU321" s="249"/>
      <c r="AJV321" s="249"/>
      <c r="AJW321" s="249"/>
      <c r="AJX321" s="249"/>
      <c r="AJY321" s="249"/>
      <c r="AJZ321" s="249"/>
      <c r="AKA321" s="249"/>
      <c r="AKB321" s="249"/>
      <c r="AKC321" s="249"/>
      <c r="AKD321" s="249"/>
      <c r="AKE321" s="249"/>
      <c r="AKF321" s="249"/>
      <c r="AKG321" s="249"/>
      <c r="AKH321" s="249"/>
      <c r="AKI321" s="249"/>
      <c r="AKJ321" s="249"/>
      <c r="AKK321" s="249"/>
      <c r="AKL321" s="249"/>
      <c r="AKM321" s="249"/>
      <c r="AKN321" s="249"/>
      <c r="AKO321" s="249"/>
      <c r="AKP321" s="249"/>
      <c r="AKQ321" s="249"/>
      <c r="AKR321" s="249"/>
      <c r="AKS321" s="249"/>
      <c r="AKT321" s="249"/>
      <c r="AKU321" s="249"/>
      <c r="AKV321" s="249"/>
      <c r="AKW321" s="249"/>
      <c r="AKX321" s="249"/>
      <c r="AKY321" s="249"/>
      <c r="AKZ321" s="249"/>
      <c r="ALA321" s="249"/>
      <c r="ALB321" s="249"/>
      <c r="ALC321" s="249"/>
      <c r="ALD321" s="249"/>
      <c r="ALE321" s="249"/>
      <c r="ALF321" s="249"/>
      <c r="ALG321" s="249"/>
      <c r="ALH321" s="249"/>
      <c r="ALI321" s="249"/>
      <c r="ALJ321" s="249"/>
      <c r="ALK321" s="249"/>
      <c r="ALL321" s="249"/>
      <c r="ALM321" s="249"/>
      <c r="ALN321" s="249"/>
      <c r="ALO321" s="249"/>
      <c r="ALP321" s="249"/>
      <c r="ALQ321" s="249"/>
      <c r="ALR321" s="249"/>
      <c r="ALS321" s="249"/>
      <c r="ALT321" s="249"/>
      <c r="ALU321" s="249"/>
      <c r="ALV321" s="249"/>
      <c r="ALW321" s="249"/>
      <c r="ALX321" s="249"/>
      <c r="ALY321" s="249"/>
      <c r="ALZ321" s="249"/>
      <c r="AMA321" s="249"/>
      <c r="AMB321" s="249"/>
      <c r="AMC321" s="249"/>
      <c r="AMD321" s="249"/>
      <c r="AME321" s="249"/>
      <c r="AMF321" s="249"/>
      <c r="AMG321" s="249"/>
      <c r="AMH321" s="249"/>
      <c r="AMI321" s="249"/>
      <c r="AMJ321" s="249"/>
      <c r="AMK321" s="249"/>
      <c r="AML321" s="249"/>
      <c r="AMM321" s="249"/>
      <c r="AMN321" s="249"/>
      <c r="AMO321" s="249"/>
      <c r="AMP321" s="249"/>
      <c r="AMQ321" s="249"/>
      <c r="AMR321" s="249"/>
      <c r="AMS321" s="249"/>
      <c r="AMT321" s="249"/>
      <c r="AMU321" s="249"/>
      <c r="AMV321" s="249"/>
      <c r="AMW321" s="249"/>
      <c r="AMX321" s="249"/>
      <c r="AMY321" s="249"/>
      <c r="AMZ321" s="249"/>
      <c r="ANA321" s="249"/>
      <c r="ANB321" s="249"/>
      <c r="ANC321" s="249"/>
      <c r="AND321" s="249"/>
      <c r="ANE321" s="249"/>
      <c r="ANF321" s="249"/>
      <c r="ANG321" s="249"/>
      <c r="ANH321" s="249"/>
      <c r="ANI321" s="249"/>
      <c r="ANJ321" s="249"/>
      <c r="ANK321" s="249"/>
      <c r="ANL321" s="249"/>
      <c r="ANM321" s="249"/>
      <c r="ANN321" s="249"/>
      <c r="ANO321" s="249"/>
      <c r="ANP321" s="249"/>
      <c r="ANQ321" s="249"/>
      <c r="ANR321" s="249"/>
      <c r="ANS321" s="249"/>
      <c r="ANT321" s="249"/>
      <c r="ANU321" s="249"/>
      <c r="ANV321" s="249"/>
      <c r="ANW321" s="249"/>
      <c r="ANX321" s="249"/>
      <c r="ANY321" s="249"/>
      <c r="ANZ321" s="249"/>
      <c r="AOA321" s="249"/>
      <c r="AOB321" s="249"/>
      <c r="AOC321" s="249"/>
      <c r="AOD321" s="249"/>
      <c r="AOE321" s="249"/>
      <c r="AOF321" s="249"/>
      <c r="AOG321" s="249"/>
      <c r="AOH321" s="249"/>
      <c r="AOI321" s="249"/>
      <c r="AOJ321" s="249"/>
      <c r="AOK321" s="249"/>
      <c r="AOL321" s="249"/>
      <c r="AOM321" s="249"/>
      <c r="AON321" s="249"/>
      <c r="AOO321" s="249"/>
      <c r="AOP321" s="249"/>
      <c r="AOQ321" s="249"/>
      <c r="AOR321" s="249"/>
      <c r="AOS321" s="249"/>
      <c r="AOT321" s="249"/>
      <c r="AOU321" s="249"/>
      <c r="AOV321" s="249"/>
      <c r="AOW321" s="249"/>
      <c r="AOX321" s="249"/>
      <c r="AOY321" s="249"/>
      <c r="AOZ321" s="249"/>
      <c r="APA321" s="249"/>
      <c r="APB321" s="249"/>
      <c r="APC321" s="249"/>
      <c r="APD321" s="249"/>
      <c r="APE321" s="249"/>
      <c r="APF321" s="249"/>
      <c r="APG321" s="249"/>
      <c r="APH321" s="249"/>
      <c r="API321" s="249"/>
      <c r="APJ321" s="249"/>
      <c r="APK321" s="249"/>
      <c r="APL321" s="249"/>
      <c r="APM321" s="249"/>
      <c r="APN321" s="249"/>
      <c r="APO321" s="249"/>
      <c r="APP321" s="249"/>
    </row>
    <row r="322" spans="1:1108" s="235" customFormat="1">
      <c r="A322" s="42">
        <v>605</v>
      </c>
      <c r="B322" s="168">
        <v>308</v>
      </c>
      <c r="C322" s="407">
        <v>110320</v>
      </c>
      <c r="D322" s="174">
        <v>110320</v>
      </c>
      <c r="E322" s="74" t="s">
        <v>1511</v>
      </c>
      <c r="F322" s="302" t="s">
        <v>1594</v>
      </c>
      <c r="G322" s="310" t="s">
        <v>1583</v>
      </c>
      <c r="H322" s="310" t="s">
        <v>1586</v>
      </c>
      <c r="I322" s="310" t="s">
        <v>1585</v>
      </c>
      <c r="J322" s="73"/>
      <c r="K322" s="73" t="s">
        <v>1595</v>
      </c>
      <c r="L322" s="74"/>
      <c r="M322" s="70" t="s">
        <v>1596</v>
      </c>
      <c r="N322" s="74" t="s">
        <v>293</v>
      </c>
      <c r="O322" s="177">
        <v>110320</v>
      </c>
      <c r="P322" s="401"/>
      <c r="Q322" s="401" t="s">
        <v>0</v>
      </c>
      <c r="R322" s="401"/>
      <c r="S322" s="109" t="s">
        <v>0</v>
      </c>
      <c r="T322" s="109"/>
      <c r="U322" s="109" t="s">
        <v>0</v>
      </c>
      <c r="V322" s="109"/>
      <c r="W322" s="109" t="s">
        <v>0</v>
      </c>
      <c r="X322" s="109"/>
      <c r="Y322" s="109" t="s">
        <v>0</v>
      </c>
      <c r="Z322" s="109"/>
      <c r="AA322" s="109" t="s">
        <v>0</v>
      </c>
      <c r="AB322" s="109"/>
      <c r="AC322" s="109" t="s">
        <v>0</v>
      </c>
      <c r="AD322" s="109"/>
      <c r="AE322" s="109" t="s">
        <v>0</v>
      </c>
      <c r="AF322" s="77"/>
      <c r="AG322" s="78"/>
      <c r="AH322" s="78"/>
      <c r="AI322" s="77" t="s">
        <v>0</v>
      </c>
      <c r="AJ322" s="78"/>
      <c r="AK322" s="78"/>
      <c r="AL322" s="25" t="s">
        <v>11</v>
      </c>
      <c r="AM322" s="25"/>
      <c r="AN322" s="25"/>
      <c r="AO322" s="25"/>
      <c r="AP322" s="111"/>
      <c r="AQ322" s="111" t="s">
        <v>7</v>
      </c>
      <c r="AR322" s="83"/>
      <c r="AS322" s="83"/>
      <c r="AT322" s="265"/>
      <c r="AU322" s="266"/>
      <c r="AV322" s="266"/>
      <c r="AW322" s="74" t="s">
        <v>206</v>
      </c>
      <c r="AX322" s="74" t="s">
        <v>207</v>
      </c>
      <c r="AY322" s="74" t="s">
        <v>208</v>
      </c>
      <c r="AZ322" s="74" t="s">
        <v>209</v>
      </c>
      <c r="BA322" s="152" t="s">
        <v>12</v>
      </c>
      <c r="BB322" s="419" t="s">
        <v>1520</v>
      </c>
      <c r="BC322" s="419" t="s">
        <v>1521</v>
      </c>
      <c r="BD322" s="419" t="s">
        <v>1522</v>
      </c>
      <c r="BE322" s="95" t="s">
        <v>1511</v>
      </c>
      <c r="BF322" s="96" t="s">
        <v>170</v>
      </c>
      <c r="BG322" s="96" t="s">
        <v>169</v>
      </c>
      <c r="BH322" s="96" t="s">
        <v>89</v>
      </c>
      <c r="BI322" s="153"/>
      <c r="BJ322" s="153"/>
      <c r="BK322" s="153"/>
      <c r="BL322" s="153"/>
      <c r="BM322" s="154" t="s">
        <v>294</v>
      </c>
      <c r="BN322" s="157" t="s">
        <v>295</v>
      </c>
      <c r="BO322" s="157" t="s">
        <v>296</v>
      </c>
      <c r="BP322" s="156" t="s">
        <v>297</v>
      </c>
      <c r="BQ322" s="155" t="s">
        <v>298</v>
      </c>
      <c r="BR322" s="155" t="s">
        <v>299</v>
      </c>
      <c r="BS322" s="121" t="s">
        <v>300</v>
      </c>
      <c r="BT322" s="121" t="s">
        <v>301</v>
      </c>
      <c r="BU322" s="121" t="s">
        <v>294</v>
      </c>
      <c r="BV322" s="121" t="s">
        <v>302</v>
      </c>
      <c r="BW322" s="121" t="s">
        <v>296</v>
      </c>
      <c r="BX322" s="121" t="s">
        <v>297</v>
      </c>
      <c r="BY322" s="121" t="s">
        <v>283</v>
      </c>
      <c r="BZ322" s="154"/>
      <c r="CA322" s="154"/>
      <c r="CB322" s="154"/>
      <c r="CC322" s="154"/>
      <c r="CD322" s="154"/>
      <c r="CE322" s="154"/>
      <c r="CF322" s="154"/>
      <c r="CG322" s="154"/>
      <c r="CH322" s="154"/>
      <c r="CI322" s="154"/>
      <c r="CJ322" s="154"/>
      <c r="CK322" s="91"/>
      <c r="CL322" s="91"/>
      <c r="CM322" s="91"/>
      <c r="CN322" s="91"/>
      <c r="CO322" s="91"/>
      <c r="CP322" s="91"/>
      <c r="CQ322" s="91"/>
      <c r="CR322" s="91"/>
      <c r="CS322" s="91"/>
      <c r="CT322" s="91"/>
      <c r="CU322" s="91"/>
      <c r="CV322" s="91"/>
      <c r="CW322" s="91"/>
      <c r="CX322" s="91"/>
      <c r="CY322" s="91"/>
      <c r="CZ322" s="91"/>
      <c r="DA322" s="92"/>
      <c r="DB322" s="92"/>
      <c r="DC322" s="92"/>
      <c r="DD322" s="92"/>
      <c r="DE322" s="91" t="s">
        <v>12</v>
      </c>
      <c r="DF322" s="92"/>
      <c r="DG322" s="91"/>
      <c r="DH322" s="91"/>
      <c r="DI322" s="92"/>
      <c r="DJ322" s="91"/>
      <c r="DK322" s="91"/>
      <c r="DL322" s="91"/>
      <c r="DM322" s="127" t="s">
        <v>283</v>
      </c>
      <c r="DN322" s="127" t="s">
        <v>283</v>
      </c>
      <c r="DO322" s="127" t="s">
        <v>283</v>
      </c>
      <c r="DP322" s="127"/>
      <c r="DQ322" s="91"/>
      <c r="DR322" s="91"/>
      <c r="DS322" s="91"/>
      <c r="DT322" s="91"/>
      <c r="DU322" s="91"/>
      <c r="DV322" s="91"/>
      <c r="DW322" s="91"/>
      <c r="DX322" s="91"/>
      <c r="DY322" s="91"/>
      <c r="DZ322" s="91"/>
      <c r="EA322" s="91"/>
      <c r="EB322" s="91"/>
      <c r="EC322" s="91"/>
      <c r="ED322" s="91"/>
      <c r="EE322" s="91"/>
      <c r="EF322" s="91"/>
      <c r="EG322" s="94"/>
      <c r="EH322" s="94"/>
      <c r="EI322" s="95"/>
      <c r="EJ322" s="95"/>
      <c r="EK322" s="96"/>
      <c r="EL322" s="74"/>
      <c r="EM322" s="74"/>
      <c r="EN322" s="137"/>
      <c r="EO322" s="185"/>
      <c r="EP322" s="185"/>
      <c r="EQ322" s="185" t="s">
        <v>1591</v>
      </c>
      <c r="ER322" s="185" t="s">
        <v>1592</v>
      </c>
      <c r="ES322" s="185" t="s">
        <v>1593</v>
      </c>
      <c r="ET322" s="185"/>
      <c r="EU322" s="185"/>
      <c r="EV322" s="137"/>
      <c r="EW322" s="137"/>
      <c r="EX322" s="355" t="s">
        <v>936</v>
      </c>
      <c r="EY322" s="355"/>
      <c r="EZ322" s="355" t="s">
        <v>953</v>
      </c>
      <c r="FA322" s="355" t="s">
        <v>962</v>
      </c>
      <c r="FB322" s="355" t="s">
        <v>978</v>
      </c>
      <c r="FC322" s="355" t="s">
        <v>980</v>
      </c>
      <c r="FD322" s="355" t="s">
        <v>397</v>
      </c>
      <c r="FE322" s="355" t="s">
        <v>1597</v>
      </c>
      <c r="FF322" s="248"/>
      <c r="FG322" s="248"/>
      <c r="FH322" s="248"/>
      <c r="FI322" s="248"/>
      <c r="FJ322" s="248"/>
      <c r="FK322" s="248"/>
      <c r="FL322" s="135">
        <v>1</v>
      </c>
      <c r="FM322" s="136"/>
      <c r="FN322" s="136"/>
      <c r="FO322" s="136"/>
      <c r="FP322" s="136"/>
      <c r="FQ322" s="136"/>
      <c r="FR322" s="136"/>
      <c r="FS322" s="136"/>
      <c r="FT322" s="136"/>
      <c r="FU322" s="136"/>
      <c r="FV322" s="136"/>
      <c r="FW322" s="249"/>
      <c r="FX322" s="249"/>
      <c r="FY322" s="249"/>
      <c r="FZ322" s="249"/>
      <c r="GA322" s="249"/>
      <c r="GB322" s="249"/>
      <c r="GC322" s="249"/>
      <c r="GD322" s="249"/>
      <c r="GE322" s="249"/>
      <c r="GF322" s="249"/>
      <c r="GG322" s="249"/>
      <c r="GH322" s="249"/>
      <c r="GI322" s="249"/>
      <c r="GJ322" s="249"/>
      <c r="GK322" s="249"/>
      <c r="GL322" s="249"/>
      <c r="GM322" s="249"/>
      <c r="GN322" s="249"/>
      <c r="GO322" s="249"/>
      <c r="GP322" s="249"/>
      <c r="GQ322" s="249"/>
      <c r="GR322" s="249"/>
      <c r="GS322" s="249"/>
      <c r="GT322" s="249"/>
      <c r="GU322" s="249"/>
      <c r="GV322" s="249"/>
      <c r="GW322" s="249"/>
      <c r="GX322" s="249"/>
      <c r="GY322" s="249"/>
      <c r="GZ322" s="249"/>
      <c r="HA322" s="249"/>
      <c r="HB322" s="249"/>
      <c r="HC322" s="249"/>
      <c r="HD322" s="249"/>
      <c r="HE322" s="249"/>
      <c r="HF322" s="249"/>
      <c r="HG322" s="249"/>
      <c r="HH322" s="249"/>
      <c r="HI322" s="249"/>
      <c r="HJ322" s="249"/>
      <c r="HK322" s="249"/>
      <c r="HL322" s="249"/>
      <c r="HM322" s="249"/>
      <c r="HN322" s="249"/>
      <c r="HO322" s="249"/>
      <c r="HP322" s="249"/>
      <c r="HQ322" s="249"/>
      <c r="HR322" s="249"/>
      <c r="HS322" s="249"/>
      <c r="HT322" s="249"/>
      <c r="HU322" s="249"/>
      <c r="HV322" s="249"/>
      <c r="HW322" s="249"/>
      <c r="HX322" s="249"/>
      <c r="HY322" s="249"/>
      <c r="HZ322" s="249"/>
      <c r="IA322" s="249"/>
      <c r="IB322" s="249"/>
      <c r="IC322" s="249"/>
      <c r="ID322" s="249"/>
      <c r="IE322" s="249"/>
      <c r="IF322" s="249"/>
      <c r="IG322" s="249"/>
      <c r="IH322" s="249"/>
      <c r="II322" s="249"/>
      <c r="IJ322" s="249"/>
      <c r="IK322" s="249"/>
      <c r="IL322" s="249"/>
      <c r="IM322" s="249"/>
      <c r="IN322" s="249"/>
      <c r="IO322" s="249"/>
      <c r="IP322" s="249"/>
      <c r="IQ322" s="249"/>
      <c r="IR322" s="249"/>
      <c r="IS322" s="249"/>
      <c r="IT322" s="249"/>
      <c r="IU322" s="249"/>
      <c r="IV322" s="249"/>
      <c r="IW322" s="249"/>
      <c r="IX322" s="249"/>
      <c r="IY322" s="249"/>
      <c r="IZ322" s="249"/>
      <c r="JA322" s="249"/>
      <c r="JB322" s="249"/>
      <c r="JC322" s="249"/>
      <c r="JD322" s="249"/>
      <c r="JE322" s="249"/>
      <c r="JF322" s="249"/>
      <c r="JG322" s="249"/>
      <c r="JH322" s="249"/>
      <c r="JI322" s="249"/>
      <c r="JJ322" s="249"/>
      <c r="JK322" s="249"/>
      <c r="JL322" s="249"/>
      <c r="JM322" s="249"/>
      <c r="JN322" s="249"/>
      <c r="JO322" s="249"/>
      <c r="JP322" s="249"/>
      <c r="JQ322" s="249"/>
      <c r="JR322" s="249"/>
      <c r="JS322" s="249"/>
      <c r="JT322" s="249"/>
      <c r="JU322" s="249"/>
      <c r="JV322" s="249"/>
      <c r="JW322" s="249"/>
      <c r="JX322" s="249"/>
      <c r="JY322" s="249"/>
      <c r="JZ322" s="249"/>
      <c r="KA322" s="249"/>
      <c r="KB322" s="249"/>
      <c r="KC322" s="249"/>
      <c r="KD322" s="249"/>
      <c r="KE322" s="249"/>
      <c r="KF322" s="249"/>
      <c r="KG322" s="249"/>
      <c r="KH322" s="249"/>
      <c r="KI322" s="249"/>
      <c r="KJ322" s="249"/>
      <c r="KK322" s="249"/>
      <c r="KL322" s="249"/>
      <c r="KM322" s="249"/>
      <c r="KN322" s="249"/>
      <c r="KO322" s="249"/>
      <c r="KP322" s="249"/>
      <c r="KQ322" s="249"/>
      <c r="KR322" s="249"/>
      <c r="KS322" s="249"/>
      <c r="KT322" s="249"/>
      <c r="KU322" s="249"/>
      <c r="KV322" s="249"/>
      <c r="KW322" s="249"/>
      <c r="KX322" s="249"/>
      <c r="KY322" s="249"/>
      <c r="KZ322" s="249"/>
      <c r="LA322" s="249"/>
      <c r="LB322" s="249"/>
      <c r="LC322" s="249"/>
      <c r="LD322" s="249"/>
      <c r="LE322" s="249"/>
      <c r="LF322" s="249"/>
      <c r="LG322" s="249"/>
      <c r="LH322" s="249"/>
      <c r="LI322" s="249"/>
      <c r="LJ322" s="249"/>
      <c r="LK322" s="249"/>
      <c r="LL322" s="249"/>
      <c r="LM322" s="249"/>
      <c r="LN322" s="249"/>
      <c r="LO322" s="249"/>
      <c r="LP322" s="249"/>
      <c r="LQ322" s="249"/>
      <c r="LR322" s="249"/>
      <c r="LS322" s="249"/>
      <c r="LT322" s="249"/>
      <c r="LU322" s="249"/>
      <c r="LV322" s="249"/>
      <c r="LW322" s="249"/>
      <c r="LX322" s="249"/>
      <c r="LY322" s="249"/>
      <c r="LZ322" s="249"/>
      <c r="MA322" s="249"/>
      <c r="MB322" s="249"/>
      <c r="MC322" s="249"/>
      <c r="MD322" s="249"/>
      <c r="ME322" s="249"/>
      <c r="MF322" s="249"/>
      <c r="MG322" s="249"/>
      <c r="MH322" s="249"/>
      <c r="MI322" s="249"/>
      <c r="MJ322" s="249"/>
      <c r="MK322" s="249"/>
      <c r="ML322" s="249"/>
      <c r="MM322" s="249"/>
      <c r="MN322" s="249"/>
      <c r="MO322" s="249"/>
      <c r="MP322" s="249"/>
      <c r="MQ322" s="249"/>
      <c r="MR322" s="249"/>
      <c r="MS322" s="249"/>
      <c r="MT322" s="249"/>
      <c r="MU322" s="249"/>
      <c r="MV322" s="249"/>
      <c r="MW322" s="249"/>
      <c r="MX322" s="249"/>
      <c r="MY322" s="249"/>
      <c r="MZ322" s="249"/>
      <c r="NA322" s="249"/>
      <c r="NB322" s="249"/>
      <c r="NC322" s="249"/>
      <c r="ND322" s="249"/>
      <c r="NE322" s="249"/>
      <c r="NF322" s="249"/>
      <c r="NG322" s="249"/>
      <c r="NH322" s="249"/>
      <c r="NI322" s="249"/>
      <c r="NJ322" s="249"/>
      <c r="NK322" s="249"/>
      <c r="NL322" s="249"/>
      <c r="NM322" s="249"/>
      <c r="NN322" s="249"/>
      <c r="NO322" s="249"/>
      <c r="NP322" s="249"/>
      <c r="NQ322" s="249"/>
      <c r="NR322" s="249"/>
      <c r="NS322" s="249"/>
      <c r="NT322" s="249"/>
      <c r="NU322" s="249"/>
      <c r="NV322" s="249"/>
      <c r="NW322" s="249"/>
      <c r="NX322" s="249"/>
      <c r="NY322" s="249"/>
      <c r="NZ322" s="249"/>
      <c r="OA322" s="249"/>
      <c r="OB322" s="249"/>
      <c r="OC322" s="249"/>
      <c r="OD322" s="249"/>
      <c r="OE322" s="249"/>
      <c r="OF322" s="249"/>
      <c r="OG322" s="249"/>
      <c r="OH322" s="249"/>
      <c r="OI322" s="249"/>
      <c r="OJ322" s="249"/>
      <c r="OK322" s="249"/>
      <c r="OL322" s="249"/>
      <c r="OM322" s="249"/>
      <c r="ON322" s="249"/>
      <c r="OO322" s="249"/>
      <c r="OP322" s="249"/>
      <c r="OQ322" s="249"/>
      <c r="OR322" s="249"/>
      <c r="OS322" s="249"/>
      <c r="OT322" s="249"/>
      <c r="OU322" s="249"/>
      <c r="OV322" s="249"/>
      <c r="OW322" s="249"/>
      <c r="OX322" s="249"/>
      <c r="OY322" s="249"/>
      <c r="OZ322" s="249"/>
      <c r="PA322" s="249"/>
      <c r="PB322" s="249"/>
      <c r="PC322" s="249"/>
      <c r="PD322" s="249"/>
      <c r="PE322" s="249"/>
      <c r="PF322" s="249"/>
      <c r="PG322" s="249"/>
      <c r="PH322" s="249"/>
      <c r="PI322" s="249"/>
      <c r="PJ322" s="249"/>
      <c r="PK322" s="249"/>
      <c r="PL322" s="249"/>
      <c r="PM322" s="249"/>
      <c r="PN322" s="249"/>
      <c r="PO322" s="249"/>
      <c r="PP322" s="249"/>
      <c r="PQ322" s="249"/>
      <c r="PR322" s="249"/>
      <c r="PS322" s="249"/>
      <c r="PT322" s="249"/>
      <c r="PU322" s="249"/>
      <c r="PV322" s="249"/>
      <c r="PW322" s="249"/>
      <c r="PX322" s="249"/>
      <c r="PY322" s="249"/>
      <c r="PZ322" s="249"/>
      <c r="QA322" s="249"/>
      <c r="QB322" s="249"/>
      <c r="QC322" s="249"/>
      <c r="QD322" s="249"/>
      <c r="QE322" s="249"/>
      <c r="QF322" s="249"/>
      <c r="QG322" s="249"/>
      <c r="QH322" s="249"/>
      <c r="QI322" s="249"/>
      <c r="QJ322" s="249"/>
      <c r="QK322" s="249"/>
      <c r="QL322" s="249"/>
      <c r="QM322" s="249"/>
      <c r="QN322" s="249"/>
      <c r="QO322" s="249"/>
      <c r="QP322" s="249"/>
      <c r="QQ322" s="249"/>
      <c r="QR322" s="249"/>
      <c r="QS322" s="249"/>
      <c r="QT322" s="249"/>
      <c r="QU322" s="249"/>
      <c r="QV322" s="249"/>
      <c r="QW322" s="249"/>
      <c r="QX322" s="249"/>
      <c r="QY322" s="249"/>
      <c r="QZ322" s="249"/>
      <c r="RA322" s="249"/>
      <c r="RB322" s="249"/>
      <c r="RC322" s="249"/>
      <c r="RD322" s="249"/>
      <c r="RE322" s="249"/>
      <c r="RF322" s="249"/>
      <c r="RG322" s="249"/>
      <c r="RH322" s="249"/>
      <c r="RI322" s="249"/>
      <c r="RJ322" s="249"/>
      <c r="RK322" s="249"/>
      <c r="RL322" s="249"/>
      <c r="RM322" s="249"/>
      <c r="RN322" s="249"/>
      <c r="RO322" s="249"/>
      <c r="RP322" s="249"/>
      <c r="RQ322" s="249"/>
      <c r="RR322" s="249"/>
      <c r="RS322" s="249"/>
      <c r="RT322" s="249"/>
      <c r="RU322" s="249"/>
      <c r="RV322" s="249"/>
      <c r="RW322" s="249"/>
      <c r="RX322" s="249"/>
      <c r="RY322" s="249"/>
      <c r="RZ322" s="249"/>
      <c r="SA322" s="249"/>
      <c r="SB322" s="249"/>
      <c r="SC322" s="249"/>
      <c r="SD322" s="249"/>
      <c r="SE322" s="249"/>
      <c r="SF322" s="249"/>
      <c r="SG322" s="249"/>
      <c r="SH322" s="249"/>
      <c r="SI322" s="249"/>
      <c r="SJ322" s="249"/>
      <c r="SK322" s="249"/>
      <c r="SL322" s="249"/>
      <c r="SM322" s="249"/>
      <c r="SN322" s="249"/>
      <c r="SO322" s="249"/>
      <c r="SP322" s="249"/>
      <c r="SQ322" s="249"/>
      <c r="SR322" s="249"/>
      <c r="SS322" s="249"/>
      <c r="ST322" s="249"/>
      <c r="SU322" s="249"/>
      <c r="SV322" s="249"/>
      <c r="SW322" s="249"/>
      <c r="SX322" s="249"/>
      <c r="SY322" s="249"/>
      <c r="SZ322" s="249"/>
      <c r="TA322" s="249"/>
      <c r="TB322" s="249"/>
      <c r="TC322" s="249"/>
      <c r="TD322" s="249"/>
      <c r="TE322" s="249"/>
      <c r="TF322" s="249"/>
      <c r="TG322" s="249"/>
      <c r="TH322" s="249"/>
      <c r="TI322" s="249"/>
      <c r="TJ322" s="249"/>
      <c r="TK322" s="249"/>
      <c r="TL322" s="249"/>
      <c r="TM322" s="249"/>
      <c r="TN322" s="249"/>
      <c r="TO322" s="249"/>
      <c r="TP322" s="249"/>
      <c r="TQ322" s="249"/>
      <c r="TR322" s="249"/>
      <c r="TS322" s="249"/>
      <c r="TT322" s="249"/>
      <c r="TU322" s="249"/>
      <c r="TV322" s="249"/>
      <c r="TW322" s="249"/>
      <c r="TX322" s="249"/>
      <c r="TY322" s="249"/>
      <c r="TZ322" s="249"/>
      <c r="UA322" s="249"/>
      <c r="UB322" s="249"/>
      <c r="UC322" s="249"/>
      <c r="UD322" s="249"/>
      <c r="UE322" s="249"/>
      <c r="UF322" s="249"/>
      <c r="UG322" s="249"/>
      <c r="UH322" s="249"/>
      <c r="UI322" s="249"/>
      <c r="UJ322" s="249"/>
      <c r="UK322" s="249"/>
      <c r="UL322" s="249"/>
      <c r="UM322" s="249"/>
      <c r="UN322" s="249"/>
      <c r="UO322" s="249"/>
      <c r="UP322" s="249"/>
      <c r="UQ322" s="249"/>
      <c r="UR322" s="249"/>
      <c r="US322" s="249"/>
      <c r="UT322" s="249"/>
      <c r="UU322" s="249"/>
      <c r="UV322" s="249"/>
      <c r="UW322" s="249"/>
      <c r="UX322" s="249"/>
      <c r="UY322" s="249"/>
      <c r="UZ322" s="249"/>
      <c r="VA322" s="249"/>
      <c r="VB322" s="249"/>
      <c r="VC322" s="249"/>
      <c r="VD322" s="249"/>
      <c r="VE322" s="249"/>
      <c r="VF322" s="249"/>
      <c r="VG322" s="249"/>
      <c r="VH322" s="249"/>
      <c r="VI322" s="249"/>
      <c r="VJ322" s="249"/>
      <c r="VK322" s="249"/>
      <c r="VL322" s="249"/>
      <c r="VM322" s="249"/>
      <c r="VN322" s="249"/>
      <c r="VO322" s="249"/>
      <c r="VP322" s="249"/>
      <c r="VQ322" s="249"/>
      <c r="VR322" s="249"/>
      <c r="VS322" s="249"/>
      <c r="VT322" s="249"/>
      <c r="VU322" s="249"/>
      <c r="VV322" s="249"/>
      <c r="VW322" s="249"/>
      <c r="VX322" s="249"/>
      <c r="VY322" s="249"/>
      <c r="VZ322" s="249"/>
      <c r="WA322" s="249"/>
      <c r="WB322" s="249"/>
      <c r="WC322" s="249"/>
      <c r="WD322" s="249"/>
      <c r="WE322" s="249"/>
      <c r="WF322" s="249"/>
      <c r="WG322" s="249"/>
      <c r="WH322" s="249"/>
      <c r="WI322" s="249"/>
      <c r="WJ322" s="249"/>
      <c r="WK322" s="249"/>
      <c r="WL322" s="249"/>
      <c r="WM322" s="249"/>
      <c r="WN322" s="249"/>
      <c r="WO322" s="249"/>
      <c r="WP322" s="249"/>
      <c r="WQ322" s="249"/>
      <c r="WR322" s="249"/>
      <c r="WS322" s="249"/>
      <c r="WT322" s="249"/>
      <c r="WU322" s="249"/>
      <c r="WV322" s="249"/>
      <c r="WW322" s="249"/>
      <c r="WX322" s="249"/>
      <c r="WY322" s="249"/>
      <c r="WZ322" s="249"/>
      <c r="XA322" s="249"/>
      <c r="XB322" s="249"/>
      <c r="XC322" s="249"/>
      <c r="XD322" s="249"/>
      <c r="XE322" s="249"/>
      <c r="XF322" s="249"/>
      <c r="XG322" s="249"/>
      <c r="XH322" s="249"/>
      <c r="XI322" s="249"/>
      <c r="XJ322" s="249"/>
      <c r="XK322" s="249"/>
      <c r="XL322" s="249"/>
      <c r="XM322" s="249"/>
      <c r="XN322" s="249"/>
      <c r="XO322" s="249"/>
      <c r="XP322" s="249"/>
      <c r="XQ322" s="249"/>
      <c r="XR322" s="249"/>
      <c r="XS322" s="249"/>
      <c r="XT322" s="249"/>
      <c r="XU322" s="249"/>
      <c r="XV322" s="249"/>
      <c r="XW322" s="249"/>
      <c r="XX322" s="249"/>
      <c r="XY322" s="249"/>
      <c r="XZ322" s="249"/>
      <c r="YA322" s="249"/>
      <c r="YB322" s="249"/>
      <c r="YC322" s="249"/>
      <c r="YD322" s="249"/>
      <c r="YE322" s="249"/>
      <c r="YF322" s="249"/>
      <c r="YG322" s="249"/>
      <c r="YH322" s="249"/>
      <c r="YI322" s="249"/>
      <c r="YJ322" s="249"/>
      <c r="YK322" s="249"/>
      <c r="YL322" s="249"/>
      <c r="YM322" s="249"/>
      <c r="YN322" s="249"/>
      <c r="YO322" s="249"/>
      <c r="YP322" s="249"/>
      <c r="YQ322" s="249"/>
      <c r="YR322" s="249"/>
      <c r="YS322" s="249"/>
      <c r="YT322" s="249"/>
      <c r="YU322" s="249"/>
      <c r="YV322" s="249"/>
      <c r="YW322" s="249"/>
      <c r="YX322" s="249"/>
      <c r="YY322" s="249"/>
      <c r="YZ322" s="249"/>
      <c r="ZA322" s="249"/>
      <c r="ZB322" s="249"/>
      <c r="ZC322" s="249"/>
      <c r="ZD322" s="249"/>
      <c r="ZE322" s="249"/>
      <c r="ZF322" s="249"/>
      <c r="ZG322" s="249"/>
      <c r="ZH322" s="249"/>
      <c r="ZI322" s="249"/>
      <c r="ZJ322" s="249"/>
      <c r="ZK322" s="249"/>
      <c r="ZL322" s="249"/>
      <c r="ZM322" s="249"/>
      <c r="ZN322" s="249"/>
      <c r="ZO322" s="249"/>
      <c r="ZP322" s="249"/>
      <c r="ZQ322" s="249"/>
      <c r="ZR322" s="249"/>
      <c r="ZS322" s="249"/>
      <c r="ZT322" s="249"/>
      <c r="ZU322" s="249"/>
      <c r="ZV322" s="249"/>
      <c r="ZW322" s="249"/>
      <c r="ZX322" s="249"/>
      <c r="ZY322" s="249"/>
      <c r="ZZ322" s="249"/>
      <c r="AAA322" s="249"/>
      <c r="AAB322" s="249"/>
      <c r="AAC322" s="249"/>
      <c r="AAD322" s="249"/>
      <c r="AAE322" s="249"/>
      <c r="AAF322" s="249"/>
      <c r="AAG322" s="249"/>
      <c r="AAH322" s="249"/>
      <c r="AAI322" s="249"/>
      <c r="AAJ322" s="249"/>
      <c r="AAK322" s="249"/>
      <c r="AAL322" s="249"/>
      <c r="AAM322" s="249"/>
      <c r="AAN322" s="249"/>
      <c r="AAO322" s="249"/>
      <c r="AAP322" s="249"/>
      <c r="AAQ322" s="249"/>
      <c r="AAR322" s="249"/>
      <c r="AAS322" s="249"/>
      <c r="AAT322" s="249"/>
      <c r="AAU322" s="249"/>
      <c r="AAV322" s="249"/>
      <c r="AAW322" s="249"/>
      <c r="AAX322" s="249"/>
      <c r="AAY322" s="249"/>
      <c r="AAZ322" s="249"/>
      <c r="ABA322" s="249"/>
      <c r="ABB322" s="249"/>
      <c r="ABC322" s="249"/>
      <c r="ABD322" s="249"/>
      <c r="ABE322" s="249"/>
      <c r="ABF322" s="249"/>
      <c r="ABG322" s="249"/>
      <c r="ABH322" s="249"/>
      <c r="ABI322" s="249"/>
      <c r="ABJ322" s="249"/>
      <c r="ABK322" s="249"/>
      <c r="ABL322" s="249"/>
      <c r="ABM322" s="249"/>
      <c r="ABN322" s="249"/>
      <c r="ABO322" s="249"/>
      <c r="ABP322" s="249"/>
      <c r="ABQ322" s="249"/>
      <c r="ABR322" s="249"/>
      <c r="ABS322" s="249"/>
      <c r="ABT322" s="249"/>
      <c r="ABU322" s="249"/>
      <c r="ABV322" s="249"/>
      <c r="ABW322" s="249"/>
      <c r="ABX322" s="249"/>
      <c r="ABY322" s="249"/>
      <c r="ABZ322" s="249"/>
      <c r="ACA322" s="249"/>
      <c r="ACB322" s="249"/>
      <c r="ACC322" s="249"/>
      <c r="ACD322" s="249"/>
      <c r="ACE322" s="249"/>
      <c r="ACF322" s="249"/>
      <c r="ACG322" s="249"/>
      <c r="ACH322" s="249"/>
      <c r="ACI322" s="249"/>
      <c r="ACJ322" s="249"/>
      <c r="ACK322" s="249"/>
      <c r="ACL322" s="249"/>
      <c r="ACM322" s="249"/>
      <c r="ACN322" s="249"/>
      <c r="ACO322" s="249"/>
      <c r="ACP322" s="249"/>
      <c r="ACQ322" s="249"/>
      <c r="ACR322" s="249"/>
      <c r="ACS322" s="249"/>
      <c r="ACT322" s="249"/>
      <c r="ACU322" s="249"/>
      <c r="ACV322" s="249"/>
      <c r="ACW322" s="249"/>
      <c r="ACX322" s="249"/>
      <c r="ACY322" s="249"/>
      <c r="ACZ322" s="249"/>
      <c r="ADA322" s="249"/>
      <c r="ADB322" s="249"/>
      <c r="ADC322" s="249"/>
      <c r="ADD322" s="249"/>
      <c r="ADE322" s="249"/>
      <c r="ADF322" s="249"/>
      <c r="ADG322" s="249"/>
      <c r="ADH322" s="249"/>
      <c r="ADI322" s="249"/>
      <c r="ADJ322" s="249"/>
      <c r="ADK322" s="249"/>
      <c r="ADL322" s="249"/>
      <c r="ADM322" s="249"/>
      <c r="ADN322" s="249"/>
      <c r="ADO322" s="249"/>
      <c r="ADP322" s="249"/>
      <c r="ADQ322" s="249"/>
      <c r="ADR322" s="249"/>
      <c r="ADS322" s="249"/>
      <c r="ADT322" s="249"/>
      <c r="ADU322" s="249"/>
      <c r="ADV322" s="249"/>
      <c r="ADW322" s="249"/>
      <c r="ADX322" s="249"/>
      <c r="ADY322" s="249"/>
      <c r="ADZ322" s="249"/>
      <c r="AEA322" s="249"/>
      <c r="AEB322" s="249"/>
      <c r="AEC322" s="249"/>
      <c r="AED322" s="249"/>
      <c r="AEE322" s="249"/>
      <c r="AEF322" s="249"/>
      <c r="AEG322" s="249"/>
      <c r="AEH322" s="249"/>
      <c r="AEI322" s="249"/>
      <c r="AEJ322" s="249"/>
      <c r="AEK322" s="249"/>
      <c r="AEL322" s="249"/>
      <c r="AEM322" s="249"/>
      <c r="AEN322" s="249"/>
      <c r="AEO322" s="249"/>
      <c r="AEP322" s="249"/>
      <c r="AEQ322" s="249"/>
      <c r="AER322" s="249"/>
      <c r="AES322" s="249"/>
      <c r="AET322" s="249"/>
      <c r="AEU322" s="249"/>
      <c r="AEV322" s="249"/>
      <c r="AEW322" s="249"/>
      <c r="AEX322" s="249"/>
      <c r="AEY322" s="249"/>
      <c r="AEZ322" s="249"/>
      <c r="AFA322" s="249"/>
      <c r="AFB322" s="249"/>
      <c r="AFC322" s="249"/>
      <c r="AFD322" s="249"/>
      <c r="AFE322" s="249"/>
      <c r="AFF322" s="249"/>
      <c r="AFG322" s="249"/>
      <c r="AFH322" s="249"/>
      <c r="AFI322" s="249"/>
      <c r="AFJ322" s="249"/>
      <c r="AFK322" s="249"/>
      <c r="AFL322" s="249"/>
      <c r="AFM322" s="249"/>
      <c r="AFN322" s="249"/>
      <c r="AFO322" s="249"/>
      <c r="AFP322" s="249"/>
      <c r="AFQ322" s="249"/>
      <c r="AFR322" s="249"/>
      <c r="AFS322" s="249"/>
      <c r="AFT322" s="249"/>
      <c r="AFU322" s="249"/>
      <c r="AFV322" s="249"/>
      <c r="AFW322" s="249"/>
      <c r="AFX322" s="249"/>
      <c r="AFY322" s="249"/>
      <c r="AFZ322" s="249"/>
      <c r="AGA322" s="249"/>
      <c r="AGB322" s="249"/>
      <c r="AGC322" s="249"/>
      <c r="AGD322" s="249"/>
      <c r="AGE322" s="249"/>
      <c r="AGF322" s="249"/>
      <c r="AGG322" s="249"/>
      <c r="AGH322" s="249"/>
      <c r="AGI322" s="249"/>
      <c r="AGJ322" s="249"/>
      <c r="AGK322" s="249"/>
      <c r="AGL322" s="249"/>
      <c r="AGM322" s="249"/>
      <c r="AGN322" s="249"/>
      <c r="AGO322" s="249"/>
      <c r="AGP322" s="249"/>
      <c r="AGQ322" s="249"/>
      <c r="AGR322" s="249"/>
      <c r="AGS322" s="249"/>
      <c r="AGT322" s="249"/>
      <c r="AGU322" s="249"/>
      <c r="AGV322" s="249"/>
      <c r="AGW322" s="249"/>
      <c r="AGX322" s="249"/>
      <c r="AGY322" s="249"/>
      <c r="AGZ322" s="249"/>
      <c r="AHA322" s="249"/>
      <c r="AHB322" s="249"/>
      <c r="AHC322" s="249"/>
      <c r="AHD322" s="249"/>
      <c r="AHE322" s="249"/>
      <c r="AHF322" s="249"/>
      <c r="AHG322" s="249"/>
      <c r="AHH322" s="249"/>
      <c r="AHI322" s="249"/>
      <c r="AHJ322" s="249"/>
      <c r="AHK322" s="249"/>
      <c r="AHL322" s="249"/>
      <c r="AHM322" s="249"/>
      <c r="AHN322" s="249"/>
      <c r="AHO322" s="249"/>
      <c r="AHP322" s="249"/>
      <c r="AHQ322" s="249"/>
      <c r="AHR322" s="249"/>
      <c r="AHS322" s="249"/>
      <c r="AHT322" s="249"/>
      <c r="AHU322" s="249"/>
      <c r="AHV322" s="249"/>
      <c r="AHW322" s="249"/>
      <c r="AHX322" s="249"/>
      <c r="AHY322" s="249"/>
      <c r="AHZ322" s="249"/>
      <c r="AIA322" s="249"/>
      <c r="AIB322" s="249"/>
      <c r="AIC322" s="249"/>
      <c r="AID322" s="249"/>
      <c r="AIE322" s="249"/>
      <c r="AIF322" s="249"/>
      <c r="AIG322" s="249"/>
      <c r="AIH322" s="249"/>
      <c r="AII322" s="249"/>
      <c r="AIJ322" s="249"/>
      <c r="AIK322" s="249"/>
      <c r="AIL322" s="249"/>
      <c r="AIM322" s="249"/>
      <c r="AIN322" s="249"/>
      <c r="AIO322" s="249"/>
      <c r="AIP322" s="249"/>
      <c r="AIQ322" s="249"/>
      <c r="AIR322" s="249"/>
      <c r="AIS322" s="249"/>
      <c r="AIT322" s="249"/>
      <c r="AIU322" s="249"/>
      <c r="AIV322" s="249"/>
      <c r="AIW322" s="249"/>
      <c r="AIX322" s="249"/>
      <c r="AIY322" s="249"/>
      <c r="AIZ322" s="249"/>
      <c r="AJA322" s="249"/>
      <c r="AJB322" s="249"/>
      <c r="AJC322" s="249"/>
      <c r="AJD322" s="249"/>
      <c r="AJE322" s="249"/>
      <c r="AJF322" s="249"/>
      <c r="AJG322" s="249"/>
      <c r="AJH322" s="249"/>
      <c r="AJI322" s="249"/>
      <c r="AJJ322" s="249"/>
      <c r="AJK322" s="249"/>
      <c r="AJL322" s="249"/>
      <c r="AJM322" s="249"/>
      <c r="AJN322" s="249"/>
      <c r="AJO322" s="249"/>
      <c r="AJP322" s="249"/>
      <c r="AJQ322" s="249"/>
      <c r="AJR322" s="249"/>
      <c r="AJS322" s="249"/>
      <c r="AJT322" s="249"/>
      <c r="AJU322" s="249"/>
      <c r="AJV322" s="249"/>
      <c r="AJW322" s="249"/>
      <c r="AJX322" s="249"/>
      <c r="AJY322" s="249"/>
      <c r="AJZ322" s="249"/>
      <c r="AKA322" s="249"/>
      <c r="AKB322" s="249"/>
      <c r="AKC322" s="249"/>
      <c r="AKD322" s="249"/>
      <c r="AKE322" s="249"/>
      <c r="AKF322" s="249"/>
      <c r="AKG322" s="249"/>
      <c r="AKH322" s="249"/>
      <c r="AKI322" s="249"/>
      <c r="AKJ322" s="249"/>
      <c r="AKK322" s="249"/>
      <c r="AKL322" s="249"/>
      <c r="AKM322" s="249"/>
      <c r="AKN322" s="249"/>
      <c r="AKO322" s="249"/>
      <c r="AKP322" s="249"/>
      <c r="AKQ322" s="249"/>
      <c r="AKR322" s="249"/>
      <c r="AKS322" s="249"/>
      <c r="AKT322" s="249"/>
      <c r="AKU322" s="249"/>
      <c r="AKV322" s="249"/>
      <c r="AKW322" s="249"/>
      <c r="AKX322" s="249"/>
      <c r="AKY322" s="249"/>
      <c r="AKZ322" s="249"/>
      <c r="ALA322" s="249"/>
      <c r="ALB322" s="249"/>
      <c r="ALC322" s="249"/>
      <c r="ALD322" s="249"/>
      <c r="ALE322" s="249"/>
      <c r="ALF322" s="249"/>
      <c r="ALG322" s="249"/>
      <c r="ALH322" s="249"/>
      <c r="ALI322" s="249"/>
      <c r="ALJ322" s="249"/>
      <c r="ALK322" s="249"/>
      <c r="ALL322" s="249"/>
      <c r="ALM322" s="249"/>
      <c r="ALN322" s="249"/>
      <c r="ALO322" s="249"/>
      <c r="ALP322" s="249"/>
      <c r="ALQ322" s="249"/>
      <c r="ALR322" s="249"/>
      <c r="ALS322" s="249"/>
      <c r="ALT322" s="249"/>
      <c r="ALU322" s="249"/>
      <c r="ALV322" s="249"/>
      <c r="ALW322" s="249"/>
      <c r="ALX322" s="249"/>
      <c r="ALY322" s="249"/>
      <c r="ALZ322" s="249"/>
      <c r="AMA322" s="249"/>
      <c r="AMB322" s="249"/>
      <c r="AMC322" s="249"/>
      <c r="AMD322" s="249"/>
      <c r="AME322" s="249"/>
      <c r="AMF322" s="249"/>
      <c r="AMG322" s="249"/>
      <c r="AMH322" s="249"/>
      <c r="AMI322" s="249"/>
      <c r="AMJ322" s="249"/>
      <c r="AMK322" s="249"/>
      <c r="AML322" s="249"/>
      <c r="AMM322" s="249"/>
      <c r="AMN322" s="249"/>
      <c r="AMO322" s="249"/>
      <c r="AMP322" s="249"/>
      <c r="AMQ322" s="249"/>
      <c r="AMR322" s="249"/>
      <c r="AMS322" s="249"/>
      <c r="AMT322" s="249"/>
      <c r="AMU322" s="249"/>
      <c r="AMV322" s="249"/>
      <c r="AMW322" s="249"/>
      <c r="AMX322" s="249"/>
      <c r="AMY322" s="249"/>
      <c r="AMZ322" s="249"/>
      <c r="ANA322" s="249"/>
      <c r="ANB322" s="249"/>
      <c r="ANC322" s="249"/>
      <c r="AND322" s="249"/>
      <c r="ANE322" s="249"/>
      <c r="ANF322" s="249"/>
      <c r="ANG322" s="249"/>
      <c r="ANH322" s="249"/>
      <c r="ANI322" s="249"/>
      <c r="ANJ322" s="249"/>
      <c r="ANK322" s="249"/>
      <c r="ANL322" s="249"/>
      <c r="ANM322" s="249"/>
      <c r="ANN322" s="249"/>
      <c r="ANO322" s="249"/>
      <c r="ANP322" s="249"/>
      <c r="ANQ322" s="249"/>
      <c r="ANR322" s="249"/>
      <c r="ANS322" s="249"/>
      <c r="ANT322" s="249"/>
      <c r="ANU322" s="249"/>
      <c r="ANV322" s="249"/>
      <c r="ANW322" s="249"/>
      <c r="ANX322" s="249"/>
      <c r="ANY322" s="249"/>
      <c r="ANZ322" s="249"/>
      <c r="AOA322" s="249"/>
      <c r="AOB322" s="249"/>
      <c r="AOC322" s="249"/>
      <c r="AOD322" s="249"/>
      <c r="AOE322" s="249"/>
      <c r="AOF322" s="249"/>
      <c r="AOG322" s="249"/>
      <c r="AOH322" s="249"/>
      <c r="AOI322" s="249"/>
      <c r="AOJ322" s="249"/>
      <c r="AOK322" s="249"/>
      <c r="AOL322" s="249"/>
      <c r="AOM322" s="249"/>
      <c r="AON322" s="249"/>
      <c r="AOO322" s="249"/>
      <c r="AOP322" s="249"/>
      <c r="AOQ322" s="249"/>
      <c r="AOR322" s="249"/>
      <c r="AOS322" s="249"/>
      <c r="AOT322" s="249"/>
      <c r="AOU322" s="249"/>
      <c r="AOV322" s="249"/>
      <c r="AOW322" s="249"/>
      <c r="AOX322" s="249"/>
      <c r="AOY322" s="249"/>
      <c r="AOZ322" s="249"/>
      <c r="APA322" s="249"/>
      <c r="APB322" s="249"/>
      <c r="APC322" s="249"/>
      <c r="APD322" s="249"/>
      <c r="APE322" s="249"/>
      <c r="APF322" s="249"/>
      <c r="APG322" s="249"/>
      <c r="APH322" s="249"/>
      <c r="API322" s="249"/>
      <c r="APJ322" s="249"/>
      <c r="APK322" s="249"/>
      <c r="APL322" s="249"/>
      <c r="APM322" s="249"/>
      <c r="APN322" s="249"/>
      <c r="APO322" s="249"/>
      <c r="APP322" s="249"/>
    </row>
    <row r="323" spans="1:1108" s="221" customFormat="1">
      <c r="A323" s="199">
        <v>606</v>
      </c>
      <c r="B323" s="232">
        <v>309</v>
      </c>
      <c r="C323" s="201"/>
      <c r="D323" s="206"/>
      <c r="E323" s="206"/>
      <c r="F323" s="326"/>
      <c r="G323" s="206"/>
      <c r="H323" s="206"/>
      <c r="I323" s="206"/>
      <c r="J323" s="206"/>
      <c r="K323" s="206"/>
      <c r="L323" s="319"/>
      <c r="M323" s="332"/>
      <c r="N323" s="319"/>
      <c r="O323" s="321"/>
      <c r="P323" s="217"/>
      <c r="Q323" s="217"/>
      <c r="R323" s="217"/>
      <c r="S323" s="213"/>
      <c r="T323" s="213"/>
      <c r="U323" s="21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13"/>
      <c r="AF323" s="213"/>
      <c r="AG323" s="217"/>
      <c r="AH323" s="217"/>
      <c r="AI323" s="213"/>
      <c r="AJ323" s="217"/>
      <c r="AK323" s="217"/>
      <c r="AL323" s="321"/>
      <c r="AM323" s="321"/>
      <c r="AN323" s="321"/>
      <c r="AO323" s="321"/>
      <c r="AP323" s="217"/>
      <c r="AQ323" s="217"/>
      <c r="AR323" s="345"/>
      <c r="AS323" s="345"/>
      <c r="AT323" s="345"/>
      <c r="AU323" s="345"/>
      <c r="AV323" s="345"/>
      <c r="AW323" s="319"/>
      <c r="AX323" s="319"/>
      <c r="AY323" s="319"/>
      <c r="AZ323" s="319"/>
      <c r="BA323" s="319"/>
      <c r="BB323" s="332"/>
      <c r="BC323" s="332"/>
      <c r="BD323" s="332"/>
      <c r="BE323" s="319"/>
      <c r="BF323" s="319"/>
      <c r="BG323" s="319"/>
      <c r="BH323" s="319"/>
      <c r="BM323" s="319"/>
      <c r="BN323" s="319"/>
      <c r="BO323" s="319"/>
      <c r="BP323" s="319"/>
      <c r="BQ323" s="319"/>
      <c r="BR323" s="319"/>
      <c r="BS323" s="222" t="s">
        <v>283</v>
      </c>
      <c r="BT323" s="222" t="s">
        <v>283</v>
      </c>
      <c r="BU323" s="222" t="s">
        <v>283</v>
      </c>
      <c r="BV323" s="222" t="s">
        <v>283</v>
      </c>
      <c r="BW323" s="222" t="s">
        <v>283</v>
      </c>
      <c r="BX323" s="222" t="s">
        <v>283</v>
      </c>
      <c r="BY323" s="222" t="s">
        <v>283</v>
      </c>
      <c r="BZ323" s="319"/>
      <c r="CA323" s="319"/>
      <c r="CB323" s="319"/>
      <c r="CC323" s="319"/>
      <c r="CD323" s="319"/>
      <c r="CE323" s="319"/>
      <c r="CF323" s="319"/>
      <c r="CG323" s="319"/>
      <c r="CH323" s="319"/>
      <c r="CI323" s="319"/>
      <c r="CJ323" s="319"/>
      <c r="CK323" s="319"/>
      <c r="CL323" s="319"/>
      <c r="CM323" s="319"/>
      <c r="CN323" s="319"/>
      <c r="CO323" s="319"/>
      <c r="CP323" s="319"/>
      <c r="CQ323" s="319"/>
      <c r="CR323" s="319"/>
      <c r="CS323" s="319"/>
      <c r="CT323" s="319"/>
      <c r="CU323" s="319"/>
      <c r="CV323" s="319"/>
      <c r="CW323" s="319"/>
      <c r="CX323" s="319"/>
      <c r="CY323" s="319"/>
      <c r="CZ323" s="319"/>
      <c r="DA323" s="330"/>
      <c r="DB323" s="330"/>
      <c r="DC323" s="330"/>
      <c r="DD323" s="330"/>
      <c r="DE323" s="319"/>
      <c r="DF323" s="330"/>
      <c r="DG323" s="319"/>
      <c r="DH323" s="319"/>
      <c r="DI323" s="330"/>
      <c r="DJ323" s="319"/>
      <c r="DK323" s="319"/>
      <c r="DL323" s="319"/>
      <c r="DM323" s="228" t="s">
        <v>283</v>
      </c>
      <c r="DN323" s="228" t="s">
        <v>283</v>
      </c>
      <c r="DO323" s="228" t="s">
        <v>283</v>
      </c>
      <c r="DP323" s="228"/>
      <c r="DQ323" s="319"/>
      <c r="DR323" s="319"/>
      <c r="DS323" s="319"/>
      <c r="DT323" s="319"/>
      <c r="DU323" s="319"/>
      <c r="DV323" s="319"/>
      <c r="DW323" s="319"/>
      <c r="DX323" s="319"/>
      <c r="DY323" s="319"/>
      <c r="DZ323" s="319"/>
      <c r="EA323" s="319"/>
      <c r="EB323" s="319"/>
      <c r="EC323" s="319"/>
      <c r="ED323" s="319"/>
      <c r="EE323" s="319"/>
      <c r="EF323" s="319"/>
      <c r="EG323" s="200"/>
      <c r="EH323" s="200"/>
      <c r="EI323" s="319"/>
      <c r="EJ323" s="319"/>
      <c r="EK323" s="281"/>
      <c r="EL323" s="319"/>
      <c r="EM323" s="319"/>
      <c r="EN323" s="200"/>
      <c r="EO323" s="281"/>
      <c r="EP323" s="281"/>
      <c r="EQ323" s="281"/>
      <c r="ER323" s="281"/>
      <c r="ES323" s="281"/>
      <c r="ET323" s="281"/>
      <c r="EU323" s="281"/>
      <c r="EV323" s="200"/>
      <c r="EW323" s="200"/>
      <c r="EX323" s="319"/>
      <c r="EY323" s="319"/>
      <c r="EZ323" s="319"/>
      <c r="FA323" s="319"/>
      <c r="FB323" s="319"/>
      <c r="FC323" s="319"/>
      <c r="FD323" s="319"/>
      <c r="FE323" s="319"/>
      <c r="FF323" s="317"/>
      <c r="FG323" s="317"/>
      <c r="FH323" s="317"/>
      <c r="FI323" s="317"/>
      <c r="FJ323" s="317"/>
      <c r="FK323" s="317"/>
      <c r="FL323" s="234">
        <v>1</v>
      </c>
      <c r="FM323" s="222"/>
      <c r="FN323" s="222"/>
      <c r="FO323" s="222"/>
      <c r="FP323" s="222"/>
      <c r="FQ323" s="222"/>
      <c r="FR323" s="222"/>
      <c r="FS323" s="222"/>
      <c r="FT323" s="222"/>
      <c r="FU323" s="222"/>
      <c r="FV323" s="222"/>
      <c r="FW323" s="252"/>
      <c r="FX323" s="252"/>
      <c r="FY323" s="252"/>
      <c r="FZ323" s="252"/>
      <c r="GA323" s="252"/>
      <c r="GB323" s="252"/>
      <c r="GC323" s="252"/>
      <c r="GD323" s="252"/>
      <c r="GE323" s="252"/>
      <c r="GF323" s="252"/>
      <c r="GG323" s="252"/>
      <c r="GH323" s="252"/>
      <c r="GI323" s="252"/>
      <c r="GJ323" s="252"/>
      <c r="GK323" s="252"/>
      <c r="GL323" s="252"/>
      <c r="GM323" s="252"/>
      <c r="GN323" s="252"/>
      <c r="GO323" s="252"/>
      <c r="GP323" s="252"/>
      <c r="GQ323" s="252"/>
      <c r="GR323" s="252"/>
      <c r="GS323" s="252"/>
      <c r="GT323" s="252"/>
      <c r="GU323" s="252"/>
      <c r="GV323" s="252"/>
      <c r="GW323" s="252"/>
      <c r="GX323" s="252"/>
      <c r="GY323" s="252"/>
      <c r="GZ323" s="252"/>
      <c r="HA323" s="252"/>
      <c r="HB323" s="252"/>
      <c r="HC323" s="252"/>
      <c r="HD323" s="252"/>
      <c r="HE323" s="252"/>
      <c r="HF323" s="252"/>
      <c r="HG323" s="252"/>
      <c r="HH323" s="252"/>
      <c r="HI323" s="252"/>
      <c r="HJ323" s="252"/>
      <c r="HK323" s="252"/>
      <c r="HL323" s="252"/>
      <c r="HM323" s="252"/>
      <c r="HN323" s="252"/>
      <c r="HO323" s="252"/>
      <c r="HP323" s="252"/>
      <c r="HQ323" s="252"/>
      <c r="HR323" s="252"/>
      <c r="HS323" s="252"/>
      <c r="HT323" s="252"/>
      <c r="HU323" s="252"/>
      <c r="HV323" s="252"/>
      <c r="HW323" s="252"/>
      <c r="HX323" s="252"/>
      <c r="HY323" s="252"/>
      <c r="HZ323" s="252"/>
      <c r="IA323" s="252"/>
      <c r="IB323" s="252"/>
      <c r="IC323" s="252"/>
      <c r="ID323" s="252"/>
      <c r="IE323" s="252"/>
      <c r="IF323" s="252"/>
      <c r="IG323" s="252"/>
      <c r="IH323" s="252"/>
      <c r="II323" s="252"/>
      <c r="IJ323" s="252"/>
      <c r="IK323" s="252"/>
      <c r="IL323" s="252"/>
      <c r="IM323" s="252"/>
      <c r="IN323" s="252"/>
      <c r="IO323" s="252"/>
      <c r="IP323" s="252"/>
      <c r="IQ323" s="252"/>
      <c r="IR323" s="252"/>
      <c r="IS323" s="252"/>
      <c r="IT323" s="252"/>
      <c r="IU323" s="252"/>
      <c r="IV323" s="252"/>
      <c r="IW323" s="252"/>
      <c r="IX323" s="252"/>
      <c r="IY323" s="252"/>
      <c r="IZ323" s="252"/>
      <c r="JA323" s="252"/>
      <c r="JB323" s="252"/>
      <c r="JC323" s="252"/>
      <c r="JD323" s="252"/>
      <c r="JE323" s="252"/>
      <c r="JF323" s="252"/>
      <c r="JG323" s="252"/>
      <c r="JH323" s="252"/>
      <c r="JI323" s="252"/>
      <c r="JJ323" s="252"/>
      <c r="JK323" s="252"/>
      <c r="JL323" s="252"/>
      <c r="JM323" s="252"/>
      <c r="JN323" s="252"/>
      <c r="JO323" s="252"/>
      <c r="JP323" s="252"/>
      <c r="JQ323" s="252"/>
      <c r="JR323" s="252"/>
      <c r="JS323" s="252"/>
      <c r="JT323" s="252"/>
      <c r="JU323" s="252"/>
      <c r="JV323" s="252"/>
      <c r="JW323" s="252"/>
      <c r="JX323" s="252"/>
      <c r="JY323" s="252"/>
      <c r="JZ323" s="252"/>
      <c r="KA323" s="252"/>
      <c r="KB323" s="252"/>
      <c r="KC323" s="252"/>
      <c r="KD323" s="252"/>
      <c r="KE323" s="252"/>
      <c r="KF323" s="252"/>
      <c r="KG323" s="252"/>
      <c r="KH323" s="252"/>
      <c r="KI323" s="252"/>
      <c r="KJ323" s="252"/>
      <c r="KK323" s="252"/>
      <c r="KL323" s="252"/>
      <c r="KM323" s="252"/>
      <c r="KN323" s="252"/>
      <c r="KO323" s="252"/>
      <c r="KP323" s="252"/>
      <c r="KQ323" s="252"/>
      <c r="KR323" s="252"/>
      <c r="KS323" s="252"/>
      <c r="KT323" s="252"/>
      <c r="KU323" s="252"/>
      <c r="KV323" s="252"/>
      <c r="KW323" s="252"/>
      <c r="KX323" s="252"/>
      <c r="KY323" s="252"/>
      <c r="KZ323" s="252"/>
      <c r="LA323" s="252"/>
      <c r="LB323" s="252"/>
      <c r="LC323" s="252"/>
      <c r="LD323" s="252"/>
      <c r="LE323" s="252"/>
      <c r="LF323" s="252"/>
      <c r="LG323" s="252"/>
      <c r="LH323" s="252"/>
      <c r="LI323" s="252"/>
      <c r="LJ323" s="252"/>
      <c r="LK323" s="252"/>
      <c r="LL323" s="252"/>
      <c r="LM323" s="252"/>
      <c r="LN323" s="252"/>
      <c r="LO323" s="252"/>
      <c r="LP323" s="252"/>
      <c r="LQ323" s="252"/>
      <c r="LR323" s="252"/>
      <c r="LS323" s="252"/>
      <c r="LT323" s="252"/>
      <c r="LU323" s="252"/>
      <c r="LV323" s="252"/>
      <c r="LW323" s="252"/>
      <c r="LX323" s="252"/>
      <c r="LY323" s="252"/>
      <c r="LZ323" s="252"/>
      <c r="MA323" s="252"/>
      <c r="MB323" s="252"/>
      <c r="MC323" s="252"/>
      <c r="MD323" s="252"/>
      <c r="ME323" s="252"/>
      <c r="MF323" s="252"/>
      <c r="MG323" s="252"/>
      <c r="MH323" s="252"/>
      <c r="MI323" s="252"/>
      <c r="MJ323" s="252"/>
      <c r="MK323" s="252"/>
      <c r="ML323" s="252"/>
      <c r="MM323" s="252"/>
      <c r="MN323" s="252"/>
      <c r="MO323" s="252"/>
      <c r="MP323" s="252"/>
      <c r="MQ323" s="252"/>
      <c r="MR323" s="252"/>
      <c r="MS323" s="252"/>
      <c r="MT323" s="252"/>
      <c r="MU323" s="252"/>
      <c r="MV323" s="252"/>
      <c r="MW323" s="252"/>
      <c r="MX323" s="252"/>
      <c r="MY323" s="252"/>
      <c r="MZ323" s="252"/>
      <c r="NA323" s="252"/>
      <c r="NB323" s="252"/>
      <c r="NC323" s="252"/>
      <c r="ND323" s="252"/>
      <c r="NE323" s="252"/>
      <c r="NF323" s="252"/>
      <c r="NG323" s="252"/>
      <c r="NH323" s="252"/>
      <c r="NI323" s="252"/>
      <c r="NJ323" s="252"/>
      <c r="NK323" s="252"/>
      <c r="NL323" s="252"/>
      <c r="NM323" s="252"/>
      <c r="NN323" s="252"/>
      <c r="NO323" s="252"/>
      <c r="NP323" s="252"/>
      <c r="NQ323" s="252"/>
      <c r="NR323" s="252"/>
      <c r="NS323" s="252"/>
      <c r="NT323" s="252"/>
      <c r="NU323" s="252"/>
      <c r="NV323" s="252"/>
      <c r="NW323" s="252"/>
      <c r="NX323" s="252"/>
      <c r="NY323" s="252"/>
      <c r="NZ323" s="252"/>
      <c r="OA323" s="252"/>
      <c r="OB323" s="252"/>
      <c r="OC323" s="252"/>
      <c r="OD323" s="252"/>
      <c r="OE323" s="252"/>
      <c r="OF323" s="252"/>
      <c r="OG323" s="252"/>
      <c r="OH323" s="252"/>
      <c r="OI323" s="252"/>
      <c r="OJ323" s="252"/>
      <c r="OK323" s="252"/>
      <c r="OL323" s="252"/>
      <c r="OM323" s="252"/>
      <c r="ON323" s="252"/>
      <c r="OO323" s="252"/>
      <c r="OP323" s="252"/>
      <c r="OQ323" s="252"/>
      <c r="OR323" s="252"/>
      <c r="OS323" s="252"/>
      <c r="OT323" s="252"/>
      <c r="OU323" s="252"/>
      <c r="OV323" s="252"/>
      <c r="OW323" s="252"/>
      <c r="OX323" s="252"/>
      <c r="OY323" s="252"/>
      <c r="OZ323" s="252"/>
      <c r="PA323" s="252"/>
      <c r="PB323" s="252"/>
      <c r="PC323" s="252"/>
      <c r="PD323" s="252"/>
      <c r="PE323" s="252"/>
      <c r="PF323" s="252"/>
      <c r="PG323" s="252"/>
      <c r="PH323" s="252"/>
      <c r="PI323" s="252"/>
      <c r="PJ323" s="252"/>
      <c r="PK323" s="252"/>
      <c r="PL323" s="252"/>
      <c r="PM323" s="252"/>
      <c r="PN323" s="252"/>
      <c r="PO323" s="252"/>
      <c r="PP323" s="252"/>
      <c r="PQ323" s="252"/>
      <c r="PR323" s="252"/>
      <c r="PS323" s="252"/>
      <c r="PT323" s="252"/>
      <c r="PU323" s="252"/>
      <c r="PV323" s="252"/>
      <c r="PW323" s="252"/>
      <c r="PX323" s="252"/>
      <c r="PY323" s="252"/>
      <c r="PZ323" s="252"/>
      <c r="QA323" s="252"/>
      <c r="QB323" s="252"/>
      <c r="QC323" s="252"/>
      <c r="QD323" s="252"/>
      <c r="QE323" s="252"/>
      <c r="QF323" s="252"/>
      <c r="QG323" s="252"/>
      <c r="QH323" s="252"/>
      <c r="QI323" s="252"/>
      <c r="QJ323" s="252"/>
      <c r="QK323" s="252"/>
      <c r="QL323" s="252"/>
      <c r="QM323" s="252"/>
      <c r="QN323" s="252"/>
      <c r="QO323" s="252"/>
      <c r="QP323" s="252"/>
      <c r="QQ323" s="252"/>
      <c r="QR323" s="252"/>
      <c r="QS323" s="252"/>
      <c r="QT323" s="252"/>
      <c r="QU323" s="252"/>
      <c r="QV323" s="252"/>
      <c r="QW323" s="252"/>
      <c r="QX323" s="252"/>
      <c r="QY323" s="252"/>
      <c r="QZ323" s="252"/>
      <c r="RA323" s="252"/>
      <c r="RB323" s="252"/>
      <c r="RC323" s="252"/>
      <c r="RD323" s="252"/>
      <c r="RE323" s="252"/>
      <c r="RF323" s="252"/>
      <c r="RG323" s="252"/>
      <c r="RH323" s="252"/>
      <c r="RI323" s="252"/>
      <c r="RJ323" s="252"/>
      <c r="RK323" s="252"/>
      <c r="RL323" s="252"/>
      <c r="RM323" s="252"/>
      <c r="RN323" s="252"/>
      <c r="RO323" s="252"/>
      <c r="RP323" s="252"/>
      <c r="RQ323" s="252"/>
      <c r="RR323" s="252"/>
      <c r="RS323" s="252"/>
      <c r="RT323" s="252"/>
      <c r="RU323" s="252"/>
      <c r="RV323" s="252"/>
      <c r="RW323" s="252"/>
      <c r="RX323" s="252"/>
      <c r="RY323" s="252"/>
      <c r="RZ323" s="252"/>
      <c r="SA323" s="252"/>
      <c r="SB323" s="252"/>
      <c r="SC323" s="252"/>
      <c r="SD323" s="252"/>
      <c r="SE323" s="252"/>
      <c r="SF323" s="252"/>
      <c r="SG323" s="252"/>
      <c r="SH323" s="252"/>
      <c r="SI323" s="252"/>
      <c r="SJ323" s="252"/>
      <c r="SK323" s="252"/>
      <c r="SL323" s="252"/>
      <c r="SM323" s="252"/>
      <c r="SN323" s="252"/>
      <c r="SO323" s="252"/>
      <c r="SP323" s="252"/>
      <c r="SQ323" s="252"/>
      <c r="SR323" s="252"/>
      <c r="SS323" s="252"/>
      <c r="ST323" s="252"/>
      <c r="SU323" s="252"/>
      <c r="SV323" s="252"/>
      <c r="SW323" s="252"/>
      <c r="SX323" s="252"/>
      <c r="SY323" s="252"/>
      <c r="SZ323" s="252"/>
      <c r="TA323" s="252"/>
      <c r="TB323" s="252"/>
      <c r="TC323" s="252"/>
      <c r="TD323" s="252"/>
      <c r="TE323" s="252"/>
      <c r="TF323" s="252"/>
      <c r="TG323" s="252"/>
      <c r="TH323" s="252"/>
      <c r="TI323" s="252"/>
      <c r="TJ323" s="252"/>
      <c r="TK323" s="252"/>
      <c r="TL323" s="252"/>
      <c r="TM323" s="252"/>
      <c r="TN323" s="252"/>
      <c r="TO323" s="252"/>
      <c r="TP323" s="252"/>
      <c r="TQ323" s="252"/>
      <c r="TR323" s="252"/>
      <c r="TS323" s="252"/>
      <c r="TT323" s="252"/>
      <c r="TU323" s="252"/>
      <c r="TV323" s="252"/>
      <c r="TW323" s="252"/>
      <c r="TX323" s="252"/>
      <c r="TY323" s="252"/>
      <c r="TZ323" s="252"/>
      <c r="UA323" s="252"/>
      <c r="UB323" s="252"/>
      <c r="UC323" s="252"/>
      <c r="UD323" s="252"/>
      <c r="UE323" s="252"/>
      <c r="UF323" s="252"/>
      <c r="UG323" s="252"/>
      <c r="UH323" s="252"/>
      <c r="UI323" s="252"/>
      <c r="UJ323" s="252"/>
      <c r="UK323" s="252"/>
      <c r="UL323" s="252"/>
      <c r="UM323" s="252"/>
      <c r="UN323" s="252"/>
      <c r="UO323" s="252"/>
      <c r="UP323" s="252"/>
      <c r="UQ323" s="252"/>
      <c r="UR323" s="252"/>
      <c r="US323" s="252"/>
      <c r="UT323" s="252"/>
      <c r="UU323" s="252"/>
      <c r="UV323" s="252"/>
      <c r="UW323" s="252"/>
      <c r="UX323" s="252"/>
      <c r="UY323" s="252"/>
      <c r="UZ323" s="252"/>
      <c r="VA323" s="252"/>
      <c r="VB323" s="252"/>
      <c r="VC323" s="252"/>
      <c r="VD323" s="252"/>
      <c r="VE323" s="252"/>
      <c r="VF323" s="252"/>
      <c r="VG323" s="252"/>
      <c r="VH323" s="252"/>
      <c r="VI323" s="252"/>
      <c r="VJ323" s="252"/>
      <c r="VK323" s="252"/>
      <c r="VL323" s="252"/>
      <c r="VM323" s="252"/>
      <c r="VN323" s="252"/>
      <c r="VO323" s="252"/>
      <c r="VP323" s="252"/>
      <c r="VQ323" s="252"/>
      <c r="VR323" s="252"/>
      <c r="VS323" s="252"/>
      <c r="VT323" s="252"/>
      <c r="VU323" s="252"/>
      <c r="VV323" s="252"/>
      <c r="VW323" s="252"/>
      <c r="VX323" s="252"/>
      <c r="VY323" s="252"/>
      <c r="VZ323" s="252"/>
      <c r="WA323" s="252"/>
      <c r="WB323" s="252"/>
      <c r="WC323" s="252"/>
      <c r="WD323" s="252"/>
      <c r="WE323" s="252"/>
      <c r="WF323" s="252"/>
      <c r="WG323" s="252"/>
      <c r="WH323" s="252"/>
      <c r="WI323" s="252"/>
      <c r="WJ323" s="252"/>
      <c r="WK323" s="252"/>
      <c r="WL323" s="252"/>
      <c r="WM323" s="252"/>
      <c r="WN323" s="252"/>
      <c r="WO323" s="252"/>
      <c r="WP323" s="252"/>
      <c r="WQ323" s="252"/>
      <c r="WR323" s="252"/>
      <c r="WS323" s="252"/>
      <c r="WT323" s="252"/>
      <c r="WU323" s="252"/>
      <c r="WV323" s="252"/>
      <c r="WW323" s="252"/>
      <c r="WX323" s="252"/>
      <c r="WY323" s="252"/>
      <c r="WZ323" s="252"/>
      <c r="XA323" s="252"/>
      <c r="XB323" s="252"/>
      <c r="XC323" s="252"/>
      <c r="XD323" s="252"/>
      <c r="XE323" s="252"/>
      <c r="XF323" s="252"/>
      <c r="XG323" s="252"/>
      <c r="XH323" s="252"/>
      <c r="XI323" s="252"/>
      <c r="XJ323" s="252"/>
      <c r="XK323" s="252"/>
      <c r="XL323" s="252"/>
      <c r="XM323" s="252"/>
      <c r="XN323" s="252"/>
      <c r="XO323" s="252"/>
      <c r="XP323" s="252"/>
      <c r="XQ323" s="252"/>
      <c r="XR323" s="252"/>
      <c r="XS323" s="252"/>
      <c r="XT323" s="252"/>
      <c r="XU323" s="252"/>
      <c r="XV323" s="252"/>
      <c r="XW323" s="252"/>
      <c r="XX323" s="252"/>
      <c r="XY323" s="252"/>
      <c r="XZ323" s="252"/>
      <c r="YA323" s="252"/>
      <c r="YB323" s="252"/>
      <c r="YC323" s="252"/>
      <c r="YD323" s="252"/>
      <c r="YE323" s="252"/>
      <c r="YF323" s="252"/>
      <c r="YG323" s="252"/>
      <c r="YH323" s="252"/>
      <c r="YI323" s="252"/>
      <c r="YJ323" s="252"/>
      <c r="YK323" s="252"/>
      <c r="YL323" s="252"/>
      <c r="YM323" s="252"/>
      <c r="YN323" s="252"/>
      <c r="YO323" s="252"/>
      <c r="YP323" s="252"/>
      <c r="YQ323" s="252"/>
      <c r="YR323" s="252"/>
      <c r="YS323" s="252"/>
      <c r="YT323" s="252"/>
      <c r="YU323" s="252"/>
      <c r="YV323" s="252"/>
      <c r="YW323" s="252"/>
      <c r="YX323" s="252"/>
      <c r="YY323" s="252"/>
      <c r="YZ323" s="252"/>
      <c r="ZA323" s="252"/>
      <c r="ZB323" s="252"/>
      <c r="ZC323" s="252"/>
      <c r="ZD323" s="252"/>
      <c r="ZE323" s="252"/>
      <c r="ZF323" s="252"/>
      <c r="ZG323" s="252"/>
      <c r="ZH323" s="252"/>
      <c r="ZI323" s="252"/>
      <c r="ZJ323" s="252"/>
      <c r="ZK323" s="252"/>
      <c r="ZL323" s="252"/>
      <c r="ZM323" s="252"/>
      <c r="ZN323" s="252"/>
      <c r="ZO323" s="252"/>
      <c r="ZP323" s="252"/>
      <c r="ZQ323" s="252"/>
      <c r="ZR323" s="252"/>
      <c r="ZS323" s="252"/>
      <c r="ZT323" s="252"/>
      <c r="ZU323" s="252"/>
      <c r="ZV323" s="252"/>
      <c r="ZW323" s="252"/>
      <c r="ZX323" s="252"/>
      <c r="ZY323" s="252"/>
      <c r="ZZ323" s="252"/>
      <c r="AAA323" s="252"/>
      <c r="AAB323" s="252"/>
      <c r="AAC323" s="252"/>
      <c r="AAD323" s="252"/>
      <c r="AAE323" s="252"/>
      <c r="AAF323" s="252"/>
      <c r="AAG323" s="252"/>
      <c r="AAH323" s="252"/>
      <c r="AAI323" s="252"/>
      <c r="AAJ323" s="252"/>
      <c r="AAK323" s="252"/>
      <c r="AAL323" s="252"/>
      <c r="AAM323" s="252"/>
      <c r="AAN323" s="252"/>
      <c r="AAO323" s="252"/>
      <c r="AAP323" s="252"/>
      <c r="AAQ323" s="252"/>
      <c r="AAR323" s="252"/>
      <c r="AAS323" s="252"/>
      <c r="AAT323" s="252"/>
      <c r="AAU323" s="252"/>
      <c r="AAV323" s="252"/>
      <c r="AAW323" s="252"/>
      <c r="AAX323" s="252"/>
      <c r="AAY323" s="252"/>
      <c r="AAZ323" s="252"/>
      <c r="ABA323" s="252"/>
      <c r="ABB323" s="252"/>
      <c r="ABC323" s="252"/>
      <c r="ABD323" s="252"/>
      <c r="ABE323" s="252"/>
      <c r="ABF323" s="252"/>
      <c r="ABG323" s="252"/>
      <c r="ABH323" s="252"/>
      <c r="ABI323" s="252"/>
      <c r="ABJ323" s="252"/>
      <c r="ABK323" s="252"/>
      <c r="ABL323" s="252"/>
      <c r="ABM323" s="252"/>
      <c r="ABN323" s="252"/>
      <c r="ABO323" s="252"/>
      <c r="ABP323" s="252"/>
      <c r="ABQ323" s="252"/>
      <c r="ABR323" s="252"/>
      <c r="ABS323" s="252"/>
      <c r="ABT323" s="252"/>
      <c r="ABU323" s="252"/>
      <c r="ABV323" s="252"/>
      <c r="ABW323" s="252"/>
      <c r="ABX323" s="252"/>
      <c r="ABY323" s="252"/>
      <c r="ABZ323" s="252"/>
      <c r="ACA323" s="252"/>
      <c r="ACB323" s="252"/>
      <c r="ACC323" s="252"/>
      <c r="ACD323" s="252"/>
      <c r="ACE323" s="252"/>
      <c r="ACF323" s="252"/>
      <c r="ACG323" s="252"/>
      <c r="ACH323" s="252"/>
      <c r="ACI323" s="252"/>
      <c r="ACJ323" s="252"/>
      <c r="ACK323" s="252"/>
      <c r="ACL323" s="252"/>
      <c r="ACM323" s="252"/>
      <c r="ACN323" s="252"/>
      <c r="ACO323" s="252"/>
      <c r="ACP323" s="252"/>
      <c r="ACQ323" s="252"/>
      <c r="ACR323" s="252"/>
      <c r="ACS323" s="252"/>
      <c r="ACT323" s="252"/>
      <c r="ACU323" s="252"/>
      <c r="ACV323" s="252"/>
      <c r="ACW323" s="252"/>
      <c r="ACX323" s="252"/>
      <c r="ACY323" s="252"/>
      <c r="ACZ323" s="252"/>
      <c r="ADA323" s="252"/>
      <c r="ADB323" s="252"/>
      <c r="ADC323" s="252"/>
      <c r="ADD323" s="252"/>
      <c r="ADE323" s="252"/>
      <c r="ADF323" s="252"/>
      <c r="ADG323" s="252"/>
      <c r="ADH323" s="252"/>
      <c r="ADI323" s="252"/>
      <c r="ADJ323" s="252"/>
      <c r="ADK323" s="252"/>
      <c r="ADL323" s="252"/>
      <c r="ADM323" s="252"/>
      <c r="ADN323" s="252"/>
      <c r="ADO323" s="252"/>
      <c r="ADP323" s="252"/>
      <c r="ADQ323" s="252"/>
      <c r="ADR323" s="252"/>
      <c r="ADS323" s="252"/>
      <c r="ADT323" s="252"/>
      <c r="ADU323" s="252"/>
      <c r="ADV323" s="252"/>
      <c r="ADW323" s="252"/>
      <c r="ADX323" s="252"/>
      <c r="ADY323" s="252"/>
      <c r="ADZ323" s="252"/>
      <c r="AEA323" s="252"/>
      <c r="AEB323" s="252"/>
      <c r="AEC323" s="252"/>
      <c r="AED323" s="252"/>
      <c r="AEE323" s="252"/>
      <c r="AEF323" s="252"/>
      <c r="AEG323" s="252"/>
      <c r="AEH323" s="252"/>
      <c r="AEI323" s="252"/>
      <c r="AEJ323" s="252"/>
      <c r="AEK323" s="252"/>
      <c r="AEL323" s="252"/>
      <c r="AEM323" s="252"/>
      <c r="AEN323" s="252"/>
      <c r="AEO323" s="252"/>
      <c r="AEP323" s="252"/>
      <c r="AEQ323" s="252"/>
      <c r="AER323" s="252"/>
      <c r="AES323" s="252"/>
      <c r="AET323" s="252"/>
      <c r="AEU323" s="252"/>
      <c r="AEV323" s="252"/>
      <c r="AEW323" s="252"/>
      <c r="AEX323" s="252"/>
      <c r="AEY323" s="252"/>
      <c r="AEZ323" s="252"/>
      <c r="AFA323" s="252"/>
      <c r="AFB323" s="252"/>
      <c r="AFC323" s="252"/>
      <c r="AFD323" s="252"/>
      <c r="AFE323" s="252"/>
      <c r="AFF323" s="252"/>
      <c r="AFG323" s="252"/>
      <c r="AFH323" s="252"/>
      <c r="AFI323" s="252"/>
      <c r="AFJ323" s="252"/>
      <c r="AFK323" s="252"/>
      <c r="AFL323" s="252"/>
      <c r="AFM323" s="252"/>
      <c r="AFN323" s="252"/>
      <c r="AFO323" s="252"/>
      <c r="AFP323" s="252"/>
      <c r="AFQ323" s="252"/>
      <c r="AFR323" s="252"/>
      <c r="AFS323" s="252"/>
      <c r="AFT323" s="252"/>
      <c r="AFU323" s="252"/>
      <c r="AFV323" s="252"/>
      <c r="AFW323" s="252"/>
      <c r="AFX323" s="252"/>
      <c r="AFY323" s="252"/>
      <c r="AFZ323" s="252"/>
      <c r="AGA323" s="252"/>
      <c r="AGB323" s="252"/>
      <c r="AGC323" s="252"/>
      <c r="AGD323" s="252"/>
      <c r="AGE323" s="252"/>
      <c r="AGF323" s="252"/>
      <c r="AGG323" s="252"/>
      <c r="AGH323" s="252"/>
      <c r="AGI323" s="252"/>
      <c r="AGJ323" s="252"/>
      <c r="AGK323" s="252"/>
      <c r="AGL323" s="252"/>
      <c r="AGM323" s="252"/>
      <c r="AGN323" s="252"/>
      <c r="AGO323" s="252"/>
      <c r="AGP323" s="252"/>
      <c r="AGQ323" s="252"/>
      <c r="AGR323" s="252"/>
      <c r="AGS323" s="252"/>
      <c r="AGT323" s="252"/>
      <c r="AGU323" s="252"/>
      <c r="AGV323" s="252"/>
      <c r="AGW323" s="252"/>
      <c r="AGX323" s="252"/>
      <c r="AGY323" s="252"/>
      <c r="AGZ323" s="252"/>
      <c r="AHA323" s="252"/>
      <c r="AHB323" s="252"/>
      <c r="AHC323" s="252"/>
      <c r="AHD323" s="252"/>
      <c r="AHE323" s="252"/>
      <c r="AHF323" s="252"/>
      <c r="AHG323" s="252"/>
      <c r="AHH323" s="252"/>
      <c r="AHI323" s="252"/>
      <c r="AHJ323" s="252"/>
      <c r="AHK323" s="252"/>
      <c r="AHL323" s="252"/>
      <c r="AHM323" s="252"/>
      <c r="AHN323" s="252"/>
      <c r="AHO323" s="252"/>
      <c r="AHP323" s="252"/>
      <c r="AHQ323" s="252"/>
      <c r="AHR323" s="252"/>
      <c r="AHS323" s="252"/>
      <c r="AHT323" s="252"/>
      <c r="AHU323" s="252"/>
      <c r="AHV323" s="252"/>
      <c r="AHW323" s="252"/>
      <c r="AHX323" s="252"/>
      <c r="AHY323" s="252"/>
      <c r="AHZ323" s="252"/>
      <c r="AIA323" s="252"/>
      <c r="AIB323" s="252"/>
      <c r="AIC323" s="252"/>
      <c r="AID323" s="252"/>
      <c r="AIE323" s="252"/>
      <c r="AIF323" s="252"/>
      <c r="AIG323" s="252"/>
      <c r="AIH323" s="252"/>
      <c r="AII323" s="252"/>
      <c r="AIJ323" s="252"/>
      <c r="AIK323" s="252"/>
      <c r="AIL323" s="252"/>
      <c r="AIM323" s="252"/>
      <c r="AIN323" s="252"/>
      <c r="AIO323" s="252"/>
      <c r="AIP323" s="252"/>
      <c r="AIQ323" s="252"/>
      <c r="AIR323" s="252"/>
      <c r="AIS323" s="252"/>
      <c r="AIT323" s="252"/>
      <c r="AIU323" s="252"/>
      <c r="AIV323" s="252"/>
      <c r="AIW323" s="252"/>
      <c r="AIX323" s="252"/>
      <c r="AIY323" s="252"/>
      <c r="AIZ323" s="252"/>
      <c r="AJA323" s="252"/>
      <c r="AJB323" s="252"/>
      <c r="AJC323" s="252"/>
      <c r="AJD323" s="252"/>
      <c r="AJE323" s="252"/>
      <c r="AJF323" s="252"/>
      <c r="AJG323" s="252"/>
      <c r="AJH323" s="252"/>
      <c r="AJI323" s="252"/>
      <c r="AJJ323" s="252"/>
      <c r="AJK323" s="252"/>
      <c r="AJL323" s="252"/>
      <c r="AJM323" s="252"/>
      <c r="AJN323" s="252"/>
      <c r="AJO323" s="252"/>
      <c r="AJP323" s="252"/>
      <c r="AJQ323" s="252"/>
      <c r="AJR323" s="252"/>
      <c r="AJS323" s="252"/>
      <c r="AJT323" s="252"/>
      <c r="AJU323" s="252"/>
      <c r="AJV323" s="252"/>
      <c r="AJW323" s="252"/>
      <c r="AJX323" s="252"/>
      <c r="AJY323" s="252"/>
      <c r="AJZ323" s="252"/>
      <c r="AKA323" s="252"/>
      <c r="AKB323" s="252"/>
      <c r="AKC323" s="252"/>
      <c r="AKD323" s="252"/>
      <c r="AKE323" s="252"/>
      <c r="AKF323" s="252"/>
      <c r="AKG323" s="252"/>
      <c r="AKH323" s="252"/>
      <c r="AKI323" s="252"/>
      <c r="AKJ323" s="252"/>
      <c r="AKK323" s="252"/>
      <c r="AKL323" s="252"/>
      <c r="AKM323" s="252"/>
      <c r="AKN323" s="252"/>
      <c r="AKO323" s="252"/>
      <c r="AKP323" s="252"/>
      <c r="AKQ323" s="252"/>
      <c r="AKR323" s="252"/>
      <c r="AKS323" s="252"/>
      <c r="AKT323" s="252"/>
      <c r="AKU323" s="252"/>
      <c r="AKV323" s="252"/>
      <c r="AKW323" s="252"/>
      <c r="AKX323" s="252"/>
      <c r="AKY323" s="252"/>
      <c r="AKZ323" s="252"/>
      <c r="ALA323" s="252"/>
      <c r="ALB323" s="252"/>
      <c r="ALC323" s="252"/>
      <c r="ALD323" s="252"/>
      <c r="ALE323" s="252"/>
      <c r="ALF323" s="252"/>
      <c r="ALG323" s="252"/>
      <c r="ALH323" s="252"/>
      <c r="ALI323" s="252"/>
      <c r="ALJ323" s="252"/>
      <c r="ALK323" s="252"/>
      <c r="ALL323" s="252"/>
      <c r="ALM323" s="252"/>
      <c r="ALN323" s="252"/>
      <c r="ALO323" s="252"/>
      <c r="ALP323" s="252"/>
      <c r="ALQ323" s="252"/>
      <c r="ALR323" s="252"/>
      <c r="ALS323" s="252"/>
      <c r="ALT323" s="252"/>
      <c r="ALU323" s="252"/>
      <c r="ALV323" s="252"/>
      <c r="ALW323" s="252"/>
      <c r="ALX323" s="252"/>
      <c r="ALY323" s="252"/>
      <c r="ALZ323" s="252"/>
      <c r="AMA323" s="252"/>
      <c r="AMB323" s="252"/>
      <c r="AMC323" s="252"/>
      <c r="AMD323" s="252"/>
      <c r="AME323" s="252"/>
      <c r="AMF323" s="252"/>
      <c r="AMG323" s="252"/>
      <c r="AMH323" s="252"/>
      <c r="AMI323" s="252"/>
      <c r="AMJ323" s="252"/>
      <c r="AMK323" s="252"/>
      <c r="AML323" s="252"/>
      <c r="AMM323" s="252"/>
      <c r="AMN323" s="252"/>
      <c r="AMO323" s="252"/>
      <c r="AMP323" s="252"/>
      <c r="AMQ323" s="252"/>
      <c r="AMR323" s="252"/>
      <c r="AMS323" s="252"/>
      <c r="AMT323" s="252"/>
      <c r="AMU323" s="252"/>
      <c r="AMV323" s="252"/>
      <c r="AMW323" s="252"/>
      <c r="AMX323" s="252"/>
      <c r="AMY323" s="252"/>
      <c r="AMZ323" s="252"/>
      <c r="ANA323" s="252"/>
      <c r="ANB323" s="252"/>
      <c r="ANC323" s="252"/>
      <c r="AND323" s="252"/>
      <c r="ANE323" s="252"/>
      <c r="ANF323" s="252"/>
      <c r="ANG323" s="252"/>
      <c r="ANH323" s="252"/>
      <c r="ANI323" s="252"/>
      <c r="ANJ323" s="252"/>
      <c r="ANK323" s="252"/>
      <c r="ANL323" s="252"/>
      <c r="ANM323" s="252"/>
      <c r="ANN323" s="252"/>
      <c r="ANO323" s="252"/>
      <c r="ANP323" s="252"/>
      <c r="ANQ323" s="252"/>
      <c r="ANR323" s="252"/>
      <c r="ANS323" s="252"/>
      <c r="ANT323" s="252"/>
      <c r="ANU323" s="252"/>
      <c r="ANV323" s="252"/>
      <c r="ANW323" s="252"/>
      <c r="ANX323" s="252"/>
      <c r="ANY323" s="252"/>
      <c r="ANZ323" s="252"/>
      <c r="AOA323" s="252"/>
      <c r="AOB323" s="252"/>
      <c r="AOC323" s="252"/>
      <c r="AOD323" s="252"/>
      <c r="AOE323" s="252"/>
      <c r="AOF323" s="252"/>
      <c r="AOG323" s="252"/>
      <c r="AOH323" s="252"/>
      <c r="AOI323" s="252"/>
      <c r="AOJ323" s="252"/>
      <c r="AOK323" s="252"/>
      <c r="AOL323" s="252"/>
      <c r="AOM323" s="252"/>
      <c r="AON323" s="252"/>
      <c r="AOO323" s="252"/>
      <c r="AOP323" s="252"/>
      <c r="AOQ323" s="252"/>
      <c r="AOR323" s="252"/>
      <c r="AOS323" s="252"/>
      <c r="AOT323" s="252"/>
      <c r="AOU323" s="252"/>
      <c r="AOV323" s="252"/>
      <c r="AOW323" s="252"/>
      <c r="AOX323" s="252"/>
      <c r="AOY323" s="252"/>
      <c r="AOZ323" s="252"/>
      <c r="APA323" s="252"/>
      <c r="APB323" s="252"/>
      <c r="APC323" s="252"/>
      <c r="APD323" s="252"/>
      <c r="APE323" s="252"/>
      <c r="APF323" s="252"/>
      <c r="APG323" s="252"/>
      <c r="APH323" s="252"/>
      <c r="API323" s="252"/>
      <c r="APJ323" s="252"/>
      <c r="APK323" s="252"/>
      <c r="APL323" s="252"/>
      <c r="APM323" s="252"/>
      <c r="APN323" s="252"/>
      <c r="APO323" s="252"/>
      <c r="APP323" s="252"/>
    </row>
    <row r="324" spans="1:1108" s="235" customFormat="1">
      <c r="A324" s="42">
        <v>607</v>
      </c>
      <c r="B324" s="168">
        <v>310</v>
      </c>
      <c r="C324" s="102" t="s">
        <v>594</v>
      </c>
      <c r="D324" s="174" t="s">
        <v>1598</v>
      </c>
      <c r="E324" s="74" t="s">
        <v>1599</v>
      </c>
      <c r="F324" s="302" t="s">
        <v>1601</v>
      </c>
      <c r="G324" s="310" t="s">
        <v>1600</v>
      </c>
      <c r="H324" s="310" t="s">
        <v>1603</v>
      </c>
      <c r="I324" s="310" t="s">
        <v>1602</v>
      </c>
      <c r="J324" s="173" t="s">
        <v>1604</v>
      </c>
      <c r="K324" s="173" t="s">
        <v>1605</v>
      </c>
      <c r="L324" s="74" t="s">
        <v>1606</v>
      </c>
      <c r="M324" s="10" t="s">
        <v>1607</v>
      </c>
      <c r="N324" s="74" t="s">
        <v>201</v>
      </c>
      <c r="O324" s="177">
        <v>100980</v>
      </c>
      <c r="P324" s="401">
        <v>7</v>
      </c>
      <c r="Q324" s="401" t="s">
        <v>0</v>
      </c>
      <c r="R324" s="401"/>
      <c r="S324" s="109" t="s">
        <v>0</v>
      </c>
      <c r="T324" s="109"/>
      <c r="U324" s="109" t="s">
        <v>0</v>
      </c>
      <c r="V324" s="109">
        <v>12.5</v>
      </c>
      <c r="W324" s="109" t="s">
        <v>0</v>
      </c>
      <c r="X324" s="109">
        <v>7</v>
      </c>
      <c r="Y324" s="109" t="s">
        <v>0</v>
      </c>
      <c r="Z324" s="109"/>
      <c r="AA324" s="109" t="s">
        <v>0</v>
      </c>
      <c r="AB324" s="109"/>
      <c r="AC324" s="109" t="s">
        <v>0</v>
      </c>
      <c r="AD324" s="109"/>
      <c r="AE324" s="109" t="s">
        <v>0</v>
      </c>
      <c r="AF324" s="77"/>
      <c r="AG324" s="78"/>
      <c r="AH324" s="78"/>
      <c r="AI324" s="77" t="s">
        <v>0</v>
      </c>
      <c r="AJ324" s="78"/>
      <c r="AK324" s="78"/>
      <c r="AL324" s="25" t="s">
        <v>11</v>
      </c>
      <c r="AM324" s="25"/>
      <c r="AN324" s="25"/>
      <c r="AO324" s="25"/>
      <c r="AP324" s="111">
        <v>1</v>
      </c>
      <c r="AQ324" s="111" t="s">
        <v>7</v>
      </c>
      <c r="AR324" s="83"/>
      <c r="AS324" s="83"/>
      <c r="AT324" s="265"/>
      <c r="AU324" s="266"/>
      <c r="AV324" s="266"/>
      <c r="AW324" s="74" t="s">
        <v>206</v>
      </c>
      <c r="AX324" s="74" t="s">
        <v>207</v>
      </c>
      <c r="AY324" s="74" t="s">
        <v>208</v>
      </c>
      <c r="AZ324" s="74" t="s">
        <v>209</v>
      </c>
      <c r="BA324" s="152" t="s">
        <v>12</v>
      </c>
      <c r="BB324" s="419" t="s">
        <v>1520</v>
      </c>
      <c r="BC324" s="419" t="s">
        <v>1521</v>
      </c>
      <c r="BD324" s="419" t="s">
        <v>1522</v>
      </c>
      <c r="BE324" s="95" t="s">
        <v>1599</v>
      </c>
      <c r="BF324" s="95" t="s">
        <v>145</v>
      </c>
      <c r="BG324" s="95" t="s">
        <v>1608</v>
      </c>
      <c r="BH324" s="95" t="s">
        <v>90</v>
      </c>
      <c r="BI324" s="153"/>
      <c r="BJ324" s="153"/>
      <c r="BK324" s="153"/>
      <c r="BL324" s="153"/>
      <c r="BM324" s="155" t="s">
        <v>215</v>
      </c>
      <c r="BN324" s="154" t="s">
        <v>216</v>
      </c>
      <c r="BO324" s="154" t="s">
        <v>217</v>
      </c>
      <c r="BP324" s="154" t="s">
        <v>218</v>
      </c>
      <c r="BQ324" s="155" t="s">
        <v>219</v>
      </c>
      <c r="BR324" s="154" t="s">
        <v>220</v>
      </c>
      <c r="BS324" s="121" t="s">
        <v>221</v>
      </c>
      <c r="BT324" s="121" t="s">
        <v>222</v>
      </c>
      <c r="BU324" s="121" t="s">
        <v>215</v>
      </c>
      <c r="BV324" s="121" t="s">
        <v>216</v>
      </c>
      <c r="BW324" s="121" t="s">
        <v>217</v>
      </c>
      <c r="BX324" s="121" t="s">
        <v>218</v>
      </c>
      <c r="BY324" s="121" t="s">
        <v>283</v>
      </c>
      <c r="BZ324" s="154"/>
      <c r="CA324" s="154"/>
      <c r="CB324" s="154"/>
      <c r="CC324" s="154"/>
      <c r="CD324" s="154"/>
      <c r="CE324" s="154"/>
      <c r="CF324" s="154"/>
      <c r="CG324" s="154"/>
      <c r="CH324" s="154"/>
      <c r="CI324" s="154"/>
      <c r="CJ324" s="154"/>
      <c r="CK324" s="91"/>
      <c r="CL324" s="91"/>
      <c r="CM324" s="91"/>
      <c r="CN324" s="91"/>
      <c r="CO324" s="91"/>
      <c r="CP324" s="91"/>
      <c r="CQ324" s="91"/>
      <c r="CR324" s="91"/>
      <c r="CS324" s="91"/>
      <c r="CT324" s="91"/>
      <c r="CU324" s="91"/>
      <c r="CV324" s="91"/>
      <c r="CW324" s="91"/>
      <c r="CX324" s="91"/>
      <c r="CY324" s="91"/>
      <c r="CZ324" s="91"/>
      <c r="DA324" s="92"/>
      <c r="DB324" s="92"/>
      <c r="DC324" s="92"/>
      <c r="DD324" s="92"/>
      <c r="DE324" s="91" t="s">
        <v>12</v>
      </c>
      <c r="DF324" s="92"/>
      <c r="DG324" s="91"/>
      <c r="DH324" s="91"/>
      <c r="DI324" s="92"/>
      <c r="DJ324" s="91"/>
      <c r="DK324" s="91"/>
      <c r="DL324" s="91"/>
      <c r="DM324" s="127" t="s">
        <v>283</v>
      </c>
      <c r="DN324" s="127" t="s">
        <v>283</v>
      </c>
      <c r="DO324" s="127" t="s">
        <v>283</v>
      </c>
      <c r="DP324" s="127"/>
      <c r="DQ324" s="91"/>
      <c r="DR324" s="91"/>
      <c r="DS324" s="91"/>
      <c r="DT324" s="91"/>
      <c r="DU324" s="91"/>
      <c r="DV324" s="91"/>
      <c r="DW324" s="91"/>
      <c r="DX324" s="91"/>
      <c r="DY324" s="91"/>
      <c r="DZ324" s="91"/>
      <c r="EA324" s="91"/>
      <c r="EB324" s="91"/>
      <c r="EC324" s="91"/>
      <c r="ED324" s="91"/>
      <c r="EE324" s="91"/>
      <c r="EF324" s="91"/>
      <c r="EG324" s="94"/>
      <c r="EH324" s="94"/>
      <c r="EI324" s="95"/>
      <c r="EJ324" s="95"/>
      <c r="EK324" s="96"/>
      <c r="EL324" s="74"/>
      <c r="EM324" s="74"/>
      <c r="EN324" s="137"/>
      <c r="EO324" s="185"/>
      <c r="EP324" s="185"/>
      <c r="EQ324" s="185" t="s">
        <v>1609</v>
      </c>
      <c r="ER324" s="185" t="s">
        <v>1610</v>
      </c>
      <c r="ES324" s="185" t="s">
        <v>1611</v>
      </c>
      <c r="ET324" s="185"/>
      <c r="EU324" s="185"/>
      <c r="EV324" s="137"/>
      <c r="EW324" s="137"/>
      <c r="EX324" s="356" t="s">
        <v>1571</v>
      </c>
      <c r="EY324" s="356"/>
      <c r="EZ324" s="356" t="s">
        <v>1572</v>
      </c>
      <c r="FA324" s="356" t="s">
        <v>590</v>
      </c>
      <c r="FB324" s="356" t="s">
        <v>658</v>
      </c>
      <c r="FC324" s="356"/>
      <c r="FD324" s="356" t="s">
        <v>1573</v>
      </c>
      <c r="FE324" s="356" t="s">
        <v>1028</v>
      </c>
      <c r="FF324" s="248"/>
      <c r="FG324" s="248"/>
      <c r="FH324" s="248"/>
      <c r="FI324" s="248"/>
      <c r="FJ324" s="248"/>
      <c r="FK324" s="248"/>
      <c r="FL324" s="135">
        <v>1</v>
      </c>
      <c r="FM324" s="136"/>
      <c r="FN324" s="136"/>
      <c r="FO324" s="136"/>
      <c r="FP324" s="136"/>
      <c r="FQ324" s="136"/>
      <c r="FR324" s="136"/>
      <c r="FS324" s="136"/>
      <c r="FT324" s="136"/>
      <c r="FU324" s="136"/>
      <c r="FV324" s="136"/>
      <c r="FW324" s="249"/>
      <c r="FX324" s="249"/>
      <c r="FY324" s="249"/>
      <c r="FZ324" s="249"/>
      <c r="GA324" s="249"/>
      <c r="GB324" s="249"/>
      <c r="GC324" s="249"/>
      <c r="GD324" s="249"/>
      <c r="GE324" s="249"/>
      <c r="GF324" s="249"/>
      <c r="GG324" s="249"/>
      <c r="GH324" s="249"/>
      <c r="GI324" s="249"/>
      <c r="GJ324" s="249"/>
      <c r="GK324" s="249"/>
      <c r="GL324" s="249"/>
      <c r="GM324" s="249"/>
      <c r="GN324" s="249"/>
      <c r="GO324" s="249"/>
      <c r="GP324" s="249"/>
      <c r="GQ324" s="249"/>
      <c r="GR324" s="249"/>
      <c r="GS324" s="249"/>
      <c r="GT324" s="249"/>
      <c r="GU324" s="249"/>
      <c r="GV324" s="249"/>
      <c r="GW324" s="249"/>
      <c r="GX324" s="249"/>
      <c r="GY324" s="249"/>
      <c r="GZ324" s="249"/>
      <c r="HA324" s="249"/>
      <c r="HB324" s="249"/>
      <c r="HC324" s="249"/>
      <c r="HD324" s="249"/>
      <c r="HE324" s="249"/>
      <c r="HF324" s="249"/>
      <c r="HG324" s="249"/>
      <c r="HH324" s="249"/>
      <c r="HI324" s="249"/>
      <c r="HJ324" s="249"/>
      <c r="HK324" s="249"/>
      <c r="HL324" s="249"/>
      <c r="HM324" s="249"/>
      <c r="HN324" s="249"/>
      <c r="HO324" s="249"/>
      <c r="HP324" s="249"/>
      <c r="HQ324" s="249"/>
      <c r="HR324" s="249"/>
      <c r="HS324" s="249"/>
      <c r="HT324" s="249"/>
      <c r="HU324" s="249"/>
      <c r="HV324" s="249"/>
      <c r="HW324" s="249"/>
      <c r="HX324" s="249"/>
      <c r="HY324" s="249"/>
      <c r="HZ324" s="249"/>
      <c r="IA324" s="249"/>
      <c r="IB324" s="249"/>
      <c r="IC324" s="249"/>
      <c r="ID324" s="249"/>
      <c r="IE324" s="249"/>
      <c r="IF324" s="249"/>
      <c r="IG324" s="249"/>
      <c r="IH324" s="249"/>
      <c r="II324" s="249"/>
      <c r="IJ324" s="249"/>
      <c r="IK324" s="249"/>
      <c r="IL324" s="249"/>
      <c r="IM324" s="249"/>
      <c r="IN324" s="249"/>
      <c r="IO324" s="249"/>
      <c r="IP324" s="249"/>
      <c r="IQ324" s="249"/>
      <c r="IR324" s="249"/>
      <c r="IS324" s="249"/>
      <c r="IT324" s="249"/>
      <c r="IU324" s="249"/>
      <c r="IV324" s="249"/>
      <c r="IW324" s="249"/>
      <c r="IX324" s="249"/>
      <c r="IY324" s="249"/>
      <c r="IZ324" s="249"/>
      <c r="JA324" s="249"/>
      <c r="JB324" s="249"/>
      <c r="JC324" s="249"/>
      <c r="JD324" s="249"/>
      <c r="JE324" s="249"/>
      <c r="JF324" s="249"/>
      <c r="JG324" s="249"/>
      <c r="JH324" s="249"/>
      <c r="JI324" s="249"/>
      <c r="JJ324" s="249"/>
      <c r="JK324" s="249"/>
      <c r="JL324" s="249"/>
      <c r="JM324" s="249"/>
      <c r="JN324" s="249"/>
      <c r="JO324" s="249"/>
      <c r="JP324" s="249"/>
      <c r="JQ324" s="249"/>
      <c r="JR324" s="249"/>
      <c r="JS324" s="249"/>
      <c r="JT324" s="249"/>
      <c r="JU324" s="249"/>
      <c r="JV324" s="249"/>
      <c r="JW324" s="249"/>
      <c r="JX324" s="249"/>
      <c r="JY324" s="249"/>
      <c r="JZ324" s="249"/>
      <c r="KA324" s="249"/>
      <c r="KB324" s="249"/>
      <c r="KC324" s="249"/>
      <c r="KD324" s="249"/>
      <c r="KE324" s="249"/>
      <c r="KF324" s="249"/>
      <c r="KG324" s="249"/>
      <c r="KH324" s="249"/>
      <c r="KI324" s="249"/>
      <c r="KJ324" s="249"/>
      <c r="KK324" s="249"/>
      <c r="KL324" s="249"/>
      <c r="KM324" s="249"/>
      <c r="KN324" s="249"/>
      <c r="KO324" s="249"/>
      <c r="KP324" s="249"/>
      <c r="KQ324" s="249"/>
      <c r="KR324" s="249"/>
      <c r="KS324" s="249"/>
      <c r="KT324" s="249"/>
      <c r="KU324" s="249"/>
      <c r="KV324" s="249"/>
      <c r="KW324" s="249"/>
      <c r="KX324" s="249"/>
      <c r="KY324" s="249"/>
      <c r="KZ324" s="249"/>
      <c r="LA324" s="249"/>
      <c r="LB324" s="249"/>
      <c r="LC324" s="249"/>
      <c r="LD324" s="249"/>
      <c r="LE324" s="249"/>
      <c r="LF324" s="249"/>
      <c r="LG324" s="249"/>
      <c r="LH324" s="249"/>
      <c r="LI324" s="249"/>
      <c r="LJ324" s="249"/>
      <c r="LK324" s="249"/>
      <c r="LL324" s="249"/>
      <c r="LM324" s="249"/>
      <c r="LN324" s="249"/>
      <c r="LO324" s="249"/>
      <c r="LP324" s="249"/>
      <c r="LQ324" s="249"/>
      <c r="LR324" s="249"/>
      <c r="LS324" s="249"/>
      <c r="LT324" s="249"/>
      <c r="LU324" s="249"/>
      <c r="LV324" s="249"/>
      <c r="LW324" s="249"/>
      <c r="LX324" s="249"/>
      <c r="LY324" s="249"/>
      <c r="LZ324" s="249"/>
      <c r="MA324" s="249"/>
      <c r="MB324" s="249"/>
      <c r="MC324" s="249"/>
      <c r="MD324" s="249"/>
      <c r="ME324" s="249"/>
      <c r="MF324" s="249"/>
      <c r="MG324" s="249"/>
      <c r="MH324" s="249"/>
      <c r="MI324" s="249"/>
      <c r="MJ324" s="249"/>
      <c r="MK324" s="249"/>
      <c r="ML324" s="249"/>
      <c r="MM324" s="249"/>
      <c r="MN324" s="249"/>
      <c r="MO324" s="249"/>
      <c r="MP324" s="249"/>
      <c r="MQ324" s="249"/>
      <c r="MR324" s="249"/>
      <c r="MS324" s="249"/>
      <c r="MT324" s="249"/>
      <c r="MU324" s="249"/>
      <c r="MV324" s="249"/>
      <c r="MW324" s="249"/>
      <c r="MX324" s="249"/>
      <c r="MY324" s="249"/>
      <c r="MZ324" s="249"/>
      <c r="NA324" s="249"/>
      <c r="NB324" s="249"/>
      <c r="NC324" s="249"/>
      <c r="ND324" s="249"/>
      <c r="NE324" s="249"/>
      <c r="NF324" s="249"/>
      <c r="NG324" s="249"/>
      <c r="NH324" s="249"/>
      <c r="NI324" s="249"/>
      <c r="NJ324" s="249"/>
      <c r="NK324" s="249"/>
      <c r="NL324" s="249"/>
      <c r="NM324" s="249"/>
      <c r="NN324" s="249"/>
      <c r="NO324" s="249"/>
      <c r="NP324" s="249"/>
      <c r="NQ324" s="249"/>
      <c r="NR324" s="249"/>
      <c r="NS324" s="249"/>
      <c r="NT324" s="249"/>
      <c r="NU324" s="249"/>
      <c r="NV324" s="249"/>
      <c r="NW324" s="249"/>
      <c r="NX324" s="249"/>
      <c r="NY324" s="249"/>
      <c r="NZ324" s="249"/>
      <c r="OA324" s="249"/>
      <c r="OB324" s="249"/>
      <c r="OC324" s="249"/>
      <c r="OD324" s="249"/>
      <c r="OE324" s="249"/>
      <c r="OF324" s="249"/>
      <c r="OG324" s="249"/>
      <c r="OH324" s="249"/>
      <c r="OI324" s="249"/>
      <c r="OJ324" s="249"/>
      <c r="OK324" s="249"/>
      <c r="OL324" s="249"/>
      <c r="OM324" s="249"/>
      <c r="ON324" s="249"/>
      <c r="OO324" s="249"/>
      <c r="OP324" s="249"/>
      <c r="OQ324" s="249"/>
      <c r="OR324" s="249"/>
      <c r="OS324" s="249"/>
      <c r="OT324" s="249"/>
      <c r="OU324" s="249"/>
      <c r="OV324" s="249"/>
      <c r="OW324" s="249"/>
      <c r="OX324" s="249"/>
      <c r="OY324" s="249"/>
      <c r="OZ324" s="249"/>
      <c r="PA324" s="249"/>
      <c r="PB324" s="249"/>
      <c r="PC324" s="249"/>
      <c r="PD324" s="249"/>
      <c r="PE324" s="249"/>
      <c r="PF324" s="249"/>
      <c r="PG324" s="249"/>
      <c r="PH324" s="249"/>
      <c r="PI324" s="249"/>
      <c r="PJ324" s="249"/>
      <c r="PK324" s="249"/>
      <c r="PL324" s="249"/>
      <c r="PM324" s="249"/>
      <c r="PN324" s="249"/>
      <c r="PO324" s="249"/>
      <c r="PP324" s="249"/>
      <c r="PQ324" s="249"/>
      <c r="PR324" s="249"/>
      <c r="PS324" s="249"/>
      <c r="PT324" s="249"/>
      <c r="PU324" s="249"/>
      <c r="PV324" s="249"/>
      <c r="PW324" s="249"/>
      <c r="PX324" s="249"/>
      <c r="PY324" s="249"/>
      <c r="PZ324" s="249"/>
      <c r="QA324" s="249"/>
      <c r="QB324" s="249"/>
      <c r="QC324" s="249"/>
      <c r="QD324" s="249"/>
      <c r="QE324" s="249"/>
      <c r="QF324" s="249"/>
      <c r="QG324" s="249"/>
      <c r="QH324" s="249"/>
      <c r="QI324" s="249"/>
      <c r="QJ324" s="249"/>
      <c r="QK324" s="249"/>
      <c r="QL324" s="249"/>
      <c r="QM324" s="249"/>
      <c r="QN324" s="249"/>
      <c r="QO324" s="249"/>
      <c r="QP324" s="249"/>
      <c r="QQ324" s="249"/>
      <c r="QR324" s="249"/>
      <c r="QS324" s="249"/>
      <c r="QT324" s="249"/>
      <c r="QU324" s="249"/>
      <c r="QV324" s="249"/>
      <c r="QW324" s="249"/>
      <c r="QX324" s="249"/>
      <c r="QY324" s="249"/>
      <c r="QZ324" s="249"/>
      <c r="RA324" s="249"/>
      <c r="RB324" s="249"/>
      <c r="RC324" s="249"/>
      <c r="RD324" s="249"/>
      <c r="RE324" s="249"/>
      <c r="RF324" s="249"/>
      <c r="RG324" s="249"/>
      <c r="RH324" s="249"/>
      <c r="RI324" s="249"/>
      <c r="RJ324" s="249"/>
      <c r="RK324" s="249"/>
      <c r="RL324" s="249"/>
      <c r="RM324" s="249"/>
      <c r="RN324" s="249"/>
      <c r="RO324" s="249"/>
      <c r="RP324" s="249"/>
      <c r="RQ324" s="249"/>
      <c r="RR324" s="249"/>
      <c r="RS324" s="249"/>
      <c r="RT324" s="249"/>
      <c r="RU324" s="249"/>
      <c r="RV324" s="249"/>
      <c r="RW324" s="249"/>
      <c r="RX324" s="249"/>
      <c r="RY324" s="249"/>
      <c r="RZ324" s="249"/>
      <c r="SA324" s="249"/>
      <c r="SB324" s="249"/>
      <c r="SC324" s="249"/>
      <c r="SD324" s="249"/>
      <c r="SE324" s="249"/>
      <c r="SF324" s="249"/>
      <c r="SG324" s="249"/>
      <c r="SH324" s="249"/>
      <c r="SI324" s="249"/>
      <c r="SJ324" s="249"/>
      <c r="SK324" s="249"/>
      <c r="SL324" s="249"/>
      <c r="SM324" s="249"/>
      <c r="SN324" s="249"/>
      <c r="SO324" s="249"/>
      <c r="SP324" s="249"/>
      <c r="SQ324" s="249"/>
      <c r="SR324" s="249"/>
      <c r="SS324" s="249"/>
      <c r="ST324" s="249"/>
      <c r="SU324" s="249"/>
      <c r="SV324" s="249"/>
      <c r="SW324" s="249"/>
      <c r="SX324" s="249"/>
      <c r="SY324" s="249"/>
      <c r="SZ324" s="249"/>
      <c r="TA324" s="249"/>
      <c r="TB324" s="249"/>
      <c r="TC324" s="249"/>
      <c r="TD324" s="249"/>
      <c r="TE324" s="249"/>
      <c r="TF324" s="249"/>
      <c r="TG324" s="249"/>
      <c r="TH324" s="249"/>
      <c r="TI324" s="249"/>
      <c r="TJ324" s="249"/>
      <c r="TK324" s="249"/>
      <c r="TL324" s="249"/>
      <c r="TM324" s="249"/>
      <c r="TN324" s="249"/>
      <c r="TO324" s="249"/>
      <c r="TP324" s="249"/>
      <c r="TQ324" s="249"/>
      <c r="TR324" s="249"/>
      <c r="TS324" s="249"/>
      <c r="TT324" s="249"/>
      <c r="TU324" s="249"/>
      <c r="TV324" s="249"/>
      <c r="TW324" s="249"/>
      <c r="TX324" s="249"/>
      <c r="TY324" s="249"/>
      <c r="TZ324" s="249"/>
      <c r="UA324" s="249"/>
      <c r="UB324" s="249"/>
      <c r="UC324" s="249"/>
      <c r="UD324" s="249"/>
      <c r="UE324" s="249"/>
      <c r="UF324" s="249"/>
      <c r="UG324" s="249"/>
      <c r="UH324" s="249"/>
      <c r="UI324" s="249"/>
      <c r="UJ324" s="249"/>
      <c r="UK324" s="249"/>
      <c r="UL324" s="249"/>
      <c r="UM324" s="249"/>
      <c r="UN324" s="249"/>
      <c r="UO324" s="249"/>
      <c r="UP324" s="249"/>
      <c r="UQ324" s="249"/>
      <c r="UR324" s="249"/>
      <c r="US324" s="249"/>
      <c r="UT324" s="249"/>
      <c r="UU324" s="249"/>
      <c r="UV324" s="249"/>
      <c r="UW324" s="249"/>
      <c r="UX324" s="249"/>
      <c r="UY324" s="249"/>
      <c r="UZ324" s="249"/>
      <c r="VA324" s="249"/>
      <c r="VB324" s="249"/>
      <c r="VC324" s="249"/>
      <c r="VD324" s="249"/>
      <c r="VE324" s="249"/>
      <c r="VF324" s="249"/>
      <c r="VG324" s="249"/>
      <c r="VH324" s="249"/>
      <c r="VI324" s="249"/>
      <c r="VJ324" s="249"/>
      <c r="VK324" s="249"/>
      <c r="VL324" s="249"/>
      <c r="VM324" s="249"/>
      <c r="VN324" s="249"/>
      <c r="VO324" s="249"/>
      <c r="VP324" s="249"/>
      <c r="VQ324" s="249"/>
      <c r="VR324" s="249"/>
      <c r="VS324" s="249"/>
      <c r="VT324" s="249"/>
      <c r="VU324" s="249"/>
      <c r="VV324" s="249"/>
      <c r="VW324" s="249"/>
      <c r="VX324" s="249"/>
      <c r="VY324" s="249"/>
      <c r="VZ324" s="249"/>
      <c r="WA324" s="249"/>
      <c r="WB324" s="249"/>
      <c r="WC324" s="249"/>
      <c r="WD324" s="249"/>
      <c r="WE324" s="249"/>
      <c r="WF324" s="249"/>
      <c r="WG324" s="249"/>
      <c r="WH324" s="249"/>
      <c r="WI324" s="249"/>
      <c r="WJ324" s="249"/>
      <c r="WK324" s="249"/>
      <c r="WL324" s="249"/>
      <c r="WM324" s="249"/>
      <c r="WN324" s="249"/>
      <c r="WO324" s="249"/>
      <c r="WP324" s="249"/>
      <c r="WQ324" s="249"/>
      <c r="WR324" s="249"/>
      <c r="WS324" s="249"/>
      <c r="WT324" s="249"/>
      <c r="WU324" s="249"/>
      <c r="WV324" s="249"/>
      <c r="WW324" s="249"/>
      <c r="WX324" s="249"/>
      <c r="WY324" s="249"/>
      <c r="WZ324" s="249"/>
      <c r="XA324" s="249"/>
      <c r="XB324" s="249"/>
      <c r="XC324" s="249"/>
      <c r="XD324" s="249"/>
      <c r="XE324" s="249"/>
      <c r="XF324" s="249"/>
      <c r="XG324" s="249"/>
      <c r="XH324" s="249"/>
      <c r="XI324" s="249"/>
      <c r="XJ324" s="249"/>
      <c r="XK324" s="249"/>
      <c r="XL324" s="249"/>
      <c r="XM324" s="249"/>
      <c r="XN324" s="249"/>
      <c r="XO324" s="249"/>
      <c r="XP324" s="249"/>
      <c r="XQ324" s="249"/>
      <c r="XR324" s="249"/>
      <c r="XS324" s="249"/>
      <c r="XT324" s="249"/>
      <c r="XU324" s="249"/>
      <c r="XV324" s="249"/>
      <c r="XW324" s="249"/>
      <c r="XX324" s="249"/>
      <c r="XY324" s="249"/>
      <c r="XZ324" s="249"/>
      <c r="YA324" s="249"/>
      <c r="YB324" s="249"/>
      <c r="YC324" s="249"/>
      <c r="YD324" s="249"/>
      <c r="YE324" s="249"/>
      <c r="YF324" s="249"/>
      <c r="YG324" s="249"/>
      <c r="YH324" s="249"/>
      <c r="YI324" s="249"/>
      <c r="YJ324" s="249"/>
      <c r="YK324" s="249"/>
      <c r="YL324" s="249"/>
      <c r="YM324" s="249"/>
      <c r="YN324" s="249"/>
      <c r="YO324" s="249"/>
      <c r="YP324" s="249"/>
      <c r="YQ324" s="249"/>
      <c r="YR324" s="249"/>
      <c r="YS324" s="249"/>
      <c r="YT324" s="249"/>
      <c r="YU324" s="249"/>
      <c r="YV324" s="249"/>
      <c r="YW324" s="249"/>
      <c r="YX324" s="249"/>
      <c r="YY324" s="249"/>
      <c r="YZ324" s="249"/>
      <c r="ZA324" s="249"/>
      <c r="ZB324" s="249"/>
      <c r="ZC324" s="249"/>
      <c r="ZD324" s="249"/>
      <c r="ZE324" s="249"/>
      <c r="ZF324" s="249"/>
      <c r="ZG324" s="249"/>
      <c r="ZH324" s="249"/>
      <c r="ZI324" s="249"/>
      <c r="ZJ324" s="249"/>
      <c r="ZK324" s="249"/>
      <c r="ZL324" s="249"/>
      <c r="ZM324" s="249"/>
      <c r="ZN324" s="249"/>
      <c r="ZO324" s="249"/>
      <c r="ZP324" s="249"/>
      <c r="ZQ324" s="249"/>
      <c r="ZR324" s="249"/>
      <c r="ZS324" s="249"/>
      <c r="ZT324" s="249"/>
      <c r="ZU324" s="249"/>
      <c r="ZV324" s="249"/>
      <c r="ZW324" s="249"/>
      <c r="ZX324" s="249"/>
      <c r="ZY324" s="249"/>
      <c r="ZZ324" s="249"/>
      <c r="AAA324" s="249"/>
      <c r="AAB324" s="249"/>
      <c r="AAC324" s="249"/>
      <c r="AAD324" s="249"/>
      <c r="AAE324" s="249"/>
      <c r="AAF324" s="249"/>
      <c r="AAG324" s="249"/>
      <c r="AAH324" s="249"/>
      <c r="AAI324" s="249"/>
      <c r="AAJ324" s="249"/>
      <c r="AAK324" s="249"/>
      <c r="AAL324" s="249"/>
      <c r="AAM324" s="249"/>
      <c r="AAN324" s="249"/>
      <c r="AAO324" s="249"/>
      <c r="AAP324" s="249"/>
      <c r="AAQ324" s="249"/>
      <c r="AAR324" s="249"/>
      <c r="AAS324" s="249"/>
      <c r="AAT324" s="249"/>
      <c r="AAU324" s="249"/>
      <c r="AAV324" s="249"/>
      <c r="AAW324" s="249"/>
      <c r="AAX324" s="249"/>
      <c r="AAY324" s="249"/>
      <c r="AAZ324" s="249"/>
      <c r="ABA324" s="249"/>
      <c r="ABB324" s="249"/>
      <c r="ABC324" s="249"/>
      <c r="ABD324" s="249"/>
      <c r="ABE324" s="249"/>
      <c r="ABF324" s="249"/>
      <c r="ABG324" s="249"/>
      <c r="ABH324" s="249"/>
      <c r="ABI324" s="249"/>
      <c r="ABJ324" s="249"/>
      <c r="ABK324" s="249"/>
      <c r="ABL324" s="249"/>
      <c r="ABM324" s="249"/>
      <c r="ABN324" s="249"/>
      <c r="ABO324" s="249"/>
      <c r="ABP324" s="249"/>
      <c r="ABQ324" s="249"/>
      <c r="ABR324" s="249"/>
      <c r="ABS324" s="249"/>
      <c r="ABT324" s="249"/>
      <c r="ABU324" s="249"/>
      <c r="ABV324" s="249"/>
      <c r="ABW324" s="249"/>
      <c r="ABX324" s="249"/>
      <c r="ABY324" s="249"/>
      <c r="ABZ324" s="249"/>
      <c r="ACA324" s="249"/>
      <c r="ACB324" s="249"/>
      <c r="ACC324" s="249"/>
      <c r="ACD324" s="249"/>
      <c r="ACE324" s="249"/>
      <c r="ACF324" s="249"/>
      <c r="ACG324" s="249"/>
      <c r="ACH324" s="249"/>
      <c r="ACI324" s="249"/>
      <c r="ACJ324" s="249"/>
      <c r="ACK324" s="249"/>
      <c r="ACL324" s="249"/>
      <c r="ACM324" s="249"/>
      <c r="ACN324" s="249"/>
      <c r="ACO324" s="249"/>
      <c r="ACP324" s="249"/>
      <c r="ACQ324" s="249"/>
      <c r="ACR324" s="249"/>
      <c r="ACS324" s="249"/>
      <c r="ACT324" s="249"/>
      <c r="ACU324" s="249"/>
      <c r="ACV324" s="249"/>
      <c r="ACW324" s="249"/>
      <c r="ACX324" s="249"/>
      <c r="ACY324" s="249"/>
      <c r="ACZ324" s="249"/>
      <c r="ADA324" s="249"/>
      <c r="ADB324" s="249"/>
      <c r="ADC324" s="249"/>
      <c r="ADD324" s="249"/>
      <c r="ADE324" s="249"/>
      <c r="ADF324" s="249"/>
      <c r="ADG324" s="249"/>
      <c r="ADH324" s="249"/>
      <c r="ADI324" s="249"/>
      <c r="ADJ324" s="249"/>
      <c r="ADK324" s="249"/>
      <c r="ADL324" s="249"/>
      <c r="ADM324" s="249"/>
      <c r="ADN324" s="249"/>
      <c r="ADO324" s="249"/>
      <c r="ADP324" s="249"/>
      <c r="ADQ324" s="249"/>
      <c r="ADR324" s="249"/>
      <c r="ADS324" s="249"/>
      <c r="ADT324" s="249"/>
      <c r="ADU324" s="249"/>
      <c r="ADV324" s="249"/>
      <c r="ADW324" s="249"/>
      <c r="ADX324" s="249"/>
      <c r="ADY324" s="249"/>
      <c r="ADZ324" s="249"/>
      <c r="AEA324" s="249"/>
      <c r="AEB324" s="249"/>
      <c r="AEC324" s="249"/>
      <c r="AED324" s="249"/>
      <c r="AEE324" s="249"/>
      <c r="AEF324" s="249"/>
      <c r="AEG324" s="249"/>
      <c r="AEH324" s="249"/>
      <c r="AEI324" s="249"/>
      <c r="AEJ324" s="249"/>
      <c r="AEK324" s="249"/>
      <c r="AEL324" s="249"/>
      <c r="AEM324" s="249"/>
      <c r="AEN324" s="249"/>
      <c r="AEO324" s="249"/>
      <c r="AEP324" s="249"/>
      <c r="AEQ324" s="249"/>
      <c r="AER324" s="249"/>
      <c r="AES324" s="249"/>
      <c r="AET324" s="249"/>
      <c r="AEU324" s="249"/>
      <c r="AEV324" s="249"/>
      <c r="AEW324" s="249"/>
      <c r="AEX324" s="249"/>
      <c r="AEY324" s="249"/>
      <c r="AEZ324" s="249"/>
      <c r="AFA324" s="249"/>
      <c r="AFB324" s="249"/>
      <c r="AFC324" s="249"/>
      <c r="AFD324" s="249"/>
      <c r="AFE324" s="249"/>
      <c r="AFF324" s="249"/>
      <c r="AFG324" s="249"/>
      <c r="AFH324" s="249"/>
      <c r="AFI324" s="249"/>
      <c r="AFJ324" s="249"/>
      <c r="AFK324" s="249"/>
      <c r="AFL324" s="249"/>
      <c r="AFM324" s="249"/>
      <c r="AFN324" s="249"/>
      <c r="AFO324" s="249"/>
      <c r="AFP324" s="249"/>
      <c r="AFQ324" s="249"/>
      <c r="AFR324" s="249"/>
      <c r="AFS324" s="249"/>
      <c r="AFT324" s="249"/>
      <c r="AFU324" s="249"/>
      <c r="AFV324" s="249"/>
      <c r="AFW324" s="249"/>
      <c r="AFX324" s="249"/>
      <c r="AFY324" s="249"/>
      <c r="AFZ324" s="249"/>
      <c r="AGA324" s="249"/>
      <c r="AGB324" s="249"/>
      <c r="AGC324" s="249"/>
      <c r="AGD324" s="249"/>
      <c r="AGE324" s="249"/>
      <c r="AGF324" s="249"/>
      <c r="AGG324" s="249"/>
      <c r="AGH324" s="249"/>
      <c r="AGI324" s="249"/>
      <c r="AGJ324" s="249"/>
      <c r="AGK324" s="249"/>
      <c r="AGL324" s="249"/>
      <c r="AGM324" s="249"/>
      <c r="AGN324" s="249"/>
      <c r="AGO324" s="249"/>
      <c r="AGP324" s="249"/>
      <c r="AGQ324" s="249"/>
      <c r="AGR324" s="249"/>
      <c r="AGS324" s="249"/>
      <c r="AGT324" s="249"/>
      <c r="AGU324" s="249"/>
      <c r="AGV324" s="249"/>
      <c r="AGW324" s="249"/>
      <c r="AGX324" s="249"/>
      <c r="AGY324" s="249"/>
      <c r="AGZ324" s="249"/>
      <c r="AHA324" s="249"/>
      <c r="AHB324" s="249"/>
      <c r="AHC324" s="249"/>
      <c r="AHD324" s="249"/>
      <c r="AHE324" s="249"/>
      <c r="AHF324" s="249"/>
      <c r="AHG324" s="249"/>
      <c r="AHH324" s="249"/>
      <c r="AHI324" s="249"/>
      <c r="AHJ324" s="249"/>
      <c r="AHK324" s="249"/>
      <c r="AHL324" s="249"/>
      <c r="AHM324" s="249"/>
      <c r="AHN324" s="249"/>
      <c r="AHO324" s="249"/>
      <c r="AHP324" s="249"/>
      <c r="AHQ324" s="249"/>
      <c r="AHR324" s="249"/>
      <c r="AHS324" s="249"/>
      <c r="AHT324" s="249"/>
      <c r="AHU324" s="249"/>
      <c r="AHV324" s="249"/>
      <c r="AHW324" s="249"/>
      <c r="AHX324" s="249"/>
      <c r="AHY324" s="249"/>
      <c r="AHZ324" s="249"/>
      <c r="AIA324" s="249"/>
      <c r="AIB324" s="249"/>
      <c r="AIC324" s="249"/>
      <c r="AID324" s="249"/>
      <c r="AIE324" s="249"/>
      <c r="AIF324" s="249"/>
      <c r="AIG324" s="249"/>
      <c r="AIH324" s="249"/>
      <c r="AII324" s="249"/>
      <c r="AIJ324" s="249"/>
      <c r="AIK324" s="249"/>
      <c r="AIL324" s="249"/>
      <c r="AIM324" s="249"/>
      <c r="AIN324" s="249"/>
      <c r="AIO324" s="249"/>
      <c r="AIP324" s="249"/>
      <c r="AIQ324" s="249"/>
      <c r="AIR324" s="249"/>
      <c r="AIS324" s="249"/>
      <c r="AIT324" s="249"/>
      <c r="AIU324" s="249"/>
      <c r="AIV324" s="249"/>
      <c r="AIW324" s="249"/>
      <c r="AIX324" s="249"/>
      <c r="AIY324" s="249"/>
      <c r="AIZ324" s="249"/>
      <c r="AJA324" s="249"/>
      <c r="AJB324" s="249"/>
      <c r="AJC324" s="249"/>
      <c r="AJD324" s="249"/>
      <c r="AJE324" s="249"/>
      <c r="AJF324" s="249"/>
      <c r="AJG324" s="249"/>
      <c r="AJH324" s="249"/>
      <c r="AJI324" s="249"/>
      <c r="AJJ324" s="249"/>
      <c r="AJK324" s="249"/>
      <c r="AJL324" s="249"/>
      <c r="AJM324" s="249"/>
      <c r="AJN324" s="249"/>
      <c r="AJO324" s="249"/>
      <c r="AJP324" s="249"/>
      <c r="AJQ324" s="249"/>
      <c r="AJR324" s="249"/>
      <c r="AJS324" s="249"/>
      <c r="AJT324" s="249"/>
      <c r="AJU324" s="249"/>
      <c r="AJV324" s="249"/>
      <c r="AJW324" s="249"/>
      <c r="AJX324" s="249"/>
      <c r="AJY324" s="249"/>
      <c r="AJZ324" s="249"/>
      <c r="AKA324" s="249"/>
      <c r="AKB324" s="249"/>
      <c r="AKC324" s="249"/>
      <c r="AKD324" s="249"/>
      <c r="AKE324" s="249"/>
      <c r="AKF324" s="249"/>
      <c r="AKG324" s="249"/>
      <c r="AKH324" s="249"/>
      <c r="AKI324" s="249"/>
      <c r="AKJ324" s="249"/>
      <c r="AKK324" s="249"/>
      <c r="AKL324" s="249"/>
      <c r="AKM324" s="249"/>
      <c r="AKN324" s="249"/>
      <c r="AKO324" s="249"/>
      <c r="AKP324" s="249"/>
      <c r="AKQ324" s="249"/>
      <c r="AKR324" s="249"/>
      <c r="AKS324" s="249"/>
      <c r="AKT324" s="249"/>
      <c r="AKU324" s="249"/>
      <c r="AKV324" s="249"/>
      <c r="AKW324" s="249"/>
      <c r="AKX324" s="249"/>
      <c r="AKY324" s="249"/>
      <c r="AKZ324" s="249"/>
      <c r="ALA324" s="249"/>
      <c r="ALB324" s="249"/>
      <c r="ALC324" s="249"/>
      <c r="ALD324" s="249"/>
      <c r="ALE324" s="249"/>
      <c r="ALF324" s="249"/>
      <c r="ALG324" s="249"/>
      <c r="ALH324" s="249"/>
      <c r="ALI324" s="249"/>
      <c r="ALJ324" s="249"/>
      <c r="ALK324" s="249"/>
      <c r="ALL324" s="249"/>
      <c r="ALM324" s="249"/>
      <c r="ALN324" s="249"/>
      <c r="ALO324" s="249"/>
      <c r="ALP324" s="249"/>
      <c r="ALQ324" s="249"/>
      <c r="ALR324" s="249"/>
      <c r="ALS324" s="249"/>
      <c r="ALT324" s="249"/>
      <c r="ALU324" s="249"/>
      <c r="ALV324" s="249"/>
      <c r="ALW324" s="249"/>
      <c r="ALX324" s="249"/>
      <c r="ALY324" s="249"/>
      <c r="ALZ324" s="249"/>
      <c r="AMA324" s="249"/>
      <c r="AMB324" s="249"/>
      <c r="AMC324" s="249"/>
      <c r="AMD324" s="249"/>
      <c r="AME324" s="249"/>
      <c r="AMF324" s="249"/>
      <c r="AMG324" s="249"/>
      <c r="AMH324" s="249"/>
      <c r="AMI324" s="249"/>
      <c r="AMJ324" s="249"/>
      <c r="AMK324" s="249"/>
      <c r="AML324" s="249"/>
      <c r="AMM324" s="249"/>
      <c r="AMN324" s="249"/>
      <c r="AMO324" s="249"/>
      <c r="AMP324" s="249"/>
      <c r="AMQ324" s="249"/>
      <c r="AMR324" s="249"/>
      <c r="AMS324" s="249"/>
      <c r="AMT324" s="249"/>
      <c r="AMU324" s="249"/>
      <c r="AMV324" s="249"/>
      <c r="AMW324" s="249"/>
      <c r="AMX324" s="249"/>
      <c r="AMY324" s="249"/>
      <c r="AMZ324" s="249"/>
      <c r="ANA324" s="249"/>
      <c r="ANB324" s="249"/>
      <c r="ANC324" s="249"/>
      <c r="AND324" s="249"/>
      <c r="ANE324" s="249"/>
      <c r="ANF324" s="249"/>
      <c r="ANG324" s="249"/>
      <c r="ANH324" s="249"/>
      <c r="ANI324" s="249"/>
      <c r="ANJ324" s="249"/>
      <c r="ANK324" s="249"/>
      <c r="ANL324" s="249"/>
      <c r="ANM324" s="249"/>
      <c r="ANN324" s="249"/>
      <c r="ANO324" s="249"/>
      <c r="ANP324" s="249"/>
      <c r="ANQ324" s="249"/>
      <c r="ANR324" s="249"/>
      <c r="ANS324" s="249"/>
      <c r="ANT324" s="249"/>
      <c r="ANU324" s="249"/>
      <c r="ANV324" s="249"/>
      <c r="ANW324" s="249"/>
      <c r="ANX324" s="249"/>
      <c r="ANY324" s="249"/>
      <c r="ANZ324" s="249"/>
      <c r="AOA324" s="249"/>
      <c r="AOB324" s="249"/>
      <c r="AOC324" s="249"/>
      <c r="AOD324" s="249"/>
      <c r="AOE324" s="249"/>
      <c r="AOF324" s="249"/>
      <c r="AOG324" s="249"/>
      <c r="AOH324" s="249"/>
      <c r="AOI324" s="249"/>
      <c r="AOJ324" s="249"/>
      <c r="AOK324" s="249"/>
      <c r="AOL324" s="249"/>
      <c r="AOM324" s="249"/>
      <c r="AON324" s="249"/>
      <c r="AOO324" s="249"/>
      <c r="AOP324" s="249"/>
      <c r="AOQ324" s="249"/>
      <c r="AOR324" s="249"/>
      <c r="AOS324" s="249"/>
      <c r="AOT324" s="249"/>
      <c r="AOU324" s="249"/>
      <c r="AOV324" s="249"/>
      <c r="AOW324" s="249"/>
      <c r="AOX324" s="249"/>
      <c r="AOY324" s="249"/>
      <c r="AOZ324" s="249"/>
      <c r="APA324" s="249"/>
      <c r="APB324" s="249"/>
      <c r="APC324" s="249"/>
      <c r="APD324" s="249"/>
      <c r="APE324" s="249"/>
      <c r="APF324" s="249"/>
      <c r="APG324" s="249"/>
      <c r="APH324" s="249"/>
      <c r="API324" s="249"/>
      <c r="APJ324" s="249"/>
      <c r="APK324" s="249"/>
      <c r="APL324" s="249"/>
      <c r="APM324" s="249"/>
      <c r="APN324" s="249"/>
      <c r="APO324" s="249"/>
      <c r="APP324" s="249"/>
    </row>
    <row r="325" spans="1:1108" s="221" customFormat="1">
      <c r="A325" s="42">
        <v>608</v>
      </c>
      <c r="B325" s="168">
        <v>311</v>
      </c>
      <c r="C325" s="102" t="s">
        <v>480</v>
      </c>
      <c r="D325" s="174" t="s">
        <v>1598</v>
      </c>
      <c r="E325" s="70" t="s">
        <v>1599</v>
      </c>
      <c r="F325" s="302" t="s">
        <v>1601</v>
      </c>
      <c r="G325" s="310" t="s">
        <v>1600</v>
      </c>
      <c r="H325" s="310" t="s">
        <v>1603</v>
      </c>
      <c r="I325" s="310" t="s">
        <v>1602</v>
      </c>
      <c r="J325" s="173" t="s">
        <v>1604</v>
      </c>
      <c r="K325" s="173" t="s">
        <v>1605</v>
      </c>
      <c r="L325" s="74" t="s">
        <v>1606</v>
      </c>
      <c r="M325" s="10" t="s">
        <v>1607</v>
      </c>
      <c r="N325" s="74" t="s">
        <v>201</v>
      </c>
      <c r="O325" s="177">
        <v>100981</v>
      </c>
      <c r="P325" s="401">
        <v>7</v>
      </c>
      <c r="Q325" s="401" t="s">
        <v>0</v>
      </c>
      <c r="R325" s="401"/>
      <c r="S325" s="109" t="s">
        <v>0</v>
      </c>
      <c r="T325" s="109"/>
      <c r="U325" s="109" t="s">
        <v>0</v>
      </c>
      <c r="V325" s="109">
        <v>14.5</v>
      </c>
      <c r="W325" s="109" t="s">
        <v>0</v>
      </c>
      <c r="X325" s="109">
        <v>7</v>
      </c>
      <c r="Y325" s="109" t="s">
        <v>0</v>
      </c>
      <c r="Z325" s="109"/>
      <c r="AA325" s="109" t="s">
        <v>0</v>
      </c>
      <c r="AB325" s="109"/>
      <c r="AC325" s="109" t="s">
        <v>0</v>
      </c>
      <c r="AD325" s="109"/>
      <c r="AE325" s="109" t="s">
        <v>0</v>
      </c>
      <c r="AF325" s="77"/>
      <c r="AG325" s="78"/>
      <c r="AH325" s="78"/>
      <c r="AI325" s="77" t="s">
        <v>0</v>
      </c>
      <c r="AJ325" s="78"/>
      <c r="AK325" s="78"/>
      <c r="AL325" s="25" t="s">
        <v>11</v>
      </c>
      <c r="AM325" s="25"/>
      <c r="AN325" s="25"/>
      <c r="AO325" s="25"/>
      <c r="AP325" s="111">
        <v>1</v>
      </c>
      <c r="AQ325" s="111" t="s">
        <v>7</v>
      </c>
      <c r="AR325" s="83"/>
      <c r="AS325" s="83"/>
      <c r="AT325" s="265"/>
      <c r="AU325" s="266"/>
      <c r="AV325" s="266"/>
      <c r="AW325" s="74" t="s">
        <v>206</v>
      </c>
      <c r="AX325" s="74" t="s">
        <v>207</v>
      </c>
      <c r="AY325" s="74" t="s">
        <v>208</v>
      </c>
      <c r="AZ325" s="74" t="s">
        <v>209</v>
      </c>
      <c r="BA325" s="152" t="s">
        <v>12</v>
      </c>
      <c r="BB325" s="419" t="s">
        <v>1520</v>
      </c>
      <c r="BC325" s="419" t="s">
        <v>1521</v>
      </c>
      <c r="BD325" s="419" t="s">
        <v>1522</v>
      </c>
      <c r="BE325" s="87" t="s">
        <v>1599</v>
      </c>
      <c r="BF325" s="95" t="s">
        <v>145</v>
      </c>
      <c r="BG325" s="95" t="s">
        <v>1608</v>
      </c>
      <c r="BH325" s="95" t="s">
        <v>90</v>
      </c>
      <c r="BI325" s="173"/>
      <c r="BJ325" s="173"/>
      <c r="BK325" s="173"/>
      <c r="BL325" s="173"/>
      <c r="BM325" s="155" t="s">
        <v>215</v>
      </c>
      <c r="BN325" s="154" t="s">
        <v>216</v>
      </c>
      <c r="BO325" s="154" t="s">
        <v>217</v>
      </c>
      <c r="BP325" s="154" t="s">
        <v>218</v>
      </c>
      <c r="BQ325" s="155" t="s">
        <v>219</v>
      </c>
      <c r="BR325" s="154" t="s">
        <v>220</v>
      </c>
      <c r="BS325" s="121" t="s">
        <v>221</v>
      </c>
      <c r="BT325" s="121" t="s">
        <v>222</v>
      </c>
      <c r="BU325" s="121" t="s">
        <v>215</v>
      </c>
      <c r="BV325" s="121" t="s">
        <v>216</v>
      </c>
      <c r="BW325" s="121" t="s">
        <v>217</v>
      </c>
      <c r="BX325" s="121" t="s">
        <v>218</v>
      </c>
      <c r="BY325" s="121" t="s">
        <v>283</v>
      </c>
      <c r="BZ325" s="154"/>
      <c r="CA325" s="154"/>
      <c r="CB325" s="154"/>
      <c r="CC325" s="154"/>
      <c r="CD325" s="154"/>
      <c r="CE325" s="154"/>
      <c r="CF325" s="154"/>
      <c r="CG325" s="154"/>
      <c r="CH325" s="154"/>
      <c r="CI325" s="154"/>
      <c r="CJ325" s="154"/>
      <c r="CK325" s="91"/>
      <c r="CL325" s="91"/>
      <c r="CM325" s="91"/>
      <c r="CN325" s="91"/>
      <c r="CO325" s="91"/>
      <c r="CP325" s="91"/>
      <c r="CQ325" s="91"/>
      <c r="CR325" s="91"/>
      <c r="CS325" s="91"/>
      <c r="CT325" s="91"/>
      <c r="CU325" s="91"/>
      <c r="CV325" s="91"/>
      <c r="CW325" s="91"/>
      <c r="CX325" s="91"/>
      <c r="CY325" s="91"/>
      <c r="CZ325" s="91"/>
      <c r="DA325" s="92"/>
      <c r="DB325" s="92"/>
      <c r="DC325" s="92"/>
      <c r="DD325" s="92"/>
      <c r="DE325" s="91" t="s">
        <v>12</v>
      </c>
      <c r="DF325" s="92"/>
      <c r="DG325" s="91"/>
      <c r="DH325" s="91"/>
      <c r="DI325" s="92"/>
      <c r="DJ325" s="91"/>
      <c r="DK325" s="91"/>
      <c r="DL325" s="91"/>
      <c r="DM325" s="127" t="s">
        <v>283</v>
      </c>
      <c r="DN325" s="127" t="s">
        <v>283</v>
      </c>
      <c r="DO325" s="127" t="s">
        <v>283</v>
      </c>
      <c r="DP325" s="127"/>
      <c r="DQ325" s="91"/>
      <c r="DR325" s="91"/>
      <c r="DS325" s="91"/>
      <c r="DT325" s="91"/>
      <c r="DU325" s="91"/>
      <c r="DV325" s="91"/>
      <c r="DW325" s="91"/>
      <c r="DX325" s="91"/>
      <c r="DY325" s="91"/>
      <c r="DZ325" s="91"/>
      <c r="EA325" s="91"/>
      <c r="EB325" s="91"/>
      <c r="EC325" s="91"/>
      <c r="ED325" s="91"/>
      <c r="EE325" s="91"/>
      <c r="EF325" s="91"/>
      <c r="EG325" s="94"/>
      <c r="EH325" s="94"/>
      <c r="EI325" s="95"/>
      <c r="EJ325" s="95"/>
      <c r="EK325" s="96"/>
      <c r="EL325" s="74"/>
      <c r="EM325" s="74"/>
      <c r="EN325" s="137"/>
      <c r="EO325" s="185"/>
      <c r="EP325" s="185"/>
      <c r="EQ325" s="185" t="s">
        <v>1609</v>
      </c>
      <c r="ER325" s="185" t="s">
        <v>1610</v>
      </c>
      <c r="ES325" s="185" t="s">
        <v>1611</v>
      </c>
      <c r="ET325" s="185"/>
      <c r="EU325" s="185"/>
      <c r="EV325" s="137"/>
      <c r="EW325" s="137"/>
      <c r="EX325" s="356"/>
      <c r="EY325" s="356"/>
      <c r="EZ325" s="356" t="s">
        <v>455</v>
      </c>
      <c r="FA325" s="356"/>
      <c r="FB325" s="356" t="s">
        <v>981</v>
      </c>
      <c r="FC325" s="356"/>
      <c r="FD325" s="356"/>
      <c r="FE325" s="356"/>
      <c r="FF325" s="248"/>
      <c r="FG325" s="248"/>
      <c r="FH325" s="248"/>
      <c r="FI325" s="248"/>
      <c r="FJ325" s="248"/>
      <c r="FK325" s="248"/>
      <c r="FL325" s="135">
        <v>1</v>
      </c>
      <c r="FM325" s="136"/>
      <c r="FN325" s="136"/>
      <c r="FO325" s="136"/>
      <c r="FP325" s="136"/>
      <c r="FQ325" s="136"/>
      <c r="FR325" s="136"/>
      <c r="FS325" s="136"/>
      <c r="FT325" s="136"/>
      <c r="FU325" s="136"/>
      <c r="FV325" s="136"/>
      <c r="FW325" s="249"/>
      <c r="FX325" s="249"/>
      <c r="FY325" s="249"/>
      <c r="FZ325" s="249"/>
      <c r="GA325" s="249"/>
      <c r="GB325" s="249"/>
      <c r="GC325" s="249"/>
      <c r="GD325" s="249"/>
      <c r="GE325" s="249"/>
      <c r="GF325" s="249"/>
      <c r="GG325" s="249"/>
      <c r="GH325" s="249"/>
      <c r="GI325" s="249"/>
      <c r="GJ325" s="249"/>
      <c r="GK325" s="249"/>
      <c r="GL325" s="249"/>
      <c r="GM325" s="249"/>
      <c r="GN325" s="249"/>
      <c r="GO325" s="249"/>
      <c r="GP325" s="249"/>
      <c r="GQ325" s="249"/>
      <c r="GR325" s="249"/>
      <c r="GS325" s="249"/>
      <c r="GT325" s="249"/>
      <c r="GU325" s="249"/>
      <c r="GV325" s="249"/>
      <c r="GW325" s="249"/>
      <c r="GX325" s="249"/>
      <c r="GY325" s="249"/>
      <c r="GZ325" s="249"/>
      <c r="HA325" s="249"/>
      <c r="HB325" s="249"/>
      <c r="HC325" s="249"/>
      <c r="HD325" s="249"/>
      <c r="HE325" s="249"/>
      <c r="HF325" s="249"/>
      <c r="HG325" s="249"/>
      <c r="HH325" s="249"/>
      <c r="HI325" s="249"/>
      <c r="HJ325" s="249"/>
      <c r="HK325" s="249"/>
      <c r="HL325" s="249"/>
      <c r="HM325" s="249"/>
      <c r="HN325" s="249"/>
      <c r="HO325" s="249"/>
      <c r="HP325" s="249"/>
      <c r="HQ325" s="249"/>
      <c r="HR325" s="249"/>
      <c r="HS325" s="249"/>
      <c r="HT325" s="249"/>
      <c r="HU325" s="249"/>
      <c r="HV325" s="249"/>
      <c r="HW325" s="249"/>
      <c r="HX325" s="249"/>
      <c r="HY325" s="249"/>
      <c r="HZ325" s="249"/>
      <c r="IA325" s="249"/>
      <c r="IB325" s="249"/>
      <c r="IC325" s="249"/>
      <c r="ID325" s="249"/>
      <c r="IE325" s="249"/>
      <c r="IF325" s="249"/>
      <c r="IG325" s="249"/>
      <c r="IH325" s="249"/>
      <c r="II325" s="249"/>
      <c r="IJ325" s="249"/>
      <c r="IK325" s="249"/>
      <c r="IL325" s="249"/>
      <c r="IM325" s="249"/>
      <c r="IN325" s="249"/>
      <c r="IO325" s="249"/>
      <c r="IP325" s="249"/>
      <c r="IQ325" s="249"/>
      <c r="IR325" s="249"/>
      <c r="IS325" s="249"/>
      <c r="IT325" s="249"/>
      <c r="IU325" s="249"/>
      <c r="IV325" s="249"/>
      <c r="IW325" s="249"/>
      <c r="IX325" s="249"/>
      <c r="IY325" s="249"/>
      <c r="IZ325" s="249"/>
      <c r="JA325" s="249"/>
      <c r="JB325" s="249"/>
      <c r="JC325" s="249"/>
      <c r="JD325" s="249"/>
      <c r="JE325" s="249"/>
      <c r="JF325" s="249"/>
      <c r="JG325" s="249"/>
      <c r="JH325" s="249"/>
      <c r="JI325" s="249"/>
      <c r="JJ325" s="249"/>
      <c r="JK325" s="249"/>
      <c r="JL325" s="249"/>
      <c r="JM325" s="249"/>
      <c r="JN325" s="249"/>
      <c r="JO325" s="249"/>
      <c r="JP325" s="249"/>
      <c r="JQ325" s="249"/>
      <c r="JR325" s="249"/>
      <c r="JS325" s="249"/>
      <c r="JT325" s="249"/>
      <c r="JU325" s="249"/>
      <c r="JV325" s="249"/>
      <c r="JW325" s="249"/>
      <c r="JX325" s="249"/>
      <c r="JY325" s="249"/>
      <c r="JZ325" s="249"/>
      <c r="KA325" s="249"/>
      <c r="KB325" s="249"/>
      <c r="KC325" s="249"/>
      <c r="KD325" s="249"/>
      <c r="KE325" s="249"/>
      <c r="KF325" s="249"/>
      <c r="KG325" s="249"/>
      <c r="KH325" s="249"/>
      <c r="KI325" s="249"/>
      <c r="KJ325" s="249"/>
      <c r="KK325" s="249"/>
      <c r="KL325" s="249"/>
      <c r="KM325" s="249"/>
      <c r="KN325" s="249"/>
      <c r="KO325" s="249"/>
      <c r="KP325" s="249"/>
      <c r="KQ325" s="249"/>
      <c r="KR325" s="249"/>
      <c r="KS325" s="249"/>
      <c r="KT325" s="249"/>
      <c r="KU325" s="249"/>
      <c r="KV325" s="249"/>
      <c r="KW325" s="249"/>
      <c r="KX325" s="249"/>
      <c r="KY325" s="249"/>
      <c r="KZ325" s="249"/>
      <c r="LA325" s="249"/>
      <c r="LB325" s="249"/>
      <c r="LC325" s="249"/>
      <c r="LD325" s="249"/>
      <c r="LE325" s="249"/>
      <c r="LF325" s="249"/>
      <c r="LG325" s="249"/>
      <c r="LH325" s="249"/>
      <c r="LI325" s="249"/>
      <c r="LJ325" s="249"/>
      <c r="LK325" s="249"/>
      <c r="LL325" s="249"/>
      <c r="LM325" s="249"/>
      <c r="LN325" s="249"/>
      <c r="LO325" s="249"/>
      <c r="LP325" s="249"/>
      <c r="LQ325" s="249"/>
      <c r="LR325" s="249"/>
      <c r="LS325" s="249"/>
      <c r="LT325" s="249"/>
      <c r="LU325" s="249"/>
      <c r="LV325" s="249"/>
      <c r="LW325" s="249"/>
      <c r="LX325" s="249"/>
      <c r="LY325" s="249"/>
      <c r="LZ325" s="249"/>
      <c r="MA325" s="249"/>
      <c r="MB325" s="249"/>
      <c r="MC325" s="249"/>
      <c r="MD325" s="249"/>
      <c r="ME325" s="249"/>
      <c r="MF325" s="249"/>
      <c r="MG325" s="249"/>
      <c r="MH325" s="249"/>
      <c r="MI325" s="249"/>
      <c r="MJ325" s="249"/>
      <c r="MK325" s="249"/>
      <c r="ML325" s="249"/>
      <c r="MM325" s="249"/>
      <c r="MN325" s="249"/>
      <c r="MO325" s="249"/>
      <c r="MP325" s="249"/>
      <c r="MQ325" s="249"/>
      <c r="MR325" s="249"/>
      <c r="MS325" s="249"/>
      <c r="MT325" s="249"/>
      <c r="MU325" s="249"/>
      <c r="MV325" s="249"/>
      <c r="MW325" s="249"/>
      <c r="MX325" s="249"/>
      <c r="MY325" s="249"/>
      <c r="MZ325" s="249"/>
      <c r="NA325" s="249"/>
      <c r="NB325" s="249"/>
      <c r="NC325" s="249"/>
      <c r="ND325" s="249"/>
      <c r="NE325" s="249"/>
      <c r="NF325" s="249"/>
      <c r="NG325" s="249"/>
      <c r="NH325" s="249"/>
      <c r="NI325" s="249"/>
      <c r="NJ325" s="249"/>
      <c r="NK325" s="249"/>
      <c r="NL325" s="249"/>
      <c r="NM325" s="249"/>
      <c r="NN325" s="249"/>
      <c r="NO325" s="249"/>
      <c r="NP325" s="249"/>
      <c r="NQ325" s="249"/>
      <c r="NR325" s="249"/>
      <c r="NS325" s="249"/>
      <c r="NT325" s="249"/>
      <c r="NU325" s="249"/>
      <c r="NV325" s="249"/>
      <c r="NW325" s="249"/>
      <c r="NX325" s="249"/>
      <c r="NY325" s="249"/>
      <c r="NZ325" s="249"/>
      <c r="OA325" s="249"/>
      <c r="OB325" s="249"/>
      <c r="OC325" s="249"/>
      <c r="OD325" s="249"/>
      <c r="OE325" s="249"/>
      <c r="OF325" s="249"/>
      <c r="OG325" s="249"/>
      <c r="OH325" s="249"/>
      <c r="OI325" s="249"/>
      <c r="OJ325" s="249"/>
      <c r="OK325" s="249"/>
      <c r="OL325" s="249"/>
      <c r="OM325" s="249"/>
      <c r="ON325" s="249"/>
      <c r="OO325" s="249"/>
      <c r="OP325" s="249"/>
      <c r="OQ325" s="249"/>
      <c r="OR325" s="249"/>
      <c r="OS325" s="249"/>
      <c r="OT325" s="249"/>
      <c r="OU325" s="249"/>
      <c r="OV325" s="249"/>
      <c r="OW325" s="249"/>
      <c r="OX325" s="249"/>
      <c r="OY325" s="249"/>
      <c r="OZ325" s="249"/>
      <c r="PA325" s="249"/>
      <c r="PB325" s="249"/>
      <c r="PC325" s="249"/>
      <c r="PD325" s="249"/>
      <c r="PE325" s="249"/>
      <c r="PF325" s="249"/>
      <c r="PG325" s="249"/>
      <c r="PH325" s="249"/>
      <c r="PI325" s="249"/>
      <c r="PJ325" s="249"/>
      <c r="PK325" s="249"/>
      <c r="PL325" s="249"/>
      <c r="PM325" s="249"/>
      <c r="PN325" s="249"/>
      <c r="PO325" s="249"/>
      <c r="PP325" s="249"/>
      <c r="PQ325" s="249"/>
      <c r="PR325" s="249"/>
      <c r="PS325" s="249"/>
      <c r="PT325" s="249"/>
      <c r="PU325" s="249"/>
      <c r="PV325" s="249"/>
      <c r="PW325" s="249"/>
      <c r="PX325" s="249"/>
      <c r="PY325" s="249"/>
      <c r="PZ325" s="249"/>
      <c r="QA325" s="249"/>
      <c r="QB325" s="249"/>
      <c r="QC325" s="249"/>
      <c r="QD325" s="249"/>
      <c r="QE325" s="249"/>
      <c r="QF325" s="249"/>
      <c r="QG325" s="249"/>
      <c r="QH325" s="249"/>
      <c r="QI325" s="249"/>
      <c r="QJ325" s="249"/>
      <c r="QK325" s="249"/>
      <c r="QL325" s="249"/>
      <c r="QM325" s="249"/>
      <c r="QN325" s="249"/>
      <c r="QO325" s="249"/>
      <c r="QP325" s="249"/>
      <c r="QQ325" s="249"/>
      <c r="QR325" s="249"/>
      <c r="QS325" s="249"/>
      <c r="QT325" s="249"/>
      <c r="QU325" s="249"/>
      <c r="QV325" s="249"/>
      <c r="QW325" s="249"/>
      <c r="QX325" s="249"/>
      <c r="QY325" s="249"/>
      <c r="QZ325" s="249"/>
      <c r="RA325" s="249"/>
      <c r="RB325" s="249"/>
      <c r="RC325" s="249"/>
      <c r="RD325" s="249"/>
      <c r="RE325" s="249"/>
      <c r="RF325" s="249"/>
      <c r="RG325" s="249"/>
      <c r="RH325" s="249"/>
      <c r="RI325" s="249"/>
      <c r="RJ325" s="249"/>
      <c r="RK325" s="249"/>
      <c r="RL325" s="249"/>
      <c r="RM325" s="249"/>
      <c r="RN325" s="249"/>
      <c r="RO325" s="249"/>
      <c r="RP325" s="249"/>
      <c r="RQ325" s="249"/>
      <c r="RR325" s="249"/>
      <c r="RS325" s="249"/>
      <c r="RT325" s="249"/>
      <c r="RU325" s="249"/>
      <c r="RV325" s="249"/>
      <c r="RW325" s="249"/>
      <c r="RX325" s="249"/>
      <c r="RY325" s="249"/>
      <c r="RZ325" s="249"/>
      <c r="SA325" s="249"/>
      <c r="SB325" s="249"/>
      <c r="SC325" s="249"/>
      <c r="SD325" s="249"/>
      <c r="SE325" s="249"/>
      <c r="SF325" s="249"/>
      <c r="SG325" s="249"/>
      <c r="SH325" s="249"/>
      <c r="SI325" s="249"/>
      <c r="SJ325" s="249"/>
      <c r="SK325" s="249"/>
      <c r="SL325" s="249"/>
      <c r="SM325" s="249"/>
      <c r="SN325" s="249"/>
      <c r="SO325" s="249"/>
      <c r="SP325" s="249"/>
      <c r="SQ325" s="249"/>
      <c r="SR325" s="249"/>
      <c r="SS325" s="249"/>
      <c r="ST325" s="249"/>
      <c r="SU325" s="249"/>
      <c r="SV325" s="249"/>
      <c r="SW325" s="249"/>
      <c r="SX325" s="249"/>
      <c r="SY325" s="249"/>
      <c r="SZ325" s="249"/>
      <c r="TA325" s="249"/>
      <c r="TB325" s="249"/>
      <c r="TC325" s="249"/>
      <c r="TD325" s="249"/>
      <c r="TE325" s="249"/>
      <c r="TF325" s="249"/>
      <c r="TG325" s="249"/>
      <c r="TH325" s="249"/>
      <c r="TI325" s="249"/>
      <c r="TJ325" s="249"/>
      <c r="TK325" s="249"/>
      <c r="TL325" s="249"/>
      <c r="TM325" s="249"/>
      <c r="TN325" s="249"/>
      <c r="TO325" s="249"/>
      <c r="TP325" s="249"/>
      <c r="TQ325" s="249"/>
      <c r="TR325" s="249"/>
      <c r="TS325" s="249"/>
      <c r="TT325" s="249"/>
      <c r="TU325" s="249"/>
      <c r="TV325" s="249"/>
      <c r="TW325" s="249"/>
      <c r="TX325" s="249"/>
      <c r="TY325" s="249"/>
      <c r="TZ325" s="249"/>
      <c r="UA325" s="249"/>
      <c r="UB325" s="249"/>
      <c r="UC325" s="249"/>
      <c r="UD325" s="249"/>
      <c r="UE325" s="249"/>
      <c r="UF325" s="249"/>
      <c r="UG325" s="249"/>
      <c r="UH325" s="249"/>
      <c r="UI325" s="249"/>
      <c r="UJ325" s="249"/>
      <c r="UK325" s="249"/>
      <c r="UL325" s="249"/>
      <c r="UM325" s="249"/>
      <c r="UN325" s="249"/>
      <c r="UO325" s="249"/>
      <c r="UP325" s="249"/>
      <c r="UQ325" s="249"/>
      <c r="UR325" s="249"/>
      <c r="US325" s="249"/>
      <c r="UT325" s="249"/>
      <c r="UU325" s="249"/>
      <c r="UV325" s="249"/>
      <c r="UW325" s="249"/>
      <c r="UX325" s="249"/>
      <c r="UY325" s="249"/>
      <c r="UZ325" s="249"/>
      <c r="VA325" s="249"/>
      <c r="VB325" s="249"/>
      <c r="VC325" s="249"/>
      <c r="VD325" s="249"/>
      <c r="VE325" s="249"/>
      <c r="VF325" s="249"/>
      <c r="VG325" s="249"/>
      <c r="VH325" s="249"/>
      <c r="VI325" s="249"/>
      <c r="VJ325" s="249"/>
      <c r="VK325" s="249"/>
      <c r="VL325" s="249"/>
      <c r="VM325" s="249"/>
      <c r="VN325" s="249"/>
      <c r="VO325" s="249"/>
      <c r="VP325" s="249"/>
      <c r="VQ325" s="249"/>
      <c r="VR325" s="249"/>
      <c r="VS325" s="249"/>
      <c r="VT325" s="249"/>
      <c r="VU325" s="249"/>
      <c r="VV325" s="249"/>
      <c r="VW325" s="249"/>
      <c r="VX325" s="249"/>
      <c r="VY325" s="249"/>
      <c r="VZ325" s="249"/>
      <c r="WA325" s="249"/>
      <c r="WB325" s="249"/>
      <c r="WC325" s="249"/>
      <c r="WD325" s="249"/>
      <c r="WE325" s="249"/>
      <c r="WF325" s="249"/>
      <c r="WG325" s="249"/>
      <c r="WH325" s="249"/>
      <c r="WI325" s="249"/>
      <c r="WJ325" s="249"/>
      <c r="WK325" s="249"/>
      <c r="WL325" s="249"/>
      <c r="WM325" s="249"/>
      <c r="WN325" s="249"/>
      <c r="WO325" s="249"/>
      <c r="WP325" s="249"/>
      <c r="WQ325" s="249"/>
      <c r="WR325" s="249"/>
      <c r="WS325" s="249"/>
      <c r="WT325" s="249"/>
      <c r="WU325" s="249"/>
      <c r="WV325" s="249"/>
      <c r="WW325" s="249"/>
      <c r="WX325" s="249"/>
      <c r="WY325" s="249"/>
      <c r="WZ325" s="249"/>
      <c r="XA325" s="249"/>
      <c r="XB325" s="249"/>
      <c r="XC325" s="249"/>
      <c r="XD325" s="249"/>
      <c r="XE325" s="249"/>
      <c r="XF325" s="249"/>
      <c r="XG325" s="249"/>
      <c r="XH325" s="249"/>
      <c r="XI325" s="249"/>
      <c r="XJ325" s="249"/>
      <c r="XK325" s="249"/>
      <c r="XL325" s="249"/>
      <c r="XM325" s="249"/>
      <c r="XN325" s="249"/>
      <c r="XO325" s="249"/>
      <c r="XP325" s="249"/>
      <c r="XQ325" s="249"/>
      <c r="XR325" s="249"/>
      <c r="XS325" s="249"/>
      <c r="XT325" s="249"/>
      <c r="XU325" s="249"/>
      <c r="XV325" s="249"/>
      <c r="XW325" s="249"/>
      <c r="XX325" s="249"/>
      <c r="XY325" s="249"/>
      <c r="XZ325" s="249"/>
      <c r="YA325" s="249"/>
      <c r="YB325" s="249"/>
      <c r="YC325" s="249"/>
      <c r="YD325" s="249"/>
      <c r="YE325" s="249"/>
      <c r="YF325" s="249"/>
      <c r="YG325" s="249"/>
      <c r="YH325" s="249"/>
      <c r="YI325" s="249"/>
      <c r="YJ325" s="249"/>
      <c r="YK325" s="249"/>
      <c r="YL325" s="249"/>
      <c r="YM325" s="249"/>
      <c r="YN325" s="249"/>
      <c r="YO325" s="249"/>
      <c r="YP325" s="249"/>
      <c r="YQ325" s="249"/>
      <c r="YR325" s="249"/>
      <c r="YS325" s="249"/>
      <c r="YT325" s="249"/>
      <c r="YU325" s="249"/>
      <c r="YV325" s="249"/>
      <c r="YW325" s="249"/>
      <c r="YX325" s="249"/>
      <c r="YY325" s="249"/>
      <c r="YZ325" s="249"/>
      <c r="ZA325" s="249"/>
      <c r="ZB325" s="249"/>
      <c r="ZC325" s="249"/>
      <c r="ZD325" s="249"/>
      <c r="ZE325" s="249"/>
      <c r="ZF325" s="249"/>
      <c r="ZG325" s="249"/>
      <c r="ZH325" s="249"/>
      <c r="ZI325" s="249"/>
      <c r="ZJ325" s="249"/>
      <c r="ZK325" s="249"/>
      <c r="ZL325" s="249"/>
      <c r="ZM325" s="249"/>
      <c r="ZN325" s="249"/>
      <c r="ZO325" s="249"/>
      <c r="ZP325" s="249"/>
      <c r="ZQ325" s="249"/>
      <c r="ZR325" s="249"/>
      <c r="ZS325" s="249"/>
      <c r="ZT325" s="249"/>
      <c r="ZU325" s="249"/>
      <c r="ZV325" s="249"/>
      <c r="ZW325" s="249"/>
      <c r="ZX325" s="249"/>
      <c r="ZY325" s="249"/>
      <c r="ZZ325" s="249"/>
      <c r="AAA325" s="249"/>
      <c r="AAB325" s="249"/>
      <c r="AAC325" s="249"/>
      <c r="AAD325" s="249"/>
      <c r="AAE325" s="249"/>
      <c r="AAF325" s="249"/>
      <c r="AAG325" s="249"/>
      <c r="AAH325" s="249"/>
      <c r="AAI325" s="249"/>
      <c r="AAJ325" s="249"/>
      <c r="AAK325" s="249"/>
      <c r="AAL325" s="249"/>
      <c r="AAM325" s="249"/>
      <c r="AAN325" s="249"/>
      <c r="AAO325" s="249"/>
      <c r="AAP325" s="249"/>
      <c r="AAQ325" s="249"/>
      <c r="AAR325" s="249"/>
      <c r="AAS325" s="249"/>
      <c r="AAT325" s="249"/>
      <c r="AAU325" s="249"/>
      <c r="AAV325" s="249"/>
      <c r="AAW325" s="249"/>
      <c r="AAX325" s="249"/>
      <c r="AAY325" s="249"/>
      <c r="AAZ325" s="249"/>
      <c r="ABA325" s="249"/>
      <c r="ABB325" s="249"/>
      <c r="ABC325" s="249"/>
      <c r="ABD325" s="249"/>
      <c r="ABE325" s="249"/>
      <c r="ABF325" s="249"/>
      <c r="ABG325" s="249"/>
      <c r="ABH325" s="249"/>
      <c r="ABI325" s="249"/>
      <c r="ABJ325" s="249"/>
      <c r="ABK325" s="249"/>
      <c r="ABL325" s="249"/>
      <c r="ABM325" s="249"/>
      <c r="ABN325" s="249"/>
      <c r="ABO325" s="249"/>
      <c r="ABP325" s="249"/>
      <c r="ABQ325" s="249"/>
      <c r="ABR325" s="249"/>
      <c r="ABS325" s="249"/>
      <c r="ABT325" s="249"/>
      <c r="ABU325" s="249"/>
      <c r="ABV325" s="249"/>
      <c r="ABW325" s="249"/>
      <c r="ABX325" s="249"/>
      <c r="ABY325" s="249"/>
      <c r="ABZ325" s="249"/>
      <c r="ACA325" s="249"/>
      <c r="ACB325" s="249"/>
      <c r="ACC325" s="249"/>
      <c r="ACD325" s="249"/>
      <c r="ACE325" s="249"/>
      <c r="ACF325" s="249"/>
      <c r="ACG325" s="249"/>
      <c r="ACH325" s="249"/>
      <c r="ACI325" s="249"/>
      <c r="ACJ325" s="249"/>
      <c r="ACK325" s="249"/>
      <c r="ACL325" s="249"/>
      <c r="ACM325" s="249"/>
      <c r="ACN325" s="249"/>
      <c r="ACO325" s="249"/>
      <c r="ACP325" s="249"/>
      <c r="ACQ325" s="249"/>
      <c r="ACR325" s="249"/>
      <c r="ACS325" s="249"/>
      <c r="ACT325" s="249"/>
      <c r="ACU325" s="249"/>
      <c r="ACV325" s="249"/>
      <c r="ACW325" s="249"/>
      <c r="ACX325" s="249"/>
      <c r="ACY325" s="249"/>
      <c r="ACZ325" s="249"/>
      <c r="ADA325" s="249"/>
      <c r="ADB325" s="249"/>
      <c r="ADC325" s="249"/>
      <c r="ADD325" s="249"/>
      <c r="ADE325" s="249"/>
      <c r="ADF325" s="249"/>
      <c r="ADG325" s="249"/>
      <c r="ADH325" s="249"/>
      <c r="ADI325" s="249"/>
      <c r="ADJ325" s="249"/>
      <c r="ADK325" s="249"/>
      <c r="ADL325" s="249"/>
      <c r="ADM325" s="249"/>
      <c r="ADN325" s="249"/>
      <c r="ADO325" s="249"/>
      <c r="ADP325" s="249"/>
      <c r="ADQ325" s="249"/>
      <c r="ADR325" s="249"/>
      <c r="ADS325" s="249"/>
      <c r="ADT325" s="249"/>
      <c r="ADU325" s="249"/>
      <c r="ADV325" s="249"/>
      <c r="ADW325" s="249"/>
      <c r="ADX325" s="249"/>
      <c r="ADY325" s="249"/>
      <c r="ADZ325" s="249"/>
      <c r="AEA325" s="249"/>
      <c r="AEB325" s="249"/>
      <c r="AEC325" s="249"/>
      <c r="AED325" s="249"/>
      <c r="AEE325" s="249"/>
      <c r="AEF325" s="249"/>
      <c r="AEG325" s="249"/>
      <c r="AEH325" s="249"/>
      <c r="AEI325" s="249"/>
      <c r="AEJ325" s="249"/>
      <c r="AEK325" s="249"/>
      <c r="AEL325" s="249"/>
      <c r="AEM325" s="249"/>
      <c r="AEN325" s="249"/>
      <c r="AEO325" s="249"/>
      <c r="AEP325" s="249"/>
      <c r="AEQ325" s="249"/>
      <c r="AER325" s="249"/>
      <c r="AES325" s="249"/>
      <c r="AET325" s="249"/>
      <c r="AEU325" s="249"/>
      <c r="AEV325" s="249"/>
      <c r="AEW325" s="249"/>
      <c r="AEX325" s="249"/>
      <c r="AEY325" s="249"/>
      <c r="AEZ325" s="249"/>
      <c r="AFA325" s="249"/>
      <c r="AFB325" s="249"/>
      <c r="AFC325" s="249"/>
      <c r="AFD325" s="249"/>
      <c r="AFE325" s="249"/>
      <c r="AFF325" s="249"/>
      <c r="AFG325" s="249"/>
      <c r="AFH325" s="249"/>
      <c r="AFI325" s="249"/>
      <c r="AFJ325" s="249"/>
      <c r="AFK325" s="249"/>
      <c r="AFL325" s="249"/>
      <c r="AFM325" s="249"/>
      <c r="AFN325" s="249"/>
      <c r="AFO325" s="249"/>
      <c r="AFP325" s="249"/>
      <c r="AFQ325" s="249"/>
      <c r="AFR325" s="249"/>
      <c r="AFS325" s="249"/>
      <c r="AFT325" s="249"/>
      <c r="AFU325" s="249"/>
      <c r="AFV325" s="249"/>
      <c r="AFW325" s="249"/>
      <c r="AFX325" s="249"/>
      <c r="AFY325" s="249"/>
      <c r="AFZ325" s="249"/>
      <c r="AGA325" s="249"/>
      <c r="AGB325" s="249"/>
      <c r="AGC325" s="249"/>
      <c r="AGD325" s="249"/>
      <c r="AGE325" s="249"/>
      <c r="AGF325" s="249"/>
      <c r="AGG325" s="249"/>
      <c r="AGH325" s="249"/>
      <c r="AGI325" s="249"/>
      <c r="AGJ325" s="249"/>
      <c r="AGK325" s="249"/>
      <c r="AGL325" s="249"/>
      <c r="AGM325" s="249"/>
      <c r="AGN325" s="249"/>
      <c r="AGO325" s="249"/>
      <c r="AGP325" s="249"/>
      <c r="AGQ325" s="249"/>
      <c r="AGR325" s="249"/>
      <c r="AGS325" s="249"/>
      <c r="AGT325" s="249"/>
      <c r="AGU325" s="249"/>
      <c r="AGV325" s="249"/>
      <c r="AGW325" s="249"/>
      <c r="AGX325" s="249"/>
      <c r="AGY325" s="249"/>
      <c r="AGZ325" s="249"/>
      <c r="AHA325" s="249"/>
      <c r="AHB325" s="249"/>
      <c r="AHC325" s="249"/>
      <c r="AHD325" s="249"/>
      <c r="AHE325" s="249"/>
      <c r="AHF325" s="249"/>
      <c r="AHG325" s="249"/>
      <c r="AHH325" s="249"/>
      <c r="AHI325" s="249"/>
      <c r="AHJ325" s="249"/>
      <c r="AHK325" s="249"/>
      <c r="AHL325" s="249"/>
      <c r="AHM325" s="249"/>
      <c r="AHN325" s="249"/>
      <c r="AHO325" s="249"/>
      <c r="AHP325" s="249"/>
      <c r="AHQ325" s="249"/>
      <c r="AHR325" s="249"/>
      <c r="AHS325" s="249"/>
      <c r="AHT325" s="249"/>
      <c r="AHU325" s="249"/>
      <c r="AHV325" s="249"/>
      <c r="AHW325" s="249"/>
      <c r="AHX325" s="249"/>
      <c r="AHY325" s="249"/>
      <c r="AHZ325" s="249"/>
      <c r="AIA325" s="249"/>
      <c r="AIB325" s="249"/>
      <c r="AIC325" s="249"/>
      <c r="AID325" s="249"/>
      <c r="AIE325" s="249"/>
      <c r="AIF325" s="249"/>
      <c r="AIG325" s="249"/>
      <c r="AIH325" s="249"/>
      <c r="AII325" s="249"/>
      <c r="AIJ325" s="249"/>
      <c r="AIK325" s="249"/>
      <c r="AIL325" s="249"/>
      <c r="AIM325" s="249"/>
      <c r="AIN325" s="249"/>
      <c r="AIO325" s="249"/>
      <c r="AIP325" s="249"/>
      <c r="AIQ325" s="249"/>
      <c r="AIR325" s="249"/>
      <c r="AIS325" s="249"/>
      <c r="AIT325" s="249"/>
      <c r="AIU325" s="249"/>
      <c r="AIV325" s="249"/>
      <c r="AIW325" s="249"/>
      <c r="AIX325" s="249"/>
      <c r="AIY325" s="249"/>
      <c r="AIZ325" s="249"/>
      <c r="AJA325" s="249"/>
      <c r="AJB325" s="249"/>
      <c r="AJC325" s="249"/>
      <c r="AJD325" s="249"/>
      <c r="AJE325" s="249"/>
      <c r="AJF325" s="249"/>
      <c r="AJG325" s="249"/>
      <c r="AJH325" s="249"/>
      <c r="AJI325" s="249"/>
      <c r="AJJ325" s="249"/>
      <c r="AJK325" s="249"/>
      <c r="AJL325" s="249"/>
      <c r="AJM325" s="249"/>
      <c r="AJN325" s="249"/>
      <c r="AJO325" s="249"/>
      <c r="AJP325" s="249"/>
      <c r="AJQ325" s="249"/>
      <c r="AJR325" s="249"/>
      <c r="AJS325" s="249"/>
      <c r="AJT325" s="249"/>
      <c r="AJU325" s="249"/>
      <c r="AJV325" s="249"/>
      <c r="AJW325" s="249"/>
      <c r="AJX325" s="249"/>
      <c r="AJY325" s="249"/>
      <c r="AJZ325" s="249"/>
      <c r="AKA325" s="249"/>
      <c r="AKB325" s="249"/>
      <c r="AKC325" s="249"/>
      <c r="AKD325" s="249"/>
      <c r="AKE325" s="249"/>
      <c r="AKF325" s="249"/>
      <c r="AKG325" s="249"/>
      <c r="AKH325" s="249"/>
      <c r="AKI325" s="249"/>
      <c r="AKJ325" s="249"/>
      <c r="AKK325" s="249"/>
      <c r="AKL325" s="249"/>
      <c r="AKM325" s="249"/>
      <c r="AKN325" s="249"/>
      <c r="AKO325" s="249"/>
      <c r="AKP325" s="249"/>
      <c r="AKQ325" s="249"/>
      <c r="AKR325" s="249"/>
      <c r="AKS325" s="249"/>
      <c r="AKT325" s="249"/>
      <c r="AKU325" s="249"/>
      <c r="AKV325" s="249"/>
      <c r="AKW325" s="249"/>
      <c r="AKX325" s="249"/>
      <c r="AKY325" s="249"/>
      <c r="AKZ325" s="249"/>
      <c r="ALA325" s="249"/>
      <c r="ALB325" s="249"/>
      <c r="ALC325" s="249"/>
      <c r="ALD325" s="249"/>
      <c r="ALE325" s="249"/>
      <c r="ALF325" s="249"/>
      <c r="ALG325" s="249"/>
      <c r="ALH325" s="249"/>
      <c r="ALI325" s="249"/>
      <c r="ALJ325" s="249"/>
      <c r="ALK325" s="249"/>
      <c r="ALL325" s="249"/>
      <c r="ALM325" s="249"/>
      <c r="ALN325" s="249"/>
      <c r="ALO325" s="249"/>
      <c r="ALP325" s="249"/>
      <c r="ALQ325" s="249"/>
      <c r="ALR325" s="249"/>
      <c r="ALS325" s="249"/>
      <c r="ALT325" s="249"/>
      <c r="ALU325" s="249"/>
      <c r="ALV325" s="249"/>
      <c r="ALW325" s="249"/>
      <c r="ALX325" s="249"/>
      <c r="ALY325" s="249"/>
      <c r="ALZ325" s="249"/>
      <c r="AMA325" s="249"/>
      <c r="AMB325" s="249"/>
      <c r="AMC325" s="249"/>
      <c r="AMD325" s="249"/>
      <c r="AME325" s="249"/>
      <c r="AMF325" s="249"/>
      <c r="AMG325" s="249"/>
      <c r="AMH325" s="249"/>
      <c r="AMI325" s="249"/>
      <c r="AMJ325" s="249"/>
      <c r="AMK325" s="249"/>
      <c r="AML325" s="249"/>
      <c r="AMM325" s="249"/>
      <c r="AMN325" s="249"/>
      <c r="AMO325" s="249"/>
      <c r="AMP325" s="249"/>
      <c r="AMQ325" s="249"/>
      <c r="AMR325" s="249"/>
      <c r="AMS325" s="249"/>
      <c r="AMT325" s="249"/>
      <c r="AMU325" s="249"/>
      <c r="AMV325" s="249"/>
      <c r="AMW325" s="249"/>
      <c r="AMX325" s="249"/>
      <c r="AMY325" s="249"/>
      <c r="AMZ325" s="249"/>
      <c r="ANA325" s="249"/>
      <c r="ANB325" s="249"/>
      <c r="ANC325" s="249"/>
      <c r="AND325" s="249"/>
      <c r="ANE325" s="249"/>
      <c r="ANF325" s="249"/>
      <c r="ANG325" s="249"/>
      <c r="ANH325" s="249"/>
      <c r="ANI325" s="249"/>
      <c r="ANJ325" s="249"/>
      <c r="ANK325" s="249"/>
      <c r="ANL325" s="249"/>
      <c r="ANM325" s="249"/>
      <c r="ANN325" s="249"/>
      <c r="ANO325" s="249"/>
      <c r="ANP325" s="249"/>
      <c r="ANQ325" s="249"/>
      <c r="ANR325" s="249"/>
      <c r="ANS325" s="249"/>
      <c r="ANT325" s="249"/>
      <c r="ANU325" s="249"/>
      <c r="ANV325" s="249"/>
      <c r="ANW325" s="249"/>
      <c r="ANX325" s="249"/>
      <c r="ANY325" s="249"/>
      <c r="ANZ325" s="249"/>
      <c r="AOA325" s="249"/>
      <c r="AOB325" s="249"/>
      <c r="AOC325" s="249"/>
      <c r="AOD325" s="249"/>
      <c r="AOE325" s="249"/>
      <c r="AOF325" s="249"/>
      <c r="AOG325" s="249"/>
      <c r="AOH325" s="249"/>
      <c r="AOI325" s="249"/>
      <c r="AOJ325" s="249"/>
      <c r="AOK325" s="249"/>
      <c r="AOL325" s="249"/>
      <c r="AOM325" s="249"/>
      <c r="AON325" s="249"/>
      <c r="AOO325" s="249"/>
      <c r="AOP325" s="249"/>
      <c r="AOQ325" s="249"/>
      <c r="AOR325" s="249"/>
      <c r="AOS325" s="249"/>
      <c r="AOT325" s="249"/>
      <c r="AOU325" s="249"/>
      <c r="AOV325" s="249"/>
      <c r="AOW325" s="249"/>
      <c r="AOX325" s="249"/>
      <c r="AOY325" s="249"/>
      <c r="AOZ325" s="249"/>
      <c r="APA325" s="249"/>
      <c r="APB325" s="249"/>
      <c r="APC325" s="249"/>
      <c r="APD325" s="249"/>
      <c r="APE325" s="249"/>
      <c r="APF325" s="249"/>
      <c r="APG325" s="249"/>
      <c r="APH325" s="249"/>
      <c r="API325" s="249"/>
      <c r="APJ325" s="249"/>
      <c r="APK325" s="249"/>
      <c r="APL325" s="249"/>
      <c r="APM325" s="249"/>
      <c r="APN325" s="249"/>
      <c r="APO325" s="249"/>
      <c r="APP325" s="249"/>
    </row>
    <row r="326" spans="1:1108" s="221" customFormat="1">
      <c r="A326" s="42">
        <v>609</v>
      </c>
      <c r="B326" s="168">
        <v>312</v>
      </c>
      <c r="C326" s="102" t="s">
        <v>676</v>
      </c>
      <c r="D326" s="174" t="s">
        <v>1598</v>
      </c>
      <c r="E326" s="70" t="s">
        <v>1599</v>
      </c>
      <c r="F326" s="302" t="s">
        <v>1613</v>
      </c>
      <c r="G326" s="310" t="s">
        <v>1612</v>
      </c>
      <c r="H326" s="310" t="s">
        <v>1615</v>
      </c>
      <c r="I326" s="310" t="s">
        <v>1614</v>
      </c>
      <c r="J326" s="173" t="s">
        <v>1616</v>
      </c>
      <c r="K326" s="173" t="s">
        <v>1617</v>
      </c>
      <c r="L326" s="74" t="s">
        <v>1618</v>
      </c>
      <c r="M326" s="10" t="s">
        <v>1619</v>
      </c>
      <c r="N326" s="74" t="s">
        <v>293</v>
      </c>
      <c r="O326" s="177">
        <v>100982</v>
      </c>
      <c r="P326" s="401">
        <v>7</v>
      </c>
      <c r="Q326" s="401" t="s">
        <v>0</v>
      </c>
      <c r="R326" s="401"/>
      <c r="S326" s="109" t="s">
        <v>0</v>
      </c>
      <c r="T326" s="109"/>
      <c r="U326" s="109" t="s">
        <v>0</v>
      </c>
      <c r="V326" s="109">
        <v>14.5</v>
      </c>
      <c r="W326" s="109" t="s">
        <v>0</v>
      </c>
      <c r="X326" s="109">
        <v>8</v>
      </c>
      <c r="Y326" s="109" t="s">
        <v>0</v>
      </c>
      <c r="Z326" s="109"/>
      <c r="AA326" s="109" t="s">
        <v>0</v>
      </c>
      <c r="AB326" s="109"/>
      <c r="AC326" s="109" t="s">
        <v>0</v>
      </c>
      <c r="AD326" s="109"/>
      <c r="AE326" s="109" t="s">
        <v>0</v>
      </c>
      <c r="AF326" s="77"/>
      <c r="AG326" s="78"/>
      <c r="AH326" s="78"/>
      <c r="AI326" s="77" t="s">
        <v>0</v>
      </c>
      <c r="AJ326" s="78"/>
      <c r="AK326" s="78"/>
      <c r="AL326" s="25" t="s">
        <v>11</v>
      </c>
      <c r="AM326" s="25"/>
      <c r="AN326" s="25"/>
      <c r="AO326" s="25"/>
      <c r="AP326" s="111">
        <v>1</v>
      </c>
      <c r="AQ326" s="111" t="s">
        <v>7</v>
      </c>
      <c r="AR326" s="83"/>
      <c r="AS326" s="83"/>
      <c r="AT326" s="265"/>
      <c r="AU326" s="266"/>
      <c r="AV326" s="266"/>
      <c r="AW326" s="74" t="s">
        <v>206</v>
      </c>
      <c r="AX326" s="74" t="s">
        <v>207</v>
      </c>
      <c r="AY326" s="74" t="s">
        <v>208</v>
      </c>
      <c r="AZ326" s="74" t="s">
        <v>209</v>
      </c>
      <c r="BA326" s="152" t="s">
        <v>12</v>
      </c>
      <c r="BB326" s="419" t="s">
        <v>1520</v>
      </c>
      <c r="BC326" s="419" t="s">
        <v>1521</v>
      </c>
      <c r="BD326" s="419" t="s">
        <v>1522</v>
      </c>
      <c r="BE326" s="87" t="s">
        <v>1599</v>
      </c>
      <c r="BF326" s="95" t="s">
        <v>145</v>
      </c>
      <c r="BG326" s="95" t="s">
        <v>1608</v>
      </c>
      <c r="BH326" s="95" t="s">
        <v>90</v>
      </c>
      <c r="BI326" s="173"/>
      <c r="BJ326" s="173"/>
      <c r="BK326" s="173"/>
      <c r="BL326" s="173"/>
      <c r="BM326" s="154" t="s">
        <v>294</v>
      </c>
      <c r="BN326" s="157" t="s">
        <v>295</v>
      </c>
      <c r="BO326" s="157" t="s">
        <v>296</v>
      </c>
      <c r="BP326" s="156" t="s">
        <v>297</v>
      </c>
      <c r="BQ326" s="155" t="s">
        <v>298</v>
      </c>
      <c r="BR326" s="155" t="s">
        <v>299</v>
      </c>
      <c r="BS326" s="121" t="s">
        <v>300</v>
      </c>
      <c r="BT326" s="121" t="s">
        <v>301</v>
      </c>
      <c r="BU326" s="121" t="s">
        <v>294</v>
      </c>
      <c r="BV326" s="121" t="s">
        <v>302</v>
      </c>
      <c r="BW326" s="121" t="s">
        <v>296</v>
      </c>
      <c r="BX326" s="121" t="s">
        <v>297</v>
      </c>
      <c r="BY326" s="121" t="s">
        <v>283</v>
      </c>
      <c r="BZ326" s="154"/>
      <c r="CA326" s="154"/>
      <c r="CB326" s="154"/>
      <c r="CC326" s="154"/>
      <c r="CD326" s="154"/>
      <c r="CE326" s="154"/>
      <c r="CF326" s="154"/>
      <c r="CG326" s="154"/>
      <c r="CH326" s="154"/>
      <c r="CI326" s="154"/>
      <c r="CJ326" s="154"/>
      <c r="CK326" s="91"/>
      <c r="CL326" s="91"/>
      <c r="CM326" s="91"/>
      <c r="CN326" s="91"/>
      <c r="CO326" s="91"/>
      <c r="CP326" s="91"/>
      <c r="CQ326" s="91"/>
      <c r="CR326" s="91"/>
      <c r="CS326" s="91"/>
      <c r="CT326" s="91"/>
      <c r="CU326" s="91"/>
      <c r="CV326" s="91"/>
      <c r="CW326" s="91"/>
      <c r="CX326" s="91"/>
      <c r="CY326" s="91"/>
      <c r="CZ326" s="91"/>
      <c r="DA326" s="92"/>
      <c r="DB326" s="92"/>
      <c r="DC326" s="92"/>
      <c r="DD326" s="92"/>
      <c r="DE326" s="91" t="s">
        <v>12</v>
      </c>
      <c r="DF326" s="92"/>
      <c r="DG326" s="91"/>
      <c r="DH326" s="91"/>
      <c r="DI326" s="92"/>
      <c r="DJ326" s="91"/>
      <c r="DK326" s="91"/>
      <c r="DL326" s="91"/>
      <c r="DM326" s="127" t="s">
        <v>283</v>
      </c>
      <c r="DN326" s="127" t="s">
        <v>283</v>
      </c>
      <c r="DO326" s="127" t="s">
        <v>283</v>
      </c>
      <c r="DP326" s="127"/>
      <c r="DQ326" s="91"/>
      <c r="DR326" s="91"/>
      <c r="DS326" s="91"/>
      <c r="DT326" s="91"/>
      <c r="DU326" s="91"/>
      <c r="DV326" s="91"/>
      <c r="DW326" s="91"/>
      <c r="DX326" s="91"/>
      <c r="DY326" s="91"/>
      <c r="DZ326" s="91"/>
      <c r="EA326" s="91"/>
      <c r="EB326" s="91"/>
      <c r="EC326" s="91"/>
      <c r="ED326" s="91"/>
      <c r="EE326" s="91"/>
      <c r="EF326" s="91"/>
      <c r="EG326" s="94"/>
      <c r="EH326" s="94"/>
      <c r="EI326" s="95"/>
      <c r="EJ326" s="95"/>
      <c r="EK326" s="96"/>
      <c r="EL326" s="74"/>
      <c r="EM326" s="74"/>
      <c r="EN326" s="137"/>
      <c r="EO326" s="185"/>
      <c r="EP326" s="185"/>
      <c r="EQ326" s="185" t="s">
        <v>1620</v>
      </c>
      <c r="ER326" s="185" t="s">
        <v>1621</v>
      </c>
      <c r="ES326" s="185" t="s">
        <v>1622</v>
      </c>
      <c r="ET326" s="185"/>
      <c r="EU326" s="185"/>
      <c r="EV326" s="137"/>
      <c r="EW326" s="137"/>
      <c r="EX326" s="356"/>
      <c r="EY326" s="356"/>
      <c r="EZ326" s="356" t="s">
        <v>1623</v>
      </c>
      <c r="FA326" s="356"/>
      <c r="FB326" s="356" t="s">
        <v>1001</v>
      </c>
      <c r="FC326" s="356"/>
      <c r="FD326" s="356"/>
      <c r="FE326" s="356"/>
      <c r="FF326" s="248"/>
      <c r="FG326" s="248"/>
      <c r="FH326" s="248"/>
      <c r="FI326" s="248"/>
      <c r="FJ326" s="248"/>
      <c r="FK326" s="248"/>
      <c r="FL326" s="135">
        <v>1</v>
      </c>
      <c r="FM326" s="136"/>
      <c r="FN326" s="136"/>
      <c r="FO326" s="136"/>
      <c r="FP326" s="136"/>
      <c r="FQ326" s="136"/>
      <c r="FR326" s="136"/>
      <c r="FS326" s="136"/>
      <c r="FT326" s="136"/>
      <c r="FU326" s="136"/>
      <c r="FV326" s="136"/>
      <c r="FW326" s="249"/>
      <c r="FX326" s="249"/>
      <c r="FY326" s="249"/>
      <c r="FZ326" s="249"/>
      <c r="GA326" s="249"/>
      <c r="GB326" s="249"/>
      <c r="GC326" s="249"/>
      <c r="GD326" s="249"/>
      <c r="GE326" s="249"/>
      <c r="GF326" s="249"/>
      <c r="GG326" s="249"/>
      <c r="GH326" s="249"/>
      <c r="GI326" s="249"/>
      <c r="GJ326" s="249"/>
      <c r="GK326" s="249"/>
      <c r="GL326" s="249"/>
      <c r="GM326" s="249"/>
      <c r="GN326" s="249"/>
      <c r="GO326" s="249"/>
      <c r="GP326" s="249"/>
      <c r="GQ326" s="249"/>
      <c r="GR326" s="249"/>
      <c r="GS326" s="249"/>
      <c r="GT326" s="249"/>
      <c r="GU326" s="249"/>
      <c r="GV326" s="249"/>
      <c r="GW326" s="249"/>
      <c r="GX326" s="249"/>
      <c r="GY326" s="249"/>
      <c r="GZ326" s="249"/>
      <c r="HA326" s="249"/>
      <c r="HB326" s="249"/>
      <c r="HC326" s="249"/>
      <c r="HD326" s="249"/>
      <c r="HE326" s="249"/>
      <c r="HF326" s="249"/>
      <c r="HG326" s="249"/>
      <c r="HH326" s="249"/>
      <c r="HI326" s="249"/>
      <c r="HJ326" s="249"/>
      <c r="HK326" s="249"/>
      <c r="HL326" s="249"/>
      <c r="HM326" s="249"/>
      <c r="HN326" s="249"/>
      <c r="HO326" s="249"/>
      <c r="HP326" s="249"/>
      <c r="HQ326" s="249"/>
      <c r="HR326" s="249"/>
      <c r="HS326" s="249"/>
      <c r="HT326" s="249"/>
      <c r="HU326" s="249"/>
      <c r="HV326" s="249"/>
      <c r="HW326" s="249"/>
      <c r="HX326" s="249"/>
      <c r="HY326" s="249"/>
      <c r="HZ326" s="249"/>
      <c r="IA326" s="249"/>
      <c r="IB326" s="249"/>
      <c r="IC326" s="249"/>
      <c r="ID326" s="249"/>
      <c r="IE326" s="249"/>
      <c r="IF326" s="249"/>
      <c r="IG326" s="249"/>
      <c r="IH326" s="249"/>
      <c r="II326" s="249"/>
      <c r="IJ326" s="249"/>
      <c r="IK326" s="249"/>
      <c r="IL326" s="249"/>
      <c r="IM326" s="249"/>
      <c r="IN326" s="249"/>
      <c r="IO326" s="249"/>
      <c r="IP326" s="249"/>
      <c r="IQ326" s="249"/>
      <c r="IR326" s="249"/>
      <c r="IS326" s="249"/>
      <c r="IT326" s="249"/>
      <c r="IU326" s="249"/>
      <c r="IV326" s="249"/>
      <c r="IW326" s="249"/>
      <c r="IX326" s="249"/>
      <c r="IY326" s="249"/>
      <c r="IZ326" s="249"/>
      <c r="JA326" s="249"/>
      <c r="JB326" s="249"/>
      <c r="JC326" s="249"/>
      <c r="JD326" s="249"/>
      <c r="JE326" s="249"/>
      <c r="JF326" s="249"/>
      <c r="JG326" s="249"/>
      <c r="JH326" s="249"/>
      <c r="JI326" s="249"/>
      <c r="JJ326" s="249"/>
      <c r="JK326" s="249"/>
      <c r="JL326" s="249"/>
      <c r="JM326" s="249"/>
      <c r="JN326" s="249"/>
      <c r="JO326" s="249"/>
      <c r="JP326" s="249"/>
      <c r="JQ326" s="249"/>
      <c r="JR326" s="249"/>
      <c r="JS326" s="249"/>
      <c r="JT326" s="249"/>
      <c r="JU326" s="249"/>
      <c r="JV326" s="249"/>
      <c r="JW326" s="249"/>
      <c r="JX326" s="249"/>
      <c r="JY326" s="249"/>
      <c r="JZ326" s="249"/>
      <c r="KA326" s="249"/>
      <c r="KB326" s="249"/>
      <c r="KC326" s="249"/>
      <c r="KD326" s="249"/>
      <c r="KE326" s="249"/>
      <c r="KF326" s="249"/>
      <c r="KG326" s="249"/>
      <c r="KH326" s="249"/>
      <c r="KI326" s="249"/>
      <c r="KJ326" s="249"/>
      <c r="KK326" s="249"/>
      <c r="KL326" s="249"/>
      <c r="KM326" s="249"/>
      <c r="KN326" s="249"/>
      <c r="KO326" s="249"/>
      <c r="KP326" s="249"/>
      <c r="KQ326" s="249"/>
      <c r="KR326" s="249"/>
      <c r="KS326" s="249"/>
      <c r="KT326" s="249"/>
      <c r="KU326" s="249"/>
      <c r="KV326" s="249"/>
      <c r="KW326" s="249"/>
      <c r="KX326" s="249"/>
      <c r="KY326" s="249"/>
      <c r="KZ326" s="249"/>
      <c r="LA326" s="249"/>
      <c r="LB326" s="249"/>
      <c r="LC326" s="249"/>
      <c r="LD326" s="249"/>
      <c r="LE326" s="249"/>
      <c r="LF326" s="249"/>
      <c r="LG326" s="249"/>
      <c r="LH326" s="249"/>
      <c r="LI326" s="249"/>
      <c r="LJ326" s="249"/>
      <c r="LK326" s="249"/>
      <c r="LL326" s="249"/>
      <c r="LM326" s="249"/>
      <c r="LN326" s="249"/>
      <c r="LO326" s="249"/>
      <c r="LP326" s="249"/>
      <c r="LQ326" s="249"/>
      <c r="LR326" s="249"/>
      <c r="LS326" s="249"/>
      <c r="LT326" s="249"/>
      <c r="LU326" s="249"/>
      <c r="LV326" s="249"/>
      <c r="LW326" s="249"/>
      <c r="LX326" s="249"/>
      <c r="LY326" s="249"/>
      <c r="LZ326" s="249"/>
      <c r="MA326" s="249"/>
      <c r="MB326" s="249"/>
      <c r="MC326" s="249"/>
      <c r="MD326" s="249"/>
      <c r="ME326" s="249"/>
      <c r="MF326" s="249"/>
      <c r="MG326" s="249"/>
      <c r="MH326" s="249"/>
      <c r="MI326" s="249"/>
      <c r="MJ326" s="249"/>
      <c r="MK326" s="249"/>
      <c r="ML326" s="249"/>
      <c r="MM326" s="249"/>
      <c r="MN326" s="249"/>
      <c r="MO326" s="249"/>
      <c r="MP326" s="249"/>
      <c r="MQ326" s="249"/>
      <c r="MR326" s="249"/>
      <c r="MS326" s="249"/>
      <c r="MT326" s="249"/>
      <c r="MU326" s="249"/>
      <c r="MV326" s="249"/>
      <c r="MW326" s="249"/>
      <c r="MX326" s="249"/>
      <c r="MY326" s="249"/>
      <c r="MZ326" s="249"/>
      <c r="NA326" s="249"/>
      <c r="NB326" s="249"/>
      <c r="NC326" s="249"/>
      <c r="ND326" s="249"/>
      <c r="NE326" s="249"/>
      <c r="NF326" s="249"/>
      <c r="NG326" s="249"/>
      <c r="NH326" s="249"/>
      <c r="NI326" s="249"/>
      <c r="NJ326" s="249"/>
      <c r="NK326" s="249"/>
      <c r="NL326" s="249"/>
      <c r="NM326" s="249"/>
      <c r="NN326" s="249"/>
      <c r="NO326" s="249"/>
      <c r="NP326" s="249"/>
      <c r="NQ326" s="249"/>
      <c r="NR326" s="249"/>
      <c r="NS326" s="249"/>
      <c r="NT326" s="249"/>
      <c r="NU326" s="249"/>
      <c r="NV326" s="249"/>
      <c r="NW326" s="249"/>
      <c r="NX326" s="249"/>
      <c r="NY326" s="249"/>
      <c r="NZ326" s="249"/>
      <c r="OA326" s="249"/>
      <c r="OB326" s="249"/>
      <c r="OC326" s="249"/>
      <c r="OD326" s="249"/>
      <c r="OE326" s="249"/>
      <c r="OF326" s="249"/>
      <c r="OG326" s="249"/>
      <c r="OH326" s="249"/>
      <c r="OI326" s="249"/>
      <c r="OJ326" s="249"/>
      <c r="OK326" s="249"/>
      <c r="OL326" s="249"/>
      <c r="OM326" s="249"/>
      <c r="ON326" s="249"/>
      <c r="OO326" s="249"/>
      <c r="OP326" s="249"/>
      <c r="OQ326" s="249"/>
      <c r="OR326" s="249"/>
      <c r="OS326" s="249"/>
      <c r="OT326" s="249"/>
      <c r="OU326" s="249"/>
      <c r="OV326" s="249"/>
      <c r="OW326" s="249"/>
      <c r="OX326" s="249"/>
      <c r="OY326" s="249"/>
      <c r="OZ326" s="249"/>
      <c r="PA326" s="249"/>
      <c r="PB326" s="249"/>
      <c r="PC326" s="249"/>
      <c r="PD326" s="249"/>
      <c r="PE326" s="249"/>
      <c r="PF326" s="249"/>
      <c r="PG326" s="249"/>
      <c r="PH326" s="249"/>
      <c r="PI326" s="249"/>
      <c r="PJ326" s="249"/>
      <c r="PK326" s="249"/>
      <c r="PL326" s="249"/>
      <c r="PM326" s="249"/>
      <c r="PN326" s="249"/>
      <c r="PO326" s="249"/>
      <c r="PP326" s="249"/>
      <c r="PQ326" s="249"/>
      <c r="PR326" s="249"/>
      <c r="PS326" s="249"/>
      <c r="PT326" s="249"/>
      <c r="PU326" s="249"/>
      <c r="PV326" s="249"/>
      <c r="PW326" s="249"/>
      <c r="PX326" s="249"/>
      <c r="PY326" s="249"/>
      <c r="PZ326" s="249"/>
      <c r="QA326" s="249"/>
      <c r="QB326" s="249"/>
      <c r="QC326" s="249"/>
      <c r="QD326" s="249"/>
      <c r="QE326" s="249"/>
      <c r="QF326" s="249"/>
      <c r="QG326" s="249"/>
      <c r="QH326" s="249"/>
      <c r="QI326" s="249"/>
      <c r="QJ326" s="249"/>
      <c r="QK326" s="249"/>
      <c r="QL326" s="249"/>
      <c r="QM326" s="249"/>
      <c r="QN326" s="249"/>
      <c r="QO326" s="249"/>
      <c r="QP326" s="249"/>
      <c r="QQ326" s="249"/>
      <c r="QR326" s="249"/>
      <c r="QS326" s="249"/>
      <c r="QT326" s="249"/>
      <c r="QU326" s="249"/>
      <c r="QV326" s="249"/>
      <c r="QW326" s="249"/>
      <c r="QX326" s="249"/>
      <c r="QY326" s="249"/>
      <c r="QZ326" s="249"/>
      <c r="RA326" s="249"/>
      <c r="RB326" s="249"/>
      <c r="RC326" s="249"/>
      <c r="RD326" s="249"/>
      <c r="RE326" s="249"/>
      <c r="RF326" s="249"/>
      <c r="RG326" s="249"/>
      <c r="RH326" s="249"/>
      <c r="RI326" s="249"/>
      <c r="RJ326" s="249"/>
      <c r="RK326" s="249"/>
      <c r="RL326" s="249"/>
      <c r="RM326" s="249"/>
      <c r="RN326" s="249"/>
      <c r="RO326" s="249"/>
      <c r="RP326" s="249"/>
      <c r="RQ326" s="249"/>
      <c r="RR326" s="249"/>
      <c r="RS326" s="249"/>
      <c r="RT326" s="249"/>
      <c r="RU326" s="249"/>
      <c r="RV326" s="249"/>
      <c r="RW326" s="249"/>
      <c r="RX326" s="249"/>
      <c r="RY326" s="249"/>
      <c r="RZ326" s="249"/>
      <c r="SA326" s="249"/>
      <c r="SB326" s="249"/>
      <c r="SC326" s="249"/>
      <c r="SD326" s="249"/>
      <c r="SE326" s="249"/>
      <c r="SF326" s="249"/>
      <c r="SG326" s="249"/>
      <c r="SH326" s="249"/>
      <c r="SI326" s="249"/>
      <c r="SJ326" s="249"/>
      <c r="SK326" s="249"/>
      <c r="SL326" s="249"/>
      <c r="SM326" s="249"/>
      <c r="SN326" s="249"/>
      <c r="SO326" s="249"/>
      <c r="SP326" s="249"/>
      <c r="SQ326" s="249"/>
      <c r="SR326" s="249"/>
      <c r="SS326" s="249"/>
      <c r="ST326" s="249"/>
      <c r="SU326" s="249"/>
      <c r="SV326" s="249"/>
      <c r="SW326" s="249"/>
      <c r="SX326" s="249"/>
      <c r="SY326" s="249"/>
      <c r="SZ326" s="249"/>
      <c r="TA326" s="249"/>
      <c r="TB326" s="249"/>
      <c r="TC326" s="249"/>
      <c r="TD326" s="249"/>
      <c r="TE326" s="249"/>
      <c r="TF326" s="249"/>
      <c r="TG326" s="249"/>
      <c r="TH326" s="249"/>
      <c r="TI326" s="249"/>
      <c r="TJ326" s="249"/>
      <c r="TK326" s="249"/>
      <c r="TL326" s="249"/>
      <c r="TM326" s="249"/>
      <c r="TN326" s="249"/>
      <c r="TO326" s="249"/>
      <c r="TP326" s="249"/>
      <c r="TQ326" s="249"/>
      <c r="TR326" s="249"/>
      <c r="TS326" s="249"/>
      <c r="TT326" s="249"/>
      <c r="TU326" s="249"/>
      <c r="TV326" s="249"/>
      <c r="TW326" s="249"/>
      <c r="TX326" s="249"/>
      <c r="TY326" s="249"/>
      <c r="TZ326" s="249"/>
      <c r="UA326" s="249"/>
      <c r="UB326" s="249"/>
      <c r="UC326" s="249"/>
      <c r="UD326" s="249"/>
      <c r="UE326" s="249"/>
      <c r="UF326" s="249"/>
      <c r="UG326" s="249"/>
      <c r="UH326" s="249"/>
      <c r="UI326" s="249"/>
      <c r="UJ326" s="249"/>
      <c r="UK326" s="249"/>
      <c r="UL326" s="249"/>
      <c r="UM326" s="249"/>
      <c r="UN326" s="249"/>
      <c r="UO326" s="249"/>
      <c r="UP326" s="249"/>
      <c r="UQ326" s="249"/>
      <c r="UR326" s="249"/>
      <c r="US326" s="249"/>
      <c r="UT326" s="249"/>
      <c r="UU326" s="249"/>
      <c r="UV326" s="249"/>
      <c r="UW326" s="249"/>
      <c r="UX326" s="249"/>
      <c r="UY326" s="249"/>
      <c r="UZ326" s="249"/>
      <c r="VA326" s="249"/>
      <c r="VB326" s="249"/>
      <c r="VC326" s="249"/>
      <c r="VD326" s="249"/>
      <c r="VE326" s="249"/>
      <c r="VF326" s="249"/>
      <c r="VG326" s="249"/>
      <c r="VH326" s="249"/>
      <c r="VI326" s="249"/>
      <c r="VJ326" s="249"/>
      <c r="VK326" s="249"/>
      <c r="VL326" s="249"/>
      <c r="VM326" s="249"/>
      <c r="VN326" s="249"/>
      <c r="VO326" s="249"/>
      <c r="VP326" s="249"/>
      <c r="VQ326" s="249"/>
      <c r="VR326" s="249"/>
      <c r="VS326" s="249"/>
      <c r="VT326" s="249"/>
      <c r="VU326" s="249"/>
      <c r="VV326" s="249"/>
      <c r="VW326" s="249"/>
      <c r="VX326" s="249"/>
      <c r="VY326" s="249"/>
      <c r="VZ326" s="249"/>
      <c r="WA326" s="249"/>
      <c r="WB326" s="249"/>
      <c r="WC326" s="249"/>
      <c r="WD326" s="249"/>
      <c r="WE326" s="249"/>
      <c r="WF326" s="249"/>
      <c r="WG326" s="249"/>
      <c r="WH326" s="249"/>
      <c r="WI326" s="249"/>
      <c r="WJ326" s="249"/>
      <c r="WK326" s="249"/>
      <c r="WL326" s="249"/>
      <c r="WM326" s="249"/>
      <c r="WN326" s="249"/>
      <c r="WO326" s="249"/>
      <c r="WP326" s="249"/>
      <c r="WQ326" s="249"/>
      <c r="WR326" s="249"/>
      <c r="WS326" s="249"/>
      <c r="WT326" s="249"/>
      <c r="WU326" s="249"/>
      <c r="WV326" s="249"/>
      <c r="WW326" s="249"/>
      <c r="WX326" s="249"/>
      <c r="WY326" s="249"/>
      <c r="WZ326" s="249"/>
      <c r="XA326" s="249"/>
      <c r="XB326" s="249"/>
      <c r="XC326" s="249"/>
      <c r="XD326" s="249"/>
      <c r="XE326" s="249"/>
      <c r="XF326" s="249"/>
      <c r="XG326" s="249"/>
      <c r="XH326" s="249"/>
      <c r="XI326" s="249"/>
      <c r="XJ326" s="249"/>
      <c r="XK326" s="249"/>
      <c r="XL326" s="249"/>
      <c r="XM326" s="249"/>
      <c r="XN326" s="249"/>
      <c r="XO326" s="249"/>
      <c r="XP326" s="249"/>
      <c r="XQ326" s="249"/>
      <c r="XR326" s="249"/>
      <c r="XS326" s="249"/>
      <c r="XT326" s="249"/>
      <c r="XU326" s="249"/>
      <c r="XV326" s="249"/>
      <c r="XW326" s="249"/>
      <c r="XX326" s="249"/>
      <c r="XY326" s="249"/>
      <c r="XZ326" s="249"/>
      <c r="YA326" s="249"/>
      <c r="YB326" s="249"/>
      <c r="YC326" s="249"/>
      <c r="YD326" s="249"/>
      <c r="YE326" s="249"/>
      <c r="YF326" s="249"/>
      <c r="YG326" s="249"/>
      <c r="YH326" s="249"/>
      <c r="YI326" s="249"/>
      <c r="YJ326" s="249"/>
      <c r="YK326" s="249"/>
      <c r="YL326" s="249"/>
      <c r="YM326" s="249"/>
      <c r="YN326" s="249"/>
      <c r="YO326" s="249"/>
      <c r="YP326" s="249"/>
      <c r="YQ326" s="249"/>
      <c r="YR326" s="249"/>
      <c r="YS326" s="249"/>
      <c r="YT326" s="249"/>
      <c r="YU326" s="249"/>
      <c r="YV326" s="249"/>
      <c r="YW326" s="249"/>
      <c r="YX326" s="249"/>
      <c r="YY326" s="249"/>
      <c r="YZ326" s="249"/>
      <c r="ZA326" s="249"/>
      <c r="ZB326" s="249"/>
      <c r="ZC326" s="249"/>
      <c r="ZD326" s="249"/>
      <c r="ZE326" s="249"/>
      <c r="ZF326" s="249"/>
      <c r="ZG326" s="249"/>
      <c r="ZH326" s="249"/>
      <c r="ZI326" s="249"/>
      <c r="ZJ326" s="249"/>
      <c r="ZK326" s="249"/>
      <c r="ZL326" s="249"/>
      <c r="ZM326" s="249"/>
      <c r="ZN326" s="249"/>
      <c r="ZO326" s="249"/>
      <c r="ZP326" s="249"/>
      <c r="ZQ326" s="249"/>
      <c r="ZR326" s="249"/>
      <c r="ZS326" s="249"/>
      <c r="ZT326" s="249"/>
      <c r="ZU326" s="249"/>
      <c r="ZV326" s="249"/>
      <c r="ZW326" s="249"/>
      <c r="ZX326" s="249"/>
      <c r="ZY326" s="249"/>
      <c r="ZZ326" s="249"/>
      <c r="AAA326" s="249"/>
      <c r="AAB326" s="249"/>
      <c r="AAC326" s="249"/>
      <c r="AAD326" s="249"/>
      <c r="AAE326" s="249"/>
      <c r="AAF326" s="249"/>
      <c r="AAG326" s="249"/>
      <c r="AAH326" s="249"/>
      <c r="AAI326" s="249"/>
      <c r="AAJ326" s="249"/>
      <c r="AAK326" s="249"/>
      <c r="AAL326" s="249"/>
      <c r="AAM326" s="249"/>
      <c r="AAN326" s="249"/>
      <c r="AAO326" s="249"/>
      <c r="AAP326" s="249"/>
      <c r="AAQ326" s="249"/>
      <c r="AAR326" s="249"/>
      <c r="AAS326" s="249"/>
      <c r="AAT326" s="249"/>
      <c r="AAU326" s="249"/>
      <c r="AAV326" s="249"/>
      <c r="AAW326" s="249"/>
      <c r="AAX326" s="249"/>
      <c r="AAY326" s="249"/>
      <c r="AAZ326" s="249"/>
      <c r="ABA326" s="249"/>
      <c r="ABB326" s="249"/>
      <c r="ABC326" s="249"/>
      <c r="ABD326" s="249"/>
      <c r="ABE326" s="249"/>
      <c r="ABF326" s="249"/>
      <c r="ABG326" s="249"/>
      <c r="ABH326" s="249"/>
      <c r="ABI326" s="249"/>
      <c r="ABJ326" s="249"/>
      <c r="ABK326" s="249"/>
      <c r="ABL326" s="249"/>
      <c r="ABM326" s="249"/>
      <c r="ABN326" s="249"/>
      <c r="ABO326" s="249"/>
      <c r="ABP326" s="249"/>
      <c r="ABQ326" s="249"/>
      <c r="ABR326" s="249"/>
      <c r="ABS326" s="249"/>
      <c r="ABT326" s="249"/>
      <c r="ABU326" s="249"/>
      <c r="ABV326" s="249"/>
      <c r="ABW326" s="249"/>
      <c r="ABX326" s="249"/>
      <c r="ABY326" s="249"/>
      <c r="ABZ326" s="249"/>
      <c r="ACA326" s="249"/>
      <c r="ACB326" s="249"/>
      <c r="ACC326" s="249"/>
      <c r="ACD326" s="249"/>
      <c r="ACE326" s="249"/>
      <c r="ACF326" s="249"/>
      <c r="ACG326" s="249"/>
      <c r="ACH326" s="249"/>
      <c r="ACI326" s="249"/>
      <c r="ACJ326" s="249"/>
      <c r="ACK326" s="249"/>
      <c r="ACL326" s="249"/>
      <c r="ACM326" s="249"/>
      <c r="ACN326" s="249"/>
      <c r="ACO326" s="249"/>
      <c r="ACP326" s="249"/>
      <c r="ACQ326" s="249"/>
      <c r="ACR326" s="249"/>
      <c r="ACS326" s="249"/>
      <c r="ACT326" s="249"/>
      <c r="ACU326" s="249"/>
      <c r="ACV326" s="249"/>
      <c r="ACW326" s="249"/>
      <c r="ACX326" s="249"/>
      <c r="ACY326" s="249"/>
      <c r="ACZ326" s="249"/>
      <c r="ADA326" s="249"/>
      <c r="ADB326" s="249"/>
      <c r="ADC326" s="249"/>
      <c r="ADD326" s="249"/>
      <c r="ADE326" s="249"/>
      <c r="ADF326" s="249"/>
      <c r="ADG326" s="249"/>
      <c r="ADH326" s="249"/>
      <c r="ADI326" s="249"/>
      <c r="ADJ326" s="249"/>
      <c r="ADK326" s="249"/>
      <c r="ADL326" s="249"/>
      <c r="ADM326" s="249"/>
      <c r="ADN326" s="249"/>
      <c r="ADO326" s="249"/>
      <c r="ADP326" s="249"/>
      <c r="ADQ326" s="249"/>
      <c r="ADR326" s="249"/>
      <c r="ADS326" s="249"/>
      <c r="ADT326" s="249"/>
      <c r="ADU326" s="249"/>
      <c r="ADV326" s="249"/>
      <c r="ADW326" s="249"/>
      <c r="ADX326" s="249"/>
      <c r="ADY326" s="249"/>
      <c r="ADZ326" s="249"/>
      <c r="AEA326" s="249"/>
      <c r="AEB326" s="249"/>
      <c r="AEC326" s="249"/>
      <c r="AED326" s="249"/>
      <c r="AEE326" s="249"/>
      <c r="AEF326" s="249"/>
      <c r="AEG326" s="249"/>
      <c r="AEH326" s="249"/>
      <c r="AEI326" s="249"/>
      <c r="AEJ326" s="249"/>
      <c r="AEK326" s="249"/>
      <c r="AEL326" s="249"/>
      <c r="AEM326" s="249"/>
      <c r="AEN326" s="249"/>
      <c r="AEO326" s="249"/>
      <c r="AEP326" s="249"/>
      <c r="AEQ326" s="249"/>
      <c r="AER326" s="249"/>
      <c r="AES326" s="249"/>
      <c r="AET326" s="249"/>
      <c r="AEU326" s="249"/>
      <c r="AEV326" s="249"/>
      <c r="AEW326" s="249"/>
      <c r="AEX326" s="249"/>
      <c r="AEY326" s="249"/>
      <c r="AEZ326" s="249"/>
      <c r="AFA326" s="249"/>
      <c r="AFB326" s="249"/>
      <c r="AFC326" s="249"/>
      <c r="AFD326" s="249"/>
      <c r="AFE326" s="249"/>
      <c r="AFF326" s="249"/>
      <c r="AFG326" s="249"/>
      <c r="AFH326" s="249"/>
      <c r="AFI326" s="249"/>
      <c r="AFJ326" s="249"/>
      <c r="AFK326" s="249"/>
      <c r="AFL326" s="249"/>
      <c r="AFM326" s="249"/>
      <c r="AFN326" s="249"/>
      <c r="AFO326" s="249"/>
      <c r="AFP326" s="249"/>
      <c r="AFQ326" s="249"/>
      <c r="AFR326" s="249"/>
      <c r="AFS326" s="249"/>
      <c r="AFT326" s="249"/>
      <c r="AFU326" s="249"/>
      <c r="AFV326" s="249"/>
      <c r="AFW326" s="249"/>
      <c r="AFX326" s="249"/>
      <c r="AFY326" s="249"/>
      <c r="AFZ326" s="249"/>
      <c r="AGA326" s="249"/>
      <c r="AGB326" s="249"/>
      <c r="AGC326" s="249"/>
      <c r="AGD326" s="249"/>
      <c r="AGE326" s="249"/>
      <c r="AGF326" s="249"/>
      <c r="AGG326" s="249"/>
      <c r="AGH326" s="249"/>
      <c r="AGI326" s="249"/>
      <c r="AGJ326" s="249"/>
      <c r="AGK326" s="249"/>
      <c r="AGL326" s="249"/>
      <c r="AGM326" s="249"/>
      <c r="AGN326" s="249"/>
      <c r="AGO326" s="249"/>
      <c r="AGP326" s="249"/>
      <c r="AGQ326" s="249"/>
      <c r="AGR326" s="249"/>
      <c r="AGS326" s="249"/>
      <c r="AGT326" s="249"/>
      <c r="AGU326" s="249"/>
      <c r="AGV326" s="249"/>
      <c r="AGW326" s="249"/>
      <c r="AGX326" s="249"/>
      <c r="AGY326" s="249"/>
      <c r="AGZ326" s="249"/>
      <c r="AHA326" s="249"/>
      <c r="AHB326" s="249"/>
      <c r="AHC326" s="249"/>
      <c r="AHD326" s="249"/>
      <c r="AHE326" s="249"/>
      <c r="AHF326" s="249"/>
      <c r="AHG326" s="249"/>
      <c r="AHH326" s="249"/>
      <c r="AHI326" s="249"/>
      <c r="AHJ326" s="249"/>
      <c r="AHK326" s="249"/>
      <c r="AHL326" s="249"/>
      <c r="AHM326" s="249"/>
      <c r="AHN326" s="249"/>
      <c r="AHO326" s="249"/>
      <c r="AHP326" s="249"/>
      <c r="AHQ326" s="249"/>
      <c r="AHR326" s="249"/>
      <c r="AHS326" s="249"/>
      <c r="AHT326" s="249"/>
      <c r="AHU326" s="249"/>
      <c r="AHV326" s="249"/>
      <c r="AHW326" s="249"/>
      <c r="AHX326" s="249"/>
      <c r="AHY326" s="249"/>
      <c r="AHZ326" s="249"/>
      <c r="AIA326" s="249"/>
      <c r="AIB326" s="249"/>
      <c r="AIC326" s="249"/>
      <c r="AID326" s="249"/>
      <c r="AIE326" s="249"/>
      <c r="AIF326" s="249"/>
      <c r="AIG326" s="249"/>
      <c r="AIH326" s="249"/>
      <c r="AII326" s="249"/>
      <c r="AIJ326" s="249"/>
      <c r="AIK326" s="249"/>
      <c r="AIL326" s="249"/>
      <c r="AIM326" s="249"/>
      <c r="AIN326" s="249"/>
      <c r="AIO326" s="249"/>
      <c r="AIP326" s="249"/>
      <c r="AIQ326" s="249"/>
      <c r="AIR326" s="249"/>
      <c r="AIS326" s="249"/>
      <c r="AIT326" s="249"/>
      <c r="AIU326" s="249"/>
      <c r="AIV326" s="249"/>
      <c r="AIW326" s="249"/>
      <c r="AIX326" s="249"/>
      <c r="AIY326" s="249"/>
      <c r="AIZ326" s="249"/>
      <c r="AJA326" s="249"/>
      <c r="AJB326" s="249"/>
      <c r="AJC326" s="249"/>
      <c r="AJD326" s="249"/>
      <c r="AJE326" s="249"/>
      <c r="AJF326" s="249"/>
      <c r="AJG326" s="249"/>
      <c r="AJH326" s="249"/>
      <c r="AJI326" s="249"/>
      <c r="AJJ326" s="249"/>
      <c r="AJK326" s="249"/>
      <c r="AJL326" s="249"/>
      <c r="AJM326" s="249"/>
      <c r="AJN326" s="249"/>
      <c r="AJO326" s="249"/>
      <c r="AJP326" s="249"/>
      <c r="AJQ326" s="249"/>
      <c r="AJR326" s="249"/>
      <c r="AJS326" s="249"/>
      <c r="AJT326" s="249"/>
      <c r="AJU326" s="249"/>
      <c r="AJV326" s="249"/>
      <c r="AJW326" s="249"/>
      <c r="AJX326" s="249"/>
      <c r="AJY326" s="249"/>
      <c r="AJZ326" s="249"/>
      <c r="AKA326" s="249"/>
      <c r="AKB326" s="249"/>
      <c r="AKC326" s="249"/>
      <c r="AKD326" s="249"/>
      <c r="AKE326" s="249"/>
      <c r="AKF326" s="249"/>
      <c r="AKG326" s="249"/>
      <c r="AKH326" s="249"/>
      <c r="AKI326" s="249"/>
      <c r="AKJ326" s="249"/>
      <c r="AKK326" s="249"/>
      <c r="AKL326" s="249"/>
      <c r="AKM326" s="249"/>
      <c r="AKN326" s="249"/>
      <c r="AKO326" s="249"/>
      <c r="AKP326" s="249"/>
      <c r="AKQ326" s="249"/>
      <c r="AKR326" s="249"/>
      <c r="AKS326" s="249"/>
      <c r="AKT326" s="249"/>
      <c r="AKU326" s="249"/>
      <c r="AKV326" s="249"/>
      <c r="AKW326" s="249"/>
      <c r="AKX326" s="249"/>
      <c r="AKY326" s="249"/>
      <c r="AKZ326" s="249"/>
      <c r="ALA326" s="249"/>
      <c r="ALB326" s="249"/>
      <c r="ALC326" s="249"/>
      <c r="ALD326" s="249"/>
      <c r="ALE326" s="249"/>
      <c r="ALF326" s="249"/>
      <c r="ALG326" s="249"/>
      <c r="ALH326" s="249"/>
      <c r="ALI326" s="249"/>
      <c r="ALJ326" s="249"/>
      <c r="ALK326" s="249"/>
      <c r="ALL326" s="249"/>
      <c r="ALM326" s="249"/>
      <c r="ALN326" s="249"/>
      <c r="ALO326" s="249"/>
      <c r="ALP326" s="249"/>
      <c r="ALQ326" s="249"/>
      <c r="ALR326" s="249"/>
      <c r="ALS326" s="249"/>
      <c r="ALT326" s="249"/>
      <c r="ALU326" s="249"/>
      <c r="ALV326" s="249"/>
      <c r="ALW326" s="249"/>
      <c r="ALX326" s="249"/>
      <c r="ALY326" s="249"/>
      <c r="ALZ326" s="249"/>
      <c r="AMA326" s="249"/>
      <c r="AMB326" s="249"/>
      <c r="AMC326" s="249"/>
      <c r="AMD326" s="249"/>
      <c r="AME326" s="249"/>
      <c r="AMF326" s="249"/>
      <c r="AMG326" s="249"/>
      <c r="AMH326" s="249"/>
      <c r="AMI326" s="249"/>
      <c r="AMJ326" s="249"/>
      <c r="AMK326" s="249"/>
      <c r="AML326" s="249"/>
      <c r="AMM326" s="249"/>
      <c r="AMN326" s="249"/>
      <c r="AMO326" s="249"/>
      <c r="AMP326" s="249"/>
      <c r="AMQ326" s="249"/>
      <c r="AMR326" s="249"/>
      <c r="AMS326" s="249"/>
      <c r="AMT326" s="249"/>
      <c r="AMU326" s="249"/>
      <c r="AMV326" s="249"/>
      <c r="AMW326" s="249"/>
      <c r="AMX326" s="249"/>
      <c r="AMY326" s="249"/>
      <c r="AMZ326" s="249"/>
      <c r="ANA326" s="249"/>
      <c r="ANB326" s="249"/>
      <c r="ANC326" s="249"/>
      <c r="AND326" s="249"/>
      <c r="ANE326" s="249"/>
      <c r="ANF326" s="249"/>
      <c r="ANG326" s="249"/>
      <c r="ANH326" s="249"/>
      <c r="ANI326" s="249"/>
      <c r="ANJ326" s="249"/>
      <c r="ANK326" s="249"/>
      <c r="ANL326" s="249"/>
      <c r="ANM326" s="249"/>
      <c r="ANN326" s="249"/>
      <c r="ANO326" s="249"/>
      <c r="ANP326" s="249"/>
      <c r="ANQ326" s="249"/>
      <c r="ANR326" s="249"/>
      <c r="ANS326" s="249"/>
      <c r="ANT326" s="249"/>
      <c r="ANU326" s="249"/>
      <c r="ANV326" s="249"/>
      <c r="ANW326" s="249"/>
      <c r="ANX326" s="249"/>
      <c r="ANY326" s="249"/>
      <c r="ANZ326" s="249"/>
      <c r="AOA326" s="249"/>
      <c r="AOB326" s="249"/>
      <c r="AOC326" s="249"/>
      <c r="AOD326" s="249"/>
      <c r="AOE326" s="249"/>
      <c r="AOF326" s="249"/>
      <c r="AOG326" s="249"/>
      <c r="AOH326" s="249"/>
      <c r="AOI326" s="249"/>
      <c r="AOJ326" s="249"/>
      <c r="AOK326" s="249"/>
      <c r="AOL326" s="249"/>
      <c r="AOM326" s="249"/>
      <c r="AON326" s="249"/>
      <c r="AOO326" s="249"/>
      <c r="AOP326" s="249"/>
      <c r="AOQ326" s="249"/>
      <c r="AOR326" s="249"/>
      <c r="AOS326" s="249"/>
      <c r="AOT326" s="249"/>
      <c r="AOU326" s="249"/>
      <c r="AOV326" s="249"/>
      <c r="AOW326" s="249"/>
      <c r="AOX326" s="249"/>
      <c r="AOY326" s="249"/>
      <c r="AOZ326" s="249"/>
      <c r="APA326" s="249"/>
      <c r="APB326" s="249"/>
      <c r="APC326" s="249"/>
      <c r="APD326" s="249"/>
      <c r="APE326" s="249"/>
      <c r="APF326" s="249"/>
      <c r="APG326" s="249"/>
      <c r="APH326" s="249"/>
      <c r="API326" s="249"/>
      <c r="APJ326" s="249"/>
      <c r="APK326" s="249"/>
      <c r="APL326" s="249"/>
      <c r="APM326" s="249"/>
      <c r="APN326" s="249"/>
      <c r="APO326" s="249"/>
      <c r="APP326" s="249"/>
    </row>
    <row r="327" spans="1:1108" s="221" customFormat="1">
      <c r="A327" s="199">
        <v>610</v>
      </c>
      <c r="B327" s="232">
        <v>313</v>
      </c>
      <c r="C327" s="201"/>
      <c r="D327" s="206"/>
      <c r="E327" s="326"/>
      <c r="F327" s="326"/>
      <c r="G327" s="206"/>
      <c r="H327" s="206"/>
      <c r="I327" s="206"/>
      <c r="J327" s="206"/>
      <c r="K327" s="206"/>
      <c r="L327" s="319"/>
      <c r="M327" s="332"/>
      <c r="N327" s="319"/>
      <c r="O327" s="321"/>
      <c r="P327" s="217"/>
      <c r="Q327" s="217"/>
      <c r="R327" s="217"/>
      <c r="S327" s="213"/>
      <c r="T327" s="213"/>
      <c r="U327" s="21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13"/>
      <c r="AF327" s="213"/>
      <c r="AG327" s="217"/>
      <c r="AH327" s="217"/>
      <c r="AI327" s="213"/>
      <c r="AJ327" s="217"/>
      <c r="AK327" s="217"/>
      <c r="AL327" s="321"/>
      <c r="AM327" s="321"/>
      <c r="AN327" s="321"/>
      <c r="AO327" s="321"/>
      <c r="AP327" s="217"/>
      <c r="AQ327" s="217"/>
      <c r="AR327" s="345"/>
      <c r="AS327" s="345"/>
      <c r="AT327" s="345"/>
      <c r="AU327" s="345"/>
      <c r="AV327" s="345"/>
      <c r="AW327" s="319"/>
      <c r="AX327" s="319"/>
      <c r="AY327" s="319"/>
      <c r="AZ327" s="319"/>
      <c r="BA327" s="319"/>
      <c r="BB327" s="332"/>
      <c r="BC327" s="332"/>
      <c r="BD327" s="332"/>
      <c r="BE327" s="332"/>
      <c r="BF327" s="319"/>
      <c r="BG327" s="319"/>
      <c r="BH327" s="319"/>
      <c r="BM327" s="319"/>
      <c r="BN327" s="319"/>
      <c r="BO327" s="319"/>
      <c r="BP327" s="319"/>
      <c r="BQ327" s="319"/>
      <c r="BR327" s="319"/>
      <c r="BS327" s="222" t="s">
        <v>283</v>
      </c>
      <c r="BT327" s="222" t="s">
        <v>283</v>
      </c>
      <c r="BU327" s="222" t="s">
        <v>283</v>
      </c>
      <c r="BV327" s="222" t="s">
        <v>283</v>
      </c>
      <c r="BW327" s="222" t="s">
        <v>283</v>
      </c>
      <c r="BX327" s="222" t="s">
        <v>283</v>
      </c>
      <c r="BY327" s="222" t="s">
        <v>283</v>
      </c>
      <c r="BZ327" s="319"/>
      <c r="CA327" s="319"/>
      <c r="CB327" s="319"/>
      <c r="CC327" s="319"/>
      <c r="CD327" s="319"/>
      <c r="CE327" s="319"/>
      <c r="CF327" s="319"/>
      <c r="CG327" s="319"/>
      <c r="CH327" s="319"/>
      <c r="CI327" s="319"/>
      <c r="CJ327" s="319"/>
      <c r="CK327" s="319"/>
      <c r="CL327" s="319"/>
      <c r="CM327" s="319"/>
      <c r="CN327" s="319"/>
      <c r="CO327" s="319"/>
      <c r="CP327" s="319"/>
      <c r="CQ327" s="319"/>
      <c r="CR327" s="319"/>
      <c r="CS327" s="319"/>
      <c r="CT327" s="319"/>
      <c r="CU327" s="319"/>
      <c r="CV327" s="319"/>
      <c r="CW327" s="319"/>
      <c r="CX327" s="319"/>
      <c r="CY327" s="319"/>
      <c r="CZ327" s="319"/>
      <c r="DA327" s="330"/>
      <c r="DB327" s="330"/>
      <c r="DC327" s="330"/>
      <c r="DD327" s="330"/>
      <c r="DE327" s="319"/>
      <c r="DF327" s="330"/>
      <c r="DG327" s="319"/>
      <c r="DH327" s="319"/>
      <c r="DI327" s="330"/>
      <c r="DJ327" s="319"/>
      <c r="DK327" s="319"/>
      <c r="DL327" s="319"/>
      <c r="DM327" s="228" t="s">
        <v>283</v>
      </c>
      <c r="DN327" s="228" t="s">
        <v>283</v>
      </c>
      <c r="DO327" s="228" t="s">
        <v>283</v>
      </c>
      <c r="DP327" s="228"/>
      <c r="DQ327" s="319"/>
      <c r="DR327" s="319"/>
      <c r="DS327" s="319"/>
      <c r="DT327" s="319"/>
      <c r="DU327" s="319"/>
      <c r="DV327" s="319"/>
      <c r="DW327" s="319"/>
      <c r="DX327" s="319"/>
      <c r="DY327" s="319"/>
      <c r="DZ327" s="319"/>
      <c r="EA327" s="319"/>
      <c r="EB327" s="319"/>
      <c r="EC327" s="319"/>
      <c r="ED327" s="319"/>
      <c r="EE327" s="319"/>
      <c r="EF327" s="319"/>
      <c r="EG327" s="200"/>
      <c r="EH327" s="200"/>
      <c r="EI327" s="319"/>
      <c r="EJ327" s="319"/>
      <c r="EK327" s="281"/>
      <c r="EL327" s="319"/>
      <c r="EM327" s="319"/>
      <c r="EN327" s="200"/>
      <c r="EO327" s="281"/>
      <c r="EP327" s="281"/>
      <c r="EQ327" s="281"/>
      <c r="ER327" s="281"/>
      <c r="ES327" s="281"/>
      <c r="ET327" s="281"/>
      <c r="EU327" s="281"/>
      <c r="EV327" s="200"/>
      <c r="EW327" s="200"/>
      <c r="EX327" s="319"/>
      <c r="EY327" s="319"/>
      <c r="EZ327" s="319"/>
      <c r="FA327" s="319"/>
      <c r="FB327" s="319"/>
      <c r="FC327" s="319"/>
      <c r="FD327" s="319"/>
      <c r="FE327" s="319"/>
      <c r="FF327" s="317"/>
      <c r="FG327" s="317"/>
      <c r="FH327" s="317"/>
      <c r="FI327" s="317"/>
      <c r="FJ327" s="317"/>
      <c r="FK327" s="317"/>
      <c r="FL327" s="234">
        <v>1</v>
      </c>
      <c r="FM327" s="222"/>
      <c r="FN327" s="222"/>
      <c r="FO327" s="222"/>
      <c r="FP327" s="222"/>
      <c r="FQ327" s="222"/>
      <c r="FR327" s="222"/>
      <c r="FS327" s="222"/>
      <c r="FT327" s="222"/>
      <c r="FU327" s="222"/>
      <c r="FV327" s="222"/>
      <c r="FW327" s="252"/>
      <c r="FX327" s="252"/>
      <c r="FY327" s="252"/>
      <c r="FZ327" s="252"/>
      <c r="GA327" s="252"/>
      <c r="GB327" s="252"/>
      <c r="GC327" s="252"/>
      <c r="GD327" s="252"/>
      <c r="GE327" s="252"/>
      <c r="GF327" s="252"/>
      <c r="GG327" s="252"/>
      <c r="GH327" s="252"/>
      <c r="GI327" s="252"/>
      <c r="GJ327" s="252"/>
      <c r="GK327" s="252"/>
      <c r="GL327" s="252"/>
      <c r="GM327" s="252"/>
      <c r="GN327" s="252"/>
      <c r="GO327" s="252"/>
      <c r="GP327" s="252"/>
      <c r="GQ327" s="252"/>
      <c r="GR327" s="252"/>
      <c r="GS327" s="252"/>
      <c r="GT327" s="252"/>
      <c r="GU327" s="252"/>
      <c r="GV327" s="252"/>
      <c r="GW327" s="252"/>
      <c r="GX327" s="252"/>
      <c r="GY327" s="252"/>
      <c r="GZ327" s="252"/>
      <c r="HA327" s="252"/>
      <c r="HB327" s="252"/>
      <c r="HC327" s="252"/>
      <c r="HD327" s="252"/>
      <c r="HE327" s="252"/>
      <c r="HF327" s="252"/>
      <c r="HG327" s="252"/>
      <c r="HH327" s="252"/>
      <c r="HI327" s="252"/>
      <c r="HJ327" s="252"/>
      <c r="HK327" s="252"/>
      <c r="HL327" s="252"/>
      <c r="HM327" s="252"/>
      <c r="HN327" s="252"/>
      <c r="HO327" s="252"/>
      <c r="HP327" s="252"/>
      <c r="HQ327" s="252"/>
      <c r="HR327" s="252"/>
      <c r="HS327" s="252"/>
      <c r="HT327" s="252"/>
      <c r="HU327" s="252"/>
      <c r="HV327" s="252"/>
      <c r="HW327" s="252"/>
      <c r="HX327" s="252"/>
      <c r="HY327" s="252"/>
      <c r="HZ327" s="252"/>
      <c r="IA327" s="252"/>
      <c r="IB327" s="252"/>
      <c r="IC327" s="252"/>
      <c r="ID327" s="252"/>
      <c r="IE327" s="252"/>
      <c r="IF327" s="252"/>
      <c r="IG327" s="252"/>
      <c r="IH327" s="252"/>
      <c r="II327" s="252"/>
      <c r="IJ327" s="252"/>
      <c r="IK327" s="252"/>
      <c r="IL327" s="252"/>
      <c r="IM327" s="252"/>
      <c r="IN327" s="252"/>
      <c r="IO327" s="252"/>
      <c r="IP327" s="252"/>
      <c r="IQ327" s="252"/>
      <c r="IR327" s="252"/>
      <c r="IS327" s="252"/>
      <c r="IT327" s="252"/>
      <c r="IU327" s="252"/>
      <c r="IV327" s="252"/>
      <c r="IW327" s="252"/>
      <c r="IX327" s="252"/>
      <c r="IY327" s="252"/>
      <c r="IZ327" s="252"/>
      <c r="JA327" s="252"/>
      <c r="JB327" s="252"/>
      <c r="JC327" s="252"/>
      <c r="JD327" s="252"/>
      <c r="JE327" s="252"/>
      <c r="JF327" s="252"/>
      <c r="JG327" s="252"/>
      <c r="JH327" s="252"/>
      <c r="JI327" s="252"/>
      <c r="JJ327" s="252"/>
      <c r="JK327" s="252"/>
      <c r="JL327" s="252"/>
      <c r="JM327" s="252"/>
      <c r="JN327" s="252"/>
      <c r="JO327" s="252"/>
      <c r="JP327" s="252"/>
      <c r="JQ327" s="252"/>
      <c r="JR327" s="252"/>
      <c r="JS327" s="252"/>
      <c r="JT327" s="252"/>
      <c r="JU327" s="252"/>
      <c r="JV327" s="252"/>
      <c r="JW327" s="252"/>
      <c r="JX327" s="252"/>
      <c r="JY327" s="252"/>
      <c r="JZ327" s="252"/>
      <c r="KA327" s="252"/>
      <c r="KB327" s="252"/>
      <c r="KC327" s="252"/>
      <c r="KD327" s="252"/>
      <c r="KE327" s="252"/>
      <c r="KF327" s="252"/>
      <c r="KG327" s="252"/>
      <c r="KH327" s="252"/>
      <c r="KI327" s="252"/>
      <c r="KJ327" s="252"/>
      <c r="KK327" s="252"/>
      <c r="KL327" s="252"/>
      <c r="KM327" s="252"/>
      <c r="KN327" s="252"/>
      <c r="KO327" s="252"/>
      <c r="KP327" s="252"/>
      <c r="KQ327" s="252"/>
      <c r="KR327" s="252"/>
      <c r="KS327" s="252"/>
      <c r="KT327" s="252"/>
      <c r="KU327" s="252"/>
      <c r="KV327" s="252"/>
      <c r="KW327" s="252"/>
      <c r="KX327" s="252"/>
      <c r="KY327" s="252"/>
      <c r="KZ327" s="252"/>
      <c r="LA327" s="252"/>
      <c r="LB327" s="252"/>
      <c r="LC327" s="252"/>
      <c r="LD327" s="252"/>
      <c r="LE327" s="252"/>
      <c r="LF327" s="252"/>
      <c r="LG327" s="252"/>
      <c r="LH327" s="252"/>
      <c r="LI327" s="252"/>
      <c r="LJ327" s="252"/>
      <c r="LK327" s="252"/>
      <c r="LL327" s="252"/>
      <c r="LM327" s="252"/>
      <c r="LN327" s="252"/>
      <c r="LO327" s="252"/>
      <c r="LP327" s="252"/>
      <c r="LQ327" s="252"/>
      <c r="LR327" s="252"/>
      <c r="LS327" s="252"/>
      <c r="LT327" s="252"/>
      <c r="LU327" s="252"/>
      <c r="LV327" s="252"/>
      <c r="LW327" s="252"/>
      <c r="LX327" s="252"/>
      <c r="LY327" s="252"/>
      <c r="LZ327" s="252"/>
      <c r="MA327" s="252"/>
      <c r="MB327" s="252"/>
      <c r="MC327" s="252"/>
      <c r="MD327" s="252"/>
      <c r="ME327" s="252"/>
      <c r="MF327" s="252"/>
      <c r="MG327" s="252"/>
      <c r="MH327" s="252"/>
      <c r="MI327" s="252"/>
      <c r="MJ327" s="252"/>
      <c r="MK327" s="252"/>
      <c r="ML327" s="252"/>
      <c r="MM327" s="252"/>
      <c r="MN327" s="252"/>
      <c r="MO327" s="252"/>
      <c r="MP327" s="252"/>
      <c r="MQ327" s="252"/>
      <c r="MR327" s="252"/>
      <c r="MS327" s="252"/>
      <c r="MT327" s="252"/>
      <c r="MU327" s="252"/>
      <c r="MV327" s="252"/>
      <c r="MW327" s="252"/>
      <c r="MX327" s="252"/>
      <c r="MY327" s="252"/>
      <c r="MZ327" s="252"/>
      <c r="NA327" s="252"/>
      <c r="NB327" s="252"/>
      <c r="NC327" s="252"/>
      <c r="ND327" s="252"/>
      <c r="NE327" s="252"/>
      <c r="NF327" s="252"/>
      <c r="NG327" s="252"/>
      <c r="NH327" s="252"/>
      <c r="NI327" s="252"/>
      <c r="NJ327" s="252"/>
      <c r="NK327" s="252"/>
      <c r="NL327" s="252"/>
      <c r="NM327" s="252"/>
      <c r="NN327" s="252"/>
      <c r="NO327" s="252"/>
      <c r="NP327" s="252"/>
      <c r="NQ327" s="252"/>
      <c r="NR327" s="252"/>
      <c r="NS327" s="252"/>
      <c r="NT327" s="252"/>
      <c r="NU327" s="252"/>
      <c r="NV327" s="252"/>
      <c r="NW327" s="252"/>
      <c r="NX327" s="252"/>
      <c r="NY327" s="252"/>
      <c r="NZ327" s="252"/>
      <c r="OA327" s="252"/>
      <c r="OB327" s="252"/>
      <c r="OC327" s="252"/>
      <c r="OD327" s="252"/>
      <c r="OE327" s="252"/>
      <c r="OF327" s="252"/>
      <c r="OG327" s="252"/>
      <c r="OH327" s="252"/>
      <c r="OI327" s="252"/>
      <c r="OJ327" s="252"/>
      <c r="OK327" s="252"/>
      <c r="OL327" s="252"/>
      <c r="OM327" s="252"/>
      <c r="ON327" s="252"/>
      <c r="OO327" s="252"/>
      <c r="OP327" s="252"/>
      <c r="OQ327" s="252"/>
      <c r="OR327" s="252"/>
      <c r="OS327" s="252"/>
      <c r="OT327" s="252"/>
      <c r="OU327" s="252"/>
      <c r="OV327" s="252"/>
      <c r="OW327" s="252"/>
      <c r="OX327" s="252"/>
      <c r="OY327" s="252"/>
      <c r="OZ327" s="252"/>
      <c r="PA327" s="252"/>
      <c r="PB327" s="252"/>
      <c r="PC327" s="252"/>
      <c r="PD327" s="252"/>
      <c r="PE327" s="252"/>
      <c r="PF327" s="252"/>
      <c r="PG327" s="252"/>
      <c r="PH327" s="252"/>
      <c r="PI327" s="252"/>
      <c r="PJ327" s="252"/>
      <c r="PK327" s="252"/>
      <c r="PL327" s="252"/>
      <c r="PM327" s="252"/>
      <c r="PN327" s="252"/>
      <c r="PO327" s="252"/>
      <c r="PP327" s="252"/>
      <c r="PQ327" s="252"/>
      <c r="PR327" s="252"/>
      <c r="PS327" s="252"/>
      <c r="PT327" s="252"/>
      <c r="PU327" s="252"/>
      <c r="PV327" s="252"/>
      <c r="PW327" s="252"/>
      <c r="PX327" s="252"/>
      <c r="PY327" s="252"/>
      <c r="PZ327" s="252"/>
      <c r="QA327" s="252"/>
      <c r="QB327" s="252"/>
      <c r="QC327" s="252"/>
      <c r="QD327" s="252"/>
      <c r="QE327" s="252"/>
      <c r="QF327" s="252"/>
      <c r="QG327" s="252"/>
      <c r="QH327" s="252"/>
      <c r="QI327" s="252"/>
      <c r="QJ327" s="252"/>
      <c r="QK327" s="252"/>
      <c r="QL327" s="252"/>
      <c r="QM327" s="252"/>
      <c r="QN327" s="252"/>
      <c r="QO327" s="252"/>
      <c r="QP327" s="252"/>
      <c r="QQ327" s="252"/>
      <c r="QR327" s="252"/>
      <c r="QS327" s="252"/>
      <c r="QT327" s="252"/>
      <c r="QU327" s="252"/>
      <c r="QV327" s="252"/>
      <c r="QW327" s="252"/>
      <c r="QX327" s="252"/>
      <c r="QY327" s="252"/>
      <c r="QZ327" s="252"/>
      <c r="RA327" s="252"/>
      <c r="RB327" s="252"/>
      <c r="RC327" s="252"/>
      <c r="RD327" s="252"/>
      <c r="RE327" s="252"/>
      <c r="RF327" s="252"/>
      <c r="RG327" s="252"/>
      <c r="RH327" s="252"/>
      <c r="RI327" s="252"/>
      <c r="RJ327" s="252"/>
      <c r="RK327" s="252"/>
      <c r="RL327" s="252"/>
      <c r="RM327" s="252"/>
      <c r="RN327" s="252"/>
      <c r="RO327" s="252"/>
      <c r="RP327" s="252"/>
      <c r="RQ327" s="252"/>
      <c r="RR327" s="252"/>
      <c r="RS327" s="252"/>
      <c r="RT327" s="252"/>
      <c r="RU327" s="252"/>
      <c r="RV327" s="252"/>
      <c r="RW327" s="252"/>
      <c r="RX327" s="252"/>
      <c r="RY327" s="252"/>
      <c r="RZ327" s="252"/>
      <c r="SA327" s="252"/>
      <c r="SB327" s="252"/>
      <c r="SC327" s="252"/>
      <c r="SD327" s="252"/>
      <c r="SE327" s="252"/>
      <c r="SF327" s="252"/>
      <c r="SG327" s="252"/>
      <c r="SH327" s="252"/>
      <c r="SI327" s="252"/>
      <c r="SJ327" s="252"/>
      <c r="SK327" s="252"/>
      <c r="SL327" s="252"/>
      <c r="SM327" s="252"/>
      <c r="SN327" s="252"/>
      <c r="SO327" s="252"/>
      <c r="SP327" s="252"/>
      <c r="SQ327" s="252"/>
      <c r="SR327" s="252"/>
      <c r="SS327" s="252"/>
      <c r="ST327" s="252"/>
      <c r="SU327" s="252"/>
      <c r="SV327" s="252"/>
      <c r="SW327" s="252"/>
      <c r="SX327" s="252"/>
      <c r="SY327" s="252"/>
      <c r="SZ327" s="252"/>
      <c r="TA327" s="252"/>
      <c r="TB327" s="252"/>
      <c r="TC327" s="252"/>
      <c r="TD327" s="252"/>
      <c r="TE327" s="252"/>
      <c r="TF327" s="252"/>
      <c r="TG327" s="252"/>
      <c r="TH327" s="252"/>
      <c r="TI327" s="252"/>
      <c r="TJ327" s="252"/>
      <c r="TK327" s="252"/>
      <c r="TL327" s="252"/>
      <c r="TM327" s="252"/>
      <c r="TN327" s="252"/>
      <c r="TO327" s="252"/>
      <c r="TP327" s="252"/>
      <c r="TQ327" s="252"/>
      <c r="TR327" s="252"/>
      <c r="TS327" s="252"/>
      <c r="TT327" s="252"/>
      <c r="TU327" s="252"/>
      <c r="TV327" s="252"/>
      <c r="TW327" s="252"/>
      <c r="TX327" s="252"/>
      <c r="TY327" s="252"/>
      <c r="TZ327" s="252"/>
      <c r="UA327" s="252"/>
      <c r="UB327" s="252"/>
      <c r="UC327" s="252"/>
      <c r="UD327" s="252"/>
      <c r="UE327" s="252"/>
      <c r="UF327" s="252"/>
      <c r="UG327" s="252"/>
      <c r="UH327" s="252"/>
      <c r="UI327" s="252"/>
      <c r="UJ327" s="252"/>
      <c r="UK327" s="252"/>
      <c r="UL327" s="252"/>
      <c r="UM327" s="252"/>
      <c r="UN327" s="252"/>
      <c r="UO327" s="252"/>
      <c r="UP327" s="252"/>
      <c r="UQ327" s="252"/>
      <c r="UR327" s="252"/>
      <c r="US327" s="252"/>
      <c r="UT327" s="252"/>
      <c r="UU327" s="252"/>
      <c r="UV327" s="252"/>
      <c r="UW327" s="252"/>
      <c r="UX327" s="252"/>
      <c r="UY327" s="252"/>
      <c r="UZ327" s="252"/>
      <c r="VA327" s="252"/>
      <c r="VB327" s="252"/>
      <c r="VC327" s="252"/>
      <c r="VD327" s="252"/>
      <c r="VE327" s="252"/>
      <c r="VF327" s="252"/>
      <c r="VG327" s="252"/>
      <c r="VH327" s="252"/>
      <c r="VI327" s="252"/>
      <c r="VJ327" s="252"/>
      <c r="VK327" s="252"/>
      <c r="VL327" s="252"/>
      <c r="VM327" s="252"/>
      <c r="VN327" s="252"/>
      <c r="VO327" s="252"/>
      <c r="VP327" s="252"/>
      <c r="VQ327" s="252"/>
      <c r="VR327" s="252"/>
      <c r="VS327" s="252"/>
      <c r="VT327" s="252"/>
      <c r="VU327" s="252"/>
      <c r="VV327" s="252"/>
      <c r="VW327" s="252"/>
      <c r="VX327" s="252"/>
      <c r="VY327" s="252"/>
      <c r="VZ327" s="252"/>
      <c r="WA327" s="252"/>
      <c r="WB327" s="252"/>
      <c r="WC327" s="252"/>
      <c r="WD327" s="252"/>
      <c r="WE327" s="252"/>
      <c r="WF327" s="252"/>
      <c r="WG327" s="252"/>
      <c r="WH327" s="252"/>
      <c r="WI327" s="252"/>
      <c r="WJ327" s="252"/>
      <c r="WK327" s="252"/>
      <c r="WL327" s="252"/>
      <c r="WM327" s="252"/>
      <c r="WN327" s="252"/>
      <c r="WO327" s="252"/>
      <c r="WP327" s="252"/>
      <c r="WQ327" s="252"/>
      <c r="WR327" s="252"/>
      <c r="WS327" s="252"/>
      <c r="WT327" s="252"/>
      <c r="WU327" s="252"/>
      <c r="WV327" s="252"/>
      <c r="WW327" s="252"/>
      <c r="WX327" s="252"/>
      <c r="WY327" s="252"/>
      <c r="WZ327" s="252"/>
      <c r="XA327" s="252"/>
      <c r="XB327" s="252"/>
      <c r="XC327" s="252"/>
      <c r="XD327" s="252"/>
      <c r="XE327" s="252"/>
      <c r="XF327" s="252"/>
      <c r="XG327" s="252"/>
      <c r="XH327" s="252"/>
      <c r="XI327" s="252"/>
      <c r="XJ327" s="252"/>
      <c r="XK327" s="252"/>
      <c r="XL327" s="252"/>
      <c r="XM327" s="252"/>
      <c r="XN327" s="252"/>
      <c r="XO327" s="252"/>
      <c r="XP327" s="252"/>
      <c r="XQ327" s="252"/>
      <c r="XR327" s="252"/>
      <c r="XS327" s="252"/>
      <c r="XT327" s="252"/>
      <c r="XU327" s="252"/>
      <c r="XV327" s="252"/>
      <c r="XW327" s="252"/>
      <c r="XX327" s="252"/>
      <c r="XY327" s="252"/>
      <c r="XZ327" s="252"/>
      <c r="YA327" s="252"/>
      <c r="YB327" s="252"/>
      <c r="YC327" s="252"/>
      <c r="YD327" s="252"/>
      <c r="YE327" s="252"/>
      <c r="YF327" s="252"/>
      <c r="YG327" s="252"/>
      <c r="YH327" s="252"/>
      <c r="YI327" s="252"/>
      <c r="YJ327" s="252"/>
      <c r="YK327" s="252"/>
      <c r="YL327" s="252"/>
      <c r="YM327" s="252"/>
      <c r="YN327" s="252"/>
      <c r="YO327" s="252"/>
      <c r="YP327" s="252"/>
      <c r="YQ327" s="252"/>
      <c r="YR327" s="252"/>
      <c r="YS327" s="252"/>
      <c r="YT327" s="252"/>
      <c r="YU327" s="252"/>
      <c r="YV327" s="252"/>
      <c r="YW327" s="252"/>
      <c r="YX327" s="252"/>
      <c r="YY327" s="252"/>
      <c r="YZ327" s="252"/>
      <c r="ZA327" s="252"/>
      <c r="ZB327" s="252"/>
      <c r="ZC327" s="252"/>
      <c r="ZD327" s="252"/>
      <c r="ZE327" s="252"/>
      <c r="ZF327" s="252"/>
      <c r="ZG327" s="252"/>
      <c r="ZH327" s="252"/>
      <c r="ZI327" s="252"/>
      <c r="ZJ327" s="252"/>
      <c r="ZK327" s="252"/>
      <c r="ZL327" s="252"/>
      <c r="ZM327" s="252"/>
      <c r="ZN327" s="252"/>
      <c r="ZO327" s="252"/>
      <c r="ZP327" s="252"/>
      <c r="ZQ327" s="252"/>
      <c r="ZR327" s="252"/>
      <c r="ZS327" s="252"/>
      <c r="ZT327" s="252"/>
      <c r="ZU327" s="252"/>
      <c r="ZV327" s="252"/>
      <c r="ZW327" s="252"/>
      <c r="ZX327" s="252"/>
      <c r="ZY327" s="252"/>
      <c r="ZZ327" s="252"/>
      <c r="AAA327" s="252"/>
      <c r="AAB327" s="252"/>
      <c r="AAC327" s="252"/>
      <c r="AAD327" s="252"/>
      <c r="AAE327" s="252"/>
      <c r="AAF327" s="252"/>
      <c r="AAG327" s="252"/>
      <c r="AAH327" s="252"/>
      <c r="AAI327" s="252"/>
      <c r="AAJ327" s="252"/>
      <c r="AAK327" s="252"/>
      <c r="AAL327" s="252"/>
      <c r="AAM327" s="252"/>
      <c r="AAN327" s="252"/>
      <c r="AAO327" s="252"/>
      <c r="AAP327" s="252"/>
      <c r="AAQ327" s="252"/>
      <c r="AAR327" s="252"/>
      <c r="AAS327" s="252"/>
      <c r="AAT327" s="252"/>
      <c r="AAU327" s="252"/>
      <c r="AAV327" s="252"/>
      <c r="AAW327" s="252"/>
      <c r="AAX327" s="252"/>
      <c r="AAY327" s="252"/>
      <c r="AAZ327" s="252"/>
      <c r="ABA327" s="252"/>
      <c r="ABB327" s="252"/>
      <c r="ABC327" s="252"/>
      <c r="ABD327" s="252"/>
      <c r="ABE327" s="252"/>
      <c r="ABF327" s="252"/>
      <c r="ABG327" s="252"/>
      <c r="ABH327" s="252"/>
      <c r="ABI327" s="252"/>
      <c r="ABJ327" s="252"/>
      <c r="ABK327" s="252"/>
      <c r="ABL327" s="252"/>
      <c r="ABM327" s="252"/>
      <c r="ABN327" s="252"/>
      <c r="ABO327" s="252"/>
      <c r="ABP327" s="252"/>
      <c r="ABQ327" s="252"/>
      <c r="ABR327" s="252"/>
      <c r="ABS327" s="252"/>
      <c r="ABT327" s="252"/>
      <c r="ABU327" s="252"/>
      <c r="ABV327" s="252"/>
      <c r="ABW327" s="252"/>
      <c r="ABX327" s="252"/>
      <c r="ABY327" s="252"/>
      <c r="ABZ327" s="252"/>
      <c r="ACA327" s="252"/>
      <c r="ACB327" s="252"/>
      <c r="ACC327" s="252"/>
      <c r="ACD327" s="252"/>
      <c r="ACE327" s="252"/>
      <c r="ACF327" s="252"/>
      <c r="ACG327" s="252"/>
      <c r="ACH327" s="252"/>
      <c r="ACI327" s="252"/>
      <c r="ACJ327" s="252"/>
      <c r="ACK327" s="252"/>
      <c r="ACL327" s="252"/>
      <c r="ACM327" s="252"/>
      <c r="ACN327" s="252"/>
      <c r="ACO327" s="252"/>
      <c r="ACP327" s="252"/>
      <c r="ACQ327" s="252"/>
      <c r="ACR327" s="252"/>
      <c r="ACS327" s="252"/>
      <c r="ACT327" s="252"/>
      <c r="ACU327" s="252"/>
      <c r="ACV327" s="252"/>
      <c r="ACW327" s="252"/>
      <c r="ACX327" s="252"/>
      <c r="ACY327" s="252"/>
      <c r="ACZ327" s="252"/>
      <c r="ADA327" s="252"/>
      <c r="ADB327" s="252"/>
      <c r="ADC327" s="252"/>
      <c r="ADD327" s="252"/>
      <c r="ADE327" s="252"/>
      <c r="ADF327" s="252"/>
      <c r="ADG327" s="252"/>
      <c r="ADH327" s="252"/>
      <c r="ADI327" s="252"/>
      <c r="ADJ327" s="252"/>
      <c r="ADK327" s="252"/>
      <c r="ADL327" s="252"/>
      <c r="ADM327" s="252"/>
      <c r="ADN327" s="252"/>
      <c r="ADO327" s="252"/>
      <c r="ADP327" s="252"/>
      <c r="ADQ327" s="252"/>
      <c r="ADR327" s="252"/>
      <c r="ADS327" s="252"/>
      <c r="ADT327" s="252"/>
      <c r="ADU327" s="252"/>
      <c r="ADV327" s="252"/>
      <c r="ADW327" s="252"/>
      <c r="ADX327" s="252"/>
      <c r="ADY327" s="252"/>
      <c r="ADZ327" s="252"/>
      <c r="AEA327" s="252"/>
      <c r="AEB327" s="252"/>
      <c r="AEC327" s="252"/>
      <c r="AED327" s="252"/>
      <c r="AEE327" s="252"/>
      <c r="AEF327" s="252"/>
      <c r="AEG327" s="252"/>
      <c r="AEH327" s="252"/>
      <c r="AEI327" s="252"/>
      <c r="AEJ327" s="252"/>
      <c r="AEK327" s="252"/>
      <c r="AEL327" s="252"/>
      <c r="AEM327" s="252"/>
      <c r="AEN327" s="252"/>
      <c r="AEO327" s="252"/>
      <c r="AEP327" s="252"/>
      <c r="AEQ327" s="252"/>
      <c r="AER327" s="252"/>
      <c r="AES327" s="252"/>
      <c r="AET327" s="252"/>
      <c r="AEU327" s="252"/>
      <c r="AEV327" s="252"/>
      <c r="AEW327" s="252"/>
      <c r="AEX327" s="252"/>
      <c r="AEY327" s="252"/>
      <c r="AEZ327" s="252"/>
      <c r="AFA327" s="252"/>
      <c r="AFB327" s="252"/>
      <c r="AFC327" s="252"/>
      <c r="AFD327" s="252"/>
      <c r="AFE327" s="252"/>
      <c r="AFF327" s="252"/>
      <c r="AFG327" s="252"/>
      <c r="AFH327" s="252"/>
      <c r="AFI327" s="252"/>
      <c r="AFJ327" s="252"/>
      <c r="AFK327" s="252"/>
      <c r="AFL327" s="252"/>
      <c r="AFM327" s="252"/>
      <c r="AFN327" s="252"/>
      <c r="AFO327" s="252"/>
      <c r="AFP327" s="252"/>
      <c r="AFQ327" s="252"/>
      <c r="AFR327" s="252"/>
      <c r="AFS327" s="252"/>
      <c r="AFT327" s="252"/>
      <c r="AFU327" s="252"/>
      <c r="AFV327" s="252"/>
      <c r="AFW327" s="252"/>
      <c r="AFX327" s="252"/>
      <c r="AFY327" s="252"/>
      <c r="AFZ327" s="252"/>
      <c r="AGA327" s="252"/>
      <c r="AGB327" s="252"/>
      <c r="AGC327" s="252"/>
      <c r="AGD327" s="252"/>
      <c r="AGE327" s="252"/>
      <c r="AGF327" s="252"/>
      <c r="AGG327" s="252"/>
      <c r="AGH327" s="252"/>
      <c r="AGI327" s="252"/>
      <c r="AGJ327" s="252"/>
      <c r="AGK327" s="252"/>
      <c r="AGL327" s="252"/>
      <c r="AGM327" s="252"/>
      <c r="AGN327" s="252"/>
      <c r="AGO327" s="252"/>
      <c r="AGP327" s="252"/>
      <c r="AGQ327" s="252"/>
      <c r="AGR327" s="252"/>
      <c r="AGS327" s="252"/>
      <c r="AGT327" s="252"/>
      <c r="AGU327" s="252"/>
      <c r="AGV327" s="252"/>
      <c r="AGW327" s="252"/>
      <c r="AGX327" s="252"/>
      <c r="AGY327" s="252"/>
      <c r="AGZ327" s="252"/>
      <c r="AHA327" s="252"/>
      <c r="AHB327" s="252"/>
      <c r="AHC327" s="252"/>
      <c r="AHD327" s="252"/>
      <c r="AHE327" s="252"/>
      <c r="AHF327" s="252"/>
      <c r="AHG327" s="252"/>
      <c r="AHH327" s="252"/>
      <c r="AHI327" s="252"/>
      <c r="AHJ327" s="252"/>
      <c r="AHK327" s="252"/>
      <c r="AHL327" s="252"/>
      <c r="AHM327" s="252"/>
      <c r="AHN327" s="252"/>
      <c r="AHO327" s="252"/>
      <c r="AHP327" s="252"/>
      <c r="AHQ327" s="252"/>
      <c r="AHR327" s="252"/>
      <c r="AHS327" s="252"/>
      <c r="AHT327" s="252"/>
      <c r="AHU327" s="252"/>
      <c r="AHV327" s="252"/>
      <c r="AHW327" s="252"/>
      <c r="AHX327" s="252"/>
      <c r="AHY327" s="252"/>
      <c r="AHZ327" s="252"/>
      <c r="AIA327" s="252"/>
      <c r="AIB327" s="252"/>
      <c r="AIC327" s="252"/>
      <c r="AID327" s="252"/>
      <c r="AIE327" s="252"/>
      <c r="AIF327" s="252"/>
      <c r="AIG327" s="252"/>
      <c r="AIH327" s="252"/>
      <c r="AII327" s="252"/>
      <c r="AIJ327" s="252"/>
      <c r="AIK327" s="252"/>
      <c r="AIL327" s="252"/>
      <c r="AIM327" s="252"/>
      <c r="AIN327" s="252"/>
      <c r="AIO327" s="252"/>
      <c r="AIP327" s="252"/>
      <c r="AIQ327" s="252"/>
      <c r="AIR327" s="252"/>
      <c r="AIS327" s="252"/>
      <c r="AIT327" s="252"/>
      <c r="AIU327" s="252"/>
      <c r="AIV327" s="252"/>
      <c r="AIW327" s="252"/>
      <c r="AIX327" s="252"/>
      <c r="AIY327" s="252"/>
      <c r="AIZ327" s="252"/>
      <c r="AJA327" s="252"/>
      <c r="AJB327" s="252"/>
      <c r="AJC327" s="252"/>
      <c r="AJD327" s="252"/>
      <c r="AJE327" s="252"/>
      <c r="AJF327" s="252"/>
      <c r="AJG327" s="252"/>
      <c r="AJH327" s="252"/>
      <c r="AJI327" s="252"/>
      <c r="AJJ327" s="252"/>
      <c r="AJK327" s="252"/>
      <c r="AJL327" s="252"/>
      <c r="AJM327" s="252"/>
      <c r="AJN327" s="252"/>
      <c r="AJO327" s="252"/>
      <c r="AJP327" s="252"/>
      <c r="AJQ327" s="252"/>
      <c r="AJR327" s="252"/>
      <c r="AJS327" s="252"/>
      <c r="AJT327" s="252"/>
      <c r="AJU327" s="252"/>
      <c r="AJV327" s="252"/>
      <c r="AJW327" s="252"/>
      <c r="AJX327" s="252"/>
      <c r="AJY327" s="252"/>
      <c r="AJZ327" s="252"/>
      <c r="AKA327" s="252"/>
      <c r="AKB327" s="252"/>
      <c r="AKC327" s="252"/>
      <c r="AKD327" s="252"/>
      <c r="AKE327" s="252"/>
      <c r="AKF327" s="252"/>
      <c r="AKG327" s="252"/>
      <c r="AKH327" s="252"/>
      <c r="AKI327" s="252"/>
      <c r="AKJ327" s="252"/>
      <c r="AKK327" s="252"/>
      <c r="AKL327" s="252"/>
      <c r="AKM327" s="252"/>
      <c r="AKN327" s="252"/>
      <c r="AKO327" s="252"/>
      <c r="AKP327" s="252"/>
      <c r="AKQ327" s="252"/>
      <c r="AKR327" s="252"/>
      <c r="AKS327" s="252"/>
      <c r="AKT327" s="252"/>
      <c r="AKU327" s="252"/>
      <c r="AKV327" s="252"/>
      <c r="AKW327" s="252"/>
      <c r="AKX327" s="252"/>
      <c r="AKY327" s="252"/>
      <c r="AKZ327" s="252"/>
      <c r="ALA327" s="252"/>
      <c r="ALB327" s="252"/>
      <c r="ALC327" s="252"/>
      <c r="ALD327" s="252"/>
      <c r="ALE327" s="252"/>
      <c r="ALF327" s="252"/>
      <c r="ALG327" s="252"/>
      <c r="ALH327" s="252"/>
      <c r="ALI327" s="252"/>
      <c r="ALJ327" s="252"/>
      <c r="ALK327" s="252"/>
      <c r="ALL327" s="252"/>
      <c r="ALM327" s="252"/>
      <c r="ALN327" s="252"/>
      <c r="ALO327" s="252"/>
      <c r="ALP327" s="252"/>
      <c r="ALQ327" s="252"/>
      <c r="ALR327" s="252"/>
      <c r="ALS327" s="252"/>
      <c r="ALT327" s="252"/>
      <c r="ALU327" s="252"/>
      <c r="ALV327" s="252"/>
      <c r="ALW327" s="252"/>
      <c r="ALX327" s="252"/>
      <c r="ALY327" s="252"/>
      <c r="ALZ327" s="252"/>
      <c r="AMA327" s="252"/>
      <c r="AMB327" s="252"/>
      <c r="AMC327" s="252"/>
      <c r="AMD327" s="252"/>
      <c r="AME327" s="252"/>
      <c r="AMF327" s="252"/>
      <c r="AMG327" s="252"/>
      <c r="AMH327" s="252"/>
      <c r="AMI327" s="252"/>
      <c r="AMJ327" s="252"/>
      <c r="AMK327" s="252"/>
      <c r="AML327" s="252"/>
      <c r="AMM327" s="252"/>
      <c r="AMN327" s="252"/>
      <c r="AMO327" s="252"/>
      <c r="AMP327" s="252"/>
      <c r="AMQ327" s="252"/>
      <c r="AMR327" s="252"/>
      <c r="AMS327" s="252"/>
      <c r="AMT327" s="252"/>
      <c r="AMU327" s="252"/>
      <c r="AMV327" s="252"/>
      <c r="AMW327" s="252"/>
      <c r="AMX327" s="252"/>
      <c r="AMY327" s="252"/>
      <c r="AMZ327" s="252"/>
      <c r="ANA327" s="252"/>
      <c r="ANB327" s="252"/>
      <c r="ANC327" s="252"/>
      <c r="AND327" s="252"/>
      <c r="ANE327" s="252"/>
      <c r="ANF327" s="252"/>
      <c r="ANG327" s="252"/>
      <c r="ANH327" s="252"/>
      <c r="ANI327" s="252"/>
      <c r="ANJ327" s="252"/>
      <c r="ANK327" s="252"/>
      <c r="ANL327" s="252"/>
      <c r="ANM327" s="252"/>
      <c r="ANN327" s="252"/>
      <c r="ANO327" s="252"/>
      <c r="ANP327" s="252"/>
      <c r="ANQ327" s="252"/>
      <c r="ANR327" s="252"/>
      <c r="ANS327" s="252"/>
      <c r="ANT327" s="252"/>
      <c r="ANU327" s="252"/>
      <c r="ANV327" s="252"/>
      <c r="ANW327" s="252"/>
      <c r="ANX327" s="252"/>
      <c r="ANY327" s="252"/>
      <c r="ANZ327" s="252"/>
      <c r="AOA327" s="252"/>
      <c r="AOB327" s="252"/>
      <c r="AOC327" s="252"/>
      <c r="AOD327" s="252"/>
      <c r="AOE327" s="252"/>
      <c r="AOF327" s="252"/>
      <c r="AOG327" s="252"/>
      <c r="AOH327" s="252"/>
      <c r="AOI327" s="252"/>
      <c r="AOJ327" s="252"/>
      <c r="AOK327" s="252"/>
      <c r="AOL327" s="252"/>
      <c r="AOM327" s="252"/>
      <c r="AON327" s="252"/>
      <c r="AOO327" s="252"/>
      <c r="AOP327" s="252"/>
      <c r="AOQ327" s="252"/>
      <c r="AOR327" s="252"/>
      <c r="AOS327" s="252"/>
      <c r="AOT327" s="252"/>
      <c r="AOU327" s="252"/>
      <c r="AOV327" s="252"/>
      <c r="AOW327" s="252"/>
      <c r="AOX327" s="252"/>
      <c r="AOY327" s="252"/>
      <c r="AOZ327" s="252"/>
      <c r="APA327" s="252"/>
      <c r="APB327" s="252"/>
      <c r="APC327" s="252"/>
      <c r="APD327" s="252"/>
      <c r="APE327" s="252"/>
      <c r="APF327" s="252"/>
      <c r="APG327" s="252"/>
      <c r="APH327" s="252"/>
      <c r="API327" s="252"/>
      <c r="APJ327" s="252"/>
      <c r="APK327" s="252"/>
      <c r="APL327" s="252"/>
      <c r="APM327" s="252"/>
      <c r="APN327" s="252"/>
      <c r="APO327" s="252"/>
      <c r="APP327" s="252"/>
    </row>
    <row r="328" spans="1:1108" s="221" customFormat="1">
      <c r="A328" s="42">
        <v>611</v>
      </c>
      <c r="B328" s="168">
        <v>314</v>
      </c>
      <c r="C328" s="102" t="s">
        <v>588</v>
      </c>
      <c r="D328" s="174" t="s">
        <v>1624</v>
      </c>
      <c r="E328" s="74" t="s">
        <v>1599</v>
      </c>
      <c r="F328" s="302" t="s">
        <v>1601</v>
      </c>
      <c r="G328" s="310" t="s">
        <v>1600</v>
      </c>
      <c r="H328" s="310" t="s">
        <v>1603</v>
      </c>
      <c r="I328" s="310" t="s">
        <v>1602</v>
      </c>
      <c r="J328" s="173" t="s">
        <v>1625</v>
      </c>
      <c r="K328" s="173" t="s">
        <v>1626</v>
      </c>
      <c r="L328" s="74" t="s">
        <v>1627</v>
      </c>
      <c r="M328" s="10" t="s">
        <v>1628</v>
      </c>
      <c r="N328" s="74" t="s">
        <v>201</v>
      </c>
      <c r="O328" s="177">
        <v>100984</v>
      </c>
      <c r="P328" s="401">
        <v>6</v>
      </c>
      <c r="Q328" s="401" t="s">
        <v>0</v>
      </c>
      <c r="R328" s="401"/>
      <c r="S328" s="109" t="s">
        <v>0</v>
      </c>
      <c r="T328" s="109"/>
      <c r="U328" s="109" t="s">
        <v>0</v>
      </c>
      <c r="V328" s="109">
        <v>11</v>
      </c>
      <c r="W328" s="109" t="s">
        <v>0</v>
      </c>
      <c r="X328" s="109">
        <v>6</v>
      </c>
      <c r="Y328" s="109" t="s">
        <v>0</v>
      </c>
      <c r="Z328" s="109"/>
      <c r="AA328" s="109" t="s">
        <v>0</v>
      </c>
      <c r="AB328" s="109"/>
      <c r="AC328" s="109" t="s">
        <v>0</v>
      </c>
      <c r="AD328" s="109"/>
      <c r="AE328" s="109" t="s">
        <v>0</v>
      </c>
      <c r="AF328" s="77"/>
      <c r="AG328" s="78"/>
      <c r="AH328" s="78"/>
      <c r="AI328" s="77" t="s">
        <v>0</v>
      </c>
      <c r="AJ328" s="78"/>
      <c r="AK328" s="78"/>
      <c r="AL328" s="25" t="s">
        <v>11</v>
      </c>
      <c r="AM328" s="25"/>
      <c r="AN328" s="25"/>
      <c r="AO328" s="25"/>
      <c r="AP328" s="111">
        <v>1</v>
      </c>
      <c r="AQ328" s="111" t="s">
        <v>7</v>
      </c>
      <c r="AR328" s="83"/>
      <c r="AS328" s="83"/>
      <c r="AT328" s="265"/>
      <c r="AU328" s="266"/>
      <c r="AV328" s="266"/>
      <c r="AW328" s="74" t="s">
        <v>206</v>
      </c>
      <c r="AX328" s="74" t="s">
        <v>207</v>
      </c>
      <c r="AY328" s="74" t="s">
        <v>208</v>
      </c>
      <c r="AZ328" s="74" t="s">
        <v>209</v>
      </c>
      <c r="BA328" s="152" t="s">
        <v>12</v>
      </c>
      <c r="BB328" s="419" t="s">
        <v>1520</v>
      </c>
      <c r="BC328" s="419" t="s">
        <v>1521</v>
      </c>
      <c r="BD328" s="419" t="s">
        <v>1522</v>
      </c>
      <c r="BE328" s="95" t="s">
        <v>1599</v>
      </c>
      <c r="BF328" s="95" t="s">
        <v>145</v>
      </c>
      <c r="BG328" s="95" t="s">
        <v>1608</v>
      </c>
      <c r="BH328" s="95" t="s">
        <v>90</v>
      </c>
      <c r="BI328" s="173"/>
      <c r="BJ328" s="173"/>
      <c r="BK328" s="173"/>
      <c r="BL328" s="173"/>
      <c r="BM328" s="155" t="s">
        <v>215</v>
      </c>
      <c r="BN328" s="154" t="s">
        <v>216</v>
      </c>
      <c r="BO328" s="154" t="s">
        <v>217</v>
      </c>
      <c r="BP328" s="154" t="s">
        <v>218</v>
      </c>
      <c r="BQ328" s="155" t="s">
        <v>219</v>
      </c>
      <c r="BR328" s="154" t="s">
        <v>220</v>
      </c>
      <c r="BS328" s="121" t="s">
        <v>221</v>
      </c>
      <c r="BT328" s="121" t="s">
        <v>222</v>
      </c>
      <c r="BU328" s="121" t="s">
        <v>215</v>
      </c>
      <c r="BV328" s="121" t="s">
        <v>216</v>
      </c>
      <c r="BW328" s="121" t="s">
        <v>217</v>
      </c>
      <c r="BX328" s="121" t="s">
        <v>218</v>
      </c>
      <c r="BY328" s="121" t="s">
        <v>283</v>
      </c>
      <c r="BZ328" s="154"/>
      <c r="CA328" s="154"/>
      <c r="CB328" s="154"/>
      <c r="CC328" s="154"/>
      <c r="CD328" s="154"/>
      <c r="CE328" s="154"/>
      <c r="CF328" s="154"/>
      <c r="CG328" s="154"/>
      <c r="CH328" s="154"/>
      <c r="CI328" s="154"/>
      <c r="CJ328" s="154"/>
      <c r="CK328" s="91"/>
      <c r="CL328" s="91"/>
      <c r="CM328" s="91"/>
      <c r="CN328" s="91"/>
      <c r="CO328" s="91"/>
      <c r="CP328" s="91"/>
      <c r="CQ328" s="91"/>
      <c r="CR328" s="91"/>
      <c r="CS328" s="91"/>
      <c r="CT328" s="91"/>
      <c r="CU328" s="91"/>
      <c r="CV328" s="91"/>
      <c r="CW328" s="91"/>
      <c r="CX328" s="91"/>
      <c r="CY328" s="91"/>
      <c r="CZ328" s="91"/>
      <c r="DA328" s="92"/>
      <c r="DB328" s="92"/>
      <c r="DC328" s="92"/>
      <c r="DD328" s="92"/>
      <c r="DE328" s="91" t="s">
        <v>12</v>
      </c>
      <c r="DF328" s="92"/>
      <c r="DG328" s="91"/>
      <c r="DH328" s="91"/>
      <c r="DI328" s="92"/>
      <c r="DJ328" s="91"/>
      <c r="DK328" s="91"/>
      <c r="DL328" s="91"/>
      <c r="DM328" s="127" t="s">
        <v>283</v>
      </c>
      <c r="DN328" s="127" t="s">
        <v>283</v>
      </c>
      <c r="DO328" s="127" t="s">
        <v>283</v>
      </c>
      <c r="DP328" s="127"/>
      <c r="DQ328" s="91"/>
      <c r="DR328" s="91"/>
      <c r="DS328" s="91"/>
      <c r="DT328" s="91"/>
      <c r="DU328" s="91"/>
      <c r="DV328" s="91"/>
      <c r="DW328" s="91"/>
      <c r="DX328" s="91"/>
      <c r="DY328" s="91"/>
      <c r="DZ328" s="91"/>
      <c r="EA328" s="91"/>
      <c r="EB328" s="91"/>
      <c r="EC328" s="91"/>
      <c r="ED328" s="91"/>
      <c r="EE328" s="91"/>
      <c r="EF328" s="91"/>
      <c r="EG328" s="94"/>
      <c r="EH328" s="94"/>
      <c r="EI328" s="95"/>
      <c r="EJ328" s="95"/>
      <c r="EK328" s="96"/>
      <c r="EL328" s="74"/>
      <c r="EM328" s="74"/>
      <c r="EN328" s="137"/>
      <c r="EO328" s="185"/>
      <c r="EP328" s="185"/>
      <c r="EQ328" s="185" t="s">
        <v>1629</v>
      </c>
      <c r="ER328" s="185" t="s">
        <v>1630</v>
      </c>
      <c r="ES328" s="185" t="s">
        <v>1631</v>
      </c>
      <c r="ET328" s="185"/>
      <c r="EU328" s="185"/>
      <c r="EV328" s="137"/>
      <c r="EW328" s="137"/>
      <c r="EX328" s="356"/>
      <c r="EY328" s="356"/>
      <c r="EZ328" s="356" t="s">
        <v>579</v>
      </c>
      <c r="FA328" s="356"/>
      <c r="FB328" s="356" t="s">
        <v>639</v>
      </c>
      <c r="FC328" s="356"/>
      <c r="FD328" s="356"/>
      <c r="FE328" s="356" t="s">
        <v>1016</v>
      </c>
      <c r="FF328" s="248"/>
      <c r="FG328" s="248"/>
      <c r="FH328" s="248"/>
      <c r="FI328" s="240">
        <v>3285352</v>
      </c>
      <c r="FJ328" s="409" t="s">
        <v>588</v>
      </c>
      <c r="FK328" s="240"/>
      <c r="FL328" s="135">
        <v>1</v>
      </c>
      <c r="FM328" s="136"/>
      <c r="FN328" s="136"/>
      <c r="FO328" s="136"/>
      <c r="FP328" s="136"/>
      <c r="FQ328" s="136"/>
      <c r="FR328" s="136"/>
      <c r="FS328" s="136"/>
      <c r="FT328" s="136"/>
      <c r="FU328" s="136"/>
      <c r="FV328" s="136"/>
      <c r="FW328" s="249"/>
      <c r="FX328" s="249"/>
      <c r="FY328" s="249"/>
      <c r="FZ328" s="249"/>
      <c r="GA328" s="249"/>
      <c r="GB328" s="249"/>
      <c r="GC328" s="249"/>
      <c r="GD328" s="249"/>
      <c r="GE328" s="249"/>
      <c r="GF328" s="249"/>
      <c r="GG328" s="249"/>
      <c r="GH328" s="249"/>
      <c r="GI328" s="249"/>
      <c r="GJ328" s="249"/>
      <c r="GK328" s="249"/>
      <c r="GL328" s="249"/>
      <c r="GM328" s="249"/>
      <c r="GN328" s="249"/>
      <c r="GO328" s="249"/>
      <c r="GP328" s="249"/>
      <c r="GQ328" s="249"/>
      <c r="GR328" s="249"/>
      <c r="GS328" s="249"/>
      <c r="GT328" s="249"/>
      <c r="GU328" s="249"/>
      <c r="GV328" s="249"/>
      <c r="GW328" s="249"/>
      <c r="GX328" s="249"/>
      <c r="GY328" s="249"/>
      <c r="GZ328" s="249"/>
      <c r="HA328" s="249"/>
      <c r="HB328" s="249"/>
      <c r="HC328" s="249"/>
      <c r="HD328" s="249"/>
      <c r="HE328" s="249"/>
      <c r="HF328" s="249"/>
      <c r="HG328" s="249"/>
      <c r="HH328" s="249"/>
      <c r="HI328" s="249"/>
      <c r="HJ328" s="249"/>
      <c r="HK328" s="249"/>
      <c r="HL328" s="249"/>
      <c r="HM328" s="249"/>
      <c r="HN328" s="249"/>
      <c r="HO328" s="249"/>
      <c r="HP328" s="249"/>
      <c r="HQ328" s="249"/>
      <c r="HR328" s="249"/>
      <c r="HS328" s="249"/>
      <c r="HT328" s="249"/>
      <c r="HU328" s="249"/>
      <c r="HV328" s="249"/>
      <c r="HW328" s="249"/>
      <c r="HX328" s="249"/>
      <c r="HY328" s="249"/>
      <c r="HZ328" s="249"/>
      <c r="IA328" s="249"/>
      <c r="IB328" s="249"/>
      <c r="IC328" s="249"/>
      <c r="ID328" s="249"/>
      <c r="IE328" s="249"/>
      <c r="IF328" s="249"/>
      <c r="IG328" s="249"/>
      <c r="IH328" s="249"/>
      <c r="II328" s="249"/>
      <c r="IJ328" s="249"/>
      <c r="IK328" s="249"/>
      <c r="IL328" s="249"/>
      <c r="IM328" s="249"/>
      <c r="IN328" s="249"/>
      <c r="IO328" s="249"/>
      <c r="IP328" s="249"/>
      <c r="IQ328" s="249"/>
      <c r="IR328" s="249"/>
      <c r="IS328" s="249"/>
      <c r="IT328" s="249"/>
      <c r="IU328" s="249"/>
      <c r="IV328" s="249"/>
      <c r="IW328" s="249"/>
      <c r="IX328" s="249"/>
      <c r="IY328" s="249"/>
      <c r="IZ328" s="249"/>
      <c r="JA328" s="249"/>
      <c r="JB328" s="249"/>
      <c r="JC328" s="249"/>
      <c r="JD328" s="249"/>
      <c r="JE328" s="249"/>
      <c r="JF328" s="249"/>
      <c r="JG328" s="249"/>
      <c r="JH328" s="249"/>
      <c r="JI328" s="249"/>
      <c r="JJ328" s="249"/>
      <c r="JK328" s="249"/>
      <c r="JL328" s="249"/>
      <c r="JM328" s="249"/>
      <c r="JN328" s="249"/>
      <c r="JO328" s="249"/>
      <c r="JP328" s="249"/>
      <c r="JQ328" s="249"/>
      <c r="JR328" s="249"/>
      <c r="JS328" s="249"/>
      <c r="JT328" s="249"/>
      <c r="JU328" s="249"/>
      <c r="JV328" s="249"/>
      <c r="JW328" s="249"/>
      <c r="JX328" s="249"/>
      <c r="JY328" s="249"/>
      <c r="JZ328" s="249"/>
      <c r="KA328" s="249"/>
      <c r="KB328" s="249"/>
      <c r="KC328" s="249"/>
      <c r="KD328" s="249"/>
      <c r="KE328" s="249"/>
      <c r="KF328" s="249"/>
      <c r="KG328" s="249"/>
      <c r="KH328" s="249"/>
      <c r="KI328" s="249"/>
      <c r="KJ328" s="249"/>
      <c r="KK328" s="249"/>
      <c r="KL328" s="249"/>
      <c r="KM328" s="249"/>
      <c r="KN328" s="249"/>
      <c r="KO328" s="249"/>
      <c r="KP328" s="249"/>
      <c r="KQ328" s="249"/>
      <c r="KR328" s="249"/>
      <c r="KS328" s="249"/>
      <c r="KT328" s="249"/>
      <c r="KU328" s="249"/>
      <c r="KV328" s="249"/>
      <c r="KW328" s="249"/>
      <c r="KX328" s="249"/>
      <c r="KY328" s="249"/>
      <c r="KZ328" s="249"/>
      <c r="LA328" s="249"/>
      <c r="LB328" s="249"/>
      <c r="LC328" s="249"/>
      <c r="LD328" s="249"/>
      <c r="LE328" s="249"/>
      <c r="LF328" s="249"/>
      <c r="LG328" s="249"/>
      <c r="LH328" s="249"/>
      <c r="LI328" s="249"/>
      <c r="LJ328" s="249"/>
      <c r="LK328" s="249"/>
      <c r="LL328" s="249"/>
      <c r="LM328" s="249"/>
      <c r="LN328" s="249"/>
      <c r="LO328" s="249"/>
      <c r="LP328" s="249"/>
      <c r="LQ328" s="249"/>
      <c r="LR328" s="249"/>
      <c r="LS328" s="249"/>
      <c r="LT328" s="249"/>
      <c r="LU328" s="249"/>
      <c r="LV328" s="249"/>
      <c r="LW328" s="249"/>
      <c r="LX328" s="249"/>
      <c r="LY328" s="249"/>
      <c r="LZ328" s="249"/>
      <c r="MA328" s="249"/>
      <c r="MB328" s="249"/>
      <c r="MC328" s="249"/>
      <c r="MD328" s="249"/>
      <c r="ME328" s="249"/>
      <c r="MF328" s="249"/>
      <c r="MG328" s="249"/>
      <c r="MH328" s="249"/>
      <c r="MI328" s="249"/>
      <c r="MJ328" s="249"/>
      <c r="MK328" s="249"/>
      <c r="ML328" s="249"/>
      <c r="MM328" s="249"/>
      <c r="MN328" s="249"/>
      <c r="MO328" s="249"/>
      <c r="MP328" s="249"/>
      <c r="MQ328" s="249"/>
      <c r="MR328" s="249"/>
      <c r="MS328" s="249"/>
      <c r="MT328" s="249"/>
      <c r="MU328" s="249"/>
      <c r="MV328" s="249"/>
      <c r="MW328" s="249"/>
      <c r="MX328" s="249"/>
      <c r="MY328" s="249"/>
      <c r="MZ328" s="249"/>
      <c r="NA328" s="249"/>
      <c r="NB328" s="249"/>
      <c r="NC328" s="249"/>
      <c r="ND328" s="249"/>
      <c r="NE328" s="249"/>
      <c r="NF328" s="249"/>
      <c r="NG328" s="249"/>
      <c r="NH328" s="249"/>
      <c r="NI328" s="249"/>
      <c r="NJ328" s="249"/>
      <c r="NK328" s="249"/>
      <c r="NL328" s="249"/>
      <c r="NM328" s="249"/>
      <c r="NN328" s="249"/>
      <c r="NO328" s="249"/>
      <c r="NP328" s="249"/>
      <c r="NQ328" s="249"/>
      <c r="NR328" s="249"/>
      <c r="NS328" s="249"/>
      <c r="NT328" s="249"/>
      <c r="NU328" s="249"/>
      <c r="NV328" s="249"/>
      <c r="NW328" s="249"/>
      <c r="NX328" s="249"/>
      <c r="NY328" s="249"/>
      <c r="NZ328" s="249"/>
      <c r="OA328" s="249"/>
      <c r="OB328" s="249"/>
      <c r="OC328" s="249"/>
      <c r="OD328" s="249"/>
      <c r="OE328" s="249"/>
      <c r="OF328" s="249"/>
      <c r="OG328" s="249"/>
      <c r="OH328" s="249"/>
      <c r="OI328" s="249"/>
      <c r="OJ328" s="249"/>
      <c r="OK328" s="249"/>
      <c r="OL328" s="249"/>
      <c r="OM328" s="249"/>
      <c r="ON328" s="249"/>
      <c r="OO328" s="249"/>
      <c r="OP328" s="249"/>
      <c r="OQ328" s="249"/>
      <c r="OR328" s="249"/>
      <c r="OS328" s="249"/>
      <c r="OT328" s="249"/>
      <c r="OU328" s="249"/>
      <c r="OV328" s="249"/>
      <c r="OW328" s="249"/>
      <c r="OX328" s="249"/>
      <c r="OY328" s="249"/>
      <c r="OZ328" s="249"/>
      <c r="PA328" s="249"/>
      <c r="PB328" s="249"/>
      <c r="PC328" s="249"/>
      <c r="PD328" s="249"/>
      <c r="PE328" s="249"/>
      <c r="PF328" s="249"/>
      <c r="PG328" s="249"/>
      <c r="PH328" s="249"/>
      <c r="PI328" s="249"/>
      <c r="PJ328" s="249"/>
      <c r="PK328" s="249"/>
      <c r="PL328" s="249"/>
      <c r="PM328" s="249"/>
      <c r="PN328" s="249"/>
      <c r="PO328" s="249"/>
      <c r="PP328" s="249"/>
      <c r="PQ328" s="249"/>
      <c r="PR328" s="249"/>
      <c r="PS328" s="249"/>
      <c r="PT328" s="249"/>
      <c r="PU328" s="249"/>
      <c r="PV328" s="249"/>
      <c r="PW328" s="249"/>
      <c r="PX328" s="249"/>
      <c r="PY328" s="249"/>
      <c r="PZ328" s="249"/>
      <c r="QA328" s="249"/>
      <c r="QB328" s="249"/>
      <c r="QC328" s="249"/>
      <c r="QD328" s="249"/>
      <c r="QE328" s="249"/>
      <c r="QF328" s="249"/>
      <c r="QG328" s="249"/>
      <c r="QH328" s="249"/>
      <c r="QI328" s="249"/>
      <c r="QJ328" s="249"/>
      <c r="QK328" s="249"/>
      <c r="QL328" s="249"/>
      <c r="QM328" s="249"/>
      <c r="QN328" s="249"/>
      <c r="QO328" s="249"/>
      <c r="QP328" s="249"/>
      <c r="QQ328" s="249"/>
      <c r="QR328" s="249"/>
      <c r="QS328" s="249"/>
      <c r="QT328" s="249"/>
      <c r="QU328" s="249"/>
      <c r="QV328" s="249"/>
      <c r="QW328" s="249"/>
      <c r="QX328" s="249"/>
      <c r="QY328" s="249"/>
      <c r="QZ328" s="249"/>
      <c r="RA328" s="249"/>
      <c r="RB328" s="249"/>
      <c r="RC328" s="249"/>
      <c r="RD328" s="249"/>
      <c r="RE328" s="249"/>
      <c r="RF328" s="249"/>
      <c r="RG328" s="249"/>
      <c r="RH328" s="249"/>
      <c r="RI328" s="249"/>
      <c r="RJ328" s="249"/>
      <c r="RK328" s="249"/>
      <c r="RL328" s="249"/>
      <c r="RM328" s="249"/>
      <c r="RN328" s="249"/>
      <c r="RO328" s="249"/>
      <c r="RP328" s="249"/>
      <c r="RQ328" s="249"/>
      <c r="RR328" s="249"/>
      <c r="RS328" s="249"/>
      <c r="RT328" s="249"/>
      <c r="RU328" s="249"/>
      <c r="RV328" s="249"/>
      <c r="RW328" s="249"/>
      <c r="RX328" s="249"/>
      <c r="RY328" s="249"/>
      <c r="RZ328" s="249"/>
      <c r="SA328" s="249"/>
      <c r="SB328" s="249"/>
      <c r="SC328" s="249"/>
      <c r="SD328" s="249"/>
      <c r="SE328" s="249"/>
      <c r="SF328" s="249"/>
      <c r="SG328" s="249"/>
      <c r="SH328" s="249"/>
      <c r="SI328" s="249"/>
      <c r="SJ328" s="249"/>
      <c r="SK328" s="249"/>
      <c r="SL328" s="249"/>
      <c r="SM328" s="249"/>
      <c r="SN328" s="249"/>
      <c r="SO328" s="249"/>
      <c r="SP328" s="249"/>
      <c r="SQ328" s="249"/>
      <c r="SR328" s="249"/>
      <c r="SS328" s="249"/>
      <c r="ST328" s="249"/>
      <c r="SU328" s="249"/>
      <c r="SV328" s="249"/>
      <c r="SW328" s="249"/>
      <c r="SX328" s="249"/>
      <c r="SY328" s="249"/>
      <c r="SZ328" s="249"/>
      <c r="TA328" s="249"/>
      <c r="TB328" s="249"/>
      <c r="TC328" s="249"/>
      <c r="TD328" s="249"/>
      <c r="TE328" s="249"/>
      <c r="TF328" s="249"/>
      <c r="TG328" s="249"/>
      <c r="TH328" s="249"/>
      <c r="TI328" s="249"/>
      <c r="TJ328" s="249"/>
      <c r="TK328" s="249"/>
      <c r="TL328" s="249"/>
      <c r="TM328" s="249"/>
      <c r="TN328" s="249"/>
      <c r="TO328" s="249"/>
      <c r="TP328" s="249"/>
      <c r="TQ328" s="249"/>
      <c r="TR328" s="249"/>
      <c r="TS328" s="249"/>
      <c r="TT328" s="249"/>
      <c r="TU328" s="249"/>
      <c r="TV328" s="249"/>
      <c r="TW328" s="249"/>
      <c r="TX328" s="249"/>
      <c r="TY328" s="249"/>
      <c r="TZ328" s="249"/>
      <c r="UA328" s="249"/>
      <c r="UB328" s="249"/>
      <c r="UC328" s="249"/>
      <c r="UD328" s="249"/>
      <c r="UE328" s="249"/>
      <c r="UF328" s="249"/>
      <c r="UG328" s="249"/>
      <c r="UH328" s="249"/>
      <c r="UI328" s="249"/>
      <c r="UJ328" s="249"/>
      <c r="UK328" s="249"/>
      <c r="UL328" s="249"/>
      <c r="UM328" s="249"/>
      <c r="UN328" s="249"/>
      <c r="UO328" s="249"/>
      <c r="UP328" s="249"/>
      <c r="UQ328" s="249"/>
      <c r="UR328" s="249"/>
      <c r="US328" s="249"/>
      <c r="UT328" s="249"/>
      <c r="UU328" s="249"/>
      <c r="UV328" s="249"/>
      <c r="UW328" s="249"/>
      <c r="UX328" s="249"/>
      <c r="UY328" s="249"/>
      <c r="UZ328" s="249"/>
      <c r="VA328" s="249"/>
      <c r="VB328" s="249"/>
      <c r="VC328" s="249"/>
      <c r="VD328" s="249"/>
      <c r="VE328" s="249"/>
      <c r="VF328" s="249"/>
      <c r="VG328" s="249"/>
      <c r="VH328" s="249"/>
      <c r="VI328" s="249"/>
      <c r="VJ328" s="249"/>
      <c r="VK328" s="249"/>
      <c r="VL328" s="249"/>
      <c r="VM328" s="249"/>
      <c r="VN328" s="249"/>
      <c r="VO328" s="249"/>
      <c r="VP328" s="249"/>
      <c r="VQ328" s="249"/>
      <c r="VR328" s="249"/>
      <c r="VS328" s="249"/>
      <c r="VT328" s="249"/>
      <c r="VU328" s="249"/>
      <c r="VV328" s="249"/>
      <c r="VW328" s="249"/>
      <c r="VX328" s="249"/>
      <c r="VY328" s="249"/>
      <c r="VZ328" s="249"/>
      <c r="WA328" s="249"/>
      <c r="WB328" s="249"/>
      <c r="WC328" s="249"/>
      <c r="WD328" s="249"/>
      <c r="WE328" s="249"/>
      <c r="WF328" s="249"/>
      <c r="WG328" s="249"/>
      <c r="WH328" s="249"/>
      <c r="WI328" s="249"/>
      <c r="WJ328" s="249"/>
      <c r="WK328" s="249"/>
      <c r="WL328" s="249"/>
      <c r="WM328" s="249"/>
      <c r="WN328" s="249"/>
      <c r="WO328" s="249"/>
      <c r="WP328" s="249"/>
      <c r="WQ328" s="249"/>
      <c r="WR328" s="249"/>
      <c r="WS328" s="249"/>
      <c r="WT328" s="249"/>
      <c r="WU328" s="249"/>
      <c r="WV328" s="249"/>
      <c r="WW328" s="249"/>
      <c r="WX328" s="249"/>
      <c r="WY328" s="249"/>
      <c r="WZ328" s="249"/>
      <c r="XA328" s="249"/>
      <c r="XB328" s="249"/>
      <c r="XC328" s="249"/>
      <c r="XD328" s="249"/>
      <c r="XE328" s="249"/>
      <c r="XF328" s="249"/>
      <c r="XG328" s="249"/>
      <c r="XH328" s="249"/>
      <c r="XI328" s="249"/>
      <c r="XJ328" s="249"/>
      <c r="XK328" s="249"/>
      <c r="XL328" s="249"/>
      <c r="XM328" s="249"/>
      <c r="XN328" s="249"/>
      <c r="XO328" s="249"/>
      <c r="XP328" s="249"/>
      <c r="XQ328" s="249"/>
      <c r="XR328" s="249"/>
      <c r="XS328" s="249"/>
      <c r="XT328" s="249"/>
      <c r="XU328" s="249"/>
      <c r="XV328" s="249"/>
      <c r="XW328" s="249"/>
      <c r="XX328" s="249"/>
      <c r="XY328" s="249"/>
      <c r="XZ328" s="249"/>
      <c r="YA328" s="249"/>
      <c r="YB328" s="249"/>
      <c r="YC328" s="249"/>
      <c r="YD328" s="249"/>
      <c r="YE328" s="249"/>
      <c r="YF328" s="249"/>
      <c r="YG328" s="249"/>
      <c r="YH328" s="249"/>
      <c r="YI328" s="249"/>
      <c r="YJ328" s="249"/>
      <c r="YK328" s="249"/>
      <c r="YL328" s="249"/>
      <c r="YM328" s="249"/>
      <c r="YN328" s="249"/>
      <c r="YO328" s="249"/>
      <c r="YP328" s="249"/>
      <c r="YQ328" s="249"/>
      <c r="YR328" s="249"/>
      <c r="YS328" s="249"/>
      <c r="YT328" s="249"/>
      <c r="YU328" s="249"/>
      <c r="YV328" s="249"/>
      <c r="YW328" s="249"/>
      <c r="YX328" s="249"/>
      <c r="YY328" s="249"/>
      <c r="YZ328" s="249"/>
      <c r="ZA328" s="249"/>
      <c r="ZB328" s="249"/>
      <c r="ZC328" s="249"/>
      <c r="ZD328" s="249"/>
      <c r="ZE328" s="249"/>
      <c r="ZF328" s="249"/>
      <c r="ZG328" s="249"/>
      <c r="ZH328" s="249"/>
      <c r="ZI328" s="249"/>
      <c r="ZJ328" s="249"/>
      <c r="ZK328" s="249"/>
      <c r="ZL328" s="249"/>
      <c r="ZM328" s="249"/>
      <c r="ZN328" s="249"/>
      <c r="ZO328" s="249"/>
      <c r="ZP328" s="249"/>
      <c r="ZQ328" s="249"/>
      <c r="ZR328" s="249"/>
      <c r="ZS328" s="249"/>
      <c r="ZT328" s="249"/>
      <c r="ZU328" s="249"/>
      <c r="ZV328" s="249"/>
      <c r="ZW328" s="249"/>
      <c r="ZX328" s="249"/>
      <c r="ZY328" s="249"/>
      <c r="ZZ328" s="249"/>
      <c r="AAA328" s="249"/>
      <c r="AAB328" s="249"/>
      <c r="AAC328" s="249"/>
      <c r="AAD328" s="249"/>
      <c r="AAE328" s="249"/>
      <c r="AAF328" s="249"/>
      <c r="AAG328" s="249"/>
      <c r="AAH328" s="249"/>
      <c r="AAI328" s="249"/>
      <c r="AAJ328" s="249"/>
      <c r="AAK328" s="249"/>
      <c r="AAL328" s="249"/>
      <c r="AAM328" s="249"/>
      <c r="AAN328" s="249"/>
      <c r="AAO328" s="249"/>
      <c r="AAP328" s="249"/>
      <c r="AAQ328" s="249"/>
      <c r="AAR328" s="249"/>
      <c r="AAS328" s="249"/>
      <c r="AAT328" s="249"/>
      <c r="AAU328" s="249"/>
      <c r="AAV328" s="249"/>
      <c r="AAW328" s="249"/>
      <c r="AAX328" s="249"/>
      <c r="AAY328" s="249"/>
      <c r="AAZ328" s="249"/>
      <c r="ABA328" s="249"/>
      <c r="ABB328" s="249"/>
      <c r="ABC328" s="249"/>
      <c r="ABD328" s="249"/>
      <c r="ABE328" s="249"/>
      <c r="ABF328" s="249"/>
      <c r="ABG328" s="249"/>
      <c r="ABH328" s="249"/>
      <c r="ABI328" s="249"/>
      <c r="ABJ328" s="249"/>
      <c r="ABK328" s="249"/>
      <c r="ABL328" s="249"/>
      <c r="ABM328" s="249"/>
      <c r="ABN328" s="249"/>
      <c r="ABO328" s="249"/>
      <c r="ABP328" s="249"/>
      <c r="ABQ328" s="249"/>
      <c r="ABR328" s="249"/>
      <c r="ABS328" s="249"/>
      <c r="ABT328" s="249"/>
      <c r="ABU328" s="249"/>
      <c r="ABV328" s="249"/>
      <c r="ABW328" s="249"/>
      <c r="ABX328" s="249"/>
      <c r="ABY328" s="249"/>
      <c r="ABZ328" s="249"/>
      <c r="ACA328" s="249"/>
      <c r="ACB328" s="249"/>
      <c r="ACC328" s="249"/>
      <c r="ACD328" s="249"/>
      <c r="ACE328" s="249"/>
      <c r="ACF328" s="249"/>
      <c r="ACG328" s="249"/>
      <c r="ACH328" s="249"/>
      <c r="ACI328" s="249"/>
      <c r="ACJ328" s="249"/>
      <c r="ACK328" s="249"/>
      <c r="ACL328" s="249"/>
      <c r="ACM328" s="249"/>
      <c r="ACN328" s="249"/>
      <c r="ACO328" s="249"/>
      <c r="ACP328" s="249"/>
      <c r="ACQ328" s="249"/>
      <c r="ACR328" s="249"/>
      <c r="ACS328" s="249"/>
      <c r="ACT328" s="249"/>
      <c r="ACU328" s="249"/>
      <c r="ACV328" s="249"/>
      <c r="ACW328" s="249"/>
      <c r="ACX328" s="249"/>
      <c r="ACY328" s="249"/>
      <c r="ACZ328" s="249"/>
      <c r="ADA328" s="249"/>
      <c r="ADB328" s="249"/>
      <c r="ADC328" s="249"/>
      <c r="ADD328" s="249"/>
      <c r="ADE328" s="249"/>
      <c r="ADF328" s="249"/>
      <c r="ADG328" s="249"/>
      <c r="ADH328" s="249"/>
      <c r="ADI328" s="249"/>
      <c r="ADJ328" s="249"/>
      <c r="ADK328" s="249"/>
      <c r="ADL328" s="249"/>
      <c r="ADM328" s="249"/>
      <c r="ADN328" s="249"/>
      <c r="ADO328" s="249"/>
      <c r="ADP328" s="249"/>
      <c r="ADQ328" s="249"/>
      <c r="ADR328" s="249"/>
      <c r="ADS328" s="249"/>
      <c r="ADT328" s="249"/>
      <c r="ADU328" s="249"/>
      <c r="ADV328" s="249"/>
      <c r="ADW328" s="249"/>
      <c r="ADX328" s="249"/>
      <c r="ADY328" s="249"/>
      <c r="ADZ328" s="249"/>
      <c r="AEA328" s="249"/>
      <c r="AEB328" s="249"/>
      <c r="AEC328" s="249"/>
      <c r="AED328" s="249"/>
      <c r="AEE328" s="249"/>
      <c r="AEF328" s="249"/>
      <c r="AEG328" s="249"/>
      <c r="AEH328" s="249"/>
      <c r="AEI328" s="249"/>
      <c r="AEJ328" s="249"/>
      <c r="AEK328" s="249"/>
      <c r="AEL328" s="249"/>
      <c r="AEM328" s="249"/>
      <c r="AEN328" s="249"/>
      <c r="AEO328" s="249"/>
      <c r="AEP328" s="249"/>
      <c r="AEQ328" s="249"/>
      <c r="AER328" s="249"/>
      <c r="AES328" s="249"/>
      <c r="AET328" s="249"/>
      <c r="AEU328" s="249"/>
      <c r="AEV328" s="249"/>
      <c r="AEW328" s="249"/>
      <c r="AEX328" s="249"/>
      <c r="AEY328" s="249"/>
      <c r="AEZ328" s="249"/>
      <c r="AFA328" s="249"/>
      <c r="AFB328" s="249"/>
      <c r="AFC328" s="249"/>
      <c r="AFD328" s="249"/>
      <c r="AFE328" s="249"/>
      <c r="AFF328" s="249"/>
      <c r="AFG328" s="249"/>
      <c r="AFH328" s="249"/>
      <c r="AFI328" s="249"/>
      <c r="AFJ328" s="249"/>
      <c r="AFK328" s="249"/>
      <c r="AFL328" s="249"/>
      <c r="AFM328" s="249"/>
      <c r="AFN328" s="249"/>
      <c r="AFO328" s="249"/>
      <c r="AFP328" s="249"/>
      <c r="AFQ328" s="249"/>
      <c r="AFR328" s="249"/>
      <c r="AFS328" s="249"/>
      <c r="AFT328" s="249"/>
      <c r="AFU328" s="249"/>
      <c r="AFV328" s="249"/>
      <c r="AFW328" s="249"/>
      <c r="AFX328" s="249"/>
      <c r="AFY328" s="249"/>
      <c r="AFZ328" s="249"/>
      <c r="AGA328" s="249"/>
      <c r="AGB328" s="249"/>
      <c r="AGC328" s="249"/>
      <c r="AGD328" s="249"/>
      <c r="AGE328" s="249"/>
      <c r="AGF328" s="249"/>
      <c r="AGG328" s="249"/>
      <c r="AGH328" s="249"/>
      <c r="AGI328" s="249"/>
      <c r="AGJ328" s="249"/>
      <c r="AGK328" s="249"/>
      <c r="AGL328" s="249"/>
      <c r="AGM328" s="249"/>
      <c r="AGN328" s="249"/>
      <c r="AGO328" s="249"/>
      <c r="AGP328" s="249"/>
      <c r="AGQ328" s="249"/>
      <c r="AGR328" s="249"/>
      <c r="AGS328" s="249"/>
      <c r="AGT328" s="249"/>
      <c r="AGU328" s="249"/>
      <c r="AGV328" s="249"/>
      <c r="AGW328" s="249"/>
      <c r="AGX328" s="249"/>
      <c r="AGY328" s="249"/>
      <c r="AGZ328" s="249"/>
      <c r="AHA328" s="249"/>
      <c r="AHB328" s="249"/>
      <c r="AHC328" s="249"/>
      <c r="AHD328" s="249"/>
      <c r="AHE328" s="249"/>
      <c r="AHF328" s="249"/>
      <c r="AHG328" s="249"/>
      <c r="AHH328" s="249"/>
      <c r="AHI328" s="249"/>
      <c r="AHJ328" s="249"/>
      <c r="AHK328" s="249"/>
      <c r="AHL328" s="249"/>
      <c r="AHM328" s="249"/>
      <c r="AHN328" s="249"/>
      <c r="AHO328" s="249"/>
      <c r="AHP328" s="249"/>
      <c r="AHQ328" s="249"/>
      <c r="AHR328" s="249"/>
      <c r="AHS328" s="249"/>
      <c r="AHT328" s="249"/>
      <c r="AHU328" s="249"/>
      <c r="AHV328" s="249"/>
      <c r="AHW328" s="249"/>
      <c r="AHX328" s="249"/>
      <c r="AHY328" s="249"/>
      <c r="AHZ328" s="249"/>
      <c r="AIA328" s="249"/>
      <c r="AIB328" s="249"/>
      <c r="AIC328" s="249"/>
      <c r="AID328" s="249"/>
      <c r="AIE328" s="249"/>
      <c r="AIF328" s="249"/>
      <c r="AIG328" s="249"/>
      <c r="AIH328" s="249"/>
      <c r="AII328" s="249"/>
      <c r="AIJ328" s="249"/>
      <c r="AIK328" s="249"/>
      <c r="AIL328" s="249"/>
      <c r="AIM328" s="249"/>
      <c r="AIN328" s="249"/>
      <c r="AIO328" s="249"/>
      <c r="AIP328" s="249"/>
      <c r="AIQ328" s="249"/>
      <c r="AIR328" s="249"/>
      <c r="AIS328" s="249"/>
      <c r="AIT328" s="249"/>
      <c r="AIU328" s="249"/>
      <c r="AIV328" s="249"/>
      <c r="AIW328" s="249"/>
      <c r="AIX328" s="249"/>
      <c r="AIY328" s="249"/>
      <c r="AIZ328" s="249"/>
      <c r="AJA328" s="249"/>
      <c r="AJB328" s="249"/>
      <c r="AJC328" s="249"/>
      <c r="AJD328" s="249"/>
      <c r="AJE328" s="249"/>
      <c r="AJF328" s="249"/>
      <c r="AJG328" s="249"/>
      <c r="AJH328" s="249"/>
      <c r="AJI328" s="249"/>
      <c r="AJJ328" s="249"/>
      <c r="AJK328" s="249"/>
      <c r="AJL328" s="249"/>
      <c r="AJM328" s="249"/>
      <c r="AJN328" s="249"/>
      <c r="AJO328" s="249"/>
      <c r="AJP328" s="249"/>
      <c r="AJQ328" s="249"/>
      <c r="AJR328" s="249"/>
      <c r="AJS328" s="249"/>
      <c r="AJT328" s="249"/>
      <c r="AJU328" s="249"/>
      <c r="AJV328" s="249"/>
      <c r="AJW328" s="249"/>
      <c r="AJX328" s="249"/>
      <c r="AJY328" s="249"/>
      <c r="AJZ328" s="249"/>
      <c r="AKA328" s="249"/>
      <c r="AKB328" s="249"/>
      <c r="AKC328" s="249"/>
      <c r="AKD328" s="249"/>
      <c r="AKE328" s="249"/>
      <c r="AKF328" s="249"/>
      <c r="AKG328" s="249"/>
      <c r="AKH328" s="249"/>
      <c r="AKI328" s="249"/>
      <c r="AKJ328" s="249"/>
      <c r="AKK328" s="249"/>
      <c r="AKL328" s="249"/>
      <c r="AKM328" s="249"/>
      <c r="AKN328" s="249"/>
      <c r="AKO328" s="249"/>
      <c r="AKP328" s="249"/>
      <c r="AKQ328" s="249"/>
      <c r="AKR328" s="249"/>
      <c r="AKS328" s="249"/>
      <c r="AKT328" s="249"/>
      <c r="AKU328" s="249"/>
      <c r="AKV328" s="249"/>
      <c r="AKW328" s="249"/>
      <c r="AKX328" s="249"/>
      <c r="AKY328" s="249"/>
      <c r="AKZ328" s="249"/>
      <c r="ALA328" s="249"/>
      <c r="ALB328" s="249"/>
      <c r="ALC328" s="249"/>
      <c r="ALD328" s="249"/>
      <c r="ALE328" s="249"/>
      <c r="ALF328" s="249"/>
      <c r="ALG328" s="249"/>
      <c r="ALH328" s="249"/>
      <c r="ALI328" s="249"/>
      <c r="ALJ328" s="249"/>
      <c r="ALK328" s="249"/>
      <c r="ALL328" s="249"/>
      <c r="ALM328" s="249"/>
      <c r="ALN328" s="249"/>
      <c r="ALO328" s="249"/>
      <c r="ALP328" s="249"/>
      <c r="ALQ328" s="249"/>
      <c r="ALR328" s="249"/>
      <c r="ALS328" s="249"/>
      <c r="ALT328" s="249"/>
      <c r="ALU328" s="249"/>
      <c r="ALV328" s="249"/>
      <c r="ALW328" s="249"/>
      <c r="ALX328" s="249"/>
      <c r="ALY328" s="249"/>
      <c r="ALZ328" s="249"/>
      <c r="AMA328" s="249"/>
      <c r="AMB328" s="249"/>
      <c r="AMC328" s="249"/>
      <c r="AMD328" s="249"/>
      <c r="AME328" s="249"/>
      <c r="AMF328" s="249"/>
      <c r="AMG328" s="249"/>
      <c r="AMH328" s="249"/>
      <c r="AMI328" s="249"/>
      <c r="AMJ328" s="249"/>
      <c r="AMK328" s="249"/>
      <c r="AML328" s="249"/>
      <c r="AMM328" s="249"/>
      <c r="AMN328" s="249"/>
      <c r="AMO328" s="249"/>
      <c r="AMP328" s="249"/>
      <c r="AMQ328" s="249"/>
      <c r="AMR328" s="249"/>
      <c r="AMS328" s="249"/>
      <c r="AMT328" s="249"/>
      <c r="AMU328" s="249"/>
      <c r="AMV328" s="249"/>
      <c r="AMW328" s="249"/>
      <c r="AMX328" s="249"/>
      <c r="AMY328" s="249"/>
      <c r="AMZ328" s="249"/>
      <c r="ANA328" s="249"/>
      <c r="ANB328" s="249"/>
      <c r="ANC328" s="249"/>
      <c r="AND328" s="249"/>
      <c r="ANE328" s="249"/>
      <c r="ANF328" s="249"/>
      <c r="ANG328" s="249"/>
      <c r="ANH328" s="249"/>
      <c r="ANI328" s="249"/>
      <c r="ANJ328" s="249"/>
      <c r="ANK328" s="249"/>
      <c r="ANL328" s="249"/>
      <c r="ANM328" s="249"/>
      <c r="ANN328" s="249"/>
      <c r="ANO328" s="249"/>
      <c r="ANP328" s="249"/>
      <c r="ANQ328" s="249"/>
      <c r="ANR328" s="249"/>
      <c r="ANS328" s="249"/>
      <c r="ANT328" s="249"/>
      <c r="ANU328" s="249"/>
      <c r="ANV328" s="249"/>
      <c r="ANW328" s="249"/>
      <c r="ANX328" s="249"/>
      <c r="ANY328" s="249"/>
      <c r="ANZ328" s="249"/>
      <c r="AOA328" s="249"/>
      <c r="AOB328" s="249"/>
      <c r="AOC328" s="249"/>
      <c r="AOD328" s="249"/>
      <c r="AOE328" s="249"/>
      <c r="AOF328" s="249"/>
      <c r="AOG328" s="249"/>
      <c r="AOH328" s="249"/>
      <c r="AOI328" s="249"/>
      <c r="AOJ328" s="249"/>
      <c r="AOK328" s="249"/>
      <c r="AOL328" s="249"/>
      <c r="AOM328" s="249"/>
      <c r="AON328" s="249"/>
      <c r="AOO328" s="249"/>
      <c r="AOP328" s="249"/>
      <c r="AOQ328" s="249"/>
      <c r="AOR328" s="249"/>
      <c r="AOS328" s="249"/>
      <c r="AOT328" s="249"/>
      <c r="AOU328" s="249"/>
      <c r="AOV328" s="249"/>
      <c r="AOW328" s="249"/>
      <c r="AOX328" s="249"/>
      <c r="AOY328" s="249"/>
      <c r="AOZ328" s="249"/>
      <c r="APA328" s="249"/>
      <c r="APB328" s="249"/>
      <c r="APC328" s="249"/>
      <c r="APD328" s="249"/>
      <c r="APE328" s="249"/>
      <c r="APF328" s="249"/>
      <c r="APG328" s="249"/>
      <c r="APH328" s="249"/>
      <c r="API328" s="249"/>
      <c r="APJ328" s="249"/>
      <c r="APK328" s="249"/>
      <c r="APL328" s="249"/>
      <c r="APM328" s="249"/>
      <c r="APN328" s="249"/>
      <c r="APO328" s="249"/>
      <c r="APP328" s="249"/>
    </row>
    <row r="329" spans="1:1108" s="221" customFormat="1">
      <c r="A329" s="42">
        <v>612</v>
      </c>
      <c r="B329" s="168">
        <v>315</v>
      </c>
      <c r="C329" s="102" t="s">
        <v>701</v>
      </c>
      <c r="D329" s="174" t="s">
        <v>1624</v>
      </c>
      <c r="E329" s="74" t="s">
        <v>1599</v>
      </c>
      <c r="F329" s="302" t="s">
        <v>1601</v>
      </c>
      <c r="G329" s="310" t="s">
        <v>1600</v>
      </c>
      <c r="H329" s="310" t="s">
        <v>1603</v>
      </c>
      <c r="I329" s="310" t="s">
        <v>1602</v>
      </c>
      <c r="J329" s="173" t="s">
        <v>1625</v>
      </c>
      <c r="K329" s="173" t="s">
        <v>1626</v>
      </c>
      <c r="L329" s="74" t="s">
        <v>1627</v>
      </c>
      <c r="M329" s="10" t="s">
        <v>1628</v>
      </c>
      <c r="N329" s="74" t="s">
        <v>201</v>
      </c>
      <c r="O329" s="177">
        <v>100985</v>
      </c>
      <c r="P329" s="401">
        <v>6</v>
      </c>
      <c r="Q329" s="401" t="s">
        <v>0</v>
      </c>
      <c r="R329" s="401"/>
      <c r="S329" s="109" t="s">
        <v>0</v>
      </c>
      <c r="T329" s="109"/>
      <c r="U329" s="109" t="s">
        <v>0</v>
      </c>
      <c r="V329" s="109">
        <v>12.5</v>
      </c>
      <c r="W329" s="109" t="s">
        <v>0</v>
      </c>
      <c r="X329" s="109">
        <v>6</v>
      </c>
      <c r="Y329" s="109" t="s">
        <v>0</v>
      </c>
      <c r="Z329" s="109"/>
      <c r="AA329" s="109" t="s">
        <v>0</v>
      </c>
      <c r="AB329" s="109"/>
      <c r="AC329" s="109" t="s">
        <v>0</v>
      </c>
      <c r="AD329" s="109"/>
      <c r="AE329" s="109" t="s">
        <v>0</v>
      </c>
      <c r="AF329" s="77"/>
      <c r="AG329" s="78"/>
      <c r="AH329" s="78"/>
      <c r="AI329" s="77" t="s">
        <v>0</v>
      </c>
      <c r="AJ329" s="78"/>
      <c r="AK329" s="78"/>
      <c r="AL329" s="25" t="s">
        <v>11</v>
      </c>
      <c r="AM329" s="25"/>
      <c r="AN329" s="25"/>
      <c r="AO329" s="25"/>
      <c r="AP329" s="111">
        <v>1</v>
      </c>
      <c r="AQ329" s="111" t="s">
        <v>7</v>
      </c>
      <c r="AR329" s="83"/>
      <c r="AS329" s="83"/>
      <c r="AT329" s="265"/>
      <c r="AU329" s="266"/>
      <c r="AV329" s="266"/>
      <c r="AW329" s="74" t="s">
        <v>206</v>
      </c>
      <c r="AX329" s="74" t="s">
        <v>207</v>
      </c>
      <c r="AY329" s="74" t="s">
        <v>208</v>
      </c>
      <c r="AZ329" s="74" t="s">
        <v>209</v>
      </c>
      <c r="BA329" s="152" t="s">
        <v>12</v>
      </c>
      <c r="BB329" s="419" t="s">
        <v>1520</v>
      </c>
      <c r="BC329" s="419" t="s">
        <v>1521</v>
      </c>
      <c r="BD329" s="419" t="s">
        <v>1522</v>
      </c>
      <c r="BE329" s="95" t="s">
        <v>1599</v>
      </c>
      <c r="BF329" s="95" t="s">
        <v>145</v>
      </c>
      <c r="BG329" s="95" t="s">
        <v>1608</v>
      </c>
      <c r="BH329" s="95" t="s">
        <v>90</v>
      </c>
      <c r="BI329" s="173"/>
      <c r="BJ329" s="173"/>
      <c r="BK329" s="173"/>
      <c r="BL329" s="173"/>
      <c r="BM329" s="155" t="s">
        <v>215</v>
      </c>
      <c r="BN329" s="154" t="s">
        <v>216</v>
      </c>
      <c r="BO329" s="154" t="s">
        <v>217</v>
      </c>
      <c r="BP329" s="154" t="s">
        <v>218</v>
      </c>
      <c r="BQ329" s="155" t="s">
        <v>219</v>
      </c>
      <c r="BR329" s="154" t="s">
        <v>220</v>
      </c>
      <c r="BS329" s="121" t="s">
        <v>221</v>
      </c>
      <c r="BT329" s="121" t="s">
        <v>222</v>
      </c>
      <c r="BU329" s="121" t="s">
        <v>215</v>
      </c>
      <c r="BV329" s="121" t="s">
        <v>216</v>
      </c>
      <c r="BW329" s="121" t="s">
        <v>217</v>
      </c>
      <c r="BX329" s="121" t="s">
        <v>218</v>
      </c>
      <c r="BY329" s="121" t="s">
        <v>283</v>
      </c>
      <c r="BZ329" s="154"/>
      <c r="CA329" s="154"/>
      <c r="CB329" s="154"/>
      <c r="CC329" s="154"/>
      <c r="CD329" s="154"/>
      <c r="CE329" s="154"/>
      <c r="CF329" s="154"/>
      <c r="CG329" s="154"/>
      <c r="CH329" s="154"/>
      <c r="CI329" s="154"/>
      <c r="CJ329" s="154"/>
      <c r="CK329" s="91"/>
      <c r="CL329" s="91"/>
      <c r="CM329" s="91"/>
      <c r="CN329" s="91"/>
      <c r="CO329" s="91"/>
      <c r="CP329" s="91"/>
      <c r="CQ329" s="91"/>
      <c r="CR329" s="91"/>
      <c r="CS329" s="91"/>
      <c r="CT329" s="91"/>
      <c r="CU329" s="91"/>
      <c r="CV329" s="91"/>
      <c r="CW329" s="91"/>
      <c r="CX329" s="91"/>
      <c r="CY329" s="91"/>
      <c r="CZ329" s="91"/>
      <c r="DA329" s="92"/>
      <c r="DB329" s="92"/>
      <c r="DC329" s="92"/>
      <c r="DD329" s="92"/>
      <c r="DE329" s="91" t="s">
        <v>12</v>
      </c>
      <c r="DF329" s="92"/>
      <c r="DG329" s="91"/>
      <c r="DH329" s="91"/>
      <c r="DI329" s="92"/>
      <c r="DJ329" s="91"/>
      <c r="DK329" s="91"/>
      <c r="DL329" s="91"/>
      <c r="DM329" s="127" t="s">
        <v>283</v>
      </c>
      <c r="DN329" s="127" t="s">
        <v>283</v>
      </c>
      <c r="DO329" s="127" t="s">
        <v>283</v>
      </c>
      <c r="DP329" s="127"/>
      <c r="DQ329" s="91"/>
      <c r="DR329" s="91"/>
      <c r="DS329" s="91"/>
      <c r="DT329" s="91"/>
      <c r="DU329" s="91"/>
      <c r="DV329" s="91"/>
      <c r="DW329" s="91"/>
      <c r="DX329" s="91"/>
      <c r="DY329" s="91"/>
      <c r="DZ329" s="91"/>
      <c r="EA329" s="91"/>
      <c r="EB329" s="91"/>
      <c r="EC329" s="91"/>
      <c r="ED329" s="91"/>
      <c r="EE329" s="91"/>
      <c r="EF329" s="91"/>
      <c r="EG329" s="94"/>
      <c r="EH329" s="94"/>
      <c r="EI329" s="95"/>
      <c r="EJ329" s="95"/>
      <c r="EK329" s="96"/>
      <c r="EL329" s="74"/>
      <c r="EM329" s="74"/>
      <c r="EN329" s="137"/>
      <c r="EO329" s="185"/>
      <c r="EP329" s="185"/>
      <c r="EQ329" s="185" t="s">
        <v>1629</v>
      </c>
      <c r="ER329" s="185" t="s">
        <v>1630</v>
      </c>
      <c r="ES329" s="185" t="s">
        <v>1631</v>
      </c>
      <c r="ET329" s="185"/>
      <c r="EU329" s="185"/>
      <c r="EV329" s="137"/>
      <c r="EW329" s="137"/>
      <c r="EX329" s="356"/>
      <c r="EY329" s="356"/>
      <c r="EZ329" s="356" t="s">
        <v>678</v>
      </c>
      <c r="FA329" s="356" t="s">
        <v>703</v>
      </c>
      <c r="FB329" s="356" t="s">
        <v>1632</v>
      </c>
      <c r="FC329" s="356"/>
      <c r="FD329" s="356"/>
      <c r="FE329" s="356"/>
      <c r="FF329" s="248"/>
      <c r="FG329" s="248"/>
      <c r="FH329" s="248"/>
      <c r="FI329" s="248"/>
      <c r="FJ329" s="248"/>
      <c r="FK329" s="248"/>
      <c r="FL329" s="135">
        <v>1</v>
      </c>
      <c r="FM329" s="136"/>
      <c r="FN329" s="136"/>
      <c r="FO329" s="136"/>
      <c r="FP329" s="136"/>
      <c r="FQ329" s="136"/>
      <c r="FR329" s="136"/>
      <c r="FS329" s="136"/>
      <c r="FT329" s="136"/>
      <c r="FU329" s="136"/>
      <c r="FV329" s="136"/>
      <c r="FW329" s="249"/>
      <c r="FX329" s="249"/>
      <c r="FY329" s="249"/>
      <c r="FZ329" s="249"/>
      <c r="GA329" s="249"/>
      <c r="GB329" s="249"/>
      <c r="GC329" s="249"/>
      <c r="GD329" s="249"/>
      <c r="GE329" s="249"/>
      <c r="GF329" s="249"/>
      <c r="GG329" s="249"/>
      <c r="GH329" s="249"/>
      <c r="GI329" s="249"/>
      <c r="GJ329" s="249"/>
      <c r="GK329" s="249"/>
      <c r="GL329" s="249"/>
      <c r="GM329" s="249"/>
      <c r="GN329" s="249"/>
      <c r="GO329" s="249"/>
      <c r="GP329" s="249"/>
      <c r="GQ329" s="249"/>
      <c r="GR329" s="249"/>
      <c r="GS329" s="249"/>
      <c r="GT329" s="249"/>
      <c r="GU329" s="249"/>
      <c r="GV329" s="249"/>
      <c r="GW329" s="249"/>
      <c r="GX329" s="249"/>
      <c r="GY329" s="249"/>
      <c r="GZ329" s="249"/>
      <c r="HA329" s="249"/>
      <c r="HB329" s="249"/>
      <c r="HC329" s="249"/>
      <c r="HD329" s="249"/>
      <c r="HE329" s="249"/>
      <c r="HF329" s="249"/>
      <c r="HG329" s="249"/>
      <c r="HH329" s="249"/>
      <c r="HI329" s="249"/>
      <c r="HJ329" s="249"/>
      <c r="HK329" s="249"/>
      <c r="HL329" s="249"/>
      <c r="HM329" s="249"/>
      <c r="HN329" s="249"/>
      <c r="HO329" s="249"/>
      <c r="HP329" s="249"/>
      <c r="HQ329" s="249"/>
      <c r="HR329" s="249"/>
      <c r="HS329" s="249"/>
      <c r="HT329" s="249"/>
      <c r="HU329" s="249"/>
      <c r="HV329" s="249"/>
      <c r="HW329" s="249"/>
      <c r="HX329" s="249"/>
      <c r="HY329" s="249"/>
      <c r="HZ329" s="249"/>
      <c r="IA329" s="249"/>
      <c r="IB329" s="249"/>
      <c r="IC329" s="249"/>
      <c r="ID329" s="249"/>
      <c r="IE329" s="249"/>
      <c r="IF329" s="249"/>
      <c r="IG329" s="249"/>
      <c r="IH329" s="249"/>
      <c r="II329" s="249"/>
      <c r="IJ329" s="249"/>
      <c r="IK329" s="249"/>
      <c r="IL329" s="249"/>
      <c r="IM329" s="249"/>
      <c r="IN329" s="249"/>
      <c r="IO329" s="249"/>
      <c r="IP329" s="249"/>
      <c r="IQ329" s="249"/>
      <c r="IR329" s="249"/>
      <c r="IS329" s="249"/>
      <c r="IT329" s="249"/>
      <c r="IU329" s="249"/>
      <c r="IV329" s="249"/>
      <c r="IW329" s="249"/>
      <c r="IX329" s="249"/>
      <c r="IY329" s="249"/>
      <c r="IZ329" s="249"/>
      <c r="JA329" s="249"/>
      <c r="JB329" s="249"/>
      <c r="JC329" s="249"/>
      <c r="JD329" s="249"/>
      <c r="JE329" s="249"/>
      <c r="JF329" s="249"/>
      <c r="JG329" s="249"/>
      <c r="JH329" s="249"/>
      <c r="JI329" s="249"/>
      <c r="JJ329" s="249"/>
      <c r="JK329" s="249"/>
      <c r="JL329" s="249"/>
      <c r="JM329" s="249"/>
      <c r="JN329" s="249"/>
      <c r="JO329" s="249"/>
      <c r="JP329" s="249"/>
      <c r="JQ329" s="249"/>
      <c r="JR329" s="249"/>
      <c r="JS329" s="249"/>
      <c r="JT329" s="249"/>
      <c r="JU329" s="249"/>
      <c r="JV329" s="249"/>
      <c r="JW329" s="249"/>
      <c r="JX329" s="249"/>
      <c r="JY329" s="249"/>
      <c r="JZ329" s="249"/>
      <c r="KA329" s="249"/>
      <c r="KB329" s="249"/>
      <c r="KC329" s="249"/>
      <c r="KD329" s="249"/>
      <c r="KE329" s="249"/>
      <c r="KF329" s="249"/>
      <c r="KG329" s="249"/>
      <c r="KH329" s="249"/>
      <c r="KI329" s="249"/>
      <c r="KJ329" s="249"/>
      <c r="KK329" s="249"/>
      <c r="KL329" s="249"/>
      <c r="KM329" s="249"/>
      <c r="KN329" s="249"/>
      <c r="KO329" s="249"/>
      <c r="KP329" s="249"/>
      <c r="KQ329" s="249"/>
      <c r="KR329" s="249"/>
      <c r="KS329" s="249"/>
      <c r="KT329" s="249"/>
      <c r="KU329" s="249"/>
      <c r="KV329" s="249"/>
      <c r="KW329" s="249"/>
      <c r="KX329" s="249"/>
      <c r="KY329" s="249"/>
      <c r="KZ329" s="249"/>
      <c r="LA329" s="249"/>
      <c r="LB329" s="249"/>
      <c r="LC329" s="249"/>
      <c r="LD329" s="249"/>
      <c r="LE329" s="249"/>
      <c r="LF329" s="249"/>
      <c r="LG329" s="249"/>
      <c r="LH329" s="249"/>
      <c r="LI329" s="249"/>
      <c r="LJ329" s="249"/>
      <c r="LK329" s="249"/>
      <c r="LL329" s="249"/>
      <c r="LM329" s="249"/>
      <c r="LN329" s="249"/>
      <c r="LO329" s="249"/>
      <c r="LP329" s="249"/>
      <c r="LQ329" s="249"/>
      <c r="LR329" s="249"/>
      <c r="LS329" s="249"/>
      <c r="LT329" s="249"/>
      <c r="LU329" s="249"/>
      <c r="LV329" s="249"/>
      <c r="LW329" s="249"/>
      <c r="LX329" s="249"/>
      <c r="LY329" s="249"/>
      <c r="LZ329" s="249"/>
      <c r="MA329" s="249"/>
      <c r="MB329" s="249"/>
      <c r="MC329" s="249"/>
      <c r="MD329" s="249"/>
      <c r="ME329" s="249"/>
      <c r="MF329" s="249"/>
      <c r="MG329" s="249"/>
      <c r="MH329" s="249"/>
      <c r="MI329" s="249"/>
      <c r="MJ329" s="249"/>
      <c r="MK329" s="249"/>
      <c r="ML329" s="249"/>
      <c r="MM329" s="249"/>
      <c r="MN329" s="249"/>
      <c r="MO329" s="249"/>
      <c r="MP329" s="249"/>
      <c r="MQ329" s="249"/>
      <c r="MR329" s="249"/>
      <c r="MS329" s="249"/>
      <c r="MT329" s="249"/>
      <c r="MU329" s="249"/>
      <c r="MV329" s="249"/>
      <c r="MW329" s="249"/>
      <c r="MX329" s="249"/>
      <c r="MY329" s="249"/>
      <c r="MZ329" s="249"/>
      <c r="NA329" s="249"/>
      <c r="NB329" s="249"/>
      <c r="NC329" s="249"/>
      <c r="ND329" s="249"/>
      <c r="NE329" s="249"/>
      <c r="NF329" s="249"/>
      <c r="NG329" s="249"/>
      <c r="NH329" s="249"/>
      <c r="NI329" s="249"/>
      <c r="NJ329" s="249"/>
      <c r="NK329" s="249"/>
      <c r="NL329" s="249"/>
      <c r="NM329" s="249"/>
      <c r="NN329" s="249"/>
      <c r="NO329" s="249"/>
      <c r="NP329" s="249"/>
      <c r="NQ329" s="249"/>
      <c r="NR329" s="249"/>
      <c r="NS329" s="249"/>
      <c r="NT329" s="249"/>
      <c r="NU329" s="249"/>
      <c r="NV329" s="249"/>
      <c r="NW329" s="249"/>
      <c r="NX329" s="249"/>
      <c r="NY329" s="249"/>
      <c r="NZ329" s="249"/>
      <c r="OA329" s="249"/>
      <c r="OB329" s="249"/>
      <c r="OC329" s="249"/>
      <c r="OD329" s="249"/>
      <c r="OE329" s="249"/>
      <c r="OF329" s="249"/>
      <c r="OG329" s="249"/>
      <c r="OH329" s="249"/>
      <c r="OI329" s="249"/>
      <c r="OJ329" s="249"/>
      <c r="OK329" s="249"/>
      <c r="OL329" s="249"/>
      <c r="OM329" s="249"/>
      <c r="ON329" s="249"/>
      <c r="OO329" s="249"/>
      <c r="OP329" s="249"/>
      <c r="OQ329" s="249"/>
      <c r="OR329" s="249"/>
      <c r="OS329" s="249"/>
      <c r="OT329" s="249"/>
      <c r="OU329" s="249"/>
      <c r="OV329" s="249"/>
      <c r="OW329" s="249"/>
      <c r="OX329" s="249"/>
      <c r="OY329" s="249"/>
      <c r="OZ329" s="249"/>
      <c r="PA329" s="249"/>
      <c r="PB329" s="249"/>
      <c r="PC329" s="249"/>
      <c r="PD329" s="249"/>
      <c r="PE329" s="249"/>
      <c r="PF329" s="249"/>
      <c r="PG329" s="249"/>
      <c r="PH329" s="249"/>
      <c r="PI329" s="249"/>
      <c r="PJ329" s="249"/>
      <c r="PK329" s="249"/>
      <c r="PL329" s="249"/>
      <c r="PM329" s="249"/>
      <c r="PN329" s="249"/>
      <c r="PO329" s="249"/>
      <c r="PP329" s="249"/>
      <c r="PQ329" s="249"/>
      <c r="PR329" s="249"/>
      <c r="PS329" s="249"/>
      <c r="PT329" s="249"/>
      <c r="PU329" s="249"/>
      <c r="PV329" s="249"/>
      <c r="PW329" s="249"/>
      <c r="PX329" s="249"/>
      <c r="PY329" s="249"/>
      <c r="PZ329" s="249"/>
      <c r="QA329" s="249"/>
      <c r="QB329" s="249"/>
      <c r="QC329" s="249"/>
      <c r="QD329" s="249"/>
      <c r="QE329" s="249"/>
      <c r="QF329" s="249"/>
      <c r="QG329" s="249"/>
      <c r="QH329" s="249"/>
      <c r="QI329" s="249"/>
      <c r="QJ329" s="249"/>
      <c r="QK329" s="249"/>
      <c r="QL329" s="249"/>
      <c r="QM329" s="249"/>
      <c r="QN329" s="249"/>
      <c r="QO329" s="249"/>
      <c r="QP329" s="249"/>
      <c r="QQ329" s="249"/>
      <c r="QR329" s="249"/>
      <c r="QS329" s="249"/>
      <c r="QT329" s="249"/>
      <c r="QU329" s="249"/>
      <c r="QV329" s="249"/>
      <c r="QW329" s="249"/>
      <c r="QX329" s="249"/>
      <c r="QY329" s="249"/>
      <c r="QZ329" s="249"/>
      <c r="RA329" s="249"/>
      <c r="RB329" s="249"/>
      <c r="RC329" s="249"/>
      <c r="RD329" s="249"/>
      <c r="RE329" s="249"/>
      <c r="RF329" s="249"/>
      <c r="RG329" s="249"/>
      <c r="RH329" s="249"/>
      <c r="RI329" s="249"/>
      <c r="RJ329" s="249"/>
      <c r="RK329" s="249"/>
      <c r="RL329" s="249"/>
      <c r="RM329" s="249"/>
      <c r="RN329" s="249"/>
      <c r="RO329" s="249"/>
      <c r="RP329" s="249"/>
      <c r="RQ329" s="249"/>
      <c r="RR329" s="249"/>
      <c r="RS329" s="249"/>
      <c r="RT329" s="249"/>
      <c r="RU329" s="249"/>
      <c r="RV329" s="249"/>
      <c r="RW329" s="249"/>
      <c r="RX329" s="249"/>
      <c r="RY329" s="249"/>
      <c r="RZ329" s="249"/>
      <c r="SA329" s="249"/>
      <c r="SB329" s="249"/>
      <c r="SC329" s="249"/>
      <c r="SD329" s="249"/>
      <c r="SE329" s="249"/>
      <c r="SF329" s="249"/>
      <c r="SG329" s="249"/>
      <c r="SH329" s="249"/>
      <c r="SI329" s="249"/>
      <c r="SJ329" s="249"/>
      <c r="SK329" s="249"/>
      <c r="SL329" s="249"/>
      <c r="SM329" s="249"/>
      <c r="SN329" s="249"/>
      <c r="SO329" s="249"/>
      <c r="SP329" s="249"/>
      <c r="SQ329" s="249"/>
      <c r="SR329" s="249"/>
      <c r="SS329" s="249"/>
      <c r="ST329" s="249"/>
      <c r="SU329" s="249"/>
      <c r="SV329" s="249"/>
      <c r="SW329" s="249"/>
      <c r="SX329" s="249"/>
      <c r="SY329" s="249"/>
      <c r="SZ329" s="249"/>
      <c r="TA329" s="249"/>
      <c r="TB329" s="249"/>
      <c r="TC329" s="249"/>
      <c r="TD329" s="249"/>
      <c r="TE329" s="249"/>
      <c r="TF329" s="249"/>
      <c r="TG329" s="249"/>
      <c r="TH329" s="249"/>
      <c r="TI329" s="249"/>
      <c r="TJ329" s="249"/>
      <c r="TK329" s="249"/>
      <c r="TL329" s="249"/>
      <c r="TM329" s="249"/>
      <c r="TN329" s="249"/>
      <c r="TO329" s="249"/>
      <c r="TP329" s="249"/>
      <c r="TQ329" s="249"/>
      <c r="TR329" s="249"/>
      <c r="TS329" s="249"/>
      <c r="TT329" s="249"/>
      <c r="TU329" s="249"/>
      <c r="TV329" s="249"/>
      <c r="TW329" s="249"/>
      <c r="TX329" s="249"/>
      <c r="TY329" s="249"/>
      <c r="TZ329" s="249"/>
      <c r="UA329" s="249"/>
      <c r="UB329" s="249"/>
      <c r="UC329" s="249"/>
      <c r="UD329" s="249"/>
      <c r="UE329" s="249"/>
      <c r="UF329" s="249"/>
      <c r="UG329" s="249"/>
      <c r="UH329" s="249"/>
      <c r="UI329" s="249"/>
      <c r="UJ329" s="249"/>
      <c r="UK329" s="249"/>
      <c r="UL329" s="249"/>
      <c r="UM329" s="249"/>
      <c r="UN329" s="249"/>
      <c r="UO329" s="249"/>
      <c r="UP329" s="249"/>
      <c r="UQ329" s="249"/>
      <c r="UR329" s="249"/>
      <c r="US329" s="249"/>
      <c r="UT329" s="249"/>
      <c r="UU329" s="249"/>
      <c r="UV329" s="249"/>
      <c r="UW329" s="249"/>
      <c r="UX329" s="249"/>
      <c r="UY329" s="249"/>
      <c r="UZ329" s="249"/>
      <c r="VA329" s="249"/>
      <c r="VB329" s="249"/>
      <c r="VC329" s="249"/>
      <c r="VD329" s="249"/>
      <c r="VE329" s="249"/>
      <c r="VF329" s="249"/>
      <c r="VG329" s="249"/>
      <c r="VH329" s="249"/>
      <c r="VI329" s="249"/>
      <c r="VJ329" s="249"/>
      <c r="VK329" s="249"/>
      <c r="VL329" s="249"/>
      <c r="VM329" s="249"/>
      <c r="VN329" s="249"/>
      <c r="VO329" s="249"/>
      <c r="VP329" s="249"/>
      <c r="VQ329" s="249"/>
      <c r="VR329" s="249"/>
      <c r="VS329" s="249"/>
      <c r="VT329" s="249"/>
      <c r="VU329" s="249"/>
      <c r="VV329" s="249"/>
      <c r="VW329" s="249"/>
      <c r="VX329" s="249"/>
      <c r="VY329" s="249"/>
      <c r="VZ329" s="249"/>
      <c r="WA329" s="249"/>
      <c r="WB329" s="249"/>
      <c r="WC329" s="249"/>
      <c r="WD329" s="249"/>
      <c r="WE329" s="249"/>
      <c r="WF329" s="249"/>
      <c r="WG329" s="249"/>
      <c r="WH329" s="249"/>
      <c r="WI329" s="249"/>
      <c r="WJ329" s="249"/>
      <c r="WK329" s="249"/>
      <c r="WL329" s="249"/>
      <c r="WM329" s="249"/>
      <c r="WN329" s="249"/>
      <c r="WO329" s="249"/>
      <c r="WP329" s="249"/>
      <c r="WQ329" s="249"/>
      <c r="WR329" s="249"/>
      <c r="WS329" s="249"/>
      <c r="WT329" s="249"/>
      <c r="WU329" s="249"/>
      <c r="WV329" s="249"/>
      <c r="WW329" s="249"/>
      <c r="WX329" s="249"/>
      <c r="WY329" s="249"/>
      <c r="WZ329" s="249"/>
      <c r="XA329" s="249"/>
      <c r="XB329" s="249"/>
      <c r="XC329" s="249"/>
      <c r="XD329" s="249"/>
      <c r="XE329" s="249"/>
      <c r="XF329" s="249"/>
      <c r="XG329" s="249"/>
      <c r="XH329" s="249"/>
      <c r="XI329" s="249"/>
      <c r="XJ329" s="249"/>
      <c r="XK329" s="249"/>
      <c r="XL329" s="249"/>
      <c r="XM329" s="249"/>
      <c r="XN329" s="249"/>
      <c r="XO329" s="249"/>
      <c r="XP329" s="249"/>
      <c r="XQ329" s="249"/>
      <c r="XR329" s="249"/>
      <c r="XS329" s="249"/>
      <c r="XT329" s="249"/>
      <c r="XU329" s="249"/>
      <c r="XV329" s="249"/>
      <c r="XW329" s="249"/>
      <c r="XX329" s="249"/>
      <c r="XY329" s="249"/>
      <c r="XZ329" s="249"/>
      <c r="YA329" s="249"/>
      <c r="YB329" s="249"/>
      <c r="YC329" s="249"/>
      <c r="YD329" s="249"/>
      <c r="YE329" s="249"/>
      <c r="YF329" s="249"/>
      <c r="YG329" s="249"/>
      <c r="YH329" s="249"/>
      <c r="YI329" s="249"/>
      <c r="YJ329" s="249"/>
      <c r="YK329" s="249"/>
      <c r="YL329" s="249"/>
      <c r="YM329" s="249"/>
      <c r="YN329" s="249"/>
      <c r="YO329" s="249"/>
      <c r="YP329" s="249"/>
      <c r="YQ329" s="249"/>
      <c r="YR329" s="249"/>
      <c r="YS329" s="249"/>
      <c r="YT329" s="249"/>
      <c r="YU329" s="249"/>
      <c r="YV329" s="249"/>
      <c r="YW329" s="249"/>
      <c r="YX329" s="249"/>
      <c r="YY329" s="249"/>
      <c r="YZ329" s="249"/>
      <c r="ZA329" s="249"/>
      <c r="ZB329" s="249"/>
      <c r="ZC329" s="249"/>
      <c r="ZD329" s="249"/>
      <c r="ZE329" s="249"/>
      <c r="ZF329" s="249"/>
      <c r="ZG329" s="249"/>
      <c r="ZH329" s="249"/>
      <c r="ZI329" s="249"/>
      <c r="ZJ329" s="249"/>
      <c r="ZK329" s="249"/>
      <c r="ZL329" s="249"/>
      <c r="ZM329" s="249"/>
      <c r="ZN329" s="249"/>
      <c r="ZO329" s="249"/>
      <c r="ZP329" s="249"/>
      <c r="ZQ329" s="249"/>
      <c r="ZR329" s="249"/>
      <c r="ZS329" s="249"/>
      <c r="ZT329" s="249"/>
      <c r="ZU329" s="249"/>
      <c r="ZV329" s="249"/>
      <c r="ZW329" s="249"/>
      <c r="ZX329" s="249"/>
      <c r="ZY329" s="249"/>
      <c r="ZZ329" s="249"/>
      <c r="AAA329" s="249"/>
      <c r="AAB329" s="249"/>
      <c r="AAC329" s="249"/>
      <c r="AAD329" s="249"/>
      <c r="AAE329" s="249"/>
      <c r="AAF329" s="249"/>
      <c r="AAG329" s="249"/>
      <c r="AAH329" s="249"/>
      <c r="AAI329" s="249"/>
      <c r="AAJ329" s="249"/>
      <c r="AAK329" s="249"/>
      <c r="AAL329" s="249"/>
      <c r="AAM329" s="249"/>
      <c r="AAN329" s="249"/>
      <c r="AAO329" s="249"/>
      <c r="AAP329" s="249"/>
      <c r="AAQ329" s="249"/>
      <c r="AAR329" s="249"/>
      <c r="AAS329" s="249"/>
      <c r="AAT329" s="249"/>
      <c r="AAU329" s="249"/>
      <c r="AAV329" s="249"/>
      <c r="AAW329" s="249"/>
      <c r="AAX329" s="249"/>
      <c r="AAY329" s="249"/>
      <c r="AAZ329" s="249"/>
      <c r="ABA329" s="249"/>
      <c r="ABB329" s="249"/>
      <c r="ABC329" s="249"/>
      <c r="ABD329" s="249"/>
      <c r="ABE329" s="249"/>
      <c r="ABF329" s="249"/>
      <c r="ABG329" s="249"/>
      <c r="ABH329" s="249"/>
      <c r="ABI329" s="249"/>
      <c r="ABJ329" s="249"/>
      <c r="ABK329" s="249"/>
      <c r="ABL329" s="249"/>
      <c r="ABM329" s="249"/>
      <c r="ABN329" s="249"/>
      <c r="ABO329" s="249"/>
      <c r="ABP329" s="249"/>
      <c r="ABQ329" s="249"/>
      <c r="ABR329" s="249"/>
      <c r="ABS329" s="249"/>
      <c r="ABT329" s="249"/>
      <c r="ABU329" s="249"/>
      <c r="ABV329" s="249"/>
      <c r="ABW329" s="249"/>
      <c r="ABX329" s="249"/>
      <c r="ABY329" s="249"/>
      <c r="ABZ329" s="249"/>
      <c r="ACA329" s="249"/>
      <c r="ACB329" s="249"/>
      <c r="ACC329" s="249"/>
      <c r="ACD329" s="249"/>
      <c r="ACE329" s="249"/>
      <c r="ACF329" s="249"/>
      <c r="ACG329" s="249"/>
      <c r="ACH329" s="249"/>
      <c r="ACI329" s="249"/>
      <c r="ACJ329" s="249"/>
      <c r="ACK329" s="249"/>
      <c r="ACL329" s="249"/>
      <c r="ACM329" s="249"/>
      <c r="ACN329" s="249"/>
      <c r="ACO329" s="249"/>
      <c r="ACP329" s="249"/>
      <c r="ACQ329" s="249"/>
      <c r="ACR329" s="249"/>
      <c r="ACS329" s="249"/>
      <c r="ACT329" s="249"/>
      <c r="ACU329" s="249"/>
      <c r="ACV329" s="249"/>
      <c r="ACW329" s="249"/>
      <c r="ACX329" s="249"/>
      <c r="ACY329" s="249"/>
      <c r="ACZ329" s="249"/>
      <c r="ADA329" s="249"/>
      <c r="ADB329" s="249"/>
      <c r="ADC329" s="249"/>
      <c r="ADD329" s="249"/>
      <c r="ADE329" s="249"/>
      <c r="ADF329" s="249"/>
      <c r="ADG329" s="249"/>
      <c r="ADH329" s="249"/>
      <c r="ADI329" s="249"/>
      <c r="ADJ329" s="249"/>
      <c r="ADK329" s="249"/>
      <c r="ADL329" s="249"/>
      <c r="ADM329" s="249"/>
      <c r="ADN329" s="249"/>
      <c r="ADO329" s="249"/>
      <c r="ADP329" s="249"/>
      <c r="ADQ329" s="249"/>
      <c r="ADR329" s="249"/>
      <c r="ADS329" s="249"/>
      <c r="ADT329" s="249"/>
      <c r="ADU329" s="249"/>
      <c r="ADV329" s="249"/>
      <c r="ADW329" s="249"/>
      <c r="ADX329" s="249"/>
      <c r="ADY329" s="249"/>
      <c r="ADZ329" s="249"/>
      <c r="AEA329" s="249"/>
      <c r="AEB329" s="249"/>
      <c r="AEC329" s="249"/>
      <c r="AED329" s="249"/>
      <c r="AEE329" s="249"/>
      <c r="AEF329" s="249"/>
      <c r="AEG329" s="249"/>
      <c r="AEH329" s="249"/>
      <c r="AEI329" s="249"/>
      <c r="AEJ329" s="249"/>
      <c r="AEK329" s="249"/>
      <c r="AEL329" s="249"/>
      <c r="AEM329" s="249"/>
      <c r="AEN329" s="249"/>
      <c r="AEO329" s="249"/>
      <c r="AEP329" s="249"/>
      <c r="AEQ329" s="249"/>
      <c r="AER329" s="249"/>
      <c r="AES329" s="249"/>
      <c r="AET329" s="249"/>
      <c r="AEU329" s="249"/>
      <c r="AEV329" s="249"/>
      <c r="AEW329" s="249"/>
      <c r="AEX329" s="249"/>
      <c r="AEY329" s="249"/>
      <c r="AEZ329" s="249"/>
      <c r="AFA329" s="249"/>
      <c r="AFB329" s="249"/>
      <c r="AFC329" s="249"/>
      <c r="AFD329" s="249"/>
      <c r="AFE329" s="249"/>
      <c r="AFF329" s="249"/>
      <c r="AFG329" s="249"/>
      <c r="AFH329" s="249"/>
      <c r="AFI329" s="249"/>
      <c r="AFJ329" s="249"/>
      <c r="AFK329" s="249"/>
      <c r="AFL329" s="249"/>
      <c r="AFM329" s="249"/>
      <c r="AFN329" s="249"/>
      <c r="AFO329" s="249"/>
      <c r="AFP329" s="249"/>
      <c r="AFQ329" s="249"/>
      <c r="AFR329" s="249"/>
      <c r="AFS329" s="249"/>
      <c r="AFT329" s="249"/>
      <c r="AFU329" s="249"/>
      <c r="AFV329" s="249"/>
      <c r="AFW329" s="249"/>
      <c r="AFX329" s="249"/>
      <c r="AFY329" s="249"/>
      <c r="AFZ329" s="249"/>
      <c r="AGA329" s="249"/>
      <c r="AGB329" s="249"/>
      <c r="AGC329" s="249"/>
      <c r="AGD329" s="249"/>
      <c r="AGE329" s="249"/>
      <c r="AGF329" s="249"/>
      <c r="AGG329" s="249"/>
      <c r="AGH329" s="249"/>
      <c r="AGI329" s="249"/>
      <c r="AGJ329" s="249"/>
      <c r="AGK329" s="249"/>
      <c r="AGL329" s="249"/>
      <c r="AGM329" s="249"/>
      <c r="AGN329" s="249"/>
      <c r="AGO329" s="249"/>
      <c r="AGP329" s="249"/>
      <c r="AGQ329" s="249"/>
      <c r="AGR329" s="249"/>
      <c r="AGS329" s="249"/>
      <c r="AGT329" s="249"/>
      <c r="AGU329" s="249"/>
      <c r="AGV329" s="249"/>
      <c r="AGW329" s="249"/>
      <c r="AGX329" s="249"/>
      <c r="AGY329" s="249"/>
      <c r="AGZ329" s="249"/>
      <c r="AHA329" s="249"/>
      <c r="AHB329" s="249"/>
      <c r="AHC329" s="249"/>
      <c r="AHD329" s="249"/>
      <c r="AHE329" s="249"/>
      <c r="AHF329" s="249"/>
      <c r="AHG329" s="249"/>
      <c r="AHH329" s="249"/>
      <c r="AHI329" s="249"/>
      <c r="AHJ329" s="249"/>
      <c r="AHK329" s="249"/>
      <c r="AHL329" s="249"/>
      <c r="AHM329" s="249"/>
      <c r="AHN329" s="249"/>
      <c r="AHO329" s="249"/>
      <c r="AHP329" s="249"/>
      <c r="AHQ329" s="249"/>
      <c r="AHR329" s="249"/>
      <c r="AHS329" s="249"/>
      <c r="AHT329" s="249"/>
      <c r="AHU329" s="249"/>
      <c r="AHV329" s="249"/>
      <c r="AHW329" s="249"/>
      <c r="AHX329" s="249"/>
      <c r="AHY329" s="249"/>
      <c r="AHZ329" s="249"/>
      <c r="AIA329" s="249"/>
      <c r="AIB329" s="249"/>
      <c r="AIC329" s="249"/>
      <c r="AID329" s="249"/>
      <c r="AIE329" s="249"/>
      <c r="AIF329" s="249"/>
      <c r="AIG329" s="249"/>
      <c r="AIH329" s="249"/>
      <c r="AII329" s="249"/>
      <c r="AIJ329" s="249"/>
      <c r="AIK329" s="249"/>
      <c r="AIL329" s="249"/>
      <c r="AIM329" s="249"/>
      <c r="AIN329" s="249"/>
      <c r="AIO329" s="249"/>
      <c r="AIP329" s="249"/>
      <c r="AIQ329" s="249"/>
      <c r="AIR329" s="249"/>
      <c r="AIS329" s="249"/>
      <c r="AIT329" s="249"/>
      <c r="AIU329" s="249"/>
      <c r="AIV329" s="249"/>
      <c r="AIW329" s="249"/>
      <c r="AIX329" s="249"/>
      <c r="AIY329" s="249"/>
      <c r="AIZ329" s="249"/>
      <c r="AJA329" s="249"/>
      <c r="AJB329" s="249"/>
      <c r="AJC329" s="249"/>
      <c r="AJD329" s="249"/>
      <c r="AJE329" s="249"/>
      <c r="AJF329" s="249"/>
      <c r="AJG329" s="249"/>
      <c r="AJH329" s="249"/>
      <c r="AJI329" s="249"/>
      <c r="AJJ329" s="249"/>
      <c r="AJK329" s="249"/>
      <c r="AJL329" s="249"/>
      <c r="AJM329" s="249"/>
      <c r="AJN329" s="249"/>
      <c r="AJO329" s="249"/>
      <c r="AJP329" s="249"/>
      <c r="AJQ329" s="249"/>
      <c r="AJR329" s="249"/>
      <c r="AJS329" s="249"/>
      <c r="AJT329" s="249"/>
      <c r="AJU329" s="249"/>
      <c r="AJV329" s="249"/>
      <c r="AJW329" s="249"/>
      <c r="AJX329" s="249"/>
      <c r="AJY329" s="249"/>
      <c r="AJZ329" s="249"/>
      <c r="AKA329" s="249"/>
      <c r="AKB329" s="249"/>
      <c r="AKC329" s="249"/>
      <c r="AKD329" s="249"/>
      <c r="AKE329" s="249"/>
      <c r="AKF329" s="249"/>
      <c r="AKG329" s="249"/>
      <c r="AKH329" s="249"/>
      <c r="AKI329" s="249"/>
      <c r="AKJ329" s="249"/>
      <c r="AKK329" s="249"/>
      <c r="AKL329" s="249"/>
      <c r="AKM329" s="249"/>
      <c r="AKN329" s="249"/>
      <c r="AKO329" s="249"/>
      <c r="AKP329" s="249"/>
      <c r="AKQ329" s="249"/>
      <c r="AKR329" s="249"/>
      <c r="AKS329" s="249"/>
      <c r="AKT329" s="249"/>
      <c r="AKU329" s="249"/>
      <c r="AKV329" s="249"/>
      <c r="AKW329" s="249"/>
      <c r="AKX329" s="249"/>
      <c r="AKY329" s="249"/>
      <c r="AKZ329" s="249"/>
      <c r="ALA329" s="249"/>
      <c r="ALB329" s="249"/>
      <c r="ALC329" s="249"/>
      <c r="ALD329" s="249"/>
      <c r="ALE329" s="249"/>
      <c r="ALF329" s="249"/>
      <c r="ALG329" s="249"/>
      <c r="ALH329" s="249"/>
      <c r="ALI329" s="249"/>
      <c r="ALJ329" s="249"/>
      <c r="ALK329" s="249"/>
      <c r="ALL329" s="249"/>
      <c r="ALM329" s="249"/>
      <c r="ALN329" s="249"/>
      <c r="ALO329" s="249"/>
      <c r="ALP329" s="249"/>
      <c r="ALQ329" s="249"/>
      <c r="ALR329" s="249"/>
      <c r="ALS329" s="249"/>
      <c r="ALT329" s="249"/>
      <c r="ALU329" s="249"/>
      <c r="ALV329" s="249"/>
      <c r="ALW329" s="249"/>
      <c r="ALX329" s="249"/>
      <c r="ALY329" s="249"/>
      <c r="ALZ329" s="249"/>
      <c r="AMA329" s="249"/>
      <c r="AMB329" s="249"/>
      <c r="AMC329" s="249"/>
      <c r="AMD329" s="249"/>
      <c r="AME329" s="249"/>
      <c r="AMF329" s="249"/>
      <c r="AMG329" s="249"/>
      <c r="AMH329" s="249"/>
      <c r="AMI329" s="249"/>
      <c r="AMJ329" s="249"/>
      <c r="AMK329" s="249"/>
      <c r="AML329" s="249"/>
      <c r="AMM329" s="249"/>
      <c r="AMN329" s="249"/>
      <c r="AMO329" s="249"/>
      <c r="AMP329" s="249"/>
      <c r="AMQ329" s="249"/>
      <c r="AMR329" s="249"/>
      <c r="AMS329" s="249"/>
      <c r="AMT329" s="249"/>
      <c r="AMU329" s="249"/>
      <c r="AMV329" s="249"/>
      <c r="AMW329" s="249"/>
      <c r="AMX329" s="249"/>
      <c r="AMY329" s="249"/>
      <c r="AMZ329" s="249"/>
      <c r="ANA329" s="249"/>
      <c r="ANB329" s="249"/>
      <c r="ANC329" s="249"/>
      <c r="AND329" s="249"/>
      <c r="ANE329" s="249"/>
      <c r="ANF329" s="249"/>
      <c r="ANG329" s="249"/>
      <c r="ANH329" s="249"/>
      <c r="ANI329" s="249"/>
      <c r="ANJ329" s="249"/>
      <c r="ANK329" s="249"/>
      <c r="ANL329" s="249"/>
      <c r="ANM329" s="249"/>
      <c r="ANN329" s="249"/>
      <c r="ANO329" s="249"/>
      <c r="ANP329" s="249"/>
      <c r="ANQ329" s="249"/>
      <c r="ANR329" s="249"/>
      <c r="ANS329" s="249"/>
      <c r="ANT329" s="249"/>
      <c r="ANU329" s="249"/>
      <c r="ANV329" s="249"/>
      <c r="ANW329" s="249"/>
      <c r="ANX329" s="249"/>
      <c r="ANY329" s="249"/>
      <c r="ANZ329" s="249"/>
      <c r="AOA329" s="249"/>
      <c r="AOB329" s="249"/>
      <c r="AOC329" s="249"/>
      <c r="AOD329" s="249"/>
      <c r="AOE329" s="249"/>
      <c r="AOF329" s="249"/>
      <c r="AOG329" s="249"/>
      <c r="AOH329" s="249"/>
      <c r="AOI329" s="249"/>
      <c r="AOJ329" s="249"/>
      <c r="AOK329" s="249"/>
      <c r="AOL329" s="249"/>
      <c r="AOM329" s="249"/>
      <c r="AON329" s="249"/>
      <c r="AOO329" s="249"/>
      <c r="AOP329" s="249"/>
      <c r="AOQ329" s="249"/>
      <c r="AOR329" s="249"/>
      <c r="AOS329" s="249"/>
      <c r="AOT329" s="249"/>
      <c r="AOU329" s="249"/>
      <c r="AOV329" s="249"/>
      <c r="AOW329" s="249"/>
      <c r="AOX329" s="249"/>
      <c r="AOY329" s="249"/>
      <c r="AOZ329" s="249"/>
      <c r="APA329" s="249"/>
      <c r="APB329" s="249"/>
      <c r="APC329" s="249"/>
      <c r="APD329" s="249"/>
      <c r="APE329" s="249"/>
      <c r="APF329" s="249"/>
      <c r="APG329" s="249"/>
      <c r="APH329" s="249"/>
      <c r="API329" s="249"/>
      <c r="APJ329" s="249"/>
      <c r="APK329" s="249"/>
      <c r="APL329" s="249"/>
      <c r="APM329" s="249"/>
      <c r="APN329" s="249"/>
      <c r="APO329" s="249"/>
      <c r="APP329" s="249"/>
    </row>
    <row r="330" spans="1:1108" s="221" customFormat="1">
      <c r="A330" s="42">
        <v>613</v>
      </c>
      <c r="B330" s="168">
        <v>316</v>
      </c>
      <c r="C330" s="102" t="s">
        <v>614</v>
      </c>
      <c r="D330" s="174" t="s">
        <v>1624</v>
      </c>
      <c r="E330" s="74" t="s">
        <v>1599</v>
      </c>
      <c r="F330" s="302" t="s">
        <v>1634</v>
      </c>
      <c r="G330" s="310" t="s">
        <v>1633</v>
      </c>
      <c r="H330" s="310" t="s">
        <v>1636</v>
      </c>
      <c r="I330" s="310" t="s">
        <v>1635</v>
      </c>
      <c r="J330" s="173" t="s">
        <v>1637</v>
      </c>
      <c r="K330" s="173" t="s">
        <v>1638</v>
      </c>
      <c r="L330" s="74" t="s">
        <v>1639</v>
      </c>
      <c r="M330" s="10" t="s">
        <v>1640</v>
      </c>
      <c r="N330" s="74" t="s">
        <v>322</v>
      </c>
      <c r="O330" s="177">
        <v>100988</v>
      </c>
      <c r="P330" s="401">
        <v>7</v>
      </c>
      <c r="Q330" s="401" t="s">
        <v>0</v>
      </c>
      <c r="R330" s="401"/>
      <c r="S330" s="109" t="s">
        <v>0</v>
      </c>
      <c r="T330" s="109"/>
      <c r="U330" s="109" t="s">
        <v>0</v>
      </c>
      <c r="V330" s="109">
        <v>12.5</v>
      </c>
      <c r="W330" s="109" t="s">
        <v>0</v>
      </c>
      <c r="X330" s="109">
        <v>7</v>
      </c>
      <c r="Y330" s="109" t="s">
        <v>0</v>
      </c>
      <c r="Z330" s="109"/>
      <c r="AA330" s="109" t="s">
        <v>0</v>
      </c>
      <c r="AB330" s="109"/>
      <c r="AC330" s="109" t="s">
        <v>0</v>
      </c>
      <c r="AD330" s="109"/>
      <c r="AE330" s="109" t="s">
        <v>0</v>
      </c>
      <c r="AF330" s="77"/>
      <c r="AG330" s="78"/>
      <c r="AH330" s="78"/>
      <c r="AI330" s="77" t="s">
        <v>0</v>
      </c>
      <c r="AJ330" s="78"/>
      <c r="AK330" s="78"/>
      <c r="AL330" s="25" t="s">
        <v>11</v>
      </c>
      <c r="AM330" s="25"/>
      <c r="AN330" s="25"/>
      <c r="AO330" s="25"/>
      <c r="AP330" s="111">
        <v>1</v>
      </c>
      <c r="AQ330" s="111" t="s">
        <v>7</v>
      </c>
      <c r="AR330" s="83"/>
      <c r="AS330" s="83"/>
      <c r="AT330" s="265"/>
      <c r="AU330" s="266"/>
      <c r="AV330" s="266"/>
      <c r="AW330" s="74" t="s">
        <v>206</v>
      </c>
      <c r="AX330" s="74" t="s">
        <v>207</v>
      </c>
      <c r="AY330" s="74" t="s">
        <v>208</v>
      </c>
      <c r="AZ330" s="74" t="s">
        <v>209</v>
      </c>
      <c r="BA330" s="152" t="s">
        <v>12</v>
      </c>
      <c r="BB330" s="419" t="s">
        <v>1520</v>
      </c>
      <c r="BC330" s="419" t="s">
        <v>1521</v>
      </c>
      <c r="BD330" s="419" t="s">
        <v>1522</v>
      </c>
      <c r="BE330" s="95" t="s">
        <v>1599</v>
      </c>
      <c r="BF330" s="95" t="s">
        <v>145</v>
      </c>
      <c r="BG330" s="95" t="s">
        <v>1608</v>
      </c>
      <c r="BH330" s="95" t="s">
        <v>90</v>
      </c>
      <c r="BI330" s="173"/>
      <c r="BJ330" s="173"/>
      <c r="BK330" s="173"/>
      <c r="BL330" s="173"/>
      <c r="BM330" s="154" t="s">
        <v>323</v>
      </c>
      <c r="BN330" s="157" t="s">
        <v>324</v>
      </c>
      <c r="BO330" s="157" t="s">
        <v>323</v>
      </c>
      <c r="BP330" s="157" t="s">
        <v>325</v>
      </c>
      <c r="BQ330" s="154" t="s">
        <v>326</v>
      </c>
      <c r="BR330" s="245" t="s">
        <v>327</v>
      </c>
      <c r="BS330" s="121" t="s">
        <v>328</v>
      </c>
      <c r="BT330" s="121" t="s">
        <v>329</v>
      </c>
      <c r="BU330" s="121" t="s">
        <v>323</v>
      </c>
      <c r="BV330" s="121" t="s">
        <v>324</v>
      </c>
      <c r="BW330" s="121" t="s">
        <v>323</v>
      </c>
      <c r="BX330" s="121" t="s">
        <v>325</v>
      </c>
      <c r="BY330" s="121" t="s">
        <v>283</v>
      </c>
      <c r="BZ330" s="154"/>
      <c r="CA330" s="154"/>
      <c r="CB330" s="154"/>
      <c r="CC330" s="154"/>
      <c r="CD330" s="154"/>
      <c r="CE330" s="154"/>
      <c r="CF330" s="154"/>
      <c r="CG330" s="154"/>
      <c r="CH330" s="154"/>
      <c r="CI330" s="154"/>
      <c r="CJ330" s="154"/>
      <c r="CK330" s="91"/>
      <c r="CL330" s="91"/>
      <c r="CM330" s="91"/>
      <c r="CN330" s="91"/>
      <c r="CO330" s="91"/>
      <c r="CP330" s="91"/>
      <c r="CQ330" s="91"/>
      <c r="CR330" s="91"/>
      <c r="CS330" s="91"/>
      <c r="CT330" s="91"/>
      <c r="CU330" s="91"/>
      <c r="CV330" s="91"/>
      <c r="CW330" s="91"/>
      <c r="CX330" s="91"/>
      <c r="CY330" s="91"/>
      <c r="CZ330" s="91"/>
      <c r="DA330" s="92"/>
      <c r="DB330" s="92"/>
      <c r="DC330" s="92"/>
      <c r="DD330" s="92"/>
      <c r="DE330" s="91" t="s">
        <v>12</v>
      </c>
      <c r="DF330" s="92"/>
      <c r="DG330" s="91"/>
      <c r="DH330" s="91"/>
      <c r="DI330" s="92"/>
      <c r="DJ330" s="91"/>
      <c r="DK330" s="91"/>
      <c r="DL330" s="91"/>
      <c r="DM330" s="127" t="s">
        <v>283</v>
      </c>
      <c r="DN330" s="127" t="s">
        <v>283</v>
      </c>
      <c r="DO330" s="127" t="s">
        <v>283</v>
      </c>
      <c r="DP330" s="127"/>
      <c r="DQ330" s="91"/>
      <c r="DR330" s="91"/>
      <c r="DS330" s="91"/>
      <c r="DT330" s="91"/>
      <c r="DU330" s="91"/>
      <c r="DV330" s="91"/>
      <c r="DW330" s="91"/>
      <c r="DX330" s="91"/>
      <c r="DY330" s="91"/>
      <c r="DZ330" s="91"/>
      <c r="EA330" s="91"/>
      <c r="EB330" s="91"/>
      <c r="EC330" s="91"/>
      <c r="ED330" s="91"/>
      <c r="EE330" s="91"/>
      <c r="EF330" s="91"/>
      <c r="EG330" s="94"/>
      <c r="EH330" s="94"/>
      <c r="EI330" s="95"/>
      <c r="EJ330" s="95"/>
      <c r="EK330" s="96"/>
      <c r="EL330" s="74"/>
      <c r="EM330" s="74"/>
      <c r="EN330" s="137"/>
      <c r="EO330" s="185"/>
      <c r="EP330" s="185"/>
      <c r="EQ330" s="185" t="s">
        <v>1639</v>
      </c>
      <c r="ER330" s="185" t="s">
        <v>1639</v>
      </c>
      <c r="ES330" s="185" t="s">
        <v>1639</v>
      </c>
      <c r="ET330" s="185"/>
      <c r="EU330" s="185"/>
      <c r="EV330" s="137"/>
      <c r="EW330" s="137"/>
      <c r="EX330" s="356" t="s">
        <v>616</v>
      </c>
      <c r="EY330" s="356"/>
      <c r="EZ330" s="356"/>
      <c r="FA330" s="356"/>
      <c r="FB330" s="356"/>
      <c r="FC330" s="356"/>
      <c r="FD330" s="356"/>
      <c r="FE330" s="356"/>
      <c r="FF330" s="248"/>
      <c r="FG330" s="248"/>
      <c r="FH330" s="248"/>
      <c r="FI330" s="248"/>
      <c r="FJ330" s="248"/>
      <c r="FK330" s="248"/>
      <c r="FL330" s="135">
        <v>1</v>
      </c>
      <c r="FM330" s="136"/>
      <c r="FN330" s="136"/>
      <c r="FO330" s="136"/>
      <c r="FP330" s="136"/>
      <c r="FQ330" s="136"/>
      <c r="FR330" s="136"/>
      <c r="FS330" s="136"/>
      <c r="FT330" s="136"/>
      <c r="FU330" s="136"/>
      <c r="FV330" s="136"/>
      <c r="FW330" s="249"/>
      <c r="FX330" s="249"/>
      <c r="FY330" s="249"/>
      <c r="FZ330" s="249"/>
      <c r="GA330" s="249"/>
      <c r="GB330" s="249"/>
      <c r="GC330" s="249"/>
      <c r="GD330" s="249"/>
      <c r="GE330" s="249"/>
      <c r="GF330" s="249"/>
      <c r="GG330" s="249"/>
      <c r="GH330" s="249"/>
      <c r="GI330" s="249"/>
      <c r="GJ330" s="249"/>
      <c r="GK330" s="249"/>
      <c r="GL330" s="249"/>
      <c r="GM330" s="249"/>
      <c r="GN330" s="249"/>
      <c r="GO330" s="249"/>
      <c r="GP330" s="249"/>
      <c r="GQ330" s="249"/>
      <c r="GR330" s="249"/>
      <c r="GS330" s="249"/>
      <c r="GT330" s="249"/>
      <c r="GU330" s="249"/>
      <c r="GV330" s="249"/>
      <c r="GW330" s="249"/>
      <c r="GX330" s="249"/>
      <c r="GY330" s="249"/>
      <c r="GZ330" s="249"/>
      <c r="HA330" s="249"/>
      <c r="HB330" s="249"/>
      <c r="HC330" s="249"/>
      <c r="HD330" s="249"/>
      <c r="HE330" s="249"/>
      <c r="HF330" s="249"/>
      <c r="HG330" s="249"/>
      <c r="HH330" s="249"/>
      <c r="HI330" s="249"/>
      <c r="HJ330" s="249"/>
      <c r="HK330" s="249"/>
      <c r="HL330" s="249"/>
      <c r="HM330" s="249"/>
      <c r="HN330" s="249"/>
      <c r="HO330" s="249"/>
      <c r="HP330" s="249"/>
      <c r="HQ330" s="249"/>
      <c r="HR330" s="249"/>
      <c r="HS330" s="249"/>
      <c r="HT330" s="249"/>
      <c r="HU330" s="249"/>
      <c r="HV330" s="249"/>
      <c r="HW330" s="249"/>
      <c r="HX330" s="249"/>
      <c r="HY330" s="249"/>
      <c r="HZ330" s="249"/>
      <c r="IA330" s="249"/>
      <c r="IB330" s="249"/>
      <c r="IC330" s="249"/>
      <c r="ID330" s="249"/>
      <c r="IE330" s="249"/>
      <c r="IF330" s="249"/>
      <c r="IG330" s="249"/>
      <c r="IH330" s="249"/>
      <c r="II330" s="249"/>
      <c r="IJ330" s="249"/>
      <c r="IK330" s="249"/>
      <c r="IL330" s="249"/>
      <c r="IM330" s="249"/>
      <c r="IN330" s="249"/>
      <c r="IO330" s="249"/>
      <c r="IP330" s="249"/>
      <c r="IQ330" s="249"/>
      <c r="IR330" s="249"/>
      <c r="IS330" s="249"/>
      <c r="IT330" s="249"/>
      <c r="IU330" s="249"/>
      <c r="IV330" s="249"/>
      <c r="IW330" s="249"/>
      <c r="IX330" s="249"/>
      <c r="IY330" s="249"/>
      <c r="IZ330" s="249"/>
      <c r="JA330" s="249"/>
      <c r="JB330" s="249"/>
      <c r="JC330" s="249"/>
      <c r="JD330" s="249"/>
      <c r="JE330" s="249"/>
      <c r="JF330" s="249"/>
      <c r="JG330" s="249"/>
      <c r="JH330" s="249"/>
      <c r="JI330" s="249"/>
      <c r="JJ330" s="249"/>
      <c r="JK330" s="249"/>
      <c r="JL330" s="249"/>
      <c r="JM330" s="249"/>
      <c r="JN330" s="249"/>
      <c r="JO330" s="249"/>
      <c r="JP330" s="249"/>
      <c r="JQ330" s="249"/>
      <c r="JR330" s="249"/>
      <c r="JS330" s="249"/>
      <c r="JT330" s="249"/>
      <c r="JU330" s="249"/>
      <c r="JV330" s="249"/>
      <c r="JW330" s="249"/>
      <c r="JX330" s="249"/>
      <c r="JY330" s="249"/>
      <c r="JZ330" s="249"/>
      <c r="KA330" s="249"/>
      <c r="KB330" s="249"/>
      <c r="KC330" s="249"/>
      <c r="KD330" s="249"/>
      <c r="KE330" s="249"/>
      <c r="KF330" s="249"/>
      <c r="KG330" s="249"/>
      <c r="KH330" s="249"/>
      <c r="KI330" s="249"/>
      <c r="KJ330" s="249"/>
      <c r="KK330" s="249"/>
      <c r="KL330" s="249"/>
      <c r="KM330" s="249"/>
      <c r="KN330" s="249"/>
      <c r="KO330" s="249"/>
      <c r="KP330" s="249"/>
      <c r="KQ330" s="249"/>
      <c r="KR330" s="249"/>
      <c r="KS330" s="249"/>
      <c r="KT330" s="249"/>
      <c r="KU330" s="249"/>
      <c r="KV330" s="249"/>
      <c r="KW330" s="249"/>
      <c r="KX330" s="249"/>
      <c r="KY330" s="249"/>
      <c r="KZ330" s="249"/>
      <c r="LA330" s="249"/>
      <c r="LB330" s="249"/>
      <c r="LC330" s="249"/>
      <c r="LD330" s="249"/>
      <c r="LE330" s="249"/>
      <c r="LF330" s="249"/>
      <c r="LG330" s="249"/>
      <c r="LH330" s="249"/>
      <c r="LI330" s="249"/>
      <c r="LJ330" s="249"/>
      <c r="LK330" s="249"/>
      <c r="LL330" s="249"/>
      <c r="LM330" s="249"/>
      <c r="LN330" s="249"/>
      <c r="LO330" s="249"/>
      <c r="LP330" s="249"/>
      <c r="LQ330" s="249"/>
      <c r="LR330" s="249"/>
      <c r="LS330" s="249"/>
      <c r="LT330" s="249"/>
      <c r="LU330" s="249"/>
      <c r="LV330" s="249"/>
      <c r="LW330" s="249"/>
      <c r="LX330" s="249"/>
      <c r="LY330" s="249"/>
      <c r="LZ330" s="249"/>
      <c r="MA330" s="249"/>
      <c r="MB330" s="249"/>
      <c r="MC330" s="249"/>
      <c r="MD330" s="249"/>
      <c r="ME330" s="249"/>
      <c r="MF330" s="249"/>
      <c r="MG330" s="249"/>
      <c r="MH330" s="249"/>
      <c r="MI330" s="249"/>
      <c r="MJ330" s="249"/>
      <c r="MK330" s="249"/>
      <c r="ML330" s="249"/>
      <c r="MM330" s="249"/>
      <c r="MN330" s="249"/>
      <c r="MO330" s="249"/>
      <c r="MP330" s="249"/>
      <c r="MQ330" s="249"/>
      <c r="MR330" s="249"/>
      <c r="MS330" s="249"/>
      <c r="MT330" s="249"/>
      <c r="MU330" s="249"/>
      <c r="MV330" s="249"/>
      <c r="MW330" s="249"/>
      <c r="MX330" s="249"/>
      <c r="MY330" s="249"/>
      <c r="MZ330" s="249"/>
      <c r="NA330" s="249"/>
      <c r="NB330" s="249"/>
      <c r="NC330" s="249"/>
      <c r="ND330" s="249"/>
      <c r="NE330" s="249"/>
      <c r="NF330" s="249"/>
      <c r="NG330" s="249"/>
      <c r="NH330" s="249"/>
      <c r="NI330" s="249"/>
      <c r="NJ330" s="249"/>
      <c r="NK330" s="249"/>
      <c r="NL330" s="249"/>
      <c r="NM330" s="249"/>
      <c r="NN330" s="249"/>
      <c r="NO330" s="249"/>
      <c r="NP330" s="249"/>
      <c r="NQ330" s="249"/>
      <c r="NR330" s="249"/>
      <c r="NS330" s="249"/>
      <c r="NT330" s="249"/>
      <c r="NU330" s="249"/>
      <c r="NV330" s="249"/>
      <c r="NW330" s="249"/>
      <c r="NX330" s="249"/>
      <c r="NY330" s="249"/>
      <c r="NZ330" s="249"/>
      <c r="OA330" s="249"/>
      <c r="OB330" s="249"/>
      <c r="OC330" s="249"/>
      <c r="OD330" s="249"/>
      <c r="OE330" s="249"/>
      <c r="OF330" s="249"/>
      <c r="OG330" s="249"/>
      <c r="OH330" s="249"/>
      <c r="OI330" s="249"/>
      <c r="OJ330" s="249"/>
      <c r="OK330" s="249"/>
      <c r="OL330" s="249"/>
      <c r="OM330" s="249"/>
      <c r="ON330" s="249"/>
      <c r="OO330" s="249"/>
      <c r="OP330" s="249"/>
      <c r="OQ330" s="249"/>
      <c r="OR330" s="249"/>
      <c r="OS330" s="249"/>
      <c r="OT330" s="249"/>
      <c r="OU330" s="249"/>
      <c r="OV330" s="249"/>
      <c r="OW330" s="249"/>
      <c r="OX330" s="249"/>
      <c r="OY330" s="249"/>
      <c r="OZ330" s="249"/>
      <c r="PA330" s="249"/>
      <c r="PB330" s="249"/>
      <c r="PC330" s="249"/>
      <c r="PD330" s="249"/>
      <c r="PE330" s="249"/>
      <c r="PF330" s="249"/>
      <c r="PG330" s="249"/>
      <c r="PH330" s="249"/>
      <c r="PI330" s="249"/>
      <c r="PJ330" s="249"/>
      <c r="PK330" s="249"/>
      <c r="PL330" s="249"/>
      <c r="PM330" s="249"/>
      <c r="PN330" s="249"/>
      <c r="PO330" s="249"/>
      <c r="PP330" s="249"/>
      <c r="PQ330" s="249"/>
      <c r="PR330" s="249"/>
      <c r="PS330" s="249"/>
      <c r="PT330" s="249"/>
      <c r="PU330" s="249"/>
      <c r="PV330" s="249"/>
      <c r="PW330" s="249"/>
      <c r="PX330" s="249"/>
      <c r="PY330" s="249"/>
      <c r="PZ330" s="249"/>
      <c r="QA330" s="249"/>
      <c r="QB330" s="249"/>
      <c r="QC330" s="249"/>
      <c r="QD330" s="249"/>
      <c r="QE330" s="249"/>
      <c r="QF330" s="249"/>
      <c r="QG330" s="249"/>
      <c r="QH330" s="249"/>
      <c r="QI330" s="249"/>
      <c r="QJ330" s="249"/>
      <c r="QK330" s="249"/>
      <c r="QL330" s="249"/>
      <c r="QM330" s="249"/>
      <c r="QN330" s="249"/>
      <c r="QO330" s="249"/>
      <c r="QP330" s="249"/>
      <c r="QQ330" s="249"/>
      <c r="QR330" s="249"/>
      <c r="QS330" s="249"/>
      <c r="QT330" s="249"/>
      <c r="QU330" s="249"/>
      <c r="QV330" s="249"/>
      <c r="QW330" s="249"/>
      <c r="QX330" s="249"/>
      <c r="QY330" s="249"/>
      <c r="QZ330" s="249"/>
      <c r="RA330" s="249"/>
      <c r="RB330" s="249"/>
      <c r="RC330" s="249"/>
      <c r="RD330" s="249"/>
      <c r="RE330" s="249"/>
      <c r="RF330" s="249"/>
      <c r="RG330" s="249"/>
      <c r="RH330" s="249"/>
      <c r="RI330" s="249"/>
      <c r="RJ330" s="249"/>
      <c r="RK330" s="249"/>
      <c r="RL330" s="249"/>
      <c r="RM330" s="249"/>
      <c r="RN330" s="249"/>
      <c r="RO330" s="249"/>
      <c r="RP330" s="249"/>
      <c r="RQ330" s="249"/>
      <c r="RR330" s="249"/>
      <c r="RS330" s="249"/>
      <c r="RT330" s="249"/>
      <c r="RU330" s="249"/>
      <c r="RV330" s="249"/>
      <c r="RW330" s="249"/>
      <c r="RX330" s="249"/>
      <c r="RY330" s="249"/>
      <c r="RZ330" s="249"/>
      <c r="SA330" s="249"/>
      <c r="SB330" s="249"/>
      <c r="SC330" s="249"/>
      <c r="SD330" s="249"/>
      <c r="SE330" s="249"/>
      <c r="SF330" s="249"/>
      <c r="SG330" s="249"/>
      <c r="SH330" s="249"/>
      <c r="SI330" s="249"/>
      <c r="SJ330" s="249"/>
      <c r="SK330" s="249"/>
      <c r="SL330" s="249"/>
      <c r="SM330" s="249"/>
      <c r="SN330" s="249"/>
      <c r="SO330" s="249"/>
      <c r="SP330" s="249"/>
      <c r="SQ330" s="249"/>
      <c r="SR330" s="249"/>
      <c r="SS330" s="249"/>
      <c r="ST330" s="249"/>
      <c r="SU330" s="249"/>
      <c r="SV330" s="249"/>
      <c r="SW330" s="249"/>
      <c r="SX330" s="249"/>
      <c r="SY330" s="249"/>
      <c r="SZ330" s="249"/>
      <c r="TA330" s="249"/>
      <c r="TB330" s="249"/>
      <c r="TC330" s="249"/>
      <c r="TD330" s="249"/>
      <c r="TE330" s="249"/>
      <c r="TF330" s="249"/>
      <c r="TG330" s="249"/>
      <c r="TH330" s="249"/>
      <c r="TI330" s="249"/>
      <c r="TJ330" s="249"/>
      <c r="TK330" s="249"/>
      <c r="TL330" s="249"/>
      <c r="TM330" s="249"/>
      <c r="TN330" s="249"/>
      <c r="TO330" s="249"/>
      <c r="TP330" s="249"/>
      <c r="TQ330" s="249"/>
      <c r="TR330" s="249"/>
      <c r="TS330" s="249"/>
      <c r="TT330" s="249"/>
      <c r="TU330" s="249"/>
      <c r="TV330" s="249"/>
      <c r="TW330" s="249"/>
      <c r="TX330" s="249"/>
      <c r="TY330" s="249"/>
      <c r="TZ330" s="249"/>
      <c r="UA330" s="249"/>
      <c r="UB330" s="249"/>
      <c r="UC330" s="249"/>
      <c r="UD330" s="249"/>
      <c r="UE330" s="249"/>
      <c r="UF330" s="249"/>
      <c r="UG330" s="249"/>
      <c r="UH330" s="249"/>
      <c r="UI330" s="249"/>
      <c r="UJ330" s="249"/>
      <c r="UK330" s="249"/>
      <c r="UL330" s="249"/>
      <c r="UM330" s="249"/>
      <c r="UN330" s="249"/>
      <c r="UO330" s="249"/>
      <c r="UP330" s="249"/>
      <c r="UQ330" s="249"/>
      <c r="UR330" s="249"/>
      <c r="US330" s="249"/>
      <c r="UT330" s="249"/>
      <c r="UU330" s="249"/>
      <c r="UV330" s="249"/>
      <c r="UW330" s="249"/>
      <c r="UX330" s="249"/>
      <c r="UY330" s="249"/>
      <c r="UZ330" s="249"/>
      <c r="VA330" s="249"/>
      <c r="VB330" s="249"/>
      <c r="VC330" s="249"/>
      <c r="VD330" s="249"/>
      <c r="VE330" s="249"/>
      <c r="VF330" s="249"/>
      <c r="VG330" s="249"/>
      <c r="VH330" s="249"/>
      <c r="VI330" s="249"/>
      <c r="VJ330" s="249"/>
      <c r="VK330" s="249"/>
      <c r="VL330" s="249"/>
      <c r="VM330" s="249"/>
      <c r="VN330" s="249"/>
      <c r="VO330" s="249"/>
      <c r="VP330" s="249"/>
      <c r="VQ330" s="249"/>
      <c r="VR330" s="249"/>
      <c r="VS330" s="249"/>
      <c r="VT330" s="249"/>
      <c r="VU330" s="249"/>
      <c r="VV330" s="249"/>
      <c r="VW330" s="249"/>
      <c r="VX330" s="249"/>
      <c r="VY330" s="249"/>
      <c r="VZ330" s="249"/>
      <c r="WA330" s="249"/>
      <c r="WB330" s="249"/>
      <c r="WC330" s="249"/>
      <c r="WD330" s="249"/>
      <c r="WE330" s="249"/>
      <c r="WF330" s="249"/>
      <c r="WG330" s="249"/>
      <c r="WH330" s="249"/>
      <c r="WI330" s="249"/>
      <c r="WJ330" s="249"/>
      <c r="WK330" s="249"/>
      <c r="WL330" s="249"/>
      <c r="WM330" s="249"/>
      <c r="WN330" s="249"/>
      <c r="WO330" s="249"/>
      <c r="WP330" s="249"/>
      <c r="WQ330" s="249"/>
      <c r="WR330" s="249"/>
      <c r="WS330" s="249"/>
      <c r="WT330" s="249"/>
      <c r="WU330" s="249"/>
      <c r="WV330" s="249"/>
      <c r="WW330" s="249"/>
      <c r="WX330" s="249"/>
      <c r="WY330" s="249"/>
      <c r="WZ330" s="249"/>
      <c r="XA330" s="249"/>
      <c r="XB330" s="249"/>
      <c r="XC330" s="249"/>
      <c r="XD330" s="249"/>
      <c r="XE330" s="249"/>
      <c r="XF330" s="249"/>
      <c r="XG330" s="249"/>
      <c r="XH330" s="249"/>
      <c r="XI330" s="249"/>
      <c r="XJ330" s="249"/>
      <c r="XK330" s="249"/>
      <c r="XL330" s="249"/>
      <c r="XM330" s="249"/>
      <c r="XN330" s="249"/>
      <c r="XO330" s="249"/>
      <c r="XP330" s="249"/>
      <c r="XQ330" s="249"/>
      <c r="XR330" s="249"/>
      <c r="XS330" s="249"/>
      <c r="XT330" s="249"/>
      <c r="XU330" s="249"/>
      <c r="XV330" s="249"/>
      <c r="XW330" s="249"/>
      <c r="XX330" s="249"/>
      <c r="XY330" s="249"/>
      <c r="XZ330" s="249"/>
      <c r="YA330" s="249"/>
      <c r="YB330" s="249"/>
      <c r="YC330" s="249"/>
      <c r="YD330" s="249"/>
      <c r="YE330" s="249"/>
      <c r="YF330" s="249"/>
      <c r="YG330" s="249"/>
      <c r="YH330" s="249"/>
      <c r="YI330" s="249"/>
      <c r="YJ330" s="249"/>
      <c r="YK330" s="249"/>
      <c r="YL330" s="249"/>
      <c r="YM330" s="249"/>
      <c r="YN330" s="249"/>
      <c r="YO330" s="249"/>
      <c r="YP330" s="249"/>
      <c r="YQ330" s="249"/>
      <c r="YR330" s="249"/>
      <c r="YS330" s="249"/>
      <c r="YT330" s="249"/>
      <c r="YU330" s="249"/>
      <c r="YV330" s="249"/>
      <c r="YW330" s="249"/>
      <c r="YX330" s="249"/>
      <c r="YY330" s="249"/>
      <c r="YZ330" s="249"/>
      <c r="ZA330" s="249"/>
      <c r="ZB330" s="249"/>
      <c r="ZC330" s="249"/>
      <c r="ZD330" s="249"/>
      <c r="ZE330" s="249"/>
      <c r="ZF330" s="249"/>
      <c r="ZG330" s="249"/>
      <c r="ZH330" s="249"/>
      <c r="ZI330" s="249"/>
      <c r="ZJ330" s="249"/>
      <c r="ZK330" s="249"/>
      <c r="ZL330" s="249"/>
      <c r="ZM330" s="249"/>
      <c r="ZN330" s="249"/>
      <c r="ZO330" s="249"/>
      <c r="ZP330" s="249"/>
      <c r="ZQ330" s="249"/>
      <c r="ZR330" s="249"/>
      <c r="ZS330" s="249"/>
      <c r="ZT330" s="249"/>
      <c r="ZU330" s="249"/>
      <c r="ZV330" s="249"/>
      <c r="ZW330" s="249"/>
      <c r="ZX330" s="249"/>
      <c r="ZY330" s="249"/>
      <c r="ZZ330" s="249"/>
      <c r="AAA330" s="249"/>
      <c r="AAB330" s="249"/>
      <c r="AAC330" s="249"/>
      <c r="AAD330" s="249"/>
      <c r="AAE330" s="249"/>
      <c r="AAF330" s="249"/>
      <c r="AAG330" s="249"/>
      <c r="AAH330" s="249"/>
      <c r="AAI330" s="249"/>
      <c r="AAJ330" s="249"/>
      <c r="AAK330" s="249"/>
      <c r="AAL330" s="249"/>
      <c r="AAM330" s="249"/>
      <c r="AAN330" s="249"/>
      <c r="AAO330" s="249"/>
      <c r="AAP330" s="249"/>
      <c r="AAQ330" s="249"/>
      <c r="AAR330" s="249"/>
      <c r="AAS330" s="249"/>
      <c r="AAT330" s="249"/>
      <c r="AAU330" s="249"/>
      <c r="AAV330" s="249"/>
      <c r="AAW330" s="249"/>
      <c r="AAX330" s="249"/>
      <c r="AAY330" s="249"/>
      <c r="AAZ330" s="249"/>
      <c r="ABA330" s="249"/>
      <c r="ABB330" s="249"/>
      <c r="ABC330" s="249"/>
      <c r="ABD330" s="249"/>
      <c r="ABE330" s="249"/>
      <c r="ABF330" s="249"/>
      <c r="ABG330" s="249"/>
      <c r="ABH330" s="249"/>
      <c r="ABI330" s="249"/>
      <c r="ABJ330" s="249"/>
      <c r="ABK330" s="249"/>
      <c r="ABL330" s="249"/>
      <c r="ABM330" s="249"/>
      <c r="ABN330" s="249"/>
      <c r="ABO330" s="249"/>
      <c r="ABP330" s="249"/>
      <c r="ABQ330" s="249"/>
      <c r="ABR330" s="249"/>
      <c r="ABS330" s="249"/>
      <c r="ABT330" s="249"/>
      <c r="ABU330" s="249"/>
      <c r="ABV330" s="249"/>
      <c r="ABW330" s="249"/>
      <c r="ABX330" s="249"/>
      <c r="ABY330" s="249"/>
      <c r="ABZ330" s="249"/>
      <c r="ACA330" s="249"/>
      <c r="ACB330" s="249"/>
      <c r="ACC330" s="249"/>
      <c r="ACD330" s="249"/>
      <c r="ACE330" s="249"/>
      <c r="ACF330" s="249"/>
      <c r="ACG330" s="249"/>
      <c r="ACH330" s="249"/>
      <c r="ACI330" s="249"/>
      <c r="ACJ330" s="249"/>
      <c r="ACK330" s="249"/>
      <c r="ACL330" s="249"/>
      <c r="ACM330" s="249"/>
      <c r="ACN330" s="249"/>
      <c r="ACO330" s="249"/>
      <c r="ACP330" s="249"/>
      <c r="ACQ330" s="249"/>
      <c r="ACR330" s="249"/>
      <c r="ACS330" s="249"/>
      <c r="ACT330" s="249"/>
      <c r="ACU330" s="249"/>
      <c r="ACV330" s="249"/>
      <c r="ACW330" s="249"/>
      <c r="ACX330" s="249"/>
      <c r="ACY330" s="249"/>
      <c r="ACZ330" s="249"/>
      <c r="ADA330" s="249"/>
      <c r="ADB330" s="249"/>
      <c r="ADC330" s="249"/>
      <c r="ADD330" s="249"/>
      <c r="ADE330" s="249"/>
      <c r="ADF330" s="249"/>
      <c r="ADG330" s="249"/>
      <c r="ADH330" s="249"/>
      <c r="ADI330" s="249"/>
      <c r="ADJ330" s="249"/>
      <c r="ADK330" s="249"/>
      <c r="ADL330" s="249"/>
      <c r="ADM330" s="249"/>
      <c r="ADN330" s="249"/>
      <c r="ADO330" s="249"/>
      <c r="ADP330" s="249"/>
      <c r="ADQ330" s="249"/>
      <c r="ADR330" s="249"/>
      <c r="ADS330" s="249"/>
      <c r="ADT330" s="249"/>
      <c r="ADU330" s="249"/>
      <c r="ADV330" s="249"/>
      <c r="ADW330" s="249"/>
      <c r="ADX330" s="249"/>
      <c r="ADY330" s="249"/>
      <c r="ADZ330" s="249"/>
      <c r="AEA330" s="249"/>
      <c r="AEB330" s="249"/>
      <c r="AEC330" s="249"/>
      <c r="AED330" s="249"/>
      <c r="AEE330" s="249"/>
      <c r="AEF330" s="249"/>
      <c r="AEG330" s="249"/>
      <c r="AEH330" s="249"/>
      <c r="AEI330" s="249"/>
      <c r="AEJ330" s="249"/>
      <c r="AEK330" s="249"/>
      <c r="AEL330" s="249"/>
      <c r="AEM330" s="249"/>
      <c r="AEN330" s="249"/>
      <c r="AEO330" s="249"/>
      <c r="AEP330" s="249"/>
      <c r="AEQ330" s="249"/>
      <c r="AER330" s="249"/>
      <c r="AES330" s="249"/>
      <c r="AET330" s="249"/>
      <c r="AEU330" s="249"/>
      <c r="AEV330" s="249"/>
      <c r="AEW330" s="249"/>
      <c r="AEX330" s="249"/>
      <c r="AEY330" s="249"/>
      <c r="AEZ330" s="249"/>
      <c r="AFA330" s="249"/>
      <c r="AFB330" s="249"/>
      <c r="AFC330" s="249"/>
      <c r="AFD330" s="249"/>
      <c r="AFE330" s="249"/>
      <c r="AFF330" s="249"/>
      <c r="AFG330" s="249"/>
      <c r="AFH330" s="249"/>
      <c r="AFI330" s="249"/>
      <c r="AFJ330" s="249"/>
      <c r="AFK330" s="249"/>
      <c r="AFL330" s="249"/>
      <c r="AFM330" s="249"/>
      <c r="AFN330" s="249"/>
      <c r="AFO330" s="249"/>
      <c r="AFP330" s="249"/>
      <c r="AFQ330" s="249"/>
      <c r="AFR330" s="249"/>
      <c r="AFS330" s="249"/>
      <c r="AFT330" s="249"/>
      <c r="AFU330" s="249"/>
      <c r="AFV330" s="249"/>
      <c r="AFW330" s="249"/>
      <c r="AFX330" s="249"/>
      <c r="AFY330" s="249"/>
      <c r="AFZ330" s="249"/>
      <c r="AGA330" s="249"/>
      <c r="AGB330" s="249"/>
      <c r="AGC330" s="249"/>
      <c r="AGD330" s="249"/>
      <c r="AGE330" s="249"/>
      <c r="AGF330" s="249"/>
      <c r="AGG330" s="249"/>
      <c r="AGH330" s="249"/>
      <c r="AGI330" s="249"/>
      <c r="AGJ330" s="249"/>
      <c r="AGK330" s="249"/>
      <c r="AGL330" s="249"/>
      <c r="AGM330" s="249"/>
      <c r="AGN330" s="249"/>
      <c r="AGO330" s="249"/>
      <c r="AGP330" s="249"/>
      <c r="AGQ330" s="249"/>
      <c r="AGR330" s="249"/>
      <c r="AGS330" s="249"/>
      <c r="AGT330" s="249"/>
      <c r="AGU330" s="249"/>
      <c r="AGV330" s="249"/>
      <c r="AGW330" s="249"/>
      <c r="AGX330" s="249"/>
      <c r="AGY330" s="249"/>
      <c r="AGZ330" s="249"/>
      <c r="AHA330" s="249"/>
      <c r="AHB330" s="249"/>
      <c r="AHC330" s="249"/>
      <c r="AHD330" s="249"/>
      <c r="AHE330" s="249"/>
      <c r="AHF330" s="249"/>
      <c r="AHG330" s="249"/>
      <c r="AHH330" s="249"/>
      <c r="AHI330" s="249"/>
      <c r="AHJ330" s="249"/>
      <c r="AHK330" s="249"/>
      <c r="AHL330" s="249"/>
      <c r="AHM330" s="249"/>
      <c r="AHN330" s="249"/>
      <c r="AHO330" s="249"/>
      <c r="AHP330" s="249"/>
      <c r="AHQ330" s="249"/>
      <c r="AHR330" s="249"/>
      <c r="AHS330" s="249"/>
      <c r="AHT330" s="249"/>
      <c r="AHU330" s="249"/>
      <c r="AHV330" s="249"/>
      <c r="AHW330" s="249"/>
      <c r="AHX330" s="249"/>
      <c r="AHY330" s="249"/>
      <c r="AHZ330" s="249"/>
      <c r="AIA330" s="249"/>
      <c r="AIB330" s="249"/>
      <c r="AIC330" s="249"/>
      <c r="AID330" s="249"/>
      <c r="AIE330" s="249"/>
      <c r="AIF330" s="249"/>
      <c r="AIG330" s="249"/>
      <c r="AIH330" s="249"/>
      <c r="AII330" s="249"/>
      <c r="AIJ330" s="249"/>
      <c r="AIK330" s="249"/>
      <c r="AIL330" s="249"/>
      <c r="AIM330" s="249"/>
      <c r="AIN330" s="249"/>
      <c r="AIO330" s="249"/>
      <c r="AIP330" s="249"/>
      <c r="AIQ330" s="249"/>
      <c r="AIR330" s="249"/>
      <c r="AIS330" s="249"/>
      <c r="AIT330" s="249"/>
      <c r="AIU330" s="249"/>
      <c r="AIV330" s="249"/>
      <c r="AIW330" s="249"/>
      <c r="AIX330" s="249"/>
      <c r="AIY330" s="249"/>
      <c r="AIZ330" s="249"/>
      <c r="AJA330" s="249"/>
      <c r="AJB330" s="249"/>
      <c r="AJC330" s="249"/>
      <c r="AJD330" s="249"/>
      <c r="AJE330" s="249"/>
      <c r="AJF330" s="249"/>
      <c r="AJG330" s="249"/>
      <c r="AJH330" s="249"/>
      <c r="AJI330" s="249"/>
      <c r="AJJ330" s="249"/>
      <c r="AJK330" s="249"/>
      <c r="AJL330" s="249"/>
      <c r="AJM330" s="249"/>
      <c r="AJN330" s="249"/>
      <c r="AJO330" s="249"/>
      <c r="AJP330" s="249"/>
      <c r="AJQ330" s="249"/>
      <c r="AJR330" s="249"/>
      <c r="AJS330" s="249"/>
      <c r="AJT330" s="249"/>
      <c r="AJU330" s="249"/>
      <c r="AJV330" s="249"/>
      <c r="AJW330" s="249"/>
      <c r="AJX330" s="249"/>
      <c r="AJY330" s="249"/>
      <c r="AJZ330" s="249"/>
      <c r="AKA330" s="249"/>
      <c r="AKB330" s="249"/>
      <c r="AKC330" s="249"/>
      <c r="AKD330" s="249"/>
      <c r="AKE330" s="249"/>
      <c r="AKF330" s="249"/>
      <c r="AKG330" s="249"/>
      <c r="AKH330" s="249"/>
      <c r="AKI330" s="249"/>
      <c r="AKJ330" s="249"/>
      <c r="AKK330" s="249"/>
      <c r="AKL330" s="249"/>
      <c r="AKM330" s="249"/>
      <c r="AKN330" s="249"/>
      <c r="AKO330" s="249"/>
      <c r="AKP330" s="249"/>
      <c r="AKQ330" s="249"/>
      <c r="AKR330" s="249"/>
      <c r="AKS330" s="249"/>
      <c r="AKT330" s="249"/>
      <c r="AKU330" s="249"/>
      <c r="AKV330" s="249"/>
      <c r="AKW330" s="249"/>
      <c r="AKX330" s="249"/>
      <c r="AKY330" s="249"/>
      <c r="AKZ330" s="249"/>
      <c r="ALA330" s="249"/>
      <c r="ALB330" s="249"/>
      <c r="ALC330" s="249"/>
      <c r="ALD330" s="249"/>
      <c r="ALE330" s="249"/>
      <c r="ALF330" s="249"/>
      <c r="ALG330" s="249"/>
      <c r="ALH330" s="249"/>
      <c r="ALI330" s="249"/>
      <c r="ALJ330" s="249"/>
      <c r="ALK330" s="249"/>
      <c r="ALL330" s="249"/>
      <c r="ALM330" s="249"/>
      <c r="ALN330" s="249"/>
      <c r="ALO330" s="249"/>
      <c r="ALP330" s="249"/>
      <c r="ALQ330" s="249"/>
      <c r="ALR330" s="249"/>
      <c r="ALS330" s="249"/>
      <c r="ALT330" s="249"/>
      <c r="ALU330" s="249"/>
      <c r="ALV330" s="249"/>
      <c r="ALW330" s="249"/>
      <c r="ALX330" s="249"/>
      <c r="ALY330" s="249"/>
      <c r="ALZ330" s="249"/>
      <c r="AMA330" s="249"/>
      <c r="AMB330" s="249"/>
      <c r="AMC330" s="249"/>
      <c r="AMD330" s="249"/>
      <c r="AME330" s="249"/>
      <c r="AMF330" s="249"/>
      <c r="AMG330" s="249"/>
      <c r="AMH330" s="249"/>
      <c r="AMI330" s="249"/>
      <c r="AMJ330" s="249"/>
      <c r="AMK330" s="249"/>
      <c r="AML330" s="249"/>
      <c r="AMM330" s="249"/>
      <c r="AMN330" s="249"/>
      <c r="AMO330" s="249"/>
      <c r="AMP330" s="249"/>
      <c r="AMQ330" s="249"/>
      <c r="AMR330" s="249"/>
      <c r="AMS330" s="249"/>
      <c r="AMT330" s="249"/>
      <c r="AMU330" s="249"/>
      <c r="AMV330" s="249"/>
      <c r="AMW330" s="249"/>
      <c r="AMX330" s="249"/>
      <c r="AMY330" s="249"/>
      <c r="AMZ330" s="249"/>
      <c r="ANA330" s="249"/>
      <c r="ANB330" s="249"/>
      <c r="ANC330" s="249"/>
      <c r="AND330" s="249"/>
      <c r="ANE330" s="249"/>
      <c r="ANF330" s="249"/>
      <c r="ANG330" s="249"/>
      <c r="ANH330" s="249"/>
      <c r="ANI330" s="249"/>
      <c r="ANJ330" s="249"/>
      <c r="ANK330" s="249"/>
      <c r="ANL330" s="249"/>
      <c r="ANM330" s="249"/>
      <c r="ANN330" s="249"/>
      <c r="ANO330" s="249"/>
      <c r="ANP330" s="249"/>
      <c r="ANQ330" s="249"/>
      <c r="ANR330" s="249"/>
      <c r="ANS330" s="249"/>
      <c r="ANT330" s="249"/>
      <c r="ANU330" s="249"/>
      <c r="ANV330" s="249"/>
      <c r="ANW330" s="249"/>
      <c r="ANX330" s="249"/>
      <c r="ANY330" s="249"/>
      <c r="ANZ330" s="249"/>
      <c r="AOA330" s="249"/>
      <c r="AOB330" s="249"/>
      <c r="AOC330" s="249"/>
      <c r="AOD330" s="249"/>
      <c r="AOE330" s="249"/>
      <c r="AOF330" s="249"/>
      <c r="AOG330" s="249"/>
      <c r="AOH330" s="249"/>
      <c r="AOI330" s="249"/>
      <c r="AOJ330" s="249"/>
      <c r="AOK330" s="249"/>
      <c r="AOL330" s="249"/>
      <c r="AOM330" s="249"/>
      <c r="AON330" s="249"/>
      <c r="AOO330" s="249"/>
      <c r="AOP330" s="249"/>
      <c r="AOQ330" s="249"/>
      <c r="AOR330" s="249"/>
      <c r="AOS330" s="249"/>
      <c r="AOT330" s="249"/>
      <c r="AOU330" s="249"/>
      <c r="AOV330" s="249"/>
      <c r="AOW330" s="249"/>
      <c r="AOX330" s="249"/>
      <c r="AOY330" s="249"/>
      <c r="AOZ330" s="249"/>
      <c r="APA330" s="249"/>
      <c r="APB330" s="249"/>
      <c r="APC330" s="249"/>
      <c r="APD330" s="249"/>
      <c r="APE330" s="249"/>
      <c r="APF330" s="249"/>
      <c r="APG330" s="249"/>
      <c r="APH330" s="249"/>
      <c r="API330" s="249"/>
      <c r="APJ330" s="249"/>
      <c r="APK330" s="249"/>
      <c r="APL330" s="249"/>
      <c r="APM330" s="249"/>
      <c r="APN330" s="249"/>
      <c r="APO330" s="249"/>
      <c r="APP330" s="249"/>
    </row>
    <row r="331" spans="1:1108" s="221" customFormat="1">
      <c r="A331" s="42">
        <v>614</v>
      </c>
      <c r="B331" s="168">
        <v>317</v>
      </c>
      <c r="C331" s="102" t="s">
        <v>630</v>
      </c>
      <c r="D331" s="174" t="s">
        <v>1624</v>
      </c>
      <c r="E331" s="70" t="s">
        <v>1599</v>
      </c>
      <c r="F331" s="302" t="s">
        <v>1642</v>
      </c>
      <c r="G331" s="310" t="s">
        <v>1641</v>
      </c>
      <c r="H331" s="310" t="s">
        <v>1615</v>
      </c>
      <c r="I331" s="310" t="s">
        <v>1643</v>
      </c>
      <c r="J331" s="173" t="s">
        <v>1644</v>
      </c>
      <c r="K331" s="173" t="s">
        <v>1645</v>
      </c>
      <c r="L331" s="74" t="s">
        <v>1646</v>
      </c>
      <c r="M331" s="10" t="s">
        <v>1647</v>
      </c>
      <c r="N331" s="74" t="s">
        <v>293</v>
      </c>
      <c r="O331" s="177">
        <v>100989</v>
      </c>
      <c r="P331" s="401">
        <v>6</v>
      </c>
      <c r="Q331" s="401" t="s">
        <v>0</v>
      </c>
      <c r="R331" s="401"/>
      <c r="S331" s="109" t="s">
        <v>0</v>
      </c>
      <c r="T331" s="109"/>
      <c r="U331" s="109" t="s">
        <v>0</v>
      </c>
      <c r="V331" s="109">
        <v>11</v>
      </c>
      <c r="W331" s="109" t="s">
        <v>0</v>
      </c>
      <c r="X331" s="109">
        <v>6</v>
      </c>
      <c r="Y331" s="109" t="s">
        <v>0</v>
      </c>
      <c r="Z331" s="109"/>
      <c r="AA331" s="109" t="s">
        <v>0</v>
      </c>
      <c r="AB331" s="109"/>
      <c r="AC331" s="109" t="s">
        <v>0</v>
      </c>
      <c r="AD331" s="109"/>
      <c r="AE331" s="109" t="s">
        <v>0</v>
      </c>
      <c r="AF331" s="77"/>
      <c r="AG331" s="78"/>
      <c r="AH331" s="78"/>
      <c r="AI331" s="77" t="s">
        <v>0</v>
      </c>
      <c r="AJ331" s="78"/>
      <c r="AK331" s="78"/>
      <c r="AL331" s="25" t="s">
        <v>11</v>
      </c>
      <c r="AM331" s="25"/>
      <c r="AN331" s="25"/>
      <c r="AO331" s="25"/>
      <c r="AP331" s="111">
        <v>1</v>
      </c>
      <c r="AQ331" s="111" t="s">
        <v>7</v>
      </c>
      <c r="AR331" s="83"/>
      <c r="AS331" s="83"/>
      <c r="AT331" s="265"/>
      <c r="AU331" s="266"/>
      <c r="AV331" s="266"/>
      <c r="AW331" s="74" t="s">
        <v>206</v>
      </c>
      <c r="AX331" s="74" t="s">
        <v>207</v>
      </c>
      <c r="AY331" s="74" t="s">
        <v>208</v>
      </c>
      <c r="AZ331" s="74" t="s">
        <v>209</v>
      </c>
      <c r="BA331" s="152" t="s">
        <v>12</v>
      </c>
      <c r="BB331" s="419" t="s">
        <v>1520</v>
      </c>
      <c r="BC331" s="419" t="s">
        <v>1521</v>
      </c>
      <c r="BD331" s="419" t="s">
        <v>1522</v>
      </c>
      <c r="BE331" s="87" t="s">
        <v>1599</v>
      </c>
      <c r="BF331" s="95" t="s">
        <v>145</v>
      </c>
      <c r="BG331" s="95" t="s">
        <v>1608</v>
      </c>
      <c r="BH331" s="95" t="s">
        <v>90</v>
      </c>
      <c r="BI331" s="173"/>
      <c r="BJ331" s="173"/>
      <c r="BK331" s="173"/>
      <c r="BL331" s="173"/>
      <c r="BM331" s="154" t="s">
        <v>294</v>
      </c>
      <c r="BN331" s="157" t="s">
        <v>295</v>
      </c>
      <c r="BO331" s="157" t="s">
        <v>296</v>
      </c>
      <c r="BP331" s="156" t="s">
        <v>297</v>
      </c>
      <c r="BQ331" s="155" t="s">
        <v>298</v>
      </c>
      <c r="BR331" s="155" t="s">
        <v>299</v>
      </c>
      <c r="BS331" s="121" t="s">
        <v>300</v>
      </c>
      <c r="BT331" s="121" t="s">
        <v>301</v>
      </c>
      <c r="BU331" s="121" t="s">
        <v>294</v>
      </c>
      <c r="BV331" s="121" t="s">
        <v>302</v>
      </c>
      <c r="BW331" s="121" t="s">
        <v>296</v>
      </c>
      <c r="BX331" s="121" t="s">
        <v>297</v>
      </c>
      <c r="BY331" s="121" t="s">
        <v>283</v>
      </c>
      <c r="BZ331" s="154"/>
      <c r="CA331" s="154"/>
      <c r="CB331" s="154"/>
      <c r="CC331" s="154"/>
      <c r="CD331" s="154"/>
      <c r="CE331" s="154"/>
      <c r="CF331" s="154"/>
      <c r="CG331" s="154"/>
      <c r="CH331" s="154"/>
      <c r="CI331" s="154"/>
      <c r="CJ331" s="154"/>
      <c r="CK331" s="91"/>
      <c r="CL331" s="91"/>
      <c r="CM331" s="91"/>
      <c r="CN331" s="91"/>
      <c r="CO331" s="91"/>
      <c r="CP331" s="91"/>
      <c r="CQ331" s="91"/>
      <c r="CR331" s="91"/>
      <c r="CS331" s="91"/>
      <c r="CT331" s="91"/>
      <c r="CU331" s="91"/>
      <c r="CV331" s="91"/>
      <c r="CW331" s="91"/>
      <c r="CX331" s="91"/>
      <c r="CY331" s="91"/>
      <c r="CZ331" s="91"/>
      <c r="DA331" s="92"/>
      <c r="DB331" s="92"/>
      <c r="DC331" s="92"/>
      <c r="DD331" s="92"/>
      <c r="DE331" s="91" t="s">
        <v>12</v>
      </c>
      <c r="DF331" s="92"/>
      <c r="DG331" s="91"/>
      <c r="DH331" s="91"/>
      <c r="DI331" s="92"/>
      <c r="DJ331" s="91"/>
      <c r="DK331" s="91"/>
      <c r="DL331" s="91"/>
      <c r="DM331" s="127" t="s">
        <v>283</v>
      </c>
      <c r="DN331" s="127" t="s">
        <v>283</v>
      </c>
      <c r="DO331" s="127" t="s">
        <v>283</v>
      </c>
      <c r="DP331" s="127"/>
      <c r="DQ331" s="91"/>
      <c r="DR331" s="91"/>
      <c r="DS331" s="91"/>
      <c r="DT331" s="91"/>
      <c r="DU331" s="91"/>
      <c r="DV331" s="91"/>
      <c r="DW331" s="91"/>
      <c r="DX331" s="91"/>
      <c r="DY331" s="91"/>
      <c r="DZ331" s="91"/>
      <c r="EA331" s="91"/>
      <c r="EB331" s="91"/>
      <c r="EC331" s="91"/>
      <c r="ED331" s="91"/>
      <c r="EE331" s="91"/>
      <c r="EF331" s="91"/>
      <c r="EG331" s="94"/>
      <c r="EH331" s="94"/>
      <c r="EI331" s="95"/>
      <c r="EJ331" s="95"/>
      <c r="EK331" s="96"/>
      <c r="EL331" s="74"/>
      <c r="EM331" s="74"/>
      <c r="EN331" s="137"/>
      <c r="EO331" s="185"/>
      <c r="EP331" s="185"/>
      <c r="EQ331" s="185" t="s">
        <v>1648</v>
      </c>
      <c r="ER331" s="185" t="s">
        <v>1646</v>
      </c>
      <c r="ES331" s="185" t="s">
        <v>1646</v>
      </c>
      <c r="ET331" s="185"/>
      <c r="EU331" s="185"/>
      <c r="EV331" s="137"/>
      <c r="EW331" s="137"/>
      <c r="EX331" s="356" t="s">
        <v>617</v>
      </c>
      <c r="EY331" s="356"/>
      <c r="EZ331" s="356"/>
      <c r="FA331" s="356"/>
      <c r="FB331" s="356"/>
      <c r="FC331" s="356"/>
      <c r="FD331" s="356"/>
      <c r="FE331" s="356"/>
      <c r="FF331" s="248"/>
      <c r="FG331" s="248"/>
      <c r="FH331" s="248"/>
      <c r="FI331" s="248"/>
      <c r="FJ331" s="248"/>
      <c r="FK331" s="248"/>
      <c r="FL331" s="135">
        <v>1</v>
      </c>
      <c r="FM331" s="136"/>
      <c r="FN331" s="136"/>
      <c r="FO331" s="136"/>
      <c r="FP331" s="136"/>
      <c r="FQ331" s="136"/>
      <c r="FR331" s="136"/>
      <c r="FS331" s="136"/>
      <c r="FT331" s="136"/>
      <c r="FU331" s="136"/>
      <c r="FV331" s="136"/>
      <c r="FW331" s="249"/>
      <c r="FX331" s="249"/>
      <c r="FY331" s="249"/>
      <c r="FZ331" s="249"/>
      <c r="GA331" s="249"/>
      <c r="GB331" s="249"/>
      <c r="GC331" s="249"/>
      <c r="GD331" s="249"/>
      <c r="GE331" s="249"/>
      <c r="GF331" s="249"/>
      <c r="GG331" s="249"/>
      <c r="GH331" s="249"/>
      <c r="GI331" s="249"/>
      <c r="GJ331" s="249"/>
      <c r="GK331" s="249"/>
      <c r="GL331" s="249"/>
      <c r="GM331" s="249"/>
      <c r="GN331" s="249"/>
      <c r="GO331" s="249"/>
      <c r="GP331" s="249"/>
      <c r="GQ331" s="249"/>
      <c r="GR331" s="249"/>
      <c r="GS331" s="249"/>
      <c r="GT331" s="249"/>
      <c r="GU331" s="249"/>
      <c r="GV331" s="249"/>
      <c r="GW331" s="249"/>
      <c r="GX331" s="249"/>
      <c r="GY331" s="249"/>
      <c r="GZ331" s="249"/>
      <c r="HA331" s="249"/>
      <c r="HB331" s="249"/>
      <c r="HC331" s="249"/>
      <c r="HD331" s="249"/>
      <c r="HE331" s="249"/>
      <c r="HF331" s="249"/>
      <c r="HG331" s="249"/>
      <c r="HH331" s="249"/>
      <c r="HI331" s="249"/>
      <c r="HJ331" s="249"/>
      <c r="HK331" s="249"/>
      <c r="HL331" s="249"/>
      <c r="HM331" s="249"/>
      <c r="HN331" s="249"/>
      <c r="HO331" s="249"/>
      <c r="HP331" s="249"/>
      <c r="HQ331" s="249"/>
      <c r="HR331" s="249"/>
      <c r="HS331" s="249"/>
      <c r="HT331" s="249"/>
      <c r="HU331" s="249"/>
      <c r="HV331" s="249"/>
      <c r="HW331" s="249"/>
      <c r="HX331" s="249"/>
      <c r="HY331" s="249"/>
      <c r="HZ331" s="249"/>
      <c r="IA331" s="249"/>
      <c r="IB331" s="249"/>
      <c r="IC331" s="249"/>
      <c r="ID331" s="249"/>
      <c r="IE331" s="249"/>
      <c r="IF331" s="249"/>
      <c r="IG331" s="249"/>
      <c r="IH331" s="249"/>
      <c r="II331" s="249"/>
      <c r="IJ331" s="249"/>
      <c r="IK331" s="249"/>
      <c r="IL331" s="249"/>
      <c r="IM331" s="249"/>
      <c r="IN331" s="249"/>
      <c r="IO331" s="249"/>
      <c r="IP331" s="249"/>
      <c r="IQ331" s="249"/>
      <c r="IR331" s="249"/>
      <c r="IS331" s="249"/>
      <c r="IT331" s="249"/>
      <c r="IU331" s="249"/>
      <c r="IV331" s="249"/>
      <c r="IW331" s="249"/>
      <c r="IX331" s="249"/>
      <c r="IY331" s="249"/>
      <c r="IZ331" s="249"/>
      <c r="JA331" s="249"/>
      <c r="JB331" s="249"/>
      <c r="JC331" s="249"/>
      <c r="JD331" s="249"/>
      <c r="JE331" s="249"/>
      <c r="JF331" s="249"/>
      <c r="JG331" s="249"/>
      <c r="JH331" s="249"/>
      <c r="JI331" s="249"/>
      <c r="JJ331" s="249"/>
      <c r="JK331" s="249"/>
      <c r="JL331" s="249"/>
      <c r="JM331" s="249"/>
      <c r="JN331" s="249"/>
      <c r="JO331" s="249"/>
      <c r="JP331" s="249"/>
      <c r="JQ331" s="249"/>
      <c r="JR331" s="249"/>
      <c r="JS331" s="249"/>
      <c r="JT331" s="249"/>
      <c r="JU331" s="249"/>
      <c r="JV331" s="249"/>
      <c r="JW331" s="249"/>
      <c r="JX331" s="249"/>
      <c r="JY331" s="249"/>
      <c r="JZ331" s="249"/>
      <c r="KA331" s="249"/>
      <c r="KB331" s="249"/>
      <c r="KC331" s="249"/>
      <c r="KD331" s="249"/>
      <c r="KE331" s="249"/>
      <c r="KF331" s="249"/>
      <c r="KG331" s="249"/>
      <c r="KH331" s="249"/>
      <c r="KI331" s="249"/>
      <c r="KJ331" s="249"/>
      <c r="KK331" s="249"/>
      <c r="KL331" s="249"/>
      <c r="KM331" s="249"/>
      <c r="KN331" s="249"/>
      <c r="KO331" s="249"/>
      <c r="KP331" s="249"/>
      <c r="KQ331" s="249"/>
      <c r="KR331" s="249"/>
      <c r="KS331" s="249"/>
      <c r="KT331" s="249"/>
      <c r="KU331" s="249"/>
      <c r="KV331" s="249"/>
      <c r="KW331" s="249"/>
      <c r="KX331" s="249"/>
      <c r="KY331" s="249"/>
      <c r="KZ331" s="249"/>
      <c r="LA331" s="249"/>
      <c r="LB331" s="249"/>
      <c r="LC331" s="249"/>
      <c r="LD331" s="249"/>
      <c r="LE331" s="249"/>
      <c r="LF331" s="249"/>
      <c r="LG331" s="249"/>
      <c r="LH331" s="249"/>
      <c r="LI331" s="249"/>
      <c r="LJ331" s="249"/>
      <c r="LK331" s="249"/>
      <c r="LL331" s="249"/>
      <c r="LM331" s="249"/>
      <c r="LN331" s="249"/>
      <c r="LO331" s="249"/>
      <c r="LP331" s="249"/>
      <c r="LQ331" s="249"/>
      <c r="LR331" s="249"/>
      <c r="LS331" s="249"/>
      <c r="LT331" s="249"/>
      <c r="LU331" s="249"/>
      <c r="LV331" s="249"/>
      <c r="LW331" s="249"/>
      <c r="LX331" s="249"/>
      <c r="LY331" s="249"/>
      <c r="LZ331" s="249"/>
      <c r="MA331" s="249"/>
      <c r="MB331" s="249"/>
      <c r="MC331" s="249"/>
      <c r="MD331" s="249"/>
      <c r="ME331" s="249"/>
      <c r="MF331" s="249"/>
      <c r="MG331" s="249"/>
      <c r="MH331" s="249"/>
      <c r="MI331" s="249"/>
      <c r="MJ331" s="249"/>
      <c r="MK331" s="249"/>
      <c r="ML331" s="249"/>
      <c r="MM331" s="249"/>
      <c r="MN331" s="249"/>
      <c r="MO331" s="249"/>
      <c r="MP331" s="249"/>
      <c r="MQ331" s="249"/>
      <c r="MR331" s="249"/>
      <c r="MS331" s="249"/>
      <c r="MT331" s="249"/>
      <c r="MU331" s="249"/>
      <c r="MV331" s="249"/>
      <c r="MW331" s="249"/>
      <c r="MX331" s="249"/>
      <c r="MY331" s="249"/>
      <c r="MZ331" s="249"/>
      <c r="NA331" s="249"/>
      <c r="NB331" s="249"/>
      <c r="NC331" s="249"/>
      <c r="ND331" s="249"/>
      <c r="NE331" s="249"/>
      <c r="NF331" s="249"/>
      <c r="NG331" s="249"/>
      <c r="NH331" s="249"/>
      <c r="NI331" s="249"/>
      <c r="NJ331" s="249"/>
      <c r="NK331" s="249"/>
      <c r="NL331" s="249"/>
      <c r="NM331" s="249"/>
      <c r="NN331" s="249"/>
      <c r="NO331" s="249"/>
      <c r="NP331" s="249"/>
      <c r="NQ331" s="249"/>
      <c r="NR331" s="249"/>
      <c r="NS331" s="249"/>
      <c r="NT331" s="249"/>
      <c r="NU331" s="249"/>
      <c r="NV331" s="249"/>
      <c r="NW331" s="249"/>
      <c r="NX331" s="249"/>
      <c r="NY331" s="249"/>
      <c r="NZ331" s="249"/>
      <c r="OA331" s="249"/>
      <c r="OB331" s="249"/>
      <c r="OC331" s="249"/>
      <c r="OD331" s="249"/>
      <c r="OE331" s="249"/>
      <c r="OF331" s="249"/>
      <c r="OG331" s="249"/>
      <c r="OH331" s="249"/>
      <c r="OI331" s="249"/>
      <c r="OJ331" s="249"/>
      <c r="OK331" s="249"/>
      <c r="OL331" s="249"/>
      <c r="OM331" s="249"/>
      <c r="ON331" s="249"/>
      <c r="OO331" s="249"/>
      <c r="OP331" s="249"/>
      <c r="OQ331" s="249"/>
      <c r="OR331" s="249"/>
      <c r="OS331" s="249"/>
      <c r="OT331" s="249"/>
      <c r="OU331" s="249"/>
      <c r="OV331" s="249"/>
      <c r="OW331" s="249"/>
      <c r="OX331" s="249"/>
      <c r="OY331" s="249"/>
      <c r="OZ331" s="249"/>
      <c r="PA331" s="249"/>
      <c r="PB331" s="249"/>
      <c r="PC331" s="249"/>
      <c r="PD331" s="249"/>
      <c r="PE331" s="249"/>
      <c r="PF331" s="249"/>
      <c r="PG331" s="249"/>
      <c r="PH331" s="249"/>
      <c r="PI331" s="249"/>
      <c r="PJ331" s="249"/>
      <c r="PK331" s="249"/>
      <c r="PL331" s="249"/>
      <c r="PM331" s="249"/>
      <c r="PN331" s="249"/>
      <c r="PO331" s="249"/>
      <c r="PP331" s="249"/>
      <c r="PQ331" s="249"/>
      <c r="PR331" s="249"/>
      <c r="PS331" s="249"/>
      <c r="PT331" s="249"/>
      <c r="PU331" s="249"/>
      <c r="PV331" s="249"/>
      <c r="PW331" s="249"/>
      <c r="PX331" s="249"/>
      <c r="PY331" s="249"/>
      <c r="PZ331" s="249"/>
      <c r="QA331" s="249"/>
      <c r="QB331" s="249"/>
      <c r="QC331" s="249"/>
      <c r="QD331" s="249"/>
      <c r="QE331" s="249"/>
      <c r="QF331" s="249"/>
      <c r="QG331" s="249"/>
      <c r="QH331" s="249"/>
      <c r="QI331" s="249"/>
      <c r="QJ331" s="249"/>
      <c r="QK331" s="249"/>
      <c r="QL331" s="249"/>
      <c r="QM331" s="249"/>
      <c r="QN331" s="249"/>
      <c r="QO331" s="249"/>
      <c r="QP331" s="249"/>
      <c r="QQ331" s="249"/>
      <c r="QR331" s="249"/>
      <c r="QS331" s="249"/>
      <c r="QT331" s="249"/>
      <c r="QU331" s="249"/>
      <c r="QV331" s="249"/>
      <c r="QW331" s="249"/>
      <c r="QX331" s="249"/>
      <c r="QY331" s="249"/>
      <c r="QZ331" s="249"/>
      <c r="RA331" s="249"/>
      <c r="RB331" s="249"/>
      <c r="RC331" s="249"/>
      <c r="RD331" s="249"/>
      <c r="RE331" s="249"/>
      <c r="RF331" s="249"/>
      <c r="RG331" s="249"/>
      <c r="RH331" s="249"/>
      <c r="RI331" s="249"/>
      <c r="RJ331" s="249"/>
      <c r="RK331" s="249"/>
      <c r="RL331" s="249"/>
      <c r="RM331" s="249"/>
      <c r="RN331" s="249"/>
      <c r="RO331" s="249"/>
      <c r="RP331" s="249"/>
      <c r="RQ331" s="249"/>
      <c r="RR331" s="249"/>
      <c r="RS331" s="249"/>
      <c r="RT331" s="249"/>
      <c r="RU331" s="249"/>
      <c r="RV331" s="249"/>
      <c r="RW331" s="249"/>
      <c r="RX331" s="249"/>
      <c r="RY331" s="249"/>
      <c r="RZ331" s="249"/>
      <c r="SA331" s="249"/>
      <c r="SB331" s="249"/>
      <c r="SC331" s="249"/>
      <c r="SD331" s="249"/>
      <c r="SE331" s="249"/>
      <c r="SF331" s="249"/>
      <c r="SG331" s="249"/>
      <c r="SH331" s="249"/>
      <c r="SI331" s="249"/>
      <c r="SJ331" s="249"/>
      <c r="SK331" s="249"/>
      <c r="SL331" s="249"/>
      <c r="SM331" s="249"/>
      <c r="SN331" s="249"/>
      <c r="SO331" s="249"/>
      <c r="SP331" s="249"/>
      <c r="SQ331" s="249"/>
      <c r="SR331" s="249"/>
      <c r="SS331" s="249"/>
      <c r="ST331" s="249"/>
      <c r="SU331" s="249"/>
      <c r="SV331" s="249"/>
      <c r="SW331" s="249"/>
      <c r="SX331" s="249"/>
      <c r="SY331" s="249"/>
      <c r="SZ331" s="249"/>
      <c r="TA331" s="249"/>
      <c r="TB331" s="249"/>
      <c r="TC331" s="249"/>
      <c r="TD331" s="249"/>
      <c r="TE331" s="249"/>
      <c r="TF331" s="249"/>
      <c r="TG331" s="249"/>
      <c r="TH331" s="249"/>
      <c r="TI331" s="249"/>
      <c r="TJ331" s="249"/>
      <c r="TK331" s="249"/>
      <c r="TL331" s="249"/>
      <c r="TM331" s="249"/>
      <c r="TN331" s="249"/>
      <c r="TO331" s="249"/>
      <c r="TP331" s="249"/>
      <c r="TQ331" s="249"/>
      <c r="TR331" s="249"/>
      <c r="TS331" s="249"/>
      <c r="TT331" s="249"/>
      <c r="TU331" s="249"/>
      <c r="TV331" s="249"/>
      <c r="TW331" s="249"/>
      <c r="TX331" s="249"/>
      <c r="TY331" s="249"/>
      <c r="TZ331" s="249"/>
      <c r="UA331" s="249"/>
      <c r="UB331" s="249"/>
      <c r="UC331" s="249"/>
      <c r="UD331" s="249"/>
      <c r="UE331" s="249"/>
      <c r="UF331" s="249"/>
      <c r="UG331" s="249"/>
      <c r="UH331" s="249"/>
      <c r="UI331" s="249"/>
      <c r="UJ331" s="249"/>
      <c r="UK331" s="249"/>
      <c r="UL331" s="249"/>
      <c r="UM331" s="249"/>
      <c r="UN331" s="249"/>
      <c r="UO331" s="249"/>
      <c r="UP331" s="249"/>
      <c r="UQ331" s="249"/>
      <c r="UR331" s="249"/>
      <c r="US331" s="249"/>
      <c r="UT331" s="249"/>
      <c r="UU331" s="249"/>
      <c r="UV331" s="249"/>
      <c r="UW331" s="249"/>
      <c r="UX331" s="249"/>
      <c r="UY331" s="249"/>
      <c r="UZ331" s="249"/>
      <c r="VA331" s="249"/>
      <c r="VB331" s="249"/>
      <c r="VC331" s="249"/>
      <c r="VD331" s="249"/>
      <c r="VE331" s="249"/>
      <c r="VF331" s="249"/>
      <c r="VG331" s="249"/>
      <c r="VH331" s="249"/>
      <c r="VI331" s="249"/>
      <c r="VJ331" s="249"/>
      <c r="VK331" s="249"/>
      <c r="VL331" s="249"/>
      <c r="VM331" s="249"/>
      <c r="VN331" s="249"/>
      <c r="VO331" s="249"/>
      <c r="VP331" s="249"/>
      <c r="VQ331" s="249"/>
      <c r="VR331" s="249"/>
      <c r="VS331" s="249"/>
      <c r="VT331" s="249"/>
      <c r="VU331" s="249"/>
      <c r="VV331" s="249"/>
      <c r="VW331" s="249"/>
      <c r="VX331" s="249"/>
      <c r="VY331" s="249"/>
      <c r="VZ331" s="249"/>
      <c r="WA331" s="249"/>
      <c r="WB331" s="249"/>
      <c r="WC331" s="249"/>
      <c r="WD331" s="249"/>
      <c r="WE331" s="249"/>
      <c r="WF331" s="249"/>
      <c r="WG331" s="249"/>
      <c r="WH331" s="249"/>
      <c r="WI331" s="249"/>
      <c r="WJ331" s="249"/>
      <c r="WK331" s="249"/>
      <c r="WL331" s="249"/>
      <c r="WM331" s="249"/>
      <c r="WN331" s="249"/>
      <c r="WO331" s="249"/>
      <c r="WP331" s="249"/>
      <c r="WQ331" s="249"/>
      <c r="WR331" s="249"/>
      <c r="WS331" s="249"/>
      <c r="WT331" s="249"/>
      <c r="WU331" s="249"/>
      <c r="WV331" s="249"/>
      <c r="WW331" s="249"/>
      <c r="WX331" s="249"/>
      <c r="WY331" s="249"/>
      <c r="WZ331" s="249"/>
      <c r="XA331" s="249"/>
      <c r="XB331" s="249"/>
      <c r="XC331" s="249"/>
      <c r="XD331" s="249"/>
      <c r="XE331" s="249"/>
      <c r="XF331" s="249"/>
      <c r="XG331" s="249"/>
      <c r="XH331" s="249"/>
      <c r="XI331" s="249"/>
      <c r="XJ331" s="249"/>
      <c r="XK331" s="249"/>
      <c r="XL331" s="249"/>
      <c r="XM331" s="249"/>
      <c r="XN331" s="249"/>
      <c r="XO331" s="249"/>
      <c r="XP331" s="249"/>
      <c r="XQ331" s="249"/>
      <c r="XR331" s="249"/>
      <c r="XS331" s="249"/>
      <c r="XT331" s="249"/>
      <c r="XU331" s="249"/>
      <c r="XV331" s="249"/>
      <c r="XW331" s="249"/>
      <c r="XX331" s="249"/>
      <c r="XY331" s="249"/>
      <c r="XZ331" s="249"/>
      <c r="YA331" s="249"/>
      <c r="YB331" s="249"/>
      <c r="YC331" s="249"/>
      <c r="YD331" s="249"/>
      <c r="YE331" s="249"/>
      <c r="YF331" s="249"/>
      <c r="YG331" s="249"/>
      <c r="YH331" s="249"/>
      <c r="YI331" s="249"/>
      <c r="YJ331" s="249"/>
      <c r="YK331" s="249"/>
      <c r="YL331" s="249"/>
      <c r="YM331" s="249"/>
      <c r="YN331" s="249"/>
      <c r="YO331" s="249"/>
      <c r="YP331" s="249"/>
      <c r="YQ331" s="249"/>
      <c r="YR331" s="249"/>
      <c r="YS331" s="249"/>
      <c r="YT331" s="249"/>
      <c r="YU331" s="249"/>
      <c r="YV331" s="249"/>
      <c r="YW331" s="249"/>
      <c r="YX331" s="249"/>
      <c r="YY331" s="249"/>
      <c r="YZ331" s="249"/>
      <c r="ZA331" s="249"/>
      <c r="ZB331" s="249"/>
      <c r="ZC331" s="249"/>
      <c r="ZD331" s="249"/>
      <c r="ZE331" s="249"/>
      <c r="ZF331" s="249"/>
      <c r="ZG331" s="249"/>
      <c r="ZH331" s="249"/>
      <c r="ZI331" s="249"/>
      <c r="ZJ331" s="249"/>
      <c r="ZK331" s="249"/>
      <c r="ZL331" s="249"/>
      <c r="ZM331" s="249"/>
      <c r="ZN331" s="249"/>
      <c r="ZO331" s="249"/>
      <c r="ZP331" s="249"/>
      <c r="ZQ331" s="249"/>
      <c r="ZR331" s="249"/>
      <c r="ZS331" s="249"/>
      <c r="ZT331" s="249"/>
      <c r="ZU331" s="249"/>
      <c r="ZV331" s="249"/>
      <c r="ZW331" s="249"/>
      <c r="ZX331" s="249"/>
      <c r="ZY331" s="249"/>
      <c r="ZZ331" s="249"/>
      <c r="AAA331" s="249"/>
      <c r="AAB331" s="249"/>
      <c r="AAC331" s="249"/>
      <c r="AAD331" s="249"/>
      <c r="AAE331" s="249"/>
      <c r="AAF331" s="249"/>
      <c r="AAG331" s="249"/>
      <c r="AAH331" s="249"/>
      <c r="AAI331" s="249"/>
      <c r="AAJ331" s="249"/>
      <c r="AAK331" s="249"/>
      <c r="AAL331" s="249"/>
      <c r="AAM331" s="249"/>
      <c r="AAN331" s="249"/>
      <c r="AAO331" s="249"/>
      <c r="AAP331" s="249"/>
      <c r="AAQ331" s="249"/>
      <c r="AAR331" s="249"/>
      <c r="AAS331" s="249"/>
      <c r="AAT331" s="249"/>
      <c r="AAU331" s="249"/>
      <c r="AAV331" s="249"/>
      <c r="AAW331" s="249"/>
      <c r="AAX331" s="249"/>
      <c r="AAY331" s="249"/>
      <c r="AAZ331" s="249"/>
      <c r="ABA331" s="249"/>
      <c r="ABB331" s="249"/>
      <c r="ABC331" s="249"/>
      <c r="ABD331" s="249"/>
      <c r="ABE331" s="249"/>
      <c r="ABF331" s="249"/>
      <c r="ABG331" s="249"/>
      <c r="ABH331" s="249"/>
      <c r="ABI331" s="249"/>
      <c r="ABJ331" s="249"/>
      <c r="ABK331" s="249"/>
      <c r="ABL331" s="249"/>
      <c r="ABM331" s="249"/>
      <c r="ABN331" s="249"/>
      <c r="ABO331" s="249"/>
      <c r="ABP331" s="249"/>
      <c r="ABQ331" s="249"/>
      <c r="ABR331" s="249"/>
      <c r="ABS331" s="249"/>
      <c r="ABT331" s="249"/>
      <c r="ABU331" s="249"/>
      <c r="ABV331" s="249"/>
      <c r="ABW331" s="249"/>
      <c r="ABX331" s="249"/>
      <c r="ABY331" s="249"/>
      <c r="ABZ331" s="249"/>
      <c r="ACA331" s="249"/>
      <c r="ACB331" s="249"/>
      <c r="ACC331" s="249"/>
      <c r="ACD331" s="249"/>
      <c r="ACE331" s="249"/>
      <c r="ACF331" s="249"/>
      <c r="ACG331" s="249"/>
      <c r="ACH331" s="249"/>
      <c r="ACI331" s="249"/>
      <c r="ACJ331" s="249"/>
      <c r="ACK331" s="249"/>
      <c r="ACL331" s="249"/>
      <c r="ACM331" s="249"/>
      <c r="ACN331" s="249"/>
      <c r="ACO331" s="249"/>
      <c r="ACP331" s="249"/>
      <c r="ACQ331" s="249"/>
      <c r="ACR331" s="249"/>
      <c r="ACS331" s="249"/>
      <c r="ACT331" s="249"/>
      <c r="ACU331" s="249"/>
      <c r="ACV331" s="249"/>
      <c r="ACW331" s="249"/>
      <c r="ACX331" s="249"/>
      <c r="ACY331" s="249"/>
      <c r="ACZ331" s="249"/>
      <c r="ADA331" s="249"/>
      <c r="ADB331" s="249"/>
      <c r="ADC331" s="249"/>
      <c r="ADD331" s="249"/>
      <c r="ADE331" s="249"/>
      <c r="ADF331" s="249"/>
      <c r="ADG331" s="249"/>
      <c r="ADH331" s="249"/>
      <c r="ADI331" s="249"/>
      <c r="ADJ331" s="249"/>
      <c r="ADK331" s="249"/>
      <c r="ADL331" s="249"/>
      <c r="ADM331" s="249"/>
      <c r="ADN331" s="249"/>
      <c r="ADO331" s="249"/>
      <c r="ADP331" s="249"/>
      <c r="ADQ331" s="249"/>
      <c r="ADR331" s="249"/>
      <c r="ADS331" s="249"/>
      <c r="ADT331" s="249"/>
      <c r="ADU331" s="249"/>
      <c r="ADV331" s="249"/>
      <c r="ADW331" s="249"/>
      <c r="ADX331" s="249"/>
      <c r="ADY331" s="249"/>
      <c r="ADZ331" s="249"/>
      <c r="AEA331" s="249"/>
      <c r="AEB331" s="249"/>
      <c r="AEC331" s="249"/>
      <c r="AED331" s="249"/>
      <c r="AEE331" s="249"/>
      <c r="AEF331" s="249"/>
      <c r="AEG331" s="249"/>
      <c r="AEH331" s="249"/>
      <c r="AEI331" s="249"/>
      <c r="AEJ331" s="249"/>
      <c r="AEK331" s="249"/>
      <c r="AEL331" s="249"/>
      <c r="AEM331" s="249"/>
      <c r="AEN331" s="249"/>
      <c r="AEO331" s="249"/>
      <c r="AEP331" s="249"/>
      <c r="AEQ331" s="249"/>
      <c r="AER331" s="249"/>
      <c r="AES331" s="249"/>
      <c r="AET331" s="249"/>
      <c r="AEU331" s="249"/>
      <c r="AEV331" s="249"/>
      <c r="AEW331" s="249"/>
      <c r="AEX331" s="249"/>
      <c r="AEY331" s="249"/>
      <c r="AEZ331" s="249"/>
      <c r="AFA331" s="249"/>
      <c r="AFB331" s="249"/>
      <c r="AFC331" s="249"/>
      <c r="AFD331" s="249"/>
      <c r="AFE331" s="249"/>
      <c r="AFF331" s="249"/>
      <c r="AFG331" s="249"/>
      <c r="AFH331" s="249"/>
      <c r="AFI331" s="249"/>
      <c r="AFJ331" s="249"/>
      <c r="AFK331" s="249"/>
      <c r="AFL331" s="249"/>
      <c r="AFM331" s="249"/>
      <c r="AFN331" s="249"/>
      <c r="AFO331" s="249"/>
      <c r="AFP331" s="249"/>
      <c r="AFQ331" s="249"/>
      <c r="AFR331" s="249"/>
      <c r="AFS331" s="249"/>
      <c r="AFT331" s="249"/>
      <c r="AFU331" s="249"/>
      <c r="AFV331" s="249"/>
      <c r="AFW331" s="249"/>
      <c r="AFX331" s="249"/>
      <c r="AFY331" s="249"/>
      <c r="AFZ331" s="249"/>
      <c r="AGA331" s="249"/>
      <c r="AGB331" s="249"/>
      <c r="AGC331" s="249"/>
      <c r="AGD331" s="249"/>
      <c r="AGE331" s="249"/>
      <c r="AGF331" s="249"/>
      <c r="AGG331" s="249"/>
      <c r="AGH331" s="249"/>
      <c r="AGI331" s="249"/>
      <c r="AGJ331" s="249"/>
      <c r="AGK331" s="249"/>
      <c r="AGL331" s="249"/>
      <c r="AGM331" s="249"/>
      <c r="AGN331" s="249"/>
      <c r="AGO331" s="249"/>
      <c r="AGP331" s="249"/>
      <c r="AGQ331" s="249"/>
      <c r="AGR331" s="249"/>
      <c r="AGS331" s="249"/>
      <c r="AGT331" s="249"/>
      <c r="AGU331" s="249"/>
      <c r="AGV331" s="249"/>
      <c r="AGW331" s="249"/>
      <c r="AGX331" s="249"/>
      <c r="AGY331" s="249"/>
      <c r="AGZ331" s="249"/>
      <c r="AHA331" s="249"/>
      <c r="AHB331" s="249"/>
      <c r="AHC331" s="249"/>
      <c r="AHD331" s="249"/>
      <c r="AHE331" s="249"/>
      <c r="AHF331" s="249"/>
      <c r="AHG331" s="249"/>
      <c r="AHH331" s="249"/>
      <c r="AHI331" s="249"/>
      <c r="AHJ331" s="249"/>
      <c r="AHK331" s="249"/>
      <c r="AHL331" s="249"/>
      <c r="AHM331" s="249"/>
      <c r="AHN331" s="249"/>
      <c r="AHO331" s="249"/>
      <c r="AHP331" s="249"/>
      <c r="AHQ331" s="249"/>
      <c r="AHR331" s="249"/>
      <c r="AHS331" s="249"/>
      <c r="AHT331" s="249"/>
      <c r="AHU331" s="249"/>
      <c r="AHV331" s="249"/>
      <c r="AHW331" s="249"/>
      <c r="AHX331" s="249"/>
      <c r="AHY331" s="249"/>
      <c r="AHZ331" s="249"/>
      <c r="AIA331" s="249"/>
      <c r="AIB331" s="249"/>
      <c r="AIC331" s="249"/>
      <c r="AID331" s="249"/>
      <c r="AIE331" s="249"/>
      <c r="AIF331" s="249"/>
      <c r="AIG331" s="249"/>
      <c r="AIH331" s="249"/>
      <c r="AII331" s="249"/>
      <c r="AIJ331" s="249"/>
      <c r="AIK331" s="249"/>
      <c r="AIL331" s="249"/>
      <c r="AIM331" s="249"/>
      <c r="AIN331" s="249"/>
      <c r="AIO331" s="249"/>
      <c r="AIP331" s="249"/>
      <c r="AIQ331" s="249"/>
      <c r="AIR331" s="249"/>
      <c r="AIS331" s="249"/>
      <c r="AIT331" s="249"/>
      <c r="AIU331" s="249"/>
      <c r="AIV331" s="249"/>
      <c r="AIW331" s="249"/>
      <c r="AIX331" s="249"/>
      <c r="AIY331" s="249"/>
      <c r="AIZ331" s="249"/>
      <c r="AJA331" s="249"/>
      <c r="AJB331" s="249"/>
      <c r="AJC331" s="249"/>
      <c r="AJD331" s="249"/>
      <c r="AJE331" s="249"/>
      <c r="AJF331" s="249"/>
      <c r="AJG331" s="249"/>
      <c r="AJH331" s="249"/>
      <c r="AJI331" s="249"/>
      <c r="AJJ331" s="249"/>
      <c r="AJK331" s="249"/>
      <c r="AJL331" s="249"/>
      <c r="AJM331" s="249"/>
      <c r="AJN331" s="249"/>
      <c r="AJO331" s="249"/>
      <c r="AJP331" s="249"/>
      <c r="AJQ331" s="249"/>
      <c r="AJR331" s="249"/>
      <c r="AJS331" s="249"/>
      <c r="AJT331" s="249"/>
      <c r="AJU331" s="249"/>
      <c r="AJV331" s="249"/>
      <c r="AJW331" s="249"/>
      <c r="AJX331" s="249"/>
      <c r="AJY331" s="249"/>
      <c r="AJZ331" s="249"/>
      <c r="AKA331" s="249"/>
      <c r="AKB331" s="249"/>
      <c r="AKC331" s="249"/>
      <c r="AKD331" s="249"/>
      <c r="AKE331" s="249"/>
      <c r="AKF331" s="249"/>
      <c r="AKG331" s="249"/>
      <c r="AKH331" s="249"/>
      <c r="AKI331" s="249"/>
      <c r="AKJ331" s="249"/>
      <c r="AKK331" s="249"/>
      <c r="AKL331" s="249"/>
      <c r="AKM331" s="249"/>
      <c r="AKN331" s="249"/>
      <c r="AKO331" s="249"/>
      <c r="AKP331" s="249"/>
      <c r="AKQ331" s="249"/>
      <c r="AKR331" s="249"/>
      <c r="AKS331" s="249"/>
      <c r="AKT331" s="249"/>
      <c r="AKU331" s="249"/>
      <c r="AKV331" s="249"/>
      <c r="AKW331" s="249"/>
      <c r="AKX331" s="249"/>
      <c r="AKY331" s="249"/>
      <c r="AKZ331" s="249"/>
      <c r="ALA331" s="249"/>
      <c r="ALB331" s="249"/>
      <c r="ALC331" s="249"/>
      <c r="ALD331" s="249"/>
      <c r="ALE331" s="249"/>
      <c r="ALF331" s="249"/>
      <c r="ALG331" s="249"/>
      <c r="ALH331" s="249"/>
      <c r="ALI331" s="249"/>
      <c r="ALJ331" s="249"/>
      <c r="ALK331" s="249"/>
      <c r="ALL331" s="249"/>
      <c r="ALM331" s="249"/>
      <c r="ALN331" s="249"/>
      <c r="ALO331" s="249"/>
      <c r="ALP331" s="249"/>
      <c r="ALQ331" s="249"/>
      <c r="ALR331" s="249"/>
      <c r="ALS331" s="249"/>
      <c r="ALT331" s="249"/>
      <c r="ALU331" s="249"/>
      <c r="ALV331" s="249"/>
      <c r="ALW331" s="249"/>
      <c r="ALX331" s="249"/>
      <c r="ALY331" s="249"/>
      <c r="ALZ331" s="249"/>
      <c r="AMA331" s="249"/>
      <c r="AMB331" s="249"/>
      <c r="AMC331" s="249"/>
      <c r="AMD331" s="249"/>
      <c r="AME331" s="249"/>
      <c r="AMF331" s="249"/>
      <c r="AMG331" s="249"/>
      <c r="AMH331" s="249"/>
      <c r="AMI331" s="249"/>
      <c r="AMJ331" s="249"/>
      <c r="AMK331" s="249"/>
      <c r="AML331" s="249"/>
      <c r="AMM331" s="249"/>
      <c r="AMN331" s="249"/>
      <c r="AMO331" s="249"/>
      <c r="AMP331" s="249"/>
      <c r="AMQ331" s="249"/>
      <c r="AMR331" s="249"/>
      <c r="AMS331" s="249"/>
      <c r="AMT331" s="249"/>
      <c r="AMU331" s="249"/>
      <c r="AMV331" s="249"/>
      <c r="AMW331" s="249"/>
      <c r="AMX331" s="249"/>
      <c r="AMY331" s="249"/>
      <c r="AMZ331" s="249"/>
      <c r="ANA331" s="249"/>
      <c r="ANB331" s="249"/>
      <c r="ANC331" s="249"/>
      <c r="AND331" s="249"/>
      <c r="ANE331" s="249"/>
      <c r="ANF331" s="249"/>
      <c r="ANG331" s="249"/>
      <c r="ANH331" s="249"/>
      <c r="ANI331" s="249"/>
      <c r="ANJ331" s="249"/>
      <c r="ANK331" s="249"/>
      <c r="ANL331" s="249"/>
      <c r="ANM331" s="249"/>
      <c r="ANN331" s="249"/>
      <c r="ANO331" s="249"/>
      <c r="ANP331" s="249"/>
      <c r="ANQ331" s="249"/>
      <c r="ANR331" s="249"/>
      <c r="ANS331" s="249"/>
      <c r="ANT331" s="249"/>
      <c r="ANU331" s="249"/>
      <c r="ANV331" s="249"/>
      <c r="ANW331" s="249"/>
      <c r="ANX331" s="249"/>
      <c r="ANY331" s="249"/>
      <c r="ANZ331" s="249"/>
      <c r="AOA331" s="249"/>
      <c r="AOB331" s="249"/>
      <c r="AOC331" s="249"/>
      <c r="AOD331" s="249"/>
      <c r="AOE331" s="249"/>
      <c r="AOF331" s="249"/>
      <c r="AOG331" s="249"/>
      <c r="AOH331" s="249"/>
      <c r="AOI331" s="249"/>
      <c r="AOJ331" s="249"/>
      <c r="AOK331" s="249"/>
      <c r="AOL331" s="249"/>
      <c r="AOM331" s="249"/>
      <c r="AON331" s="249"/>
      <c r="AOO331" s="249"/>
      <c r="AOP331" s="249"/>
      <c r="AOQ331" s="249"/>
      <c r="AOR331" s="249"/>
      <c r="AOS331" s="249"/>
      <c r="AOT331" s="249"/>
      <c r="AOU331" s="249"/>
      <c r="AOV331" s="249"/>
      <c r="AOW331" s="249"/>
      <c r="AOX331" s="249"/>
      <c r="AOY331" s="249"/>
      <c r="AOZ331" s="249"/>
      <c r="APA331" s="249"/>
      <c r="APB331" s="249"/>
      <c r="APC331" s="249"/>
      <c r="APD331" s="249"/>
      <c r="APE331" s="249"/>
      <c r="APF331" s="249"/>
      <c r="APG331" s="249"/>
      <c r="APH331" s="249"/>
      <c r="API331" s="249"/>
      <c r="APJ331" s="249"/>
      <c r="APK331" s="249"/>
      <c r="APL331" s="249"/>
      <c r="APM331" s="249"/>
      <c r="APN331" s="249"/>
      <c r="APO331" s="249"/>
      <c r="APP331" s="249"/>
    </row>
    <row r="332" spans="1:1108" s="221" customFormat="1">
      <c r="A332" s="42">
        <v>615</v>
      </c>
      <c r="B332" s="168">
        <v>318</v>
      </c>
      <c r="C332" s="102" t="s">
        <v>634</v>
      </c>
      <c r="D332" s="174" t="s">
        <v>1624</v>
      </c>
      <c r="E332" s="70" t="s">
        <v>1599</v>
      </c>
      <c r="F332" s="302" t="s">
        <v>1642</v>
      </c>
      <c r="G332" s="310" t="s">
        <v>1641</v>
      </c>
      <c r="H332" s="310" t="s">
        <v>1615</v>
      </c>
      <c r="I332" s="310" t="s">
        <v>1643</v>
      </c>
      <c r="J332" s="173" t="s">
        <v>1644</v>
      </c>
      <c r="K332" s="173" t="s">
        <v>1645</v>
      </c>
      <c r="L332" s="74" t="s">
        <v>1646</v>
      </c>
      <c r="M332" s="10" t="s">
        <v>1647</v>
      </c>
      <c r="N332" s="74" t="s">
        <v>293</v>
      </c>
      <c r="O332" s="177">
        <v>100991</v>
      </c>
      <c r="P332" s="401">
        <v>7</v>
      </c>
      <c r="Q332" s="401" t="s">
        <v>0</v>
      </c>
      <c r="R332" s="401"/>
      <c r="S332" s="109" t="s">
        <v>0</v>
      </c>
      <c r="T332" s="109"/>
      <c r="U332" s="109" t="s">
        <v>0</v>
      </c>
      <c r="V332" s="109">
        <v>12.5</v>
      </c>
      <c r="W332" s="109" t="s">
        <v>0</v>
      </c>
      <c r="X332" s="109">
        <v>7</v>
      </c>
      <c r="Y332" s="109" t="s">
        <v>0</v>
      </c>
      <c r="Z332" s="109"/>
      <c r="AA332" s="109" t="s">
        <v>0</v>
      </c>
      <c r="AB332" s="109"/>
      <c r="AC332" s="109" t="s">
        <v>0</v>
      </c>
      <c r="AD332" s="109"/>
      <c r="AE332" s="109" t="s">
        <v>0</v>
      </c>
      <c r="AF332" s="77"/>
      <c r="AG332" s="78"/>
      <c r="AH332" s="78"/>
      <c r="AI332" s="77" t="s">
        <v>0</v>
      </c>
      <c r="AJ332" s="78"/>
      <c r="AK332" s="78"/>
      <c r="AL332" s="25" t="s">
        <v>11</v>
      </c>
      <c r="AM332" s="25"/>
      <c r="AN332" s="25"/>
      <c r="AO332" s="25"/>
      <c r="AP332" s="111">
        <v>1</v>
      </c>
      <c r="AQ332" s="111" t="s">
        <v>7</v>
      </c>
      <c r="AR332" s="83"/>
      <c r="AS332" s="83"/>
      <c r="AT332" s="265"/>
      <c r="AU332" s="266"/>
      <c r="AV332" s="266"/>
      <c r="AW332" s="74" t="s">
        <v>206</v>
      </c>
      <c r="AX332" s="74" t="s">
        <v>207</v>
      </c>
      <c r="AY332" s="74" t="s">
        <v>208</v>
      </c>
      <c r="AZ332" s="74" t="s">
        <v>209</v>
      </c>
      <c r="BA332" s="152" t="s">
        <v>12</v>
      </c>
      <c r="BB332" s="419" t="s">
        <v>1520</v>
      </c>
      <c r="BC332" s="419" t="s">
        <v>1521</v>
      </c>
      <c r="BD332" s="419" t="s">
        <v>1522</v>
      </c>
      <c r="BE332" s="87" t="s">
        <v>1599</v>
      </c>
      <c r="BF332" s="95" t="s">
        <v>145</v>
      </c>
      <c r="BG332" s="95" t="s">
        <v>1608</v>
      </c>
      <c r="BH332" s="95" t="s">
        <v>90</v>
      </c>
      <c r="BI332" s="173"/>
      <c r="BJ332" s="173"/>
      <c r="BK332" s="173"/>
      <c r="BL332" s="173"/>
      <c r="BM332" s="154" t="s">
        <v>294</v>
      </c>
      <c r="BN332" s="157" t="s">
        <v>295</v>
      </c>
      <c r="BO332" s="157" t="s">
        <v>296</v>
      </c>
      <c r="BP332" s="156" t="s">
        <v>297</v>
      </c>
      <c r="BQ332" s="155" t="s">
        <v>298</v>
      </c>
      <c r="BR332" s="155" t="s">
        <v>299</v>
      </c>
      <c r="BS332" s="121" t="s">
        <v>300</v>
      </c>
      <c r="BT332" s="121" t="s">
        <v>301</v>
      </c>
      <c r="BU332" s="121" t="s">
        <v>294</v>
      </c>
      <c r="BV332" s="121" t="s">
        <v>302</v>
      </c>
      <c r="BW332" s="121" t="s">
        <v>296</v>
      </c>
      <c r="BX332" s="121" t="s">
        <v>297</v>
      </c>
      <c r="BY332" s="121" t="s">
        <v>283</v>
      </c>
      <c r="BZ332" s="154"/>
      <c r="CA332" s="154"/>
      <c r="CB332" s="154"/>
      <c r="CC332" s="154"/>
      <c r="CD332" s="154"/>
      <c r="CE332" s="154"/>
      <c r="CF332" s="154"/>
      <c r="CG332" s="154"/>
      <c r="CH332" s="154"/>
      <c r="CI332" s="154"/>
      <c r="CJ332" s="154"/>
      <c r="CK332" s="91"/>
      <c r="CL332" s="91"/>
      <c r="CM332" s="91"/>
      <c r="CN332" s="91"/>
      <c r="CO332" s="91"/>
      <c r="CP332" s="91"/>
      <c r="CQ332" s="91"/>
      <c r="CR332" s="91"/>
      <c r="CS332" s="91"/>
      <c r="CT332" s="91"/>
      <c r="CU332" s="91"/>
      <c r="CV332" s="91"/>
      <c r="CW332" s="91"/>
      <c r="CX332" s="91"/>
      <c r="CY332" s="91"/>
      <c r="CZ332" s="91"/>
      <c r="DA332" s="92"/>
      <c r="DB332" s="92"/>
      <c r="DC332" s="92"/>
      <c r="DD332" s="92"/>
      <c r="DE332" s="91" t="s">
        <v>12</v>
      </c>
      <c r="DF332" s="92"/>
      <c r="DG332" s="91"/>
      <c r="DH332" s="91"/>
      <c r="DI332" s="92"/>
      <c r="DJ332" s="91"/>
      <c r="DK332" s="91"/>
      <c r="DL332" s="91"/>
      <c r="DM332" s="127" t="s">
        <v>283</v>
      </c>
      <c r="DN332" s="127" t="s">
        <v>283</v>
      </c>
      <c r="DO332" s="127" t="s">
        <v>283</v>
      </c>
      <c r="DP332" s="127"/>
      <c r="DQ332" s="91"/>
      <c r="DR332" s="91"/>
      <c r="DS332" s="91"/>
      <c r="DT332" s="91"/>
      <c r="DU332" s="91"/>
      <c r="DV332" s="91"/>
      <c r="DW332" s="91"/>
      <c r="DX332" s="91"/>
      <c r="DY332" s="91"/>
      <c r="DZ332" s="91"/>
      <c r="EA332" s="91"/>
      <c r="EB332" s="91"/>
      <c r="EC332" s="91"/>
      <c r="ED332" s="91"/>
      <c r="EE332" s="91"/>
      <c r="EF332" s="91"/>
      <c r="EG332" s="94"/>
      <c r="EH332" s="94"/>
      <c r="EI332" s="95"/>
      <c r="EJ332" s="95"/>
      <c r="EK332" s="96"/>
      <c r="EL332" s="74"/>
      <c r="EM332" s="74"/>
      <c r="EN332" s="137"/>
      <c r="EO332" s="185"/>
      <c r="EP332" s="185"/>
      <c r="EQ332" s="185" t="s">
        <v>1648</v>
      </c>
      <c r="ER332" s="185" t="s">
        <v>1646</v>
      </c>
      <c r="ES332" s="185" t="s">
        <v>1646</v>
      </c>
      <c r="ET332" s="185"/>
      <c r="EU332" s="185"/>
      <c r="EV332" s="137"/>
      <c r="EW332" s="137"/>
      <c r="EX332" s="356" t="s">
        <v>1074</v>
      </c>
      <c r="EY332" s="356"/>
      <c r="EZ332" s="356" t="s">
        <v>674</v>
      </c>
      <c r="FA332" s="356" t="s">
        <v>1034</v>
      </c>
      <c r="FB332" s="356" t="s">
        <v>1074</v>
      </c>
      <c r="FC332" s="356" t="s">
        <v>636</v>
      </c>
      <c r="FD332" s="356"/>
      <c r="FE332" s="356"/>
      <c r="FF332" s="248"/>
      <c r="FG332" s="248"/>
      <c r="FH332" s="248"/>
      <c r="FI332" s="248"/>
      <c r="FJ332" s="248"/>
      <c r="FK332" s="248"/>
      <c r="FL332" s="135">
        <v>1</v>
      </c>
      <c r="FM332" s="136"/>
      <c r="FN332" s="136"/>
      <c r="FO332" s="136"/>
      <c r="FP332" s="136"/>
      <c r="FQ332" s="136"/>
      <c r="FR332" s="136"/>
      <c r="FS332" s="136"/>
      <c r="FT332" s="136"/>
      <c r="FU332" s="136"/>
      <c r="FV332" s="136"/>
      <c r="FW332" s="249"/>
      <c r="FX332" s="249"/>
      <c r="FY332" s="249"/>
      <c r="FZ332" s="249"/>
      <c r="GA332" s="249"/>
      <c r="GB332" s="249"/>
      <c r="GC332" s="249"/>
      <c r="GD332" s="249"/>
      <c r="GE332" s="249"/>
      <c r="GF332" s="249"/>
      <c r="GG332" s="249"/>
      <c r="GH332" s="249"/>
      <c r="GI332" s="249"/>
      <c r="GJ332" s="249"/>
      <c r="GK332" s="249"/>
      <c r="GL332" s="249"/>
      <c r="GM332" s="249"/>
      <c r="GN332" s="249"/>
      <c r="GO332" s="249"/>
      <c r="GP332" s="249"/>
      <c r="GQ332" s="249"/>
      <c r="GR332" s="249"/>
      <c r="GS332" s="249"/>
      <c r="GT332" s="249"/>
      <c r="GU332" s="249"/>
      <c r="GV332" s="249"/>
      <c r="GW332" s="249"/>
      <c r="GX332" s="249"/>
      <c r="GY332" s="249"/>
      <c r="GZ332" s="249"/>
      <c r="HA332" s="249"/>
      <c r="HB332" s="249"/>
      <c r="HC332" s="249"/>
      <c r="HD332" s="249"/>
      <c r="HE332" s="249"/>
      <c r="HF332" s="249"/>
      <c r="HG332" s="249"/>
      <c r="HH332" s="249"/>
      <c r="HI332" s="249"/>
      <c r="HJ332" s="249"/>
      <c r="HK332" s="249"/>
      <c r="HL332" s="249"/>
      <c r="HM332" s="249"/>
      <c r="HN332" s="249"/>
      <c r="HO332" s="249"/>
      <c r="HP332" s="249"/>
      <c r="HQ332" s="249"/>
      <c r="HR332" s="249"/>
      <c r="HS332" s="249"/>
      <c r="HT332" s="249"/>
      <c r="HU332" s="249"/>
      <c r="HV332" s="249"/>
      <c r="HW332" s="249"/>
      <c r="HX332" s="249"/>
      <c r="HY332" s="249"/>
      <c r="HZ332" s="249"/>
      <c r="IA332" s="249"/>
      <c r="IB332" s="249"/>
      <c r="IC332" s="249"/>
      <c r="ID332" s="249"/>
      <c r="IE332" s="249"/>
      <c r="IF332" s="249"/>
      <c r="IG332" s="249"/>
      <c r="IH332" s="249"/>
      <c r="II332" s="249"/>
      <c r="IJ332" s="249"/>
      <c r="IK332" s="249"/>
      <c r="IL332" s="249"/>
      <c r="IM332" s="249"/>
      <c r="IN332" s="249"/>
      <c r="IO332" s="249"/>
      <c r="IP332" s="249"/>
      <c r="IQ332" s="249"/>
      <c r="IR332" s="249"/>
      <c r="IS332" s="249"/>
      <c r="IT332" s="249"/>
      <c r="IU332" s="249"/>
      <c r="IV332" s="249"/>
      <c r="IW332" s="249"/>
      <c r="IX332" s="249"/>
      <c r="IY332" s="249"/>
      <c r="IZ332" s="249"/>
      <c r="JA332" s="249"/>
      <c r="JB332" s="249"/>
      <c r="JC332" s="249"/>
      <c r="JD332" s="249"/>
      <c r="JE332" s="249"/>
      <c r="JF332" s="249"/>
      <c r="JG332" s="249"/>
      <c r="JH332" s="249"/>
      <c r="JI332" s="249"/>
      <c r="JJ332" s="249"/>
      <c r="JK332" s="249"/>
      <c r="JL332" s="249"/>
      <c r="JM332" s="249"/>
      <c r="JN332" s="249"/>
      <c r="JO332" s="249"/>
      <c r="JP332" s="249"/>
      <c r="JQ332" s="249"/>
      <c r="JR332" s="249"/>
      <c r="JS332" s="249"/>
      <c r="JT332" s="249"/>
      <c r="JU332" s="249"/>
      <c r="JV332" s="249"/>
      <c r="JW332" s="249"/>
      <c r="JX332" s="249"/>
      <c r="JY332" s="249"/>
      <c r="JZ332" s="249"/>
      <c r="KA332" s="249"/>
      <c r="KB332" s="249"/>
      <c r="KC332" s="249"/>
      <c r="KD332" s="249"/>
      <c r="KE332" s="249"/>
      <c r="KF332" s="249"/>
      <c r="KG332" s="249"/>
      <c r="KH332" s="249"/>
      <c r="KI332" s="249"/>
      <c r="KJ332" s="249"/>
      <c r="KK332" s="249"/>
      <c r="KL332" s="249"/>
      <c r="KM332" s="249"/>
      <c r="KN332" s="249"/>
      <c r="KO332" s="249"/>
      <c r="KP332" s="249"/>
      <c r="KQ332" s="249"/>
      <c r="KR332" s="249"/>
      <c r="KS332" s="249"/>
      <c r="KT332" s="249"/>
      <c r="KU332" s="249"/>
      <c r="KV332" s="249"/>
      <c r="KW332" s="249"/>
      <c r="KX332" s="249"/>
      <c r="KY332" s="249"/>
      <c r="KZ332" s="249"/>
      <c r="LA332" s="249"/>
      <c r="LB332" s="249"/>
      <c r="LC332" s="249"/>
      <c r="LD332" s="249"/>
      <c r="LE332" s="249"/>
      <c r="LF332" s="249"/>
      <c r="LG332" s="249"/>
      <c r="LH332" s="249"/>
      <c r="LI332" s="249"/>
      <c r="LJ332" s="249"/>
      <c r="LK332" s="249"/>
      <c r="LL332" s="249"/>
      <c r="LM332" s="249"/>
      <c r="LN332" s="249"/>
      <c r="LO332" s="249"/>
      <c r="LP332" s="249"/>
      <c r="LQ332" s="249"/>
      <c r="LR332" s="249"/>
      <c r="LS332" s="249"/>
      <c r="LT332" s="249"/>
      <c r="LU332" s="249"/>
      <c r="LV332" s="249"/>
      <c r="LW332" s="249"/>
      <c r="LX332" s="249"/>
      <c r="LY332" s="249"/>
      <c r="LZ332" s="249"/>
      <c r="MA332" s="249"/>
      <c r="MB332" s="249"/>
      <c r="MC332" s="249"/>
      <c r="MD332" s="249"/>
      <c r="ME332" s="249"/>
      <c r="MF332" s="249"/>
      <c r="MG332" s="249"/>
      <c r="MH332" s="249"/>
      <c r="MI332" s="249"/>
      <c r="MJ332" s="249"/>
      <c r="MK332" s="249"/>
      <c r="ML332" s="249"/>
      <c r="MM332" s="249"/>
      <c r="MN332" s="249"/>
      <c r="MO332" s="249"/>
      <c r="MP332" s="249"/>
      <c r="MQ332" s="249"/>
      <c r="MR332" s="249"/>
      <c r="MS332" s="249"/>
      <c r="MT332" s="249"/>
      <c r="MU332" s="249"/>
      <c r="MV332" s="249"/>
      <c r="MW332" s="249"/>
      <c r="MX332" s="249"/>
      <c r="MY332" s="249"/>
      <c r="MZ332" s="249"/>
      <c r="NA332" s="249"/>
      <c r="NB332" s="249"/>
      <c r="NC332" s="249"/>
      <c r="ND332" s="249"/>
      <c r="NE332" s="249"/>
      <c r="NF332" s="249"/>
      <c r="NG332" s="249"/>
      <c r="NH332" s="249"/>
      <c r="NI332" s="249"/>
      <c r="NJ332" s="249"/>
      <c r="NK332" s="249"/>
      <c r="NL332" s="249"/>
      <c r="NM332" s="249"/>
      <c r="NN332" s="249"/>
      <c r="NO332" s="249"/>
      <c r="NP332" s="249"/>
      <c r="NQ332" s="249"/>
      <c r="NR332" s="249"/>
      <c r="NS332" s="249"/>
      <c r="NT332" s="249"/>
      <c r="NU332" s="249"/>
      <c r="NV332" s="249"/>
      <c r="NW332" s="249"/>
      <c r="NX332" s="249"/>
      <c r="NY332" s="249"/>
      <c r="NZ332" s="249"/>
      <c r="OA332" s="249"/>
      <c r="OB332" s="249"/>
      <c r="OC332" s="249"/>
      <c r="OD332" s="249"/>
      <c r="OE332" s="249"/>
      <c r="OF332" s="249"/>
      <c r="OG332" s="249"/>
      <c r="OH332" s="249"/>
      <c r="OI332" s="249"/>
      <c r="OJ332" s="249"/>
      <c r="OK332" s="249"/>
      <c r="OL332" s="249"/>
      <c r="OM332" s="249"/>
      <c r="ON332" s="249"/>
      <c r="OO332" s="249"/>
      <c r="OP332" s="249"/>
      <c r="OQ332" s="249"/>
      <c r="OR332" s="249"/>
      <c r="OS332" s="249"/>
      <c r="OT332" s="249"/>
      <c r="OU332" s="249"/>
      <c r="OV332" s="249"/>
      <c r="OW332" s="249"/>
      <c r="OX332" s="249"/>
      <c r="OY332" s="249"/>
      <c r="OZ332" s="249"/>
      <c r="PA332" s="249"/>
      <c r="PB332" s="249"/>
      <c r="PC332" s="249"/>
      <c r="PD332" s="249"/>
      <c r="PE332" s="249"/>
      <c r="PF332" s="249"/>
      <c r="PG332" s="249"/>
      <c r="PH332" s="249"/>
      <c r="PI332" s="249"/>
      <c r="PJ332" s="249"/>
      <c r="PK332" s="249"/>
      <c r="PL332" s="249"/>
      <c r="PM332" s="249"/>
      <c r="PN332" s="249"/>
      <c r="PO332" s="249"/>
      <c r="PP332" s="249"/>
      <c r="PQ332" s="249"/>
      <c r="PR332" s="249"/>
      <c r="PS332" s="249"/>
      <c r="PT332" s="249"/>
      <c r="PU332" s="249"/>
      <c r="PV332" s="249"/>
      <c r="PW332" s="249"/>
      <c r="PX332" s="249"/>
      <c r="PY332" s="249"/>
      <c r="PZ332" s="249"/>
      <c r="QA332" s="249"/>
      <c r="QB332" s="249"/>
      <c r="QC332" s="249"/>
      <c r="QD332" s="249"/>
      <c r="QE332" s="249"/>
      <c r="QF332" s="249"/>
      <c r="QG332" s="249"/>
      <c r="QH332" s="249"/>
      <c r="QI332" s="249"/>
      <c r="QJ332" s="249"/>
      <c r="QK332" s="249"/>
      <c r="QL332" s="249"/>
      <c r="QM332" s="249"/>
      <c r="QN332" s="249"/>
      <c r="QO332" s="249"/>
      <c r="QP332" s="249"/>
      <c r="QQ332" s="249"/>
      <c r="QR332" s="249"/>
      <c r="QS332" s="249"/>
      <c r="QT332" s="249"/>
      <c r="QU332" s="249"/>
      <c r="QV332" s="249"/>
      <c r="QW332" s="249"/>
      <c r="QX332" s="249"/>
      <c r="QY332" s="249"/>
      <c r="QZ332" s="249"/>
      <c r="RA332" s="249"/>
      <c r="RB332" s="249"/>
      <c r="RC332" s="249"/>
      <c r="RD332" s="249"/>
      <c r="RE332" s="249"/>
      <c r="RF332" s="249"/>
      <c r="RG332" s="249"/>
      <c r="RH332" s="249"/>
      <c r="RI332" s="249"/>
      <c r="RJ332" s="249"/>
      <c r="RK332" s="249"/>
      <c r="RL332" s="249"/>
      <c r="RM332" s="249"/>
      <c r="RN332" s="249"/>
      <c r="RO332" s="249"/>
      <c r="RP332" s="249"/>
      <c r="RQ332" s="249"/>
      <c r="RR332" s="249"/>
      <c r="RS332" s="249"/>
      <c r="RT332" s="249"/>
      <c r="RU332" s="249"/>
      <c r="RV332" s="249"/>
      <c r="RW332" s="249"/>
      <c r="RX332" s="249"/>
      <c r="RY332" s="249"/>
      <c r="RZ332" s="249"/>
      <c r="SA332" s="249"/>
      <c r="SB332" s="249"/>
      <c r="SC332" s="249"/>
      <c r="SD332" s="249"/>
      <c r="SE332" s="249"/>
      <c r="SF332" s="249"/>
      <c r="SG332" s="249"/>
      <c r="SH332" s="249"/>
      <c r="SI332" s="249"/>
      <c r="SJ332" s="249"/>
      <c r="SK332" s="249"/>
      <c r="SL332" s="249"/>
      <c r="SM332" s="249"/>
      <c r="SN332" s="249"/>
      <c r="SO332" s="249"/>
      <c r="SP332" s="249"/>
      <c r="SQ332" s="249"/>
      <c r="SR332" s="249"/>
      <c r="SS332" s="249"/>
      <c r="ST332" s="249"/>
      <c r="SU332" s="249"/>
      <c r="SV332" s="249"/>
      <c r="SW332" s="249"/>
      <c r="SX332" s="249"/>
      <c r="SY332" s="249"/>
      <c r="SZ332" s="249"/>
      <c r="TA332" s="249"/>
      <c r="TB332" s="249"/>
      <c r="TC332" s="249"/>
      <c r="TD332" s="249"/>
      <c r="TE332" s="249"/>
      <c r="TF332" s="249"/>
      <c r="TG332" s="249"/>
      <c r="TH332" s="249"/>
      <c r="TI332" s="249"/>
      <c r="TJ332" s="249"/>
      <c r="TK332" s="249"/>
      <c r="TL332" s="249"/>
      <c r="TM332" s="249"/>
      <c r="TN332" s="249"/>
      <c r="TO332" s="249"/>
      <c r="TP332" s="249"/>
      <c r="TQ332" s="249"/>
      <c r="TR332" s="249"/>
      <c r="TS332" s="249"/>
      <c r="TT332" s="249"/>
      <c r="TU332" s="249"/>
      <c r="TV332" s="249"/>
      <c r="TW332" s="249"/>
      <c r="TX332" s="249"/>
      <c r="TY332" s="249"/>
      <c r="TZ332" s="249"/>
      <c r="UA332" s="249"/>
      <c r="UB332" s="249"/>
      <c r="UC332" s="249"/>
      <c r="UD332" s="249"/>
      <c r="UE332" s="249"/>
      <c r="UF332" s="249"/>
      <c r="UG332" s="249"/>
      <c r="UH332" s="249"/>
      <c r="UI332" s="249"/>
      <c r="UJ332" s="249"/>
      <c r="UK332" s="249"/>
      <c r="UL332" s="249"/>
      <c r="UM332" s="249"/>
      <c r="UN332" s="249"/>
      <c r="UO332" s="249"/>
      <c r="UP332" s="249"/>
      <c r="UQ332" s="249"/>
      <c r="UR332" s="249"/>
      <c r="US332" s="249"/>
      <c r="UT332" s="249"/>
      <c r="UU332" s="249"/>
      <c r="UV332" s="249"/>
      <c r="UW332" s="249"/>
      <c r="UX332" s="249"/>
      <c r="UY332" s="249"/>
      <c r="UZ332" s="249"/>
      <c r="VA332" s="249"/>
      <c r="VB332" s="249"/>
      <c r="VC332" s="249"/>
      <c r="VD332" s="249"/>
      <c r="VE332" s="249"/>
      <c r="VF332" s="249"/>
      <c r="VG332" s="249"/>
      <c r="VH332" s="249"/>
      <c r="VI332" s="249"/>
      <c r="VJ332" s="249"/>
      <c r="VK332" s="249"/>
      <c r="VL332" s="249"/>
      <c r="VM332" s="249"/>
      <c r="VN332" s="249"/>
      <c r="VO332" s="249"/>
      <c r="VP332" s="249"/>
      <c r="VQ332" s="249"/>
      <c r="VR332" s="249"/>
      <c r="VS332" s="249"/>
      <c r="VT332" s="249"/>
      <c r="VU332" s="249"/>
      <c r="VV332" s="249"/>
      <c r="VW332" s="249"/>
      <c r="VX332" s="249"/>
      <c r="VY332" s="249"/>
      <c r="VZ332" s="249"/>
      <c r="WA332" s="249"/>
      <c r="WB332" s="249"/>
      <c r="WC332" s="249"/>
      <c r="WD332" s="249"/>
      <c r="WE332" s="249"/>
      <c r="WF332" s="249"/>
      <c r="WG332" s="249"/>
      <c r="WH332" s="249"/>
      <c r="WI332" s="249"/>
      <c r="WJ332" s="249"/>
      <c r="WK332" s="249"/>
      <c r="WL332" s="249"/>
      <c r="WM332" s="249"/>
      <c r="WN332" s="249"/>
      <c r="WO332" s="249"/>
      <c r="WP332" s="249"/>
      <c r="WQ332" s="249"/>
      <c r="WR332" s="249"/>
      <c r="WS332" s="249"/>
      <c r="WT332" s="249"/>
      <c r="WU332" s="249"/>
      <c r="WV332" s="249"/>
      <c r="WW332" s="249"/>
      <c r="WX332" s="249"/>
      <c r="WY332" s="249"/>
      <c r="WZ332" s="249"/>
      <c r="XA332" s="249"/>
      <c r="XB332" s="249"/>
      <c r="XC332" s="249"/>
      <c r="XD332" s="249"/>
      <c r="XE332" s="249"/>
      <c r="XF332" s="249"/>
      <c r="XG332" s="249"/>
      <c r="XH332" s="249"/>
      <c r="XI332" s="249"/>
      <c r="XJ332" s="249"/>
      <c r="XK332" s="249"/>
      <c r="XL332" s="249"/>
      <c r="XM332" s="249"/>
      <c r="XN332" s="249"/>
      <c r="XO332" s="249"/>
      <c r="XP332" s="249"/>
      <c r="XQ332" s="249"/>
      <c r="XR332" s="249"/>
      <c r="XS332" s="249"/>
      <c r="XT332" s="249"/>
      <c r="XU332" s="249"/>
      <c r="XV332" s="249"/>
      <c r="XW332" s="249"/>
      <c r="XX332" s="249"/>
      <c r="XY332" s="249"/>
      <c r="XZ332" s="249"/>
      <c r="YA332" s="249"/>
      <c r="YB332" s="249"/>
      <c r="YC332" s="249"/>
      <c r="YD332" s="249"/>
      <c r="YE332" s="249"/>
      <c r="YF332" s="249"/>
      <c r="YG332" s="249"/>
      <c r="YH332" s="249"/>
      <c r="YI332" s="249"/>
      <c r="YJ332" s="249"/>
      <c r="YK332" s="249"/>
      <c r="YL332" s="249"/>
      <c r="YM332" s="249"/>
      <c r="YN332" s="249"/>
      <c r="YO332" s="249"/>
      <c r="YP332" s="249"/>
      <c r="YQ332" s="249"/>
      <c r="YR332" s="249"/>
      <c r="YS332" s="249"/>
      <c r="YT332" s="249"/>
      <c r="YU332" s="249"/>
      <c r="YV332" s="249"/>
      <c r="YW332" s="249"/>
      <c r="YX332" s="249"/>
      <c r="YY332" s="249"/>
      <c r="YZ332" s="249"/>
      <c r="ZA332" s="249"/>
      <c r="ZB332" s="249"/>
      <c r="ZC332" s="249"/>
      <c r="ZD332" s="249"/>
      <c r="ZE332" s="249"/>
      <c r="ZF332" s="249"/>
      <c r="ZG332" s="249"/>
      <c r="ZH332" s="249"/>
      <c r="ZI332" s="249"/>
      <c r="ZJ332" s="249"/>
      <c r="ZK332" s="249"/>
      <c r="ZL332" s="249"/>
      <c r="ZM332" s="249"/>
      <c r="ZN332" s="249"/>
      <c r="ZO332" s="249"/>
      <c r="ZP332" s="249"/>
      <c r="ZQ332" s="249"/>
      <c r="ZR332" s="249"/>
      <c r="ZS332" s="249"/>
      <c r="ZT332" s="249"/>
      <c r="ZU332" s="249"/>
      <c r="ZV332" s="249"/>
      <c r="ZW332" s="249"/>
      <c r="ZX332" s="249"/>
      <c r="ZY332" s="249"/>
      <c r="ZZ332" s="249"/>
      <c r="AAA332" s="249"/>
      <c r="AAB332" s="249"/>
      <c r="AAC332" s="249"/>
      <c r="AAD332" s="249"/>
      <c r="AAE332" s="249"/>
      <c r="AAF332" s="249"/>
      <c r="AAG332" s="249"/>
      <c r="AAH332" s="249"/>
      <c r="AAI332" s="249"/>
      <c r="AAJ332" s="249"/>
      <c r="AAK332" s="249"/>
      <c r="AAL332" s="249"/>
      <c r="AAM332" s="249"/>
      <c r="AAN332" s="249"/>
      <c r="AAO332" s="249"/>
      <c r="AAP332" s="249"/>
      <c r="AAQ332" s="249"/>
      <c r="AAR332" s="249"/>
      <c r="AAS332" s="249"/>
      <c r="AAT332" s="249"/>
      <c r="AAU332" s="249"/>
      <c r="AAV332" s="249"/>
      <c r="AAW332" s="249"/>
      <c r="AAX332" s="249"/>
      <c r="AAY332" s="249"/>
      <c r="AAZ332" s="249"/>
      <c r="ABA332" s="249"/>
      <c r="ABB332" s="249"/>
      <c r="ABC332" s="249"/>
      <c r="ABD332" s="249"/>
      <c r="ABE332" s="249"/>
      <c r="ABF332" s="249"/>
      <c r="ABG332" s="249"/>
      <c r="ABH332" s="249"/>
      <c r="ABI332" s="249"/>
      <c r="ABJ332" s="249"/>
      <c r="ABK332" s="249"/>
      <c r="ABL332" s="249"/>
      <c r="ABM332" s="249"/>
      <c r="ABN332" s="249"/>
      <c r="ABO332" s="249"/>
      <c r="ABP332" s="249"/>
      <c r="ABQ332" s="249"/>
      <c r="ABR332" s="249"/>
      <c r="ABS332" s="249"/>
      <c r="ABT332" s="249"/>
      <c r="ABU332" s="249"/>
      <c r="ABV332" s="249"/>
      <c r="ABW332" s="249"/>
      <c r="ABX332" s="249"/>
      <c r="ABY332" s="249"/>
      <c r="ABZ332" s="249"/>
      <c r="ACA332" s="249"/>
      <c r="ACB332" s="249"/>
      <c r="ACC332" s="249"/>
      <c r="ACD332" s="249"/>
      <c r="ACE332" s="249"/>
      <c r="ACF332" s="249"/>
      <c r="ACG332" s="249"/>
      <c r="ACH332" s="249"/>
      <c r="ACI332" s="249"/>
      <c r="ACJ332" s="249"/>
      <c r="ACK332" s="249"/>
      <c r="ACL332" s="249"/>
      <c r="ACM332" s="249"/>
      <c r="ACN332" s="249"/>
      <c r="ACO332" s="249"/>
      <c r="ACP332" s="249"/>
      <c r="ACQ332" s="249"/>
      <c r="ACR332" s="249"/>
      <c r="ACS332" s="249"/>
      <c r="ACT332" s="249"/>
      <c r="ACU332" s="249"/>
      <c r="ACV332" s="249"/>
      <c r="ACW332" s="249"/>
      <c r="ACX332" s="249"/>
      <c r="ACY332" s="249"/>
      <c r="ACZ332" s="249"/>
      <c r="ADA332" s="249"/>
      <c r="ADB332" s="249"/>
      <c r="ADC332" s="249"/>
      <c r="ADD332" s="249"/>
      <c r="ADE332" s="249"/>
      <c r="ADF332" s="249"/>
      <c r="ADG332" s="249"/>
      <c r="ADH332" s="249"/>
      <c r="ADI332" s="249"/>
      <c r="ADJ332" s="249"/>
      <c r="ADK332" s="249"/>
      <c r="ADL332" s="249"/>
      <c r="ADM332" s="249"/>
      <c r="ADN332" s="249"/>
      <c r="ADO332" s="249"/>
      <c r="ADP332" s="249"/>
      <c r="ADQ332" s="249"/>
      <c r="ADR332" s="249"/>
      <c r="ADS332" s="249"/>
      <c r="ADT332" s="249"/>
      <c r="ADU332" s="249"/>
      <c r="ADV332" s="249"/>
      <c r="ADW332" s="249"/>
      <c r="ADX332" s="249"/>
      <c r="ADY332" s="249"/>
      <c r="ADZ332" s="249"/>
      <c r="AEA332" s="249"/>
      <c r="AEB332" s="249"/>
      <c r="AEC332" s="249"/>
      <c r="AED332" s="249"/>
      <c r="AEE332" s="249"/>
      <c r="AEF332" s="249"/>
      <c r="AEG332" s="249"/>
      <c r="AEH332" s="249"/>
      <c r="AEI332" s="249"/>
      <c r="AEJ332" s="249"/>
      <c r="AEK332" s="249"/>
      <c r="AEL332" s="249"/>
      <c r="AEM332" s="249"/>
      <c r="AEN332" s="249"/>
      <c r="AEO332" s="249"/>
      <c r="AEP332" s="249"/>
      <c r="AEQ332" s="249"/>
      <c r="AER332" s="249"/>
      <c r="AES332" s="249"/>
      <c r="AET332" s="249"/>
      <c r="AEU332" s="249"/>
      <c r="AEV332" s="249"/>
      <c r="AEW332" s="249"/>
      <c r="AEX332" s="249"/>
      <c r="AEY332" s="249"/>
      <c r="AEZ332" s="249"/>
      <c r="AFA332" s="249"/>
      <c r="AFB332" s="249"/>
      <c r="AFC332" s="249"/>
      <c r="AFD332" s="249"/>
      <c r="AFE332" s="249"/>
      <c r="AFF332" s="249"/>
      <c r="AFG332" s="249"/>
      <c r="AFH332" s="249"/>
      <c r="AFI332" s="249"/>
      <c r="AFJ332" s="249"/>
      <c r="AFK332" s="249"/>
      <c r="AFL332" s="249"/>
      <c r="AFM332" s="249"/>
      <c r="AFN332" s="249"/>
      <c r="AFO332" s="249"/>
      <c r="AFP332" s="249"/>
      <c r="AFQ332" s="249"/>
      <c r="AFR332" s="249"/>
      <c r="AFS332" s="249"/>
      <c r="AFT332" s="249"/>
      <c r="AFU332" s="249"/>
      <c r="AFV332" s="249"/>
      <c r="AFW332" s="249"/>
      <c r="AFX332" s="249"/>
      <c r="AFY332" s="249"/>
      <c r="AFZ332" s="249"/>
      <c r="AGA332" s="249"/>
      <c r="AGB332" s="249"/>
      <c r="AGC332" s="249"/>
      <c r="AGD332" s="249"/>
      <c r="AGE332" s="249"/>
      <c r="AGF332" s="249"/>
      <c r="AGG332" s="249"/>
      <c r="AGH332" s="249"/>
      <c r="AGI332" s="249"/>
      <c r="AGJ332" s="249"/>
      <c r="AGK332" s="249"/>
      <c r="AGL332" s="249"/>
      <c r="AGM332" s="249"/>
      <c r="AGN332" s="249"/>
      <c r="AGO332" s="249"/>
      <c r="AGP332" s="249"/>
      <c r="AGQ332" s="249"/>
      <c r="AGR332" s="249"/>
      <c r="AGS332" s="249"/>
      <c r="AGT332" s="249"/>
      <c r="AGU332" s="249"/>
      <c r="AGV332" s="249"/>
      <c r="AGW332" s="249"/>
      <c r="AGX332" s="249"/>
      <c r="AGY332" s="249"/>
      <c r="AGZ332" s="249"/>
      <c r="AHA332" s="249"/>
      <c r="AHB332" s="249"/>
      <c r="AHC332" s="249"/>
      <c r="AHD332" s="249"/>
      <c r="AHE332" s="249"/>
      <c r="AHF332" s="249"/>
      <c r="AHG332" s="249"/>
      <c r="AHH332" s="249"/>
      <c r="AHI332" s="249"/>
      <c r="AHJ332" s="249"/>
      <c r="AHK332" s="249"/>
      <c r="AHL332" s="249"/>
      <c r="AHM332" s="249"/>
      <c r="AHN332" s="249"/>
      <c r="AHO332" s="249"/>
      <c r="AHP332" s="249"/>
      <c r="AHQ332" s="249"/>
      <c r="AHR332" s="249"/>
      <c r="AHS332" s="249"/>
      <c r="AHT332" s="249"/>
      <c r="AHU332" s="249"/>
      <c r="AHV332" s="249"/>
      <c r="AHW332" s="249"/>
      <c r="AHX332" s="249"/>
      <c r="AHY332" s="249"/>
      <c r="AHZ332" s="249"/>
      <c r="AIA332" s="249"/>
      <c r="AIB332" s="249"/>
      <c r="AIC332" s="249"/>
      <c r="AID332" s="249"/>
      <c r="AIE332" s="249"/>
      <c r="AIF332" s="249"/>
      <c r="AIG332" s="249"/>
      <c r="AIH332" s="249"/>
      <c r="AII332" s="249"/>
      <c r="AIJ332" s="249"/>
      <c r="AIK332" s="249"/>
      <c r="AIL332" s="249"/>
      <c r="AIM332" s="249"/>
      <c r="AIN332" s="249"/>
      <c r="AIO332" s="249"/>
      <c r="AIP332" s="249"/>
      <c r="AIQ332" s="249"/>
      <c r="AIR332" s="249"/>
      <c r="AIS332" s="249"/>
      <c r="AIT332" s="249"/>
      <c r="AIU332" s="249"/>
      <c r="AIV332" s="249"/>
      <c r="AIW332" s="249"/>
      <c r="AIX332" s="249"/>
      <c r="AIY332" s="249"/>
      <c r="AIZ332" s="249"/>
      <c r="AJA332" s="249"/>
      <c r="AJB332" s="249"/>
      <c r="AJC332" s="249"/>
      <c r="AJD332" s="249"/>
      <c r="AJE332" s="249"/>
      <c r="AJF332" s="249"/>
      <c r="AJG332" s="249"/>
      <c r="AJH332" s="249"/>
      <c r="AJI332" s="249"/>
      <c r="AJJ332" s="249"/>
      <c r="AJK332" s="249"/>
      <c r="AJL332" s="249"/>
      <c r="AJM332" s="249"/>
      <c r="AJN332" s="249"/>
      <c r="AJO332" s="249"/>
      <c r="AJP332" s="249"/>
      <c r="AJQ332" s="249"/>
      <c r="AJR332" s="249"/>
      <c r="AJS332" s="249"/>
      <c r="AJT332" s="249"/>
      <c r="AJU332" s="249"/>
      <c r="AJV332" s="249"/>
      <c r="AJW332" s="249"/>
      <c r="AJX332" s="249"/>
      <c r="AJY332" s="249"/>
      <c r="AJZ332" s="249"/>
      <c r="AKA332" s="249"/>
      <c r="AKB332" s="249"/>
      <c r="AKC332" s="249"/>
      <c r="AKD332" s="249"/>
      <c r="AKE332" s="249"/>
      <c r="AKF332" s="249"/>
      <c r="AKG332" s="249"/>
      <c r="AKH332" s="249"/>
      <c r="AKI332" s="249"/>
      <c r="AKJ332" s="249"/>
      <c r="AKK332" s="249"/>
      <c r="AKL332" s="249"/>
      <c r="AKM332" s="249"/>
      <c r="AKN332" s="249"/>
      <c r="AKO332" s="249"/>
      <c r="AKP332" s="249"/>
      <c r="AKQ332" s="249"/>
      <c r="AKR332" s="249"/>
      <c r="AKS332" s="249"/>
      <c r="AKT332" s="249"/>
      <c r="AKU332" s="249"/>
      <c r="AKV332" s="249"/>
      <c r="AKW332" s="249"/>
      <c r="AKX332" s="249"/>
      <c r="AKY332" s="249"/>
      <c r="AKZ332" s="249"/>
      <c r="ALA332" s="249"/>
      <c r="ALB332" s="249"/>
      <c r="ALC332" s="249"/>
      <c r="ALD332" s="249"/>
      <c r="ALE332" s="249"/>
      <c r="ALF332" s="249"/>
      <c r="ALG332" s="249"/>
      <c r="ALH332" s="249"/>
      <c r="ALI332" s="249"/>
      <c r="ALJ332" s="249"/>
      <c r="ALK332" s="249"/>
      <c r="ALL332" s="249"/>
      <c r="ALM332" s="249"/>
      <c r="ALN332" s="249"/>
      <c r="ALO332" s="249"/>
      <c r="ALP332" s="249"/>
      <c r="ALQ332" s="249"/>
      <c r="ALR332" s="249"/>
      <c r="ALS332" s="249"/>
      <c r="ALT332" s="249"/>
      <c r="ALU332" s="249"/>
      <c r="ALV332" s="249"/>
      <c r="ALW332" s="249"/>
      <c r="ALX332" s="249"/>
      <c r="ALY332" s="249"/>
      <c r="ALZ332" s="249"/>
      <c r="AMA332" s="249"/>
      <c r="AMB332" s="249"/>
      <c r="AMC332" s="249"/>
      <c r="AMD332" s="249"/>
      <c r="AME332" s="249"/>
      <c r="AMF332" s="249"/>
      <c r="AMG332" s="249"/>
      <c r="AMH332" s="249"/>
      <c r="AMI332" s="249"/>
      <c r="AMJ332" s="249"/>
      <c r="AMK332" s="249"/>
      <c r="AML332" s="249"/>
      <c r="AMM332" s="249"/>
      <c r="AMN332" s="249"/>
      <c r="AMO332" s="249"/>
      <c r="AMP332" s="249"/>
      <c r="AMQ332" s="249"/>
      <c r="AMR332" s="249"/>
      <c r="AMS332" s="249"/>
      <c r="AMT332" s="249"/>
      <c r="AMU332" s="249"/>
      <c r="AMV332" s="249"/>
      <c r="AMW332" s="249"/>
      <c r="AMX332" s="249"/>
      <c r="AMY332" s="249"/>
      <c r="AMZ332" s="249"/>
      <c r="ANA332" s="249"/>
      <c r="ANB332" s="249"/>
      <c r="ANC332" s="249"/>
      <c r="AND332" s="249"/>
      <c r="ANE332" s="249"/>
      <c r="ANF332" s="249"/>
      <c r="ANG332" s="249"/>
      <c r="ANH332" s="249"/>
      <c r="ANI332" s="249"/>
      <c r="ANJ332" s="249"/>
      <c r="ANK332" s="249"/>
      <c r="ANL332" s="249"/>
      <c r="ANM332" s="249"/>
      <c r="ANN332" s="249"/>
      <c r="ANO332" s="249"/>
      <c r="ANP332" s="249"/>
      <c r="ANQ332" s="249"/>
      <c r="ANR332" s="249"/>
      <c r="ANS332" s="249"/>
      <c r="ANT332" s="249"/>
      <c r="ANU332" s="249"/>
      <c r="ANV332" s="249"/>
      <c r="ANW332" s="249"/>
      <c r="ANX332" s="249"/>
      <c r="ANY332" s="249"/>
      <c r="ANZ332" s="249"/>
      <c r="AOA332" s="249"/>
      <c r="AOB332" s="249"/>
      <c r="AOC332" s="249"/>
      <c r="AOD332" s="249"/>
      <c r="AOE332" s="249"/>
      <c r="AOF332" s="249"/>
      <c r="AOG332" s="249"/>
      <c r="AOH332" s="249"/>
      <c r="AOI332" s="249"/>
      <c r="AOJ332" s="249"/>
      <c r="AOK332" s="249"/>
      <c r="AOL332" s="249"/>
      <c r="AOM332" s="249"/>
      <c r="AON332" s="249"/>
      <c r="AOO332" s="249"/>
      <c r="AOP332" s="249"/>
      <c r="AOQ332" s="249"/>
      <c r="AOR332" s="249"/>
      <c r="AOS332" s="249"/>
      <c r="AOT332" s="249"/>
      <c r="AOU332" s="249"/>
      <c r="AOV332" s="249"/>
      <c r="AOW332" s="249"/>
      <c r="AOX332" s="249"/>
      <c r="AOY332" s="249"/>
      <c r="AOZ332" s="249"/>
      <c r="APA332" s="249"/>
      <c r="APB332" s="249"/>
      <c r="APC332" s="249"/>
      <c r="APD332" s="249"/>
      <c r="APE332" s="249"/>
      <c r="APF332" s="249"/>
      <c r="APG332" s="249"/>
      <c r="APH332" s="249"/>
      <c r="API332" s="249"/>
      <c r="APJ332" s="249"/>
      <c r="APK332" s="249"/>
      <c r="APL332" s="249"/>
      <c r="APM332" s="249"/>
      <c r="APN332" s="249"/>
      <c r="APO332" s="249"/>
      <c r="APP332" s="249"/>
    </row>
    <row r="333" spans="1:1108" s="221" customFormat="1">
      <c r="A333" s="199">
        <v>616</v>
      </c>
      <c r="B333" s="232">
        <v>319</v>
      </c>
      <c r="C333" s="201"/>
      <c r="D333" s="206"/>
      <c r="E333" s="326"/>
      <c r="F333" s="326"/>
      <c r="G333" s="206"/>
      <c r="H333" s="206"/>
      <c r="I333" s="206"/>
      <c r="J333" s="206"/>
      <c r="K333" s="206"/>
      <c r="L333" s="319"/>
      <c r="M333" s="332"/>
      <c r="N333" s="319"/>
      <c r="O333" s="321"/>
      <c r="P333" s="217"/>
      <c r="Q333" s="217"/>
      <c r="R333" s="217"/>
      <c r="S333" s="213"/>
      <c r="T333" s="213"/>
      <c r="U333" s="21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13"/>
      <c r="AF333" s="213"/>
      <c r="AG333" s="217"/>
      <c r="AH333" s="217"/>
      <c r="AI333" s="213"/>
      <c r="AJ333" s="217"/>
      <c r="AK333" s="217"/>
      <c r="AL333" s="321"/>
      <c r="AM333" s="321"/>
      <c r="AN333" s="321"/>
      <c r="AO333" s="321"/>
      <c r="AP333" s="217"/>
      <c r="AQ333" s="217"/>
      <c r="AR333" s="345"/>
      <c r="AS333" s="345"/>
      <c r="AT333" s="345"/>
      <c r="AU333" s="345"/>
      <c r="AV333" s="345"/>
      <c r="AW333" s="319"/>
      <c r="AX333" s="319"/>
      <c r="AY333" s="319"/>
      <c r="AZ333" s="319"/>
      <c r="BA333" s="319"/>
      <c r="BB333" s="332"/>
      <c r="BC333" s="332"/>
      <c r="BD333" s="332"/>
      <c r="BE333" s="319"/>
      <c r="BF333" s="319"/>
      <c r="BG333" s="319"/>
      <c r="BH333" s="319"/>
      <c r="BM333" s="319"/>
      <c r="BN333" s="319"/>
      <c r="BO333" s="319"/>
      <c r="BP333" s="319"/>
      <c r="BQ333" s="319"/>
      <c r="BR333" s="319"/>
      <c r="BS333" s="222" t="s">
        <v>283</v>
      </c>
      <c r="BT333" s="222" t="s">
        <v>283</v>
      </c>
      <c r="BU333" s="222" t="s">
        <v>283</v>
      </c>
      <c r="BV333" s="222" t="s">
        <v>283</v>
      </c>
      <c r="BW333" s="222" t="s">
        <v>283</v>
      </c>
      <c r="BX333" s="222" t="s">
        <v>283</v>
      </c>
      <c r="BY333" s="222" t="s">
        <v>283</v>
      </c>
      <c r="BZ333" s="319"/>
      <c r="CA333" s="319"/>
      <c r="CB333" s="319"/>
      <c r="CC333" s="319"/>
      <c r="CD333" s="319"/>
      <c r="CE333" s="319"/>
      <c r="CF333" s="319"/>
      <c r="CG333" s="319"/>
      <c r="CH333" s="319"/>
      <c r="CI333" s="319"/>
      <c r="CJ333" s="319"/>
      <c r="CK333" s="319"/>
      <c r="CL333" s="319"/>
      <c r="CM333" s="319"/>
      <c r="CN333" s="319"/>
      <c r="CO333" s="319"/>
      <c r="CP333" s="319"/>
      <c r="CQ333" s="319"/>
      <c r="CR333" s="319"/>
      <c r="CS333" s="319"/>
      <c r="CT333" s="319"/>
      <c r="CU333" s="319"/>
      <c r="CV333" s="319"/>
      <c r="CW333" s="319"/>
      <c r="CX333" s="319"/>
      <c r="CY333" s="319"/>
      <c r="CZ333" s="319"/>
      <c r="DA333" s="330"/>
      <c r="DB333" s="330"/>
      <c r="DC333" s="330"/>
      <c r="DD333" s="330"/>
      <c r="DE333" s="319"/>
      <c r="DF333" s="330"/>
      <c r="DG333" s="319"/>
      <c r="DH333" s="319"/>
      <c r="DI333" s="330"/>
      <c r="DJ333" s="319"/>
      <c r="DK333" s="319"/>
      <c r="DL333" s="319"/>
      <c r="DM333" s="228" t="s">
        <v>283</v>
      </c>
      <c r="DN333" s="228" t="s">
        <v>283</v>
      </c>
      <c r="DO333" s="228" t="s">
        <v>283</v>
      </c>
      <c r="DP333" s="228"/>
      <c r="DQ333" s="319"/>
      <c r="DR333" s="319"/>
      <c r="DS333" s="319"/>
      <c r="DT333" s="319"/>
      <c r="DU333" s="319"/>
      <c r="DV333" s="319"/>
      <c r="DW333" s="319"/>
      <c r="DX333" s="319"/>
      <c r="DY333" s="319"/>
      <c r="DZ333" s="319"/>
      <c r="EA333" s="319"/>
      <c r="EB333" s="319"/>
      <c r="EC333" s="319"/>
      <c r="ED333" s="319"/>
      <c r="EE333" s="319"/>
      <c r="EF333" s="319"/>
      <c r="EG333" s="200"/>
      <c r="EH333" s="200"/>
      <c r="EI333" s="319"/>
      <c r="EJ333" s="319"/>
      <c r="EK333" s="281"/>
      <c r="EL333" s="319"/>
      <c r="EM333" s="319"/>
      <c r="EN333" s="200"/>
      <c r="EO333" s="281"/>
      <c r="EP333" s="281"/>
      <c r="EQ333" s="281"/>
      <c r="ER333" s="281"/>
      <c r="ES333" s="281"/>
      <c r="ET333" s="281"/>
      <c r="EU333" s="281"/>
      <c r="EV333" s="200"/>
      <c r="EW333" s="200"/>
      <c r="EX333" s="319"/>
      <c r="EY333" s="319"/>
      <c r="EZ333" s="319"/>
      <c r="FA333" s="319"/>
      <c r="FB333" s="319"/>
      <c r="FC333" s="319"/>
      <c r="FD333" s="319"/>
      <c r="FE333" s="319"/>
      <c r="FF333" s="317"/>
      <c r="FG333" s="317"/>
      <c r="FH333" s="317"/>
      <c r="FI333" s="317"/>
      <c r="FJ333" s="317"/>
      <c r="FK333" s="317"/>
      <c r="FL333" s="234">
        <v>1</v>
      </c>
      <c r="FM333" s="222"/>
      <c r="FN333" s="222"/>
      <c r="FO333" s="222"/>
      <c r="FP333" s="222"/>
      <c r="FQ333" s="222"/>
      <c r="FR333" s="222"/>
      <c r="FS333" s="222"/>
      <c r="FT333" s="222"/>
      <c r="FU333" s="222"/>
      <c r="FV333" s="222"/>
      <c r="FW333" s="252"/>
      <c r="FX333" s="252"/>
      <c r="FY333" s="252"/>
      <c r="FZ333" s="252"/>
      <c r="GA333" s="252"/>
      <c r="GB333" s="252"/>
      <c r="GC333" s="252"/>
      <c r="GD333" s="252"/>
      <c r="GE333" s="252"/>
      <c r="GF333" s="252"/>
      <c r="GG333" s="252"/>
      <c r="GH333" s="252"/>
      <c r="GI333" s="252"/>
      <c r="GJ333" s="252"/>
      <c r="GK333" s="252"/>
      <c r="GL333" s="252"/>
      <c r="GM333" s="252"/>
      <c r="GN333" s="252"/>
      <c r="GO333" s="252"/>
      <c r="GP333" s="252"/>
      <c r="GQ333" s="252"/>
      <c r="GR333" s="252"/>
      <c r="GS333" s="252"/>
      <c r="GT333" s="252"/>
      <c r="GU333" s="252"/>
      <c r="GV333" s="252"/>
      <c r="GW333" s="252"/>
      <c r="GX333" s="252"/>
      <c r="GY333" s="252"/>
      <c r="GZ333" s="252"/>
      <c r="HA333" s="252"/>
      <c r="HB333" s="252"/>
      <c r="HC333" s="252"/>
      <c r="HD333" s="252"/>
      <c r="HE333" s="252"/>
      <c r="HF333" s="252"/>
      <c r="HG333" s="252"/>
      <c r="HH333" s="252"/>
      <c r="HI333" s="252"/>
      <c r="HJ333" s="252"/>
      <c r="HK333" s="252"/>
      <c r="HL333" s="252"/>
      <c r="HM333" s="252"/>
      <c r="HN333" s="252"/>
      <c r="HO333" s="252"/>
      <c r="HP333" s="252"/>
      <c r="HQ333" s="252"/>
      <c r="HR333" s="252"/>
      <c r="HS333" s="252"/>
      <c r="HT333" s="252"/>
      <c r="HU333" s="252"/>
      <c r="HV333" s="252"/>
      <c r="HW333" s="252"/>
      <c r="HX333" s="252"/>
      <c r="HY333" s="252"/>
      <c r="HZ333" s="252"/>
      <c r="IA333" s="252"/>
      <c r="IB333" s="252"/>
      <c r="IC333" s="252"/>
      <c r="ID333" s="252"/>
      <c r="IE333" s="252"/>
      <c r="IF333" s="252"/>
      <c r="IG333" s="252"/>
      <c r="IH333" s="252"/>
      <c r="II333" s="252"/>
      <c r="IJ333" s="252"/>
      <c r="IK333" s="252"/>
      <c r="IL333" s="252"/>
      <c r="IM333" s="252"/>
      <c r="IN333" s="252"/>
      <c r="IO333" s="252"/>
      <c r="IP333" s="252"/>
      <c r="IQ333" s="252"/>
      <c r="IR333" s="252"/>
      <c r="IS333" s="252"/>
      <c r="IT333" s="252"/>
      <c r="IU333" s="252"/>
      <c r="IV333" s="252"/>
      <c r="IW333" s="252"/>
      <c r="IX333" s="252"/>
      <c r="IY333" s="252"/>
      <c r="IZ333" s="252"/>
      <c r="JA333" s="252"/>
      <c r="JB333" s="252"/>
      <c r="JC333" s="252"/>
      <c r="JD333" s="252"/>
      <c r="JE333" s="252"/>
      <c r="JF333" s="252"/>
      <c r="JG333" s="252"/>
      <c r="JH333" s="252"/>
      <c r="JI333" s="252"/>
      <c r="JJ333" s="252"/>
      <c r="JK333" s="252"/>
      <c r="JL333" s="252"/>
      <c r="JM333" s="252"/>
      <c r="JN333" s="252"/>
      <c r="JO333" s="252"/>
      <c r="JP333" s="252"/>
      <c r="JQ333" s="252"/>
      <c r="JR333" s="252"/>
      <c r="JS333" s="252"/>
      <c r="JT333" s="252"/>
      <c r="JU333" s="252"/>
      <c r="JV333" s="252"/>
      <c r="JW333" s="252"/>
      <c r="JX333" s="252"/>
      <c r="JY333" s="252"/>
      <c r="JZ333" s="252"/>
      <c r="KA333" s="252"/>
      <c r="KB333" s="252"/>
      <c r="KC333" s="252"/>
      <c r="KD333" s="252"/>
      <c r="KE333" s="252"/>
      <c r="KF333" s="252"/>
      <c r="KG333" s="252"/>
      <c r="KH333" s="252"/>
      <c r="KI333" s="252"/>
      <c r="KJ333" s="252"/>
      <c r="KK333" s="252"/>
      <c r="KL333" s="252"/>
      <c r="KM333" s="252"/>
      <c r="KN333" s="252"/>
      <c r="KO333" s="252"/>
      <c r="KP333" s="252"/>
      <c r="KQ333" s="252"/>
      <c r="KR333" s="252"/>
      <c r="KS333" s="252"/>
      <c r="KT333" s="252"/>
      <c r="KU333" s="252"/>
      <c r="KV333" s="252"/>
      <c r="KW333" s="252"/>
      <c r="KX333" s="252"/>
      <c r="KY333" s="252"/>
      <c r="KZ333" s="252"/>
      <c r="LA333" s="252"/>
      <c r="LB333" s="252"/>
      <c r="LC333" s="252"/>
      <c r="LD333" s="252"/>
      <c r="LE333" s="252"/>
      <c r="LF333" s="252"/>
      <c r="LG333" s="252"/>
      <c r="LH333" s="252"/>
      <c r="LI333" s="252"/>
      <c r="LJ333" s="252"/>
      <c r="LK333" s="252"/>
      <c r="LL333" s="252"/>
      <c r="LM333" s="252"/>
      <c r="LN333" s="252"/>
      <c r="LO333" s="252"/>
      <c r="LP333" s="252"/>
      <c r="LQ333" s="252"/>
      <c r="LR333" s="252"/>
      <c r="LS333" s="252"/>
      <c r="LT333" s="252"/>
      <c r="LU333" s="252"/>
      <c r="LV333" s="252"/>
      <c r="LW333" s="252"/>
      <c r="LX333" s="252"/>
      <c r="LY333" s="252"/>
      <c r="LZ333" s="252"/>
      <c r="MA333" s="252"/>
      <c r="MB333" s="252"/>
      <c r="MC333" s="252"/>
      <c r="MD333" s="252"/>
      <c r="ME333" s="252"/>
      <c r="MF333" s="252"/>
      <c r="MG333" s="252"/>
      <c r="MH333" s="252"/>
      <c r="MI333" s="252"/>
      <c r="MJ333" s="252"/>
      <c r="MK333" s="252"/>
      <c r="ML333" s="252"/>
      <c r="MM333" s="252"/>
      <c r="MN333" s="252"/>
      <c r="MO333" s="252"/>
      <c r="MP333" s="252"/>
      <c r="MQ333" s="252"/>
      <c r="MR333" s="252"/>
      <c r="MS333" s="252"/>
      <c r="MT333" s="252"/>
      <c r="MU333" s="252"/>
      <c r="MV333" s="252"/>
      <c r="MW333" s="252"/>
      <c r="MX333" s="252"/>
      <c r="MY333" s="252"/>
      <c r="MZ333" s="252"/>
      <c r="NA333" s="252"/>
      <c r="NB333" s="252"/>
      <c r="NC333" s="252"/>
      <c r="ND333" s="252"/>
      <c r="NE333" s="252"/>
      <c r="NF333" s="252"/>
      <c r="NG333" s="252"/>
      <c r="NH333" s="252"/>
      <c r="NI333" s="252"/>
      <c r="NJ333" s="252"/>
      <c r="NK333" s="252"/>
      <c r="NL333" s="252"/>
      <c r="NM333" s="252"/>
      <c r="NN333" s="252"/>
      <c r="NO333" s="252"/>
      <c r="NP333" s="252"/>
      <c r="NQ333" s="252"/>
      <c r="NR333" s="252"/>
      <c r="NS333" s="252"/>
      <c r="NT333" s="252"/>
      <c r="NU333" s="252"/>
      <c r="NV333" s="252"/>
      <c r="NW333" s="252"/>
      <c r="NX333" s="252"/>
      <c r="NY333" s="252"/>
      <c r="NZ333" s="252"/>
      <c r="OA333" s="252"/>
      <c r="OB333" s="252"/>
      <c r="OC333" s="252"/>
      <c r="OD333" s="252"/>
      <c r="OE333" s="252"/>
      <c r="OF333" s="252"/>
      <c r="OG333" s="252"/>
      <c r="OH333" s="252"/>
      <c r="OI333" s="252"/>
      <c r="OJ333" s="252"/>
      <c r="OK333" s="252"/>
      <c r="OL333" s="252"/>
      <c r="OM333" s="252"/>
      <c r="ON333" s="252"/>
      <c r="OO333" s="252"/>
      <c r="OP333" s="252"/>
      <c r="OQ333" s="252"/>
      <c r="OR333" s="252"/>
      <c r="OS333" s="252"/>
      <c r="OT333" s="252"/>
      <c r="OU333" s="252"/>
      <c r="OV333" s="252"/>
      <c r="OW333" s="252"/>
      <c r="OX333" s="252"/>
      <c r="OY333" s="252"/>
      <c r="OZ333" s="252"/>
      <c r="PA333" s="252"/>
      <c r="PB333" s="252"/>
      <c r="PC333" s="252"/>
      <c r="PD333" s="252"/>
      <c r="PE333" s="252"/>
      <c r="PF333" s="252"/>
      <c r="PG333" s="252"/>
      <c r="PH333" s="252"/>
      <c r="PI333" s="252"/>
      <c r="PJ333" s="252"/>
      <c r="PK333" s="252"/>
      <c r="PL333" s="252"/>
      <c r="PM333" s="252"/>
      <c r="PN333" s="252"/>
      <c r="PO333" s="252"/>
      <c r="PP333" s="252"/>
      <c r="PQ333" s="252"/>
      <c r="PR333" s="252"/>
      <c r="PS333" s="252"/>
      <c r="PT333" s="252"/>
      <c r="PU333" s="252"/>
      <c r="PV333" s="252"/>
      <c r="PW333" s="252"/>
      <c r="PX333" s="252"/>
      <c r="PY333" s="252"/>
      <c r="PZ333" s="252"/>
      <c r="QA333" s="252"/>
      <c r="QB333" s="252"/>
      <c r="QC333" s="252"/>
      <c r="QD333" s="252"/>
      <c r="QE333" s="252"/>
      <c r="QF333" s="252"/>
      <c r="QG333" s="252"/>
      <c r="QH333" s="252"/>
      <c r="QI333" s="252"/>
      <c r="QJ333" s="252"/>
      <c r="QK333" s="252"/>
      <c r="QL333" s="252"/>
      <c r="QM333" s="252"/>
      <c r="QN333" s="252"/>
      <c r="QO333" s="252"/>
      <c r="QP333" s="252"/>
      <c r="QQ333" s="252"/>
      <c r="QR333" s="252"/>
      <c r="QS333" s="252"/>
      <c r="QT333" s="252"/>
      <c r="QU333" s="252"/>
      <c r="QV333" s="252"/>
      <c r="QW333" s="252"/>
      <c r="QX333" s="252"/>
      <c r="QY333" s="252"/>
      <c r="QZ333" s="252"/>
      <c r="RA333" s="252"/>
      <c r="RB333" s="252"/>
      <c r="RC333" s="252"/>
      <c r="RD333" s="252"/>
      <c r="RE333" s="252"/>
      <c r="RF333" s="252"/>
      <c r="RG333" s="252"/>
      <c r="RH333" s="252"/>
      <c r="RI333" s="252"/>
      <c r="RJ333" s="252"/>
      <c r="RK333" s="252"/>
      <c r="RL333" s="252"/>
      <c r="RM333" s="252"/>
      <c r="RN333" s="252"/>
      <c r="RO333" s="252"/>
      <c r="RP333" s="252"/>
      <c r="RQ333" s="252"/>
      <c r="RR333" s="252"/>
      <c r="RS333" s="252"/>
      <c r="RT333" s="252"/>
      <c r="RU333" s="252"/>
      <c r="RV333" s="252"/>
      <c r="RW333" s="252"/>
      <c r="RX333" s="252"/>
      <c r="RY333" s="252"/>
      <c r="RZ333" s="252"/>
      <c r="SA333" s="252"/>
      <c r="SB333" s="252"/>
      <c r="SC333" s="252"/>
      <c r="SD333" s="252"/>
      <c r="SE333" s="252"/>
      <c r="SF333" s="252"/>
      <c r="SG333" s="252"/>
      <c r="SH333" s="252"/>
      <c r="SI333" s="252"/>
      <c r="SJ333" s="252"/>
      <c r="SK333" s="252"/>
      <c r="SL333" s="252"/>
      <c r="SM333" s="252"/>
      <c r="SN333" s="252"/>
      <c r="SO333" s="252"/>
      <c r="SP333" s="252"/>
      <c r="SQ333" s="252"/>
      <c r="SR333" s="252"/>
      <c r="SS333" s="252"/>
      <c r="ST333" s="252"/>
      <c r="SU333" s="252"/>
      <c r="SV333" s="252"/>
      <c r="SW333" s="252"/>
      <c r="SX333" s="252"/>
      <c r="SY333" s="252"/>
      <c r="SZ333" s="252"/>
      <c r="TA333" s="252"/>
      <c r="TB333" s="252"/>
      <c r="TC333" s="252"/>
      <c r="TD333" s="252"/>
      <c r="TE333" s="252"/>
      <c r="TF333" s="252"/>
      <c r="TG333" s="252"/>
      <c r="TH333" s="252"/>
      <c r="TI333" s="252"/>
      <c r="TJ333" s="252"/>
      <c r="TK333" s="252"/>
      <c r="TL333" s="252"/>
      <c r="TM333" s="252"/>
      <c r="TN333" s="252"/>
      <c r="TO333" s="252"/>
      <c r="TP333" s="252"/>
      <c r="TQ333" s="252"/>
      <c r="TR333" s="252"/>
      <c r="TS333" s="252"/>
      <c r="TT333" s="252"/>
      <c r="TU333" s="252"/>
      <c r="TV333" s="252"/>
      <c r="TW333" s="252"/>
      <c r="TX333" s="252"/>
      <c r="TY333" s="252"/>
      <c r="TZ333" s="252"/>
      <c r="UA333" s="252"/>
      <c r="UB333" s="252"/>
      <c r="UC333" s="252"/>
      <c r="UD333" s="252"/>
      <c r="UE333" s="252"/>
      <c r="UF333" s="252"/>
      <c r="UG333" s="252"/>
      <c r="UH333" s="252"/>
      <c r="UI333" s="252"/>
      <c r="UJ333" s="252"/>
      <c r="UK333" s="252"/>
      <c r="UL333" s="252"/>
      <c r="UM333" s="252"/>
      <c r="UN333" s="252"/>
      <c r="UO333" s="252"/>
      <c r="UP333" s="252"/>
      <c r="UQ333" s="252"/>
      <c r="UR333" s="252"/>
      <c r="US333" s="252"/>
      <c r="UT333" s="252"/>
      <c r="UU333" s="252"/>
      <c r="UV333" s="252"/>
      <c r="UW333" s="252"/>
      <c r="UX333" s="252"/>
      <c r="UY333" s="252"/>
      <c r="UZ333" s="252"/>
      <c r="VA333" s="252"/>
      <c r="VB333" s="252"/>
      <c r="VC333" s="252"/>
      <c r="VD333" s="252"/>
      <c r="VE333" s="252"/>
      <c r="VF333" s="252"/>
      <c r="VG333" s="252"/>
      <c r="VH333" s="252"/>
      <c r="VI333" s="252"/>
      <c r="VJ333" s="252"/>
      <c r="VK333" s="252"/>
      <c r="VL333" s="252"/>
      <c r="VM333" s="252"/>
      <c r="VN333" s="252"/>
      <c r="VO333" s="252"/>
      <c r="VP333" s="252"/>
      <c r="VQ333" s="252"/>
      <c r="VR333" s="252"/>
      <c r="VS333" s="252"/>
      <c r="VT333" s="252"/>
      <c r="VU333" s="252"/>
      <c r="VV333" s="252"/>
      <c r="VW333" s="252"/>
      <c r="VX333" s="252"/>
      <c r="VY333" s="252"/>
      <c r="VZ333" s="252"/>
      <c r="WA333" s="252"/>
      <c r="WB333" s="252"/>
      <c r="WC333" s="252"/>
      <c r="WD333" s="252"/>
      <c r="WE333" s="252"/>
      <c r="WF333" s="252"/>
      <c r="WG333" s="252"/>
      <c r="WH333" s="252"/>
      <c r="WI333" s="252"/>
      <c r="WJ333" s="252"/>
      <c r="WK333" s="252"/>
      <c r="WL333" s="252"/>
      <c r="WM333" s="252"/>
      <c r="WN333" s="252"/>
      <c r="WO333" s="252"/>
      <c r="WP333" s="252"/>
      <c r="WQ333" s="252"/>
      <c r="WR333" s="252"/>
      <c r="WS333" s="252"/>
      <c r="WT333" s="252"/>
      <c r="WU333" s="252"/>
      <c r="WV333" s="252"/>
      <c r="WW333" s="252"/>
      <c r="WX333" s="252"/>
      <c r="WY333" s="252"/>
      <c r="WZ333" s="252"/>
      <c r="XA333" s="252"/>
      <c r="XB333" s="252"/>
      <c r="XC333" s="252"/>
      <c r="XD333" s="252"/>
      <c r="XE333" s="252"/>
      <c r="XF333" s="252"/>
      <c r="XG333" s="252"/>
      <c r="XH333" s="252"/>
      <c r="XI333" s="252"/>
      <c r="XJ333" s="252"/>
      <c r="XK333" s="252"/>
      <c r="XL333" s="252"/>
      <c r="XM333" s="252"/>
      <c r="XN333" s="252"/>
      <c r="XO333" s="252"/>
      <c r="XP333" s="252"/>
      <c r="XQ333" s="252"/>
      <c r="XR333" s="252"/>
      <c r="XS333" s="252"/>
      <c r="XT333" s="252"/>
      <c r="XU333" s="252"/>
      <c r="XV333" s="252"/>
      <c r="XW333" s="252"/>
      <c r="XX333" s="252"/>
      <c r="XY333" s="252"/>
      <c r="XZ333" s="252"/>
      <c r="YA333" s="252"/>
      <c r="YB333" s="252"/>
      <c r="YC333" s="252"/>
      <c r="YD333" s="252"/>
      <c r="YE333" s="252"/>
      <c r="YF333" s="252"/>
      <c r="YG333" s="252"/>
      <c r="YH333" s="252"/>
      <c r="YI333" s="252"/>
      <c r="YJ333" s="252"/>
      <c r="YK333" s="252"/>
      <c r="YL333" s="252"/>
      <c r="YM333" s="252"/>
      <c r="YN333" s="252"/>
      <c r="YO333" s="252"/>
      <c r="YP333" s="252"/>
      <c r="YQ333" s="252"/>
      <c r="YR333" s="252"/>
      <c r="YS333" s="252"/>
      <c r="YT333" s="252"/>
      <c r="YU333" s="252"/>
      <c r="YV333" s="252"/>
      <c r="YW333" s="252"/>
      <c r="YX333" s="252"/>
      <c r="YY333" s="252"/>
      <c r="YZ333" s="252"/>
      <c r="ZA333" s="252"/>
      <c r="ZB333" s="252"/>
      <c r="ZC333" s="252"/>
      <c r="ZD333" s="252"/>
      <c r="ZE333" s="252"/>
      <c r="ZF333" s="252"/>
      <c r="ZG333" s="252"/>
      <c r="ZH333" s="252"/>
      <c r="ZI333" s="252"/>
      <c r="ZJ333" s="252"/>
      <c r="ZK333" s="252"/>
      <c r="ZL333" s="252"/>
      <c r="ZM333" s="252"/>
      <c r="ZN333" s="252"/>
      <c r="ZO333" s="252"/>
      <c r="ZP333" s="252"/>
      <c r="ZQ333" s="252"/>
      <c r="ZR333" s="252"/>
      <c r="ZS333" s="252"/>
      <c r="ZT333" s="252"/>
      <c r="ZU333" s="252"/>
      <c r="ZV333" s="252"/>
      <c r="ZW333" s="252"/>
      <c r="ZX333" s="252"/>
      <c r="ZY333" s="252"/>
      <c r="ZZ333" s="252"/>
      <c r="AAA333" s="252"/>
      <c r="AAB333" s="252"/>
      <c r="AAC333" s="252"/>
      <c r="AAD333" s="252"/>
      <c r="AAE333" s="252"/>
      <c r="AAF333" s="252"/>
      <c r="AAG333" s="252"/>
      <c r="AAH333" s="252"/>
      <c r="AAI333" s="252"/>
      <c r="AAJ333" s="252"/>
      <c r="AAK333" s="252"/>
      <c r="AAL333" s="252"/>
      <c r="AAM333" s="252"/>
      <c r="AAN333" s="252"/>
      <c r="AAO333" s="252"/>
      <c r="AAP333" s="252"/>
      <c r="AAQ333" s="252"/>
      <c r="AAR333" s="252"/>
      <c r="AAS333" s="252"/>
      <c r="AAT333" s="252"/>
      <c r="AAU333" s="252"/>
      <c r="AAV333" s="252"/>
      <c r="AAW333" s="252"/>
      <c r="AAX333" s="252"/>
      <c r="AAY333" s="252"/>
      <c r="AAZ333" s="252"/>
      <c r="ABA333" s="252"/>
      <c r="ABB333" s="252"/>
      <c r="ABC333" s="252"/>
      <c r="ABD333" s="252"/>
      <c r="ABE333" s="252"/>
      <c r="ABF333" s="252"/>
      <c r="ABG333" s="252"/>
      <c r="ABH333" s="252"/>
      <c r="ABI333" s="252"/>
      <c r="ABJ333" s="252"/>
      <c r="ABK333" s="252"/>
      <c r="ABL333" s="252"/>
      <c r="ABM333" s="252"/>
      <c r="ABN333" s="252"/>
      <c r="ABO333" s="252"/>
      <c r="ABP333" s="252"/>
      <c r="ABQ333" s="252"/>
      <c r="ABR333" s="252"/>
      <c r="ABS333" s="252"/>
      <c r="ABT333" s="252"/>
      <c r="ABU333" s="252"/>
      <c r="ABV333" s="252"/>
      <c r="ABW333" s="252"/>
      <c r="ABX333" s="252"/>
      <c r="ABY333" s="252"/>
      <c r="ABZ333" s="252"/>
      <c r="ACA333" s="252"/>
      <c r="ACB333" s="252"/>
      <c r="ACC333" s="252"/>
      <c r="ACD333" s="252"/>
      <c r="ACE333" s="252"/>
      <c r="ACF333" s="252"/>
      <c r="ACG333" s="252"/>
      <c r="ACH333" s="252"/>
      <c r="ACI333" s="252"/>
      <c r="ACJ333" s="252"/>
      <c r="ACK333" s="252"/>
      <c r="ACL333" s="252"/>
      <c r="ACM333" s="252"/>
      <c r="ACN333" s="252"/>
      <c r="ACO333" s="252"/>
      <c r="ACP333" s="252"/>
      <c r="ACQ333" s="252"/>
      <c r="ACR333" s="252"/>
      <c r="ACS333" s="252"/>
      <c r="ACT333" s="252"/>
      <c r="ACU333" s="252"/>
      <c r="ACV333" s="252"/>
      <c r="ACW333" s="252"/>
      <c r="ACX333" s="252"/>
      <c r="ACY333" s="252"/>
      <c r="ACZ333" s="252"/>
      <c r="ADA333" s="252"/>
      <c r="ADB333" s="252"/>
      <c r="ADC333" s="252"/>
      <c r="ADD333" s="252"/>
      <c r="ADE333" s="252"/>
      <c r="ADF333" s="252"/>
      <c r="ADG333" s="252"/>
      <c r="ADH333" s="252"/>
      <c r="ADI333" s="252"/>
      <c r="ADJ333" s="252"/>
      <c r="ADK333" s="252"/>
      <c r="ADL333" s="252"/>
      <c r="ADM333" s="252"/>
      <c r="ADN333" s="252"/>
      <c r="ADO333" s="252"/>
      <c r="ADP333" s="252"/>
      <c r="ADQ333" s="252"/>
      <c r="ADR333" s="252"/>
      <c r="ADS333" s="252"/>
      <c r="ADT333" s="252"/>
      <c r="ADU333" s="252"/>
      <c r="ADV333" s="252"/>
      <c r="ADW333" s="252"/>
      <c r="ADX333" s="252"/>
      <c r="ADY333" s="252"/>
      <c r="ADZ333" s="252"/>
      <c r="AEA333" s="252"/>
      <c r="AEB333" s="252"/>
      <c r="AEC333" s="252"/>
      <c r="AED333" s="252"/>
      <c r="AEE333" s="252"/>
      <c r="AEF333" s="252"/>
      <c r="AEG333" s="252"/>
      <c r="AEH333" s="252"/>
      <c r="AEI333" s="252"/>
      <c r="AEJ333" s="252"/>
      <c r="AEK333" s="252"/>
      <c r="AEL333" s="252"/>
      <c r="AEM333" s="252"/>
      <c r="AEN333" s="252"/>
      <c r="AEO333" s="252"/>
      <c r="AEP333" s="252"/>
      <c r="AEQ333" s="252"/>
      <c r="AER333" s="252"/>
      <c r="AES333" s="252"/>
      <c r="AET333" s="252"/>
      <c r="AEU333" s="252"/>
      <c r="AEV333" s="252"/>
      <c r="AEW333" s="252"/>
      <c r="AEX333" s="252"/>
      <c r="AEY333" s="252"/>
      <c r="AEZ333" s="252"/>
      <c r="AFA333" s="252"/>
      <c r="AFB333" s="252"/>
      <c r="AFC333" s="252"/>
      <c r="AFD333" s="252"/>
      <c r="AFE333" s="252"/>
      <c r="AFF333" s="252"/>
      <c r="AFG333" s="252"/>
      <c r="AFH333" s="252"/>
      <c r="AFI333" s="252"/>
      <c r="AFJ333" s="252"/>
      <c r="AFK333" s="252"/>
      <c r="AFL333" s="252"/>
      <c r="AFM333" s="252"/>
      <c r="AFN333" s="252"/>
      <c r="AFO333" s="252"/>
      <c r="AFP333" s="252"/>
      <c r="AFQ333" s="252"/>
      <c r="AFR333" s="252"/>
      <c r="AFS333" s="252"/>
      <c r="AFT333" s="252"/>
      <c r="AFU333" s="252"/>
      <c r="AFV333" s="252"/>
      <c r="AFW333" s="252"/>
      <c r="AFX333" s="252"/>
      <c r="AFY333" s="252"/>
      <c r="AFZ333" s="252"/>
      <c r="AGA333" s="252"/>
      <c r="AGB333" s="252"/>
      <c r="AGC333" s="252"/>
      <c r="AGD333" s="252"/>
      <c r="AGE333" s="252"/>
      <c r="AGF333" s="252"/>
      <c r="AGG333" s="252"/>
      <c r="AGH333" s="252"/>
      <c r="AGI333" s="252"/>
      <c r="AGJ333" s="252"/>
      <c r="AGK333" s="252"/>
      <c r="AGL333" s="252"/>
      <c r="AGM333" s="252"/>
      <c r="AGN333" s="252"/>
      <c r="AGO333" s="252"/>
      <c r="AGP333" s="252"/>
      <c r="AGQ333" s="252"/>
      <c r="AGR333" s="252"/>
      <c r="AGS333" s="252"/>
      <c r="AGT333" s="252"/>
      <c r="AGU333" s="252"/>
      <c r="AGV333" s="252"/>
      <c r="AGW333" s="252"/>
      <c r="AGX333" s="252"/>
      <c r="AGY333" s="252"/>
      <c r="AGZ333" s="252"/>
      <c r="AHA333" s="252"/>
      <c r="AHB333" s="252"/>
      <c r="AHC333" s="252"/>
      <c r="AHD333" s="252"/>
      <c r="AHE333" s="252"/>
      <c r="AHF333" s="252"/>
      <c r="AHG333" s="252"/>
      <c r="AHH333" s="252"/>
      <c r="AHI333" s="252"/>
      <c r="AHJ333" s="252"/>
      <c r="AHK333" s="252"/>
      <c r="AHL333" s="252"/>
      <c r="AHM333" s="252"/>
      <c r="AHN333" s="252"/>
      <c r="AHO333" s="252"/>
      <c r="AHP333" s="252"/>
      <c r="AHQ333" s="252"/>
      <c r="AHR333" s="252"/>
      <c r="AHS333" s="252"/>
      <c r="AHT333" s="252"/>
      <c r="AHU333" s="252"/>
      <c r="AHV333" s="252"/>
      <c r="AHW333" s="252"/>
      <c r="AHX333" s="252"/>
      <c r="AHY333" s="252"/>
      <c r="AHZ333" s="252"/>
      <c r="AIA333" s="252"/>
      <c r="AIB333" s="252"/>
      <c r="AIC333" s="252"/>
      <c r="AID333" s="252"/>
      <c r="AIE333" s="252"/>
      <c r="AIF333" s="252"/>
      <c r="AIG333" s="252"/>
      <c r="AIH333" s="252"/>
      <c r="AII333" s="252"/>
      <c r="AIJ333" s="252"/>
      <c r="AIK333" s="252"/>
      <c r="AIL333" s="252"/>
      <c r="AIM333" s="252"/>
      <c r="AIN333" s="252"/>
      <c r="AIO333" s="252"/>
      <c r="AIP333" s="252"/>
      <c r="AIQ333" s="252"/>
      <c r="AIR333" s="252"/>
      <c r="AIS333" s="252"/>
      <c r="AIT333" s="252"/>
      <c r="AIU333" s="252"/>
      <c r="AIV333" s="252"/>
      <c r="AIW333" s="252"/>
      <c r="AIX333" s="252"/>
      <c r="AIY333" s="252"/>
      <c r="AIZ333" s="252"/>
      <c r="AJA333" s="252"/>
      <c r="AJB333" s="252"/>
      <c r="AJC333" s="252"/>
      <c r="AJD333" s="252"/>
      <c r="AJE333" s="252"/>
      <c r="AJF333" s="252"/>
      <c r="AJG333" s="252"/>
      <c r="AJH333" s="252"/>
      <c r="AJI333" s="252"/>
      <c r="AJJ333" s="252"/>
      <c r="AJK333" s="252"/>
      <c r="AJL333" s="252"/>
      <c r="AJM333" s="252"/>
      <c r="AJN333" s="252"/>
      <c r="AJO333" s="252"/>
      <c r="AJP333" s="252"/>
      <c r="AJQ333" s="252"/>
      <c r="AJR333" s="252"/>
      <c r="AJS333" s="252"/>
      <c r="AJT333" s="252"/>
      <c r="AJU333" s="252"/>
      <c r="AJV333" s="252"/>
      <c r="AJW333" s="252"/>
      <c r="AJX333" s="252"/>
      <c r="AJY333" s="252"/>
      <c r="AJZ333" s="252"/>
      <c r="AKA333" s="252"/>
      <c r="AKB333" s="252"/>
      <c r="AKC333" s="252"/>
      <c r="AKD333" s="252"/>
      <c r="AKE333" s="252"/>
      <c r="AKF333" s="252"/>
      <c r="AKG333" s="252"/>
      <c r="AKH333" s="252"/>
      <c r="AKI333" s="252"/>
      <c r="AKJ333" s="252"/>
      <c r="AKK333" s="252"/>
      <c r="AKL333" s="252"/>
      <c r="AKM333" s="252"/>
      <c r="AKN333" s="252"/>
      <c r="AKO333" s="252"/>
      <c r="AKP333" s="252"/>
      <c r="AKQ333" s="252"/>
      <c r="AKR333" s="252"/>
      <c r="AKS333" s="252"/>
      <c r="AKT333" s="252"/>
      <c r="AKU333" s="252"/>
      <c r="AKV333" s="252"/>
      <c r="AKW333" s="252"/>
      <c r="AKX333" s="252"/>
      <c r="AKY333" s="252"/>
      <c r="AKZ333" s="252"/>
      <c r="ALA333" s="252"/>
      <c r="ALB333" s="252"/>
      <c r="ALC333" s="252"/>
      <c r="ALD333" s="252"/>
      <c r="ALE333" s="252"/>
      <c r="ALF333" s="252"/>
      <c r="ALG333" s="252"/>
      <c r="ALH333" s="252"/>
      <c r="ALI333" s="252"/>
      <c r="ALJ333" s="252"/>
      <c r="ALK333" s="252"/>
      <c r="ALL333" s="252"/>
      <c r="ALM333" s="252"/>
      <c r="ALN333" s="252"/>
      <c r="ALO333" s="252"/>
      <c r="ALP333" s="252"/>
      <c r="ALQ333" s="252"/>
      <c r="ALR333" s="252"/>
      <c r="ALS333" s="252"/>
      <c r="ALT333" s="252"/>
      <c r="ALU333" s="252"/>
      <c r="ALV333" s="252"/>
      <c r="ALW333" s="252"/>
      <c r="ALX333" s="252"/>
      <c r="ALY333" s="252"/>
      <c r="ALZ333" s="252"/>
      <c r="AMA333" s="252"/>
      <c r="AMB333" s="252"/>
      <c r="AMC333" s="252"/>
      <c r="AMD333" s="252"/>
      <c r="AME333" s="252"/>
      <c r="AMF333" s="252"/>
      <c r="AMG333" s="252"/>
      <c r="AMH333" s="252"/>
      <c r="AMI333" s="252"/>
      <c r="AMJ333" s="252"/>
      <c r="AMK333" s="252"/>
      <c r="AML333" s="252"/>
      <c r="AMM333" s="252"/>
      <c r="AMN333" s="252"/>
      <c r="AMO333" s="252"/>
      <c r="AMP333" s="252"/>
      <c r="AMQ333" s="252"/>
      <c r="AMR333" s="252"/>
      <c r="AMS333" s="252"/>
      <c r="AMT333" s="252"/>
      <c r="AMU333" s="252"/>
      <c r="AMV333" s="252"/>
      <c r="AMW333" s="252"/>
      <c r="AMX333" s="252"/>
      <c r="AMY333" s="252"/>
      <c r="AMZ333" s="252"/>
      <c r="ANA333" s="252"/>
      <c r="ANB333" s="252"/>
      <c r="ANC333" s="252"/>
      <c r="AND333" s="252"/>
      <c r="ANE333" s="252"/>
      <c r="ANF333" s="252"/>
      <c r="ANG333" s="252"/>
      <c r="ANH333" s="252"/>
      <c r="ANI333" s="252"/>
      <c r="ANJ333" s="252"/>
      <c r="ANK333" s="252"/>
      <c r="ANL333" s="252"/>
      <c r="ANM333" s="252"/>
      <c r="ANN333" s="252"/>
      <c r="ANO333" s="252"/>
      <c r="ANP333" s="252"/>
      <c r="ANQ333" s="252"/>
      <c r="ANR333" s="252"/>
      <c r="ANS333" s="252"/>
      <c r="ANT333" s="252"/>
      <c r="ANU333" s="252"/>
      <c r="ANV333" s="252"/>
      <c r="ANW333" s="252"/>
      <c r="ANX333" s="252"/>
      <c r="ANY333" s="252"/>
      <c r="ANZ333" s="252"/>
      <c r="AOA333" s="252"/>
      <c r="AOB333" s="252"/>
      <c r="AOC333" s="252"/>
      <c r="AOD333" s="252"/>
      <c r="AOE333" s="252"/>
      <c r="AOF333" s="252"/>
      <c r="AOG333" s="252"/>
      <c r="AOH333" s="252"/>
      <c r="AOI333" s="252"/>
      <c r="AOJ333" s="252"/>
      <c r="AOK333" s="252"/>
      <c r="AOL333" s="252"/>
      <c r="AOM333" s="252"/>
      <c r="AON333" s="252"/>
      <c r="AOO333" s="252"/>
      <c r="AOP333" s="252"/>
      <c r="AOQ333" s="252"/>
      <c r="AOR333" s="252"/>
      <c r="AOS333" s="252"/>
      <c r="AOT333" s="252"/>
      <c r="AOU333" s="252"/>
      <c r="AOV333" s="252"/>
      <c r="AOW333" s="252"/>
      <c r="AOX333" s="252"/>
      <c r="AOY333" s="252"/>
      <c r="AOZ333" s="252"/>
      <c r="APA333" s="252"/>
      <c r="APB333" s="252"/>
      <c r="APC333" s="252"/>
      <c r="APD333" s="252"/>
      <c r="APE333" s="252"/>
      <c r="APF333" s="252"/>
      <c r="APG333" s="252"/>
      <c r="APH333" s="252"/>
      <c r="API333" s="252"/>
      <c r="APJ333" s="252"/>
      <c r="APK333" s="252"/>
      <c r="APL333" s="252"/>
      <c r="APM333" s="252"/>
      <c r="APN333" s="252"/>
      <c r="APO333" s="252"/>
      <c r="APP333" s="252"/>
    </row>
    <row r="334" spans="1:1108" s="221" customFormat="1">
      <c r="A334" s="42">
        <v>617</v>
      </c>
      <c r="B334" s="168">
        <v>320</v>
      </c>
      <c r="C334" s="102" t="s">
        <v>771</v>
      </c>
      <c r="D334" s="174" t="s">
        <v>1649</v>
      </c>
      <c r="E334" s="74" t="s">
        <v>190</v>
      </c>
      <c r="F334" s="302" t="s">
        <v>1651</v>
      </c>
      <c r="G334" s="310" t="s">
        <v>1650</v>
      </c>
      <c r="H334" s="310" t="s">
        <v>1653</v>
      </c>
      <c r="I334" s="310" t="s">
        <v>1652</v>
      </c>
      <c r="J334" s="173" t="s">
        <v>1654</v>
      </c>
      <c r="K334" s="173" t="s">
        <v>1655</v>
      </c>
      <c r="L334" s="74" t="s">
        <v>1656</v>
      </c>
      <c r="M334" s="10" t="s">
        <v>1657</v>
      </c>
      <c r="N334" s="74" t="s">
        <v>201</v>
      </c>
      <c r="O334" s="177">
        <v>101006</v>
      </c>
      <c r="P334" s="401">
        <v>4</v>
      </c>
      <c r="Q334" s="401" t="s">
        <v>0</v>
      </c>
      <c r="R334" s="401"/>
      <c r="S334" s="109" t="s">
        <v>0</v>
      </c>
      <c r="T334" s="109"/>
      <c r="U334" s="109" t="s">
        <v>0</v>
      </c>
      <c r="V334" s="109">
        <v>16</v>
      </c>
      <c r="W334" s="109" t="s">
        <v>0</v>
      </c>
      <c r="X334" s="109">
        <v>10</v>
      </c>
      <c r="Y334" s="109" t="s">
        <v>0</v>
      </c>
      <c r="Z334" s="109"/>
      <c r="AA334" s="109" t="s">
        <v>0</v>
      </c>
      <c r="AB334" s="109"/>
      <c r="AC334" s="109" t="s">
        <v>0</v>
      </c>
      <c r="AD334" s="109"/>
      <c r="AE334" s="109" t="s">
        <v>0</v>
      </c>
      <c r="AF334" s="77"/>
      <c r="AG334" s="78"/>
      <c r="AH334" s="78"/>
      <c r="AI334" s="77" t="s">
        <v>0</v>
      </c>
      <c r="AJ334" s="78"/>
      <c r="AK334" s="78"/>
      <c r="AL334" s="25" t="s">
        <v>11</v>
      </c>
      <c r="AM334" s="25"/>
      <c r="AN334" s="25"/>
      <c r="AO334" s="25"/>
      <c r="AP334" s="111">
        <v>1</v>
      </c>
      <c r="AQ334" s="111" t="s">
        <v>7</v>
      </c>
      <c r="AR334" s="83"/>
      <c r="AS334" s="83"/>
      <c r="AT334" s="265"/>
      <c r="AU334" s="266"/>
      <c r="AV334" s="266"/>
      <c r="AW334" s="74" t="s">
        <v>206</v>
      </c>
      <c r="AX334" s="74" t="s">
        <v>207</v>
      </c>
      <c r="AY334" s="74" t="s">
        <v>208</v>
      </c>
      <c r="AZ334" s="74" t="s">
        <v>209</v>
      </c>
      <c r="BA334" s="152" t="s">
        <v>12</v>
      </c>
      <c r="BB334" s="419" t="s">
        <v>1520</v>
      </c>
      <c r="BC334" s="419" t="s">
        <v>1521</v>
      </c>
      <c r="BD334" s="419" t="s">
        <v>1522</v>
      </c>
      <c r="BE334" s="95" t="s">
        <v>190</v>
      </c>
      <c r="BF334" s="96" t="s">
        <v>147</v>
      </c>
      <c r="BG334" s="96" t="s">
        <v>118</v>
      </c>
      <c r="BH334" s="96" t="s">
        <v>92</v>
      </c>
      <c r="BI334" s="173"/>
      <c r="BJ334" s="173"/>
      <c r="BK334" s="173"/>
      <c r="BL334" s="173"/>
      <c r="BM334" s="155" t="s">
        <v>215</v>
      </c>
      <c r="BN334" s="154" t="s">
        <v>216</v>
      </c>
      <c r="BO334" s="154" t="s">
        <v>217</v>
      </c>
      <c r="BP334" s="154" t="s">
        <v>218</v>
      </c>
      <c r="BQ334" s="155" t="s">
        <v>219</v>
      </c>
      <c r="BR334" s="154" t="s">
        <v>220</v>
      </c>
      <c r="BS334" s="121" t="s">
        <v>221</v>
      </c>
      <c r="BT334" s="121" t="s">
        <v>222</v>
      </c>
      <c r="BU334" s="121" t="s">
        <v>215</v>
      </c>
      <c r="BV334" s="121" t="s">
        <v>216</v>
      </c>
      <c r="BW334" s="121" t="s">
        <v>217</v>
      </c>
      <c r="BX334" s="121" t="s">
        <v>218</v>
      </c>
      <c r="BY334" s="121" t="s">
        <v>283</v>
      </c>
      <c r="BZ334" s="154"/>
      <c r="CA334" s="154"/>
      <c r="CB334" s="154"/>
      <c r="CC334" s="154"/>
      <c r="CD334" s="154"/>
      <c r="CE334" s="154"/>
      <c r="CF334" s="154"/>
      <c r="CG334" s="154"/>
      <c r="CH334" s="154"/>
      <c r="CI334" s="154"/>
      <c r="CJ334" s="154"/>
      <c r="CK334" s="91"/>
      <c r="CL334" s="91"/>
      <c r="CM334" s="91"/>
      <c r="CN334" s="91"/>
      <c r="CO334" s="91"/>
      <c r="CP334" s="91"/>
      <c r="CQ334" s="91"/>
      <c r="CR334" s="91"/>
      <c r="CS334" s="91"/>
      <c r="CT334" s="91"/>
      <c r="CU334" s="91"/>
      <c r="CV334" s="91"/>
      <c r="CW334" s="91"/>
      <c r="CX334" s="91"/>
      <c r="CY334" s="91"/>
      <c r="CZ334" s="91"/>
      <c r="DA334" s="92"/>
      <c r="DB334" s="92"/>
      <c r="DC334" s="92"/>
      <c r="DD334" s="92"/>
      <c r="DE334" s="91" t="s">
        <v>12</v>
      </c>
      <c r="DF334" s="92"/>
      <c r="DG334" s="91"/>
      <c r="DH334" s="91"/>
      <c r="DI334" s="92"/>
      <c r="DJ334" s="91"/>
      <c r="DK334" s="91"/>
      <c r="DL334" s="91"/>
      <c r="DM334" s="127" t="s">
        <v>283</v>
      </c>
      <c r="DN334" s="127" t="s">
        <v>283</v>
      </c>
      <c r="DO334" s="127" t="s">
        <v>283</v>
      </c>
      <c r="DP334" s="127"/>
      <c r="DQ334" s="91"/>
      <c r="DR334" s="91"/>
      <c r="DS334" s="91"/>
      <c r="DT334" s="91"/>
      <c r="DU334" s="91"/>
      <c r="DV334" s="91"/>
      <c r="DW334" s="91"/>
      <c r="DX334" s="91"/>
      <c r="DY334" s="91"/>
      <c r="DZ334" s="91"/>
      <c r="EA334" s="91"/>
      <c r="EB334" s="91"/>
      <c r="EC334" s="91"/>
      <c r="ED334" s="91"/>
      <c r="EE334" s="91"/>
      <c r="EF334" s="91"/>
      <c r="EG334" s="94"/>
      <c r="EH334" s="94"/>
      <c r="EI334" s="95"/>
      <c r="EJ334" s="95"/>
      <c r="EK334" s="96"/>
      <c r="EL334" s="74"/>
      <c r="EM334" s="74"/>
      <c r="EN334" s="137"/>
      <c r="EO334" s="185"/>
      <c r="EP334" s="185"/>
      <c r="EQ334" s="185" t="s">
        <v>1658</v>
      </c>
      <c r="ER334" s="185" t="s">
        <v>1659</v>
      </c>
      <c r="ES334" s="185" t="s">
        <v>1660</v>
      </c>
      <c r="ET334" s="185"/>
      <c r="EU334" s="185"/>
      <c r="EV334" s="137"/>
      <c r="EW334" s="137"/>
      <c r="EX334" s="355" t="s">
        <v>1661</v>
      </c>
      <c r="EY334" s="355"/>
      <c r="EZ334" s="355" t="s">
        <v>1662</v>
      </c>
      <c r="FA334" s="355" t="s">
        <v>1663</v>
      </c>
      <c r="FB334" s="355" t="s">
        <v>1664</v>
      </c>
      <c r="FC334" s="355" t="s">
        <v>1665</v>
      </c>
      <c r="FD334" s="355" t="s">
        <v>1666</v>
      </c>
      <c r="FE334" s="355" t="s">
        <v>1667</v>
      </c>
      <c r="FF334" s="248"/>
      <c r="FG334" s="248"/>
      <c r="FH334" s="248"/>
      <c r="FI334" s="248"/>
      <c r="FJ334" s="248"/>
      <c r="FK334" s="248"/>
      <c r="FL334" s="135">
        <v>1</v>
      </c>
      <c r="FM334" s="136"/>
      <c r="FN334" s="136"/>
      <c r="FO334" s="136"/>
      <c r="FP334" s="136"/>
      <c r="FQ334" s="136"/>
      <c r="FR334" s="136"/>
      <c r="FS334" s="136"/>
      <c r="FT334" s="136"/>
      <c r="FU334" s="136"/>
      <c r="FV334" s="136"/>
      <c r="FW334" s="249"/>
      <c r="FX334" s="249"/>
      <c r="FY334" s="249"/>
      <c r="FZ334" s="249"/>
      <c r="GA334" s="249"/>
      <c r="GB334" s="249"/>
      <c r="GC334" s="249"/>
      <c r="GD334" s="249"/>
      <c r="GE334" s="249"/>
      <c r="GF334" s="249"/>
      <c r="GG334" s="249"/>
      <c r="GH334" s="249"/>
      <c r="GI334" s="249"/>
      <c r="GJ334" s="249"/>
      <c r="GK334" s="249"/>
      <c r="GL334" s="249"/>
      <c r="GM334" s="249"/>
      <c r="GN334" s="249"/>
      <c r="GO334" s="249"/>
      <c r="GP334" s="249"/>
      <c r="GQ334" s="249"/>
      <c r="GR334" s="249"/>
      <c r="GS334" s="249"/>
      <c r="GT334" s="249"/>
      <c r="GU334" s="249"/>
      <c r="GV334" s="249"/>
      <c r="GW334" s="249"/>
      <c r="GX334" s="249"/>
      <c r="GY334" s="249"/>
      <c r="GZ334" s="249"/>
      <c r="HA334" s="249"/>
      <c r="HB334" s="249"/>
      <c r="HC334" s="249"/>
      <c r="HD334" s="249"/>
      <c r="HE334" s="249"/>
      <c r="HF334" s="249"/>
      <c r="HG334" s="249"/>
      <c r="HH334" s="249"/>
      <c r="HI334" s="249"/>
      <c r="HJ334" s="249"/>
      <c r="HK334" s="249"/>
      <c r="HL334" s="249"/>
      <c r="HM334" s="249"/>
      <c r="HN334" s="249"/>
      <c r="HO334" s="249"/>
      <c r="HP334" s="249"/>
      <c r="HQ334" s="249"/>
      <c r="HR334" s="249"/>
      <c r="HS334" s="249"/>
      <c r="HT334" s="249"/>
      <c r="HU334" s="249"/>
      <c r="HV334" s="249"/>
      <c r="HW334" s="249"/>
      <c r="HX334" s="249"/>
      <c r="HY334" s="249"/>
      <c r="HZ334" s="249"/>
      <c r="IA334" s="249"/>
      <c r="IB334" s="249"/>
      <c r="IC334" s="249"/>
      <c r="ID334" s="249"/>
      <c r="IE334" s="249"/>
      <c r="IF334" s="249"/>
      <c r="IG334" s="249"/>
      <c r="IH334" s="249"/>
      <c r="II334" s="249"/>
      <c r="IJ334" s="249"/>
      <c r="IK334" s="249"/>
      <c r="IL334" s="249"/>
      <c r="IM334" s="249"/>
      <c r="IN334" s="249"/>
      <c r="IO334" s="249"/>
      <c r="IP334" s="249"/>
      <c r="IQ334" s="249"/>
      <c r="IR334" s="249"/>
      <c r="IS334" s="249"/>
      <c r="IT334" s="249"/>
      <c r="IU334" s="249"/>
      <c r="IV334" s="249"/>
      <c r="IW334" s="249"/>
      <c r="IX334" s="249"/>
      <c r="IY334" s="249"/>
      <c r="IZ334" s="249"/>
      <c r="JA334" s="249"/>
      <c r="JB334" s="249"/>
      <c r="JC334" s="249"/>
      <c r="JD334" s="249"/>
      <c r="JE334" s="249"/>
      <c r="JF334" s="249"/>
      <c r="JG334" s="249"/>
      <c r="JH334" s="249"/>
      <c r="JI334" s="249"/>
      <c r="JJ334" s="249"/>
      <c r="JK334" s="249"/>
      <c r="JL334" s="249"/>
      <c r="JM334" s="249"/>
      <c r="JN334" s="249"/>
      <c r="JO334" s="249"/>
      <c r="JP334" s="249"/>
      <c r="JQ334" s="249"/>
      <c r="JR334" s="249"/>
      <c r="JS334" s="249"/>
      <c r="JT334" s="249"/>
      <c r="JU334" s="249"/>
      <c r="JV334" s="249"/>
      <c r="JW334" s="249"/>
      <c r="JX334" s="249"/>
      <c r="JY334" s="249"/>
      <c r="JZ334" s="249"/>
      <c r="KA334" s="249"/>
      <c r="KB334" s="249"/>
      <c r="KC334" s="249"/>
      <c r="KD334" s="249"/>
      <c r="KE334" s="249"/>
      <c r="KF334" s="249"/>
      <c r="KG334" s="249"/>
      <c r="KH334" s="249"/>
      <c r="KI334" s="249"/>
      <c r="KJ334" s="249"/>
      <c r="KK334" s="249"/>
      <c r="KL334" s="249"/>
      <c r="KM334" s="249"/>
      <c r="KN334" s="249"/>
      <c r="KO334" s="249"/>
      <c r="KP334" s="249"/>
      <c r="KQ334" s="249"/>
      <c r="KR334" s="249"/>
      <c r="KS334" s="249"/>
      <c r="KT334" s="249"/>
      <c r="KU334" s="249"/>
      <c r="KV334" s="249"/>
      <c r="KW334" s="249"/>
      <c r="KX334" s="249"/>
      <c r="KY334" s="249"/>
      <c r="KZ334" s="249"/>
      <c r="LA334" s="249"/>
      <c r="LB334" s="249"/>
      <c r="LC334" s="249"/>
      <c r="LD334" s="249"/>
      <c r="LE334" s="249"/>
      <c r="LF334" s="249"/>
      <c r="LG334" s="249"/>
      <c r="LH334" s="249"/>
      <c r="LI334" s="249"/>
      <c r="LJ334" s="249"/>
      <c r="LK334" s="249"/>
      <c r="LL334" s="249"/>
      <c r="LM334" s="249"/>
      <c r="LN334" s="249"/>
      <c r="LO334" s="249"/>
      <c r="LP334" s="249"/>
      <c r="LQ334" s="249"/>
      <c r="LR334" s="249"/>
      <c r="LS334" s="249"/>
      <c r="LT334" s="249"/>
      <c r="LU334" s="249"/>
      <c r="LV334" s="249"/>
      <c r="LW334" s="249"/>
      <c r="LX334" s="249"/>
      <c r="LY334" s="249"/>
      <c r="LZ334" s="249"/>
      <c r="MA334" s="249"/>
      <c r="MB334" s="249"/>
      <c r="MC334" s="249"/>
      <c r="MD334" s="249"/>
      <c r="ME334" s="249"/>
      <c r="MF334" s="249"/>
      <c r="MG334" s="249"/>
      <c r="MH334" s="249"/>
      <c r="MI334" s="249"/>
      <c r="MJ334" s="249"/>
      <c r="MK334" s="249"/>
      <c r="ML334" s="249"/>
      <c r="MM334" s="249"/>
      <c r="MN334" s="249"/>
      <c r="MO334" s="249"/>
      <c r="MP334" s="249"/>
      <c r="MQ334" s="249"/>
      <c r="MR334" s="249"/>
      <c r="MS334" s="249"/>
      <c r="MT334" s="249"/>
      <c r="MU334" s="249"/>
      <c r="MV334" s="249"/>
      <c r="MW334" s="249"/>
      <c r="MX334" s="249"/>
      <c r="MY334" s="249"/>
      <c r="MZ334" s="249"/>
      <c r="NA334" s="249"/>
      <c r="NB334" s="249"/>
      <c r="NC334" s="249"/>
      <c r="ND334" s="249"/>
      <c r="NE334" s="249"/>
      <c r="NF334" s="249"/>
      <c r="NG334" s="249"/>
      <c r="NH334" s="249"/>
      <c r="NI334" s="249"/>
      <c r="NJ334" s="249"/>
      <c r="NK334" s="249"/>
      <c r="NL334" s="249"/>
      <c r="NM334" s="249"/>
      <c r="NN334" s="249"/>
      <c r="NO334" s="249"/>
      <c r="NP334" s="249"/>
      <c r="NQ334" s="249"/>
      <c r="NR334" s="249"/>
      <c r="NS334" s="249"/>
      <c r="NT334" s="249"/>
      <c r="NU334" s="249"/>
      <c r="NV334" s="249"/>
      <c r="NW334" s="249"/>
      <c r="NX334" s="249"/>
      <c r="NY334" s="249"/>
      <c r="NZ334" s="249"/>
      <c r="OA334" s="249"/>
      <c r="OB334" s="249"/>
      <c r="OC334" s="249"/>
      <c r="OD334" s="249"/>
      <c r="OE334" s="249"/>
      <c r="OF334" s="249"/>
      <c r="OG334" s="249"/>
      <c r="OH334" s="249"/>
      <c r="OI334" s="249"/>
      <c r="OJ334" s="249"/>
      <c r="OK334" s="249"/>
      <c r="OL334" s="249"/>
      <c r="OM334" s="249"/>
      <c r="ON334" s="249"/>
      <c r="OO334" s="249"/>
      <c r="OP334" s="249"/>
      <c r="OQ334" s="249"/>
      <c r="OR334" s="249"/>
      <c r="OS334" s="249"/>
      <c r="OT334" s="249"/>
      <c r="OU334" s="249"/>
      <c r="OV334" s="249"/>
      <c r="OW334" s="249"/>
      <c r="OX334" s="249"/>
      <c r="OY334" s="249"/>
      <c r="OZ334" s="249"/>
      <c r="PA334" s="249"/>
      <c r="PB334" s="249"/>
      <c r="PC334" s="249"/>
      <c r="PD334" s="249"/>
      <c r="PE334" s="249"/>
      <c r="PF334" s="249"/>
      <c r="PG334" s="249"/>
      <c r="PH334" s="249"/>
      <c r="PI334" s="249"/>
      <c r="PJ334" s="249"/>
      <c r="PK334" s="249"/>
      <c r="PL334" s="249"/>
      <c r="PM334" s="249"/>
      <c r="PN334" s="249"/>
      <c r="PO334" s="249"/>
      <c r="PP334" s="249"/>
      <c r="PQ334" s="249"/>
      <c r="PR334" s="249"/>
      <c r="PS334" s="249"/>
      <c r="PT334" s="249"/>
      <c r="PU334" s="249"/>
      <c r="PV334" s="249"/>
      <c r="PW334" s="249"/>
      <c r="PX334" s="249"/>
      <c r="PY334" s="249"/>
      <c r="PZ334" s="249"/>
      <c r="QA334" s="249"/>
      <c r="QB334" s="249"/>
      <c r="QC334" s="249"/>
      <c r="QD334" s="249"/>
      <c r="QE334" s="249"/>
      <c r="QF334" s="249"/>
      <c r="QG334" s="249"/>
      <c r="QH334" s="249"/>
      <c r="QI334" s="249"/>
      <c r="QJ334" s="249"/>
      <c r="QK334" s="249"/>
      <c r="QL334" s="249"/>
      <c r="QM334" s="249"/>
      <c r="QN334" s="249"/>
      <c r="QO334" s="249"/>
      <c r="QP334" s="249"/>
      <c r="QQ334" s="249"/>
      <c r="QR334" s="249"/>
      <c r="QS334" s="249"/>
      <c r="QT334" s="249"/>
      <c r="QU334" s="249"/>
      <c r="QV334" s="249"/>
      <c r="QW334" s="249"/>
      <c r="QX334" s="249"/>
      <c r="QY334" s="249"/>
      <c r="QZ334" s="249"/>
      <c r="RA334" s="249"/>
      <c r="RB334" s="249"/>
      <c r="RC334" s="249"/>
      <c r="RD334" s="249"/>
      <c r="RE334" s="249"/>
      <c r="RF334" s="249"/>
      <c r="RG334" s="249"/>
      <c r="RH334" s="249"/>
      <c r="RI334" s="249"/>
      <c r="RJ334" s="249"/>
      <c r="RK334" s="249"/>
      <c r="RL334" s="249"/>
      <c r="RM334" s="249"/>
      <c r="RN334" s="249"/>
      <c r="RO334" s="249"/>
      <c r="RP334" s="249"/>
      <c r="RQ334" s="249"/>
      <c r="RR334" s="249"/>
      <c r="RS334" s="249"/>
      <c r="RT334" s="249"/>
      <c r="RU334" s="249"/>
      <c r="RV334" s="249"/>
      <c r="RW334" s="249"/>
      <c r="RX334" s="249"/>
      <c r="RY334" s="249"/>
      <c r="RZ334" s="249"/>
      <c r="SA334" s="249"/>
      <c r="SB334" s="249"/>
      <c r="SC334" s="249"/>
      <c r="SD334" s="249"/>
      <c r="SE334" s="249"/>
      <c r="SF334" s="249"/>
      <c r="SG334" s="249"/>
      <c r="SH334" s="249"/>
      <c r="SI334" s="249"/>
      <c r="SJ334" s="249"/>
      <c r="SK334" s="249"/>
      <c r="SL334" s="249"/>
      <c r="SM334" s="249"/>
      <c r="SN334" s="249"/>
      <c r="SO334" s="249"/>
      <c r="SP334" s="249"/>
      <c r="SQ334" s="249"/>
      <c r="SR334" s="249"/>
      <c r="SS334" s="249"/>
      <c r="ST334" s="249"/>
      <c r="SU334" s="249"/>
      <c r="SV334" s="249"/>
      <c r="SW334" s="249"/>
      <c r="SX334" s="249"/>
      <c r="SY334" s="249"/>
      <c r="SZ334" s="249"/>
      <c r="TA334" s="249"/>
      <c r="TB334" s="249"/>
      <c r="TC334" s="249"/>
      <c r="TD334" s="249"/>
      <c r="TE334" s="249"/>
      <c r="TF334" s="249"/>
      <c r="TG334" s="249"/>
      <c r="TH334" s="249"/>
      <c r="TI334" s="249"/>
      <c r="TJ334" s="249"/>
      <c r="TK334" s="249"/>
      <c r="TL334" s="249"/>
      <c r="TM334" s="249"/>
      <c r="TN334" s="249"/>
      <c r="TO334" s="249"/>
      <c r="TP334" s="249"/>
      <c r="TQ334" s="249"/>
      <c r="TR334" s="249"/>
      <c r="TS334" s="249"/>
      <c r="TT334" s="249"/>
      <c r="TU334" s="249"/>
      <c r="TV334" s="249"/>
      <c r="TW334" s="249"/>
      <c r="TX334" s="249"/>
      <c r="TY334" s="249"/>
      <c r="TZ334" s="249"/>
      <c r="UA334" s="249"/>
      <c r="UB334" s="249"/>
      <c r="UC334" s="249"/>
      <c r="UD334" s="249"/>
      <c r="UE334" s="249"/>
      <c r="UF334" s="249"/>
      <c r="UG334" s="249"/>
      <c r="UH334" s="249"/>
      <c r="UI334" s="249"/>
      <c r="UJ334" s="249"/>
      <c r="UK334" s="249"/>
      <c r="UL334" s="249"/>
      <c r="UM334" s="249"/>
      <c r="UN334" s="249"/>
      <c r="UO334" s="249"/>
      <c r="UP334" s="249"/>
      <c r="UQ334" s="249"/>
      <c r="UR334" s="249"/>
      <c r="US334" s="249"/>
      <c r="UT334" s="249"/>
      <c r="UU334" s="249"/>
      <c r="UV334" s="249"/>
      <c r="UW334" s="249"/>
      <c r="UX334" s="249"/>
      <c r="UY334" s="249"/>
      <c r="UZ334" s="249"/>
      <c r="VA334" s="249"/>
      <c r="VB334" s="249"/>
      <c r="VC334" s="249"/>
      <c r="VD334" s="249"/>
      <c r="VE334" s="249"/>
      <c r="VF334" s="249"/>
      <c r="VG334" s="249"/>
      <c r="VH334" s="249"/>
      <c r="VI334" s="249"/>
      <c r="VJ334" s="249"/>
      <c r="VK334" s="249"/>
      <c r="VL334" s="249"/>
      <c r="VM334" s="249"/>
      <c r="VN334" s="249"/>
      <c r="VO334" s="249"/>
      <c r="VP334" s="249"/>
      <c r="VQ334" s="249"/>
      <c r="VR334" s="249"/>
      <c r="VS334" s="249"/>
      <c r="VT334" s="249"/>
      <c r="VU334" s="249"/>
      <c r="VV334" s="249"/>
      <c r="VW334" s="249"/>
      <c r="VX334" s="249"/>
      <c r="VY334" s="249"/>
      <c r="VZ334" s="249"/>
      <c r="WA334" s="249"/>
      <c r="WB334" s="249"/>
      <c r="WC334" s="249"/>
      <c r="WD334" s="249"/>
      <c r="WE334" s="249"/>
      <c r="WF334" s="249"/>
      <c r="WG334" s="249"/>
      <c r="WH334" s="249"/>
      <c r="WI334" s="249"/>
      <c r="WJ334" s="249"/>
      <c r="WK334" s="249"/>
      <c r="WL334" s="249"/>
      <c r="WM334" s="249"/>
      <c r="WN334" s="249"/>
      <c r="WO334" s="249"/>
      <c r="WP334" s="249"/>
      <c r="WQ334" s="249"/>
      <c r="WR334" s="249"/>
      <c r="WS334" s="249"/>
      <c r="WT334" s="249"/>
      <c r="WU334" s="249"/>
      <c r="WV334" s="249"/>
      <c r="WW334" s="249"/>
      <c r="WX334" s="249"/>
      <c r="WY334" s="249"/>
      <c r="WZ334" s="249"/>
      <c r="XA334" s="249"/>
      <c r="XB334" s="249"/>
      <c r="XC334" s="249"/>
      <c r="XD334" s="249"/>
      <c r="XE334" s="249"/>
      <c r="XF334" s="249"/>
      <c r="XG334" s="249"/>
      <c r="XH334" s="249"/>
      <c r="XI334" s="249"/>
      <c r="XJ334" s="249"/>
      <c r="XK334" s="249"/>
      <c r="XL334" s="249"/>
      <c r="XM334" s="249"/>
      <c r="XN334" s="249"/>
      <c r="XO334" s="249"/>
      <c r="XP334" s="249"/>
      <c r="XQ334" s="249"/>
      <c r="XR334" s="249"/>
      <c r="XS334" s="249"/>
      <c r="XT334" s="249"/>
      <c r="XU334" s="249"/>
      <c r="XV334" s="249"/>
      <c r="XW334" s="249"/>
      <c r="XX334" s="249"/>
      <c r="XY334" s="249"/>
      <c r="XZ334" s="249"/>
      <c r="YA334" s="249"/>
      <c r="YB334" s="249"/>
      <c r="YC334" s="249"/>
      <c r="YD334" s="249"/>
      <c r="YE334" s="249"/>
      <c r="YF334" s="249"/>
      <c r="YG334" s="249"/>
      <c r="YH334" s="249"/>
      <c r="YI334" s="249"/>
      <c r="YJ334" s="249"/>
      <c r="YK334" s="249"/>
      <c r="YL334" s="249"/>
      <c r="YM334" s="249"/>
      <c r="YN334" s="249"/>
      <c r="YO334" s="249"/>
      <c r="YP334" s="249"/>
      <c r="YQ334" s="249"/>
      <c r="YR334" s="249"/>
      <c r="YS334" s="249"/>
      <c r="YT334" s="249"/>
      <c r="YU334" s="249"/>
      <c r="YV334" s="249"/>
      <c r="YW334" s="249"/>
      <c r="YX334" s="249"/>
      <c r="YY334" s="249"/>
      <c r="YZ334" s="249"/>
      <c r="ZA334" s="249"/>
      <c r="ZB334" s="249"/>
      <c r="ZC334" s="249"/>
      <c r="ZD334" s="249"/>
      <c r="ZE334" s="249"/>
      <c r="ZF334" s="249"/>
      <c r="ZG334" s="249"/>
      <c r="ZH334" s="249"/>
      <c r="ZI334" s="249"/>
      <c r="ZJ334" s="249"/>
      <c r="ZK334" s="249"/>
      <c r="ZL334" s="249"/>
      <c r="ZM334" s="249"/>
      <c r="ZN334" s="249"/>
      <c r="ZO334" s="249"/>
      <c r="ZP334" s="249"/>
      <c r="ZQ334" s="249"/>
      <c r="ZR334" s="249"/>
      <c r="ZS334" s="249"/>
      <c r="ZT334" s="249"/>
      <c r="ZU334" s="249"/>
      <c r="ZV334" s="249"/>
      <c r="ZW334" s="249"/>
      <c r="ZX334" s="249"/>
      <c r="ZY334" s="249"/>
      <c r="ZZ334" s="249"/>
      <c r="AAA334" s="249"/>
      <c r="AAB334" s="249"/>
      <c r="AAC334" s="249"/>
      <c r="AAD334" s="249"/>
      <c r="AAE334" s="249"/>
      <c r="AAF334" s="249"/>
      <c r="AAG334" s="249"/>
      <c r="AAH334" s="249"/>
      <c r="AAI334" s="249"/>
      <c r="AAJ334" s="249"/>
      <c r="AAK334" s="249"/>
      <c r="AAL334" s="249"/>
      <c r="AAM334" s="249"/>
      <c r="AAN334" s="249"/>
      <c r="AAO334" s="249"/>
      <c r="AAP334" s="249"/>
      <c r="AAQ334" s="249"/>
      <c r="AAR334" s="249"/>
      <c r="AAS334" s="249"/>
      <c r="AAT334" s="249"/>
      <c r="AAU334" s="249"/>
      <c r="AAV334" s="249"/>
      <c r="AAW334" s="249"/>
      <c r="AAX334" s="249"/>
      <c r="AAY334" s="249"/>
      <c r="AAZ334" s="249"/>
      <c r="ABA334" s="249"/>
      <c r="ABB334" s="249"/>
      <c r="ABC334" s="249"/>
      <c r="ABD334" s="249"/>
      <c r="ABE334" s="249"/>
      <c r="ABF334" s="249"/>
      <c r="ABG334" s="249"/>
      <c r="ABH334" s="249"/>
      <c r="ABI334" s="249"/>
      <c r="ABJ334" s="249"/>
      <c r="ABK334" s="249"/>
      <c r="ABL334" s="249"/>
      <c r="ABM334" s="249"/>
      <c r="ABN334" s="249"/>
      <c r="ABO334" s="249"/>
      <c r="ABP334" s="249"/>
      <c r="ABQ334" s="249"/>
      <c r="ABR334" s="249"/>
      <c r="ABS334" s="249"/>
      <c r="ABT334" s="249"/>
      <c r="ABU334" s="249"/>
      <c r="ABV334" s="249"/>
      <c r="ABW334" s="249"/>
      <c r="ABX334" s="249"/>
      <c r="ABY334" s="249"/>
      <c r="ABZ334" s="249"/>
      <c r="ACA334" s="249"/>
      <c r="ACB334" s="249"/>
      <c r="ACC334" s="249"/>
      <c r="ACD334" s="249"/>
      <c r="ACE334" s="249"/>
      <c r="ACF334" s="249"/>
      <c r="ACG334" s="249"/>
      <c r="ACH334" s="249"/>
      <c r="ACI334" s="249"/>
      <c r="ACJ334" s="249"/>
      <c r="ACK334" s="249"/>
      <c r="ACL334" s="249"/>
      <c r="ACM334" s="249"/>
      <c r="ACN334" s="249"/>
      <c r="ACO334" s="249"/>
      <c r="ACP334" s="249"/>
      <c r="ACQ334" s="249"/>
      <c r="ACR334" s="249"/>
      <c r="ACS334" s="249"/>
      <c r="ACT334" s="249"/>
      <c r="ACU334" s="249"/>
      <c r="ACV334" s="249"/>
      <c r="ACW334" s="249"/>
      <c r="ACX334" s="249"/>
      <c r="ACY334" s="249"/>
      <c r="ACZ334" s="249"/>
      <c r="ADA334" s="249"/>
      <c r="ADB334" s="249"/>
      <c r="ADC334" s="249"/>
      <c r="ADD334" s="249"/>
      <c r="ADE334" s="249"/>
      <c r="ADF334" s="249"/>
      <c r="ADG334" s="249"/>
      <c r="ADH334" s="249"/>
      <c r="ADI334" s="249"/>
      <c r="ADJ334" s="249"/>
      <c r="ADK334" s="249"/>
      <c r="ADL334" s="249"/>
      <c r="ADM334" s="249"/>
      <c r="ADN334" s="249"/>
      <c r="ADO334" s="249"/>
      <c r="ADP334" s="249"/>
      <c r="ADQ334" s="249"/>
      <c r="ADR334" s="249"/>
      <c r="ADS334" s="249"/>
      <c r="ADT334" s="249"/>
      <c r="ADU334" s="249"/>
      <c r="ADV334" s="249"/>
      <c r="ADW334" s="249"/>
      <c r="ADX334" s="249"/>
      <c r="ADY334" s="249"/>
      <c r="ADZ334" s="249"/>
      <c r="AEA334" s="249"/>
      <c r="AEB334" s="249"/>
      <c r="AEC334" s="249"/>
      <c r="AED334" s="249"/>
      <c r="AEE334" s="249"/>
      <c r="AEF334" s="249"/>
      <c r="AEG334" s="249"/>
      <c r="AEH334" s="249"/>
      <c r="AEI334" s="249"/>
      <c r="AEJ334" s="249"/>
      <c r="AEK334" s="249"/>
      <c r="AEL334" s="249"/>
      <c r="AEM334" s="249"/>
      <c r="AEN334" s="249"/>
      <c r="AEO334" s="249"/>
      <c r="AEP334" s="249"/>
      <c r="AEQ334" s="249"/>
      <c r="AER334" s="249"/>
      <c r="AES334" s="249"/>
      <c r="AET334" s="249"/>
      <c r="AEU334" s="249"/>
      <c r="AEV334" s="249"/>
      <c r="AEW334" s="249"/>
      <c r="AEX334" s="249"/>
      <c r="AEY334" s="249"/>
      <c r="AEZ334" s="249"/>
      <c r="AFA334" s="249"/>
      <c r="AFB334" s="249"/>
      <c r="AFC334" s="249"/>
      <c r="AFD334" s="249"/>
      <c r="AFE334" s="249"/>
      <c r="AFF334" s="249"/>
      <c r="AFG334" s="249"/>
      <c r="AFH334" s="249"/>
      <c r="AFI334" s="249"/>
      <c r="AFJ334" s="249"/>
      <c r="AFK334" s="249"/>
      <c r="AFL334" s="249"/>
      <c r="AFM334" s="249"/>
      <c r="AFN334" s="249"/>
      <c r="AFO334" s="249"/>
      <c r="AFP334" s="249"/>
      <c r="AFQ334" s="249"/>
      <c r="AFR334" s="249"/>
      <c r="AFS334" s="249"/>
      <c r="AFT334" s="249"/>
      <c r="AFU334" s="249"/>
      <c r="AFV334" s="249"/>
      <c r="AFW334" s="249"/>
      <c r="AFX334" s="249"/>
      <c r="AFY334" s="249"/>
      <c r="AFZ334" s="249"/>
      <c r="AGA334" s="249"/>
      <c r="AGB334" s="249"/>
      <c r="AGC334" s="249"/>
      <c r="AGD334" s="249"/>
      <c r="AGE334" s="249"/>
      <c r="AGF334" s="249"/>
      <c r="AGG334" s="249"/>
      <c r="AGH334" s="249"/>
      <c r="AGI334" s="249"/>
      <c r="AGJ334" s="249"/>
      <c r="AGK334" s="249"/>
      <c r="AGL334" s="249"/>
      <c r="AGM334" s="249"/>
      <c r="AGN334" s="249"/>
      <c r="AGO334" s="249"/>
      <c r="AGP334" s="249"/>
      <c r="AGQ334" s="249"/>
      <c r="AGR334" s="249"/>
      <c r="AGS334" s="249"/>
      <c r="AGT334" s="249"/>
      <c r="AGU334" s="249"/>
      <c r="AGV334" s="249"/>
      <c r="AGW334" s="249"/>
      <c r="AGX334" s="249"/>
      <c r="AGY334" s="249"/>
      <c r="AGZ334" s="249"/>
      <c r="AHA334" s="249"/>
      <c r="AHB334" s="249"/>
      <c r="AHC334" s="249"/>
      <c r="AHD334" s="249"/>
      <c r="AHE334" s="249"/>
      <c r="AHF334" s="249"/>
      <c r="AHG334" s="249"/>
      <c r="AHH334" s="249"/>
      <c r="AHI334" s="249"/>
      <c r="AHJ334" s="249"/>
      <c r="AHK334" s="249"/>
      <c r="AHL334" s="249"/>
      <c r="AHM334" s="249"/>
      <c r="AHN334" s="249"/>
      <c r="AHO334" s="249"/>
      <c r="AHP334" s="249"/>
      <c r="AHQ334" s="249"/>
      <c r="AHR334" s="249"/>
      <c r="AHS334" s="249"/>
      <c r="AHT334" s="249"/>
      <c r="AHU334" s="249"/>
      <c r="AHV334" s="249"/>
      <c r="AHW334" s="249"/>
      <c r="AHX334" s="249"/>
      <c r="AHY334" s="249"/>
      <c r="AHZ334" s="249"/>
      <c r="AIA334" s="249"/>
      <c r="AIB334" s="249"/>
      <c r="AIC334" s="249"/>
      <c r="AID334" s="249"/>
      <c r="AIE334" s="249"/>
      <c r="AIF334" s="249"/>
      <c r="AIG334" s="249"/>
      <c r="AIH334" s="249"/>
      <c r="AII334" s="249"/>
      <c r="AIJ334" s="249"/>
      <c r="AIK334" s="249"/>
      <c r="AIL334" s="249"/>
      <c r="AIM334" s="249"/>
      <c r="AIN334" s="249"/>
      <c r="AIO334" s="249"/>
      <c r="AIP334" s="249"/>
      <c r="AIQ334" s="249"/>
      <c r="AIR334" s="249"/>
      <c r="AIS334" s="249"/>
      <c r="AIT334" s="249"/>
      <c r="AIU334" s="249"/>
      <c r="AIV334" s="249"/>
      <c r="AIW334" s="249"/>
      <c r="AIX334" s="249"/>
      <c r="AIY334" s="249"/>
      <c r="AIZ334" s="249"/>
      <c r="AJA334" s="249"/>
      <c r="AJB334" s="249"/>
      <c r="AJC334" s="249"/>
      <c r="AJD334" s="249"/>
      <c r="AJE334" s="249"/>
      <c r="AJF334" s="249"/>
      <c r="AJG334" s="249"/>
      <c r="AJH334" s="249"/>
      <c r="AJI334" s="249"/>
      <c r="AJJ334" s="249"/>
      <c r="AJK334" s="249"/>
      <c r="AJL334" s="249"/>
      <c r="AJM334" s="249"/>
      <c r="AJN334" s="249"/>
      <c r="AJO334" s="249"/>
      <c r="AJP334" s="249"/>
      <c r="AJQ334" s="249"/>
      <c r="AJR334" s="249"/>
      <c r="AJS334" s="249"/>
      <c r="AJT334" s="249"/>
      <c r="AJU334" s="249"/>
      <c r="AJV334" s="249"/>
      <c r="AJW334" s="249"/>
      <c r="AJX334" s="249"/>
      <c r="AJY334" s="249"/>
      <c r="AJZ334" s="249"/>
      <c r="AKA334" s="249"/>
      <c r="AKB334" s="249"/>
      <c r="AKC334" s="249"/>
      <c r="AKD334" s="249"/>
      <c r="AKE334" s="249"/>
      <c r="AKF334" s="249"/>
      <c r="AKG334" s="249"/>
      <c r="AKH334" s="249"/>
      <c r="AKI334" s="249"/>
      <c r="AKJ334" s="249"/>
      <c r="AKK334" s="249"/>
      <c r="AKL334" s="249"/>
      <c r="AKM334" s="249"/>
      <c r="AKN334" s="249"/>
      <c r="AKO334" s="249"/>
      <c r="AKP334" s="249"/>
      <c r="AKQ334" s="249"/>
      <c r="AKR334" s="249"/>
      <c r="AKS334" s="249"/>
      <c r="AKT334" s="249"/>
      <c r="AKU334" s="249"/>
      <c r="AKV334" s="249"/>
      <c r="AKW334" s="249"/>
      <c r="AKX334" s="249"/>
      <c r="AKY334" s="249"/>
      <c r="AKZ334" s="249"/>
      <c r="ALA334" s="249"/>
      <c r="ALB334" s="249"/>
      <c r="ALC334" s="249"/>
      <c r="ALD334" s="249"/>
      <c r="ALE334" s="249"/>
      <c r="ALF334" s="249"/>
      <c r="ALG334" s="249"/>
      <c r="ALH334" s="249"/>
      <c r="ALI334" s="249"/>
      <c r="ALJ334" s="249"/>
      <c r="ALK334" s="249"/>
      <c r="ALL334" s="249"/>
      <c r="ALM334" s="249"/>
      <c r="ALN334" s="249"/>
      <c r="ALO334" s="249"/>
      <c r="ALP334" s="249"/>
      <c r="ALQ334" s="249"/>
      <c r="ALR334" s="249"/>
      <c r="ALS334" s="249"/>
      <c r="ALT334" s="249"/>
      <c r="ALU334" s="249"/>
      <c r="ALV334" s="249"/>
      <c r="ALW334" s="249"/>
      <c r="ALX334" s="249"/>
      <c r="ALY334" s="249"/>
      <c r="ALZ334" s="249"/>
      <c r="AMA334" s="249"/>
      <c r="AMB334" s="249"/>
      <c r="AMC334" s="249"/>
      <c r="AMD334" s="249"/>
      <c r="AME334" s="249"/>
      <c r="AMF334" s="249"/>
      <c r="AMG334" s="249"/>
      <c r="AMH334" s="249"/>
      <c r="AMI334" s="249"/>
      <c r="AMJ334" s="249"/>
      <c r="AMK334" s="249"/>
      <c r="AML334" s="249"/>
      <c r="AMM334" s="249"/>
      <c r="AMN334" s="249"/>
      <c r="AMO334" s="249"/>
      <c r="AMP334" s="249"/>
      <c r="AMQ334" s="249"/>
      <c r="AMR334" s="249"/>
      <c r="AMS334" s="249"/>
      <c r="AMT334" s="249"/>
      <c r="AMU334" s="249"/>
      <c r="AMV334" s="249"/>
      <c r="AMW334" s="249"/>
      <c r="AMX334" s="249"/>
      <c r="AMY334" s="249"/>
      <c r="AMZ334" s="249"/>
      <c r="ANA334" s="249"/>
      <c r="ANB334" s="249"/>
      <c r="ANC334" s="249"/>
      <c r="AND334" s="249"/>
      <c r="ANE334" s="249"/>
      <c r="ANF334" s="249"/>
      <c r="ANG334" s="249"/>
      <c r="ANH334" s="249"/>
      <c r="ANI334" s="249"/>
      <c r="ANJ334" s="249"/>
      <c r="ANK334" s="249"/>
      <c r="ANL334" s="249"/>
      <c r="ANM334" s="249"/>
      <c r="ANN334" s="249"/>
      <c r="ANO334" s="249"/>
      <c r="ANP334" s="249"/>
      <c r="ANQ334" s="249"/>
      <c r="ANR334" s="249"/>
      <c r="ANS334" s="249"/>
      <c r="ANT334" s="249"/>
      <c r="ANU334" s="249"/>
      <c r="ANV334" s="249"/>
      <c r="ANW334" s="249"/>
      <c r="ANX334" s="249"/>
      <c r="ANY334" s="249"/>
      <c r="ANZ334" s="249"/>
      <c r="AOA334" s="249"/>
      <c r="AOB334" s="249"/>
      <c r="AOC334" s="249"/>
      <c r="AOD334" s="249"/>
      <c r="AOE334" s="249"/>
      <c r="AOF334" s="249"/>
      <c r="AOG334" s="249"/>
      <c r="AOH334" s="249"/>
      <c r="AOI334" s="249"/>
      <c r="AOJ334" s="249"/>
      <c r="AOK334" s="249"/>
      <c r="AOL334" s="249"/>
      <c r="AOM334" s="249"/>
      <c r="AON334" s="249"/>
      <c r="AOO334" s="249"/>
      <c r="AOP334" s="249"/>
      <c r="AOQ334" s="249"/>
      <c r="AOR334" s="249"/>
      <c r="AOS334" s="249"/>
      <c r="AOT334" s="249"/>
      <c r="AOU334" s="249"/>
      <c r="AOV334" s="249"/>
      <c r="AOW334" s="249"/>
      <c r="AOX334" s="249"/>
      <c r="AOY334" s="249"/>
      <c r="AOZ334" s="249"/>
      <c r="APA334" s="249"/>
      <c r="APB334" s="249"/>
      <c r="APC334" s="249"/>
      <c r="APD334" s="249"/>
      <c r="APE334" s="249"/>
      <c r="APF334" s="249"/>
      <c r="APG334" s="249"/>
      <c r="APH334" s="249"/>
      <c r="API334" s="249"/>
      <c r="APJ334" s="249"/>
      <c r="APK334" s="249"/>
      <c r="APL334" s="249"/>
      <c r="APM334" s="249"/>
      <c r="APN334" s="249"/>
      <c r="APO334" s="249"/>
      <c r="APP334" s="249"/>
    </row>
    <row r="335" spans="1:1108" s="221" customFormat="1">
      <c r="A335" s="42">
        <v>618</v>
      </c>
      <c r="B335" s="168">
        <v>321</v>
      </c>
      <c r="C335" s="102" t="s">
        <v>741</v>
      </c>
      <c r="D335" s="174" t="s">
        <v>1649</v>
      </c>
      <c r="E335" s="74" t="s">
        <v>190</v>
      </c>
      <c r="F335" s="302" t="s">
        <v>1669</v>
      </c>
      <c r="G335" s="310" t="s">
        <v>1668</v>
      </c>
      <c r="H335" s="310" t="s">
        <v>1671</v>
      </c>
      <c r="I335" s="310" t="s">
        <v>1670</v>
      </c>
      <c r="J335" s="173" t="s">
        <v>1672</v>
      </c>
      <c r="K335" s="173" t="s">
        <v>1673</v>
      </c>
      <c r="L335" s="74" t="s">
        <v>1674</v>
      </c>
      <c r="M335" s="10" t="s">
        <v>1675</v>
      </c>
      <c r="N335" s="74" t="s">
        <v>293</v>
      </c>
      <c r="O335" s="177">
        <v>101011</v>
      </c>
      <c r="P335" s="401">
        <v>4</v>
      </c>
      <c r="Q335" s="401" t="s">
        <v>0</v>
      </c>
      <c r="R335" s="401"/>
      <c r="S335" s="109" t="s">
        <v>0</v>
      </c>
      <c r="T335" s="109"/>
      <c r="U335" s="109" t="s">
        <v>0</v>
      </c>
      <c r="V335" s="109">
        <v>16</v>
      </c>
      <c r="W335" s="109" t="s">
        <v>0</v>
      </c>
      <c r="X335" s="109">
        <v>10</v>
      </c>
      <c r="Y335" s="109" t="s">
        <v>0</v>
      </c>
      <c r="Z335" s="109"/>
      <c r="AA335" s="109" t="s">
        <v>0</v>
      </c>
      <c r="AB335" s="109"/>
      <c r="AC335" s="109" t="s">
        <v>0</v>
      </c>
      <c r="AD335" s="109"/>
      <c r="AE335" s="109" t="s">
        <v>0</v>
      </c>
      <c r="AF335" s="77"/>
      <c r="AG335" s="78"/>
      <c r="AH335" s="78"/>
      <c r="AI335" s="77" t="s">
        <v>0</v>
      </c>
      <c r="AJ335" s="78"/>
      <c r="AK335" s="78"/>
      <c r="AL335" s="25" t="s">
        <v>11</v>
      </c>
      <c r="AM335" s="25"/>
      <c r="AN335" s="25"/>
      <c r="AO335" s="25"/>
      <c r="AP335" s="111">
        <v>1</v>
      </c>
      <c r="AQ335" s="111" t="s">
        <v>7</v>
      </c>
      <c r="AR335" s="83"/>
      <c r="AS335" s="83"/>
      <c r="AT335" s="265"/>
      <c r="AU335" s="266"/>
      <c r="AV335" s="266"/>
      <c r="AW335" s="74" t="s">
        <v>206</v>
      </c>
      <c r="AX335" s="74" t="s">
        <v>207</v>
      </c>
      <c r="AY335" s="74" t="s">
        <v>208</v>
      </c>
      <c r="AZ335" s="74" t="s">
        <v>209</v>
      </c>
      <c r="BA335" s="152" t="s">
        <v>12</v>
      </c>
      <c r="BB335" s="419" t="s">
        <v>1520</v>
      </c>
      <c r="BC335" s="419" t="s">
        <v>1521</v>
      </c>
      <c r="BD335" s="419" t="s">
        <v>1522</v>
      </c>
      <c r="BE335" s="95" t="s">
        <v>190</v>
      </c>
      <c r="BF335" s="96" t="s">
        <v>147</v>
      </c>
      <c r="BG335" s="96" t="s">
        <v>118</v>
      </c>
      <c r="BH335" s="96" t="s">
        <v>92</v>
      </c>
      <c r="BI335" s="173"/>
      <c r="BJ335" s="173"/>
      <c r="BK335" s="173"/>
      <c r="BL335" s="173"/>
      <c r="BM335" s="154" t="s">
        <v>294</v>
      </c>
      <c r="BN335" s="157" t="s">
        <v>295</v>
      </c>
      <c r="BO335" s="157" t="s">
        <v>296</v>
      </c>
      <c r="BP335" s="156" t="s">
        <v>297</v>
      </c>
      <c r="BQ335" s="155" t="s">
        <v>298</v>
      </c>
      <c r="BR335" s="155" t="s">
        <v>299</v>
      </c>
      <c r="BS335" s="121" t="s">
        <v>300</v>
      </c>
      <c r="BT335" s="121" t="s">
        <v>301</v>
      </c>
      <c r="BU335" s="121" t="s">
        <v>294</v>
      </c>
      <c r="BV335" s="121" t="s">
        <v>302</v>
      </c>
      <c r="BW335" s="121" t="s">
        <v>296</v>
      </c>
      <c r="BX335" s="121" t="s">
        <v>297</v>
      </c>
      <c r="BY335" s="121" t="s">
        <v>283</v>
      </c>
      <c r="BZ335" s="154"/>
      <c r="CA335" s="154"/>
      <c r="CB335" s="154"/>
      <c r="CC335" s="154"/>
      <c r="CD335" s="154"/>
      <c r="CE335" s="154"/>
      <c r="CF335" s="154"/>
      <c r="CG335" s="154"/>
      <c r="CH335" s="154"/>
      <c r="CI335" s="154"/>
      <c r="CJ335" s="154"/>
      <c r="CK335" s="91"/>
      <c r="CL335" s="91"/>
      <c r="CM335" s="91"/>
      <c r="CN335" s="91"/>
      <c r="CO335" s="91"/>
      <c r="CP335" s="91"/>
      <c r="CQ335" s="91"/>
      <c r="CR335" s="91"/>
      <c r="CS335" s="91"/>
      <c r="CT335" s="91"/>
      <c r="CU335" s="91"/>
      <c r="CV335" s="91"/>
      <c r="CW335" s="91"/>
      <c r="CX335" s="91"/>
      <c r="CY335" s="91"/>
      <c r="CZ335" s="91"/>
      <c r="DA335" s="92"/>
      <c r="DB335" s="92"/>
      <c r="DC335" s="92"/>
      <c r="DD335" s="92"/>
      <c r="DE335" s="91" t="s">
        <v>12</v>
      </c>
      <c r="DF335" s="92"/>
      <c r="DG335" s="91"/>
      <c r="DH335" s="91"/>
      <c r="DI335" s="92"/>
      <c r="DJ335" s="91"/>
      <c r="DK335" s="91"/>
      <c r="DL335" s="91"/>
      <c r="DM335" s="127" t="s">
        <v>283</v>
      </c>
      <c r="DN335" s="127" t="s">
        <v>283</v>
      </c>
      <c r="DO335" s="127" t="s">
        <v>283</v>
      </c>
      <c r="DP335" s="127"/>
      <c r="DQ335" s="91"/>
      <c r="DR335" s="91"/>
      <c r="DS335" s="91"/>
      <c r="DT335" s="91"/>
      <c r="DU335" s="91"/>
      <c r="DV335" s="91"/>
      <c r="DW335" s="91"/>
      <c r="DX335" s="91"/>
      <c r="DY335" s="91"/>
      <c r="DZ335" s="91"/>
      <c r="EA335" s="91"/>
      <c r="EB335" s="91"/>
      <c r="EC335" s="91"/>
      <c r="ED335" s="91"/>
      <c r="EE335" s="91"/>
      <c r="EF335" s="91"/>
      <c r="EG335" s="94"/>
      <c r="EH335" s="94"/>
      <c r="EI335" s="95"/>
      <c r="EJ335" s="95"/>
      <c r="EK335" s="96"/>
      <c r="EL335" s="74"/>
      <c r="EM335" s="74"/>
      <c r="EN335" s="137"/>
      <c r="EO335" s="185"/>
      <c r="EP335" s="185"/>
      <c r="EQ335" s="185" t="s">
        <v>1676</v>
      </c>
      <c r="ER335" s="185" t="s">
        <v>1677</v>
      </c>
      <c r="ES335" s="185" t="s">
        <v>1678</v>
      </c>
      <c r="ET335" s="185"/>
      <c r="EU335" s="185"/>
      <c r="EV335" s="137"/>
      <c r="EW335" s="137"/>
      <c r="EX335" s="355" t="s">
        <v>1679</v>
      </c>
      <c r="EY335" s="355"/>
      <c r="EZ335" s="355" t="s">
        <v>1680</v>
      </c>
      <c r="FA335" s="355" t="s">
        <v>1681</v>
      </c>
      <c r="FB335" s="355" t="s">
        <v>1682</v>
      </c>
      <c r="FC335" s="355" t="s">
        <v>1683</v>
      </c>
      <c r="FD335" s="355" t="s">
        <v>1684</v>
      </c>
      <c r="FE335" s="355" t="s">
        <v>1685</v>
      </c>
      <c r="FF335" s="248"/>
      <c r="FG335" s="248"/>
      <c r="FH335" s="248"/>
      <c r="FI335" s="240">
        <v>233464</v>
      </c>
      <c r="FJ335" s="409" t="s">
        <v>741</v>
      </c>
      <c r="FK335" s="240">
        <v>49118</v>
      </c>
      <c r="FL335" s="135">
        <v>1</v>
      </c>
      <c r="FM335" s="136"/>
      <c r="FN335" s="136"/>
      <c r="FO335" s="136"/>
      <c r="FP335" s="136"/>
      <c r="FQ335" s="136"/>
      <c r="FR335" s="136"/>
      <c r="FS335" s="136"/>
      <c r="FT335" s="136"/>
      <c r="FU335" s="136"/>
      <c r="FV335" s="136"/>
      <c r="FW335" s="249"/>
      <c r="FX335" s="249"/>
      <c r="FY335" s="249"/>
      <c r="FZ335" s="249"/>
      <c r="GA335" s="249"/>
      <c r="GB335" s="249"/>
      <c r="GC335" s="249"/>
      <c r="GD335" s="249"/>
      <c r="GE335" s="249"/>
      <c r="GF335" s="249"/>
      <c r="GG335" s="249"/>
      <c r="GH335" s="249"/>
      <c r="GI335" s="249"/>
      <c r="GJ335" s="249"/>
      <c r="GK335" s="249"/>
      <c r="GL335" s="249"/>
      <c r="GM335" s="249"/>
      <c r="GN335" s="249"/>
      <c r="GO335" s="249"/>
      <c r="GP335" s="249"/>
      <c r="GQ335" s="249"/>
      <c r="GR335" s="249"/>
      <c r="GS335" s="249"/>
      <c r="GT335" s="249"/>
      <c r="GU335" s="249"/>
      <c r="GV335" s="249"/>
      <c r="GW335" s="249"/>
      <c r="GX335" s="249"/>
      <c r="GY335" s="249"/>
      <c r="GZ335" s="249"/>
      <c r="HA335" s="249"/>
      <c r="HB335" s="249"/>
      <c r="HC335" s="249"/>
      <c r="HD335" s="249"/>
      <c r="HE335" s="249"/>
      <c r="HF335" s="249"/>
      <c r="HG335" s="249"/>
      <c r="HH335" s="249"/>
      <c r="HI335" s="249"/>
      <c r="HJ335" s="249"/>
      <c r="HK335" s="249"/>
      <c r="HL335" s="249"/>
      <c r="HM335" s="249"/>
      <c r="HN335" s="249"/>
      <c r="HO335" s="249"/>
      <c r="HP335" s="249"/>
      <c r="HQ335" s="249"/>
      <c r="HR335" s="249"/>
      <c r="HS335" s="249"/>
      <c r="HT335" s="249"/>
      <c r="HU335" s="249"/>
      <c r="HV335" s="249"/>
      <c r="HW335" s="249"/>
      <c r="HX335" s="249"/>
      <c r="HY335" s="249"/>
      <c r="HZ335" s="249"/>
      <c r="IA335" s="249"/>
      <c r="IB335" s="249"/>
      <c r="IC335" s="249"/>
      <c r="ID335" s="249"/>
      <c r="IE335" s="249"/>
      <c r="IF335" s="249"/>
      <c r="IG335" s="249"/>
      <c r="IH335" s="249"/>
      <c r="II335" s="249"/>
      <c r="IJ335" s="249"/>
      <c r="IK335" s="249"/>
      <c r="IL335" s="249"/>
      <c r="IM335" s="249"/>
      <c r="IN335" s="249"/>
      <c r="IO335" s="249"/>
      <c r="IP335" s="249"/>
      <c r="IQ335" s="249"/>
      <c r="IR335" s="249"/>
      <c r="IS335" s="249"/>
      <c r="IT335" s="249"/>
      <c r="IU335" s="249"/>
      <c r="IV335" s="249"/>
      <c r="IW335" s="249"/>
      <c r="IX335" s="249"/>
      <c r="IY335" s="249"/>
      <c r="IZ335" s="249"/>
      <c r="JA335" s="249"/>
      <c r="JB335" s="249"/>
      <c r="JC335" s="249"/>
      <c r="JD335" s="249"/>
      <c r="JE335" s="249"/>
      <c r="JF335" s="249"/>
      <c r="JG335" s="249"/>
      <c r="JH335" s="249"/>
      <c r="JI335" s="249"/>
      <c r="JJ335" s="249"/>
      <c r="JK335" s="249"/>
      <c r="JL335" s="249"/>
      <c r="JM335" s="249"/>
      <c r="JN335" s="249"/>
      <c r="JO335" s="249"/>
      <c r="JP335" s="249"/>
      <c r="JQ335" s="249"/>
      <c r="JR335" s="249"/>
      <c r="JS335" s="249"/>
      <c r="JT335" s="249"/>
      <c r="JU335" s="249"/>
      <c r="JV335" s="249"/>
      <c r="JW335" s="249"/>
      <c r="JX335" s="249"/>
      <c r="JY335" s="249"/>
      <c r="JZ335" s="249"/>
      <c r="KA335" s="249"/>
      <c r="KB335" s="249"/>
      <c r="KC335" s="249"/>
      <c r="KD335" s="249"/>
      <c r="KE335" s="249"/>
      <c r="KF335" s="249"/>
      <c r="KG335" s="249"/>
      <c r="KH335" s="249"/>
      <c r="KI335" s="249"/>
      <c r="KJ335" s="249"/>
      <c r="KK335" s="249"/>
      <c r="KL335" s="249"/>
      <c r="KM335" s="249"/>
      <c r="KN335" s="249"/>
      <c r="KO335" s="249"/>
      <c r="KP335" s="249"/>
      <c r="KQ335" s="249"/>
      <c r="KR335" s="249"/>
      <c r="KS335" s="249"/>
      <c r="KT335" s="249"/>
      <c r="KU335" s="249"/>
      <c r="KV335" s="249"/>
      <c r="KW335" s="249"/>
      <c r="KX335" s="249"/>
      <c r="KY335" s="249"/>
      <c r="KZ335" s="249"/>
      <c r="LA335" s="249"/>
      <c r="LB335" s="249"/>
      <c r="LC335" s="249"/>
      <c r="LD335" s="249"/>
      <c r="LE335" s="249"/>
      <c r="LF335" s="249"/>
      <c r="LG335" s="249"/>
      <c r="LH335" s="249"/>
      <c r="LI335" s="249"/>
      <c r="LJ335" s="249"/>
      <c r="LK335" s="249"/>
      <c r="LL335" s="249"/>
      <c r="LM335" s="249"/>
      <c r="LN335" s="249"/>
      <c r="LO335" s="249"/>
      <c r="LP335" s="249"/>
      <c r="LQ335" s="249"/>
      <c r="LR335" s="249"/>
      <c r="LS335" s="249"/>
      <c r="LT335" s="249"/>
      <c r="LU335" s="249"/>
      <c r="LV335" s="249"/>
      <c r="LW335" s="249"/>
      <c r="LX335" s="249"/>
      <c r="LY335" s="249"/>
      <c r="LZ335" s="249"/>
      <c r="MA335" s="249"/>
      <c r="MB335" s="249"/>
      <c r="MC335" s="249"/>
      <c r="MD335" s="249"/>
      <c r="ME335" s="249"/>
      <c r="MF335" s="249"/>
      <c r="MG335" s="249"/>
      <c r="MH335" s="249"/>
      <c r="MI335" s="249"/>
      <c r="MJ335" s="249"/>
      <c r="MK335" s="249"/>
      <c r="ML335" s="249"/>
      <c r="MM335" s="249"/>
      <c r="MN335" s="249"/>
      <c r="MO335" s="249"/>
      <c r="MP335" s="249"/>
      <c r="MQ335" s="249"/>
      <c r="MR335" s="249"/>
      <c r="MS335" s="249"/>
      <c r="MT335" s="249"/>
      <c r="MU335" s="249"/>
      <c r="MV335" s="249"/>
      <c r="MW335" s="249"/>
      <c r="MX335" s="249"/>
      <c r="MY335" s="249"/>
      <c r="MZ335" s="249"/>
      <c r="NA335" s="249"/>
      <c r="NB335" s="249"/>
      <c r="NC335" s="249"/>
      <c r="ND335" s="249"/>
      <c r="NE335" s="249"/>
      <c r="NF335" s="249"/>
      <c r="NG335" s="249"/>
      <c r="NH335" s="249"/>
      <c r="NI335" s="249"/>
      <c r="NJ335" s="249"/>
      <c r="NK335" s="249"/>
      <c r="NL335" s="249"/>
      <c r="NM335" s="249"/>
      <c r="NN335" s="249"/>
      <c r="NO335" s="249"/>
      <c r="NP335" s="249"/>
      <c r="NQ335" s="249"/>
      <c r="NR335" s="249"/>
      <c r="NS335" s="249"/>
      <c r="NT335" s="249"/>
      <c r="NU335" s="249"/>
      <c r="NV335" s="249"/>
      <c r="NW335" s="249"/>
      <c r="NX335" s="249"/>
      <c r="NY335" s="249"/>
      <c r="NZ335" s="249"/>
      <c r="OA335" s="249"/>
      <c r="OB335" s="249"/>
      <c r="OC335" s="249"/>
      <c r="OD335" s="249"/>
      <c r="OE335" s="249"/>
      <c r="OF335" s="249"/>
      <c r="OG335" s="249"/>
      <c r="OH335" s="249"/>
      <c r="OI335" s="249"/>
      <c r="OJ335" s="249"/>
      <c r="OK335" s="249"/>
      <c r="OL335" s="249"/>
      <c r="OM335" s="249"/>
      <c r="ON335" s="249"/>
      <c r="OO335" s="249"/>
      <c r="OP335" s="249"/>
      <c r="OQ335" s="249"/>
      <c r="OR335" s="249"/>
      <c r="OS335" s="249"/>
      <c r="OT335" s="249"/>
      <c r="OU335" s="249"/>
      <c r="OV335" s="249"/>
      <c r="OW335" s="249"/>
      <c r="OX335" s="249"/>
      <c r="OY335" s="249"/>
      <c r="OZ335" s="249"/>
      <c r="PA335" s="249"/>
      <c r="PB335" s="249"/>
      <c r="PC335" s="249"/>
      <c r="PD335" s="249"/>
      <c r="PE335" s="249"/>
      <c r="PF335" s="249"/>
      <c r="PG335" s="249"/>
      <c r="PH335" s="249"/>
      <c r="PI335" s="249"/>
      <c r="PJ335" s="249"/>
      <c r="PK335" s="249"/>
      <c r="PL335" s="249"/>
      <c r="PM335" s="249"/>
      <c r="PN335" s="249"/>
      <c r="PO335" s="249"/>
      <c r="PP335" s="249"/>
      <c r="PQ335" s="249"/>
      <c r="PR335" s="249"/>
      <c r="PS335" s="249"/>
      <c r="PT335" s="249"/>
      <c r="PU335" s="249"/>
      <c r="PV335" s="249"/>
      <c r="PW335" s="249"/>
      <c r="PX335" s="249"/>
      <c r="PY335" s="249"/>
      <c r="PZ335" s="249"/>
      <c r="QA335" s="249"/>
      <c r="QB335" s="249"/>
      <c r="QC335" s="249"/>
      <c r="QD335" s="249"/>
      <c r="QE335" s="249"/>
      <c r="QF335" s="249"/>
      <c r="QG335" s="249"/>
      <c r="QH335" s="249"/>
      <c r="QI335" s="249"/>
      <c r="QJ335" s="249"/>
      <c r="QK335" s="249"/>
      <c r="QL335" s="249"/>
      <c r="QM335" s="249"/>
      <c r="QN335" s="249"/>
      <c r="QO335" s="249"/>
      <c r="QP335" s="249"/>
      <c r="QQ335" s="249"/>
      <c r="QR335" s="249"/>
      <c r="QS335" s="249"/>
      <c r="QT335" s="249"/>
      <c r="QU335" s="249"/>
      <c r="QV335" s="249"/>
      <c r="QW335" s="249"/>
      <c r="QX335" s="249"/>
      <c r="QY335" s="249"/>
      <c r="QZ335" s="249"/>
      <c r="RA335" s="249"/>
      <c r="RB335" s="249"/>
      <c r="RC335" s="249"/>
      <c r="RD335" s="249"/>
      <c r="RE335" s="249"/>
      <c r="RF335" s="249"/>
      <c r="RG335" s="249"/>
      <c r="RH335" s="249"/>
      <c r="RI335" s="249"/>
      <c r="RJ335" s="249"/>
      <c r="RK335" s="249"/>
      <c r="RL335" s="249"/>
      <c r="RM335" s="249"/>
      <c r="RN335" s="249"/>
      <c r="RO335" s="249"/>
      <c r="RP335" s="249"/>
      <c r="RQ335" s="249"/>
      <c r="RR335" s="249"/>
      <c r="RS335" s="249"/>
      <c r="RT335" s="249"/>
      <c r="RU335" s="249"/>
      <c r="RV335" s="249"/>
      <c r="RW335" s="249"/>
      <c r="RX335" s="249"/>
      <c r="RY335" s="249"/>
      <c r="RZ335" s="249"/>
      <c r="SA335" s="249"/>
      <c r="SB335" s="249"/>
      <c r="SC335" s="249"/>
      <c r="SD335" s="249"/>
      <c r="SE335" s="249"/>
      <c r="SF335" s="249"/>
      <c r="SG335" s="249"/>
      <c r="SH335" s="249"/>
      <c r="SI335" s="249"/>
      <c r="SJ335" s="249"/>
      <c r="SK335" s="249"/>
      <c r="SL335" s="249"/>
      <c r="SM335" s="249"/>
      <c r="SN335" s="249"/>
      <c r="SO335" s="249"/>
      <c r="SP335" s="249"/>
      <c r="SQ335" s="249"/>
      <c r="SR335" s="249"/>
      <c r="SS335" s="249"/>
      <c r="ST335" s="249"/>
      <c r="SU335" s="249"/>
      <c r="SV335" s="249"/>
      <c r="SW335" s="249"/>
      <c r="SX335" s="249"/>
      <c r="SY335" s="249"/>
      <c r="SZ335" s="249"/>
      <c r="TA335" s="249"/>
      <c r="TB335" s="249"/>
      <c r="TC335" s="249"/>
      <c r="TD335" s="249"/>
      <c r="TE335" s="249"/>
      <c r="TF335" s="249"/>
      <c r="TG335" s="249"/>
      <c r="TH335" s="249"/>
      <c r="TI335" s="249"/>
      <c r="TJ335" s="249"/>
      <c r="TK335" s="249"/>
      <c r="TL335" s="249"/>
      <c r="TM335" s="249"/>
      <c r="TN335" s="249"/>
      <c r="TO335" s="249"/>
      <c r="TP335" s="249"/>
      <c r="TQ335" s="249"/>
      <c r="TR335" s="249"/>
      <c r="TS335" s="249"/>
      <c r="TT335" s="249"/>
      <c r="TU335" s="249"/>
      <c r="TV335" s="249"/>
      <c r="TW335" s="249"/>
      <c r="TX335" s="249"/>
      <c r="TY335" s="249"/>
      <c r="TZ335" s="249"/>
      <c r="UA335" s="249"/>
      <c r="UB335" s="249"/>
      <c r="UC335" s="249"/>
      <c r="UD335" s="249"/>
      <c r="UE335" s="249"/>
      <c r="UF335" s="249"/>
      <c r="UG335" s="249"/>
      <c r="UH335" s="249"/>
      <c r="UI335" s="249"/>
      <c r="UJ335" s="249"/>
      <c r="UK335" s="249"/>
      <c r="UL335" s="249"/>
      <c r="UM335" s="249"/>
      <c r="UN335" s="249"/>
      <c r="UO335" s="249"/>
      <c r="UP335" s="249"/>
      <c r="UQ335" s="249"/>
      <c r="UR335" s="249"/>
      <c r="US335" s="249"/>
      <c r="UT335" s="249"/>
      <c r="UU335" s="249"/>
      <c r="UV335" s="249"/>
      <c r="UW335" s="249"/>
      <c r="UX335" s="249"/>
      <c r="UY335" s="249"/>
      <c r="UZ335" s="249"/>
      <c r="VA335" s="249"/>
      <c r="VB335" s="249"/>
      <c r="VC335" s="249"/>
      <c r="VD335" s="249"/>
      <c r="VE335" s="249"/>
      <c r="VF335" s="249"/>
      <c r="VG335" s="249"/>
      <c r="VH335" s="249"/>
      <c r="VI335" s="249"/>
      <c r="VJ335" s="249"/>
      <c r="VK335" s="249"/>
      <c r="VL335" s="249"/>
      <c r="VM335" s="249"/>
      <c r="VN335" s="249"/>
      <c r="VO335" s="249"/>
      <c r="VP335" s="249"/>
      <c r="VQ335" s="249"/>
      <c r="VR335" s="249"/>
      <c r="VS335" s="249"/>
      <c r="VT335" s="249"/>
      <c r="VU335" s="249"/>
      <c r="VV335" s="249"/>
      <c r="VW335" s="249"/>
      <c r="VX335" s="249"/>
      <c r="VY335" s="249"/>
      <c r="VZ335" s="249"/>
      <c r="WA335" s="249"/>
      <c r="WB335" s="249"/>
      <c r="WC335" s="249"/>
      <c r="WD335" s="249"/>
      <c r="WE335" s="249"/>
      <c r="WF335" s="249"/>
      <c r="WG335" s="249"/>
      <c r="WH335" s="249"/>
      <c r="WI335" s="249"/>
      <c r="WJ335" s="249"/>
      <c r="WK335" s="249"/>
      <c r="WL335" s="249"/>
      <c r="WM335" s="249"/>
      <c r="WN335" s="249"/>
      <c r="WO335" s="249"/>
      <c r="WP335" s="249"/>
      <c r="WQ335" s="249"/>
      <c r="WR335" s="249"/>
      <c r="WS335" s="249"/>
      <c r="WT335" s="249"/>
      <c r="WU335" s="249"/>
      <c r="WV335" s="249"/>
      <c r="WW335" s="249"/>
      <c r="WX335" s="249"/>
      <c r="WY335" s="249"/>
      <c r="WZ335" s="249"/>
      <c r="XA335" s="249"/>
      <c r="XB335" s="249"/>
      <c r="XC335" s="249"/>
      <c r="XD335" s="249"/>
      <c r="XE335" s="249"/>
      <c r="XF335" s="249"/>
      <c r="XG335" s="249"/>
      <c r="XH335" s="249"/>
      <c r="XI335" s="249"/>
      <c r="XJ335" s="249"/>
      <c r="XK335" s="249"/>
      <c r="XL335" s="249"/>
      <c r="XM335" s="249"/>
      <c r="XN335" s="249"/>
      <c r="XO335" s="249"/>
      <c r="XP335" s="249"/>
      <c r="XQ335" s="249"/>
      <c r="XR335" s="249"/>
      <c r="XS335" s="249"/>
      <c r="XT335" s="249"/>
      <c r="XU335" s="249"/>
      <c r="XV335" s="249"/>
      <c r="XW335" s="249"/>
      <c r="XX335" s="249"/>
      <c r="XY335" s="249"/>
      <c r="XZ335" s="249"/>
      <c r="YA335" s="249"/>
      <c r="YB335" s="249"/>
      <c r="YC335" s="249"/>
      <c r="YD335" s="249"/>
      <c r="YE335" s="249"/>
      <c r="YF335" s="249"/>
      <c r="YG335" s="249"/>
      <c r="YH335" s="249"/>
      <c r="YI335" s="249"/>
      <c r="YJ335" s="249"/>
      <c r="YK335" s="249"/>
      <c r="YL335" s="249"/>
      <c r="YM335" s="249"/>
      <c r="YN335" s="249"/>
      <c r="YO335" s="249"/>
      <c r="YP335" s="249"/>
      <c r="YQ335" s="249"/>
      <c r="YR335" s="249"/>
      <c r="YS335" s="249"/>
      <c r="YT335" s="249"/>
      <c r="YU335" s="249"/>
      <c r="YV335" s="249"/>
      <c r="YW335" s="249"/>
      <c r="YX335" s="249"/>
      <c r="YY335" s="249"/>
      <c r="YZ335" s="249"/>
      <c r="ZA335" s="249"/>
      <c r="ZB335" s="249"/>
      <c r="ZC335" s="249"/>
      <c r="ZD335" s="249"/>
      <c r="ZE335" s="249"/>
      <c r="ZF335" s="249"/>
      <c r="ZG335" s="249"/>
      <c r="ZH335" s="249"/>
      <c r="ZI335" s="249"/>
      <c r="ZJ335" s="249"/>
      <c r="ZK335" s="249"/>
      <c r="ZL335" s="249"/>
      <c r="ZM335" s="249"/>
      <c r="ZN335" s="249"/>
      <c r="ZO335" s="249"/>
      <c r="ZP335" s="249"/>
      <c r="ZQ335" s="249"/>
      <c r="ZR335" s="249"/>
      <c r="ZS335" s="249"/>
      <c r="ZT335" s="249"/>
      <c r="ZU335" s="249"/>
      <c r="ZV335" s="249"/>
      <c r="ZW335" s="249"/>
      <c r="ZX335" s="249"/>
      <c r="ZY335" s="249"/>
      <c r="ZZ335" s="249"/>
      <c r="AAA335" s="249"/>
      <c r="AAB335" s="249"/>
      <c r="AAC335" s="249"/>
      <c r="AAD335" s="249"/>
      <c r="AAE335" s="249"/>
      <c r="AAF335" s="249"/>
      <c r="AAG335" s="249"/>
      <c r="AAH335" s="249"/>
      <c r="AAI335" s="249"/>
      <c r="AAJ335" s="249"/>
      <c r="AAK335" s="249"/>
      <c r="AAL335" s="249"/>
      <c r="AAM335" s="249"/>
      <c r="AAN335" s="249"/>
      <c r="AAO335" s="249"/>
      <c r="AAP335" s="249"/>
      <c r="AAQ335" s="249"/>
      <c r="AAR335" s="249"/>
      <c r="AAS335" s="249"/>
      <c r="AAT335" s="249"/>
      <c r="AAU335" s="249"/>
      <c r="AAV335" s="249"/>
      <c r="AAW335" s="249"/>
      <c r="AAX335" s="249"/>
      <c r="AAY335" s="249"/>
      <c r="AAZ335" s="249"/>
      <c r="ABA335" s="249"/>
      <c r="ABB335" s="249"/>
      <c r="ABC335" s="249"/>
      <c r="ABD335" s="249"/>
      <c r="ABE335" s="249"/>
      <c r="ABF335" s="249"/>
      <c r="ABG335" s="249"/>
      <c r="ABH335" s="249"/>
      <c r="ABI335" s="249"/>
      <c r="ABJ335" s="249"/>
      <c r="ABK335" s="249"/>
      <c r="ABL335" s="249"/>
      <c r="ABM335" s="249"/>
      <c r="ABN335" s="249"/>
      <c r="ABO335" s="249"/>
      <c r="ABP335" s="249"/>
      <c r="ABQ335" s="249"/>
      <c r="ABR335" s="249"/>
      <c r="ABS335" s="249"/>
      <c r="ABT335" s="249"/>
      <c r="ABU335" s="249"/>
      <c r="ABV335" s="249"/>
      <c r="ABW335" s="249"/>
      <c r="ABX335" s="249"/>
      <c r="ABY335" s="249"/>
      <c r="ABZ335" s="249"/>
      <c r="ACA335" s="249"/>
      <c r="ACB335" s="249"/>
      <c r="ACC335" s="249"/>
      <c r="ACD335" s="249"/>
      <c r="ACE335" s="249"/>
      <c r="ACF335" s="249"/>
      <c r="ACG335" s="249"/>
      <c r="ACH335" s="249"/>
      <c r="ACI335" s="249"/>
      <c r="ACJ335" s="249"/>
      <c r="ACK335" s="249"/>
      <c r="ACL335" s="249"/>
      <c r="ACM335" s="249"/>
      <c r="ACN335" s="249"/>
      <c r="ACO335" s="249"/>
      <c r="ACP335" s="249"/>
      <c r="ACQ335" s="249"/>
      <c r="ACR335" s="249"/>
      <c r="ACS335" s="249"/>
      <c r="ACT335" s="249"/>
      <c r="ACU335" s="249"/>
      <c r="ACV335" s="249"/>
      <c r="ACW335" s="249"/>
      <c r="ACX335" s="249"/>
      <c r="ACY335" s="249"/>
      <c r="ACZ335" s="249"/>
      <c r="ADA335" s="249"/>
      <c r="ADB335" s="249"/>
      <c r="ADC335" s="249"/>
      <c r="ADD335" s="249"/>
      <c r="ADE335" s="249"/>
      <c r="ADF335" s="249"/>
      <c r="ADG335" s="249"/>
      <c r="ADH335" s="249"/>
      <c r="ADI335" s="249"/>
      <c r="ADJ335" s="249"/>
      <c r="ADK335" s="249"/>
      <c r="ADL335" s="249"/>
      <c r="ADM335" s="249"/>
      <c r="ADN335" s="249"/>
      <c r="ADO335" s="249"/>
      <c r="ADP335" s="249"/>
      <c r="ADQ335" s="249"/>
      <c r="ADR335" s="249"/>
      <c r="ADS335" s="249"/>
      <c r="ADT335" s="249"/>
      <c r="ADU335" s="249"/>
      <c r="ADV335" s="249"/>
      <c r="ADW335" s="249"/>
      <c r="ADX335" s="249"/>
      <c r="ADY335" s="249"/>
      <c r="ADZ335" s="249"/>
      <c r="AEA335" s="249"/>
      <c r="AEB335" s="249"/>
      <c r="AEC335" s="249"/>
      <c r="AED335" s="249"/>
      <c r="AEE335" s="249"/>
      <c r="AEF335" s="249"/>
      <c r="AEG335" s="249"/>
      <c r="AEH335" s="249"/>
      <c r="AEI335" s="249"/>
      <c r="AEJ335" s="249"/>
      <c r="AEK335" s="249"/>
      <c r="AEL335" s="249"/>
      <c r="AEM335" s="249"/>
      <c r="AEN335" s="249"/>
      <c r="AEO335" s="249"/>
      <c r="AEP335" s="249"/>
      <c r="AEQ335" s="249"/>
      <c r="AER335" s="249"/>
      <c r="AES335" s="249"/>
      <c r="AET335" s="249"/>
      <c r="AEU335" s="249"/>
      <c r="AEV335" s="249"/>
      <c r="AEW335" s="249"/>
      <c r="AEX335" s="249"/>
      <c r="AEY335" s="249"/>
      <c r="AEZ335" s="249"/>
      <c r="AFA335" s="249"/>
      <c r="AFB335" s="249"/>
      <c r="AFC335" s="249"/>
      <c r="AFD335" s="249"/>
      <c r="AFE335" s="249"/>
      <c r="AFF335" s="249"/>
      <c r="AFG335" s="249"/>
      <c r="AFH335" s="249"/>
      <c r="AFI335" s="249"/>
      <c r="AFJ335" s="249"/>
      <c r="AFK335" s="249"/>
      <c r="AFL335" s="249"/>
      <c r="AFM335" s="249"/>
      <c r="AFN335" s="249"/>
      <c r="AFO335" s="249"/>
      <c r="AFP335" s="249"/>
      <c r="AFQ335" s="249"/>
      <c r="AFR335" s="249"/>
      <c r="AFS335" s="249"/>
      <c r="AFT335" s="249"/>
      <c r="AFU335" s="249"/>
      <c r="AFV335" s="249"/>
      <c r="AFW335" s="249"/>
      <c r="AFX335" s="249"/>
      <c r="AFY335" s="249"/>
      <c r="AFZ335" s="249"/>
      <c r="AGA335" s="249"/>
      <c r="AGB335" s="249"/>
      <c r="AGC335" s="249"/>
      <c r="AGD335" s="249"/>
      <c r="AGE335" s="249"/>
      <c r="AGF335" s="249"/>
      <c r="AGG335" s="249"/>
      <c r="AGH335" s="249"/>
      <c r="AGI335" s="249"/>
      <c r="AGJ335" s="249"/>
      <c r="AGK335" s="249"/>
      <c r="AGL335" s="249"/>
      <c r="AGM335" s="249"/>
      <c r="AGN335" s="249"/>
      <c r="AGO335" s="249"/>
      <c r="AGP335" s="249"/>
      <c r="AGQ335" s="249"/>
      <c r="AGR335" s="249"/>
      <c r="AGS335" s="249"/>
      <c r="AGT335" s="249"/>
      <c r="AGU335" s="249"/>
      <c r="AGV335" s="249"/>
      <c r="AGW335" s="249"/>
      <c r="AGX335" s="249"/>
      <c r="AGY335" s="249"/>
      <c r="AGZ335" s="249"/>
      <c r="AHA335" s="249"/>
      <c r="AHB335" s="249"/>
      <c r="AHC335" s="249"/>
      <c r="AHD335" s="249"/>
      <c r="AHE335" s="249"/>
      <c r="AHF335" s="249"/>
      <c r="AHG335" s="249"/>
      <c r="AHH335" s="249"/>
      <c r="AHI335" s="249"/>
      <c r="AHJ335" s="249"/>
      <c r="AHK335" s="249"/>
      <c r="AHL335" s="249"/>
      <c r="AHM335" s="249"/>
      <c r="AHN335" s="249"/>
      <c r="AHO335" s="249"/>
      <c r="AHP335" s="249"/>
      <c r="AHQ335" s="249"/>
      <c r="AHR335" s="249"/>
      <c r="AHS335" s="249"/>
      <c r="AHT335" s="249"/>
      <c r="AHU335" s="249"/>
      <c r="AHV335" s="249"/>
      <c r="AHW335" s="249"/>
      <c r="AHX335" s="249"/>
      <c r="AHY335" s="249"/>
      <c r="AHZ335" s="249"/>
      <c r="AIA335" s="249"/>
      <c r="AIB335" s="249"/>
      <c r="AIC335" s="249"/>
      <c r="AID335" s="249"/>
      <c r="AIE335" s="249"/>
      <c r="AIF335" s="249"/>
      <c r="AIG335" s="249"/>
      <c r="AIH335" s="249"/>
      <c r="AII335" s="249"/>
      <c r="AIJ335" s="249"/>
      <c r="AIK335" s="249"/>
      <c r="AIL335" s="249"/>
      <c r="AIM335" s="249"/>
      <c r="AIN335" s="249"/>
      <c r="AIO335" s="249"/>
      <c r="AIP335" s="249"/>
      <c r="AIQ335" s="249"/>
      <c r="AIR335" s="249"/>
      <c r="AIS335" s="249"/>
      <c r="AIT335" s="249"/>
      <c r="AIU335" s="249"/>
      <c r="AIV335" s="249"/>
      <c r="AIW335" s="249"/>
      <c r="AIX335" s="249"/>
      <c r="AIY335" s="249"/>
      <c r="AIZ335" s="249"/>
      <c r="AJA335" s="249"/>
      <c r="AJB335" s="249"/>
      <c r="AJC335" s="249"/>
      <c r="AJD335" s="249"/>
      <c r="AJE335" s="249"/>
      <c r="AJF335" s="249"/>
      <c r="AJG335" s="249"/>
      <c r="AJH335" s="249"/>
      <c r="AJI335" s="249"/>
      <c r="AJJ335" s="249"/>
      <c r="AJK335" s="249"/>
      <c r="AJL335" s="249"/>
      <c r="AJM335" s="249"/>
      <c r="AJN335" s="249"/>
      <c r="AJO335" s="249"/>
      <c r="AJP335" s="249"/>
      <c r="AJQ335" s="249"/>
      <c r="AJR335" s="249"/>
      <c r="AJS335" s="249"/>
      <c r="AJT335" s="249"/>
      <c r="AJU335" s="249"/>
      <c r="AJV335" s="249"/>
      <c r="AJW335" s="249"/>
      <c r="AJX335" s="249"/>
      <c r="AJY335" s="249"/>
      <c r="AJZ335" s="249"/>
      <c r="AKA335" s="249"/>
      <c r="AKB335" s="249"/>
      <c r="AKC335" s="249"/>
      <c r="AKD335" s="249"/>
      <c r="AKE335" s="249"/>
      <c r="AKF335" s="249"/>
      <c r="AKG335" s="249"/>
      <c r="AKH335" s="249"/>
      <c r="AKI335" s="249"/>
      <c r="AKJ335" s="249"/>
      <c r="AKK335" s="249"/>
      <c r="AKL335" s="249"/>
      <c r="AKM335" s="249"/>
      <c r="AKN335" s="249"/>
      <c r="AKO335" s="249"/>
      <c r="AKP335" s="249"/>
      <c r="AKQ335" s="249"/>
      <c r="AKR335" s="249"/>
      <c r="AKS335" s="249"/>
      <c r="AKT335" s="249"/>
      <c r="AKU335" s="249"/>
      <c r="AKV335" s="249"/>
      <c r="AKW335" s="249"/>
      <c r="AKX335" s="249"/>
      <c r="AKY335" s="249"/>
      <c r="AKZ335" s="249"/>
      <c r="ALA335" s="249"/>
      <c r="ALB335" s="249"/>
      <c r="ALC335" s="249"/>
      <c r="ALD335" s="249"/>
      <c r="ALE335" s="249"/>
      <c r="ALF335" s="249"/>
      <c r="ALG335" s="249"/>
      <c r="ALH335" s="249"/>
      <c r="ALI335" s="249"/>
      <c r="ALJ335" s="249"/>
      <c r="ALK335" s="249"/>
      <c r="ALL335" s="249"/>
      <c r="ALM335" s="249"/>
      <c r="ALN335" s="249"/>
      <c r="ALO335" s="249"/>
      <c r="ALP335" s="249"/>
      <c r="ALQ335" s="249"/>
      <c r="ALR335" s="249"/>
      <c r="ALS335" s="249"/>
      <c r="ALT335" s="249"/>
      <c r="ALU335" s="249"/>
      <c r="ALV335" s="249"/>
      <c r="ALW335" s="249"/>
      <c r="ALX335" s="249"/>
      <c r="ALY335" s="249"/>
      <c r="ALZ335" s="249"/>
      <c r="AMA335" s="249"/>
      <c r="AMB335" s="249"/>
      <c r="AMC335" s="249"/>
      <c r="AMD335" s="249"/>
      <c r="AME335" s="249"/>
      <c r="AMF335" s="249"/>
      <c r="AMG335" s="249"/>
      <c r="AMH335" s="249"/>
      <c r="AMI335" s="249"/>
      <c r="AMJ335" s="249"/>
      <c r="AMK335" s="249"/>
      <c r="AML335" s="249"/>
      <c r="AMM335" s="249"/>
      <c r="AMN335" s="249"/>
      <c r="AMO335" s="249"/>
      <c r="AMP335" s="249"/>
      <c r="AMQ335" s="249"/>
      <c r="AMR335" s="249"/>
      <c r="AMS335" s="249"/>
      <c r="AMT335" s="249"/>
      <c r="AMU335" s="249"/>
      <c r="AMV335" s="249"/>
      <c r="AMW335" s="249"/>
      <c r="AMX335" s="249"/>
      <c r="AMY335" s="249"/>
      <c r="AMZ335" s="249"/>
      <c r="ANA335" s="249"/>
      <c r="ANB335" s="249"/>
      <c r="ANC335" s="249"/>
      <c r="AND335" s="249"/>
      <c r="ANE335" s="249"/>
      <c r="ANF335" s="249"/>
      <c r="ANG335" s="249"/>
      <c r="ANH335" s="249"/>
      <c r="ANI335" s="249"/>
      <c r="ANJ335" s="249"/>
      <c r="ANK335" s="249"/>
      <c r="ANL335" s="249"/>
      <c r="ANM335" s="249"/>
      <c r="ANN335" s="249"/>
      <c r="ANO335" s="249"/>
      <c r="ANP335" s="249"/>
      <c r="ANQ335" s="249"/>
      <c r="ANR335" s="249"/>
      <c r="ANS335" s="249"/>
      <c r="ANT335" s="249"/>
      <c r="ANU335" s="249"/>
      <c r="ANV335" s="249"/>
      <c r="ANW335" s="249"/>
      <c r="ANX335" s="249"/>
      <c r="ANY335" s="249"/>
      <c r="ANZ335" s="249"/>
      <c r="AOA335" s="249"/>
      <c r="AOB335" s="249"/>
      <c r="AOC335" s="249"/>
      <c r="AOD335" s="249"/>
      <c r="AOE335" s="249"/>
      <c r="AOF335" s="249"/>
      <c r="AOG335" s="249"/>
      <c r="AOH335" s="249"/>
      <c r="AOI335" s="249"/>
      <c r="AOJ335" s="249"/>
      <c r="AOK335" s="249"/>
      <c r="AOL335" s="249"/>
      <c r="AOM335" s="249"/>
      <c r="AON335" s="249"/>
      <c r="AOO335" s="249"/>
      <c r="AOP335" s="249"/>
      <c r="AOQ335" s="249"/>
      <c r="AOR335" s="249"/>
      <c r="AOS335" s="249"/>
      <c r="AOT335" s="249"/>
      <c r="AOU335" s="249"/>
      <c r="AOV335" s="249"/>
      <c r="AOW335" s="249"/>
      <c r="AOX335" s="249"/>
      <c r="AOY335" s="249"/>
      <c r="AOZ335" s="249"/>
      <c r="APA335" s="249"/>
      <c r="APB335" s="249"/>
      <c r="APC335" s="249"/>
      <c r="APD335" s="249"/>
      <c r="APE335" s="249"/>
      <c r="APF335" s="249"/>
      <c r="APG335" s="249"/>
      <c r="APH335" s="249"/>
      <c r="API335" s="249"/>
      <c r="APJ335" s="249"/>
      <c r="APK335" s="249"/>
      <c r="APL335" s="249"/>
      <c r="APM335" s="249"/>
      <c r="APN335" s="249"/>
      <c r="APO335" s="249"/>
      <c r="APP335" s="249"/>
    </row>
    <row r="336" spans="1:1108" s="252" customFormat="1">
      <c r="A336" s="199">
        <v>619</v>
      </c>
      <c r="B336" s="232">
        <v>322</v>
      </c>
      <c r="C336" s="201"/>
      <c r="D336" s="206"/>
      <c r="E336" s="206"/>
      <c r="F336" s="326"/>
      <c r="G336" s="206"/>
      <c r="H336" s="206"/>
      <c r="I336" s="206"/>
      <c r="J336" s="206"/>
      <c r="K336" s="206"/>
      <c r="L336" s="319"/>
      <c r="M336" s="332"/>
      <c r="N336" s="319"/>
      <c r="O336" s="321"/>
      <c r="P336" s="217"/>
      <c r="Q336" s="217"/>
      <c r="R336" s="217"/>
      <c r="S336" s="213"/>
      <c r="T336" s="213"/>
      <c r="U336" s="21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13"/>
      <c r="AF336" s="213"/>
      <c r="AG336" s="217"/>
      <c r="AH336" s="217"/>
      <c r="AI336" s="213"/>
      <c r="AJ336" s="217"/>
      <c r="AK336" s="217"/>
      <c r="AL336" s="321"/>
      <c r="AM336" s="321"/>
      <c r="AN336" s="321"/>
      <c r="AO336" s="321"/>
      <c r="AP336" s="217"/>
      <c r="AQ336" s="217"/>
      <c r="AR336" s="345"/>
      <c r="AS336" s="345"/>
      <c r="AT336" s="345"/>
      <c r="AU336" s="345"/>
      <c r="AV336" s="345"/>
      <c r="AW336" s="319"/>
      <c r="AX336" s="319"/>
      <c r="AY336" s="319"/>
      <c r="AZ336" s="319"/>
      <c r="BA336" s="319"/>
      <c r="BB336" s="332"/>
      <c r="BC336" s="332"/>
      <c r="BD336" s="332"/>
      <c r="BE336" s="319"/>
      <c r="BF336" s="319"/>
      <c r="BG336" s="319"/>
      <c r="BH336" s="319"/>
      <c r="BM336" s="319"/>
      <c r="BN336" s="319"/>
      <c r="BO336" s="319"/>
      <c r="BP336" s="319"/>
      <c r="BQ336" s="319"/>
      <c r="BR336" s="319"/>
      <c r="BS336" s="222" t="s">
        <v>283</v>
      </c>
      <c r="BT336" s="222" t="s">
        <v>283</v>
      </c>
      <c r="BU336" s="222" t="s">
        <v>283</v>
      </c>
      <c r="BV336" s="222" t="s">
        <v>283</v>
      </c>
      <c r="BW336" s="222" t="s">
        <v>283</v>
      </c>
      <c r="BX336" s="222" t="s">
        <v>283</v>
      </c>
      <c r="BY336" s="222" t="s">
        <v>283</v>
      </c>
      <c r="BZ336" s="319"/>
      <c r="CA336" s="319"/>
      <c r="CB336" s="319"/>
      <c r="CC336" s="319"/>
      <c r="CD336" s="319"/>
      <c r="CE336" s="319"/>
      <c r="CF336" s="319"/>
      <c r="CG336" s="319"/>
      <c r="CH336" s="319"/>
      <c r="CI336" s="319"/>
      <c r="CJ336" s="319"/>
      <c r="CK336" s="319"/>
      <c r="CL336" s="319"/>
      <c r="CM336" s="319"/>
      <c r="CN336" s="319"/>
      <c r="CO336" s="319"/>
      <c r="CP336" s="319"/>
      <c r="CQ336" s="319"/>
      <c r="CR336" s="319"/>
      <c r="CS336" s="319"/>
      <c r="CT336" s="319"/>
      <c r="CU336" s="319"/>
      <c r="CV336" s="319"/>
      <c r="CW336" s="319"/>
      <c r="CX336" s="319"/>
      <c r="CY336" s="319"/>
      <c r="CZ336" s="319"/>
      <c r="DA336" s="330"/>
      <c r="DB336" s="330"/>
      <c r="DC336" s="330"/>
      <c r="DD336" s="330"/>
      <c r="DE336" s="319"/>
      <c r="DF336" s="330"/>
      <c r="DG336" s="319"/>
      <c r="DH336" s="319"/>
      <c r="DI336" s="330"/>
      <c r="DJ336" s="319"/>
      <c r="DK336" s="319"/>
      <c r="DL336" s="319"/>
      <c r="DM336" s="228" t="s">
        <v>283</v>
      </c>
      <c r="DN336" s="228" t="s">
        <v>283</v>
      </c>
      <c r="DO336" s="228" t="s">
        <v>283</v>
      </c>
      <c r="DP336" s="228"/>
      <c r="DQ336" s="319"/>
      <c r="DR336" s="319"/>
      <c r="DS336" s="319"/>
      <c r="DT336" s="319"/>
      <c r="DU336" s="319"/>
      <c r="DV336" s="319"/>
      <c r="DW336" s="319"/>
      <c r="DX336" s="319"/>
      <c r="DY336" s="319"/>
      <c r="DZ336" s="319"/>
      <c r="EA336" s="319"/>
      <c r="EB336" s="319"/>
      <c r="EC336" s="319"/>
      <c r="ED336" s="319"/>
      <c r="EE336" s="319"/>
      <c r="EF336" s="319"/>
      <c r="EG336" s="200"/>
      <c r="EH336" s="200"/>
      <c r="EI336" s="319"/>
      <c r="EJ336" s="319"/>
      <c r="EK336" s="281"/>
      <c r="EL336" s="319"/>
      <c r="EM336" s="319"/>
      <c r="EN336" s="200"/>
      <c r="EO336" s="281"/>
      <c r="EP336" s="281"/>
      <c r="EQ336" s="281"/>
      <c r="ER336" s="281"/>
      <c r="ES336" s="281"/>
      <c r="ET336" s="281"/>
      <c r="EU336" s="281"/>
      <c r="EV336" s="200"/>
      <c r="EW336" s="200"/>
      <c r="EX336" s="319"/>
      <c r="EY336" s="319"/>
      <c r="EZ336" s="319"/>
      <c r="FA336" s="319"/>
      <c r="FB336" s="319"/>
      <c r="FC336" s="319"/>
      <c r="FD336" s="319"/>
      <c r="FE336" s="319"/>
      <c r="FF336" s="317"/>
      <c r="FG336" s="317"/>
      <c r="FH336" s="317"/>
      <c r="FI336" s="317"/>
      <c r="FJ336" s="317"/>
      <c r="FK336" s="317"/>
      <c r="FL336" s="234">
        <v>1</v>
      </c>
      <c r="FM336" s="222"/>
      <c r="FN336" s="222"/>
      <c r="FO336" s="222"/>
      <c r="FP336" s="222"/>
      <c r="FQ336" s="222"/>
      <c r="FR336" s="222"/>
      <c r="FS336" s="222"/>
      <c r="FT336" s="222"/>
      <c r="FU336" s="222"/>
      <c r="FV336" s="222"/>
    </row>
    <row r="337" spans="1:1108" s="252" customFormat="1">
      <c r="A337" s="42">
        <v>620</v>
      </c>
      <c r="B337" s="168">
        <v>323</v>
      </c>
      <c r="C337" s="102" t="s">
        <v>1686</v>
      </c>
      <c r="D337" s="174" t="s">
        <v>1649</v>
      </c>
      <c r="E337" s="74" t="s">
        <v>1687</v>
      </c>
      <c r="F337" s="302" t="s">
        <v>1689</v>
      </c>
      <c r="G337" s="310" t="s">
        <v>1688</v>
      </c>
      <c r="H337" s="310" t="s">
        <v>1691</v>
      </c>
      <c r="I337" s="310" t="s">
        <v>1690</v>
      </c>
      <c r="J337" s="173" t="s">
        <v>1692</v>
      </c>
      <c r="K337" s="173" t="s">
        <v>1693</v>
      </c>
      <c r="L337" s="74" t="s">
        <v>1694</v>
      </c>
      <c r="M337" s="10" t="s">
        <v>1695</v>
      </c>
      <c r="N337" s="74"/>
      <c r="O337" s="177">
        <v>101021</v>
      </c>
      <c r="P337" s="401">
        <v>6.6</v>
      </c>
      <c r="Q337" s="401" t="s">
        <v>0</v>
      </c>
      <c r="R337" s="401"/>
      <c r="S337" s="109" t="s">
        <v>0</v>
      </c>
      <c r="T337" s="109"/>
      <c r="U337" s="109" t="s">
        <v>0</v>
      </c>
      <c r="V337" s="109">
        <v>13</v>
      </c>
      <c r="W337" s="109" t="s">
        <v>0</v>
      </c>
      <c r="X337" s="109">
        <v>7</v>
      </c>
      <c r="Y337" s="109" t="s">
        <v>0</v>
      </c>
      <c r="Z337" s="109"/>
      <c r="AA337" s="109" t="s">
        <v>0</v>
      </c>
      <c r="AB337" s="109"/>
      <c r="AC337" s="109" t="s">
        <v>0</v>
      </c>
      <c r="AD337" s="109"/>
      <c r="AE337" s="109" t="s">
        <v>0</v>
      </c>
      <c r="AF337" s="77"/>
      <c r="AG337" s="78"/>
      <c r="AH337" s="78"/>
      <c r="AI337" s="77" t="s">
        <v>0</v>
      </c>
      <c r="AJ337" s="78"/>
      <c r="AK337" s="78"/>
      <c r="AL337" s="25" t="s">
        <v>11</v>
      </c>
      <c r="AM337" s="25"/>
      <c r="AN337" s="25"/>
      <c r="AO337" s="25"/>
      <c r="AP337" s="111">
        <v>1</v>
      </c>
      <c r="AQ337" s="111" t="s">
        <v>7</v>
      </c>
      <c r="AR337" s="83"/>
      <c r="AS337" s="83"/>
      <c r="AT337" s="265"/>
      <c r="AU337" s="266"/>
      <c r="AV337" s="266"/>
      <c r="AW337" s="74" t="s">
        <v>206</v>
      </c>
      <c r="AX337" s="74" t="s">
        <v>207</v>
      </c>
      <c r="AY337" s="74" t="s">
        <v>208</v>
      </c>
      <c r="AZ337" s="74" t="s">
        <v>209</v>
      </c>
      <c r="BA337" s="152" t="s">
        <v>12</v>
      </c>
      <c r="BB337" s="419" t="s">
        <v>1520</v>
      </c>
      <c r="BC337" s="419" t="s">
        <v>1521</v>
      </c>
      <c r="BD337" s="419" t="s">
        <v>1522</v>
      </c>
      <c r="BE337" s="95" t="s">
        <v>1687</v>
      </c>
      <c r="BF337" s="96" t="s">
        <v>1696</v>
      </c>
      <c r="BG337" s="96" t="s">
        <v>1697</v>
      </c>
      <c r="BH337" s="96" t="s">
        <v>1698</v>
      </c>
      <c r="BI337" s="249"/>
      <c r="BJ337" s="249"/>
      <c r="BK337" s="249"/>
      <c r="BL337" s="249"/>
      <c r="BM337" s="154" t="s">
        <v>1699</v>
      </c>
      <c r="BN337" s="154" t="s">
        <v>1699</v>
      </c>
      <c r="BO337" s="154" t="s">
        <v>1700</v>
      </c>
      <c r="BP337" s="154" t="s">
        <v>1699</v>
      </c>
      <c r="BQ337" s="154" t="s">
        <v>266</v>
      </c>
      <c r="BR337" s="154" t="s">
        <v>267</v>
      </c>
      <c r="BS337" s="121" t="s">
        <v>268</v>
      </c>
      <c r="BT337" s="121" t="s">
        <v>269</v>
      </c>
      <c r="BU337" s="121" t="s">
        <v>1699</v>
      </c>
      <c r="BV337" s="121" t="s">
        <v>1699</v>
      </c>
      <c r="BW337" s="121" t="s">
        <v>1700</v>
      </c>
      <c r="BX337" s="121" t="s">
        <v>1699</v>
      </c>
      <c r="BY337" s="121" t="s">
        <v>283</v>
      </c>
      <c r="BZ337" s="154"/>
      <c r="CA337" s="154"/>
      <c r="CB337" s="154"/>
      <c r="CC337" s="154"/>
      <c r="CD337" s="154"/>
      <c r="CE337" s="154"/>
      <c r="CF337" s="154"/>
      <c r="CG337" s="154"/>
      <c r="CH337" s="154"/>
      <c r="CI337" s="154"/>
      <c r="CJ337" s="154"/>
      <c r="CK337" s="91"/>
      <c r="CL337" s="91"/>
      <c r="CM337" s="91"/>
      <c r="CN337" s="91"/>
      <c r="CO337" s="91"/>
      <c r="CP337" s="91"/>
      <c r="CQ337" s="91"/>
      <c r="CR337" s="91"/>
      <c r="CS337" s="91"/>
      <c r="CT337" s="91"/>
      <c r="CU337" s="91"/>
      <c r="CV337" s="91"/>
      <c r="CW337" s="91"/>
      <c r="CX337" s="91"/>
      <c r="CY337" s="91"/>
      <c r="CZ337" s="91"/>
      <c r="DA337" s="92"/>
      <c r="DB337" s="92"/>
      <c r="DC337" s="92"/>
      <c r="DD337" s="92"/>
      <c r="DE337" s="91" t="s">
        <v>12</v>
      </c>
      <c r="DF337" s="92"/>
      <c r="DG337" s="91"/>
      <c r="DH337" s="91"/>
      <c r="DI337" s="92"/>
      <c r="DJ337" s="91"/>
      <c r="DK337" s="91"/>
      <c r="DL337" s="91"/>
      <c r="DM337" s="127" t="s">
        <v>283</v>
      </c>
      <c r="DN337" s="127" t="s">
        <v>283</v>
      </c>
      <c r="DO337" s="127" t="s">
        <v>283</v>
      </c>
      <c r="DP337" s="127"/>
      <c r="DQ337" s="91"/>
      <c r="DR337" s="91"/>
      <c r="DS337" s="91"/>
      <c r="DT337" s="91"/>
      <c r="DU337" s="91"/>
      <c r="DV337" s="91"/>
      <c r="DW337" s="91"/>
      <c r="DX337" s="91"/>
      <c r="DY337" s="91"/>
      <c r="DZ337" s="91"/>
      <c r="EA337" s="91"/>
      <c r="EB337" s="91"/>
      <c r="EC337" s="91"/>
      <c r="ED337" s="91"/>
      <c r="EE337" s="91"/>
      <c r="EF337" s="91"/>
      <c r="EG337" s="94"/>
      <c r="EH337" s="94"/>
      <c r="EI337" s="95"/>
      <c r="EJ337" s="95"/>
      <c r="EK337" s="96"/>
      <c r="EL337" s="74"/>
      <c r="EM337" s="74"/>
      <c r="EN337" s="137"/>
      <c r="EO337" s="185"/>
      <c r="EP337" s="185"/>
      <c r="EQ337" s="185" t="s">
        <v>1701</v>
      </c>
      <c r="ER337" s="185" t="s">
        <v>1702</v>
      </c>
      <c r="ES337" s="185" t="s">
        <v>1703</v>
      </c>
      <c r="ET337" s="185"/>
      <c r="EU337" s="185"/>
      <c r="EV337" s="137"/>
      <c r="EW337" s="137"/>
      <c r="EX337" s="356" t="s">
        <v>1571</v>
      </c>
      <c r="EY337" s="356"/>
      <c r="EZ337" s="356" t="s">
        <v>1572</v>
      </c>
      <c r="FA337" s="356"/>
      <c r="FB337" s="356" t="s">
        <v>1573</v>
      </c>
      <c r="FC337" s="356"/>
      <c r="FD337" s="356"/>
      <c r="FE337" s="356"/>
      <c r="FF337" s="248"/>
      <c r="FG337" s="248"/>
      <c r="FH337" s="248"/>
      <c r="FI337" s="240">
        <v>116231</v>
      </c>
      <c r="FJ337" s="409" t="s">
        <v>1686</v>
      </c>
      <c r="FK337" s="240">
        <v>49120</v>
      </c>
      <c r="FL337" s="135">
        <v>1</v>
      </c>
      <c r="FM337" s="136"/>
      <c r="FN337" s="136"/>
      <c r="FO337" s="136"/>
      <c r="FP337" s="136"/>
      <c r="FQ337" s="136"/>
      <c r="FR337" s="136"/>
      <c r="FS337" s="136"/>
      <c r="FT337" s="136"/>
      <c r="FU337" s="136"/>
      <c r="FV337" s="136"/>
      <c r="FW337" s="249"/>
      <c r="FX337" s="249"/>
      <c r="FY337" s="249"/>
      <c r="FZ337" s="249"/>
      <c r="GA337" s="249"/>
      <c r="GB337" s="249"/>
      <c r="GC337" s="249"/>
      <c r="GD337" s="249"/>
      <c r="GE337" s="249"/>
      <c r="GF337" s="249"/>
      <c r="GG337" s="249"/>
      <c r="GH337" s="249"/>
      <c r="GI337" s="249"/>
      <c r="GJ337" s="249"/>
      <c r="GK337" s="249"/>
      <c r="GL337" s="249"/>
      <c r="GM337" s="249"/>
      <c r="GN337" s="249"/>
      <c r="GO337" s="249"/>
      <c r="GP337" s="249"/>
      <c r="GQ337" s="249"/>
      <c r="GR337" s="249"/>
      <c r="GS337" s="249"/>
      <c r="GT337" s="249"/>
      <c r="GU337" s="249"/>
      <c r="GV337" s="249"/>
      <c r="GW337" s="249"/>
      <c r="GX337" s="249"/>
      <c r="GY337" s="249"/>
      <c r="GZ337" s="249"/>
      <c r="HA337" s="249"/>
      <c r="HB337" s="249"/>
      <c r="HC337" s="249"/>
      <c r="HD337" s="249"/>
      <c r="HE337" s="249"/>
      <c r="HF337" s="249"/>
      <c r="HG337" s="249"/>
      <c r="HH337" s="249"/>
      <c r="HI337" s="249"/>
      <c r="HJ337" s="249"/>
      <c r="HK337" s="249"/>
      <c r="HL337" s="249"/>
      <c r="HM337" s="249"/>
      <c r="HN337" s="249"/>
      <c r="HO337" s="249"/>
      <c r="HP337" s="249"/>
      <c r="HQ337" s="249"/>
      <c r="HR337" s="249"/>
      <c r="HS337" s="249"/>
      <c r="HT337" s="249"/>
      <c r="HU337" s="249"/>
      <c r="HV337" s="249"/>
      <c r="HW337" s="249"/>
      <c r="HX337" s="249"/>
      <c r="HY337" s="249"/>
      <c r="HZ337" s="249"/>
      <c r="IA337" s="249"/>
      <c r="IB337" s="249"/>
      <c r="IC337" s="249"/>
      <c r="ID337" s="249"/>
      <c r="IE337" s="249"/>
      <c r="IF337" s="249"/>
      <c r="IG337" s="249"/>
      <c r="IH337" s="249"/>
      <c r="II337" s="249"/>
      <c r="IJ337" s="249"/>
      <c r="IK337" s="249"/>
      <c r="IL337" s="249"/>
      <c r="IM337" s="249"/>
      <c r="IN337" s="249"/>
      <c r="IO337" s="249"/>
      <c r="IP337" s="249"/>
      <c r="IQ337" s="249"/>
      <c r="IR337" s="249"/>
      <c r="IS337" s="249"/>
      <c r="IT337" s="249"/>
      <c r="IU337" s="249"/>
      <c r="IV337" s="249"/>
      <c r="IW337" s="249"/>
      <c r="IX337" s="249"/>
      <c r="IY337" s="249"/>
      <c r="IZ337" s="249"/>
      <c r="JA337" s="249"/>
      <c r="JB337" s="249"/>
      <c r="JC337" s="249"/>
      <c r="JD337" s="249"/>
      <c r="JE337" s="249"/>
      <c r="JF337" s="249"/>
      <c r="JG337" s="249"/>
      <c r="JH337" s="249"/>
      <c r="JI337" s="249"/>
      <c r="JJ337" s="249"/>
      <c r="JK337" s="249"/>
      <c r="JL337" s="249"/>
      <c r="JM337" s="249"/>
      <c r="JN337" s="249"/>
      <c r="JO337" s="249"/>
      <c r="JP337" s="249"/>
      <c r="JQ337" s="249"/>
      <c r="JR337" s="249"/>
      <c r="JS337" s="249"/>
      <c r="JT337" s="249"/>
      <c r="JU337" s="249"/>
      <c r="JV337" s="249"/>
      <c r="JW337" s="249"/>
      <c r="JX337" s="249"/>
      <c r="JY337" s="249"/>
      <c r="JZ337" s="249"/>
      <c r="KA337" s="249"/>
      <c r="KB337" s="249"/>
      <c r="KC337" s="249"/>
      <c r="KD337" s="249"/>
      <c r="KE337" s="249"/>
      <c r="KF337" s="249"/>
      <c r="KG337" s="249"/>
      <c r="KH337" s="249"/>
      <c r="KI337" s="249"/>
      <c r="KJ337" s="249"/>
      <c r="KK337" s="249"/>
      <c r="KL337" s="249"/>
      <c r="KM337" s="249"/>
      <c r="KN337" s="249"/>
      <c r="KO337" s="249"/>
      <c r="KP337" s="249"/>
      <c r="KQ337" s="249"/>
      <c r="KR337" s="249"/>
      <c r="KS337" s="249"/>
      <c r="KT337" s="249"/>
      <c r="KU337" s="249"/>
      <c r="KV337" s="249"/>
      <c r="KW337" s="249"/>
      <c r="KX337" s="249"/>
      <c r="KY337" s="249"/>
      <c r="KZ337" s="249"/>
      <c r="LA337" s="249"/>
      <c r="LB337" s="249"/>
      <c r="LC337" s="249"/>
      <c r="LD337" s="249"/>
      <c r="LE337" s="249"/>
      <c r="LF337" s="249"/>
      <c r="LG337" s="249"/>
      <c r="LH337" s="249"/>
      <c r="LI337" s="249"/>
      <c r="LJ337" s="249"/>
      <c r="LK337" s="249"/>
      <c r="LL337" s="249"/>
      <c r="LM337" s="249"/>
      <c r="LN337" s="249"/>
      <c r="LO337" s="249"/>
      <c r="LP337" s="249"/>
      <c r="LQ337" s="249"/>
      <c r="LR337" s="249"/>
      <c r="LS337" s="249"/>
      <c r="LT337" s="249"/>
      <c r="LU337" s="249"/>
      <c r="LV337" s="249"/>
      <c r="LW337" s="249"/>
      <c r="LX337" s="249"/>
      <c r="LY337" s="249"/>
      <c r="LZ337" s="249"/>
      <c r="MA337" s="249"/>
      <c r="MB337" s="249"/>
      <c r="MC337" s="249"/>
      <c r="MD337" s="249"/>
      <c r="ME337" s="249"/>
      <c r="MF337" s="249"/>
      <c r="MG337" s="249"/>
      <c r="MH337" s="249"/>
      <c r="MI337" s="249"/>
      <c r="MJ337" s="249"/>
      <c r="MK337" s="249"/>
      <c r="ML337" s="249"/>
      <c r="MM337" s="249"/>
      <c r="MN337" s="249"/>
      <c r="MO337" s="249"/>
      <c r="MP337" s="249"/>
      <c r="MQ337" s="249"/>
      <c r="MR337" s="249"/>
      <c r="MS337" s="249"/>
      <c r="MT337" s="249"/>
      <c r="MU337" s="249"/>
      <c r="MV337" s="249"/>
      <c r="MW337" s="249"/>
      <c r="MX337" s="249"/>
      <c r="MY337" s="249"/>
      <c r="MZ337" s="249"/>
      <c r="NA337" s="249"/>
      <c r="NB337" s="249"/>
      <c r="NC337" s="249"/>
      <c r="ND337" s="249"/>
      <c r="NE337" s="249"/>
      <c r="NF337" s="249"/>
      <c r="NG337" s="249"/>
      <c r="NH337" s="249"/>
      <c r="NI337" s="249"/>
      <c r="NJ337" s="249"/>
      <c r="NK337" s="249"/>
      <c r="NL337" s="249"/>
      <c r="NM337" s="249"/>
      <c r="NN337" s="249"/>
      <c r="NO337" s="249"/>
      <c r="NP337" s="249"/>
      <c r="NQ337" s="249"/>
      <c r="NR337" s="249"/>
      <c r="NS337" s="249"/>
      <c r="NT337" s="249"/>
      <c r="NU337" s="249"/>
      <c r="NV337" s="249"/>
      <c r="NW337" s="249"/>
      <c r="NX337" s="249"/>
      <c r="NY337" s="249"/>
      <c r="NZ337" s="249"/>
      <c r="OA337" s="249"/>
      <c r="OB337" s="249"/>
      <c r="OC337" s="249"/>
      <c r="OD337" s="249"/>
      <c r="OE337" s="249"/>
      <c r="OF337" s="249"/>
      <c r="OG337" s="249"/>
      <c r="OH337" s="249"/>
      <c r="OI337" s="249"/>
      <c r="OJ337" s="249"/>
      <c r="OK337" s="249"/>
      <c r="OL337" s="249"/>
      <c r="OM337" s="249"/>
      <c r="ON337" s="249"/>
      <c r="OO337" s="249"/>
      <c r="OP337" s="249"/>
      <c r="OQ337" s="249"/>
      <c r="OR337" s="249"/>
      <c r="OS337" s="249"/>
      <c r="OT337" s="249"/>
      <c r="OU337" s="249"/>
      <c r="OV337" s="249"/>
      <c r="OW337" s="249"/>
      <c r="OX337" s="249"/>
      <c r="OY337" s="249"/>
      <c r="OZ337" s="249"/>
      <c r="PA337" s="249"/>
      <c r="PB337" s="249"/>
      <c r="PC337" s="249"/>
      <c r="PD337" s="249"/>
      <c r="PE337" s="249"/>
      <c r="PF337" s="249"/>
      <c r="PG337" s="249"/>
      <c r="PH337" s="249"/>
      <c r="PI337" s="249"/>
      <c r="PJ337" s="249"/>
      <c r="PK337" s="249"/>
      <c r="PL337" s="249"/>
      <c r="PM337" s="249"/>
      <c r="PN337" s="249"/>
      <c r="PO337" s="249"/>
      <c r="PP337" s="249"/>
      <c r="PQ337" s="249"/>
      <c r="PR337" s="249"/>
      <c r="PS337" s="249"/>
      <c r="PT337" s="249"/>
      <c r="PU337" s="249"/>
      <c r="PV337" s="249"/>
      <c r="PW337" s="249"/>
      <c r="PX337" s="249"/>
      <c r="PY337" s="249"/>
      <c r="PZ337" s="249"/>
      <c r="QA337" s="249"/>
      <c r="QB337" s="249"/>
      <c r="QC337" s="249"/>
      <c r="QD337" s="249"/>
      <c r="QE337" s="249"/>
      <c r="QF337" s="249"/>
      <c r="QG337" s="249"/>
      <c r="QH337" s="249"/>
      <c r="QI337" s="249"/>
      <c r="QJ337" s="249"/>
      <c r="QK337" s="249"/>
      <c r="QL337" s="249"/>
      <c r="QM337" s="249"/>
      <c r="QN337" s="249"/>
      <c r="QO337" s="249"/>
      <c r="QP337" s="249"/>
      <c r="QQ337" s="249"/>
      <c r="QR337" s="249"/>
      <c r="QS337" s="249"/>
      <c r="QT337" s="249"/>
      <c r="QU337" s="249"/>
      <c r="QV337" s="249"/>
      <c r="QW337" s="249"/>
      <c r="QX337" s="249"/>
      <c r="QY337" s="249"/>
      <c r="QZ337" s="249"/>
      <c r="RA337" s="249"/>
      <c r="RB337" s="249"/>
      <c r="RC337" s="249"/>
      <c r="RD337" s="249"/>
      <c r="RE337" s="249"/>
      <c r="RF337" s="249"/>
      <c r="RG337" s="249"/>
      <c r="RH337" s="249"/>
      <c r="RI337" s="249"/>
      <c r="RJ337" s="249"/>
      <c r="RK337" s="249"/>
      <c r="RL337" s="249"/>
      <c r="RM337" s="249"/>
      <c r="RN337" s="249"/>
      <c r="RO337" s="249"/>
      <c r="RP337" s="249"/>
      <c r="RQ337" s="249"/>
      <c r="RR337" s="249"/>
      <c r="RS337" s="249"/>
      <c r="RT337" s="249"/>
      <c r="RU337" s="249"/>
      <c r="RV337" s="249"/>
      <c r="RW337" s="249"/>
      <c r="RX337" s="249"/>
      <c r="RY337" s="249"/>
      <c r="RZ337" s="249"/>
      <c r="SA337" s="249"/>
      <c r="SB337" s="249"/>
      <c r="SC337" s="249"/>
      <c r="SD337" s="249"/>
      <c r="SE337" s="249"/>
      <c r="SF337" s="249"/>
      <c r="SG337" s="249"/>
      <c r="SH337" s="249"/>
      <c r="SI337" s="249"/>
      <c r="SJ337" s="249"/>
      <c r="SK337" s="249"/>
      <c r="SL337" s="249"/>
      <c r="SM337" s="249"/>
      <c r="SN337" s="249"/>
      <c r="SO337" s="249"/>
      <c r="SP337" s="249"/>
      <c r="SQ337" s="249"/>
      <c r="SR337" s="249"/>
      <c r="SS337" s="249"/>
      <c r="ST337" s="249"/>
      <c r="SU337" s="249"/>
      <c r="SV337" s="249"/>
      <c r="SW337" s="249"/>
      <c r="SX337" s="249"/>
      <c r="SY337" s="249"/>
      <c r="SZ337" s="249"/>
      <c r="TA337" s="249"/>
      <c r="TB337" s="249"/>
      <c r="TC337" s="249"/>
      <c r="TD337" s="249"/>
      <c r="TE337" s="249"/>
      <c r="TF337" s="249"/>
      <c r="TG337" s="249"/>
      <c r="TH337" s="249"/>
      <c r="TI337" s="249"/>
      <c r="TJ337" s="249"/>
      <c r="TK337" s="249"/>
      <c r="TL337" s="249"/>
      <c r="TM337" s="249"/>
      <c r="TN337" s="249"/>
      <c r="TO337" s="249"/>
      <c r="TP337" s="249"/>
      <c r="TQ337" s="249"/>
      <c r="TR337" s="249"/>
      <c r="TS337" s="249"/>
      <c r="TT337" s="249"/>
      <c r="TU337" s="249"/>
      <c r="TV337" s="249"/>
      <c r="TW337" s="249"/>
      <c r="TX337" s="249"/>
      <c r="TY337" s="249"/>
      <c r="TZ337" s="249"/>
      <c r="UA337" s="249"/>
      <c r="UB337" s="249"/>
      <c r="UC337" s="249"/>
      <c r="UD337" s="249"/>
      <c r="UE337" s="249"/>
      <c r="UF337" s="249"/>
      <c r="UG337" s="249"/>
      <c r="UH337" s="249"/>
      <c r="UI337" s="249"/>
      <c r="UJ337" s="249"/>
      <c r="UK337" s="249"/>
      <c r="UL337" s="249"/>
      <c r="UM337" s="249"/>
      <c r="UN337" s="249"/>
      <c r="UO337" s="249"/>
      <c r="UP337" s="249"/>
      <c r="UQ337" s="249"/>
      <c r="UR337" s="249"/>
      <c r="US337" s="249"/>
      <c r="UT337" s="249"/>
      <c r="UU337" s="249"/>
      <c r="UV337" s="249"/>
      <c r="UW337" s="249"/>
      <c r="UX337" s="249"/>
      <c r="UY337" s="249"/>
      <c r="UZ337" s="249"/>
      <c r="VA337" s="249"/>
      <c r="VB337" s="249"/>
      <c r="VC337" s="249"/>
      <c r="VD337" s="249"/>
      <c r="VE337" s="249"/>
      <c r="VF337" s="249"/>
      <c r="VG337" s="249"/>
      <c r="VH337" s="249"/>
      <c r="VI337" s="249"/>
      <c r="VJ337" s="249"/>
      <c r="VK337" s="249"/>
      <c r="VL337" s="249"/>
      <c r="VM337" s="249"/>
      <c r="VN337" s="249"/>
      <c r="VO337" s="249"/>
      <c r="VP337" s="249"/>
      <c r="VQ337" s="249"/>
      <c r="VR337" s="249"/>
      <c r="VS337" s="249"/>
      <c r="VT337" s="249"/>
      <c r="VU337" s="249"/>
      <c r="VV337" s="249"/>
      <c r="VW337" s="249"/>
      <c r="VX337" s="249"/>
      <c r="VY337" s="249"/>
      <c r="VZ337" s="249"/>
      <c r="WA337" s="249"/>
      <c r="WB337" s="249"/>
      <c r="WC337" s="249"/>
      <c r="WD337" s="249"/>
      <c r="WE337" s="249"/>
      <c r="WF337" s="249"/>
      <c r="WG337" s="249"/>
      <c r="WH337" s="249"/>
      <c r="WI337" s="249"/>
      <c r="WJ337" s="249"/>
      <c r="WK337" s="249"/>
      <c r="WL337" s="249"/>
      <c r="WM337" s="249"/>
      <c r="WN337" s="249"/>
      <c r="WO337" s="249"/>
      <c r="WP337" s="249"/>
      <c r="WQ337" s="249"/>
      <c r="WR337" s="249"/>
      <c r="WS337" s="249"/>
      <c r="WT337" s="249"/>
      <c r="WU337" s="249"/>
      <c r="WV337" s="249"/>
      <c r="WW337" s="249"/>
      <c r="WX337" s="249"/>
      <c r="WY337" s="249"/>
      <c r="WZ337" s="249"/>
      <c r="XA337" s="249"/>
      <c r="XB337" s="249"/>
      <c r="XC337" s="249"/>
      <c r="XD337" s="249"/>
      <c r="XE337" s="249"/>
      <c r="XF337" s="249"/>
      <c r="XG337" s="249"/>
      <c r="XH337" s="249"/>
      <c r="XI337" s="249"/>
      <c r="XJ337" s="249"/>
      <c r="XK337" s="249"/>
      <c r="XL337" s="249"/>
      <c r="XM337" s="249"/>
      <c r="XN337" s="249"/>
      <c r="XO337" s="249"/>
      <c r="XP337" s="249"/>
      <c r="XQ337" s="249"/>
      <c r="XR337" s="249"/>
      <c r="XS337" s="249"/>
      <c r="XT337" s="249"/>
      <c r="XU337" s="249"/>
      <c r="XV337" s="249"/>
      <c r="XW337" s="249"/>
      <c r="XX337" s="249"/>
      <c r="XY337" s="249"/>
      <c r="XZ337" s="249"/>
      <c r="YA337" s="249"/>
      <c r="YB337" s="249"/>
      <c r="YC337" s="249"/>
      <c r="YD337" s="249"/>
      <c r="YE337" s="249"/>
      <c r="YF337" s="249"/>
      <c r="YG337" s="249"/>
      <c r="YH337" s="249"/>
      <c r="YI337" s="249"/>
      <c r="YJ337" s="249"/>
      <c r="YK337" s="249"/>
      <c r="YL337" s="249"/>
      <c r="YM337" s="249"/>
      <c r="YN337" s="249"/>
      <c r="YO337" s="249"/>
      <c r="YP337" s="249"/>
      <c r="YQ337" s="249"/>
      <c r="YR337" s="249"/>
      <c r="YS337" s="249"/>
      <c r="YT337" s="249"/>
      <c r="YU337" s="249"/>
      <c r="YV337" s="249"/>
      <c r="YW337" s="249"/>
      <c r="YX337" s="249"/>
      <c r="YY337" s="249"/>
      <c r="YZ337" s="249"/>
      <c r="ZA337" s="249"/>
      <c r="ZB337" s="249"/>
      <c r="ZC337" s="249"/>
      <c r="ZD337" s="249"/>
      <c r="ZE337" s="249"/>
      <c r="ZF337" s="249"/>
      <c r="ZG337" s="249"/>
      <c r="ZH337" s="249"/>
      <c r="ZI337" s="249"/>
      <c r="ZJ337" s="249"/>
      <c r="ZK337" s="249"/>
      <c r="ZL337" s="249"/>
      <c r="ZM337" s="249"/>
      <c r="ZN337" s="249"/>
      <c r="ZO337" s="249"/>
      <c r="ZP337" s="249"/>
      <c r="ZQ337" s="249"/>
      <c r="ZR337" s="249"/>
      <c r="ZS337" s="249"/>
      <c r="ZT337" s="249"/>
      <c r="ZU337" s="249"/>
      <c r="ZV337" s="249"/>
      <c r="ZW337" s="249"/>
      <c r="ZX337" s="249"/>
      <c r="ZY337" s="249"/>
      <c r="ZZ337" s="249"/>
      <c r="AAA337" s="249"/>
      <c r="AAB337" s="249"/>
      <c r="AAC337" s="249"/>
      <c r="AAD337" s="249"/>
      <c r="AAE337" s="249"/>
      <c r="AAF337" s="249"/>
      <c r="AAG337" s="249"/>
      <c r="AAH337" s="249"/>
      <c r="AAI337" s="249"/>
      <c r="AAJ337" s="249"/>
      <c r="AAK337" s="249"/>
      <c r="AAL337" s="249"/>
      <c r="AAM337" s="249"/>
      <c r="AAN337" s="249"/>
      <c r="AAO337" s="249"/>
      <c r="AAP337" s="249"/>
      <c r="AAQ337" s="249"/>
      <c r="AAR337" s="249"/>
      <c r="AAS337" s="249"/>
      <c r="AAT337" s="249"/>
      <c r="AAU337" s="249"/>
      <c r="AAV337" s="249"/>
      <c r="AAW337" s="249"/>
      <c r="AAX337" s="249"/>
      <c r="AAY337" s="249"/>
      <c r="AAZ337" s="249"/>
      <c r="ABA337" s="249"/>
      <c r="ABB337" s="249"/>
      <c r="ABC337" s="249"/>
      <c r="ABD337" s="249"/>
      <c r="ABE337" s="249"/>
      <c r="ABF337" s="249"/>
      <c r="ABG337" s="249"/>
      <c r="ABH337" s="249"/>
      <c r="ABI337" s="249"/>
      <c r="ABJ337" s="249"/>
      <c r="ABK337" s="249"/>
      <c r="ABL337" s="249"/>
      <c r="ABM337" s="249"/>
      <c r="ABN337" s="249"/>
      <c r="ABO337" s="249"/>
      <c r="ABP337" s="249"/>
      <c r="ABQ337" s="249"/>
      <c r="ABR337" s="249"/>
      <c r="ABS337" s="249"/>
      <c r="ABT337" s="249"/>
      <c r="ABU337" s="249"/>
      <c r="ABV337" s="249"/>
      <c r="ABW337" s="249"/>
      <c r="ABX337" s="249"/>
      <c r="ABY337" s="249"/>
      <c r="ABZ337" s="249"/>
      <c r="ACA337" s="249"/>
      <c r="ACB337" s="249"/>
      <c r="ACC337" s="249"/>
      <c r="ACD337" s="249"/>
      <c r="ACE337" s="249"/>
      <c r="ACF337" s="249"/>
      <c r="ACG337" s="249"/>
      <c r="ACH337" s="249"/>
      <c r="ACI337" s="249"/>
      <c r="ACJ337" s="249"/>
      <c r="ACK337" s="249"/>
      <c r="ACL337" s="249"/>
      <c r="ACM337" s="249"/>
      <c r="ACN337" s="249"/>
      <c r="ACO337" s="249"/>
      <c r="ACP337" s="249"/>
      <c r="ACQ337" s="249"/>
      <c r="ACR337" s="249"/>
      <c r="ACS337" s="249"/>
      <c r="ACT337" s="249"/>
      <c r="ACU337" s="249"/>
      <c r="ACV337" s="249"/>
      <c r="ACW337" s="249"/>
      <c r="ACX337" s="249"/>
      <c r="ACY337" s="249"/>
      <c r="ACZ337" s="249"/>
      <c r="ADA337" s="249"/>
      <c r="ADB337" s="249"/>
      <c r="ADC337" s="249"/>
      <c r="ADD337" s="249"/>
      <c r="ADE337" s="249"/>
      <c r="ADF337" s="249"/>
      <c r="ADG337" s="249"/>
      <c r="ADH337" s="249"/>
      <c r="ADI337" s="249"/>
      <c r="ADJ337" s="249"/>
      <c r="ADK337" s="249"/>
      <c r="ADL337" s="249"/>
      <c r="ADM337" s="249"/>
      <c r="ADN337" s="249"/>
      <c r="ADO337" s="249"/>
      <c r="ADP337" s="249"/>
      <c r="ADQ337" s="249"/>
      <c r="ADR337" s="249"/>
      <c r="ADS337" s="249"/>
      <c r="ADT337" s="249"/>
      <c r="ADU337" s="249"/>
      <c r="ADV337" s="249"/>
      <c r="ADW337" s="249"/>
      <c r="ADX337" s="249"/>
      <c r="ADY337" s="249"/>
      <c r="ADZ337" s="249"/>
      <c r="AEA337" s="249"/>
      <c r="AEB337" s="249"/>
      <c r="AEC337" s="249"/>
      <c r="AED337" s="249"/>
      <c r="AEE337" s="249"/>
      <c r="AEF337" s="249"/>
      <c r="AEG337" s="249"/>
      <c r="AEH337" s="249"/>
      <c r="AEI337" s="249"/>
      <c r="AEJ337" s="249"/>
      <c r="AEK337" s="249"/>
      <c r="AEL337" s="249"/>
      <c r="AEM337" s="249"/>
      <c r="AEN337" s="249"/>
      <c r="AEO337" s="249"/>
      <c r="AEP337" s="249"/>
      <c r="AEQ337" s="249"/>
      <c r="AER337" s="249"/>
      <c r="AES337" s="249"/>
      <c r="AET337" s="249"/>
      <c r="AEU337" s="249"/>
      <c r="AEV337" s="249"/>
      <c r="AEW337" s="249"/>
      <c r="AEX337" s="249"/>
      <c r="AEY337" s="249"/>
      <c r="AEZ337" s="249"/>
      <c r="AFA337" s="249"/>
      <c r="AFB337" s="249"/>
      <c r="AFC337" s="249"/>
      <c r="AFD337" s="249"/>
      <c r="AFE337" s="249"/>
      <c r="AFF337" s="249"/>
      <c r="AFG337" s="249"/>
      <c r="AFH337" s="249"/>
      <c r="AFI337" s="249"/>
      <c r="AFJ337" s="249"/>
      <c r="AFK337" s="249"/>
      <c r="AFL337" s="249"/>
      <c r="AFM337" s="249"/>
      <c r="AFN337" s="249"/>
      <c r="AFO337" s="249"/>
      <c r="AFP337" s="249"/>
      <c r="AFQ337" s="249"/>
      <c r="AFR337" s="249"/>
      <c r="AFS337" s="249"/>
      <c r="AFT337" s="249"/>
      <c r="AFU337" s="249"/>
      <c r="AFV337" s="249"/>
      <c r="AFW337" s="249"/>
      <c r="AFX337" s="249"/>
      <c r="AFY337" s="249"/>
      <c r="AFZ337" s="249"/>
      <c r="AGA337" s="249"/>
      <c r="AGB337" s="249"/>
      <c r="AGC337" s="249"/>
      <c r="AGD337" s="249"/>
      <c r="AGE337" s="249"/>
      <c r="AGF337" s="249"/>
      <c r="AGG337" s="249"/>
      <c r="AGH337" s="249"/>
      <c r="AGI337" s="249"/>
      <c r="AGJ337" s="249"/>
      <c r="AGK337" s="249"/>
      <c r="AGL337" s="249"/>
      <c r="AGM337" s="249"/>
      <c r="AGN337" s="249"/>
      <c r="AGO337" s="249"/>
      <c r="AGP337" s="249"/>
      <c r="AGQ337" s="249"/>
      <c r="AGR337" s="249"/>
      <c r="AGS337" s="249"/>
      <c r="AGT337" s="249"/>
      <c r="AGU337" s="249"/>
      <c r="AGV337" s="249"/>
      <c r="AGW337" s="249"/>
      <c r="AGX337" s="249"/>
      <c r="AGY337" s="249"/>
      <c r="AGZ337" s="249"/>
      <c r="AHA337" s="249"/>
      <c r="AHB337" s="249"/>
      <c r="AHC337" s="249"/>
      <c r="AHD337" s="249"/>
      <c r="AHE337" s="249"/>
      <c r="AHF337" s="249"/>
      <c r="AHG337" s="249"/>
      <c r="AHH337" s="249"/>
      <c r="AHI337" s="249"/>
      <c r="AHJ337" s="249"/>
      <c r="AHK337" s="249"/>
      <c r="AHL337" s="249"/>
      <c r="AHM337" s="249"/>
      <c r="AHN337" s="249"/>
      <c r="AHO337" s="249"/>
      <c r="AHP337" s="249"/>
      <c r="AHQ337" s="249"/>
      <c r="AHR337" s="249"/>
      <c r="AHS337" s="249"/>
      <c r="AHT337" s="249"/>
      <c r="AHU337" s="249"/>
      <c r="AHV337" s="249"/>
      <c r="AHW337" s="249"/>
      <c r="AHX337" s="249"/>
      <c r="AHY337" s="249"/>
      <c r="AHZ337" s="249"/>
      <c r="AIA337" s="249"/>
      <c r="AIB337" s="249"/>
      <c r="AIC337" s="249"/>
      <c r="AID337" s="249"/>
      <c r="AIE337" s="249"/>
      <c r="AIF337" s="249"/>
      <c r="AIG337" s="249"/>
      <c r="AIH337" s="249"/>
      <c r="AII337" s="249"/>
      <c r="AIJ337" s="249"/>
      <c r="AIK337" s="249"/>
      <c r="AIL337" s="249"/>
      <c r="AIM337" s="249"/>
      <c r="AIN337" s="249"/>
      <c r="AIO337" s="249"/>
      <c r="AIP337" s="249"/>
      <c r="AIQ337" s="249"/>
      <c r="AIR337" s="249"/>
      <c r="AIS337" s="249"/>
      <c r="AIT337" s="249"/>
      <c r="AIU337" s="249"/>
      <c r="AIV337" s="249"/>
      <c r="AIW337" s="249"/>
      <c r="AIX337" s="249"/>
      <c r="AIY337" s="249"/>
      <c r="AIZ337" s="249"/>
      <c r="AJA337" s="249"/>
      <c r="AJB337" s="249"/>
      <c r="AJC337" s="249"/>
      <c r="AJD337" s="249"/>
      <c r="AJE337" s="249"/>
      <c r="AJF337" s="249"/>
      <c r="AJG337" s="249"/>
      <c r="AJH337" s="249"/>
      <c r="AJI337" s="249"/>
      <c r="AJJ337" s="249"/>
      <c r="AJK337" s="249"/>
      <c r="AJL337" s="249"/>
      <c r="AJM337" s="249"/>
      <c r="AJN337" s="249"/>
      <c r="AJO337" s="249"/>
      <c r="AJP337" s="249"/>
      <c r="AJQ337" s="249"/>
      <c r="AJR337" s="249"/>
      <c r="AJS337" s="249"/>
      <c r="AJT337" s="249"/>
      <c r="AJU337" s="249"/>
      <c r="AJV337" s="249"/>
      <c r="AJW337" s="249"/>
      <c r="AJX337" s="249"/>
      <c r="AJY337" s="249"/>
      <c r="AJZ337" s="249"/>
      <c r="AKA337" s="249"/>
      <c r="AKB337" s="249"/>
      <c r="AKC337" s="249"/>
      <c r="AKD337" s="249"/>
      <c r="AKE337" s="249"/>
      <c r="AKF337" s="249"/>
      <c r="AKG337" s="249"/>
      <c r="AKH337" s="249"/>
      <c r="AKI337" s="249"/>
      <c r="AKJ337" s="249"/>
      <c r="AKK337" s="249"/>
      <c r="AKL337" s="249"/>
      <c r="AKM337" s="249"/>
      <c r="AKN337" s="249"/>
      <c r="AKO337" s="249"/>
      <c r="AKP337" s="249"/>
      <c r="AKQ337" s="249"/>
      <c r="AKR337" s="249"/>
      <c r="AKS337" s="249"/>
      <c r="AKT337" s="249"/>
      <c r="AKU337" s="249"/>
      <c r="AKV337" s="249"/>
      <c r="AKW337" s="249"/>
      <c r="AKX337" s="249"/>
      <c r="AKY337" s="249"/>
      <c r="AKZ337" s="249"/>
      <c r="ALA337" s="249"/>
      <c r="ALB337" s="249"/>
      <c r="ALC337" s="249"/>
      <c r="ALD337" s="249"/>
      <c r="ALE337" s="249"/>
      <c r="ALF337" s="249"/>
      <c r="ALG337" s="249"/>
      <c r="ALH337" s="249"/>
      <c r="ALI337" s="249"/>
      <c r="ALJ337" s="249"/>
      <c r="ALK337" s="249"/>
      <c r="ALL337" s="249"/>
      <c r="ALM337" s="249"/>
      <c r="ALN337" s="249"/>
      <c r="ALO337" s="249"/>
      <c r="ALP337" s="249"/>
      <c r="ALQ337" s="249"/>
      <c r="ALR337" s="249"/>
      <c r="ALS337" s="249"/>
      <c r="ALT337" s="249"/>
      <c r="ALU337" s="249"/>
      <c r="ALV337" s="249"/>
      <c r="ALW337" s="249"/>
      <c r="ALX337" s="249"/>
      <c r="ALY337" s="249"/>
      <c r="ALZ337" s="249"/>
      <c r="AMA337" s="249"/>
      <c r="AMB337" s="249"/>
      <c r="AMC337" s="249"/>
      <c r="AMD337" s="249"/>
      <c r="AME337" s="249"/>
      <c r="AMF337" s="249"/>
      <c r="AMG337" s="249"/>
      <c r="AMH337" s="249"/>
      <c r="AMI337" s="249"/>
      <c r="AMJ337" s="249"/>
      <c r="AMK337" s="249"/>
      <c r="AML337" s="249"/>
      <c r="AMM337" s="249"/>
      <c r="AMN337" s="249"/>
      <c r="AMO337" s="249"/>
      <c r="AMP337" s="249"/>
      <c r="AMQ337" s="249"/>
      <c r="AMR337" s="249"/>
      <c r="AMS337" s="249"/>
      <c r="AMT337" s="249"/>
      <c r="AMU337" s="249"/>
      <c r="AMV337" s="249"/>
      <c r="AMW337" s="249"/>
      <c r="AMX337" s="249"/>
      <c r="AMY337" s="249"/>
      <c r="AMZ337" s="249"/>
      <c r="ANA337" s="249"/>
      <c r="ANB337" s="249"/>
      <c r="ANC337" s="249"/>
      <c r="AND337" s="249"/>
      <c r="ANE337" s="249"/>
      <c r="ANF337" s="249"/>
      <c r="ANG337" s="249"/>
      <c r="ANH337" s="249"/>
      <c r="ANI337" s="249"/>
      <c r="ANJ337" s="249"/>
      <c r="ANK337" s="249"/>
      <c r="ANL337" s="249"/>
      <c r="ANM337" s="249"/>
      <c r="ANN337" s="249"/>
      <c r="ANO337" s="249"/>
      <c r="ANP337" s="249"/>
      <c r="ANQ337" s="249"/>
      <c r="ANR337" s="249"/>
      <c r="ANS337" s="249"/>
      <c r="ANT337" s="249"/>
      <c r="ANU337" s="249"/>
      <c r="ANV337" s="249"/>
      <c r="ANW337" s="249"/>
      <c r="ANX337" s="249"/>
      <c r="ANY337" s="249"/>
      <c r="ANZ337" s="249"/>
      <c r="AOA337" s="249"/>
      <c r="AOB337" s="249"/>
      <c r="AOC337" s="249"/>
      <c r="AOD337" s="249"/>
      <c r="AOE337" s="249"/>
      <c r="AOF337" s="249"/>
      <c r="AOG337" s="249"/>
      <c r="AOH337" s="249"/>
      <c r="AOI337" s="249"/>
      <c r="AOJ337" s="249"/>
      <c r="AOK337" s="249"/>
      <c r="AOL337" s="249"/>
      <c r="AOM337" s="249"/>
      <c r="AON337" s="249"/>
      <c r="AOO337" s="249"/>
      <c r="AOP337" s="249"/>
      <c r="AOQ337" s="249"/>
      <c r="AOR337" s="249"/>
      <c r="AOS337" s="249"/>
      <c r="AOT337" s="249"/>
      <c r="AOU337" s="249"/>
      <c r="AOV337" s="249"/>
      <c r="AOW337" s="249"/>
      <c r="AOX337" s="249"/>
      <c r="AOY337" s="249"/>
      <c r="AOZ337" s="249"/>
      <c r="APA337" s="249"/>
      <c r="APB337" s="249"/>
      <c r="APC337" s="249"/>
      <c r="APD337" s="249"/>
      <c r="APE337" s="249"/>
      <c r="APF337" s="249"/>
      <c r="APG337" s="249"/>
      <c r="APH337" s="249"/>
      <c r="API337" s="249"/>
      <c r="APJ337" s="249"/>
      <c r="APK337" s="249"/>
      <c r="APL337" s="249"/>
      <c r="APM337" s="249"/>
      <c r="APN337" s="249"/>
      <c r="APO337" s="249"/>
      <c r="APP337" s="249"/>
    </row>
    <row r="338" spans="1:1108" s="252" customFormat="1">
      <c r="A338" s="42">
        <v>621</v>
      </c>
      <c r="B338" s="168">
        <v>324</v>
      </c>
      <c r="C338" s="102" t="s">
        <v>1704</v>
      </c>
      <c r="D338" s="174" t="s">
        <v>1649</v>
      </c>
      <c r="E338" s="74" t="s">
        <v>1687</v>
      </c>
      <c r="F338" s="302" t="s">
        <v>1689</v>
      </c>
      <c r="G338" s="310" t="s">
        <v>1688</v>
      </c>
      <c r="H338" s="310" t="s">
        <v>1691</v>
      </c>
      <c r="I338" s="310" t="s">
        <v>1690</v>
      </c>
      <c r="J338" s="173" t="s">
        <v>1692</v>
      </c>
      <c r="K338" s="173" t="s">
        <v>1693</v>
      </c>
      <c r="L338" s="74" t="s">
        <v>1694</v>
      </c>
      <c r="M338" s="10" t="s">
        <v>1695</v>
      </c>
      <c r="N338" s="74"/>
      <c r="O338" s="177">
        <v>101020</v>
      </c>
      <c r="P338" s="401">
        <v>13</v>
      </c>
      <c r="Q338" s="401" t="s">
        <v>0</v>
      </c>
      <c r="R338" s="401"/>
      <c r="S338" s="109" t="s">
        <v>0</v>
      </c>
      <c r="T338" s="109"/>
      <c r="U338" s="109" t="s">
        <v>0</v>
      </c>
      <c r="V338" s="109"/>
      <c r="W338" s="109" t="s">
        <v>0</v>
      </c>
      <c r="X338" s="109">
        <v>6</v>
      </c>
      <c r="Y338" s="109" t="s">
        <v>0</v>
      </c>
      <c r="Z338" s="109"/>
      <c r="AA338" s="109" t="s">
        <v>0</v>
      </c>
      <c r="AB338" s="109"/>
      <c r="AC338" s="109" t="s">
        <v>0</v>
      </c>
      <c r="AD338" s="109"/>
      <c r="AE338" s="109" t="s">
        <v>0</v>
      </c>
      <c r="AF338" s="77"/>
      <c r="AG338" s="78"/>
      <c r="AH338" s="78"/>
      <c r="AI338" s="77" t="s">
        <v>0</v>
      </c>
      <c r="AJ338" s="78"/>
      <c r="AK338" s="78"/>
      <c r="AL338" s="25" t="s">
        <v>11</v>
      </c>
      <c r="AM338" s="25"/>
      <c r="AN338" s="25"/>
      <c r="AO338" s="25"/>
      <c r="AP338" s="111">
        <v>1</v>
      </c>
      <c r="AQ338" s="111" t="s">
        <v>7</v>
      </c>
      <c r="AR338" s="83"/>
      <c r="AS338" s="83"/>
      <c r="AT338" s="265"/>
      <c r="AU338" s="266"/>
      <c r="AV338" s="266"/>
      <c r="AW338" s="74" t="s">
        <v>206</v>
      </c>
      <c r="AX338" s="74" t="s">
        <v>207</v>
      </c>
      <c r="AY338" s="74" t="s">
        <v>208</v>
      </c>
      <c r="AZ338" s="74" t="s">
        <v>209</v>
      </c>
      <c r="BA338" s="152" t="s">
        <v>12</v>
      </c>
      <c r="BB338" s="419" t="s">
        <v>1520</v>
      </c>
      <c r="BC338" s="419" t="s">
        <v>1521</v>
      </c>
      <c r="BD338" s="419" t="s">
        <v>1522</v>
      </c>
      <c r="BE338" s="95" t="s">
        <v>1687</v>
      </c>
      <c r="BF338" s="96" t="s">
        <v>1696</v>
      </c>
      <c r="BG338" s="96" t="s">
        <v>1697</v>
      </c>
      <c r="BH338" s="96" t="s">
        <v>1698</v>
      </c>
      <c r="BI338" s="249"/>
      <c r="BJ338" s="249"/>
      <c r="BK338" s="249"/>
      <c r="BL338" s="249"/>
      <c r="BM338" s="154" t="s">
        <v>1699</v>
      </c>
      <c r="BN338" s="154" t="s">
        <v>1699</v>
      </c>
      <c r="BO338" s="154" t="s">
        <v>1700</v>
      </c>
      <c r="BP338" s="154" t="s">
        <v>1699</v>
      </c>
      <c r="BQ338" s="154" t="s">
        <v>266</v>
      </c>
      <c r="BR338" s="154" t="s">
        <v>267</v>
      </c>
      <c r="BS338" s="121" t="s">
        <v>268</v>
      </c>
      <c r="BT338" s="121" t="s">
        <v>269</v>
      </c>
      <c r="BU338" s="121" t="s">
        <v>1699</v>
      </c>
      <c r="BV338" s="121" t="s">
        <v>1699</v>
      </c>
      <c r="BW338" s="121" t="s">
        <v>1700</v>
      </c>
      <c r="BX338" s="121" t="s">
        <v>1699</v>
      </c>
      <c r="BY338" s="121" t="s">
        <v>283</v>
      </c>
      <c r="BZ338" s="154"/>
      <c r="CA338" s="154"/>
      <c r="CB338" s="154"/>
      <c r="CC338" s="154"/>
      <c r="CD338" s="154"/>
      <c r="CE338" s="154"/>
      <c r="CF338" s="154"/>
      <c r="CG338" s="154"/>
      <c r="CH338" s="154"/>
      <c r="CI338" s="154"/>
      <c r="CJ338" s="154"/>
      <c r="CK338" s="91"/>
      <c r="CL338" s="91"/>
      <c r="CM338" s="91"/>
      <c r="CN338" s="91"/>
      <c r="CO338" s="91"/>
      <c r="CP338" s="91"/>
      <c r="CQ338" s="91"/>
      <c r="CR338" s="91"/>
      <c r="CS338" s="91"/>
      <c r="CT338" s="91"/>
      <c r="CU338" s="91"/>
      <c r="CV338" s="91"/>
      <c r="CW338" s="91"/>
      <c r="CX338" s="91"/>
      <c r="CY338" s="91"/>
      <c r="CZ338" s="91"/>
      <c r="DA338" s="92"/>
      <c r="DB338" s="92"/>
      <c r="DC338" s="92"/>
      <c r="DD338" s="92"/>
      <c r="DE338" s="91" t="s">
        <v>12</v>
      </c>
      <c r="DF338" s="92"/>
      <c r="DG338" s="91"/>
      <c r="DH338" s="91"/>
      <c r="DI338" s="92"/>
      <c r="DJ338" s="91"/>
      <c r="DK338" s="91"/>
      <c r="DL338" s="91"/>
      <c r="DM338" s="127" t="s">
        <v>283</v>
      </c>
      <c r="DN338" s="127" t="s">
        <v>283</v>
      </c>
      <c r="DO338" s="127" t="s">
        <v>283</v>
      </c>
      <c r="DP338" s="127"/>
      <c r="DQ338" s="91"/>
      <c r="DR338" s="91"/>
      <c r="DS338" s="91"/>
      <c r="DT338" s="91"/>
      <c r="DU338" s="91"/>
      <c r="DV338" s="91"/>
      <c r="DW338" s="91"/>
      <c r="DX338" s="91"/>
      <c r="DY338" s="91"/>
      <c r="DZ338" s="91"/>
      <c r="EA338" s="91"/>
      <c r="EB338" s="91"/>
      <c r="EC338" s="91"/>
      <c r="ED338" s="91"/>
      <c r="EE338" s="91"/>
      <c r="EF338" s="91"/>
      <c r="EG338" s="94"/>
      <c r="EH338" s="94"/>
      <c r="EI338" s="95"/>
      <c r="EJ338" s="95"/>
      <c r="EK338" s="96"/>
      <c r="EL338" s="74"/>
      <c r="EM338" s="74"/>
      <c r="EN338" s="137"/>
      <c r="EO338" s="185"/>
      <c r="EP338" s="185"/>
      <c r="EQ338" s="185" t="s">
        <v>1701</v>
      </c>
      <c r="ER338" s="185" t="s">
        <v>1702</v>
      </c>
      <c r="ES338" s="185" t="s">
        <v>1703</v>
      </c>
      <c r="ET338" s="185"/>
      <c r="EU338" s="185"/>
      <c r="EV338" s="137"/>
      <c r="EW338" s="137"/>
      <c r="EX338" s="356"/>
      <c r="EY338" s="356"/>
      <c r="EZ338" s="356"/>
      <c r="FA338" s="356"/>
      <c r="FB338" s="356"/>
      <c r="FC338" s="356"/>
      <c r="FD338" s="356"/>
      <c r="FE338" s="356"/>
      <c r="FF338" s="248"/>
      <c r="FG338" s="248"/>
      <c r="FH338" s="248"/>
      <c r="FI338" s="240">
        <v>116225</v>
      </c>
      <c r="FJ338" s="409" t="s">
        <v>702</v>
      </c>
      <c r="FK338" s="240">
        <v>49122</v>
      </c>
      <c r="FL338" s="135">
        <v>1</v>
      </c>
      <c r="FM338" s="136"/>
      <c r="FN338" s="136"/>
      <c r="FO338" s="136"/>
      <c r="FP338" s="136"/>
      <c r="FQ338" s="136"/>
      <c r="FR338" s="136"/>
      <c r="FS338" s="136"/>
      <c r="FT338" s="136"/>
      <c r="FU338" s="136"/>
      <c r="FV338" s="136"/>
      <c r="FW338" s="249"/>
      <c r="FX338" s="249"/>
      <c r="FY338" s="249"/>
      <c r="FZ338" s="249"/>
      <c r="GA338" s="249"/>
      <c r="GB338" s="249"/>
      <c r="GC338" s="249"/>
      <c r="GD338" s="249"/>
      <c r="GE338" s="249"/>
      <c r="GF338" s="249"/>
      <c r="GG338" s="249"/>
      <c r="GH338" s="249"/>
      <c r="GI338" s="249"/>
      <c r="GJ338" s="249"/>
      <c r="GK338" s="249"/>
      <c r="GL338" s="249"/>
      <c r="GM338" s="249"/>
      <c r="GN338" s="249"/>
      <c r="GO338" s="249"/>
      <c r="GP338" s="249"/>
      <c r="GQ338" s="249"/>
      <c r="GR338" s="249"/>
      <c r="GS338" s="249"/>
      <c r="GT338" s="249"/>
      <c r="GU338" s="249"/>
      <c r="GV338" s="249"/>
      <c r="GW338" s="249"/>
      <c r="GX338" s="249"/>
      <c r="GY338" s="249"/>
      <c r="GZ338" s="249"/>
      <c r="HA338" s="249"/>
      <c r="HB338" s="249"/>
      <c r="HC338" s="249"/>
      <c r="HD338" s="249"/>
      <c r="HE338" s="249"/>
      <c r="HF338" s="249"/>
      <c r="HG338" s="249"/>
      <c r="HH338" s="249"/>
      <c r="HI338" s="249"/>
      <c r="HJ338" s="249"/>
      <c r="HK338" s="249"/>
      <c r="HL338" s="249"/>
      <c r="HM338" s="249"/>
      <c r="HN338" s="249"/>
      <c r="HO338" s="249"/>
      <c r="HP338" s="249"/>
      <c r="HQ338" s="249"/>
      <c r="HR338" s="249"/>
      <c r="HS338" s="249"/>
      <c r="HT338" s="249"/>
      <c r="HU338" s="249"/>
      <c r="HV338" s="249"/>
      <c r="HW338" s="249"/>
      <c r="HX338" s="249"/>
      <c r="HY338" s="249"/>
      <c r="HZ338" s="249"/>
      <c r="IA338" s="249"/>
      <c r="IB338" s="249"/>
      <c r="IC338" s="249"/>
      <c r="ID338" s="249"/>
      <c r="IE338" s="249"/>
      <c r="IF338" s="249"/>
      <c r="IG338" s="249"/>
      <c r="IH338" s="249"/>
      <c r="II338" s="249"/>
      <c r="IJ338" s="249"/>
      <c r="IK338" s="249"/>
      <c r="IL338" s="249"/>
      <c r="IM338" s="249"/>
      <c r="IN338" s="249"/>
      <c r="IO338" s="249"/>
      <c r="IP338" s="249"/>
      <c r="IQ338" s="249"/>
      <c r="IR338" s="249"/>
      <c r="IS338" s="249"/>
      <c r="IT338" s="249"/>
      <c r="IU338" s="249"/>
      <c r="IV338" s="249"/>
      <c r="IW338" s="249"/>
      <c r="IX338" s="249"/>
      <c r="IY338" s="249"/>
      <c r="IZ338" s="249"/>
      <c r="JA338" s="249"/>
      <c r="JB338" s="249"/>
      <c r="JC338" s="249"/>
      <c r="JD338" s="249"/>
      <c r="JE338" s="249"/>
      <c r="JF338" s="249"/>
      <c r="JG338" s="249"/>
      <c r="JH338" s="249"/>
      <c r="JI338" s="249"/>
      <c r="JJ338" s="249"/>
      <c r="JK338" s="249"/>
      <c r="JL338" s="249"/>
      <c r="JM338" s="249"/>
      <c r="JN338" s="249"/>
      <c r="JO338" s="249"/>
      <c r="JP338" s="249"/>
      <c r="JQ338" s="249"/>
      <c r="JR338" s="249"/>
      <c r="JS338" s="249"/>
      <c r="JT338" s="249"/>
      <c r="JU338" s="249"/>
      <c r="JV338" s="249"/>
      <c r="JW338" s="249"/>
      <c r="JX338" s="249"/>
      <c r="JY338" s="249"/>
      <c r="JZ338" s="249"/>
      <c r="KA338" s="249"/>
      <c r="KB338" s="249"/>
      <c r="KC338" s="249"/>
      <c r="KD338" s="249"/>
      <c r="KE338" s="249"/>
      <c r="KF338" s="249"/>
      <c r="KG338" s="249"/>
      <c r="KH338" s="249"/>
      <c r="KI338" s="249"/>
      <c r="KJ338" s="249"/>
      <c r="KK338" s="249"/>
      <c r="KL338" s="249"/>
      <c r="KM338" s="249"/>
      <c r="KN338" s="249"/>
      <c r="KO338" s="249"/>
      <c r="KP338" s="249"/>
      <c r="KQ338" s="249"/>
      <c r="KR338" s="249"/>
      <c r="KS338" s="249"/>
      <c r="KT338" s="249"/>
      <c r="KU338" s="249"/>
      <c r="KV338" s="249"/>
      <c r="KW338" s="249"/>
      <c r="KX338" s="249"/>
      <c r="KY338" s="249"/>
      <c r="KZ338" s="249"/>
      <c r="LA338" s="249"/>
      <c r="LB338" s="249"/>
      <c r="LC338" s="249"/>
      <c r="LD338" s="249"/>
      <c r="LE338" s="249"/>
      <c r="LF338" s="249"/>
      <c r="LG338" s="249"/>
      <c r="LH338" s="249"/>
      <c r="LI338" s="249"/>
      <c r="LJ338" s="249"/>
      <c r="LK338" s="249"/>
      <c r="LL338" s="249"/>
      <c r="LM338" s="249"/>
      <c r="LN338" s="249"/>
      <c r="LO338" s="249"/>
      <c r="LP338" s="249"/>
      <c r="LQ338" s="249"/>
      <c r="LR338" s="249"/>
      <c r="LS338" s="249"/>
      <c r="LT338" s="249"/>
      <c r="LU338" s="249"/>
      <c r="LV338" s="249"/>
      <c r="LW338" s="249"/>
      <c r="LX338" s="249"/>
      <c r="LY338" s="249"/>
      <c r="LZ338" s="249"/>
      <c r="MA338" s="249"/>
      <c r="MB338" s="249"/>
      <c r="MC338" s="249"/>
      <c r="MD338" s="249"/>
      <c r="ME338" s="249"/>
      <c r="MF338" s="249"/>
      <c r="MG338" s="249"/>
      <c r="MH338" s="249"/>
      <c r="MI338" s="249"/>
      <c r="MJ338" s="249"/>
      <c r="MK338" s="249"/>
      <c r="ML338" s="249"/>
      <c r="MM338" s="249"/>
      <c r="MN338" s="249"/>
      <c r="MO338" s="249"/>
      <c r="MP338" s="249"/>
      <c r="MQ338" s="249"/>
      <c r="MR338" s="249"/>
      <c r="MS338" s="249"/>
      <c r="MT338" s="249"/>
      <c r="MU338" s="249"/>
      <c r="MV338" s="249"/>
      <c r="MW338" s="249"/>
      <c r="MX338" s="249"/>
      <c r="MY338" s="249"/>
      <c r="MZ338" s="249"/>
      <c r="NA338" s="249"/>
      <c r="NB338" s="249"/>
      <c r="NC338" s="249"/>
      <c r="ND338" s="249"/>
      <c r="NE338" s="249"/>
      <c r="NF338" s="249"/>
      <c r="NG338" s="249"/>
      <c r="NH338" s="249"/>
      <c r="NI338" s="249"/>
      <c r="NJ338" s="249"/>
      <c r="NK338" s="249"/>
      <c r="NL338" s="249"/>
      <c r="NM338" s="249"/>
      <c r="NN338" s="249"/>
      <c r="NO338" s="249"/>
      <c r="NP338" s="249"/>
      <c r="NQ338" s="249"/>
      <c r="NR338" s="249"/>
      <c r="NS338" s="249"/>
      <c r="NT338" s="249"/>
      <c r="NU338" s="249"/>
      <c r="NV338" s="249"/>
      <c r="NW338" s="249"/>
      <c r="NX338" s="249"/>
      <c r="NY338" s="249"/>
      <c r="NZ338" s="249"/>
      <c r="OA338" s="249"/>
      <c r="OB338" s="249"/>
      <c r="OC338" s="249"/>
      <c r="OD338" s="249"/>
      <c r="OE338" s="249"/>
      <c r="OF338" s="249"/>
      <c r="OG338" s="249"/>
      <c r="OH338" s="249"/>
      <c r="OI338" s="249"/>
      <c r="OJ338" s="249"/>
      <c r="OK338" s="249"/>
      <c r="OL338" s="249"/>
      <c r="OM338" s="249"/>
      <c r="ON338" s="249"/>
      <c r="OO338" s="249"/>
      <c r="OP338" s="249"/>
      <c r="OQ338" s="249"/>
      <c r="OR338" s="249"/>
      <c r="OS338" s="249"/>
      <c r="OT338" s="249"/>
      <c r="OU338" s="249"/>
      <c r="OV338" s="249"/>
      <c r="OW338" s="249"/>
      <c r="OX338" s="249"/>
      <c r="OY338" s="249"/>
      <c r="OZ338" s="249"/>
      <c r="PA338" s="249"/>
      <c r="PB338" s="249"/>
      <c r="PC338" s="249"/>
      <c r="PD338" s="249"/>
      <c r="PE338" s="249"/>
      <c r="PF338" s="249"/>
      <c r="PG338" s="249"/>
      <c r="PH338" s="249"/>
      <c r="PI338" s="249"/>
      <c r="PJ338" s="249"/>
      <c r="PK338" s="249"/>
      <c r="PL338" s="249"/>
      <c r="PM338" s="249"/>
      <c r="PN338" s="249"/>
      <c r="PO338" s="249"/>
      <c r="PP338" s="249"/>
      <c r="PQ338" s="249"/>
      <c r="PR338" s="249"/>
      <c r="PS338" s="249"/>
      <c r="PT338" s="249"/>
      <c r="PU338" s="249"/>
      <c r="PV338" s="249"/>
      <c r="PW338" s="249"/>
      <c r="PX338" s="249"/>
      <c r="PY338" s="249"/>
      <c r="PZ338" s="249"/>
      <c r="QA338" s="249"/>
      <c r="QB338" s="249"/>
      <c r="QC338" s="249"/>
      <c r="QD338" s="249"/>
      <c r="QE338" s="249"/>
      <c r="QF338" s="249"/>
      <c r="QG338" s="249"/>
      <c r="QH338" s="249"/>
      <c r="QI338" s="249"/>
      <c r="QJ338" s="249"/>
      <c r="QK338" s="249"/>
      <c r="QL338" s="249"/>
      <c r="QM338" s="249"/>
      <c r="QN338" s="249"/>
      <c r="QO338" s="249"/>
      <c r="QP338" s="249"/>
      <c r="QQ338" s="249"/>
      <c r="QR338" s="249"/>
      <c r="QS338" s="249"/>
      <c r="QT338" s="249"/>
      <c r="QU338" s="249"/>
      <c r="QV338" s="249"/>
      <c r="QW338" s="249"/>
      <c r="QX338" s="249"/>
      <c r="QY338" s="249"/>
      <c r="QZ338" s="249"/>
      <c r="RA338" s="249"/>
      <c r="RB338" s="249"/>
      <c r="RC338" s="249"/>
      <c r="RD338" s="249"/>
      <c r="RE338" s="249"/>
      <c r="RF338" s="249"/>
      <c r="RG338" s="249"/>
      <c r="RH338" s="249"/>
      <c r="RI338" s="249"/>
      <c r="RJ338" s="249"/>
      <c r="RK338" s="249"/>
      <c r="RL338" s="249"/>
      <c r="RM338" s="249"/>
      <c r="RN338" s="249"/>
      <c r="RO338" s="249"/>
      <c r="RP338" s="249"/>
      <c r="RQ338" s="249"/>
      <c r="RR338" s="249"/>
      <c r="RS338" s="249"/>
      <c r="RT338" s="249"/>
      <c r="RU338" s="249"/>
      <c r="RV338" s="249"/>
      <c r="RW338" s="249"/>
      <c r="RX338" s="249"/>
      <c r="RY338" s="249"/>
      <c r="RZ338" s="249"/>
      <c r="SA338" s="249"/>
      <c r="SB338" s="249"/>
      <c r="SC338" s="249"/>
      <c r="SD338" s="249"/>
      <c r="SE338" s="249"/>
      <c r="SF338" s="249"/>
      <c r="SG338" s="249"/>
      <c r="SH338" s="249"/>
      <c r="SI338" s="249"/>
      <c r="SJ338" s="249"/>
      <c r="SK338" s="249"/>
      <c r="SL338" s="249"/>
      <c r="SM338" s="249"/>
      <c r="SN338" s="249"/>
      <c r="SO338" s="249"/>
      <c r="SP338" s="249"/>
      <c r="SQ338" s="249"/>
      <c r="SR338" s="249"/>
      <c r="SS338" s="249"/>
      <c r="ST338" s="249"/>
      <c r="SU338" s="249"/>
      <c r="SV338" s="249"/>
      <c r="SW338" s="249"/>
      <c r="SX338" s="249"/>
      <c r="SY338" s="249"/>
      <c r="SZ338" s="249"/>
      <c r="TA338" s="249"/>
      <c r="TB338" s="249"/>
      <c r="TC338" s="249"/>
      <c r="TD338" s="249"/>
      <c r="TE338" s="249"/>
      <c r="TF338" s="249"/>
      <c r="TG338" s="249"/>
      <c r="TH338" s="249"/>
      <c r="TI338" s="249"/>
      <c r="TJ338" s="249"/>
      <c r="TK338" s="249"/>
      <c r="TL338" s="249"/>
      <c r="TM338" s="249"/>
      <c r="TN338" s="249"/>
      <c r="TO338" s="249"/>
      <c r="TP338" s="249"/>
      <c r="TQ338" s="249"/>
      <c r="TR338" s="249"/>
      <c r="TS338" s="249"/>
      <c r="TT338" s="249"/>
      <c r="TU338" s="249"/>
      <c r="TV338" s="249"/>
      <c r="TW338" s="249"/>
      <c r="TX338" s="249"/>
      <c r="TY338" s="249"/>
      <c r="TZ338" s="249"/>
      <c r="UA338" s="249"/>
      <c r="UB338" s="249"/>
      <c r="UC338" s="249"/>
      <c r="UD338" s="249"/>
      <c r="UE338" s="249"/>
      <c r="UF338" s="249"/>
      <c r="UG338" s="249"/>
      <c r="UH338" s="249"/>
      <c r="UI338" s="249"/>
      <c r="UJ338" s="249"/>
      <c r="UK338" s="249"/>
      <c r="UL338" s="249"/>
      <c r="UM338" s="249"/>
      <c r="UN338" s="249"/>
      <c r="UO338" s="249"/>
      <c r="UP338" s="249"/>
      <c r="UQ338" s="249"/>
      <c r="UR338" s="249"/>
      <c r="US338" s="249"/>
      <c r="UT338" s="249"/>
      <c r="UU338" s="249"/>
      <c r="UV338" s="249"/>
      <c r="UW338" s="249"/>
      <c r="UX338" s="249"/>
      <c r="UY338" s="249"/>
      <c r="UZ338" s="249"/>
      <c r="VA338" s="249"/>
      <c r="VB338" s="249"/>
      <c r="VC338" s="249"/>
      <c r="VD338" s="249"/>
      <c r="VE338" s="249"/>
      <c r="VF338" s="249"/>
      <c r="VG338" s="249"/>
      <c r="VH338" s="249"/>
      <c r="VI338" s="249"/>
      <c r="VJ338" s="249"/>
      <c r="VK338" s="249"/>
      <c r="VL338" s="249"/>
      <c r="VM338" s="249"/>
      <c r="VN338" s="249"/>
      <c r="VO338" s="249"/>
      <c r="VP338" s="249"/>
      <c r="VQ338" s="249"/>
      <c r="VR338" s="249"/>
      <c r="VS338" s="249"/>
      <c r="VT338" s="249"/>
      <c r="VU338" s="249"/>
      <c r="VV338" s="249"/>
      <c r="VW338" s="249"/>
      <c r="VX338" s="249"/>
      <c r="VY338" s="249"/>
      <c r="VZ338" s="249"/>
      <c r="WA338" s="249"/>
      <c r="WB338" s="249"/>
      <c r="WC338" s="249"/>
      <c r="WD338" s="249"/>
      <c r="WE338" s="249"/>
      <c r="WF338" s="249"/>
      <c r="WG338" s="249"/>
      <c r="WH338" s="249"/>
      <c r="WI338" s="249"/>
      <c r="WJ338" s="249"/>
      <c r="WK338" s="249"/>
      <c r="WL338" s="249"/>
      <c r="WM338" s="249"/>
      <c r="WN338" s="249"/>
      <c r="WO338" s="249"/>
      <c r="WP338" s="249"/>
      <c r="WQ338" s="249"/>
      <c r="WR338" s="249"/>
      <c r="WS338" s="249"/>
      <c r="WT338" s="249"/>
      <c r="WU338" s="249"/>
      <c r="WV338" s="249"/>
      <c r="WW338" s="249"/>
      <c r="WX338" s="249"/>
      <c r="WY338" s="249"/>
      <c r="WZ338" s="249"/>
      <c r="XA338" s="249"/>
      <c r="XB338" s="249"/>
      <c r="XC338" s="249"/>
      <c r="XD338" s="249"/>
      <c r="XE338" s="249"/>
      <c r="XF338" s="249"/>
      <c r="XG338" s="249"/>
      <c r="XH338" s="249"/>
      <c r="XI338" s="249"/>
      <c r="XJ338" s="249"/>
      <c r="XK338" s="249"/>
      <c r="XL338" s="249"/>
      <c r="XM338" s="249"/>
      <c r="XN338" s="249"/>
      <c r="XO338" s="249"/>
      <c r="XP338" s="249"/>
      <c r="XQ338" s="249"/>
      <c r="XR338" s="249"/>
      <c r="XS338" s="249"/>
      <c r="XT338" s="249"/>
      <c r="XU338" s="249"/>
      <c r="XV338" s="249"/>
      <c r="XW338" s="249"/>
      <c r="XX338" s="249"/>
      <c r="XY338" s="249"/>
      <c r="XZ338" s="249"/>
      <c r="YA338" s="249"/>
      <c r="YB338" s="249"/>
      <c r="YC338" s="249"/>
      <c r="YD338" s="249"/>
      <c r="YE338" s="249"/>
      <c r="YF338" s="249"/>
      <c r="YG338" s="249"/>
      <c r="YH338" s="249"/>
      <c r="YI338" s="249"/>
      <c r="YJ338" s="249"/>
      <c r="YK338" s="249"/>
      <c r="YL338" s="249"/>
      <c r="YM338" s="249"/>
      <c r="YN338" s="249"/>
      <c r="YO338" s="249"/>
      <c r="YP338" s="249"/>
      <c r="YQ338" s="249"/>
      <c r="YR338" s="249"/>
      <c r="YS338" s="249"/>
      <c r="YT338" s="249"/>
      <c r="YU338" s="249"/>
      <c r="YV338" s="249"/>
      <c r="YW338" s="249"/>
      <c r="YX338" s="249"/>
      <c r="YY338" s="249"/>
      <c r="YZ338" s="249"/>
      <c r="ZA338" s="249"/>
      <c r="ZB338" s="249"/>
      <c r="ZC338" s="249"/>
      <c r="ZD338" s="249"/>
      <c r="ZE338" s="249"/>
      <c r="ZF338" s="249"/>
      <c r="ZG338" s="249"/>
      <c r="ZH338" s="249"/>
      <c r="ZI338" s="249"/>
      <c r="ZJ338" s="249"/>
      <c r="ZK338" s="249"/>
      <c r="ZL338" s="249"/>
      <c r="ZM338" s="249"/>
      <c r="ZN338" s="249"/>
      <c r="ZO338" s="249"/>
      <c r="ZP338" s="249"/>
      <c r="ZQ338" s="249"/>
      <c r="ZR338" s="249"/>
      <c r="ZS338" s="249"/>
      <c r="ZT338" s="249"/>
      <c r="ZU338" s="249"/>
      <c r="ZV338" s="249"/>
      <c r="ZW338" s="249"/>
      <c r="ZX338" s="249"/>
      <c r="ZY338" s="249"/>
      <c r="ZZ338" s="249"/>
      <c r="AAA338" s="249"/>
      <c r="AAB338" s="249"/>
      <c r="AAC338" s="249"/>
      <c r="AAD338" s="249"/>
      <c r="AAE338" s="249"/>
      <c r="AAF338" s="249"/>
      <c r="AAG338" s="249"/>
      <c r="AAH338" s="249"/>
      <c r="AAI338" s="249"/>
      <c r="AAJ338" s="249"/>
      <c r="AAK338" s="249"/>
      <c r="AAL338" s="249"/>
      <c r="AAM338" s="249"/>
      <c r="AAN338" s="249"/>
      <c r="AAO338" s="249"/>
      <c r="AAP338" s="249"/>
      <c r="AAQ338" s="249"/>
      <c r="AAR338" s="249"/>
      <c r="AAS338" s="249"/>
      <c r="AAT338" s="249"/>
      <c r="AAU338" s="249"/>
      <c r="AAV338" s="249"/>
      <c r="AAW338" s="249"/>
      <c r="AAX338" s="249"/>
      <c r="AAY338" s="249"/>
      <c r="AAZ338" s="249"/>
      <c r="ABA338" s="249"/>
      <c r="ABB338" s="249"/>
      <c r="ABC338" s="249"/>
      <c r="ABD338" s="249"/>
      <c r="ABE338" s="249"/>
      <c r="ABF338" s="249"/>
      <c r="ABG338" s="249"/>
      <c r="ABH338" s="249"/>
      <c r="ABI338" s="249"/>
      <c r="ABJ338" s="249"/>
      <c r="ABK338" s="249"/>
      <c r="ABL338" s="249"/>
      <c r="ABM338" s="249"/>
      <c r="ABN338" s="249"/>
      <c r="ABO338" s="249"/>
      <c r="ABP338" s="249"/>
      <c r="ABQ338" s="249"/>
      <c r="ABR338" s="249"/>
      <c r="ABS338" s="249"/>
      <c r="ABT338" s="249"/>
      <c r="ABU338" s="249"/>
      <c r="ABV338" s="249"/>
      <c r="ABW338" s="249"/>
      <c r="ABX338" s="249"/>
      <c r="ABY338" s="249"/>
      <c r="ABZ338" s="249"/>
      <c r="ACA338" s="249"/>
      <c r="ACB338" s="249"/>
      <c r="ACC338" s="249"/>
      <c r="ACD338" s="249"/>
      <c r="ACE338" s="249"/>
      <c r="ACF338" s="249"/>
      <c r="ACG338" s="249"/>
      <c r="ACH338" s="249"/>
      <c r="ACI338" s="249"/>
      <c r="ACJ338" s="249"/>
      <c r="ACK338" s="249"/>
      <c r="ACL338" s="249"/>
      <c r="ACM338" s="249"/>
      <c r="ACN338" s="249"/>
      <c r="ACO338" s="249"/>
      <c r="ACP338" s="249"/>
      <c r="ACQ338" s="249"/>
      <c r="ACR338" s="249"/>
      <c r="ACS338" s="249"/>
      <c r="ACT338" s="249"/>
      <c r="ACU338" s="249"/>
      <c r="ACV338" s="249"/>
      <c r="ACW338" s="249"/>
      <c r="ACX338" s="249"/>
      <c r="ACY338" s="249"/>
      <c r="ACZ338" s="249"/>
      <c r="ADA338" s="249"/>
      <c r="ADB338" s="249"/>
      <c r="ADC338" s="249"/>
      <c r="ADD338" s="249"/>
      <c r="ADE338" s="249"/>
      <c r="ADF338" s="249"/>
      <c r="ADG338" s="249"/>
      <c r="ADH338" s="249"/>
      <c r="ADI338" s="249"/>
      <c r="ADJ338" s="249"/>
      <c r="ADK338" s="249"/>
      <c r="ADL338" s="249"/>
      <c r="ADM338" s="249"/>
      <c r="ADN338" s="249"/>
      <c r="ADO338" s="249"/>
      <c r="ADP338" s="249"/>
      <c r="ADQ338" s="249"/>
      <c r="ADR338" s="249"/>
      <c r="ADS338" s="249"/>
      <c r="ADT338" s="249"/>
      <c r="ADU338" s="249"/>
      <c r="ADV338" s="249"/>
      <c r="ADW338" s="249"/>
      <c r="ADX338" s="249"/>
      <c r="ADY338" s="249"/>
      <c r="ADZ338" s="249"/>
      <c r="AEA338" s="249"/>
      <c r="AEB338" s="249"/>
      <c r="AEC338" s="249"/>
      <c r="AED338" s="249"/>
      <c r="AEE338" s="249"/>
      <c r="AEF338" s="249"/>
      <c r="AEG338" s="249"/>
      <c r="AEH338" s="249"/>
      <c r="AEI338" s="249"/>
      <c r="AEJ338" s="249"/>
      <c r="AEK338" s="249"/>
      <c r="AEL338" s="249"/>
      <c r="AEM338" s="249"/>
      <c r="AEN338" s="249"/>
      <c r="AEO338" s="249"/>
      <c r="AEP338" s="249"/>
      <c r="AEQ338" s="249"/>
      <c r="AER338" s="249"/>
      <c r="AES338" s="249"/>
      <c r="AET338" s="249"/>
      <c r="AEU338" s="249"/>
      <c r="AEV338" s="249"/>
      <c r="AEW338" s="249"/>
      <c r="AEX338" s="249"/>
      <c r="AEY338" s="249"/>
      <c r="AEZ338" s="249"/>
      <c r="AFA338" s="249"/>
      <c r="AFB338" s="249"/>
      <c r="AFC338" s="249"/>
      <c r="AFD338" s="249"/>
      <c r="AFE338" s="249"/>
      <c r="AFF338" s="249"/>
      <c r="AFG338" s="249"/>
      <c r="AFH338" s="249"/>
      <c r="AFI338" s="249"/>
      <c r="AFJ338" s="249"/>
      <c r="AFK338" s="249"/>
      <c r="AFL338" s="249"/>
      <c r="AFM338" s="249"/>
      <c r="AFN338" s="249"/>
      <c r="AFO338" s="249"/>
      <c r="AFP338" s="249"/>
      <c r="AFQ338" s="249"/>
      <c r="AFR338" s="249"/>
      <c r="AFS338" s="249"/>
      <c r="AFT338" s="249"/>
      <c r="AFU338" s="249"/>
      <c r="AFV338" s="249"/>
      <c r="AFW338" s="249"/>
      <c r="AFX338" s="249"/>
      <c r="AFY338" s="249"/>
      <c r="AFZ338" s="249"/>
      <c r="AGA338" s="249"/>
      <c r="AGB338" s="249"/>
      <c r="AGC338" s="249"/>
      <c r="AGD338" s="249"/>
      <c r="AGE338" s="249"/>
      <c r="AGF338" s="249"/>
      <c r="AGG338" s="249"/>
      <c r="AGH338" s="249"/>
      <c r="AGI338" s="249"/>
      <c r="AGJ338" s="249"/>
      <c r="AGK338" s="249"/>
      <c r="AGL338" s="249"/>
      <c r="AGM338" s="249"/>
      <c r="AGN338" s="249"/>
      <c r="AGO338" s="249"/>
      <c r="AGP338" s="249"/>
      <c r="AGQ338" s="249"/>
      <c r="AGR338" s="249"/>
      <c r="AGS338" s="249"/>
      <c r="AGT338" s="249"/>
      <c r="AGU338" s="249"/>
      <c r="AGV338" s="249"/>
      <c r="AGW338" s="249"/>
      <c r="AGX338" s="249"/>
      <c r="AGY338" s="249"/>
      <c r="AGZ338" s="249"/>
      <c r="AHA338" s="249"/>
      <c r="AHB338" s="249"/>
      <c r="AHC338" s="249"/>
      <c r="AHD338" s="249"/>
      <c r="AHE338" s="249"/>
      <c r="AHF338" s="249"/>
      <c r="AHG338" s="249"/>
      <c r="AHH338" s="249"/>
      <c r="AHI338" s="249"/>
      <c r="AHJ338" s="249"/>
      <c r="AHK338" s="249"/>
      <c r="AHL338" s="249"/>
      <c r="AHM338" s="249"/>
      <c r="AHN338" s="249"/>
      <c r="AHO338" s="249"/>
      <c r="AHP338" s="249"/>
      <c r="AHQ338" s="249"/>
      <c r="AHR338" s="249"/>
      <c r="AHS338" s="249"/>
      <c r="AHT338" s="249"/>
      <c r="AHU338" s="249"/>
      <c r="AHV338" s="249"/>
      <c r="AHW338" s="249"/>
      <c r="AHX338" s="249"/>
      <c r="AHY338" s="249"/>
      <c r="AHZ338" s="249"/>
      <c r="AIA338" s="249"/>
      <c r="AIB338" s="249"/>
      <c r="AIC338" s="249"/>
      <c r="AID338" s="249"/>
      <c r="AIE338" s="249"/>
      <c r="AIF338" s="249"/>
      <c r="AIG338" s="249"/>
      <c r="AIH338" s="249"/>
      <c r="AII338" s="249"/>
      <c r="AIJ338" s="249"/>
      <c r="AIK338" s="249"/>
      <c r="AIL338" s="249"/>
      <c r="AIM338" s="249"/>
      <c r="AIN338" s="249"/>
      <c r="AIO338" s="249"/>
      <c r="AIP338" s="249"/>
      <c r="AIQ338" s="249"/>
      <c r="AIR338" s="249"/>
      <c r="AIS338" s="249"/>
      <c r="AIT338" s="249"/>
      <c r="AIU338" s="249"/>
      <c r="AIV338" s="249"/>
      <c r="AIW338" s="249"/>
      <c r="AIX338" s="249"/>
      <c r="AIY338" s="249"/>
      <c r="AIZ338" s="249"/>
      <c r="AJA338" s="249"/>
      <c r="AJB338" s="249"/>
      <c r="AJC338" s="249"/>
      <c r="AJD338" s="249"/>
      <c r="AJE338" s="249"/>
      <c r="AJF338" s="249"/>
      <c r="AJG338" s="249"/>
      <c r="AJH338" s="249"/>
      <c r="AJI338" s="249"/>
      <c r="AJJ338" s="249"/>
      <c r="AJK338" s="249"/>
      <c r="AJL338" s="249"/>
      <c r="AJM338" s="249"/>
      <c r="AJN338" s="249"/>
      <c r="AJO338" s="249"/>
      <c r="AJP338" s="249"/>
      <c r="AJQ338" s="249"/>
      <c r="AJR338" s="249"/>
      <c r="AJS338" s="249"/>
      <c r="AJT338" s="249"/>
      <c r="AJU338" s="249"/>
      <c r="AJV338" s="249"/>
      <c r="AJW338" s="249"/>
      <c r="AJX338" s="249"/>
      <c r="AJY338" s="249"/>
      <c r="AJZ338" s="249"/>
      <c r="AKA338" s="249"/>
      <c r="AKB338" s="249"/>
      <c r="AKC338" s="249"/>
      <c r="AKD338" s="249"/>
      <c r="AKE338" s="249"/>
      <c r="AKF338" s="249"/>
      <c r="AKG338" s="249"/>
      <c r="AKH338" s="249"/>
      <c r="AKI338" s="249"/>
      <c r="AKJ338" s="249"/>
      <c r="AKK338" s="249"/>
      <c r="AKL338" s="249"/>
      <c r="AKM338" s="249"/>
      <c r="AKN338" s="249"/>
      <c r="AKO338" s="249"/>
      <c r="AKP338" s="249"/>
      <c r="AKQ338" s="249"/>
      <c r="AKR338" s="249"/>
      <c r="AKS338" s="249"/>
      <c r="AKT338" s="249"/>
      <c r="AKU338" s="249"/>
      <c r="AKV338" s="249"/>
      <c r="AKW338" s="249"/>
      <c r="AKX338" s="249"/>
      <c r="AKY338" s="249"/>
      <c r="AKZ338" s="249"/>
      <c r="ALA338" s="249"/>
      <c r="ALB338" s="249"/>
      <c r="ALC338" s="249"/>
      <c r="ALD338" s="249"/>
      <c r="ALE338" s="249"/>
      <c r="ALF338" s="249"/>
      <c r="ALG338" s="249"/>
      <c r="ALH338" s="249"/>
      <c r="ALI338" s="249"/>
      <c r="ALJ338" s="249"/>
      <c r="ALK338" s="249"/>
      <c r="ALL338" s="249"/>
      <c r="ALM338" s="249"/>
      <c r="ALN338" s="249"/>
      <c r="ALO338" s="249"/>
      <c r="ALP338" s="249"/>
      <c r="ALQ338" s="249"/>
      <c r="ALR338" s="249"/>
      <c r="ALS338" s="249"/>
      <c r="ALT338" s="249"/>
      <c r="ALU338" s="249"/>
      <c r="ALV338" s="249"/>
      <c r="ALW338" s="249"/>
      <c r="ALX338" s="249"/>
      <c r="ALY338" s="249"/>
      <c r="ALZ338" s="249"/>
      <c r="AMA338" s="249"/>
      <c r="AMB338" s="249"/>
      <c r="AMC338" s="249"/>
      <c r="AMD338" s="249"/>
      <c r="AME338" s="249"/>
      <c r="AMF338" s="249"/>
      <c r="AMG338" s="249"/>
      <c r="AMH338" s="249"/>
      <c r="AMI338" s="249"/>
      <c r="AMJ338" s="249"/>
      <c r="AMK338" s="249"/>
      <c r="AML338" s="249"/>
      <c r="AMM338" s="249"/>
      <c r="AMN338" s="249"/>
      <c r="AMO338" s="249"/>
      <c r="AMP338" s="249"/>
      <c r="AMQ338" s="249"/>
      <c r="AMR338" s="249"/>
      <c r="AMS338" s="249"/>
      <c r="AMT338" s="249"/>
      <c r="AMU338" s="249"/>
      <c r="AMV338" s="249"/>
      <c r="AMW338" s="249"/>
      <c r="AMX338" s="249"/>
      <c r="AMY338" s="249"/>
      <c r="AMZ338" s="249"/>
      <c r="ANA338" s="249"/>
      <c r="ANB338" s="249"/>
      <c r="ANC338" s="249"/>
      <c r="AND338" s="249"/>
      <c r="ANE338" s="249"/>
      <c r="ANF338" s="249"/>
      <c r="ANG338" s="249"/>
      <c r="ANH338" s="249"/>
      <c r="ANI338" s="249"/>
      <c r="ANJ338" s="249"/>
      <c r="ANK338" s="249"/>
      <c r="ANL338" s="249"/>
      <c r="ANM338" s="249"/>
      <c r="ANN338" s="249"/>
      <c r="ANO338" s="249"/>
      <c r="ANP338" s="249"/>
      <c r="ANQ338" s="249"/>
      <c r="ANR338" s="249"/>
      <c r="ANS338" s="249"/>
      <c r="ANT338" s="249"/>
      <c r="ANU338" s="249"/>
      <c r="ANV338" s="249"/>
      <c r="ANW338" s="249"/>
      <c r="ANX338" s="249"/>
      <c r="ANY338" s="249"/>
      <c r="ANZ338" s="249"/>
      <c r="AOA338" s="249"/>
      <c r="AOB338" s="249"/>
      <c r="AOC338" s="249"/>
      <c r="AOD338" s="249"/>
      <c r="AOE338" s="249"/>
      <c r="AOF338" s="249"/>
      <c r="AOG338" s="249"/>
      <c r="AOH338" s="249"/>
      <c r="AOI338" s="249"/>
      <c r="AOJ338" s="249"/>
      <c r="AOK338" s="249"/>
      <c r="AOL338" s="249"/>
      <c r="AOM338" s="249"/>
      <c r="AON338" s="249"/>
      <c r="AOO338" s="249"/>
      <c r="AOP338" s="249"/>
      <c r="AOQ338" s="249"/>
      <c r="AOR338" s="249"/>
      <c r="AOS338" s="249"/>
      <c r="AOT338" s="249"/>
      <c r="AOU338" s="249"/>
      <c r="AOV338" s="249"/>
      <c r="AOW338" s="249"/>
      <c r="AOX338" s="249"/>
      <c r="AOY338" s="249"/>
      <c r="AOZ338" s="249"/>
      <c r="APA338" s="249"/>
      <c r="APB338" s="249"/>
      <c r="APC338" s="249"/>
      <c r="APD338" s="249"/>
      <c r="APE338" s="249"/>
      <c r="APF338" s="249"/>
      <c r="APG338" s="249"/>
      <c r="APH338" s="249"/>
      <c r="API338" s="249"/>
      <c r="APJ338" s="249"/>
      <c r="APK338" s="249"/>
      <c r="APL338" s="249"/>
      <c r="APM338" s="249"/>
      <c r="APN338" s="249"/>
      <c r="APO338" s="249"/>
      <c r="APP338" s="249"/>
    </row>
    <row r="339" spans="1:1108" s="252" customFormat="1">
      <c r="A339" s="42">
        <v>622</v>
      </c>
      <c r="B339" s="168">
        <v>325</v>
      </c>
      <c r="C339" s="102" t="s">
        <v>1705</v>
      </c>
      <c r="D339" s="174" t="s">
        <v>1706</v>
      </c>
      <c r="E339" s="74" t="s">
        <v>1707</v>
      </c>
      <c r="F339" s="302" t="s">
        <v>1709</v>
      </c>
      <c r="G339" s="310" t="s">
        <v>1708</v>
      </c>
      <c r="H339" s="310" t="s">
        <v>1711</v>
      </c>
      <c r="I339" s="310" t="s">
        <v>1710</v>
      </c>
      <c r="J339" s="173" t="s">
        <v>1712</v>
      </c>
      <c r="K339" s="173" t="s">
        <v>1713</v>
      </c>
      <c r="L339" s="74" t="s">
        <v>1714</v>
      </c>
      <c r="M339" s="10" t="s">
        <v>1715</v>
      </c>
      <c r="N339" s="74"/>
      <c r="O339" s="177">
        <v>111687</v>
      </c>
      <c r="P339" s="401">
        <v>89</v>
      </c>
      <c r="Q339" s="401" t="s">
        <v>0</v>
      </c>
      <c r="R339" s="401">
        <v>31</v>
      </c>
      <c r="S339" s="109" t="s">
        <v>0</v>
      </c>
      <c r="T339" s="109">
        <v>1</v>
      </c>
      <c r="U339" s="109" t="s">
        <v>0</v>
      </c>
      <c r="V339" s="109"/>
      <c r="W339" s="109" t="s">
        <v>0</v>
      </c>
      <c r="X339" s="109"/>
      <c r="Y339" s="109" t="s">
        <v>0</v>
      </c>
      <c r="Z339" s="109"/>
      <c r="AA339" s="109" t="s">
        <v>0</v>
      </c>
      <c r="AB339" s="109"/>
      <c r="AC339" s="109" t="s">
        <v>0</v>
      </c>
      <c r="AD339" s="109"/>
      <c r="AE339" s="109" t="s">
        <v>0</v>
      </c>
      <c r="AF339" s="77"/>
      <c r="AG339" s="78"/>
      <c r="AH339" s="78"/>
      <c r="AI339" s="77" t="s">
        <v>0</v>
      </c>
      <c r="AJ339" s="78"/>
      <c r="AK339" s="78"/>
      <c r="AL339" s="25" t="s">
        <v>11</v>
      </c>
      <c r="AM339" s="25"/>
      <c r="AN339" s="25"/>
      <c r="AO339" s="25"/>
      <c r="AP339" s="111"/>
      <c r="AQ339" s="111" t="s">
        <v>7</v>
      </c>
      <c r="AR339" s="83"/>
      <c r="AS339" s="83"/>
      <c r="AT339" s="265"/>
      <c r="AU339" s="266"/>
      <c r="AV339" s="266"/>
      <c r="AW339" s="74" t="s">
        <v>206</v>
      </c>
      <c r="AX339" s="74" t="s">
        <v>207</v>
      </c>
      <c r="AY339" s="74" t="s">
        <v>208</v>
      </c>
      <c r="AZ339" s="74" t="s">
        <v>209</v>
      </c>
      <c r="BA339" s="152" t="s">
        <v>12</v>
      </c>
      <c r="BB339" s="419" t="s">
        <v>1520</v>
      </c>
      <c r="BC339" s="419" t="s">
        <v>1521</v>
      </c>
      <c r="BD339" s="419" t="s">
        <v>1522</v>
      </c>
      <c r="BE339" s="95" t="s">
        <v>1707</v>
      </c>
      <c r="BF339" s="96" t="s">
        <v>1716</v>
      </c>
      <c r="BG339" s="96" t="s">
        <v>1717</v>
      </c>
      <c r="BH339" s="96" t="s">
        <v>1718</v>
      </c>
      <c r="BI339" s="249"/>
      <c r="BJ339" s="249"/>
      <c r="BK339" s="249"/>
      <c r="BL339" s="249"/>
      <c r="BM339" s="154" t="s">
        <v>1719</v>
      </c>
      <c r="BN339" s="154" t="s">
        <v>1699</v>
      </c>
      <c r="BO339" s="154" t="s">
        <v>1700</v>
      </c>
      <c r="BP339" s="154" t="s">
        <v>1699</v>
      </c>
      <c r="BQ339" s="154" t="s">
        <v>1720</v>
      </c>
      <c r="BR339" s="154" t="s">
        <v>1721</v>
      </c>
      <c r="BS339" s="121" t="s">
        <v>1722</v>
      </c>
      <c r="BT339" s="121" t="s">
        <v>1723</v>
      </c>
      <c r="BU339" s="121" t="s">
        <v>1719</v>
      </c>
      <c r="BV339" s="121" t="s">
        <v>1699</v>
      </c>
      <c r="BW339" s="121" t="s">
        <v>1700</v>
      </c>
      <c r="BX339" s="121" t="s">
        <v>1699</v>
      </c>
      <c r="BY339" s="121" t="s">
        <v>283</v>
      </c>
      <c r="BZ339" s="154"/>
      <c r="CA339" s="154"/>
      <c r="CB339" s="154"/>
      <c r="CC339" s="154"/>
      <c r="CD339" s="154"/>
      <c r="CE339" s="154"/>
      <c r="CF339" s="154"/>
      <c r="CG339" s="154"/>
      <c r="CH339" s="154"/>
      <c r="CI339" s="154"/>
      <c r="CJ339" s="154"/>
      <c r="CK339" s="91"/>
      <c r="CL339" s="91"/>
      <c r="CM339" s="91"/>
      <c r="CN339" s="91"/>
      <c r="CO339" s="91"/>
      <c r="CP339" s="91"/>
      <c r="CQ339" s="91"/>
      <c r="CR339" s="91"/>
      <c r="CS339" s="91"/>
      <c r="CT339" s="91"/>
      <c r="CU339" s="91"/>
      <c r="CV339" s="91"/>
      <c r="CW339" s="91"/>
      <c r="CX339" s="91"/>
      <c r="CY339" s="91"/>
      <c r="CZ339" s="91"/>
      <c r="DA339" s="92"/>
      <c r="DB339" s="92"/>
      <c r="DC339" s="92"/>
      <c r="DD339" s="92"/>
      <c r="DE339" s="91" t="s">
        <v>12</v>
      </c>
      <c r="DF339" s="92"/>
      <c r="DG339" s="91"/>
      <c r="DH339" s="91"/>
      <c r="DI339" s="92"/>
      <c r="DJ339" s="91"/>
      <c r="DK339" s="91"/>
      <c r="DL339" s="91"/>
      <c r="DM339" s="127" t="s">
        <v>283</v>
      </c>
      <c r="DN339" s="127" t="s">
        <v>283</v>
      </c>
      <c r="DO339" s="127" t="s">
        <v>283</v>
      </c>
      <c r="DP339" s="127"/>
      <c r="DQ339" s="91"/>
      <c r="DR339" s="91"/>
      <c r="DS339" s="91"/>
      <c r="DT339" s="91"/>
      <c r="DU339" s="91"/>
      <c r="DV339" s="91"/>
      <c r="DW339" s="91"/>
      <c r="DX339" s="91"/>
      <c r="DY339" s="91"/>
      <c r="DZ339" s="91"/>
      <c r="EA339" s="91"/>
      <c r="EB339" s="91"/>
      <c r="EC339" s="91"/>
      <c r="ED339" s="91"/>
      <c r="EE339" s="91"/>
      <c r="EF339" s="91"/>
      <c r="EG339" s="94"/>
      <c r="EH339" s="94"/>
      <c r="EI339" s="95"/>
      <c r="EJ339" s="95"/>
      <c r="EK339" s="96"/>
      <c r="EL339" s="74"/>
      <c r="EM339" s="74"/>
      <c r="EN339" s="137"/>
      <c r="EO339" s="185"/>
      <c r="EP339" s="185"/>
      <c r="EQ339" s="185" t="s">
        <v>1724</v>
      </c>
      <c r="ER339" s="185" t="s">
        <v>1714</v>
      </c>
      <c r="ES339" s="185" t="s">
        <v>1725</v>
      </c>
      <c r="ET339" s="185"/>
      <c r="EU339" s="185"/>
      <c r="EV339" s="137"/>
      <c r="EW339" s="137"/>
      <c r="EX339" s="356"/>
      <c r="EY339" s="356"/>
      <c r="EZ339" s="356"/>
      <c r="FA339" s="356"/>
      <c r="FB339" s="356"/>
      <c r="FC339" s="356"/>
      <c r="FD339" s="356"/>
      <c r="FE339" s="356"/>
      <c r="FF339" s="248"/>
      <c r="FG339" s="248"/>
      <c r="FH339" s="248"/>
      <c r="FI339" s="248"/>
      <c r="FJ339" s="248"/>
      <c r="FK339" s="248"/>
      <c r="FL339" s="135">
        <v>1</v>
      </c>
      <c r="FM339" s="136"/>
      <c r="FN339" s="136"/>
      <c r="FO339" s="136"/>
      <c r="FP339" s="136"/>
      <c r="FQ339" s="136"/>
      <c r="FR339" s="136"/>
      <c r="FS339" s="136"/>
      <c r="FT339" s="136"/>
      <c r="FU339" s="136"/>
      <c r="FV339" s="136"/>
      <c r="FW339" s="249"/>
      <c r="FX339" s="249"/>
      <c r="FY339" s="249"/>
      <c r="FZ339" s="249"/>
      <c r="GA339" s="249"/>
      <c r="GB339" s="249"/>
      <c r="GC339" s="249"/>
      <c r="GD339" s="249"/>
      <c r="GE339" s="249"/>
      <c r="GF339" s="249"/>
      <c r="GG339" s="249"/>
      <c r="GH339" s="249"/>
      <c r="GI339" s="249"/>
      <c r="GJ339" s="249"/>
      <c r="GK339" s="249"/>
      <c r="GL339" s="249"/>
      <c r="GM339" s="249"/>
      <c r="GN339" s="249"/>
      <c r="GO339" s="249"/>
      <c r="GP339" s="249"/>
      <c r="GQ339" s="249"/>
      <c r="GR339" s="249"/>
      <c r="GS339" s="249"/>
      <c r="GT339" s="249"/>
      <c r="GU339" s="249"/>
      <c r="GV339" s="249"/>
      <c r="GW339" s="249"/>
      <c r="GX339" s="249"/>
      <c r="GY339" s="249"/>
      <c r="GZ339" s="249"/>
      <c r="HA339" s="249"/>
      <c r="HB339" s="249"/>
      <c r="HC339" s="249"/>
      <c r="HD339" s="249"/>
      <c r="HE339" s="249"/>
      <c r="HF339" s="249"/>
      <c r="HG339" s="249"/>
      <c r="HH339" s="249"/>
      <c r="HI339" s="249"/>
      <c r="HJ339" s="249"/>
      <c r="HK339" s="249"/>
      <c r="HL339" s="249"/>
      <c r="HM339" s="249"/>
      <c r="HN339" s="249"/>
      <c r="HO339" s="249"/>
      <c r="HP339" s="249"/>
      <c r="HQ339" s="249"/>
      <c r="HR339" s="249"/>
      <c r="HS339" s="249"/>
      <c r="HT339" s="249"/>
      <c r="HU339" s="249"/>
      <c r="HV339" s="249"/>
      <c r="HW339" s="249"/>
      <c r="HX339" s="249"/>
      <c r="HY339" s="249"/>
      <c r="HZ339" s="249"/>
      <c r="IA339" s="249"/>
      <c r="IB339" s="249"/>
      <c r="IC339" s="249"/>
      <c r="ID339" s="249"/>
      <c r="IE339" s="249"/>
      <c r="IF339" s="249"/>
      <c r="IG339" s="249"/>
      <c r="IH339" s="249"/>
      <c r="II339" s="249"/>
      <c r="IJ339" s="249"/>
      <c r="IK339" s="249"/>
      <c r="IL339" s="249"/>
      <c r="IM339" s="249"/>
      <c r="IN339" s="249"/>
      <c r="IO339" s="249"/>
      <c r="IP339" s="249"/>
      <c r="IQ339" s="249"/>
      <c r="IR339" s="249"/>
      <c r="IS339" s="249"/>
      <c r="IT339" s="249"/>
      <c r="IU339" s="249"/>
      <c r="IV339" s="249"/>
      <c r="IW339" s="249"/>
      <c r="IX339" s="249"/>
      <c r="IY339" s="249"/>
      <c r="IZ339" s="249"/>
      <c r="JA339" s="249"/>
      <c r="JB339" s="249"/>
      <c r="JC339" s="249"/>
      <c r="JD339" s="249"/>
      <c r="JE339" s="249"/>
      <c r="JF339" s="249"/>
      <c r="JG339" s="249"/>
      <c r="JH339" s="249"/>
      <c r="JI339" s="249"/>
      <c r="JJ339" s="249"/>
      <c r="JK339" s="249"/>
      <c r="JL339" s="249"/>
      <c r="JM339" s="249"/>
      <c r="JN339" s="249"/>
      <c r="JO339" s="249"/>
      <c r="JP339" s="249"/>
      <c r="JQ339" s="249"/>
      <c r="JR339" s="249"/>
      <c r="JS339" s="249"/>
      <c r="JT339" s="249"/>
      <c r="JU339" s="249"/>
      <c r="JV339" s="249"/>
      <c r="JW339" s="249"/>
      <c r="JX339" s="249"/>
      <c r="JY339" s="249"/>
      <c r="JZ339" s="249"/>
      <c r="KA339" s="249"/>
      <c r="KB339" s="249"/>
      <c r="KC339" s="249"/>
      <c r="KD339" s="249"/>
      <c r="KE339" s="249"/>
      <c r="KF339" s="249"/>
      <c r="KG339" s="249"/>
      <c r="KH339" s="249"/>
      <c r="KI339" s="249"/>
      <c r="KJ339" s="249"/>
      <c r="KK339" s="249"/>
      <c r="KL339" s="249"/>
      <c r="KM339" s="249"/>
      <c r="KN339" s="249"/>
      <c r="KO339" s="249"/>
      <c r="KP339" s="249"/>
      <c r="KQ339" s="249"/>
      <c r="KR339" s="249"/>
      <c r="KS339" s="249"/>
      <c r="KT339" s="249"/>
      <c r="KU339" s="249"/>
      <c r="KV339" s="249"/>
      <c r="KW339" s="249"/>
      <c r="KX339" s="249"/>
      <c r="KY339" s="249"/>
      <c r="KZ339" s="249"/>
      <c r="LA339" s="249"/>
      <c r="LB339" s="249"/>
      <c r="LC339" s="249"/>
      <c r="LD339" s="249"/>
      <c r="LE339" s="249"/>
      <c r="LF339" s="249"/>
      <c r="LG339" s="249"/>
      <c r="LH339" s="249"/>
      <c r="LI339" s="249"/>
      <c r="LJ339" s="249"/>
      <c r="LK339" s="249"/>
      <c r="LL339" s="249"/>
      <c r="LM339" s="249"/>
      <c r="LN339" s="249"/>
      <c r="LO339" s="249"/>
      <c r="LP339" s="249"/>
      <c r="LQ339" s="249"/>
      <c r="LR339" s="249"/>
      <c r="LS339" s="249"/>
      <c r="LT339" s="249"/>
      <c r="LU339" s="249"/>
      <c r="LV339" s="249"/>
      <c r="LW339" s="249"/>
      <c r="LX339" s="249"/>
      <c r="LY339" s="249"/>
      <c r="LZ339" s="249"/>
      <c r="MA339" s="249"/>
      <c r="MB339" s="249"/>
      <c r="MC339" s="249"/>
      <c r="MD339" s="249"/>
      <c r="ME339" s="249"/>
      <c r="MF339" s="249"/>
      <c r="MG339" s="249"/>
      <c r="MH339" s="249"/>
      <c r="MI339" s="249"/>
      <c r="MJ339" s="249"/>
      <c r="MK339" s="249"/>
      <c r="ML339" s="249"/>
      <c r="MM339" s="249"/>
      <c r="MN339" s="249"/>
      <c r="MO339" s="249"/>
      <c r="MP339" s="249"/>
      <c r="MQ339" s="249"/>
      <c r="MR339" s="249"/>
      <c r="MS339" s="249"/>
      <c r="MT339" s="249"/>
      <c r="MU339" s="249"/>
      <c r="MV339" s="249"/>
      <c r="MW339" s="249"/>
      <c r="MX339" s="249"/>
      <c r="MY339" s="249"/>
      <c r="MZ339" s="249"/>
      <c r="NA339" s="249"/>
      <c r="NB339" s="249"/>
      <c r="NC339" s="249"/>
      <c r="ND339" s="249"/>
      <c r="NE339" s="249"/>
      <c r="NF339" s="249"/>
      <c r="NG339" s="249"/>
      <c r="NH339" s="249"/>
      <c r="NI339" s="249"/>
      <c r="NJ339" s="249"/>
      <c r="NK339" s="249"/>
      <c r="NL339" s="249"/>
      <c r="NM339" s="249"/>
      <c r="NN339" s="249"/>
      <c r="NO339" s="249"/>
      <c r="NP339" s="249"/>
      <c r="NQ339" s="249"/>
      <c r="NR339" s="249"/>
      <c r="NS339" s="249"/>
      <c r="NT339" s="249"/>
      <c r="NU339" s="249"/>
      <c r="NV339" s="249"/>
      <c r="NW339" s="249"/>
      <c r="NX339" s="249"/>
      <c r="NY339" s="249"/>
      <c r="NZ339" s="249"/>
      <c r="OA339" s="249"/>
      <c r="OB339" s="249"/>
      <c r="OC339" s="249"/>
      <c r="OD339" s="249"/>
      <c r="OE339" s="249"/>
      <c r="OF339" s="249"/>
      <c r="OG339" s="249"/>
      <c r="OH339" s="249"/>
      <c r="OI339" s="249"/>
      <c r="OJ339" s="249"/>
      <c r="OK339" s="249"/>
      <c r="OL339" s="249"/>
      <c r="OM339" s="249"/>
      <c r="ON339" s="249"/>
      <c r="OO339" s="249"/>
      <c r="OP339" s="249"/>
      <c r="OQ339" s="249"/>
      <c r="OR339" s="249"/>
      <c r="OS339" s="249"/>
      <c r="OT339" s="249"/>
      <c r="OU339" s="249"/>
      <c r="OV339" s="249"/>
      <c r="OW339" s="249"/>
      <c r="OX339" s="249"/>
      <c r="OY339" s="249"/>
      <c r="OZ339" s="249"/>
      <c r="PA339" s="249"/>
      <c r="PB339" s="249"/>
      <c r="PC339" s="249"/>
      <c r="PD339" s="249"/>
      <c r="PE339" s="249"/>
      <c r="PF339" s="249"/>
      <c r="PG339" s="249"/>
      <c r="PH339" s="249"/>
      <c r="PI339" s="249"/>
      <c r="PJ339" s="249"/>
      <c r="PK339" s="249"/>
      <c r="PL339" s="249"/>
      <c r="PM339" s="249"/>
      <c r="PN339" s="249"/>
      <c r="PO339" s="249"/>
      <c r="PP339" s="249"/>
      <c r="PQ339" s="249"/>
      <c r="PR339" s="249"/>
      <c r="PS339" s="249"/>
      <c r="PT339" s="249"/>
      <c r="PU339" s="249"/>
      <c r="PV339" s="249"/>
      <c r="PW339" s="249"/>
      <c r="PX339" s="249"/>
      <c r="PY339" s="249"/>
      <c r="PZ339" s="249"/>
      <c r="QA339" s="249"/>
      <c r="QB339" s="249"/>
      <c r="QC339" s="249"/>
      <c r="QD339" s="249"/>
      <c r="QE339" s="249"/>
      <c r="QF339" s="249"/>
      <c r="QG339" s="249"/>
      <c r="QH339" s="249"/>
      <c r="QI339" s="249"/>
      <c r="QJ339" s="249"/>
      <c r="QK339" s="249"/>
      <c r="QL339" s="249"/>
      <c r="QM339" s="249"/>
      <c r="QN339" s="249"/>
      <c r="QO339" s="249"/>
      <c r="QP339" s="249"/>
      <c r="QQ339" s="249"/>
      <c r="QR339" s="249"/>
      <c r="QS339" s="249"/>
      <c r="QT339" s="249"/>
      <c r="QU339" s="249"/>
      <c r="QV339" s="249"/>
      <c r="QW339" s="249"/>
      <c r="QX339" s="249"/>
      <c r="QY339" s="249"/>
      <c r="QZ339" s="249"/>
      <c r="RA339" s="249"/>
      <c r="RB339" s="249"/>
      <c r="RC339" s="249"/>
      <c r="RD339" s="249"/>
      <c r="RE339" s="249"/>
      <c r="RF339" s="249"/>
      <c r="RG339" s="249"/>
      <c r="RH339" s="249"/>
      <c r="RI339" s="249"/>
      <c r="RJ339" s="249"/>
      <c r="RK339" s="249"/>
      <c r="RL339" s="249"/>
      <c r="RM339" s="249"/>
      <c r="RN339" s="249"/>
      <c r="RO339" s="249"/>
      <c r="RP339" s="249"/>
      <c r="RQ339" s="249"/>
      <c r="RR339" s="249"/>
      <c r="RS339" s="249"/>
      <c r="RT339" s="249"/>
      <c r="RU339" s="249"/>
      <c r="RV339" s="249"/>
      <c r="RW339" s="249"/>
      <c r="RX339" s="249"/>
      <c r="RY339" s="249"/>
      <c r="RZ339" s="249"/>
      <c r="SA339" s="249"/>
      <c r="SB339" s="249"/>
      <c r="SC339" s="249"/>
      <c r="SD339" s="249"/>
      <c r="SE339" s="249"/>
      <c r="SF339" s="249"/>
      <c r="SG339" s="249"/>
      <c r="SH339" s="249"/>
      <c r="SI339" s="249"/>
      <c r="SJ339" s="249"/>
      <c r="SK339" s="249"/>
      <c r="SL339" s="249"/>
      <c r="SM339" s="249"/>
      <c r="SN339" s="249"/>
      <c r="SO339" s="249"/>
      <c r="SP339" s="249"/>
      <c r="SQ339" s="249"/>
      <c r="SR339" s="249"/>
      <c r="SS339" s="249"/>
      <c r="ST339" s="249"/>
      <c r="SU339" s="249"/>
      <c r="SV339" s="249"/>
      <c r="SW339" s="249"/>
      <c r="SX339" s="249"/>
      <c r="SY339" s="249"/>
      <c r="SZ339" s="249"/>
      <c r="TA339" s="249"/>
      <c r="TB339" s="249"/>
      <c r="TC339" s="249"/>
      <c r="TD339" s="249"/>
      <c r="TE339" s="249"/>
      <c r="TF339" s="249"/>
      <c r="TG339" s="249"/>
      <c r="TH339" s="249"/>
      <c r="TI339" s="249"/>
      <c r="TJ339" s="249"/>
      <c r="TK339" s="249"/>
      <c r="TL339" s="249"/>
      <c r="TM339" s="249"/>
      <c r="TN339" s="249"/>
      <c r="TO339" s="249"/>
      <c r="TP339" s="249"/>
      <c r="TQ339" s="249"/>
      <c r="TR339" s="249"/>
      <c r="TS339" s="249"/>
      <c r="TT339" s="249"/>
      <c r="TU339" s="249"/>
      <c r="TV339" s="249"/>
      <c r="TW339" s="249"/>
      <c r="TX339" s="249"/>
      <c r="TY339" s="249"/>
      <c r="TZ339" s="249"/>
      <c r="UA339" s="249"/>
      <c r="UB339" s="249"/>
      <c r="UC339" s="249"/>
      <c r="UD339" s="249"/>
      <c r="UE339" s="249"/>
      <c r="UF339" s="249"/>
      <c r="UG339" s="249"/>
      <c r="UH339" s="249"/>
      <c r="UI339" s="249"/>
      <c r="UJ339" s="249"/>
      <c r="UK339" s="249"/>
      <c r="UL339" s="249"/>
      <c r="UM339" s="249"/>
      <c r="UN339" s="249"/>
      <c r="UO339" s="249"/>
      <c r="UP339" s="249"/>
      <c r="UQ339" s="249"/>
      <c r="UR339" s="249"/>
      <c r="US339" s="249"/>
      <c r="UT339" s="249"/>
      <c r="UU339" s="249"/>
      <c r="UV339" s="249"/>
      <c r="UW339" s="249"/>
      <c r="UX339" s="249"/>
      <c r="UY339" s="249"/>
      <c r="UZ339" s="249"/>
      <c r="VA339" s="249"/>
      <c r="VB339" s="249"/>
      <c r="VC339" s="249"/>
      <c r="VD339" s="249"/>
      <c r="VE339" s="249"/>
      <c r="VF339" s="249"/>
      <c r="VG339" s="249"/>
      <c r="VH339" s="249"/>
      <c r="VI339" s="249"/>
      <c r="VJ339" s="249"/>
      <c r="VK339" s="249"/>
      <c r="VL339" s="249"/>
      <c r="VM339" s="249"/>
      <c r="VN339" s="249"/>
      <c r="VO339" s="249"/>
      <c r="VP339" s="249"/>
      <c r="VQ339" s="249"/>
      <c r="VR339" s="249"/>
      <c r="VS339" s="249"/>
      <c r="VT339" s="249"/>
      <c r="VU339" s="249"/>
      <c r="VV339" s="249"/>
      <c r="VW339" s="249"/>
      <c r="VX339" s="249"/>
      <c r="VY339" s="249"/>
      <c r="VZ339" s="249"/>
      <c r="WA339" s="249"/>
      <c r="WB339" s="249"/>
      <c r="WC339" s="249"/>
      <c r="WD339" s="249"/>
      <c r="WE339" s="249"/>
      <c r="WF339" s="249"/>
      <c r="WG339" s="249"/>
      <c r="WH339" s="249"/>
      <c r="WI339" s="249"/>
      <c r="WJ339" s="249"/>
      <c r="WK339" s="249"/>
      <c r="WL339" s="249"/>
      <c r="WM339" s="249"/>
      <c r="WN339" s="249"/>
      <c r="WO339" s="249"/>
      <c r="WP339" s="249"/>
      <c r="WQ339" s="249"/>
      <c r="WR339" s="249"/>
      <c r="WS339" s="249"/>
      <c r="WT339" s="249"/>
      <c r="WU339" s="249"/>
      <c r="WV339" s="249"/>
      <c r="WW339" s="249"/>
      <c r="WX339" s="249"/>
      <c r="WY339" s="249"/>
      <c r="WZ339" s="249"/>
      <c r="XA339" s="249"/>
      <c r="XB339" s="249"/>
      <c r="XC339" s="249"/>
      <c r="XD339" s="249"/>
      <c r="XE339" s="249"/>
      <c r="XF339" s="249"/>
      <c r="XG339" s="249"/>
      <c r="XH339" s="249"/>
      <c r="XI339" s="249"/>
      <c r="XJ339" s="249"/>
      <c r="XK339" s="249"/>
      <c r="XL339" s="249"/>
      <c r="XM339" s="249"/>
      <c r="XN339" s="249"/>
      <c r="XO339" s="249"/>
      <c r="XP339" s="249"/>
      <c r="XQ339" s="249"/>
      <c r="XR339" s="249"/>
      <c r="XS339" s="249"/>
      <c r="XT339" s="249"/>
      <c r="XU339" s="249"/>
      <c r="XV339" s="249"/>
      <c r="XW339" s="249"/>
      <c r="XX339" s="249"/>
      <c r="XY339" s="249"/>
      <c r="XZ339" s="249"/>
      <c r="YA339" s="249"/>
      <c r="YB339" s="249"/>
      <c r="YC339" s="249"/>
      <c r="YD339" s="249"/>
      <c r="YE339" s="249"/>
      <c r="YF339" s="249"/>
      <c r="YG339" s="249"/>
      <c r="YH339" s="249"/>
      <c r="YI339" s="249"/>
      <c r="YJ339" s="249"/>
      <c r="YK339" s="249"/>
      <c r="YL339" s="249"/>
      <c r="YM339" s="249"/>
      <c r="YN339" s="249"/>
      <c r="YO339" s="249"/>
      <c r="YP339" s="249"/>
      <c r="YQ339" s="249"/>
      <c r="YR339" s="249"/>
      <c r="YS339" s="249"/>
      <c r="YT339" s="249"/>
      <c r="YU339" s="249"/>
      <c r="YV339" s="249"/>
      <c r="YW339" s="249"/>
      <c r="YX339" s="249"/>
      <c r="YY339" s="249"/>
      <c r="YZ339" s="249"/>
      <c r="ZA339" s="249"/>
      <c r="ZB339" s="249"/>
      <c r="ZC339" s="249"/>
      <c r="ZD339" s="249"/>
      <c r="ZE339" s="249"/>
      <c r="ZF339" s="249"/>
      <c r="ZG339" s="249"/>
      <c r="ZH339" s="249"/>
      <c r="ZI339" s="249"/>
      <c r="ZJ339" s="249"/>
      <c r="ZK339" s="249"/>
      <c r="ZL339" s="249"/>
      <c r="ZM339" s="249"/>
      <c r="ZN339" s="249"/>
      <c r="ZO339" s="249"/>
      <c r="ZP339" s="249"/>
      <c r="ZQ339" s="249"/>
      <c r="ZR339" s="249"/>
      <c r="ZS339" s="249"/>
      <c r="ZT339" s="249"/>
      <c r="ZU339" s="249"/>
      <c r="ZV339" s="249"/>
      <c r="ZW339" s="249"/>
      <c r="ZX339" s="249"/>
      <c r="ZY339" s="249"/>
      <c r="ZZ339" s="249"/>
      <c r="AAA339" s="249"/>
      <c r="AAB339" s="249"/>
      <c r="AAC339" s="249"/>
      <c r="AAD339" s="249"/>
      <c r="AAE339" s="249"/>
      <c r="AAF339" s="249"/>
      <c r="AAG339" s="249"/>
      <c r="AAH339" s="249"/>
      <c r="AAI339" s="249"/>
      <c r="AAJ339" s="249"/>
      <c r="AAK339" s="249"/>
      <c r="AAL339" s="249"/>
      <c r="AAM339" s="249"/>
      <c r="AAN339" s="249"/>
      <c r="AAO339" s="249"/>
      <c r="AAP339" s="249"/>
      <c r="AAQ339" s="249"/>
      <c r="AAR339" s="249"/>
      <c r="AAS339" s="249"/>
      <c r="AAT339" s="249"/>
      <c r="AAU339" s="249"/>
      <c r="AAV339" s="249"/>
      <c r="AAW339" s="249"/>
      <c r="AAX339" s="249"/>
      <c r="AAY339" s="249"/>
      <c r="AAZ339" s="249"/>
      <c r="ABA339" s="249"/>
      <c r="ABB339" s="249"/>
      <c r="ABC339" s="249"/>
      <c r="ABD339" s="249"/>
      <c r="ABE339" s="249"/>
      <c r="ABF339" s="249"/>
      <c r="ABG339" s="249"/>
      <c r="ABH339" s="249"/>
      <c r="ABI339" s="249"/>
      <c r="ABJ339" s="249"/>
      <c r="ABK339" s="249"/>
      <c r="ABL339" s="249"/>
      <c r="ABM339" s="249"/>
      <c r="ABN339" s="249"/>
      <c r="ABO339" s="249"/>
      <c r="ABP339" s="249"/>
      <c r="ABQ339" s="249"/>
      <c r="ABR339" s="249"/>
      <c r="ABS339" s="249"/>
      <c r="ABT339" s="249"/>
      <c r="ABU339" s="249"/>
      <c r="ABV339" s="249"/>
      <c r="ABW339" s="249"/>
      <c r="ABX339" s="249"/>
      <c r="ABY339" s="249"/>
      <c r="ABZ339" s="249"/>
      <c r="ACA339" s="249"/>
      <c r="ACB339" s="249"/>
      <c r="ACC339" s="249"/>
      <c r="ACD339" s="249"/>
      <c r="ACE339" s="249"/>
      <c r="ACF339" s="249"/>
      <c r="ACG339" s="249"/>
      <c r="ACH339" s="249"/>
      <c r="ACI339" s="249"/>
      <c r="ACJ339" s="249"/>
      <c r="ACK339" s="249"/>
      <c r="ACL339" s="249"/>
      <c r="ACM339" s="249"/>
      <c r="ACN339" s="249"/>
      <c r="ACO339" s="249"/>
      <c r="ACP339" s="249"/>
      <c r="ACQ339" s="249"/>
      <c r="ACR339" s="249"/>
      <c r="ACS339" s="249"/>
      <c r="ACT339" s="249"/>
      <c r="ACU339" s="249"/>
      <c r="ACV339" s="249"/>
      <c r="ACW339" s="249"/>
      <c r="ACX339" s="249"/>
      <c r="ACY339" s="249"/>
      <c r="ACZ339" s="249"/>
      <c r="ADA339" s="249"/>
      <c r="ADB339" s="249"/>
      <c r="ADC339" s="249"/>
      <c r="ADD339" s="249"/>
      <c r="ADE339" s="249"/>
      <c r="ADF339" s="249"/>
      <c r="ADG339" s="249"/>
      <c r="ADH339" s="249"/>
      <c r="ADI339" s="249"/>
      <c r="ADJ339" s="249"/>
      <c r="ADK339" s="249"/>
      <c r="ADL339" s="249"/>
      <c r="ADM339" s="249"/>
      <c r="ADN339" s="249"/>
      <c r="ADO339" s="249"/>
      <c r="ADP339" s="249"/>
      <c r="ADQ339" s="249"/>
      <c r="ADR339" s="249"/>
      <c r="ADS339" s="249"/>
      <c r="ADT339" s="249"/>
      <c r="ADU339" s="249"/>
      <c r="ADV339" s="249"/>
      <c r="ADW339" s="249"/>
      <c r="ADX339" s="249"/>
      <c r="ADY339" s="249"/>
      <c r="ADZ339" s="249"/>
      <c r="AEA339" s="249"/>
      <c r="AEB339" s="249"/>
      <c r="AEC339" s="249"/>
      <c r="AED339" s="249"/>
      <c r="AEE339" s="249"/>
      <c r="AEF339" s="249"/>
      <c r="AEG339" s="249"/>
      <c r="AEH339" s="249"/>
      <c r="AEI339" s="249"/>
      <c r="AEJ339" s="249"/>
      <c r="AEK339" s="249"/>
      <c r="AEL339" s="249"/>
      <c r="AEM339" s="249"/>
      <c r="AEN339" s="249"/>
      <c r="AEO339" s="249"/>
      <c r="AEP339" s="249"/>
      <c r="AEQ339" s="249"/>
      <c r="AER339" s="249"/>
      <c r="AES339" s="249"/>
      <c r="AET339" s="249"/>
      <c r="AEU339" s="249"/>
      <c r="AEV339" s="249"/>
      <c r="AEW339" s="249"/>
      <c r="AEX339" s="249"/>
      <c r="AEY339" s="249"/>
      <c r="AEZ339" s="249"/>
      <c r="AFA339" s="249"/>
      <c r="AFB339" s="249"/>
      <c r="AFC339" s="249"/>
      <c r="AFD339" s="249"/>
      <c r="AFE339" s="249"/>
      <c r="AFF339" s="249"/>
      <c r="AFG339" s="249"/>
      <c r="AFH339" s="249"/>
      <c r="AFI339" s="249"/>
      <c r="AFJ339" s="249"/>
      <c r="AFK339" s="249"/>
      <c r="AFL339" s="249"/>
      <c r="AFM339" s="249"/>
      <c r="AFN339" s="249"/>
      <c r="AFO339" s="249"/>
      <c r="AFP339" s="249"/>
      <c r="AFQ339" s="249"/>
      <c r="AFR339" s="249"/>
      <c r="AFS339" s="249"/>
      <c r="AFT339" s="249"/>
      <c r="AFU339" s="249"/>
      <c r="AFV339" s="249"/>
      <c r="AFW339" s="249"/>
      <c r="AFX339" s="249"/>
      <c r="AFY339" s="249"/>
      <c r="AFZ339" s="249"/>
      <c r="AGA339" s="249"/>
      <c r="AGB339" s="249"/>
      <c r="AGC339" s="249"/>
      <c r="AGD339" s="249"/>
      <c r="AGE339" s="249"/>
      <c r="AGF339" s="249"/>
      <c r="AGG339" s="249"/>
      <c r="AGH339" s="249"/>
      <c r="AGI339" s="249"/>
      <c r="AGJ339" s="249"/>
      <c r="AGK339" s="249"/>
      <c r="AGL339" s="249"/>
      <c r="AGM339" s="249"/>
      <c r="AGN339" s="249"/>
      <c r="AGO339" s="249"/>
      <c r="AGP339" s="249"/>
      <c r="AGQ339" s="249"/>
      <c r="AGR339" s="249"/>
      <c r="AGS339" s="249"/>
      <c r="AGT339" s="249"/>
      <c r="AGU339" s="249"/>
      <c r="AGV339" s="249"/>
      <c r="AGW339" s="249"/>
      <c r="AGX339" s="249"/>
      <c r="AGY339" s="249"/>
      <c r="AGZ339" s="249"/>
      <c r="AHA339" s="249"/>
      <c r="AHB339" s="249"/>
      <c r="AHC339" s="249"/>
      <c r="AHD339" s="249"/>
      <c r="AHE339" s="249"/>
      <c r="AHF339" s="249"/>
      <c r="AHG339" s="249"/>
      <c r="AHH339" s="249"/>
      <c r="AHI339" s="249"/>
      <c r="AHJ339" s="249"/>
      <c r="AHK339" s="249"/>
      <c r="AHL339" s="249"/>
      <c r="AHM339" s="249"/>
      <c r="AHN339" s="249"/>
      <c r="AHO339" s="249"/>
      <c r="AHP339" s="249"/>
      <c r="AHQ339" s="249"/>
      <c r="AHR339" s="249"/>
      <c r="AHS339" s="249"/>
      <c r="AHT339" s="249"/>
      <c r="AHU339" s="249"/>
      <c r="AHV339" s="249"/>
      <c r="AHW339" s="249"/>
      <c r="AHX339" s="249"/>
      <c r="AHY339" s="249"/>
      <c r="AHZ339" s="249"/>
      <c r="AIA339" s="249"/>
      <c r="AIB339" s="249"/>
      <c r="AIC339" s="249"/>
      <c r="AID339" s="249"/>
      <c r="AIE339" s="249"/>
      <c r="AIF339" s="249"/>
      <c r="AIG339" s="249"/>
      <c r="AIH339" s="249"/>
      <c r="AII339" s="249"/>
      <c r="AIJ339" s="249"/>
      <c r="AIK339" s="249"/>
      <c r="AIL339" s="249"/>
      <c r="AIM339" s="249"/>
      <c r="AIN339" s="249"/>
      <c r="AIO339" s="249"/>
      <c r="AIP339" s="249"/>
      <c r="AIQ339" s="249"/>
      <c r="AIR339" s="249"/>
      <c r="AIS339" s="249"/>
      <c r="AIT339" s="249"/>
      <c r="AIU339" s="249"/>
      <c r="AIV339" s="249"/>
      <c r="AIW339" s="249"/>
      <c r="AIX339" s="249"/>
      <c r="AIY339" s="249"/>
      <c r="AIZ339" s="249"/>
      <c r="AJA339" s="249"/>
      <c r="AJB339" s="249"/>
      <c r="AJC339" s="249"/>
      <c r="AJD339" s="249"/>
      <c r="AJE339" s="249"/>
      <c r="AJF339" s="249"/>
      <c r="AJG339" s="249"/>
      <c r="AJH339" s="249"/>
      <c r="AJI339" s="249"/>
      <c r="AJJ339" s="249"/>
      <c r="AJK339" s="249"/>
      <c r="AJL339" s="249"/>
      <c r="AJM339" s="249"/>
      <c r="AJN339" s="249"/>
      <c r="AJO339" s="249"/>
      <c r="AJP339" s="249"/>
      <c r="AJQ339" s="249"/>
      <c r="AJR339" s="249"/>
      <c r="AJS339" s="249"/>
      <c r="AJT339" s="249"/>
      <c r="AJU339" s="249"/>
      <c r="AJV339" s="249"/>
      <c r="AJW339" s="249"/>
      <c r="AJX339" s="249"/>
      <c r="AJY339" s="249"/>
      <c r="AJZ339" s="249"/>
      <c r="AKA339" s="249"/>
      <c r="AKB339" s="249"/>
      <c r="AKC339" s="249"/>
      <c r="AKD339" s="249"/>
      <c r="AKE339" s="249"/>
      <c r="AKF339" s="249"/>
      <c r="AKG339" s="249"/>
      <c r="AKH339" s="249"/>
      <c r="AKI339" s="249"/>
      <c r="AKJ339" s="249"/>
      <c r="AKK339" s="249"/>
      <c r="AKL339" s="249"/>
      <c r="AKM339" s="249"/>
      <c r="AKN339" s="249"/>
      <c r="AKO339" s="249"/>
      <c r="AKP339" s="249"/>
      <c r="AKQ339" s="249"/>
      <c r="AKR339" s="249"/>
      <c r="AKS339" s="249"/>
      <c r="AKT339" s="249"/>
      <c r="AKU339" s="249"/>
      <c r="AKV339" s="249"/>
      <c r="AKW339" s="249"/>
      <c r="AKX339" s="249"/>
      <c r="AKY339" s="249"/>
      <c r="AKZ339" s="249"/>
      <c r="ALA339" s="249"/>
      <c r="ALB339" s="249"/>
      <c r="ALC339" s="249"/>
      <c r="ALD339" s="249"/>
      <c r="ALE339" s="249"/>
      <c r="ALF339" s="249"/>
      <c r="ALG339" s="249"/>
      <c r="ALH339" s="249"/>
      <c r="ALI339" s="249"/>
      <c r="ALJ339" s="249"/>
      <c r="ALK339" s="249"/>
      <c r="ALL339" s="249"/>
      <c r="ALM339" s="249"/>
      <c r="ALN339" s="249"/>
      <c r="ALO339" s="249"/>
      <c r="ALP339" s="249"/>
      <c r="ALQ339" s="249"/>
      <c r="ALR339" s="249"/>
      <c r="ALS339" s="249"/>
      <c r="ALT339" s="249"/>
      <c r="ALU339" s="249"/>
      <c r="ALV339" s="249"/>
      <c r="ALW339" s="249"/>
      <c r="ALX339" s="249"/>
      <c r="ALY339" s="249"/>
      <c r="ALZ339" s="249"/>
      <c r="AMA339" s="249"/>
      <c r="AMB339" s="249"/>
      <c r="AMC339" s="249"/>
      <c r="AMD339" s="249"/>
      <c r="AME339" s="249"/>
      <c r="AMF339" s="249"/>
      <c r="AMG339" s="249"/>
      <c r="AMH339" s="249"/>
      <c r="AMI339" s="249"/>
      <c r="AMJ339" s="249"/>
      <c r="AMK339" s="249"/>
      <c r="AML339" s="249"/>
      <c r="AMM339" s="249"/>
      <c r="AMN339" s="249"/>
      <c r="AMO339" s="249"/>
      <c r="AMP339" s="249"/>
      <c r="AMQ339" s="249"/>
      <c r="AMR339" s="249"/>
      <c r="AMS339" s="249"/>
      <c r="AMT339" s="249"/>
      <c r="AMU339" s="249"/>
      <c r="AMV339" s="249"/>
      <c r="AMW339" s="249"/>
      <c r="AMX339" s="249"/>
      <c r="AMY339" s="249"/>
      <c r="AMZ339" s="249"/>
      <c r="ANA339" s="249"/>
      <c r="ANB339" s="249"/>
      <c r="ANC339" s="249"/>
      <c r="AND339" s="249"/>
      <c r="ANE339" s="249"/>
      <c r="ANF339" s="249"/>
      <c r="ANG339" s="249"/>
      <c r="ANH339" s="249"/>
      <c r="ANI339" s="249"/>
      <c r="ANJ339" s="249"/>
      <c r="ANK339" s="249"/>
      <c r="ANL339" s="249"/>
      <c r="ANM339" s="249"/>
      <c r="ANN339" s="249"/>
      <c r="ANO339" s="249"/>
      <c r="ANP339" s="249"/>
      <c r="ANQ339" s="249"/>
      <c r="ANR339" s="249"/>
      <c r="ANS339" s="249"/>
      <c r="ANT339" s="249"/>
      <c r="ANU339" s="249"/>
      <c r="ANV339" s="249"/>
      <c r="ANW339" s="249"/>
      <c r="ANX339" s="249"/>
      <c r="ANY339" s="249"/>
      <c r="ANZ339" s="249"/>
      <c r="AOA339" s="249"/>
      <c r="AOB339" s="249"/>
      <c r="AOC339" s="249"/>
      <c r="AOD339" s="249"/>
      <c r="AOE339" s="249"/>
      <c r="AOF339" s="249"/>
      <c r="AOG339" s="249"/>
      <c r="AOH339" s="249"/>
      <c r="AOI339" s="249"/>
      <c r="AOJ339" s="249"/>
      <c r="AOK339" s="249"/>
      <c r="AOL339" s="249"/>
      <c r="AOM339" s="249"/>
      <c r="AON339" s="249"/>
      <c r="AOO339" s="249"/>
      <c r="AOP339" s="249"/>
      <c r="AOQ339" s="249"/>
      <c r="AOR339" s="249"/>
      <c r="AOS339" s="249"/>
      <c r="AOT339" s="249"/>
      <c r="AOU339" s="249"/>
      <c r="AOV339" s="249"/>
      <c r="AOW339" s="249"/>
      <c r="AOX339" s="249"/>
      <c r="AOY339" s="249"/>
      <c r="AOZ339" s="249"/>
      <c r="APA339" s="249"/>
      <c r="APB339" s="249"/>
      <c r="APC339" s="249"/>
      <c r="APD339" s="249"/>
      <c r="APE339" s="249"/>
      <c r="APF339" s="249"/>
      <c r="APG339" s="249"/>
      <c r="APH339" s="249"/>
      <c r="API339" s="249"/>
      <c r="APJ339" s="249"/>
      <c r="APK339" s="249"/>
      <c r="APL339" s="249"/>
      <c r="APM339" s="249"/>
      <c r="APN339" s="249"/>
      <c r="APO339" s="249"/>
      <c r="APP339" s="249"/>
    </row>
    <row r="340" spans="1:1108" s="252" customFormat="1">
      <c r="A340" s="42">
        <v>623</v>
      </c>
      <c r="B340" s="168">
        <v>326</v>
      </c>
      <c r="C340" s="102" t="s">
        <v>1726</v>
      </c>
      <c r="D340" s="174" t="s">
        <v>1706</v>
      </c>
      <c r="E340" s="74" t="s">
        <v>1707</v>
      </c>
      <c r="F340" s="302" t="s">
        <v>1709</v>
      </c>
      <c r="G340" s="310" t="s">
        <v>1708</v>
      </c>
      <c r="H340" s="310" t="s">
        <v>1711</v>
      </c>
      <c r="I340" s="310" t="s">
        <v>1710</v>
      </c>
      <c r="J340" s="173" t="s">
        <v>1712</v>
      </c>
      <c r="K340" s="173" t="s">
        <v>1713</v>
      </c>
      <c r="L340" s="74" t="s">
        <v>1727</v>
      </c>
      <c r="M340" s="10" t="s">
        <v>1728</v>
      </c>
      <c r="N340" s="74"/>
      <c r="O340" s="177">
        <v>110987</v>
      </c>
      <c r="P340" s="401">
        <v>89</v>
      </c>
      <c r="Q340" s="401" t="s">
        <v>0</v>
      </c>
      <c r="R340" s="401">
        <v>31</v>
      </c>
      <c r="S340" s="109" t="s">
        <v>0</v>
      </c>
      <c r="T340" s="109">
        <v>1</v>
      </c>
      <c r="U340" s="109" t="s">
        <v>0</v>
      </c>
      <c r="V340" s="109"/>
      <c r="W340" s="109" t="s">
        <v>0</v>
      </c>
      <c r="X340" s="109"/>
      <c r="Y340" s="109" t="s">
        <v>0</v>
      </c>
      <c r="Z340" s="109"/>
      <c r="AA340" s="109" t="s">
        <v>0</v>
      </c>
      <c r="AB340" s="109"/>
      <c r="AC340" s="109" t="s">
        <v>0</v>
      </c>
      <c r="AD340" s="109"/>
      <c r="AE340" s="109" t="s">
        <v>0</v>
      </c>
      <c r="AF340" s="77"/>
      <c r="AG340" s="78"/>
      <c r="AH340" s="78"/>
      <c r="AI340" s="77" t="s">
        <v>0</v>
      </c>
      <c r="AJ340" s="78"/>
      <c r="AK340" s="78"/>
      <c r="AL340" s="25" t="s">
        <v>11</v>
      </c>
      <c r="AM340" s="25"/>
      <c r="AN340" s="25"/>
      <c r="AO340" s="25"/>
      <c r="AP340" s="111"/>
      <c r="AQ340" s="111" t="s">
        <v>7</v>
      </c>
      <c r="AR340" s="83"/>
      <c r="AS340" s="83"/>
      <c r="AT340" s="265"/>
      <c r="AU340" s="266"/>
      <c r="AV340" s="266"/>
      <c r="AW340" s="74" t="s">
        <v>206</v>
      </c>
      <c r="AX340" s="74" t="s">
        <v>207</v>
      </c>
      <c r="AY340" s="74" t="s">
        <v>208</v>
      </c>
      <c r="AZ340" s="74" t="s">
        <v>209</v>
      </c>
      <c r="BA340" s="152" t="s">
        <v>12</v>
      </c>
      <c r="BB340" s="419" t="s">
        <v>1520</v>
      </c>
      <c r="BC340" s="419" t="s">
        <v>1521</v>
      </c>
      <c r="BD340" s="419" t="s">
        <v>1522</v>
      </c>
      <c r="BE340" s="95" t="s">
        <v>1707</v>
      </c>
      <c r="BF340" s="96" t="s">
        <v>1716</v>
      </c>
      <c r="BG340" s="96" t="s">
        <v>1717</v>
      </c>
      <c r="BH340" s="96" t="s">
        <v>1718</v>
      </c>
      <c r="BI340" s="249"/>
      <c r="BJ340" s="249"/>
      <c r="BK340" s="249"/>
      <c r="BL340" s="249"/>
      <c r="BM340" s="154" t="s">
        <v>1719</v>
      </c>
      <c r="BN340" s="154" t="s">
        <v>1699</v>
      </c>
      <c r="BO340" s="154" t="s">
        <v>1700</v>
      </c>
      <c r="BP340" s="154" t="s">
        <v>1699</v>
      </c>
      <c r="BQ340" s="154" t="s">
        <v>1720</v>
      </c>
      <c r="BR340" s="154" t="s">
        <v>1721</v>
      </c>
      <c r="BS340" s="121" t="s">
        <v>1722</v>
      </c>
      <c r="BT340" s="121" t="s">
        <v>1723</v>
      </c>
      <c r="BU340" s="121" t="s">
        <v>1719</v>
      </c>
      <c r="BV340" s="121" t="s">
        <v>1699</v>
      </c>
      <c r="BW340" s="121" t="s">
        <v>1700</v>
      </c>
      <c r="BX340" s="121" t="s">
        <v>1699</v>
      </c>
      <c r="BY340" s="121" t="s">
        <v>283</v>
      </c>
      <c r="BZ340" s="154"/>
      <c r="CA340" s="154"/>
      <c r="CB340" s="154"/>
      <c r="CC340" s="154"/>
      <c r="CD340" s="154"/>
      <c r="CE340" s="154"/>
      <c r="CF340" s="154"/>
      <c r="CG340" s="154"/>
      <c r="CH340" s="154"/>
      <c r="CI340" s="154"/>
      <c r="CJ340" s="154"/>
      <c r="CK340" s="91"/>
      <c r="CL340" s="91"/>
      <c r="CM340" s="91"/>
      <c r="CN340" s="91"/>
      <c r="CO340" s="91"/>
      <c r="CP340" s="91"/>
      <c r="CQ340" s="91"/>
      <c r="CR340" s="91"/>
      <c r="CS340" s="91"/>
      <c r="CT340" s="91"/>
      <c r="CU340" s="91"/>
      <c r="CV340" s="91"/>
      <c r="CW340" s="91"/>
      <c r="CX340" s="91"/>
      <c r="CY340" s="91"/>
      <c r="CZ340" s="91"/>
      <c r="DA340" s="92"/>
      <c r="DB340" s="92"/>
      <c r="DC340" s="92"/>
      <c r="DD340" s="92"/>
      <c r="DE340" s="91" t="s">
        <v>12</v>
      </c>
      <c r="DF340" s="92"/>
      <c r="DG340" s="91"/>
      <c r="DH340" s="91"/>
      <c r="DI340" s="92"/>
      <c r="DJ340" s="91"/>
      <c r="DK340" s="91"/>
      <c r="DL340" s="91"/>
      <c r="DM340" s="127" t="s">
        <v>283</v>
      </c>
      <c r="DN340" s="127" t="s">
        <v>283</v>
      </c>
      <c r="DO340" s="127" t="s">
        <v>283</v>
      </c>
      <c r="DP340" s="127"/>
      <c r="DQ340" s="91"/>
      <c r="DR340" s="91"/>
      <c r="DS340" s="91"/>
      <c r="DT340" s="91"/>
      <c r="DU340" s="91"/>
      <c r="DV340" s="91"/>
      <c r="DW340" s="91"/>
      <c r="DX340" s="91"/>
      <c r="DY340" s="91"/>
      <c r="DZ340" s="91"/>
      <c r="EA340" s="91"/>
      <c r="EB340" s="91"/>
      <c r="EC340" s="91"/>
      <c r="ED340" s="91"/>
      <c r="EE340" s="91"/>
      <c r="EF340" s="91"/>
      <c r="EG340" s="94"/>
      <c r="EH340" s="94"/>
      <c r="EI340" s="95"/>
      <c r="EJ340" s="95"/>
      <c r="EK340" s="96"/>
      <c r="EL340" s="74"/>
      <c r="EM340" s="74"/>
      <c r="EN340" s="137"/>
      <c r="EO340" s="185"/>
      <c r="EP340" s="185"/>
      <c r="EQ340" s="185" t="s">
        <v>1724</v>
      </c>
      <c r="ER340" s="185" t="s">
        <v>1727</v>
      </c>
      <c r="ES340" s="185" t="s">
        <v>1725</v>
      </c>
      <c r="ET340" s="185"/>
      <c r="EU340" s="185"/>
      <c r="EV340" s="137"/>
      <c r="EW340" s="137"/>
      <c r="EX340" s="356"/>
      <c r="EY340" s="356"/>
      <c r="EZ340" s="356"/>
      <c r="FA340" s="356"/>
      <c r="FB340" s="356"/>
      <c r="FC340" s="356"/>
      <c r="FD340" s="356"/>
      <c r="FE340" s="356"/>
      <c r="FF340" s="248"/>
      <c r="FG340" s="248"/>
      <c r="FH340" s="248"/>
      <c r="FI340" s="248"/>
      <c r="FJ340" s="248"/>
      <c r="FK340" s="248"/>
      <c r="FL340" s="135">
        <v>1</v>
      </c>
      <c r="FM340" s="136"/>
      <c r="FN340" s="136"/>
      <c r="FO340" s="136"/>
      <c r="FP340" s="136"/>
      <c r="FQ340" s="136"/>
      <c r="FR340" s="136"/>
      <c r="FS340" s="136"/>
      <c r="FT340" s="136"/>
      <c r="FU340" s="136"/>
      <c r="FV340" s="136"/>
      <c r="FW340" s="249"/>
      <c r="FX340" s="249"/>
      <c r="FY340" s="249"/>
      <c r="FZ340" s="249"/>
      <c r="GA340" s="249"/>
      <c r="GB340" s="249"/>
      <c r="GC340" s="249"/>
      <c r="GD340" s="249"/>
      <c r="GE340" s="249"/>
      <c r="GF340" s="249"/>
      <c r="GG340" s="249"/>
      <c r="GH340" s="249"/>
      <c r="GI340" s="249"/>
      <c r="GJ340" s="249"/>
      <c r="GK340" s="249"/>
      <c r="GL340" s="249"/>
      <c r="GM340" s="249"/>
      <c r="GN340" s="249"/>
      <c r="GO340" s="249"/>
      <c r="GP340" s="249"/>
      <c r="GQ340" s="249"/>
      <c r="GR340" s="249"/>
      <c r="GS340" s="249"/>
      <c r="GT340" s="249"/>
      <c r="GU340" s="249"/>
      <c r="GV340" s="249"/>
      <c r="GW340" s="249"/>
      <c r="GX340" s="249"/>
      <c r="GY340" s="249"/>
      <c r="GZ340" s="249"/>
      <c r="HA340" s="249"/>
      <c r="HB340" s="249"/>
      <c r="HC340" s="249"/>
      <c r="HD340" s="249"/>
      <c r="HE340" s="249"/>
      <c r="HF340" s="249"/>
      <c r="HG340" s="249"/>
      <c r="HH340" s="249"/>
      <c r="HI340" s="249"/>
      <c r="HJ340" s="249"/>
      <c r="HK340" s="249"/>
      <c r="HL340" s="249"/>
      <c r="HM340" s="249"/>
      <c r="HN340" s="249"/>
      <c r="HO340" s="249"/>
      <c r="HP340" s="249"/>
      <c r="HQ340" s="249"/>
      <c r="HR340" s="249"/>
      <c r="HS340" s="249"/>
      <c r="HT340" s="249"/>
      <c r="HU340" s="249"/>
      <c r="HV340" s="249"/>
      <c r="HW340" s="249"/>
      <c r="HX340" s="249"/>
      <c r="HY340" s="249"/>
      <c r="HZ340" s="249"/>
      <c r="IA340" s="249"/>
      <c r="IB340" s="249"/>
      <c r="IC340" s="249"/>
      <c r="ID340" s="249"/>
      <c r="IE340" s="249"/>
      <c r="IF340" s="249"/>
      <c r="IG340" s="249"/>
      <c r="IH340" s="249"/>
      <c r="II340" s="249"/>
      <c r="IJ340" s="249"/>
      <c r="IK340" s="249"/>
      <c r="IL340" s="249"/>
      <c r="IM340" s="249"/>
      <c r="IN340" s="249"/>
      <c r="IO340" s="249"/>
      <c r="IP340" s="249"/>
      <c r="IQ340" s="249"/>
      <c r="IR340" s="249"/>
      <c r="IS340" s="249"/>
      <c r="IT340" s="249"/>
      <c r="IU340" s="249"/>
      <c r="IV340" s="249"/>
      <c r="IW340" s="249"/>
      <c r="IX340" s="249"/>
      <c r="IY340" s="249"/>
      <c r="IZ340" s="249"/>
      <c r="JA340" s="249"/>
      <c r="JB340" s="249"/>
      <c r="JC340" s="249"/>
      <c r="JD340" s="249"/>
      <c r="JE340" s="249"/>
      <c r="JF340" s="249"/>
      <c r="JG340" s="249"/>
      <c r="JH340" s="249"/>
      <c r="JI340" s="249"/>
      <c r="JJ340" s="249"/>
      <c r="JK340" s="249"/>
      <c r="JL340" s="249"/>
      <c r="JM340" s="249"/>
      <c r="JN340" s="249"/>
      <c r="JO340" s="249"/>
      <c r="JP340" s="249"/>
      <c r="JQ340" s="249"/>
      <c r="JR340" s="249"/>
      <c r="JS340" s="249"/>
      <c r="JT340" s="249"/>
      <c r="JU340" s="249"/>
      <c r="JV340" s="249"/>
      <c r="JW340" s="249"/>
      <c r="JX340" s="249"/>
      <c r="JY340" s="249"/>
      <c r="JZ340" s="249"/>
      <c r="KA340" s="249"/>
      <c r="KB340" s="249"/>
      <c r="KC340" s="249"/>
      <c r="KD340" s="249"/>
      <c r="KE340" s="249"/>
      <c r="KF340" s="249"/>
      <c r="KG340" s="249"/>
      <c r="KH340" s="249"/>
      <c r="KI340" s="249"/>
      <c r="KJ340" s="249"/>
      <c r="KK340" s="249"/>
      <c r="KL340" s="249"/>
      <c r="KM340" s="249"/>
      <c r="KN340" s="249"/>
      <c r="KO340" s="249"/>
      <c r="KP340" s="249"/>
      <c r="KQ340" s="249"/>
      <c r="KR340" s="249"/>
      <c r="KS340" s="249"/>
      <c r="KT340" s="249"/>
      <c r="KU340" s="249"/>
      <c r="KV340" s="249"/>
      <c r="KW340" s="249"/>
      <c r="KX340" s="249"/>
      <c r="KY340" s="249"/>
      <c r="KZ340" s="249"/>
      <c r="LA340" s="249"/>
      <c r="LB340" s="249"/>
      <c r="LC340" s="249"/>
      <c r="LD340" s="249"/>
      <c r="LE340" s="249"/>
      <c r="LF340" s="249"/>
      <c r="LG340" s="249"/>
      <c r="LH340" s="249"/>
      <c r="LI340" s="249"/>
      <c r="LJ340" s="249"/>
      <c r="LK340" s="249"/>
      <c r="LL340" s="249"/>
      <c r="LM340" s="249"/>
      <c r="LN340" s="249"/>
      <c r="LO340" s="249"/>
      <c r="LP340" s="249"/>
      <c r="LQ340" s="249"/>
      <c r="LR340" s="249"/>
      <c r="LS340" s="249"/>
      <c r="LT340" s="249"/>
      <c r="LU340" s="249"/>
      <c r="LV340" s="249"/>
      <c r="LW340" s="249"/>
      <c r="LX340" s="249"/>
      <c r="LY340" s="249"/>
      <c r="LZ340" s="249"/>
      <c r="MA340" s="249"/>
      <c r="MB340" s="249"/>
      <c r="MC340" s="249"/>
      <c r="MD340" s="249"/>
      <c r="ME340" s="249"/>
      <c r="MF340" s="249"/>
      <c r="MG340" s="249"/>
      <c r="MH340" s="249"/>
      <c r="MI340" s="249"/>
      <c r="MJ340" s="249"/>
      <c r="MK340" s="249"/>
      <c r="ML340" s="249"/>
      <c r="MM340" s="249"/>
      <c r="MN340" s="249"/>
      <c r="MO340" s="249"/>
      <c r="MP340" s="249"/>
      <c r="MQ340" s="249"/>
      <c r="MR340" s="249"/>
      <c r="MS340" s="249"/>
      <c r="MT340" s="249"/>
      <c r="MU340" s="249"/>
      <c r="MV340" s="249"/>
      <c r="MW340" s="249"/>
      <c r="MX340" s="249"/>
      <c r="MY340" s="249"/>
      <c r="MZ340" s="249"/>
      <c r="NA340" s="249"/>
      <c r="NB340" s="249"/>
      <c r="NC340" s="249"/>
      <c r="ND340" s="249"/>
      <c r="NE340" s="249"/>
      <c r="NF340" s="249"/>
      <c r="NG340" s="249"/>
      <c r="NH340" s="249"/>
      <c r="NI340" s="249"/>
      <c r="NJ340" s="249"/>
      <c r="NK340" s="249"/>
      <c r="NL340" s="249"/>
      <c r="NM340" s="249"/>
      <c r="NN340" s="249"/>
      <c r="NO340" s="249"/>
      <c r="NP340" s="249"/>
      <c r="NQ340" s="249"/>
      <c r="NR340" s="249"/>
      <c r="NS340" s="249"/>
      <c r="NT340" s="249"/>
      <c r="NU340" s="249"/>
      <c r="NV340" s="249"/>
      <c r="NW340" s="249"/>
      <c r="NX340" s="249"/>
      <c r="NY340" s="249"/>
      <c r="NZ340" s="249"/>
      <c r="OA340" s="249"/>
      <c r="OB340" s="249"/>
      <c r="OC340" s="249"/>
      <c r="OD340" s="249"/>
      <c r="OE340" s="249"/>
      <c r="OF340" s="249"/>
      <c r="OG340" s="249"/>
      <c r="OH340" s="249"/>
      <c r="OI340" s="249"/>
      <c r="OJ340" s="249"/>
      <c r="OK340" s="249"/>
      <c r="OL340" s="249"/>
      <c r="OM340" s="249"/>
      <c r="ON340" s="249"/>
      <c r="OO340" s="249"/>
      <c r="OP340" s="249"/>
      <c r="OQ340" s="249"/>
      <c r="OR340" s="249"/>
      <c r="OS340" s="249"/>
      <c r="OT340" s="249"/>
      <c r="OU340" s="249"/>
      <c r="OV340" s="249"/>
      <c r="OW340" s="249"/>
      <c r="OX340" s="249"/>
      <c r="OY340" s="249"/>
      <c r="OZ340" s="249"/>
      <c r="PA340" s="249"/>
      <c r="PB340" s="249"/>
      <c r="PC340" s="249"/>
      <c r="PD340" s="249"/>
      <c r="PE340" s="249"/>
      <c r="PF340" s="249"/>
      <c r="PG340" s="249"/>
      <c r="PH340" s="249"/>
      <c r="PI340" s="249"/>
      <c r="PJ340" s="249"/>
      <c r="PK340" s="249"/>
      <c r="PL340" s="249"/>
      <c r="PM340" s="249"/>
      <c r="PN340" s="249"/>
      <c r="PO340" s="249"/>
      <c r="PP340" s="249"/>
      <c r="PQ340" s="249"/>
      <c r="PR340" s="249"/>
      <c r="PS340" s="249"/>
      <c r="PT340" s="249"/>
      <c r="PU340" s="249"/>
      <c r="PV340" s="249"/>
      <c r="PW340" s="249"/>
      <c r="PX340" s="249"/>
      <c r="PY340" s="249"/>
      <c r="PZ340" s="249"/>
      <c r="QA340" s="249"/>
      <c r="QB340" s="249"/>
      <c r="QC340" s="249"/>
      <c r="QD340" s="249"/>
      <c r="QE340" s="249"/>
      <c r="QF340" s="249"/>
      <c r="QG340" s="249"/>
      <c r="QH340" s="249"/>
      <c r="QI340" s="249"/>
      <c r="QJ340" s="249"/>
      <c r="QK340" s="249"/>
      <c r="QL340" s="249"/>
      <c r="QM340" s="249"/>
      <c r="QN340" s="249"/>
      <c r="QO340" s="249"/>
      <c r="QP340" s="249"/>
      <c r="QQ340" s="249"/>
      <c r="QR340" s="249"/>
      <c r="QS340" s="249"/>
      <c r="QT340" s="249"/>
      <c r="QU340" s="249"/>
      <c r="QV340" s="249"/>
      <c r="QW340" s="249"/>
      <c r="QX340" s="249"/>
      <c r="QY340" s="249"/>
      <c r="QZ340" s="249"/>
      <c r="RA340" s="249"/>
      <c r="RB340" s="249"/>
      <c r="RC340" s="249"/>
      <c r="RD340" s="249"/>
      <c r="RE340" s="249"/>
      <c r="RF340" s="249"/>
      <c r="RG340" s="249"/>
      <c r="RH340" s="249"/>
      <c r="RI340" s="249"/>
      <c r="RJ340" s="249"/>
      <c r="RK340" s="249"/>
      <c r="RL340" s="249"/>
      <c r="RM340" s="249"/>
      <c r="RN340" s="249"/>
      <c r="RO340" s="249"/>
      <c r="RP340" s="249"/>
      <c r="RQ340" s="249"/>
      <c r="RR340" s="249"/>
      <c r="RS340" s="249"/>
      <c r="RT340" s="249"/>
      <c r="RU340" s="249"/>
      <c r="RV340" s="249"/>
      <c r="RW340" s="249"/>
      <c r="RX340" s="249"/>
      <c r="RY340" s="249"/>
      <c r="RZ340" s="249"/>
      <c r="SA340" s="249"/>
      <c r="SB340" s="249"/>
      <c r="SC340" s="249"/>
      <c r="SD340" s="249"/>
      <c r="SE340" s="249"/>
      <c r="SF340" s="249"/>
      <c r="SG340" s="249"/>
      <c r="SH340" s="249"/>
      <c r="SI340" s="249"/>
      <c r="SJ340" s="249"/>
      <c r="SK340" s="249"/>
      <c r="SL340" s="249"/>
      <c r="SM340" s="249"/>
      <c r="SN340" s="249"/>
      <c r="SO340" s="249"/>
      <c r="SP340" s="249"/>
      <c r="SQ340" s="249"/>
      <c r="SR340" s="249"/>
      <c r="SS340" s="249"/>
      <c r="ST340" s="249"/>
      <c r="SU340" s="249"/>
      <c r="SV340" s="249"/>
      <c r="SW340" s="249"/>
      <c r="SX340" s="249"/>
      <c r="SY340" s="249"/>
      <c r="SZ340" s="249"/>
      <c r="TA340" s="249"/>
      <c r="TB340" s="249"/>
      <c r="TC340" s="249"/>
      <c r="TD340" s="249"/>
      <c r="TE340" s="249"/>
      <c r="TF340" s="249"/>
      <c r="TG340" s="249"/>
      <c r="TH340" s="249"/>
      <c r="TI340" s="249"/>
      <c r="TJ340" s="249"/>
      <c r="TK340" s="249"/>
      <c r="TL340" s="249"/>
      <c r="TM340" s="249"/>
      <c r="TN340" s="249"/>
      <c r="TO340" s="249"/>
      <c r="TP340" s="249"/>
      <c r="TQ340" s="249"/>
      <c r="TR340" s="249"/>
      <c r="TS340" s="249"/>
      <c r="TT340" s="249"/>
      <c r="TU340" s="249"/>
      <c r="TV340" s="249"/>
      <c r="TW340" s="249"/>
      <c r="TX340" s="249"/>
      <c r="TY340" s="249"/>
      <c r="TZ340" s="249"/>
      <c r="UA340" s="249"/>
      <c r="UB340" s="249"/>
      <c r="UC340" s="249"/>
      <c r="UD340" s="249"/>
      <c r="UE340" s="249"/>
      <c r="UF340" s="249"/>
      <c r="UG340" s="249"/>
      <c r="UH340" s="249"/>
      <c r="UI340" s="249"/>
      <c r="UJ340" s="249"/>
      <c r="UK340" s="249"/>
      <c r="UL340" s="249"/>
      <c r="UM340" s="249"/>
      <c r="UN340" s="249"/>
      <c r="UO340" s="249"/>
      <c r="UP340" s="249"/>
      <c r="UQ340" s="249"/>
      <c r="UR340" s="249"/>
      <c r="US340" s="249"/>
      <c r="UT340" s="249"/>
      <c r="UU340" s="249"/>
      <c r="UV340" s="249"/>
      <c r="UW340" s="249"/>
      <c r="UX340" s="249"/>
      <c r="UY340" s="249"/>
      <c r="UZ340" s="249"/>
      <c r="VA340" s="249"/>
      <c r="VB340" s="249"/>
      <c r="VC340" s="249"/>
      <c r="VD340" s="249"/>
      <c r="VE340" s="249"/>
      <c r="VF340" s="249"/>
      <c r="VG340" s="249"/>
      <c r="VH340" s="249"/>
      <c r="VI340" s="249"/>
      <c r="VJ340" s="249"/>
      <c r="VK340" s="249"/>
      <c r="VL340" s="249"/>
      <c r="VM340" s="249"/>
      <c r="VN340" s="249"/>
      <c r="VO340" s="249"/>
      <c r="VP340" s="249"/>
      <c r="VQ340" s="249"/>
      <c r="VR340" s="249"/>
      <c r="VS340" s="249"/>
      <c r="VT340" s="249"/>
      <c r="VU340" s="249"/>
      <c r="VV340" s="249"/>
      <c r="VW340" s="249"/>
      <c r="VX340" s="249"/>
      <c r="VY340" s="249"/>
      <c r="VZ340" s="249"/>
      <c r="WA340" s="249"/>
      <c r="WB340" s="249"/>
      <c r="WC340" s="249"/>
      <c r="WD340" s="249"/>
      <c r="WE340" s="249"/>
      <c r="WF340" s="249"/>
      <c r="WG340" s="249"/>
      <c r="WH340" s="249"/>
      <c r="WI340" s="249"/>
      <c r="WJ340" s="249"/>
      <c r="WK340" s="249"/>
      <c r="WL340" s="249"/>
      <c r="WM340" s="249"/>
      <c r="WN340" s="249"/>
      <c r="WO340" s="249"/>
      <c r="WP340" s="249"/>
      <c r="WQ340" s="249"/>
      <c r="WR340" s="249"/>
      <c r="WS340" s="249"/>
      <c r="WT340" s="249"/>
      <c r="WU340" s="249"/>
      <c r="WV340" s="249"/>
      <c r="WW340" s="249"/>
      <c r="WX340" s="249"/>
      <c r="WY340" s="249"/>
      <c r="WZ340" s="249"/>
      <c r="XA340" s="249"/>
      <c r="XB340" s="249"/>
      <c r="XC340" s="249"/>
      <c r="XD340" s="249"/>
      <c r="XE340" s="249"/>
      <c r="XF340" s="249"/>
      <c r="XG340" s="249"/>
      <c r="XH340" s="249"/>
      <c r="XI340" s="249"/>
      <c r="XJ340" s="249"/>
      <c r="XK340" s="249"/>
      <c r="XL340" s="249"/>
      <c r="XM340" s="249"/>
      <c r="XN340" s="249"/>
      <c r="XO340" s="249"/>
      <c r="XP340" s="249"/>
      <c r="XQ340" s="249"/>
      <c r="XR340" s="249"/>
      <c r="XS340" s="249"/>
      <c r="XT340" s="249"/>
      <c r="XU340" s="249"/>
      <c r="XV340" s="249"/>
      <c r="XW340" s="249"/>
      <c r="XX340" s="249"/>
      <c r="XY340" s="249"/>
      <c r="XZ340" s="249"/>
      <c r="YA340" s="249"/>
      <c r="YB340" s="249"/>
      <c r="YC340" s="249"/>
      <c r="YD340" s="249"/>
      <c r="YE340" s="249"/>
      <c r="YF340" s="249"/>
      <c r="YG340" s="249"/>
      <c r="YH340" s="249"/>
      <c r="YI340" s="249"/>
      <c r="YJ340" s="249"/>
      <c r="YK340" s="249"/>
      <c r="YL340" s="249"/>
      <c r="YM340" s="249"/>
      <c r="YN340" s="249"/>
      <c r="YO340" s="249"/>
      <c r="YP340" s="249"/>
      <c r="YQ340" s="249"/>
      <c r="YR340" s="249"/>
      <c r="YS340" s="249"/>
      <c r="YT340" s="249"/>
      <c r="YU340" s="249"/>
      <c r="YV340" s="249"/>
      <c r="YW340" s="249"/>
      <c r="YX340" s="249"/>
      <c r="YY340" s="249"/>
      <c r="YZ340" s="249"/>
      <c r="ZA340" s="249"/>
      <c r="ZB340" s="249"/>
      <c r="ZC340" s="249"/>
      <c r="ZD340" s="249"/>
      <c r="ZE340" s="249"/>
      <c r="ZF340" s="249"/>
      <c r="ZG340" s="249"/>
      <c r="ZH340" s="249"/>
      <c r="ZI340" s="249"/>
      <c r="ZJ340" s="249"/>
      <c r="ZK340" s="249"/>
      <c r="ZL340" s="249"/>
      <c r="ZM340" s="249"/>
      <c r="ZN340" s="249"/>
      <c r="ZO340" s="249"/>
      <c r="ZP340" s="249"/>
      <c r="ZQ340" s="249"/>
      <c r="ZR340" s="249"/>
      <c r="ZS340" s="249"/>
      <c r="ZT340" s="249"/>
      <c r="ZU340" s="249"/>
      <c r="ZV340" s="249"/>
      <c r="ZW340" s="249"/>
      <c r="ZX340" s="249"/>
      <c r="ZY340" s="249"/>
      <c r="ZZ340" s="249"/>
      <c r="AAA340" s="249"/>
      <c r="AAB340" s="249"/>
      <c r="AAC340" s="249"/>
      <c r="AAD340" s="249"/>
      <c r="AAE340" s="249"/>
      <c r="AAF340" s="249"/>
      <c r="AAG340" s="249"/>
      <c r="AAH340" s="249"/>
      <c r="AAI340" s="249"/>
      <c r="AAJ340" s="249"/>
      <c r="AAK340" s="249"/>
      <c r="AAL340" s="249"/>
      <c r="AAM340" s="249"/>
      <c r="AAN340" s="249"/>
      <c r="AAO340" s="249"/>
      <c r="AAP340" s="249"/>
      <c r="AAQ340" s="249"/>
      <c r="AAR340" s="249"/>
      <c r="AAS340" s="249"/>
      <c r="AAT340" s="249"/>
      <c r="AAU340" s="249"/>
      <c r="AAV340" s="249"/>
      <c r="AAW340" s="249"/>
      <c r="AAX340" s="249"/>
      <c r="AAY340" s="249"/>
      <c r="AAZ340" s="249"/>
      <c r="ABA340" s="249"/>
      <c r="ABB340" s="249"/>
      <c r="ABC340" s="249"/>
      <c r="ABD340" s="249"/>
      <c r="ABE340" s="249"/>
      <c r="ABF340" s="249"/>
      <c r="ABG340" s="249"/>
      <c r="ABH340" s="249"/>
      <c r="ABI340" s="249"/>
      <c r="ABJ340" s="249"/>
      <c r="ABK340" s="249"/>
      <c r="ABL340" s="249"/>
      <c r="ABM340" s="249"/>
      <c r="ABN340" s="249"/>
      <c r="ABO340" s="249"/>
      <c r="ABP340" s="249"/>
      <c r="ABQ340" s="249"/>
      <c r="ABR340" s="249"/>
      <c r="ABS340" s="249"/>
      <c r="ABT340" s="249"/>
      <c r="ABU340" s="249"/>
      <c r="ABV340" s="249"/>
      <c r="ABW340" s="249"/>
      <c r="ABX340" s="249"/>
      <c r="ABY340" s="249"/>
      <c r="ABZ340" s="249"/>
      <c r="ACA340" s="249"/>
      <c r="ACB340" s="249"/>
      <c r="ACC340" s="249"/>
      <c r="ACD340" s="249"/>
      <c r="ACE340" s="249"/>
      <c r="ACF340" s="249"/>
      <c r="ACG340" s="249"/>
      <c r="ACH340" s="249"/>
      <c r="ACI340" s="249"/>
      <c r="ACJ340" s="249"/>
      <c r="ACK340" s="249"/>
      <c r="ACL340" s="249"/>
      <c r="ACM340" s="249"/>
      <c r="ACN340" s="249"/>
      <c r="ACO340" s="249"/>
      <c r="ACP340" s="249"/>
      <c r="ACQ340" s="249"/>
      <c r="ACR340" s="249"/>
      <c r="ACS340" s="249"/>
      <c r="ACT340" s="249"/>
      <c r="ACU340" s="249"/>
      <c r="ACV340" s="249"/>
      <c r="ACW340" s="249"/>
      <c r="ACX340" s="249"/>
      <c r="ACY340" s="249"/>
      <c r="ACZ340" s="249"/>
      <c r="ADA340" s="249"/>
      <c r="ADB340" s="249"/>
      <c r="ADC340" s="249"/>
      <c r="ADD340" s="249"/>
      <c r="ADE340" s="249"/>
      <c r="ADF340" s="249"/>
      <c r="ADG340" s="249"/>
      <c r="ADH340" s="249"/>
      <c r="ADI340" s="249"/>
      <c r="ADJ340" s="249"/>
      <c r="ADK340" s="249"/>
      <c r="ADL340" s="249"/>
      <c r="ADM340" s="249"/>
      <c r="ADN340" s="249"/>
      <c r="ADO340" s="249"/>
      <c r="ADP340" s="249"/>
      <c r="ADQ340" s="249"/>
      <c r="ADR340" s="249"/>
      <c r="ADS340" s="249"/>
      <c r="ADT340" s="249"/>
      <c r="ADU340" s="249"/>
      <c r="ADV340" s="249"/>
      <c r="ADW340" s="249"/>
      <c r="ADX340" s="249"/>
      <c r="ADY340" s="249"/>
      <c r="ADZ340" s="249"/>
      <c r="AEA340" s="249"/>
      <c r="AEB340" s="249"/>
      <c r="AEC340" s="249"/>
      <c r="AED340" s="249"/>
      <c r="AEE340" s="249"/>
      <c r="AEF340" s="249"/>
      <c r="AEG340" s="249"/>
      <c r="AEH340" s="249"/>
      <c r="AEI340" s="249"/>
      <c r="AEJ340" s="249"/>
      <c r="AEK340" s="249"/>
      <c r="AEL340" s="249"/>
      <c r="AEM340" s="249"/>
      <c r="AEN340" s="249"/>
      <c r="AEO340" s="249"/>
      <c r="AEP340" s="249"/>
      <c r="AEQ340" s="249"/>
      <c r="AER340" s="249"/>
      <c r="AES340" s="249"/>
      <c r="AET340" s="249"/>
      <c r="AEU340" s="249"/>
      <c r="AEV340" s="249"/>
      <c r="AEW340" s="249"/>
      <c r="AEX340" s="249"/>
      <c r="AEY340" s="249"/>
      <c r="AEZ340" s="249"/>
      <c r="AFA340" s="249"/>
      <c r="AFB340" s="249"/>
      <c r="AFC340" s="249"/>
      <c r="AFD340" s="249"/>
      <c r="AFE340" s="249"/>
      <c r="AFF340" s="249"/>
      <c r="AFG340" s="249"/>
      <c r="AFH340" s="249"/>
      <c r="AFI340" s="249"/>
      <c r="AFJ340" s="249"/>
      <c r="AFK340" s="249"/>
      <c r="AFL340" s="249"/>
      <c r="AFM340" s="249"/>
      <c r="AFN340" s="249"/>
      <c r="AFO340" s="249"/>
      <c r="AFP340" s="249"/>
      <c r="AFQ340" s="249"/>
      <c r="AFR340" s="249"/>
      <c r="AFS340" s="249"/>
      <c r="AFT340" s="249"/>
      <c r="AFU340" s="249"/>
      <c r="AFV340" s="249"/>
      <c r="AFW340" s="249"/>
      <c r="AFX340" s="249"/>
      <c r="AFY340" s="249"/>
      <c r="AFZ340" s="249"/>
      <c r="AGA340" s="249"/>
      <c r="AGB340" s="249"/>
      <c r="AGC340" s="249"/>
      <c r="AGD340" s="249"/>
      <c r="AGE340" s="249"/>
      <c r="AGF340" s="249"/>
      <c r="AGG340" s="249"/>
      <c r="AGH340" s="249"/>
      <c r="AGI340" s="249"/>
      <c r="AGJ340" s="249"/>
      <c r="AGK340" s="249"/>
      <c r="AGL340" s="249"/>
      <c r="AGM340" s="249"/>
      <c r="AGN340" s="249"/>
      <c r="AGO340" s="249"/>
      <c r="AGP340" s="249"/>
      <c r="AGQ340" s="249"/>
      <c r="AGR340" s="249"/>
      <c r="AGS340" s="249"/>
      <c r="AGT340" s="249"/>
      <c r="AGU340" s="249"/>
      <c r="AGV340" s="249"/>
      <c r="AGW340" s="249"/>
      <c r="AGX340" s="249"/>
      <c r="AGY340" s="249"/>
      <c r="AGZ340" s="249"/>
      <c r="AHA340" s="249"/>
      <c r="AHB340" s="249"/>
      <c r="AHC340" s="249"/>
      <c r="AHD340" s="249"/>
      <c r="AHE340" s="249"/>
      <c r="AHF340" s="249"/>
      <c r="AHG340" s="249"/>
      <c r="AHH340" s="249"/>
      <c r="AHI340" s="249"/>
      <c r="AHJ340" s="249"/>
      <c r="AHK340" s="249"/>
      <c r="AHL340" s="249"/>
      <c r="AHM340" s="249"/>
      <c r="AHN340" s="249"/>
      <c r="AHO340" s="249"/>
      <c r="AHP340" s="249"/>
      <c r="AHQ340" s="249"/>
      <c r="AHR340" s="249"/>
      <c r="AHS340" s="249"/>
      <c r="AHT340" s="249"/>
      <c r="AHU340" s="249"/>
      <c r="AHV340" s="249"/>
      <c r="AHW340" s="249"/>
      <c r="AHX340" s="249"/>
      <c r="AHY340" s="249"/>
      <c r="AHZ340" s="249"/>
      <c r="AIA340" s="249"/>
      <c r="AIB340" s="249"/>
      <c r="AIC340" s="249"/>
      <c r="AID340" s="249"/>
      <c r="AIE340" s="249"/>
      <c r="AIF340" s="249"/>
      <c r="AIG340" s="249"/>
      <c r="AIH340" s="249"/>
      <c r="AII340" s="249"/>
      <c r="AIJ340" s="249"/>
      <c r="AIK340" s="249"/>
      <c r="AIL340" s="249"/>
      <c r="AIM340" s="249"/>
      <c r="AIN340" s="249"/>
      <c r="AIO340" s="249"/>
      <c r="AIP340" s="249"/>
      <c r="AIQ340" s="249"/>
      <c r="AIR340" s="249"/>
      <c r="AIS340" s="249"/>
      <c r="AIT340" s="249"/>
      <c r="AIU340" s="249"/>
      <c r="AIV340" s="249"/>
      <c r="AIW340" s="249"/>
      <c r="AIX340" s="249"/>
      <c r="AIY340" s="249"/>
      <c r="AIZ340" s="249"/>
      <c r="AJA340" s="249"/>
      <c r="AJB340" s="249"/>
      <c r="AJC340" s="249"/>
      <c r="AJD340" s="249"/>
      <c r="AJE340" s="249"/>
      <c r="AJF340" s="249"/>
      <c r="AJG340" s="249"/>
      <c r="AJH340" s="249"/>
      <c r="AJI340" s="249"/>
      <c r="AJJ340" s="249"/>
      <c r="AJK340" s="249"/>
      <c r="AJL340" s="249"/>
      <c r="AJM340" s="249"/>
      <c r="AJN340" s="249"/>
      <c r="AJO340" s="249"/>
      <c r="AJP340" s="249"/>
      <c r="AJQ340" s="249"/>
      <c r="AJR340" s="249"/>
      <c r="AJS340" s="249"/>
      <c r="AJT340" s="249"/>
      <c r="AJU340" s="249"/>
      <c r="AJV340" s="249"/>
      <c r="AJW340" s="249"/>
      <c r="AJX340" s="249"/>
      <c r="AJY340" s="249"/>
      <c r="AJZ340" s="249"/>
      <c r="AKA340" s="249"/>
      <c r="AKB340" s="249"/>
      <c r="AKC340" s="249"/>
      <c r="AKD340" s="249"/>
      <c r="AKE340" s="249"/>
      <c r="AKF340" s="249"/>
      <c r="AKG340" s="249"/>
      <c r="AKH340" s="249"/>
      <c r="AKI340" s="249"/>
      <c r="AKJ340" s="249"/>
      <c r="AKK340" s="249"/>
      <c r="AKL340" s="249"/>
      <c r="AKM340" s="249"/>
      <c r="AKN340" s="249"/>
      <c r="AKO340" s="249"/>
      <c r="AKP340" s="249"/>
      <c r="AKQ340" s="249"/>
      <c r="AKR340" s="249"/>
      <c r="AKS340" s="249"/>
      <c r="AKT340" s="249"/>
      <c r="AKU340" s="249"/>
      <c r="AKV340" s="249"/>
      <c r="AKW340" s="249"/>
      <c r="AKX340" s="249"/>
      <c r="AKY340" s="249"/>
      <c r="AKZ340" s="249"/>
      <c r="ALA340" s="249"/>
      <c r="ALB340" s="249"/>
      <c r="ALC340" s="249"/>
      <c r="ALD340" s="249"/>
      <c r="ALE340" s="249"/>
      <c r="ALF340" s="249"/>
      <c r="ALG340" s="249"/>
      <c r="ALH340" s="249"/>
      <c r="ALI340" s="249"/>
      <c r="ALJ340" s="249"/>
      <c r="ALK340" s="249"/>
      <c r="ALL340" s="249"/>
      <c r="ALM340" s="249"/>
      <c r="ALN340" s="249"/>
      <c r="ALO340" s="249"/>
      <c r="ALP340" s="249"/>
      <c r="ALQ340" s="249"/>
      <c r="ALR340" s="249"/>
      <c r="ALS340" s="249"/>
      <c r="ALT340" s="249"/>
      <c r="ALU340" s="249"/>
      <c r="ALV340" s="249"/>
      <c r="ALW340" s="249"/>
      <c r="ALX340" s="249"/>
      <c r="ALY340" s="249"/>
      <c r="ALZ340" s="249"/>
      <c r="AMA340" s="249"/>
      <c r="AMB340" s="249"/>
      <c r="AMC340" s="249"/>
      <c r="AMD340" s="249"/>
      <c r="AME340" s="249"/>
      <c r="AMF340" s="249"/>
      <c r="AMG340" s="249"/>
      <c r="AMH340" s="249"/>
      <c r="AMI340" s="249"/>
      <c r="AMJ340" s="249"/>
      <c r="AMK340" s="249"/>
      <c r="AML340" s="249"/>
      <c r="AMM340" s="249"/>
      <c r="AMN340" s="249"/>
      <c r="AMO340" s="249"/>
      <c r="AMP340" s="249"/>
      <c r="AMQ340" s="249"/>
      <c r="AMR340" s="249"/>
      <c r="AMS340" s="249"/>
      <c r="AMT340" s="249"/>
      <c r="AMU340" s="249"/>
      <c r="AMV340" s="249"/>
      <c r="AMW340" s="249"/>
      <c r="AMX340" s="249"/>
      <c r="AMY340" s="249"/>
      <c r="AMZ340" s="249"/>
      <c r="ANA340" s="249"/>
      <c r="ANB340" s="249"/>
      <c r="ANC340" s="249"/>
      <c r="AND340" s="249"/>
      <c r="ANE340" s="249"/>
      <c r="ANF340" s="249"/>
      <c r="ANG340" s="249"/>
      <c r="ANH340" s="249"/>
      <c r="ANI340" s="249"/>
      <c r="ANJ340" s="249"/>
      <c r="ANK340" s="249"/>
      <c r="ANL340" s="249"/>
      <c r="ANM340" s="249"/>
      <c r="ANN340" s="249"/>
      <c r="ANO340" s="249"/>
      <c r="ANP340" s="249"/>
      <c r="ANQ340" s="249"/>
      <c r="ANR340" s="249"/>
      <c r="ANS340" s="249"/>
      <c r="ANT340" s="249"/>
      <c r="ANU340" s="249"/>
      <c r="ANV340" s="249"/>
      <c r="ANW340" s="249"/>
      <c r="ANX340" s="249"/>
      <c r="ANY340" s="249"/>
      <c r="ANZ340" s="249"/>
      <c r="AOA340" s="249"/>
      <c r="AOB340" s="249"/>
      <c r="AOC340" s="249"/>
      <c r="AOD340" s="249"/>
      <c r="AOE340" s="249"/>
      <c r="AOF340" s="249"/>
      <c r="AOG340" s="249"/>
      <c r="AOH340" s="249"/>
      <c r="AOI340" s="249"/>
      <c r="AOJ340" s="249"/>
      <c r="AOK340" s="249"/>
      <c r="AOL340" s="249"/>
      <c r="AOM340" s="249"/>
      <c r="AON340" s="249"/>
      <c r="AOO340" s="249"/>
      <c r="AOP340" s="249"/>
      <c r="AOQ340" s="249"/>
      <c r="AOR340" s="249"/>
      <c r="AOS340" s="249"/>
      <c r="AOT340" s="249"/>
      <c r="AOU340" s="249"/>
      <c r="AOV340" s="249"/>
      <c r="AOW340" s="249"/>
      <c r="AOX340" s="249"/>
      <c r="AOY340" s="249"/>
      <c r="AOZ340" s="249"/>
      <c r="APA340" s="249"/>
      <c r="APB340" s="249"/>
      <c r="APC340" s="249"/>
      <c r="APD340" s="249"/>
      <c r="APE340" s="249"/>
      <c r="APF340" s="249"/>
      <c r="APG340" s="249"/>
      <c r="APH340" s="249"/>
      <c r="API340" s="249"/>
      <c r="APJ340" s="249"/>
      <c r="APK340" s="249"/>
      <c r="APL340" s="249"/>
      <c r="APM340" s="249"/>
      <c r="APN340" s="249"/>
      <c r="APO340" s="249"/>
      <c r="APP340" s="249"/>
    </row>
    <row r="341" spans="1:1108" s="252" customFormat="1">
      <c r="A341" s="199">
        <v>624</v>
      </c>
      <c r="B341" s="232">
        <v>327</v>
      </c>
      <c r="C341" s="201"/>
      <c r="D341" s="206"/>
      <c r="E341" s="206"/>
      <c r="F341" s="326"/>
      <c r="G341" s="206"/>
      <c r="H341" s="206"/>
      <c r="I341" s="206"/>
      <c r="J341" s="206"/>
      <c r="K341" s="206"/>
      <c r="L341" s="319"/>
      <c r="M341" s="332"/>
      <c r="N341" s="319"/>
      <c r="O341" s="321"/>
      <c r="P341" s="217"/>
      <c r="Q341" s="217"/>
      <c r="R341" s="217"/>
      <c r="S341" s="213"/>
      <c r="T341" s="213"/>
      <c r="U341" s="21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13"/>
      <c r="AF341" s="213"/>
      <c r="AG341" s="217"/>
      <c r="AH341" s="217"/>
      <c r="AI341" s="213"/>
      <c r="AJ341" s="217"/>
      <c r="AK341" s="217"/>
      <c r="AL341" s="321"/>
      <c r="AM341" s="321"/>
      <c r="AN341" s="321"/>
      <c r="AO341" s="321"/>
      <c r="AP341" s="217"/>
      <c r="AQ341" s="217"/>
      <c r="AR341" s="345"/>
      <c r="AS341" s="345"/>
      <c r="AT341" s="345"/>
      <c r="AU341" s="345"/>
      <c r="AV341" s="345"/>
      <c r="AW341" s="319"/>
      <c r="AX341" s="319"/>
      <c r="AY341" s="319"/>
      <c r="AZ341" s="319"/>
      <c r="BA341" s="319"/>
      <c r="BB341" s="332"/>
      <c r="BC341" s="332"/>
      <c r="BD341" s="332"/>
      <c r="BE341" s="319"/>
      <c r="BF341" s="319"/>
      <c r="BG341" s="319"/>
      <c r="BH341" s="319"/>
      <c r="BM341" s="319"/>
      <c r="BN341" s="319"/>
      <c r="BO341" s="319"/>
      <c r="BP341" s="319"/>
      <c r="BQ341" s="319"/>
      <c r="BR341" s="319"/>
      <c r="BS341" s="222" t="s">
        <v>283</v>
      </c>
      <c r="BT341" s="222" t="s">
        <v>283</v>
      </c>
      <c r="BU341" s="222" t="s">
        <v>283</v>
      </c>
      <c r="BV341" s="222" t="s">
        <v>283</v>
      </c>
      <c r="BW341" s="222" t="s">
        <v>283</v>
      </c>
      <c r="BX341" s="222" t="s">
        <v>283</v>
      </c>
      <c r="BY341" s="222" t="s">
        <v>283</v>
      </c>
      <c r="BZ341" s="319"/>
      <c r="CA341" s="319"/>
      <c r="CB341" s="319"/>
      <c r="CC341" s="319"/>
      <c r="CD341" s="319"/>
      <c r="CE341" s="319"/>
      <c r="CF341" s="319"/>
      <c r="CG341" s="319"/>
      <c r="CH341" s="319"/>
      <c r="CI341" s="319"/>
      <c r="CJ341" s="319"/>
      <c r="CK341" s="319"/>
      <c r="CL341" s="319"/>
      <c r="CM341" s="319"/>
      <c r="CN341" s="319"/>
      <c r="CO341" s="319"/>
      <c r="CP341" s="319"/>
      <c r="CQ341" s="319"/>
      <c r="CR341" s="319"/>
      <c r="CS341" s="319"/>
      <c r="CT341" s="319"/>
      <c r="CU341" s="319"/>
      <c r="CV341" s="319"/>
      <c r="CW341" s="319"/>
      <c r="CX341" s="319"/>
      <c r="CY341" s="319"/>
      <c r="CZ341" s="319"/>
      <c r="DA341" s="330"/>
      <c r="DB341" s="330"/>
      <c r="DC341" s="330"/>
      <c r="DD341" s="330"/>
      <c r="DE341" s="319"/>
      <c r="DF341" s="330"/>
      <c r="DG341" s="319"/>
      <c r="DH341" s="319"/>
      <c r="DI341" s="330"/>
      <c r="DJ341" s="319"/>
      <c r="DK341" s="319"/>
      <c r="DL341" s="319"/>
      <c r="DM341" s="228" t="s">
        <v>283</v>
      </c>
      <c r="DN341" s="228" t="s">
        <v>283</v>
      </c>
      <c r="DO341" s="228" t="s">
        <v>283</v>
      </c>
      <c r="DP341" s="228"/>
      <c r="DQ341" s="319"/>
      <c r="DR341" s="319"/>
      <c r="DS341" s="319"/>
      <c r="DT341" s="319"/>
      <c r="DU341" s="319"/>
      <c r="DV341" s="319"/>
      <c r="DW341" s="319"/>
      <c r="DX341" s="319"/>
      <c r="DY341" s="319"/>
      <c r="DZ341" s="319"/>
      <c r="EA341" s="319"/>
      <c r="EB341" s="319"/>
      <c r="EC341" s="319"/>
      <c r="ED341" s="319"/>
      <c r="EE341" s="319"/>
      <c r="EF341" s="319"/>
      <c r="EG341" s="200"/>
      <c r="EH341" s="200"/>
      <c r="EI341" s="319"/>
      <c r="EJ341" s="319"/>
      <c r="EK341" s="281"/>
      <c r="EL341" s="319"/>
      <c r="EM341" s="319"/>
      <c r="EN341" s="200"/>
      <c r="EO341" s="281"/>
      <c r="EP341" s="281"/>
      <c r="EQ341" s="281"/>
      <c r="ER341" s="281"/>
      <c r="ES341" s="281"/>
      <c r="ET341" s="281"/>
      <c r="EU341" s="281"/>
      <c r="EV341" s="200"/>
      <c r="EW341" s="200"/>
      <c r="EX341" s="319"/>
      <c r="EY341" s="319"/>
      <c r="EZ341" s="319"/>
      <c r="FA341" s="319"/>
      <c r="FB341" s="319"/>
      <c r="FC341" s="319"/>
      <c r="FD341" s="319"/>
      <c r="FE341" s="319"/>
      <c r="FF341" s="317"/>
      <c r="FG341" s="317"/>
      <c r="FH341" s="317"/>
      <c r="FI341" s="317"/>
      <c r="FJ341" s="317"/>
      <c r="FK341" s="317"/>
      <c r="FL341" s="234">
        <v>1</v>
      </c>
      <c r="FM341" s="222"/>
      <c r="FN341" s="222"/>
      <c r="FO341" s="222"/>
      <c r="FP341" s="222"/>
      <c r="FQ341" s="222"/>
      <c r="FR341" s="222"/>
      <c r="FS341" s="222"/>
      <c r="FT341" s="222"/>
      <c r="FU341" s="222"/>
      <c r="FV341" s="222"/>
    </row>
    <row r="342" spans="1:1108" s="252" customFormat="1">
      <c r="A342" s="42">
        <v>625</v>
      </c>
      <c r="B342" s="168">
        <v>328</v>
      </c>
      <c r="C342" s="102" t="s">
        <v>702</v>
      </c>
      <c r="D342" s="174" t="s">
        <v>1729</v>
      </c>
      <c r="E342" s="74" t="s">
        <v>1687</v>
      </c>
      <c r="F342" s="302" t="s">
        <v>1689</v>
      </c>
      <c r="G342" s="310" t="s">
        <v>1730</v>
      </c>
      <c r="H342" s="310" t="s">
        <v>1732</v>
      </c>
      <c r="I342" s="310" t="s">
        <v>1731</v>
      </c>
      <c r="J342" s="173" t="s">
        <v>1733</v>
      </c>
      <c r="K342" s="173" t="s">
        <v>1734</v>
      </c>
      <c r="L342" s="74" t="s">
        <v>1735</v>
      </c>
      <c r="M342" s="10" t="s">
        <v>1736</v>
      </c>
      <c r="N342" s="74"/>
      <c r="O342" s="177">
        <v>101061</v>
      </c>
      <c r="P342" s="401"/>
      <c r="Q342" s="401" t="s">
        <v>0</v>
      </c>
      <c r="R342" s="401"/>
      <c r="S342" s="109" t="s">
        <v>0</v>
      </c>
      <c r="T342" s="109"/>
      <c r="U342" s="109" t="s">
        <v>0</v>
      </c>
      <c r="V342" s="109">
        <v>13</v>
      </c>
      <c r="W342" s="109" t="s">
        <v>0</v>
      </c>
      <c r="X342" s="109">
        <v>6</v>
      </c>
      <c r="Y342" s="109" t="s">
        <v>0</v>
      </c>
      <c r="Z342" s="109"/>
      <c r="AA342" s="109" t="s">
        <v>0</v>
      </c>
      <c r="AB342" s="109"/>
      <c r="AC342" s="109" t="s">
        <v>0</v>
      </c>
      <c r="AD342" s="109"/>
      <c r="AE342" s="109" t="s">
        <v>0</v>
      </c>
      <c r="AF342" s="77"/>
      <c r="AG342" s="78"/>
      <c r="AH342" s="78"/>
      <c r="AI342" s="77" t="s">
        <v>0</v>
      </c>
      <c r="AJ342" s="78"/>
      <c r="AK342" s="78"/>
      <c r="AL342" s="25" t="s">
        <v>11</v>
      </c>
      <c r="AM342" s="25"/>
      <c r="AN342" s="25"/>
      <c r="AO342" s="25"/>
      <c r="AP342" s="111">
        <v>1</v>
      </c>
      <c r="AQ342" s="111" t="s">
        <v>7</v>
      </c>
      <c r="AR342" s="83"/>
      <c r="AS342" s="83"/>
      <c r="AT342" s="265"/>
      <c r="AU342" s="266"/>
      <c r="AV342" s="266"/>
      <c r="AW342" s="74" t="s">
        <v>206</v>
      </c>
      <c r="AX342" s="74" t="s">
        <v>207</v>
      </c>
      <c r="AY342" s="74" t="s">
        <v>208</v>
      </c>
      <c r="AZ342" s="74" t="s">
        <v>209</v>
      </c>
      <c r="BA342" s="152" t="s">
        <v>12</v>
      </c>
      <c r="BB342" s="419" t="s">
        <v>1520</v>
      </c>
      <c r="BC342" s="419" t="s">
        <v>1521</v>
      </c>
      <c r="BD342" s="419" t="s">
        <v>1522</v>
      </c>
      <c r="BE342" s="309" t="s">
        <v>1737</v>
      </c>
      <c r="BF342" s="96" t="s">
        <v>1738</v>
      </c>
      <c r="BG342" s="96" t="s">
        <v>1739</v>
      </c>
      <c r="BH342" s="96" t="s">
        <v>1740</v>
      </c>
      <c r="BI342" s="249"/>
      <c r="BJ342" s="249"/>
      <c r="BK342" s="249"/>
      <c r="BL342" s="249"/>
      <c r="BM342" s="154" t="s">
        <v>1699</v>
      </c>
      <c r="BN342" s="154" t="s">
        <v>1699</v>
      </c>
      <c r="BO342" s="154" t="s">
        <v>1700</v>
      </c>
      <c r="BP342" s="154" t="s">
        <v>1699</v>
      </c>
      <c r="BQ342" s="154" t="s">
        <v>266</v>
      </c>
      <c r="BR342" s="154" t="s">
        <v>267</v>
      </c>
      <c r="BS342" s="121" t="s">
        <v>268</v>
      </c>
      <c r="BT342" s="121" t="s">
        <v>269</v>
      </c>
      <c r="BU342" s="121" t="s">
        <v>1699</v>
      </c>
      <c r="BV342" s="121" t="s">
        <v>1699</v>
      </c>
      <c r="BW342" s="121" t="s">
        <v>1700</v>
      </c>
      <c r="BX342" s="121" t="s">
        <v>1699</v>
      </c>
      <c r="BY342" s="121" t="s">
        <v>283</v>
      </c>
      <c r="BZ342" s="154"/>
      <c r="CA342" s="154"/>
      <c r="CB342" s="154"/>
      <c r="CC342" s="154"/>
      <c r="CD342" s="154"/>
      <c r="CE342" s="154"/>
      <c r="CF342" s="154"/>
      <c r="CG342" s="154"/>
      <c r="CH342" s="154"/>
      <c r="CI342" s="154"/>
      <c r="CJ342" s="154"/>
      <c r="CK342" s="91"/>
      <c r="CL342" s="91"/>
      <c r="CM342" s="91"/>
      <c r="CN342" s="91"/>
      <c r="CO342" s="91"/>
      <c r="CP342" s="91"/>
      <c r="CQ342" s="91"/>
      <c r="CR342" s="91"/>
      <c r="CS342" s="91"/>
      <c r="CT342" s="91"/>
      <c r="CU342" s="91"/>
      <c r="CV342" s="91"/>
      <c r="CW342" s="91"/>
      <c r="CX342" s="91"/>
      <c r="CY342" s="91"/>
      <c r="CZ342" s="91"/>
      <c r="DA342" s="92"/>
      <c r="DB342" s="92"/>
      <c r="DC342" s="92"/>
      <c r="DD342" s="92"/>
      <c r="DE342" s="91" t="s">
        <v>12</v>
      </c>
      <c r="DF342" s="92"/>
      <c r="DG342" s="91"/>
      <c r="DH342" s="91"/>
      <c r="DI342" s="92"/>
      <c r="DJ342" s="91"/>
      <c r="DK342" s="91"/>
      <c r="DL342" s="91"/>
      <c r="DM342" s="127" t="s">
        <v>283</v>
      </c>
      <c r="DN342" s="127" t="s">
        <v>283</v>
      </c>
      <c r="DO342" s="127" t="s">
        <v>283</v>
      </c>
      <c r="DP342" s="127"/>
      <c r="DQ342" s="91"/>
      <c r="DR342" s="91"/>
      <c r="DS342" s="91"/>
      <c r="DT342" s="91"/>
      <c r="DU342" s="91"/>
      <c r="DV342" s="91"/>
      <c r="DW342" s="91"/>
      <c r="DX342" s="91"/>
      <c r="DY342" s="91"/>
      <c r="DZ342" s="91"/>
      <c r="EA342" s="91"/>
      <c r="EB342" s="91"/>
      <c r="EC342" s="91"/>
      <c r="ED342" s="91"/>
      <c r="EE342" s="91"/>
      <c r="EF342" s="91"/>
      <c r="EG342" s="94"/>
      <c r="EH342" s="94"/>
      <c r="EI342" s="95"/>
      <c r="EJ342" s="95"/>
      <c r="EK342" s="96"/>
      <c r="EL342" s="74"/>
      <c r="EM342" s="74"/>
      <c r="EN342" s="137"/>
      <c r="EO342" s="185"/>
      <c r="EP342" s="185"/>
      <c r="EQ342" s="185" t="s">
        <v>1741</v>
      </c>
      <c r="ER342" s="185" t="s">
        <v>1742</v>
      </c>
      <c r="ES342" s="185" t="s">
        <v>1742</v>
      </c>
      <c r="ET342" s="185"/>
      <c r="EU342" s="185"/>
      <c r="EV342" s="137"/>
      <c r="EW342" s="137"/>
      <c r="EX342" s="356" t="s">
        <v>1575</v>
      </c>
      <c r="EY342" s="356"/>
      <c r="EZ342" s="356"/>
      <c r="FA342" s="356"/>
      <c r="FB342" s="356"/>
      <c r="FC342" s="356"/>
      <c r="FD342" s="356"/>
      <c r="FE342" s="356"/>
      <c r="FF342" s="248"/>
      <c r="FG342" s="248"/>
      <c r="FH342" s="248"/>
      <c r="FI342" s="248"/>
      <c r="FJ342" s="248"/>
      <c r="FK342" s="248"/>
      <c r="FL342" s="135">
        <v>1</v>
      </c>
      <c r="FM342" s="136"/>
      <c r="FN342" s="136"/>
      <c r="FO342" s="136"/>
      <c r="FP342" s="136"/>
      <c r="FQ342" s="136"/>
      <c r="FR342" s="136"/>
      <c r="FS342" s="136"/>
      <c r="FT342" s="136"/>
      <c r="FU342" s="136"/>
      <c r="FV342" s="136"/>
      <c r="FW342" s="249"/>
      <c r="FX342" s="249"/>
      <c r="FY342" s="249"/>
      <c r="FZ342" s="249"/>
      <c r="GA342" s="249"/>
      <c r="GB342" s="249"/>
      <c r="GC342" s="249"/>
      <c r="GD342" s="249"/>
      <c r="GE342" s="249"/>
      <c r="GF342" s="249"/>
      <c r="GG342" s="249"/>
      <c r="GH342" s="249"/>
      <c r="GI342" s="249"/>
      <c r="GJ342" s="249"/>
      <c r="GK342" s="249"/>
      <c r="GL342" s="249"/>
      <c r="GM342" s="249"/>
      <c r="GN342" s="249"/>
      <c r="GO342" s="249"/>
      <c r="GP342" s="249"/>
      <c r="GQ342" s="249"/>
      <c r="GR342" s="249"/>
      <c r="GS342" s="249"/>
      <c r="GT342" s="249"/>
      <c r="GU342" s="249"/>
      <c r="GV342" s="249"/>
      <c r="GW342" s="249"/>
      <c r="GX342" s="249"/>
      <c r="GY342" s="249"/>
      <c r="GZ342" s="249"/>
      <c r="HA342" s="249"/>
      <c r="HB342" s="249"/>
      <c r="HC342" s="249"/>
      <c r="HD342" s="249"/>
      <c r="HE342" s="249"/>
      <c r="HF342" s="249"/>
      <c r="HG342" s="249"/>
      <c r="HH342" s="249"/>
      <c r="HI342" s="249"/>
      <c r="HJ342" s="249"/>
      <c r="HK342" s="249"/>
      <c r="HL342" s="249"/>
      <c r="HM342" s="249"/>
      <c r="HN342" s="249"/>
      <c r="HO342" s="249"/>
      <c r="HP342" s="249"/>
      <c r="HQ342" s="249"/>
      <c r="HR342" s="249"/>
      <c r="HS342" s="249"/>
      <c r="HT342" s="249"/>
      <c r="HU342" s="249"/>
      <c r="HV342" s="249"/>
      <c r="HW342" s="249"/>
      <c r="HX342" s="249"/>
      <c r="HY342" s="249"/>
      <c r="HZ342" s="249"/>
      <c r="IA342" s="249"/>
      <c r="IB342" s="249"/>
      <c r="IC342" s="249"/>
      <c r="ID342" s="249"/>
      <c r="IE342" s="249"/>
      <c r="IF342" s="249"/>
      <c r="IG342" s="249"/>
      <c r="IH342" s="249"/>
      <c r="II342" s="249"/>
      <c r="IJ342" s="249"/>
      <c r="IK342" s="249"/>
      <c r="IL342" s="249"/>
      <c r="IM342" s="249"/>
      <c r="IN342" s="249"/>
      <c r="IO342" s="249"/>
      <c r="IP342" s="249"/>
      <c r="IQ342" s="249"/>
      <c r="IR342" s="249"/>
      <c r="IS342" s="249"/>
      <c r="IT342" s="249"/>
      <c r="IU342" s="249"/>
      <c r="IV342" s="249"/>
      <c r="IW342" s="249"/>
      <c r="IX342" s="249"/>
      <c r="IY342" s="249"/>
      <c r="IZ342" s="249"/>
      <c r="JA342" s="249"/>
      <c r="JB342" s="249"/>
      <c r="JC342" s="249"/>
      <c r="JD342" s="249"/>
      <c r="JE342" s="249"/>
      <c r="JF342" s="249"/>
      <c r="JG342" s="249"/>
      <c r="JH342" s="249"/>
      <c r="JI342" s="249"/>
      <c r="JJ342" s="249"/>
      <c r="JK342" s="249"/>
      <c r="JL342" s="249"/>
      <c r="JM342" s="249"/>
      <c r="JN342" s="249"/>
      <c r="JO342" s="249"/>
      <c r="JP342" s="249"/>
      <c r="JQ342" s="249"/>
      <c r="JR342" s="249"/>
      <c r="JS342" s="249"/>
      <c r="JT342" s="249"/>
      <c r="JU342" s="249"/>
      <c r="JV342" s="249"/>
      <c r="JW342" s="249"/>
      <c r="JX342" s="249"/>
      <c r="JY342" s="249"/>
      <c r="JZ342" s="249"/>
      <c r="KA342" s="249"/>
      <c r="KB342" s="249"/>
      <c r="KC342" s="249"/>
      <c r="KD342" s="249"/>
      <c r="KE342" s="249"/>
      <c r="KF342" s="249"/>
      <c r="KG342" s="249"/>
      <c r="KH342" s="249"/>
      <c r="KI342" s="249"/>
      <c r="KJ342" s="249"/>
      <c r="KK342" s="249"/>
      <c r="KL342" s="249"/>
      <c r="KM342" s="249"/>
      <c r="KN342" s="249"/>
      <c r="KO342" s="249"/>
      <c r="KP342" s="249"/>
      <c r="KQ342" s="249"/>
      <c r="KR342" s="249"/>
      <c r="KS342" s="249"/>
      <c r="KT342" s="249"/>
      <c r="KU342" s="249"/>
      <c r="KV342" s="249"/>
      <c r="KW342" s="249"/>
      <c r="KX342" s="249"/>
      <c r="KY342" s="249"/>
      <c r="KZ342" s="249"/>
      <c r="LA342" s="249"/>
      <c r="LB342" s="249"/>
      <c r="LC342" s="249"/>
      <c r="LD342" s="249"/>
      <c r="LE342" s="249"/>
      <c r="LF342" s="249"/>
      <c r="LG342" s="249"/>
      <c r="LH342" s="249"/>
      <c r="LI342" s="249"/>
      <c r="LJ342" s="249"/>
      <c r="LK342" s="249"/>
      <c r="LL342" s="249"/>
      <c r="LM342" s="249"/>
      <c r="LN342" s="249"/>
      <c r="LO342" s="249"/>
      <c r="LP342" s="249"/>
      <c r="LQ342" s="249"/>
      <c r="LR342" s="249"/>
      <c r="LS342" s="249"/>
      <c r="LT342" s="249"/>
      <c r="LU342" s="249"/>
      <c r="LV342" s="249"/>
      <c r="LW342" s="249"/>
      <c r="LX342" s="249"/>
      <c r="LY342" s="249"/>
      <c r="LZ342" s="249"/>
      <c r="MA342" s="249"/>
      <c r="MB342" s="249"/>
      <c r="MC342" s="249"/>
      <c r="MD342" s="249"/>
      <c r="ME342" s="249"/>
      <c r="MF342" s="249"/>
      <c r="MG342" s="249"/>
      <c r="MH342" s="249"/>
      <c r="MI342" s="249"/>
      <c r="MJ342" s="249"/>
      <c r="MK342" s="249"/>
      <c r="ML342" s="249"/>
      <c r="MM342" s="249"/>
      <c r="MN342" s="249"/>
      <c r="MO342" s="249"/>
      <c r="MP342" s="249"/>
      <c r="MQ342" s="249"/>
      <c r="MR342" s="249"/>
      <c r="MS342" s="249"/>
      <c r="MT342" s="249"/>
      <c r="MU342" s="249"/>
      <c r="MV342" s="249"/>
      <c r="MW342" s="249"/>
      <c r="MX342" s="249"/>
      <c r="MY342" s="249"/>
      <c r="MZ342" s="249"/>
      <c r="NA342" s="249"/>
      <c r="NB342" s="249"/>
      <c r="NC342" s="249"/>
      <c r="ND342" s="249"/>
      <c r="NE342" s="249"/>
      <c r="NF342" s="249"/>
      <c r="NG342" s="249"/>
      <c r="NH342" s="249"/>
      <c r="NI342" s="249"/>
      <c r="NJ342" s="249"/>
      <c r="NK342" s="249"/>
      <c r="NL342" s="249"/>
      <c r="NM342" s="249"/>
      <c r="NN342" s="249"/>
      <c r="NO342" s="249"/>
      <c r="NP342" s="249"/>
      <c r="NQ342" s="249"/>
      <c r="NR342" s="249"/>
      <c r="NS342" s="249"/>
      <c r="NT342" s="249"/>
      <c r="NU342" s="249"/>
      <c r="NV342" s="249"/>
      <c r="NW342" s="249"/>
      <c r="NX342" s="249"/>
      <c r="NY342" s="249"/>
      <c r="NZ342" s="249"/>
      <c r="OA342" s="249"/>
      <c r="OB342" s="249"/>
      <c r="OC342" s="249"/>
      <c r="OD342" s="249"/>
      <c r="OE342" s="249"/>
      <c r="OF342" s="249"/>
      <c r="OG342" s="249"/>
      <c r="OH342" s="249"/>
      <c r="OI342" s="249"/>
      <c r="OJ342" s="249"/>
      <c r="OK342" s="249"/>
      <c r="OL342" s="249"/>
      <c r="OM342" s="249"/>
      <c r="ON342" s="249"/>
      <c r="OO342" s="249"/>
      <c r="OP342" s="249"/>
      <c r="OQ342" s="249"/>
      <c r="OR342" s="249"/>
      <c r="OS342" s="249"/>
      <c r="OT342" s="249"/>
      <c r="OU342" s="249"/>
      <c r="OV342" s="249"/>
      <c r="OW342" s="249"/>
      <c r="OX342" s="249"/>
      <c r="OY342" s="249"/>
      <c r="OZ342" s="249"/>
      <c r="PA342" s="249"/>
      <c r="PB342" s="249"/>
      <c r="PC342" s="249"/>
      <c r="PD342" s="249"/>
      <c r="PE342" s="249"/>
      <c r="PF342" s="249"/>
      <c r="PG342" s="249"/>
      <c r="PH342" s="249"/>
      <c r="PI342" s="249"/>
      <c r="PJ342" s="249"/>
      <c r="PK342" s="249"/>
      <c r="PL342" s="249"/>
      <c r="PM342" s="249"/>
      <c r="PN342" s="249"/>
      <c r="PO342" s="249"/>
      <c r="PP342" s="249"/>
      <c r="PQ342" s="249"/>
      <c r="PR342" s="249"/>
      <c r="PS342" s="249"/>
      <c r="PT342" s="249"/>
      <c r="PU342" s="249"/>
      <c r="PV342" s="249"/>
      <c r="PW342" s="249"/>
      <c r="PX342" s="249"/>
      <c r="PY342" s="249"/>
      <c r="PZ342" s="249"/>
      <c r="QA342" s="249"/>
      <c r="QB342" s="249"/>
      <c r="QC342" s="249"/>
      <c r="QD342" s="249"/>
      <c r="QE342" s="249"/>
      <c r="QF342" s="249"/>
      <c r="QG342" s="249"/>
      <c r="QH342" s="249"/>
      <c r="QI342" s="249"/>
      <c r="QJ342" s="249"/>
      <c r="QK342" s="249"/>
      <c r="QL342" s="249"/>
      <c r="QM342" s="249"/>
      <c r="QN342" s="249"/>
      <c r="QO342" s="249"/>
      <c r="QP342" s="249"/>
      <c r="QQ342" s="249"/>
      <c r="QR342" s="249"/>
      <c r="QS342" s="249"/>
      <c r="QT342" s="249"/>
      <c r="QU342" s="249"/>
      <c r="QV342" s="249"/>
      <c r="QW342" s="249"/>
      <c r="QX342" s="249"/>
      <c r="QY342" s="249"/>
      <c r="QZ342" s="249"/>
      <c r="RA342" s="249"/>
      <c r="RB342" s="249"/>
      <c r="RC342" s="249"/>
      <c r="RD342" s="249"/>
      <c r="RE342" s="249"/>
      <c r="RF342" s="249"/>
      <c r="RG342" s="249"/>
      <c r="RH342" s="249"/>
      <c r="RI342" s="249"/>
      <c r="RJ342" s="249"/>
      <c r="RK342" s="249"/>
      <c r="RL342" s="249"/>
      <c r="RM342" s="249"/>
      <c r="RN342" s="249"/>
      <c r="RO342" s="249"/>
      <c r="RP342" s="249"/>
      <c r="RQ342" s="249"/>
      <c r="RR342" s="249"/>
      <c r="RS342" s="249"/>
      <c r="RT342" s="249"/>
      <c r="RU342" s="249"/>
      <c r="RV342" s="249"/>
      <c r="RW342" s="249"/>
      <c r="RX342" s="249"/>
      <c r="RY342" s="249"/>
      <c r="RZ342" s="249"/>
      <c r="SA342" s="249"/>
      <c r="SB342" s="249"/>
      <c r="SC342" s="249"/>
      <c r="SD342" s="249"/>
      <c r="SE342" s="249"/>
      <c r="SF342" s="249"/>
      <c r="SG342" s="249"/>
      <c r="SH342" s="249"/>
      <c r="SI342" s="249"/>
      <c r="SJ342" s="249"/>
      <c r="SK342" s="249"/>
      <c r="SL342" s="249"/>
      <c r="SM342" s="249"/>
      <c r="SN342" s="249"/>
      <c r="SO342" s="249"/>
      <c r="SP342" s="249"/>
      <c r="SQ342" s="249"/>
      <c r="SR342" s="249"/>
      <c r="SS342" s="249"/>
      <c r="ST342" s="249"/>
      <c r="SU342" s="249"/>
      <c r="SV342" s="249"/>
      <c r="SW342" s="249"/>
      <c r="SX342" s="249"/>
      <c r="SY342" s="249"/>
      <c r="SZ342" s="249"/>
      <c r="TA342" s="249"/>
      <c r="TB342" s="249"/>
      <c r="TC342" s="249"/>
      <c r="TD342" s="249"/>
      <c r="TE342" s="249"/>
      <c r="TF342" s="249"/>
      <c r="TG342" s="249"/>
      <c r="TH342" s="249"/>
      <c r="TI342" s="249"/>
      <c r="TJ342" s="249"/>
      <c r="TK342" s="249"/>
      <c r="TL342" s="249"/>
      <c r="TM342" s="249"/>
      <c r="TN342" s="249"/>
      <c r="TO342" s="249"/>
      <c r="TP342" s="249"/>
      <c r="TQ342" s="249"/>
      <c r="TR342" s="249"/>
      <c r="TS342" s="249"/>
      <c r="TT342" s="249"/>
      <c r="TU342" s="249"/>
      <c r="TV342" s="249"/>
      <c r="TW342" s="249"/>
      <c r="TX342" s="249"/>
      <c r="TY342" s="249"/>
      <c r="TZ342" s="249"/>
      <c r="UA342" s="249"/>
      <c r="UB342" s="249"/>
      <c r="UC342" s="249"/>
      <c r="UD342" s="249"/>
      <c r="UE342" s="249"/>
      <c r="UF342" s="249"/>
      <c r="UG342" s="249"/>
      <c r="UH342" s="249"/>
      <c r="UI342" s="249"/>
      <c r="UJ342" s="249"/>
      <c r="UK342" s="249"/>
      <c r="UL342" s="249"/>
      <c r="UM342" s="249"/>
      <c r="UN342" s="249"/>
      <c r="UO342" s="249"/>
      <c r="UP342" s="249"/>
      <c r="UQ342" s="249"/>
      <c r="UR342" s="249"/>
      <c r="US342" s="249"/>
      <c r="UT342" s="249"/>
      <c r="UU342" s="249"/>
      <c r="UV342" s="249"/>
      <c r="UW342" s="249"/>
      <c r="UX342" s="249"/>
      <c r="UY342" s="249"/>
      <c r="UZ342" s="249"/>
      <c r="VA342" s="249"/>
      <c r="VB342" s="249"/>
      <c r="VC342" s="249"/>
      <c r="VD342" s="249"/>
      <c r="VE342" s="249"/>
      <c r="VF342" s="249"/>
      <c r="VG342" s="249"/>
      <c r="VH342" s="249"/>
      <c r="VI342" s="249"/>
      <c r="VJ342" s="249"/>
      <c r="VK342" s="249"/>
      <c r="VL342" s="249"/>
      <c r="VM342" s="249"/>
      <c r="VN342" s="249"/>
      <c r="VO342" s="249"/>
      <c r="VP342" s="249"/>
      <c r="VQ342" s="249"/>
      <c r="VR342" s="249"/>
      <c r="VS342" s="249"/>
      <c r="VT342" s="249"/>
      <c r="VU342" s="249"/>
      <c r="VV342" s="249"/>
      <c r="VW342" s="249"/>
      <c r="VX342" s="249"/>
      <c r="VY342" s="249"/>
      <c r="VZ342" s="249"/>
      <c r="WA342" s="249"/>
      <c r="WB342" s="249"/>
      <c r="WC342" s="249"/>
      <c r="WD342" s="249"/>
      <c r="WE342" s="249"/>
      <c r="WF342" s="249"/>
      <c r="WG342" s="249"/>
      <c r="WH342" s="249"/>
      <c r="WI342" s="249"/>
      <c r="WJ342" s="249"/>
      <c r="WK342" s="249"/>
      <c r="WL342" s="249"/>
      <c r="WM342" s="249"/>
      <c r="WN342" s="249"/>
      <c r="WO342" s="249"/>
      <c r="WP342" s="249"/>
      <c r="WQ342" s="249"/>
      <c r="WR342" s="249"/>
      <c r="WS342" s="249"/>
      <c r="WT342" s="249"/>
      <c r="WU342" s="249"/>
      <c r="WV342" s="249"/>
      <c r="WW342" s="249"/>
      <c r="WX342" s="249"/>
      <c r="WY342" s="249"/>
      <c r="WZ342" s="249"/>
      <c r="XA342" s="249"/>
      <c r="XB342" s="249"/>
      <c r="XC342" s="249"/>
      <c r="XD342" s="249"/>
      <c r="XE342" s="249"/>
      <c r="XF342" s="249"/>
      <c r="XG342" s="249"/>
      <c r="XH342" s="249"/>
      <c r="XI342" s="249"/>
      <c r="XJ342" s="249"/>
      <c r="XK342" s="249"/>
      <c r="XL342" s="249"/>
      <c r="XM342" s="249"/>
      <c r="XN342" s="249"/>
      <c r="XO342" s="249"/>
      <c r="XP342" s="249"/>
      <c r="XQ342" s="249"/>
      <c r="XR342" s="249"/>
      <c r="XS342" s="249"/>
      <c r="XT342" s="249"/>
      <c r="XU342" s="249"/>
      <c r="XV342" s="249"/>
      <c r="XW342" s="249"/>
      <c r="XX342" s="249"/>
      <c r="XY342" s="249"/>
      <c r="XZ342" s="249"/>
      <c r="YA342" s="249"/>
      <c r="YB342" s="249"/>
      <c r="YC342" s="249"/>
      <c r="YD342" s="249"/>
      <c r="YE342" s="249"/>
      <c r="YF342" s="249"/>
      <c r="YG342" s="249"/>
      <c r="YH342" s="249"/>
      <c r="YI342" s="249"/>
      <c r="YJ342" s="249"/>
      <c r="YK342" s="249"/>
      <c r="YL342" s="249"/>
      <c r="YM342" s="249"/>
      <c r="YN342" s="249"/>
      <c r="YO342" s="249"/>
      <c r="YP342" s="249"/>
      <c r="YQ342" s="249"/>
      <c r="YR342" s="249"/>
      <c r="YS342" s="249"/>
      <c r="YT342" s="249"/>
      <c r="YU342" s="249"/>
      <c r="YV342" s="249"/>
      <c r="YW342" s="249"/>
      <c r="YX342" s="249"/>
      <c r="YY342" s="249"/>
      <c r="YZ342" s="249"/>
      <c r="ZA342" s="249"/>
      <c r="ZB342" s="249"/>
      <c r="ZC342" s="249"/>
      <c r="ZD342" s="249"/>
      <c r="ZE342" s="249"/>
      <c r="ZF342" s="249"/>
      <c r="ZG342" s="249"/>
      <c r="ZH342" s="249"/>
      <c r="ZI342" s="249"/>
      <c r="ZJ342" s="249"/>
      <c r="ZK342" s="249"/>
      <c r="ZL342" s="249"/>
      <c r="ZM342" s="249"/>
      <c r="ZN342" s="249"/>
      <c r="ZO342" s="249"/>
      <c r="ZP342" s="249"/>
      <c r="ZQ342" s="249"/>
      <c r="ZR342" s="249"/>
      <c r="ZS342" s="249"/>
      <c r="ZT342" s="249"/>
      <c r="ZU342" s="249"/>
      <c r="ZV342" s="249"/>
      <c r="ZW342" s="249"/>
      <c r="ZX342" s="249"/>
      <c r="ZY342" s="249"/>
      <c r="ZZ342" s="249"/>
      <c r="AAA342" s="249"/>
      <c r="AAB342" s="249"/>
      <c r="AAC342" s="249"/>
      <c r="AAD342" s="249"/>
      <c r="AAE342" s="249"/>
      <c r="AAF342" s="249"/>
      <c r="AAG342" s="249"/>
      <c r="AAH342" s="249"/>
      <c r="AAI342" s="249"/>
      <c r="AAJ342" s="249"/>
      <c r="AAK342" s="249"/>
      <c r="AAL342" s="249"/>
      <c r="AAM342" s="249"/>
      <c r="AAN342" s="249"/>
      <c r="AAO342" s="249"/>
      <c r="AAP342" s="249"/>
      <c r="AAQ342" s="249"/>
      <c r="AAR342" s="249"/>
      <c r="AAS342" s="249"/>
      <c r="AAT342" s="249"/>
      <c r="AAU342" s="249"/>
      <c r="AAV342" s="249"/>
      <c r="AAW342" s="249"/>
      <c r="AAX342" s="249"/>
      <c r="AAY342" s="249"/>
      <c r="AAZ342" s="249"/>
      <c r="ABA342" s="249"/>
      <c r="ABB342" s="249"/>
      <c r="ABC342" s="249"/>
      <c r="ABD342" s="249"/>
      <c r="ABE342" s="249"/>
      <c r="ABF342" s="249"/>
      <c r="ABG342" s="249"/>
      <c r="ABH342" s="249"/>
      <c r="ABI342" s="249"/>
      <c r="ABJ342" s="249"/>
      <c r="ABK342" s="249"/>
      <c r="ABL342" s="249"/>
      <c r="ABM342" s="249"/>
      <c r="ABN342" s="249"/>
      <c r="ABO342" s="249"/>
      <c r="ABP342" s="249"/>
      <c r="ABQ342" s="249"/>
      <c r="ABR342" s="249"/>
      <c r="ABS342" s="249"/>
      <c r="ABT342" s="249"/>
      <c r="ABU342" s="249"/>
      <c r="ABV342" s="249"/>
      <c r="ABW342" s="249"/>
      <c r="ABX342" s="249"/>
      <c r="ABY342" s="249"/>
      <c r="ABZ342" s="249"/>
      <c r="ACA342" s="249"/>
      <c r="ACB342" s="249"/>
      <c r="ACC342" s="249"/>
      <c r="ACD342" s="249"/>
      <c r="ACE342" s="249"/>
      <c r="ACF342" s="249"/>
      <c r="ACG342" s="249"/>
      <c r="ACH342" s="249"/>
      <c r="ACI342" s="249"/>
      <c r="ACJ342" s="249"/>
      <c r="ACK342" s="249"/>
      <c r="ACL342" s="249"/>
      <c r="ACM342" s="249"/>
      <c r="ACN342" s="249"/>
      <c r="ACO342" s="249"/>
      <c r="ACP342" s="249"/>
      <c r="ACQ342" s="249"/>
      <c r="ACR342" s="249"/>
      <c r="ACS342" s="249"/>
      <c r="ACT342" s="249"/>
      <c r="ACU342" s="249"/>
      <c r="ACV342" s="249"/>
      <c r="ACW342" s="249"/>
      <c r="ACX342" s="249"/>
      <c r="ACY342" s="249"/>
      <c r="ACZ342" s="249"/>
      <c r="ADA342" s="249"/>
      <c r="ADB342" s="249"/>
      <c r="ADC342" s="249"/>
      <c r="ADD342" s="249"/>
      <c r="ADE342" s="249"/>
      <c r="ADF342" s="249"/>
      <c r="ADG342" s="249"/>
      <c r="ADH342" s="249"/>
      <c r="ADI342" s="249"/>
      <c r="ADJ342" s="249"/>
      <c r="ADK342" s="249"/>
      <c r="ADL342" s="249"/>
      <c r="ADM342" s="249"/>
      <c r="ADN342" s="249"/>
      <c r="ADO342" s="249"/>
      <c r="ADP342" s="249"/>
      <c r="ADQ342" s="249"/>
      <c r="ADR342" s="249"/>
      <c r="ADS342" s="249"/>
      <c r="ADT342" s="249"/>
      <c r="ADU342" s="249"/>
      <c r="ADV342" s="249"/>
      <c r="ADW342" s="249"/>
      <c r="ADX342" s="249"/>
      <c r="ADY342" s="249"/>
      <c r="ADZ342" s="249"/>
      <c r="AEA342" s="249"/>
      <c r="AEB342" s="249"/>
      <c r="AEC342" s="249"/>
      <c r="AED342" s="249"/>
      <c r="AEE342" s="249"/>
      <c r="AEF342" s="249"/>
      <c r="AEG342" s="249"/>
      <c r="AEH342" s="249"/>
      <c r="AEI342" s="249"/>
      <c r="AEJ342" s="249"/>
      <c r="AEK342" s="249"/>
      <c r="AEL342" s="249"/>
      <c r="AEM342" s="249"/>
      <c r="AEN342" s="249"/>
      <c r="AEO342" s="249"/>
      <c r="AEP342" s="249"/>
      <c r="AEQ342" s="249"/>
      <c r="AER342" s="249"/>
      <c r="AES342" s="249"/>
      <c r="AET342" s="249"/>
      <c r="AEU342" s="249"/>
      <c r="AEV342" s="249"/>
      <c r="AEW342" s="249"/>
      <c r="AEX342" s="249"/>
      <c r="AEY342" s="249"/>
      <c r="AEZ342" s="249"/>
      <c r="AFA342" s="249"/>
      <c r="AFB342" s="249"/>
      <c r="AFC342" s="249"/>
      <c r="AFD342" s="249"/>
      <c r="AFE342" s="249"/>
      <c r="AFF342" s="249"/>
      <c r="AFG342" s="249"/>
      <c r="AFH342" s="249"/>
      <c r="AFI342" s="249"/>
      <c r="AFJ342" s="249"/>
      <c r="AFK342" s="249"/>
      <c r="AFL342" s="249"/>
      <c r="AFM342" s="249"/>
      <c r="AFN342" s="249"/>
      <c r="AFO342" s="249"/>
      <c r="AFP342" s="249"/>
      <c r="AFQ342" s="249"/>
      <c r="AFR342" s="249"/>
      <c r="AFS342" s="249"/>
      <c r="AFT342" s="249"/>
      <c r="AFU342" s="249"/>
      <c r="AFV342" s="249"/>
      <c r="AFW342" s="249"/>
      <c r="AFX342" s="249"/>
      <c r="AFY342" s="249"/>
      <c r="AFZ342" s="249"/>
      <c r="AGA342" s="249"/>
      <c r="AGB342" s="249"/>
      <c r="AGC342" s="249"/>
      <c r="AGD342" s="249"/>
      <c r="AGE342" s="249"/>
      <c r="AGF342" s="249"/>
      <c r="AGG342" s="249"/>
      <c r="AGH342" s="249"/>
      <c r="AGI342" s="249"/>
      <c r="AGJ342" s="249"/>
      <c r="AGK342" s="249"/>
      <c r="AGL342" s="249"/>
      <c r="AGM342" s="249"/>
      <c r="AGN342" s="249"/>
      <c r="AGO342" s="249"/>
      <c r="AGP342" s="249"/>
      <c r="AGQ342" s="249"/>
      <c r="AGR342" s="249"/>
      <c r="AGS342" s="249"/>
      <c r="AGT342" s="249"/>
      <c r="AGU342" s="249"/>
      <c r="AGV342" s="249"/>
      <c r="AGW342" s="249"/>
      <c r="AGX342" s="249"/>
      <c r="AGY342" s="249"/>
      <c r="AGZ342" s="249"/>
      <c r="AHA342" s="249"/>
      <c r="AHB342" s="249"/>
      <c r="AHC342" s="249"/>
      <c r="AHD342" s="249"/>
      <c r="AHE342" s="249"/>
      <c r="AHF342" s="249"/>
      <c r="AHG342" s="249"/>
      <c r="AHH342" s="249"/>
      <c r="AHI342" s="249"/>
      <c r="AHJ342" s="249"/>
      <c r="AHK342" s="249"/>
      <c r="AHL342" s="249"/>
      <c r="AHM342" s="249"/>
      <c r="AHN342" s="249"/>
      <c r="AHO342" s="249"/>
      <c r="AHP342" s="249"/>
      <c r="AHQ342" s="249"/>
      <c r="AHR342" s="249"/>
      <c r="AHS342" s="249"/>
      <c r="AHT342" s="249"/>
      <c r="AHU342" s="249"/>
      <c r="AHV342" s="249"/>
      <c r="AHW342" s="249"/>
      <c r="AHX342" s="249"/>
      <c r="AHY342" s="249"/>
      <c r="AHZ342" s="249"/>
      <c r="AIA342" s="249"/>
      <c r="AIB342" s="249"/>
      <c r="AIC342" s="249"/>
      <c r="AID342" s="249"/>
      <c r="AIE342" s="249"/>
      <c r="AIF342" s="249"/>
      <c r="AIG342" s="249"/>
      <c r="AIH342" s="249"/>
      <c r="AII342" s="249"/>
      <c r="AIJ342" s="249"/>
      <c r="AIK342" s="249"/>
      <c r="AIL342" s="249"/>
      <c r="AIM342" s="249"/>
      <c r="AIN342" s="249"/>
      <c r="AIO342" s="249"/>
      <c r="AIP342" s="249"/>
      <c r="AIQ342" s="249"/>
      <c r="AIR342" s="249"/>
      <c r="AIS342" s="249"/>
      <c r="AIT342" s="249"/>
      <c r="AIU342" s="249"/>
      <c r="AIV342" s="249"/>
      <c r="AIW342" s="249"/>
      <c r="AIX342" s="249"/>
      <c r="AIY342" s="249"/>
      <c r="AIZ342" s="249"/>
      <c r="AJA342" s="249"/>
      <c r="AJB342" s="249"/>
      <c r="AJC342" s="249"/>
      <c r="AJD342" s="249"/>
      <c r="AJE342" s="249"/>
      <c r="AJF342" s="249"/>
      <c r="AJG342" s="249"/>
      <c r="AJH342" s="249"/>
      <c r="AJI342" s="249"/>
      <c r="AJJ342" s="249"/>
      <c r="AJK342" s="249"/>
      <c r="AJL342" s="249"/>
      <c r="AJM342" s="249"/>
      <c r="AJN342" s="249"/>
      <c r="AJO342" s="249"/>
      <c r="AJP342" s="249"/>
      <c r="AJQ342" s="249"/>
      <c r="AJR342" s="249"/>
      <c r="AJS342" s="249"/>
      <c r="AJT342" s="249"/>
      <c r="AJU342" s="249"/>
      <c r="AJV342" s="249"/>
      <c r="AJW342" s="249"/>
      <c r="AJX342" s="249"/>
      <c r="AJY342" s="249"/>
      <c r="AJZ342" s="249"/>
      <c r="AKA342" s="249"/>
      <c r="AKB342" s="249"/>
      <c r="AKC342" s="249"/>
      <c r="AKD342" s="249"/>
      <c r="AKE342" s="249"/>
      <c r="AKF342" s="249"/>
      <c r="AKG342" s="249"/>
      <c r="AKH342" s="249"/>
      <c r="AKI342" s="249"/>
      <c r="AKJ342" s="249"/>
      <c r="AKK342" s="249"/>
      <c r="AKL342" s="249"/>
      <c r="AKM342" s="249"/>
      <c r="AKN342" s="249"/>
      <c r="AKO342" s="249"/>
      <c r="AKP342" s="249"/>
      <c r="AKQ342" s="249"/>
      <c r="AKR342" s="249"/>
      <c r="AKS342" s="249"/>
      <c r="AKT342" s="249"/>
      <c r="AKU342" s="249"/>
      <c r="AKV342" s="249"/>
      <c r="AKW342" s="249"/>
      <c r="AKX342" s="249"/>
      <c r="AKY342" s="249"/>
      <c r="AKZ342" s="249"/>
      <c r="ALA342" s="249"/>
      <c r="ALB342" s="249"/>
      <c r="ALC342" s="249"/>
      <c r="ALD342" s="249"/>
      <c r="ALE342" s="249"/>
      <c r="ALF342" s="249"/>
      <c r="ALG342" s="249"/>
      <c r="ALH342" s="249"/>
      <c r="ALI342" s="249"/>
      <c r="ALJ342" s="249"/>
      <c r="ALK342" s="249"/>
      <c r="ALL342" s="249"/>
      <c r="ALM342" s="249"/>
      <c r="ALN342" s="249"/>
      <c r="ALO342" s="249"/>
      <c r="ALP342" s="249"/>
      <c r="ALQ342" s="249"/>
      <c r="ALR342" s="249"/>
      <c r="ALS342" s="249"/>
      <c r="ALT342" s="249"/>
      <c r="ALU342" s="249"/>
      <c r="ALV342" s="249"/>
      <c r="ALW342" s="249"/>
      <c r="ALX342" s="249"/>
      <c r="ALY342" s="249"/>
      <c r="ALZ342" s="249"/>
      <c r="AMA342" s="249"/>
      <c r="AMB342" s="249"/>
      <c r="AMC342" s="249"/>
      <c r="AMD342" s="249"/>
      <c r="AME342" s="249"/>
      <c r="AMF342" s="249"/>
      <c r="AMG342" s="249"/>
      <c r="AMH342" s="249"/>
      <c r="AMI342" s="249"/>
      <c r="AMJ342" s="249"/>
      <c r="AMK342" s="249"/>
      <c r="AML342" s="249"/>
      <c r="AMM342" s="249"/>
      <c r="AMN342" s="249"/>
      <c r="AMO342" s="249"/>
      <c r="AMP342" s="249"/>
      <c r="AMQ342" s="249"/>
      <c r="AMR342" s="249"/>
      <c r="AMS342" s="249"/>
      <c r="AMT342" s="249"/>
      <c r="AMU342" s="249"/>
      <c r="AMV342" s="249"/>
      <c r="AMW342" s="249"/>
      <c r="AMX342" s="249"/>
      <c r="AMY342" s="249"/>
      <c r="AMZ342" s="249"/>
      <c r="ANA342" s="249"/>
      <c r="ANB342" s="249"/>
      <c r="ANC342" s="249"/>
      <c r="AND342" s="249"/>
      <c r="ANE342" s="249"/>
      <c r="ANF342" s="249"/>
      <c r="ANG342" s="249"/>
      <c r="ANH342" s="249"/>
      <c r="ANI342" s="249"/>
      <c r="ANJ342" s="249"/>
      <c r="ANK342" s="249"/>
      <c r="ANL342" s="249"/>
      <c r="ANM342" s="249"/>
      <c r="ANN342" s="249"/>
      <c r="ANO342" s="249"/>
      <c r="ANP342" s="249"/>
      <c r="ANQ342" s="249"/>
      <c r="ANR342" s="249"/>
      <c r="ANS342" s="249"/>
      <c r="ANT342" s="249"/>
      <c r="ANU342" s="249"/>
      <c r="ANV342" s="249"/>
      <c r="ANW342" s="249"/>
      <c r="ANX342" s="249"/>
      <c r="ANY342" s="249"/>
      <c r="ANZ342" s="249"/>
      <c r="AOA342" s="249"/>
      <c r="AOB342" s="249"/>
      <c r="AOC342" s="249"/>
      <c r="AOD342" s="249"/>
      <c r="AOE342" s="249"/>
      <c r="AOF342" s="249"/>
      <c r="AOG342" s="249"/>
      <c r="AOH342" s="249"/>
      <c r="AOI342" s="249"/>
      <c r="AOJ342" s="249"/>
      <c r="AOK342" s="249"/>
      <c r="AOL342" s="249"/>
      <c r="AOM342" s="249"/>
      <c r="AON342" s="249"/>
      <c r="AOO342" s="249"/>
      <c r="AOP342" s="249"/>
      <c r="AOQ342" s="249"/>
      <c r="AOR342" s="249"/>
      <c r="AOS342" s="249"/>
      <c r="AOT342" s="249"/>
      <c r="AOU342" s="249"/>
      <c r="AOV342" s="249"/>
      <c r="AOW342" s="249"/>
      <c r="AOX342" s="249"/>
      <c r="AOY342" s="249"/>
      <c r="AOZ342" s="249"/>
      <c r="APA342" s="249"/>
      <c r="APB342" s="249"/>
      <c r="APC342" s="249"/>
      <c r="APD342" s="249"/>
      <c r="APE342" s="249"/>
      <c r="APF342" s="249"/>
      <c r="APG342" s="249"/>
      <c r="APH342" s="249"/>
      <c r="API342" s="249"/>
      <c r="APJ342" s="249"/>
      <c r="APK342" s="249"/>
      <c r="APL342" s="249"/>
      <c r="APM342" s="249"/>
      <c r="APN342" s="249"/>
      <c r="APO342" s="249"/>
      <c r="APP342" s="249"/>
    </row>
    <row r="343" spans="1:1108" s="235" customFormat="1">
      <c r="A343" s="42">
        <v>626</v>
      </c>
      <c r="B343" s="168">
        <v>329</v>
      </c>
      <c r="C343" s="102" t="s">
        <v>702</v>
      </c>
      <c r="D343" s="174" t="s">
        <v>1729</v>
      </c>
      <c r="E343" s="74" t="s">
        <v>1687</v>
      </c>
      <c r="F343" s="302" t="s">
        <v>1689</v>
      </c>
      <c r="G343" s="310" t="s">
        <v>1730</v>
      </c>
      <c r="H343" s="310" t="s">
        <v>1732</v>
      </c>
      <c r="I343" s="310" t="s">
        <v>1731</v>
      </c>
      <c r="J343" s="173" t="s">
        <v>1733</v>
      </c>
      <c r="K343" s="173" t="s">
        <v>1734</v>
      </c>
      <c r="L343" s="74" t="s">
        <v>1735</v>
      </c>
      <c r="M343" s="10" t="s">
        <v>1736</v>
      </c>
      <c r="N343" s="74"/>
      <c r="O343" s="177">
        <v>101061</v>
      </c>
      <c r="P343" s="401">
        <v>16</v>
      </c>
      <c r="Q343" s="401" t="s">
        <v>0</v>
      </c>
      <c r="R343" s="401"/>
      <c r="S343" s="109" t="s">
        <v>0</v>
      </c>
      <c r="T343" s="109"/>
      <c r="U343" s="109" t="s">
        <v>0</v>
      </c>
      <c r="V343" s="109">
        <v>13.5</v>
      </c>
      <c r="W343" s="109" t="s">
        <v>0</v>
      </c>
      <c r="X343" s="109">
        <v>6</v>
      </c>
      <c r="Y343" s="109" t="s">
        <v>0</v>
      </c>
      <c r="Z343" s="109"/>
      <c r="AA343" s="109" t="s">
        <v>0</v>
      </c>
      <c r="AB343" s="109"/>
      <c r="AC343" s="109" t="s">
        <v>0</v>
      </c>
      <c r="AD343" s="109"/>
      <c r="AE343" s="109" t="s">
        <v>0</v>
      </c>
      <c r="AF343" s="77"/>
      <c r="AG343" s="78"/>
      <c r="AH343" s="78"/>
      <c r="AI343" s="77" t="s">
        <v>0</v>
      </c>
      <c r="AJ343" s="78"/>
      <c r="AK343" s="78"/>
      <c r="AL343" s="25" t="s">
        <v>11</v>
      </c>
      <c r="AM343" s="25"/>
      <c r="AN343" s="25"/>
      <c r="AO343" s="25"/>
      <c r="AP343" s="111">
        <v>1</v>
      </c>
      <c r="AQ343" s="111" t="s">
        <v>7</v>
      </c>
      <c r="AR343" s="83"/>
      <c r="AS343" s="83"/>
      <c r="AT343" s="265"/>
      <c r="AU343" s="266"/>
      <c r="AV343" s="266"/>
      <c r="AW343" s="74" t="s">
        <v>206</v>
      </c>
      <c r="AX343" s="74" t="s">
        <v>207</v>
      </c>
      <c r="AY343" s="74" t="s">
        <v>208</v>
      </c>
      <c r="AZ343" s="74" t="s">
        <v>209</v>
      </c>
      <c r="BA343" s="152" t="s">
        <v>12</v>
      </c>
      <c r="BB343" s="419" t="s">
        <v>1520</v>
      </c>
      <c r="BC343" s="419" t="s">
        <v>1521</v>
      </c>
      <c r="BD343" s="419" t="s">
        <v>1522</v>
      </c>
      <c r="BE343" s="309" t="s">
        <v>1737</v>
      </c>
      <c r="BF343" s="96" t="s">
        <v>1738</v>
      </c>
      <c r="BG343" s="96" t="s">
        <v>1739</v>
      </c>
      <c r="BH343" s="96" t="s">
        <v>1740</v>
      </c>
      <c r="BI343" s="153"/>
      <c r="BJ343" s="153"/>
      <c r="BK343" s="153"/>
      <c r="BL343" s="153"/>
      <c r="BM343" s="154" t="s">
        <v>1699</v>
      </c>
      <c r="BN343" s="154" t="s">
        <v>1699</v>
      </c>
      <c r="BO343" s="154" t="s">
        <v>1700</v>
      </c>
      <c r="BP343" s="154" t="s">
        <v>1699</v>
      </c>
      <c r="BQ343" s="154" t="s">
        <v>266</v>
      </c>
      <c r="BR343" s="154" t="s">
        <v>267</v>
      </c>
      <c r="BS343" s="121" t="s">
        <v>268</v>
      </c>
      <c r="BT343" s="121" t="s">
        <v>269</v>
      </c>
      <c r="BU343" s="121" t="s">
        <v>1699</v>
      </c>
      <c r="BV343" s="121" t="s">
        <v>1699</v>
      </c>
      <c r="BW343" s="121" t="s">
        <v>1700</v>
      </c>
      <c r="BX343" s="121" t="s">
        <v>1699</v>
      </c>
      <c r="BY343" s="121" t="s">
        <v>283</v>
      </c>
      <c r="BZ343" s="154"/>
      <c r="CA343" s="154"/>
      <c r="CB343" s="154"/>
      <c r="CC343" s="154"/>
      <c r="CD343" s="154"/>
      <c r="CE343" s="154"/>
      <c r="CF343" s="154"/>
      <c r="CG343" s="154"/>
      <c r="CH343" s="154"/>
      <c r="CI343" s="154"/>
      <c r="CJ343" s="154"/>
      <c r="CK343" s="91"/>
      <c r="CL343" s="91"/>
      <c r="CM343" s="91"/>
      <c r="CN343" s="91"/>
      <c r="CO343" s="91"/>
      <c r="CP343" s="91"/>
      <c r="CQ343" s="91"/>
      <c r="CR343" s="91"/>
      <c r="CS343" s="91"/>
      <c r="CT343" s="91"/>
      <c r="CU343" s="91"/>
      <c r="CV343" s="91"/>
      <c r="CW343" s="91"/>
      <c r="CX343" s="91"/>
      <c r="CY343" s="91"/>
      <c r="CZ343" s="91"/>
      <c r="DA343" s="92"/>
      <c r="DB343" s="92"/>
      <c r="DC343" s="92"/>
      <c r="DD343" s="92"/>
      <c r="DE343" s="91" t="s">
        <v>12</v>
      </c>
      <c r="DF343" s="92"/>
      <c r="DG343" s="91"/>
      <c r="DH343" s="91"/>
      <c r="DI343" s="92"/>
      <c r="DJ343" s="91"/>
      <c r="DK343" s="91"/>
      <c r="DL343" s="91"/>
      <c r="DM343" s="127" t="s">
        <v>283</v>
      </c>
      <c r="DN343" s="127" t="s">
        <v>283</v>
      </c>
      <c r="DO343" s="127" t="s">
        <v>283</v>
      </c>
      <c r="DP343" s="127"/>
      <c r="DQ343" s="91"/>
      <c r="DR343" s="91"/>
      <c r="DS343" s="91"/>
      <c r="DT343" s="91"/>
      <c r="DU343" s="91"/>
      <c r="DV343" s="91"/>
      <c r="DW343" s="91"/>
      <c r="DX343" s="91"/>
      <c r="DY343" s="91"/>
      <c r="DZ343" s="91"/>
      <c r="EA343" s="91"/>
      <c r="EB343" s="91"/>
      <c r="EC343" s="91"/>
      <c r="ED343" s="91"/>
      <c r="EE343" s="91"/>
      <c r="EF343" s="91"/>
      <c r="EG343" s="94"/>
      <c r="EH343" s="94"/>
      <c r="EI343" s="95"/>
      <c r="EJ343" s="95"/>
      <c r="EK343" s="96"/>
      <c r="EL343" s="74"/>
      <c r="EM343" s="74"/>
      <c r="EN343" s="137"/>
      <c r="EO343" s="185"/>
      <c r="EP343" s="185"/>
      <c r="EQ343" s="185" t="s">
        <v>1741</v>
      </c>
      <c r="ER343" s="185" t="s">
        <v>1742</v>
      </c>
      <c r="ES343" s="185" t="s">
        <v>1742</v>
      </c>
      <c r="ET343" s="185"/>
      <c r="EU343" s="185"/>
      <c r="EV343" s="137"/>
      <c r="EW343" s="137"/>
      <c r="EX343" s="356" t="s">
        <v>678</v>
      </c>
      <c r="EY343" s="356"/>
      <c r="EZ343" s="356" t="s">
        <v>707</v>
      </c>
      <c r="FA343" s="356" t="s">
        <v>1743</v>
      </c>
      <c r="FB343" s="356" t="s">
        <v>1744</v>
      </c>
      <c r="FC343" s="356" t="s">
        <v>1745</v>
      </c>
      <c r="FD343" s="356" t="s">
        <v>1746</v>
      </c>
      <c r="FE343" s="356"/>
      <c r="FF343" s="248"/>
      <c r="FG343" s="248"/>
      <c r="FH343" s="248"/>
      <c r="FI343" s="248"/>
      <c r="FJ343" s="248"/>
      <c r="FK343" s="248"/>
      <c r="FL343" s="135">
        <v>1</v>
      </c>
      <c r="FM343" s="136"/>
      <c r="FN343" s="136"/>
      <c r="FO343" s="136"/>
      <c r="FP343" s="136"/>
      <c r="FQ343" s="136"/>
      <c r="FR343" s="136"/>
      <c r="FS343" s="136"/>
      <c r="FT343" s="136"/>
      <c r="FU343" s="136"/>
      <c r="FV343" s="136"/>
      <c r="FW343" s="249"/>
      <c r="FX343" s="249"/>
      <c r="FY343" s="249"/>
      <c r="FZ343" s="249"/>
      <c r="GA343" s="249"/>
      <c r="GB343" s="249"/>
      <c r="GC343" s="249"/>
      <c r="GD343" s="249"/>
      <c r="GE343" s="249"/>
      <c r="GF343" s="249"/>
      <c r="GG343" s="249"/>
      <c r="GH343" s="249"/>
      <c r="GI343" s="249"/>
      <c r="GJ343" s="249"/>
      <c r="GK343" s="249"/>
      <c r="GL343" s="249"/>
      <c r="GM343" s="249"/>
      <c r="GN343" s="249"/>
      <c r="GO343" s="249"/>
      <c r="GP343" s="249"/>
      <c r="GQ343" s="249"/>
      <c r="GR343" s="249"/>
      <c r="GS343" s="249"/>
      <c r="GT343" s="249"/>
      <c r="GU343" s="249"/>
      <c r="GV343" s="249"/>
      <c r="GW343" s="249"/>
      <c r="GX343" s="249"/>
      <c r="GY343" s="249"/>
      <c r="GZ343" s="249"/>
      <c r="HA343" s="249"/>
      <c r="HB343" s="249"/>
      <c r="HC343" s="249"/>
      <c r="HD343" s="249"/>
      <c r="HE343" s="249"/>
      <c r="HF343" s="249"/>
      <c r="HG343" s="249"/>
      <c r="HH343" s="249"/>
      <c r="HI343" s="249"/>
      <c r="HJ343" s="249"/>
      <c r="HK343" s="249"/>
      <c r="HL343" s="249"/>
      <c r="HM343" s="249"/>
      <c r="HN343" s="249"/>
      <c r="HO343" s="249"/>
      <c r="HP343" s="249"/>
      <c r="HQ343" s="249"/>
      <c r="HR343" s="249"/>
      <c r="HS343" s="249"/>
      <c r="HT343" s="249"/>
      <c r="HU343" s="249"/>
      <c r="HV343" s="249"/>
      <c r="HW343" s="249"/>
      <c r="HX343" s="249"/>
      <c r="HY343" s="249"/>
      <c r="HZ343" s="249"/>
      <c r="IA343" s="249"/>
      <c r="IB343" s="249"/>
      <c r="IC343" s="249"/>
      <c r="ID343" s="249"/>
      <c r="IE343" s="249"/>
      <c r="IF343" s="249"/>
      <c r="IG343" s="249"/>
      <c r="IH343" s="249"/>
      <c r="II343" s="249"/>
      <c r="IJ343" s="249"/>
      <c r="IK343" s="249"/>
      <c r="IL343" s="249"/>
      <c r="IM343" s="249"/>
      <c r="IN343" s="249"/>
      <c r="IO343" s="249"/>
      <c r="IP343" s="249"/>
      <c r="IQ343" s="249"/>
      <c r="IR343" s="249"/>
      <c r="IS343" s="249"/>
      <c r="IT343" s="249"/>
      <c r="IU343" s="249"/>
      <c r="IV343" s="249"/>
      <c r="IW343" s="249"/>
      <c r="IX343" s="249"/>
      <c r="IY343" s="249"/>
      <c r="IZ343" s="249"/>
      <c r="JA343" s="249"/>
      <c r="JB343" s="249"/>
      <c r="JC343" s="249"/>
      <c r="JD343" s="249"/>
      <c r="JE343" s="249"/>
      <c r="JF343" s="249"/>
      <c r="JG343" s="249"/>
      <c r="JH343" s="249"/>
      <c r="JI343" s="249"/>
      <c r="JJ343" s="249"/>
      <c r="JK343" s="249"/>
      <c r="JL343" s="249"/>
      <c r="JM343" s="249"/>
      <c r="JN343" s="249"/>
      <c r="JO343" s="249"/>
      <c r="JP343" s="249"/>
      <c r="JQ343" s="249"/>
      <c r="JR343" s="249"/>
      <c r="JS343" s="249"/>
      <c r="JT343" s="249"/>
      <c r="JU343" s="249"/>
      <c r="JV343" s="249"/>
      <c r="JW343" s="249"/>
      <c r="JX343" s="249"/>
      <c r="JY343" s="249"/>
      <c r="JZ343" s="249"/>
      <c r="KA343" s="249"/>
      <c r="KB343" s="249"/>
      <c r="KC343" s="249"/>
      <c r="KD343" s="249"/>
      <c r="KE343" s="249"/>
      <c r="KF343" s="249"/>
      <c r="KG343" s="249"/>
      <c r="KH343" s="249"/>
      <c r="KI343" s="249"/>
      <c r="KJ343" s="249"/>
      <c r="KK343" s="249"/>
      <c r="KL343" s="249"/>
      <c r="KM343" s="249"/>
      <c r="KN343" s="249"/>
      <c r="KO343" s="249"/>
      <c r="KP343" s="249"/>
      <c r="KQ343" s="249"/>
      <c r="KR343" s="249"/>
      <c r="KS343" s="249"/>
      <c r="KT343" s="249"/>
      <c r="KU343" s="249"/>
      <c r="KV343" s="249"/>
      <c r="KW343" s="249"/>
      <c r="KX343" s="249"/>
      <c r="KY343" s="249"/>
      <c r="KZ343" s="249"/>
      <c r="LA343" s="249"/>
      <c r="LB343" s="249"/>
      <c r="LC343" s="249"/>
      <c r="LD343" s="249"/>
      <c r="LE343" s="249"/>
      <c r="LF343" s="249"/>
      <c r="LG343" s="249"/>
      <c r="LH343" s="249"/>
      <c r="LI343" s="249"/>
      <c r="LJ343" s="249"/>
      <c r="LK343" s="249"/>
      <c r="LL343" s="249"/>
      <c r="LM343" s="249"/>
      <c r="LN343" s="249"/>
      <c r="LO343" s="249"/>
      <c r="LP343" s="249"/>
      <c r="LQ343" s="249"/>
      <c r="LR343" s="249"/>
      <c r="LS343" s="249"/>
      <c r="LT343" s="249"/>
      <c r="LU343" s="249"/>
      <c r="LV343" s="249"/>
      <c r="LW343" s="249"/>
      <c r="LX343" s="249"/>
      <c r="LY343" s="249"/>
      <c r="LZ343" s="249"/>
      <c r="MA343" s="249"/>
      <c r="MB343" s="249"/>
      <c r="MC343" s="249"/>
      <c r="MD343" s="249"/>
      <c r="ME343" s="249"/>
      <c r="MF343" s="249"/>
      <c r="MG343" s="249"/>
      <c r="MH343" s="249"/>
      <c r="MI343" s="249"/>
      <c r="MJ343" s="249"/>
      <c r="MK343" s="249"/>
      <c r="ML343" s="249"/>
      <c r="MM343" s="249"/>
      <c r="MN343" s="249"/>
      <c r="MO343" s="249"/>
      <c r="MP343" s="249"/>
      <c r="MQ343" s="249"/>
      <c r="MR343" s="249"/>
      <c r="MS343" s="249"/>
      <c r="MT343" s="249"/>
      <c r="MU343" s="249"/>
      <c r="MV343" s="249"/>
      <c r="MW343" s="249"/>
      <c r="MX343" s="249"/>
      <c r="MY343" s="249"/>
      <c r="MZ343" s="249"/>
      <c r="NA343" s="249"/>
      <c r="NB343" s="249"/>
      <c r="NC343" s="249"/>
      <c r="ND343" s="249"/>
      <c r="NE343" s="249"/>
      <c r="NF343" s="249"/>
      <c r="NG343" s="249"/>
      <c r="NH343" s="249"/>
      <c r="NI343" s="249"/>
      <c r="NJ343" s="249"/>
      <c r="NK343" s="249"/>
      <c r="NL343" s="249"/>
      <c r="NM343" s="249"/>
      <c r="NN343" s="249"/>
      <c r="NO343" s="249"/>
      <c r="NP343" s="249"/>
      <c r="NQ343" s="249"/>
      <c r="NR343" s="249"/>
      <c r="NS343" s="249"/>
      <c r="NT343" s="249"/>
      <c r="NU343" s="249"/>
      <c r="NV343" s="249"/>
      <c r="NW343" s="249"/>
      <c r="NX343" s="249"/>
      <c r="NY343" s="249"/>
      <c r="NZ343" s="249"/>
      <c r="OA343" s="249"/>
      <c r="OB343" s="249"/>
      <c r="OC343" s="249"/>
      <c r="OD343" s="249"/>
      <c r="OE343" s="249"/>
      <c r="OF343" s="249"/>
      <c r="OG343" s="249"/>
      <c r="OH343" s="249"/>
      <c r="OI343" s="249"/>
      <c r="OJ343" s="249"/>
      <c r="OK343" s="249"/>
      <c r="OL343" s="249"/>
      <c r="OM343" s="249"/>
      <c r="ON343" s="249"/>
      <c r="OO343" s="249"/>
      <c r="OP343" s="249"/>
      <c r="OQ343" s="249"/>
      <c r="OR343" s="249"/>
      <c r="OS343" s="249"/>
      <c r="OT343" s="249"/>
      <c r="OU343" s="249"/>
      <c r="OV343" s="249"/>
      <c r="OW343" s="249"/>
      <c r="OX343" s="249"/>
      <c r="OY343" s="249"/>
      <c r="OZ343" s="249"/>
      <c r="PA343" s="249"/>
      <c r="PB343" s="249"/>
      <c r="PC343" s="249"/>
      <c r="PD343" s="249"/>
      <c r="PE343" s="249"/>
      <c r="PF343" s="249"/>
      <c r="PG343" s="249"/>
      <c r="PH343" s="249"/>
      <c r="PI343" s="249"/>
      <c r="PJ343" s="249"/>
      <c r="PK343" s="249"/>
      <c r="PL343" s="249"/>
      <c r="PM343" s="249"/>
      <c r="PN343" s="249"/>
      <c r="PO343" s="249"/>
      <c r="PP343" s="249"/>
      <c r="PQ343" s="249"/>
      <c r="PR343" s="249"/>
      <c r="PS343" s="249"/>
      <c r="PT343" s="249"/>
      <c r="PU343" s="249"/>
      <c r="PV343" s="249"/>
      <c r="PW343" s="249"/>
      <c r="PX343" s="249"/>
      <c r="PY343" s="249"/>
      <c r="PZ343" s="249"/>
      <c r="QA343" s="249"/>
      <c r="QB343" s="249"/>
      <c r="QC343" s="249"/>
      <c r="QD343" s="249"/>
      <c r="QE343" s="249"/>
      <c r="QF343" s="249"/>
      <c r="QG343" s="249"/>
      <c r="QH343" s="249"/>
      <c r="QI343" s="249"/>
      <c r="QJ343" s="249"/>
      <c r="QK343" s="249"/>
      <c r="QL343" s="249"/>
      <c r="QM343" s="249"/>
      <c r="QN343" s="249"/>
      <c r="QO343" s="249"/>
      <c r="QP343" s="249"/>
      <c r="QQ343" s="249"/>
      <c r="QR343" s="249"/>
      <c r="QS343" s="249"/>
      <c r="QT343" s="249"/>
      <c r="QU343" s="249"/>
      <c r="QV343" s="249"/>
      <c r="QW343" s="249"/>
      <c r="QX343" s="249"/>
      <c r="QY343" s="249"/>
      <c r="QZ343" s="249"/>
      <c r="RA343" s="249"/>
      <c r="RB343" s="249"/>
      <c r="RC343" s="249"/>
      <c r="RD343" s="249"/>
      <c r="RE343" s="249"/>
      <c r="RF343" s="249"/>
      <c r="RG343" s="249"/>
      <c r="RH343" s="249"/>
      <c r="RI343" s="249"/>
      <c r="RJ343" s="249"/>
      <c r="RK343" s="249"/>
      <c r="RL343" s="249"/>
      <c r="RM343" s="249"/>
      <c r="RN343" s="249"/>
      <c r="RO343" s="249"/>
      <c r="RP343" s="249"/>
      <c r="RQ343" s="249"/>
      <c r="RR343" s="249"/>
      <c r="RS343" s="249"/>
      <c r="RT343" s="249"/>
      <c r="RU343" s="249"/>
      <c r="RV343" s="249"/>
      <c r="RW343" s="249"/>
      <c r="RX343" s="249"/>
      <c r="RY343" s="249"/>
      <c r="RZ343" s="249"/>
      <c r="SA343" s="249"/>
      <c r="SB343" s="249"/>
      <c r="SC343" s="249"/>
      <c r="SD343" s="249"/>
      <c r="SE343" s="249"/>
      <c r="SF343" s="249"/>
      <c r="SG343" s="249"/>
      <c r="SH343" s="249"/>
      <c r="SI343" s="249"/>
      <c r="SJ343" s="249"/>
      <c r="SK343" s="249"/>
      <c r="SL343" s="249"/>
      <c r="SM343" s="249"/>
      <c r="SN343" s="249"/>
      <c r="SO343" s="249"/>
      <c r="SP343" s="249"/>
      <c r="SQ343" s="249"/>
      <c r="SR343" s="249"/>
      <c r="SS343" s="249"/>
      <c r="ST343" s="249"/>
      <c r="SU343" s="249"/>
      <c r="SV343" s="249"/>
      <c r="SW343" s="249"/>
      <c r="SX343" s="249"/>
      <c r="SY343" s="249"/>
      <c r="SZ343" s="249"/>
      <c r="TA343" s="249"/>
      <c r="TB343" s="249"/>
      <c r="TC343" s="249"/>
      <c r="TD343" s="249"/>
      <c r="TE343" s="249"/>
      <c r="TF343" s="249"/>
      <c r="TG343" s="249"/>
      <c r="TH343" s="249"/>
      <c r="TI343" s="249"/>
      <c r="TJ343" s="249"/>
      <c r="TK343" s="249"/>
      <c r="TL343" s="249"/>
      <c r="TM343" s="249"/>
      <c r="TN343" s="249"/>
      <c r="TO343" s="249"/>
      <c r="TP343" s="249"/>
      <c r="TQ343" s="249"/>
      <c r="TR343" s="249"/>
      <c r="TS343" s="249"/>
      <c r="TT343" s="249"/>
      <c r="TU343" s="249"/>
      <c r="TV343" s="249"/>
      <c r="TW343" s="249"/>
      <c r="TX343" s="249"/>
      <c r="TY343" s="249"/>
      <c r="TZ343" s="249"/>
      <c r="UA343" s="249"/>
      <c r="UB343" s="249"/>
      <c r="UC343" s="249"/>
      <c r="UD343" s="249"/>
      <c r="UE343" s="249"/>
      <c r="UF343" s="249"/>
      <c r="UG343" s="249"/>
      <c r="UH343" s="249"/>
      <c r="UI343" s="249"/>
      <c r="UJ343" s="249"/>
      <c r="UK343" s="249"/>
      <c r="UL343" s="249"/>
      <c r="UM343" s="249"/>
      <c r="UN343" s="249"/>
      <c r="UO343" s="249"/>
      <c r="UP343" s="249"/>
      <c r="UQ343" s="249"/>
      <c r="UR343" s="249"/>
      <c r="US343" s="249"/>
      <c r="UT343" s="249"/>
      <c r="UU343" s="249"/>
      <c r="UV343" s="249"/>
      <c r="UW343" s="249"/>
      <c r="UX343" s="249"/>
      <c r="UY343" s="249"/>
      <c r="UZ343" s="249"/>
      <c r="VA343" s="249"/>
      <c r="VB343" s="249"/>
      <c r="VC343" s="249"/>
      <c r="VD343" s="249"/>
      <c r="VE343" s="249"/>
      <c r="VF343" s="249"/>
      <c r="VG343" s="249"/>
      <c r="VH343" s="249"/>
      <c r="VI343" s="249"/>
      <c r="VJ343" s="249"/>
      <c r="VK343" s="249"/>
      <c r="VL343" s="249"/>
      <c r="VM343" s="249"/>
      <c r="VN343" s="249"/>
      <c r="VO343" s="249"/>
      <c r="VP343" s="249"/>
      <c r="VQ343" s="249"/>
      <c r="VR343" s="249"/>
      <c r="VS343" s="249"/>
      <c r="VT343" s="249"/>
      <c r="VU343" s="249"/>
      <c r="VV343" s="249"/>
      <c r="VW343" s="249"/>
      <c r="VX343" s="249"/>
      <c r="VY343" s="249"/>
      <c r="VZ343" s="249"/>
      <c r="WA343" s="249"/>
      <c r="WB343" s="249"/>
      <c r="WC343" s="249"/>
      <c r="WD343" s="249"/>
      <c r="WE343" s="249"/>
      <c r="WF343" s="249"/>
      <c r="WG343" s="249"/>
      <c r="WH343" s="249"/>
      <c r="WI343" s="249"/>
      <c r="WJ343" s="249"/>
      <c r="WK343" s="249"/>
      <c r="WL343" s="249"/>
      <c r="WM343" s="249"/>
      <c r="WN343" s="249"/>
      <c r="WO343" s="249"/>
      <c r="WP343" s="249"/>
      <c r="WQ343" s="249"/>
      <c r="WR343" s="249"/>
      <c r="WS343" s="249"/>
      <c r="WT343" s="249"/>
      <c r="WU343" s="249"/>
      <c r="WV343" s="249"/>
      <c r="WW343" s="249"/>
      <c r="WX343" s="249"/>
      <c r="WY343" s="249"/>
      <c r="WZ343" s="249"/>
      <c r="XA343" s="249"/>
      <c r="XB343" s="249"/>
      <c r="XC343" s="249"/>
      <c r="XD343" s="249"/>
      <c r="XE343" s="249"/>
      <c r="XF343" s="249"/>
      <c r="XG343" s="249"/>
      <c r="XH343" s="249"/>
      <c r="XI343" s="249"/>
      <c r="XJ343" s="249"/>
      <c r="XK343" s="249"/>
      <c r="XL343" s="249"/>
      <c r="XM343" s="249"/>
      <c r="XN343" s="249"/>
      <c r="XO343" s="249"/>
      <c r="XP343" s="249"/>
      <c r="XQ343" s="249"/>
      <c r="XR343" s="249"/>
      <c r="XS343" s="249"/>
      <c r="XT343" s="249"/>
      <c r="XU343" s="249"/>
      <c r="XV343" s="249"/>
      <c r="XW343" s="249"/>
      <c r="XX343" s="249"/>
      <c r="XY343" s="249"/>
      <c r="XZ343" s="249"/>
      <c r="YA343" s="249"/>
      <c r="YB343" s="249"/>
      <c r="YC343" s="249"/>
      <c r="YD343" s="249"/>
      <c r="YE343" s="249"/>
      <c r="YF343" s="249"/>
      <c r="YG343" s="249"/>
      <c r="YH343" s="249"/>
      <c r="YI343" s="249"/>
      <c r="YJ343" s="249"/>
      <c r="YK343" s="249"/>
      <c r="YL343" s="249"/>
      <c r="YM343" s="249"/>
      <c r="YN343" s="249"/>
      <c r="YO343" s="249"/>
      <c r="YP343" s="249"/>
      <c r="YQ343" s="249"/>
      <c r="YR343" s="249"/>
      <c r="YS343" s="249"/>
      <c r="YT343" s="249"/>
      <c r="YU343" s="249"/>
      <c r="YV343" s="249"/>
      <c r="YW343" s="249"/>
      <c r="YX343" s="249"/>
      <c r="YY343" s="249"/>
      <c r="YZ343" s="249"/>
      <c r="ZA343" s="249"/>
      <c r="ZB343" s="249"/>
      <c r="ZC343" s="249"/>
      <c r="ZD343" s="249"/>
      <c r="ZE343" s="249"/>
      <c r="ZF343" s="249"/>
      <c r="ZG343" s="249"/>
      <c r="ZH343" s="249"/>
      <c r="ZI343" s="249"/>
      <c r="ZJ343" s="249"/>
      <c r="ZK343" s="249"/>
      <c r="ZL343" s="249"/>
      <c r="ZM343" s="249"/>
      <c r="ZN343" s="249"/>
      <c r="ZO343" s="249"/>
      <c r="ZP343" s="249"/>
      <c r="ZQ343" s="249"/>
      <c r="ZR343" s="249"/>
      <c r="ZS343" s="249"/>
      <c r="ZT343" s="249"/>
      <c r="ZU343" s="249"/>
      <c r="ZV343" s="249"/>
      <c r="ZW343" s="249"/>
      <c r="ZX343" s="249"/>
      <c r="ZY343" s="249"/>
      <c r="ZZ343" s="249"/>
      <c r="AAA343" s="249"/>
      <c r="AAB343" s="249"/>
      <c r="AAC343" s="249"/>
      <c r="AAD343" s="249"/>
      <c r="AAE343" s="249"/>
      <c r="AAF343" s="249"/>
      <c r="AAG343" s="249"/>
      <c r="AAH343" s="249"/>
      <c r="AAI343" s="249"/>
      <c r="AAJ343" s="249"/>
      <c r="AAK343" s="249"/>
      <c r="AAL343" s="249"/>
      <c r="AAM343" s="249"/>
      <c r="AAN343" s="249"/>
      <c r="AAO343" s="249"/>
      <c r="AAP343" s="249"/>
      <c r="AAQ343" s="249"/>
      <c r="AAR343" s="249"/>
      <c r="AAS343" s="249"/>
      <c r="AAT343" s="249"/>
      <c r="AAU343" s="249"/>
      <c r="AAV343" s="249"/>
      <c r="AAW343" s="249"/>
      <c r="AAX343" s="249"/>
      <c r="AAY343" s="249"/>
      <c r="AAZ343" s="249"/>
      <c r="ABA343" s="249"/>
      <c r="ABB343" s="249"/>
      <c r="ABC343" s="249"/>
      <c r="ABD343" s="249"/>
      <c r="ABE343" s="249"/>
      <c r="ABF343" s="249"/>
      <c r="ABG343" s="249"/>
      <c r="ABH343" s="249"/>
      <c r="ABI343" s="249"/>
      <c r="ABJ343" s="249"/>
      <c r="ABK343" s="249"/>
      <c r="ABL343" s="249"/>
      <c r="ABM343" s="249"/>
      <c r="ABN343" s="249"/>
      <c r="ABO343" s="249"/>
      <c r="ABP343" s="249"/>
      <c r="ABQ343" s="249"/>
      <c r="ABR343" s="249"/>
      <c r="ABS343" s="249"/>
      <c r="ABT343" s="249"/>
      <c r="ABU343" s="249"/>
      <c r="ABV343" s="249"/>
      <c r="ABW343" s="249"/>
      <c r="ABX343" s="249"/>
      <c r="ABY343" s="249"/>
      <c r="ABZ343" s="249"/>
      <c r="ACA343" s="249"/>
      <c r="ACB343" s="249"/>
      <c r="ACC343" s="249"/>
      <c r="ACD343" s="249"/>
      <c r="ACE343" s="249"/>
      <c r="ACF343" s="249"/>
      <c r="ACG343" s="249"/>
      <c r="ACH343" s="249"/>
      <c r="ACI343" s="249"/>
      <c r="ACJ343" s="249"/>
      <c r="ACK343" s="249"/>
      <c r="ACL343" s="249"/>
      <c r="ACM343" s="249"/>
      <c r="ACN343" s="249"/>
      <c r="ACO343" s="249"/>
      <c r="ACP343" s="249"/>
      <c r="ACQ343" s="249"/>
      <c r="ACR343" s="249"/>
      <c r="ACS343" s="249"/>
      <c r="ACT343" s="249"/>
      <c r="ACU343" s="249"/>
      <c r="ACV343" s="249"/>
      <c r="ACW343" s="249"/>
      <c r="ACX343" s="249"/>
      <c r="ACY343" s="249"/>
      <c r="ACZ343" s="249"/>
      <c r="ADA343" s="249"/>
      <c r="ADB343" s="249"/>
      <c r="ADC343" s="249"/>
      <c r="ADD343" s="249"/>
      <c r="ADE343" s="249"/>
      <c r="ADF343" s="249"/>
      <c r="ADG343" s="249"/>
      <c r="ADH343" s="249"/>
      <c r="ADI343" s="249"/>
      <c r="ADJ343" s="249"/>
      <c r="ADK343" s="249"/>
      <c r="ADL343" s="249"/>
      <c r="ADM343" s="249"/>
      <c r="ADN343" s="249"/>
      <c r="ADO343" s="249"/>
      <c r="ADP343" s="249"/>
      <c r="ADQ343" s="249"/>
      <c r="ADR343" s="249"/>
      <c r="ADS343" s="249"/>
      <c r="ADT343" s="249"/>
      <c r="ADU343" s="249"/>
      <c r="ADV343" s="249"/>
      <c r="ADW343" s="249"/>
      <c r="ADX343" s="249"/>
      <c r="ADY343" s="249"/>
      <c r="ADZ343" s="249"/>
      <c r="AEA343" s="249"/>
      <c r="AEB343" s="249"/>
      <c r="AEC343" s="249"/>
      <c r="AED343" s="249"/>
      <c r="AEE343" s="249"/>
      <c r="AEF343" s="249"/>
      <c r="AEG343" s="249"/>
      <c r="AEH343" s="249"/>
      <c r="AEI343" s="249"/>
      <c r="AEJ343" s="249"/>
      <c r="AEK343" s="249"/>
      <c r="AEL343" s="249"/>
      <c r="AEM343" s="249"/>
      <c r="AEN343" s="249"/>
      <c r="AEO343" s="249"/>
      <c r="AEP343" s="249"/>
      <c r="AEQ343" s="249"/>
      <c r="AER343" s="249"/>
      <c r="AES343" s="249"/>
      <c r="AET343" s="249"/>
      <c r="AEU343" s="249"/>
      <c r="AEV343" s="249"/>
      <c r="AEW343" s="249"/>
      <c r="AEX343" s="249"/>
      <c r="AEY343" s="249"/>
      <c r="AEZ343" s="249"/>
      <c r="AFA343" s="249"/>
      <c r="AFB343" s="249"/>
      <c r="AFC343" s="249"/>
      <c r="AFD343" s="249"/>
      <c r="AFE343" s="249"/>
      <c r="AFF343" s="249"/>
      <c r="AFG343" s="249"/>
      <c r="AFH343" s="249"/>
      <c r="AFI343" s="249"/>
      <c r="AFJ343" s="249"/>
      <c r="AFK343" s="249"/>
      <c r="AFL343" s="249"/>
      <c r="AFM343" s="249"/>
      <c r="AFN343" s="249"/>
      <c r="AFO343" s="249"/>
      <c r="AFP343" s="249"/>
      <c r="AFQ343" s="249"/>
      <c r="AFR343" s="249"/>
      <c r="AFS343" s="249"/>
      <c r="AFT343" s="249"/>
      <c r="AFU343" s="249"/>
      <c r="AFV343" s="249"/>
      <c r="AFW343" s="249"/>
      <c r="AFX343" s="249"/>
      <c r="AFY343" s="249"/>
      <c r="AFZ343" s="249"/>
      <c r="AGA343" s="249"/>
      <c r="AGB343" s="249"/>
      <c r="AGC343" s="249"/>
      <c r="AGD343" s="249"/>
      <c r="AGE343" s="249"/>
      <c r="AGF343" s="249"/>
      <c r="AGG343" s="249"/>
      <c r="AGH343" s="249"/>
      <c r="AGI343" s="249"/>
      <c r="AGJ343" s="249"/>
      <c r="AGK343" s="249"/>
      <c r="AGL343" s="249"/>
      <c r="AGM343" s="249"/>
      <c r="AGN343" s="249"/>
      <c r="AGO343" s="249"/>
      <c r="AGP343" s="249"/>
      <c r="AGQ343" s="249"/>
      <c r="AGR343" s="249"/>
      <c r="AGS343" s="249"/>
      <c r="AGT343" s="249"/>
      <c r="AGU343" s="249"/>
      <c r="AGV343" s="249"/>
      <c r="AGW343" s="249"/>
      <c r="AGX343" s="249"/>
      <c r="AGY343" s="249"/>
      <c r="AGZ343" s="249"/>
      <c r="AHA343" s="249"/>
      <c r="AHB343" s="249"/>
      <c r="AHC343" s="249"/>
      <c r="AHD343" s="249"/>
      <c r="AHE343" s="249"/>
      <c r="AHF343" s="249"/>
      <c r="AHG343" s="249"/>
      <c r="AHH343" s="249"/>
      <c r="AHI343" s="249"/>
      <c r="AHJ343" s="249"/>
      <c r="AHK343" s="249"/>
      <c r="AHL343" s="249"/>
      <c r="AHM343" s="249"/>
      <c r="AHN343" s="249"/>
      <c r="AHO343" s="249"/>
      <c r="AHP343" s="249"/>
      <c r="AHQ343" s="249"/>
      <c r="AHR343" s="249"/>
      <c r="AHS343" s="249"/>
      <c r="AHT343" s="249"/>
      <c r="AHU343" s="249"/>
      <c r="AHV343" s="249"/>
      <c r="AHW343" s="249"/>
      <c r="AHX343" s="249"/>
      <c r="AHY343" s="249"/>
      <c r="AHZ343" s="249"/>
      <c r="AIA343" s="249"/>
      <c r="AIB343" s="249"/>
      <c r="AIC343" s="249"/>
      <c r="AID343" s="249"/>
      <c r="AIE343" s="249"/>
      <c r="AIF343" s="249"/>
      <c r="AIG343" s="249"/>
      <c r="AIH343" s="249"/>
      <c r="AII343" s="249"/>
      <c r="AIJ343" s="249"/>
      <c r="AIK343" s="249"/>
      <c r="AIL343" s="249"/>
      <c r="AIM343" s="249"/>
      <c r="AIN343" s="249"/>
      <c r="AIO343" s="249"/>
      <c r="AIP343" s="249"/>
      <c r="AIQ343" s="249"/>
      <c r="AIR343" s="249"/>
      <c r="AIS343" s="249"/>
      <c r="AIT343" s="249"/>
      <c r="AIU343" s="249"/>
      <c r="AIV343" s="249"/>
      <c r="AIW343" s="249"/>
      <c r="AIX343" s="249"/>
      <c r="AIY343" s="249"/>
      <c r="AIZ343" s="249"/>
      <c r="AJA343" s="249"/>
      <c r="AJB343" s="249"/>
      <c r="AJC343" s="249"/>
      <c r="AJD343" s="249"/>
      <c r="AJE343" s="249"/>
      <c r="AJF343" s="249"/>
      <c r="AJG343" s="249"/>
      <c r="AJH343" s="249"/>
      <c r="AJI343" s="249"/>
      <c r="AJJ343" s="249"/>
      <c r="AJK343" s="249"/>
      <c r="AJL343" s="249"/>
      <c r="AJM343" s="249"/>
      <c r="AJN343" s="249"/>
      <c r="AJO343" s="249"/>
      <c r="AJP343" s="249"/>
      <c r="AJQ343" s="249"/>
      <c r="AJR343" s="249"/>
      <c r="AJS343" s="249"/>
      <c r="AJT343" s="249"/>
      <c r="AJU343" s="249"/>
      <c r="AJV343" s="249"/>
      <c r="AJW343" s="249"/>
      <c r="AJX343" s="249"/>
      <c r="AJY343" s="249"/>
      <c r="AJZ343" s="249"/>
      <c r="AKA343" s="249"/>
      <c r="AKB343" s="249"/>
      <c r="AKC343" s="249"/>
      <c r="AKD343" s="249"/>
      <c r="AKE343" s="249"/>
      <c r="AKF343" s="249"/>
      <c r="AKG343" s="249"/>
      <c r="AKH343" s="249"/>
      <c r="AKI343" s="249"/>
      <c r="AKJ343" s="249"/>
      <c r="AKK343" s="249"/>
      <c r="AKL343" s="249"/>
      <c r="AKM343" s="249"/>
      <c r="AKN343" s="249"/>
      <c r="AKO343" s="249"/>
      <c r="AKP343" s="249"/>
      <c r="AKQ343" s="249"/>
      <c r="AKR343" s="249"/>
      <c r="AKS343" s="249"/>
      <c r="AKT343" s="249"/>
      <c r="AKU343" s="249"/>
      <c r="AKV343" s="249"/>
      <c r="AKW343" s="249"/>
      <c r="AKX343" s="249"/>
      <c r="AKY343" s="249"/>
      <c r="AKZ343" s="249"/>
      <c r="ALA343" s="249"/>
      <c r="ALB343" s="249"/>
      <c r="ALC343" s="249"/>
      <c r="ALD343" s="249"/>
      <c r="ALE343" s="249"/>
      <c r="ALF343" s="249"/>
      <c r="ALG343" s="249"/>
      <c r="ALH343" s="249"/>
      <c r="ALI343" s="249"/>
      <c r="ALJ343" s="249"/>
      <c r="ALK343" s="249"/>
      <c r="ALL343" s="249"/>
      <c r="ALM343" s="249"/>
      <c r="ALN343" s="249"/>
      <c r="ALO343" s="249"/>
      <c r="ALP343" s="249"/>
      <c r="ALQ343" s="249"/>
      <c r="ALR343" s="249"/>
      <c r="ALS343" s="249"/>
      <c r="ALT343" s="249"/>
      <c r="ALU343" s="249"/>
      <c r="ALV343" s="249"/>
      <c r="ALW343" s="249"/>
      <c r="ALX343" s="249"/>
      <c r="ALY343" s="249"/>
      <c r="ALZ343" s="249"/>
      <c r="AMA343" s="249"/>
      <c r="AMB343" s="249"/>
      <c r="AMC343" s="249"/>
      <c r="AMD343" s="249"/>
      <c r="AME343" s="249"/>
      <c r="AMF343" s="249"/>
      <c r="AMG343" s="249"/>
      <c r="AMH343" s="249"/>
      <c r="AMI343" s="249"/>
      <c r="AMJ343" s="249"/>
      <c r="AMK343" s="249"/>
      <c r="AML343" s="249"/>
      <c r="AMM343" s="249"/>
      <c r="AMN343" s="249"/>
      <c r="AMO343" s="249"/>
      <c r="AMP343" s="249"/>
      <c r="AMQ343" s="249"/>
      <c r="AMR343" s="249"/>
      <c r="AMS343" s="249"/>
      <c r="AMT343" s="249"/>
      <c r="AMU343" s="249"/>
      <c r="AMV343" s="249"/>
      <c r="AMW343" s="249"/>
      <c r="AMX343" s="249"/>
      <c r="AMY343" s="249"/>
      <c r="AMZ343" s="249"/>
      <c r="ANA343" s="249"/>
      <c r="ANB343" s="249"/>
      <c r="ANC343" s="249"/>
      <c r="AND343" s="249"/>
      <c r="ANE343" s="249"/>
      <c r="ANF343" s="249"/>
      <c r="ANG343" s="249"/>
      <c r="ANH343" s="249"/>
      <c r="ANI343" s="249"/>
      <c r="ANJ343" s="249"/>
      <c r="ANK343" s="249"/>
      <c r="ANL343" s="249"/>
      <c r="ANM343" s="249"/>
      <c r="ANN343" s="249"/>
      <c r="ANO343" s="249"/>
      <c r="ANP343" s="249"/>
      <c r="ANQ343" s="249"/>
      <c r="ANR343" s="249"/>
      <c r="ANS343" s="249"/>
      <c r="ANT343" s="249"/>
      <c r="ANU343" s="249"/>
      <c r="ANV343" s="249"/>
      <c r="ANW343" s="249"/>
      <c r="ANX343" s="249"/>
      <c r="ANY343" s="249"/>
      <c r="ANZ343" s="249"/>
      <c r="AOA343" s="249"/>
      <c r="AOB343" s="249"/>
      <c r="AOC343" s="249"/>
      <c r="AOD343" s="249"/>
      <c r="AOE343" s="249"/>
      <c r="AOF343" s="249"/>
      <c r="AOG343" s="249"/>
      <c r="AOH343" s="249"/>
      <c r="AOI343" s="249"/>
      <c r="AOJ343" s="249"/>
      <c r="AOK343" s="249"/>
      <c r="AOL343" s="249"/>
      <c r="AOM343" s="249"/>
      <c r="AON343" s="249"/>
      <c r="AOO343" s="249"/>
      <c r="AOP343" s="249"/>
      <c r="AOQ343" s="249"/>
      <c r="AOR343" s="249"/>
      <c r="AOS343" s="249"/>
      <c r="AOT343" s="249"/>
      <c r="AOU343" s="249"/>
      <c r="AOV343" s="249"/>
      <c r="AOW343" s="249"/>
      <c r="AOX343" s="249"/>
      <c r="AOY343" s="249"/>
      <c r="AOZ343" s="249"/>
      <c r="APA343" s="249"/>
      <c r="APB343" s="249"/>
      <c r="APC343" s="249"/>
      <c r="APD343" s="249"/>
      <c r="APE343" s="249"/>
      <c r="APF343" s="249"/>
      <c r="APG343" s="249"/>
      <c r="APH343" s="249"/>
      <c r="API343" s="249"/>
      <c r="APJ343" s="249"/>
      <c r="APK343" s="249"/>
      <c r="APL343" s="249"/>
      <c r="APM343" s="249"/>
      <c r="APN343" s="249"/>
      <c r="APO343" s="249"/>
      <c r="APP343" s="249"/>
    </row>
    <row r="344" spans="1:1108" s="252" customFormat="1">
      <c r="A344" s="42">
        <v>627</v>
      </c>
      <c r="B344" s="168">
        <v>330</v>
      </c>
      <c r="C344" s="102" t="s">
        <v>589</v>
      </c>
      <c r="D344" s="174" t="s">
        <v>1747</v>
      </c>
      <c r="E344" s="74" t="s">
        <v>1748</v>
      </c>
      <c r="F344" s="302" t="s">
        <v>1750</v>
      </c>
      <c r="G344" s="310" t="s">
        <v>1749</v>
      </c>
      <c r="H344" s="310" t="s">
        <v>1752</v>
      </c>
      <c r="I344" s="310" t="s">
        <v>1751</v>
      </c>
      <c r="J344" s="173" t="s">
        <v>1753</v>
      </c>
      <c r="K344" s="173" t="s">
        <v>1754</v>
      </c>
      <c r="L344" s="74" t="s">
        <v>1755</v>
      </c>
      <c r="M344" s="10" t="s">
        <v>1756</v>
      </c>
      <c r="N344" s="74" t="s">
        <v>201</v>
      </c>
      <c r="O344" s="177">
        <v>101086</v>
      </c>
      <c r="P344" s="401"/>
      <c r="Q344" s="401" t="s">
        <v>0</v>
      </c>
      <c r="R344" s="401"/>
      <c r="S344" s="109" t="s">
        <v>0</v>
      </c>
      <c r="T344" s="109">
        <v>5</v>
      </c>
      <c r="U344" s="109" t="s">
        <v>0</v>
      </c>
      <c r="V344" s="109">
        <v>12.4</v>
      </c>
      <c r="W344" s="109" t="s">
        <v>0</v>
      </c>
      <c r="X344" s="109">
        <v>6</v>
      </c>
      <c r="Y344" s="109" t="s">
        <v>0</v>
      </c>
      <c r="Z344" s="109"/>
      <c r="AA344" s="109" t="s">
        <v>0</v>
      </c>
      <c r="AB344" s="109"/>
      <c r="AC344" s="109" t="s">
        <v>0</v>
      </c>
      <c r="AD344" s="109"/>
      <c r="AE344" s="109" t="s">
        <v>0</v>
      </c>
      <c r="AF344" s="77"/>
      <c r="AG344" s="78"/>
      <c r="AH344" s="78"/>
      <c r="AI344" s="77" t="s">
        <v>0</v>
      </c>
      <c r="AJ344" s="78"/>
      <c r="AK344" s="78"/>
      <c r="AL344" s="25" t="s">
        <v>11</v>
      </c>
      <c r="AM344" s="25"/>
      <c r="AN344" s="25"/>
      <c r="AO344" s="25"/>
      <c r="AP344" s="111">
        <v>1</v>
      </c>
      <c r="AQ344" s="111" t="s">
        <v>7</v>
      </c>
      <c r="AR344" s="83"/>
      <c r="AS344" s="83"/>
      <c r="AT344" s="265"/>
      <c r="AU344" s="266"/>
      <c r="AV344" s="266"/>
      <c r="AW344" s="74" t="s">
        <v>206</v>
      </c>
      <c r="AX344" s="74" t="s">
        <v>207</v>
      </c>
      <c r="AY344" s="74" t="s">
        <v>208</v>
      </c>
      <c r="AZ344" s="74" t="s">
        <v>209</v>
      </c>
      <c r="BA344" s="152" t="s">
        <v>12</v>
      </c>
      <c r="BB344" s="419" t="s">
        <v>1520</v>
      </c>
      <c r="BC344" s="419" t="s">
        <v>1521</v>
      </c>
      <c r="BD344" s="419" t="s">
        <v>1522</v>
      </c>
      <c r="BE344" s="95" t="s">
        <v>1748</v>
      </c>
      <c r="BF344" s="96" t="s">
        <v>1757</v>
      </c>
      <c r="BG344" s="96" t="s">
        <v>1758</v>
      </c>
      <c r="BH344" s="96" t="s">
        <v>1759</v>
      </c>
      <c r="BI344" s="249"/>
      <c r="BJ344" s="249"/>
      <c r="BK344" s="249"/>
      <c r="BL344" s="249"/>
      <c r="BM344" s="155" t="s">
        <v>215</v>
      </c>
      <c r="BN344" s="154" t="s">
        <v>216</v>
      </c>
      <c r="BO344" s="154" t="s">
        <v>217</v>
      </c>
      <c r="BP344" s="154" t="s">
        <v>218</v>
      </c>
      <c r="BQ344" s="155" t="s">
        <v>219</v>
      </c>
      <c r="BR344" s="154" t="s">
        <v>220</v>
      </c>
      <c r="BS344" s="121" t="s">
        <v>221</v>
      </c>
      <c r="BT344" s="121" t="s">
        <v>222</v>
      </c>
      <c r="BU344" s="121" t="s">
        <v>215</v>
      </c>
      <c r="BV344" s="121" t="s">
        <v>216</v>
      </c>
      <c r="BW344" s="121" t="s">
        <v>217</v>
      </c>
      <c r="BX344" s="121" t="s">
        <v>218</v>
      </c>
      <c r="BY344" s="121" t="s">
        <v>283</v>
      </c>
      <c r="BZ344" s="154"/>
      <c r="CA344" s="154"/>
      <c r="CB344" s="154"/>
      <c r="CC344" s="154"/>
      <c r="CD344" s="154"/>
      <c r="CE344" s="154"/>
      <c r="CF344" s="154"/>
      <c r="CG344" s="154"/>
      <c r="CH344" s="154"/>
      <c r="CI344" s="154"/>
      <c r="CJ344" s="154"/>
      <c r="CK344" s="91"/>
      <c r="CL344" s="91"/>
      <c r="CM344" s="91"/>
      <c r="CN344" s="91"/>
      <c r="CO344" s="91"/>
      <c r="CP344" s="91"/>
      <c r="CQ344" s="91"/>
      <c r="CR344" s="91"/>
      <c r="CS344" s="91"/>
      <c r="CT344" s="91"/>
      <c r="CU344" s="91"/>
      <c r="CV344" s="91"/>
      <c r="CW344" s="91"/>
      <c r="CX344" s="91"/>
      <c r="CY344" s="91"/>
      <c r="CZ344" s="91"/>
      <c r="DA344" s="92"/>
      <c r="DB344" s="92"/>
      <c r="DC344" s="92"/>
      <c r="DD344" s="92"/>
      <c r="DE344" s="91" t="s">
        <v>12</v>
      </c>
      <c r="DF344" s="92"/>
      <c r="DG344" s="91"/>
      <c r="DH344" s="91"/>
      <c r="DI344" s="92"/>
      <c r="DJ344" s="91"/>
      <c r="DK344" s="91"/>
      <c r="DL344" s="91"/>
      <c r="DM344" s="127" t="s">
        <v>283</v>
      </c>
      <c r="DN344" s="127" t="s">
        <v>283</v>
      </c>
      <c r="DO344" s="127" t="s">
        <v>283</v>
      </c>
      <c r="DP344" s="127"/>
      <c r="DQ344" s="91"/>
      <c r="DR344" s="91"/>
      <c r="DS344" s="91"/>
      <c r="DT344" s="91"/>
      <c r="DU344" s="91"/>
      <c r="DV344" s="91"/>
      <c r="DW344" s="91"/>
      <c r="DX344" s="91"/>
      <c r="DY344" s="91"/>
      <c r="DZ344" s="91"/>
      <c r="EA344" s="91"/>
      <c r="EB344" s="91"/>
      <c r="EC344" s="91"/>
      <c r="ED344" s="91"/>
      <c r="EE344" s="91"/>
      <c r="EF344" s="91"/>
      <c r="EG344" s="94"/>
      <c r="EH344" s="94"/>
      <c r="EI344" s="95"/>
      <c r="EJ344" s="95"/>
      <c r="EK344" s="96"/>
      <c r="EL344" s="74"/>
      <c r="EM344" s="74"/>
      <c r="EN344" s="137"/>
      <c r="EO344" s="185"/>
      <c r="EP344" s="185"/>
      <c r="EQ344" s="185" t="s">
        <v>1760</v>
      </c>
      <c r="ER344" s="185" t="s">
        <v>1761</v>
      </c>
      <c r="ES344" s="185" t="s">
        <v>1760</v>
      </c>
      <c r="ET344" s="185"/>
      <c r="EU344" s="185"/>
      <c r="EV344" s="137"/>
      <c r="EW344" s="137"/>
      <c r="EX344" s="356" t="s">
        <v>579</v>
      </c>
      <c r="EY344" s="356"/>
      <c r="EZ344" s="356" t="s">
        <v>639</v>
      </c>
      <c r="FA344" s="356" t="s">
        <v>1016</v>
      </c>
      <c r="FB344" s="356" t="s">
        <v>1047</v>
      </c>
      <c r="FC344" s="356"/>
      <c r="FD344" s="356"/>
      <c r="FE344" s="356"/>
      <c r="FF344" s="248"/>
      <c r="FG344" s="248"/>
      <c r="FH344" s="248"/>
      <c r="FI344" s="240">
        <v>145140</v>
      </c>
      <c r="FJ344" s="409" t="s">
        <v>589</v>
      </c>
      <c r="FK344" s="240">
        <v>49123</v>
      </c>
      <c r="FL344" s="135">
        <v>1</v>
      </c>
      <c r="FM344" s="136"/>
      <c r="FN344" s="136"/>
      <c r="FO344" s="136"/>
      <c r="FP344" s="136"/>
      <c r="FQ344" s="136"/>
      <c r="FR344" s="136"/>
      <c r="FS344" s="136"/>
      <c r="FT344" s="136"/>
      <c r="FU344" s="136"/>
      <c r="FV344" s="136"/>
      <c r="FW344" s="249"/>
      <c r="FX344" s="249"/>
      <c r="FY344" s="249"/>
      <c r="FZ344" s="249"/>
      <c r="GA344" s="249"/>
      <c r="GB344" s="249"/>
      <c r="GC344" s="249"/>
      <c r="GD344" s="249"/>
      <c r="GE344" s="249"/>
      <c r="GF344" s="249"/>
      <c r="GG344" s="249"/>
      <c r="GH344" s="249"/>
      <c r="GI344" s="249"/>
      <c r="GJ344" s="249"/>
      <c r="GK344" s="249"/>
      <c r="GL344" s="249"/>
      <c r="GM344" s="249"/>
      <c r="GN344" s="249"/>
      <c r="GO344" s="249"/>
      <c r="GP344" s="249"/>
      <c r="GQ344" s="249"/>
      <c r="GR344" s="249"/>
      <c r="GS344" s="249"/>
      <c r="GT344" s="249"/>
      <c r="GU344" s="249"/>
      <c r="GV344" s="249"/>
      <c r="GW344" s="249"/>
      <c r="GX344" s="249"/>
      <c r="GY344" s="249"/>
      <c r="GZ344" s="249"/>
      <c r="HA344" s="249"/>
      <c r="HB344" s="249"/>
      <c r="HC344" s="249"/>
      <c r="HD344" s="249"/>
      <c r="HE344" s="249"/>
      <c r="HF344" s="249"/>
      <c r="HG344" s="249"/>
      <c r="HH344" s="249"/>
      <c r="HI344" s="249"/>
      <c r="HJ344" s="249"/>
      <c r="HK344" s="249"/>
      <c r="HL344" s="249"/>
      <c r="HM344" s="249"/>
      <c r="HN344" s="249"/>
      <c r="HO344" s="249"/>
      <c r="HP344" s="249"/>
      <c r="HQ344" s="249"/>
      <c r="HR344" s="249"/>
      <c r="HS344" s="249"/>
      <c r="HT344" s="249"/>
      <c r="HU344" s="249"/>
      <c r="HV344" s="249"/>
      <c r="HW344" s="249"/>
      <c r="HX344" s="249"/>
      <c r="HY344" s="249"/>
      <c r="HZ344" s="249"/>
      <c r="IA344" s="249"/>
      <c r="IB344" s="249"/>
      <c r="IC344" s="249"/>
      <c r="ID344" s="249"/>
      <c r="IE344" s="249"/>
      <c r="IF344" s="249"/>
      <c r="IG344" s="249"/>
      <c r="IH344" s="249"/>
      <c r="II344" s="249"/>
      <c r="IJ344" s="249"/>
      <c r="IK344" s="249"/>
      <c r="IL344" s="249"/>
      <c r="IM344" s="249"/>
      <c r="IN344" s="249"/>
      <c r="IO344" s="249"/>
      <c r="IP344" s="249"/>
      <c r="IQ344" s="249"/>
      <c r="IR344" s="249"/>
      <c r="IS344" s="249"/>
      <c r="IT344" s="249"/>
      <c r="IU344" s="249"/>
      <c r="IV344" s="249"/>
      <c r="IW344" s="249"/>
      <c r="IX344" s="249"/>
      <c r="IY344" s="249"/>
      <c r="IZ344" s="249"/>
      <c r="JA344" s="249"/>
      <c r="JB344" s="249"/>
      <c r="JC344" s="249"/>
      <c r="JD344" s="249"/>
      <c r="JE344" s="249"/>
      <c r="JF344" s="249"/>
      <c r="JG344" s="249"/>
      <c r="JH344" s="249"/>
      <c r="JI344" s="249"/>
      <c r="JJ344" s="249"/>
      <c r="JK344" s="249"/>
      <c r="JL344" s="249"/>
      <c r="JM344" s="249"/>
      <c r="JN344" s="249"/>
      <c r="JO344" s="249"/>
      <c r="JP344" s="249"/>
      <c r="JQ344" s="249"/>
      <c r="JR344" s="249"/>
      <c r="JS344" s="249"/>
      <c r="JT344" s="249"/>
      <c r="JU344" s="249"/>
      <c r="JV344" s="249"/>
      <c r="JW344" s="249"/>
      <c r="JX344" s="249"/>
      <c r="JY344" s="249"/>
      <c r="JZ344" s="249"/>
      <c r="KA344" s="249"/>
      <c r="KB344" s="249"/>
      <c r="KC344" s="249"/>
      <c r="KD344" s="249"/>
      <c r="KE344" s="249"/>
      <c r="KF344" s="249"/>
      <c r="KG344" s="249"/>
      <c r="KH344" s="249"/>
      <c r="KI344" s="249"/>
      <c r="KJ344" s="249"/>
      <c r="KK344" s="249"/>
      <c r="KL344" s="249"/>
      <c r="KM344" s="249"/>
      <c r="KN344" s="249"/>
      <c r="KO344" s="249"/>
      <c r="KP344" s="249"/>
      <c r="KQ344" s="249"/>
      <c r="KR344" s="249"/>
      <c r="KS344" s="249"/>
      <c r="KT344" s="249"/>
      <c r="KU344" s="249"/>
      <c r="KV344" s="249"/>
      <c r="KW344" s="249"/>
      <c r="KX344" s="249"/>
      <c r="KY344" s="249"/>
      <c r="KZ344" s="249"/>
      <c r="LA344" s="249"/>
      <c r="LB344" s="249"/>
      <c r="LC344" s="249"/>
      <c r="LD344" s="249"/>
      <c r="LE344" s="249"/>
      <c r="LF344" s="249"/>
      <c r="LG344" s="249"/>
      <c r="LH344" s="249"/>
      <c r="LI344" s="249"/>
      <c r="LJ344" s="249"/>
      <c r="LK344" s="249"/>
      <c r="LL344" s="249"/>
      <c r="LM344" s="249"/>
      <c r="LN344" s="249"/>
      <c r="LO344" s="249"/>
      <c r="LP344" s="249"/>
      <c r="LQ344" s="249"/>
      <c r="LR344" s="249"/>
      <c r="LS344" s="249"/>
      <c r="LT344" s="249"/>
      <c r="LU344" s="249"/>
      <c r="LV344" s="249"/>
      <c r="LW344" s="249"/>
      <c r="LX344" s="249"/>
      <c r="LY344" s="249"/>
      <c r="LZ344" s="249"/>
      <c r="MA344" s="249"/>
      <c r="MB344" s="249"/>
      <c r="MC344" s="249"/>
      <c r="MD344" s="249"/>
      <c r="ME344" s="249"/>
      <c r="MF344" s="249"/>
      <c r="MG344" s="249"/>
      <c r="MH344" s="249"/>
      <c r="MI344" s="249"/>
      <c r="MJ344" s="249"/>
      <c r="MK344" s="249"/>
      <c r="ML344" s="249"/>
      <c r="MM344" s="249"/>
      <c r="MN344" s="249"/>
      <c r="MO344" s="249"/>
      <c r="MP344" s="249"/>
      <c r="MQ344" s="249"/>
      <c r="MR344" s="249"/>
      <c r="MS344" s="249"/>
      <c r="MT344" s="249"/>
      <c r="MU344" s="249"/>
      <c r="MV344" s="249"/>
      <c r="MW344" s="249"/>
      <c r="MX344" s="249"/>
      <c r="MY344" s="249"/>
      <c r="MZ344" s="249"/>
      <c r="NA344" s="249"/>
      <c r="NB344" s="249"/>
      <c r="NC344" s="249"/>
      <c r="ND344" s="249"/>
      <c r="NE344" s="249"/>
      <c r="NF344" s="249"/>
      <c r="NG344" s="249"/>
      <c r="NH344" s="249"/>
      <c r="NI344" s="249"/>
      <c r="NJ344" s="249"/>
      <c r="NK344" s="249"/>
      <c r="NL344" s="249"/>
      <c r="NM344" s="249"/>
      <c r="NN344" s="249"/>
      <c r="NO344" s="249"/>
      <c r="NP344" s="249"/>
      <c r="NQ344" s="249"/>
      <c r="NR344" s="249"/>
      <c r="NS344" s="249"/>
      <c r="NT344" s="249"/>
      <c r="NU344" s="249"/>
      <c r="NV344" s="249"/>
      <c r="NW344" s="249"/>
      <c r="NX344" s="249"/>
      <c r="NY344" s="249"/>
      <c r="NZ344" s="249"/>
      <c r="OA344" s="249"/>
      <c r="OB344" s="249"/>
      <c r="OC344" s="249"/>
      <c r="OD344" s="249"/>
      <c r="OE344" s="249"/>
      <c r="OF344" s="249"/>
      <c r="OG344" s="249"/>
      <c r="OH344" s="249"/>
      <c r="OI344" s="249"/>
      <c r="OJ344" s="249"/>
      <c r="OK344" s="249"/>
      <c r="OL344" s="249"/>
      <c r="OM344" s="249"/>
      <c r="ON344" s="249"/>
      <c r="OO344" s="249"/>
      <c r="OP344" s="249"/>
      <c r="OQ344" s="249"/>
      <c r="OR344" s="249"/>
      <c r="OS344" s="249"/>
      <c r="OT344" s="249"/>
      <c r="OU344" s="249"/>
      <c r="OV344" s="249"/>
      <c r="OW344" s="249"/>
      <c r="OX344" s="249"/>
      <c r="OY344" s="249"/>
      <c r="OZ344" s="249"/>
      <c r="PA344" s="249"/>
      <c r="PB344" s="249"/>
      <c r="PC344" s="249"/>
      <c r="PD344" s="249"/>
      <c r="PE344" s="249"/>
      <c r="PF344" s="249"/>
      <c r="PG344" s="249"/>
      <c r="PH344" s="249"/>
      <c r="PI344" s="249"/>
      <c r="PJ344" s="249"/>
      <c r="PK344" s="249"/>
      <c r="PL344" s="249"/>
      <c r="PM344" s="249"/>
      <c r="PN344" s="249"/>
      <c r="PO344" s="249"/>
      <c r="PP344" s="249"/>
      <c r="PQ344" s="249"/>
      <c r="PR344" s="249"/>
      <c r="PS344" s="249"/>
      <c r="PT344" s="249"/>
      <c r="PU344" s="249"/>
      <c r="PV344" s="249"/>
      <c r="PW344" s="249"/>
      <c r="PX344" s="249"/>
      <c r="PY344" s="249"/>
      <c r="PZ344" s="249"/>
      <c r="QA344" s="249"/>
      <c r="QB344" s="249"/>
      <c r="QC344" s="249"/>
      <c r="QD344" s="249"/>
      <c r="QE344" s="249"/>
      <c r="QF344" s="249"/>
      <c r="QG344" s="249"/>
      <c r="QH344" s="249"/>
      <c r="QI344" s="249"/>
      <c r="QJ344" s="249"/>
      <c r="QK344" s="249"/>
      <c r="QL344" s="249"/>
      <c r="QM344" s="249"/>
      <c r="QN344" s="249"/>
      <c r="QO344" s="249"/>
      <c r="QP344" s="249"/>
      <c r="QQ344" s="249"/>
      <c r="QR344" s="249"/>
      <c r="QS344" s="249"/>
      <c r="QT344" s="249"/>
      <c r="QU344" s="249"/>
      <c r="QV344" s="249"/>
      <c r="QW344" s="249"/>
      <c r="QX344" s="249"/>
      <c r="QY344" s="249"/>
      <c r="QZ344" s="249"/>
      <c r="RA344" s="249"/>
      <c r="RB344" s="249"/>
      <c r="RC344" s="249"/>
      <c r="RD344" s="249"/>
      <c r="RE344" s="249"/>
      <c r="RF344" s="249"/>
      <c r="RG344" s="249"/>
      <c r="RH344" s="249"/>
      <c r="RI344" s="249"/>
      <c r="RJ344" s="249"/>
      <c r="RK344" s="249"/>
      <c r="RL344" s="249"/>
      <c r="RM344" s="249"/>
      <c r="RN344" s="249"/>
      <c r="RO344" s="249"/>
      <c r="RP344" s="249"/>
      <c r="RQ344" s="249"/>
      <c r="RR344" s="249"/>
      <c r="RS344" s="249"/>
      <c r="RT344" s="249"/>
      <c r="RU344" s="249"/>
      <c r="RV344" s="249"/>
      <c r="RW344" s="249"/>
      <c r="RX344" s="249"/>
      <c r="RY344" s="249"/>
      <c r="RZ344" s="249"/>
      <c r="SA344" s="249"/>
      <c r="SB344" s="249"/>
      <c r="SC344" s="249"/>
      <c r="SD344" s="249"/>
      <c r="SE344" s="249"/>
      <c r="SF344" s="249"/>
      <c r="SG344" s="249"/>
      <c r="SH344" s="249"/>
      <c r="SI344" s="249"/>
      <c r="SJ344" s="249"/>
      <c r="SK344" s="249"/>
      <c r="SL344" s="249"/>
      <c r="SM344" s="249"/>
      <c r="SN344" s="249"/>
      <c r="SO344" s="249"/>
      <c r="SP344" s="249"/>
      <c r="SQ344" s="249"/>
      <c r="SR344" s="249"/>
      <c r="SS344" s="249"/>
      <c r="ST344" s="249"/>
      <c r="SU344" s="249"/>
      <c r="SV344" s="249"/>
      <c r="SW344" s="249"/>
      <c r="SX344" s="249"/>
      <c r="SY344" s="249"/>
      <c r="SZ344" s="249"/>
      <c r="TA344" s="249"/>
      <c r="TB344" s="249"/>
      <c r="TC344" s="249"/>
      <c r="TD344" s="249"/>
      <c r="TE344" s="249"/>
      <c r="TF344" s="249"/>
      <c r="TG344" s="249"/>
      <c r="TH344" s="249"/>
      <c r="TI344" s="249"/>
      <c r="TJ344" s="249"/>
      <c r="TK344" s="249"/>
      <c r="TL344" s="249"/>
      <c r="TM344" s="249"/>
      <c r="TN344" s="249"/>
      <c r="TO344" s="249"/>
      <c r="TP344" s="249"/>
      <c r="TQ344" s="249"/>
      <c r="TR344" s="249"/>
      <c r="TS344" s="249"/>
      <c r="TT344" s="249"/>
      <c r="TU344" s="249"/>
      <c r="TV344" s="249"/>
      <c r="TW344" s="249"/>
      <c r="TX344" s="249"/>
      <c r="TY344" s="249"/>
      <c r="TZ344" s="249"/>
      <c r="UA344" s="249"/>
      <c r="UB344" s="249"/>
      <c r="UC344" s="249"/>
      <c r="UD344" s="249"/>
      <c r="UE344" s="249"/>
      <c r="UF344" s="249"/>
      <c r="UG344" s="249"/>
      <c r="UH344" s="249"/>
      <c r="UI344" s="249"/>
      <c r="UJ344" s="249"/>
      <c r="UK344" s="249"/>
      <c r="UL344" s="249"/>
      <c r="UM344" s="249"/>
      <c r="UN344" s="249"/>
      <c r="UO344" s="249"/>
      <c r="UP344" s="249"/>
      <c r="UQ344" s="249"/>
      <c r="UR344" s="249"/>
      <c r="US344" s="249"/>
      <c r="UT344" s="249"/>
      <c r="UU344" s="249"/>
      <c r="UV344" s="249"/>
      <c r="UW344" s="249"/>
      <c r="UX344" s="249"/>
      <c r="UY344" s="249"/>
      <c r="UZ344" s="249"/>
      <c r="VA344" s="249"/>
      <c r="VB344" s="249"/>
      <c r="VC344" s="249"/>
      <c r="VD344" s="249"/>
      <c r="VE344" s="249"/>
      <c r="VF344" s="249"/>
      <c r="VG344" s="249"/>
      <c r="VH344" s="249"/>
      <c r="VI344" s="249"/>
      <c r="VJ344" s="249"/>
      <c r="VK344" s="249"/>
      <c r="VL344" s="249"/>
      <c r="VM344" s="249"/>
      <c r="VN344" s="249"/>
      <c r="VO344" s="249"/>
      <c r="VP344" s="249"/>
      <c r="VQ344" s="249"/>
      <c r="VR344" s="249"/>
      <c r="VS344" s="249"/>
      <c r="VT344" s="249"/>
      <c r="VU344" s="249"/>
      <c r="VV344" s="249"/>
      <c r="VW344" s="249"/>
      <c r="VX344" s="249"/>
      <c r="VY344" s="249"/>
      <c r="VZ344" s="249"/>
      <c r="WA344" s="249"/>
      <c r="WB344" s="249"/>
      <c r="WC344" s="249"/>
      <c r="WD344" s="249"/>
      <c r="WE344" s="249"/>
      <c r="WF344" s="249"/>
      <c r="WG344" s="249"/>
      <c r="WH344" s="249"/>
      <c r="WI344" s="249"/>
      <c r="WJ344" s="249"/>
      <c r="WK344" s="249"/>
      <c r="WL344" s="249"/>
      <c r="WM344" s="249"/>
      <c r="WN344" s="249"/>
      <c r="WO344" s="249"/>
      <c r="WP344" s="249"/>
      <c r="WQ344" s="249"/>
      <c r="WR344" s="249"/>
      <c r="WS344" s="249"/>
      <c r="WT344" s="249"/>
      <c r="WU344" s="249"/>
      <c r="WV344" s="249"/>
      <c r="WW344" s="249"/>
      <c r="WX344" s="249"/>
      <c r="WY344" s="249"/>
      <c r="WZ344" s="249"/>
      <c r="XA344" s="249"/>
      <c r="XB344" s="249"/>
      <c r="XC344" s="249"/>
      <c r="XD344" s="249"/>
      <c r="XE344" s="249"/>
      <c r="XF344" s="249"/>
      <c r="XG344" s="249"/>
      <c r="XH344" s="249"/>
      <c r="XI344" s="249"/>
      <c r="XJ344" s="249"/>
      <c r="XK344" s="249"/>
      <c r="XL344" s="249"/>
      <c r="XM344" s="249"/>
      <c r="XN344" s="249"/>
      <c r="XO344" s="249"/>
      <c r="XP344" s="249"/>
      <c r="XQ344" s="249"/>
      <c r="XR344" s="249"/>
      <c r="XS344" s="249"/>
      <c r="XT344" s="249"/>
      <c r="XU344" s="249"/>
      <c r="XV344" s="249"/>
      <c r="XW344" s="249"/>
      <c r="XX344" s="249"/>
      <c r="XY344" s="249"/>
      <c r="XZ344" s="249"/>
      <c r="YA344" s="249"/>
      <c r="YB344" s="249"/>
      <c r="YC344" s="249"/>
      <c r="YD344" s="249"/>
      <c r="YE344" s="249"/>
      <c r="YF344" s="249"/>
      <c r="YG344" s="249"/>
      <c r="YH344" s="249"/>
      <c r="YI344" s="249"/>
      <c r="YJ344" s="249"/>
      <c r="YK344" s="249"/>
      <c r="YL344" s="249"/>
      <c r="YM344" s="249"/>
      <c r="YN344" s="249"/>
      <c r="YO344" s="249"/>
      <c r="YP344" s="249"/>
      <c r="YQ344" s="249"/>
      <c r="YR344" s="249"/>
      <c r="YS344" s="249"/>
      <c r="YT344" s="249"/>
      <c r="YU344" s="249"/>
      <c r="YV344" s="249"/>
      <c r="YW344" s="249"/>
      <c r="YX344" s="249"/>
      <c r="YY344" s="249"/>
      <c r="YZ344" s="249"/>
      <c r="ZA344" s="249"/>
      <c r="ZB344" s="249"/>
      <c r="ZC344" s="249"/>
      <c r="ZD344" s="249"/>
      <c r="ZE344" s="249"/>
      <c r="ZF344" s="249"/>
      <c r="ZG344" s="249"/>
      <c r="ZH344" s="249"/>
      <c r="ZI344" s="249"/>
      <c r="ZJ344" s="249"/>
      <c r="ZK344" s="249"/>
      <c r="ZL344" s="249"/>
      <c r="ZM344" s="249"/>
      <c r="ZN344" s="249"/>
      <c r="ZO344" s="249"/>
      <c r="ZP344" s="249"/>
      <c r="ZQ344" s="249"/>
      <c r="ZR344" s="249"/>
      <c r="ZS344" s="249"/>
      <c r="ZT344" s="249"/>
      <c r="ZU344" s="249"/>
      <c r="ZV344" s="249"/>
      <c r="ZW344" s="249"/>
      <c r="ZX344" s="249"/>
      <c r="ZY344" s="249"/>
      <c r="ZZ344" s="249"/>
      <c r="AAA344" s="249"/>
      <c r="AAB344" s="249"/>
      <c r="AAC344" s="249"/>
      <c r="AAD344" s="249"/>
      <c r="AAE344" s="249"/>
      <c r="AAF344" s="249"/>
      <c r="AAG344" s="249"/>
      <c r="AAH344" s="249"/>
      <c r="AAI344" s="249"/>
      <c r="AAJ344" s="249"/>
      <c r="AAK344" s="249"/>
      <c r="AAL344" s="249"/>
      <c r="AAM344" s="249"/>
      <c r="AAN344" s="249"/>
      <c r="AAO344" s="249"/>
      <c r="AAP344" s="249"/>
      <c r="AAQ344" s="249"/>
      <c r="AAR344" s="249"/>
      <c r="AAS344" s="249"/>
      <c r="AAT344" s="249"/>
      <c r="AAU344" s="249"/>
      <c r="AAV344" s="249"/>
      <c r="AAW344" s="249"/>
      <c r="AAX344" s="249"/>
      <c r="AAY344" s="249"/>
      <c r="AAZ344" s="249"/>
      <c r="ABA344" s="249"/>
      <c r="ABB344" s="249"/>
      <c r="ABC344" s="249"/>
      <c r="ABD344" s="249"/>
      <c r="ABE344" s="249"/>
      <c r="ABF344" s="249"/>
      <c r="ABG344" s="249"/>
      <c r="ABH344" s="249"/>
      <c r="ABI344" s="249"/>
      <c r="ABJ344" s="249"/>
      <c r="ABK344" s="249"/>
      <c r="ABL344" s="249"/>
      <c r="ABM344" s="249"/>
      <c r="ABN344" s="249"/>
      <c r="ABO344" s="249"/>
      <c r="ABP344" s="249"/>
      <c r="ABQ344" s="249"/>
      <c r="ABR344" s="249"/>
      <c r="ABS344" s="249"/>
      <c r="ABT344" s="249"/>
      <c r="ABU344" s="249"/>
      <c r="ABV344" s="249"/>
      <c r="ABW344" s="249"/>
      <c r="ABX344" s="249"/>
      <c r="ABY344" s="249"/>
      <c r="ABZ344" s="249"/>
      <c r="ACA344" s="249"/>
      <c r="ACB344" s="249"/>
      <c r="ACC344" s="249"/>
      <c r="ACD344" s="249"/>
      <c r="ACE344" s="249"/>
      <c r="ACF344" s="249"/>
      <c r="ACG344" s="249"/>
      <c r="ACH344" s="249"/>
      <c r="ACI344" s="249"/>
      <c r="ACJ344" s="249"/>
      <c r="ACK344" s="249"/>
      <c r="ACL344" s="249"/>
      <c r="ACM344" s="249"/>
      <c r="ACN344" s="249"/>
      <c r="ACO344" s="249"/>
      <c r="ACP344" s="249"/>
      <c r="ACQ344" s="249"/>
      <c r="ACR344" s="249"/>
      <c r="ACS344" s="249"/>
      <c r="ACT344" s="249"/>
      <c r="ACU344" s="249"/>
      <c r="ACV344" s="249"/>
      <c r="ACW344" s="249"/>
      <c r="ACX344" s="249"/>
      <c r="ACY344" s="249"/>
      <c r="ACZ344" s="249"/>
      <c r="ADA344" s="249"/>
      <c r="ADB344" s="249"/>
      <c r="ADC344" s="249"/>
      <c r="ADD344" s="249"/>
      <c r="ADE344" s="249"/>
      <c r="ADF344" s="249"/>
      <c r="ADG344" s="249"/>
      <c r="ADH344" s="249"/>
      <c r="ADI344" s="249"/>
      <c r="ADJ344" s="249"/>
      <c r="ADK344" s="249"/>
      <c r="ADL344" s="249"/>
      <c r="ADM344" s="249"/>
      <c r="ADN344" s="249"/>
      <c r="ADO344" s="249"/>
      <c r="ADP344" s="249"/>
      <c r="ADQ344" s="249"/>
      <c r="ADR344" s="249"/>
      <c r="ADS344" s="249"/>
      <c r="ADT344" s="249"/>
      <c r="ADU344" s="249"/>
      <c r="ADV344" s="249"/>
      <c r="ADW344" s="249"/>
      <c r="ADX344" s="249"/>
      <c r="ADY344" s="249"/>
      <c r="ADZ344" s="249"/>
      <c r="AEA344" s="249"/>
      <c r="AEB344" s="249"/>
      <c r="AEC344" s="249"/>
      <c r="AED344" s="249"/>
      <c r="AEE344" s="249"/>
      <c r="AEF344" s="249"/>
      <c r="AEG344" s="249"/>
      <c r="AEH344" s="249"/>
      <c r="AEI344" s="249"/>
      <c r="AEJ344" s="249"/>
      <c r="AEK344" s="249"/>
      <c r="AEL344" s="249"/>
      <c r="AEM344" s="249"/>
      <c r="AEN344" s="249"/>
      <c r="AEO344" s="249"/>
      <c r="AEP344" s="249"/>
      <c r="AEQ344" s="249"/>
      <c r="AER344" s="249"/>
      <c r="AES344" s="249"/>
      <c r="AET344" s="249"/>
      <c r="AEU344" s="249"/>
      <c r="AEV344" s="249"/>
      <c r="AEW344" s="249"/>
      <c r="AEX344" s="249"/>
      <c r="AEY344" s="249"/>
      <c r="AEZ344" s="249"/>
      <c r="AFA344" s="249"/>
      <c r="AFB344" s="249"/>
      <c r="AFC344" s="249"/>
      <c r="AFD344" s="249"/>
      <c r="AFE344" s="249"/>
      <c r="AFF344" s="249"/>
      <c r="AFG344" s="249"/>
      <c r="AFH344" s="249"/>
      <c r="AFI344" s="249"/>
      <c r="AFJ344" s="249"/>
      <c r="AFK344" s="249"/>
      <c r="AFL344" s="249"/>
      <c r="AFM344" s="249"/>
      <c r="AFN344" s="249"/>
      <c r="AFO344" s="249"/>
      <c r="AFP344" s="249"/>
      <c r="AFQ344" s="249"/>
      <c r="AFR344" s="249"/>
      <c r="AFS344" s="249"/>
      <c r="AFT344" s="249"/>
      <c r="AFU344" s="249"/>
      <c r="AFV344" s="249"/>
      <c r="AFW344" s="249"/>
      <c r="AFX344" s="249"/>
      <c r="AFY344" s="249"/>
      <c r="AFZ344" s="249"/>
      <c r="AGA344" s="249"/>
      <c r="AGB344" s="249"/>
      <c r="AGC344" s="249"/>
      <c r="AGD344" s="249"/>
      <c r="AGE344" s="249"/>
      <c r="AGF344" s="249"/>
      <c r="AGG344" s="249"/>
      <c r="AGH344" s="249"/>
      <c r="AGI344" s="249"/>
      <c r="AGJ344" s="249"/>
      <c r="AGK344" s="249"/>
      <c r="AGL344" s="249"/>
      <c r="AGM344" s="249"/>
      <c r="AGN344" s="249"/>
      <c r="AGO344" s="249"/>
      <c r="AGP344" s="249"/>
      <c r="AGQ344" s="249"/>
      <c r="AGR344" s="249"/>
      <c r="AGS344" s="249"/>
      <c r="AGT344" s="249"/>
      <c r="AGU344" s="249"/>
      <c r="AGV344" s="249"/>
      <c r="AGW344" s="249"/>
      <c r="AGX344" s="249"/>
      <c r="AGY344" s="249"/>
      <c r="AGZ344" s="249"/>
      <c r="AHA344" s="249"/>
      <c r="AHB344" s="249"/>
      <c r="AHC344" s="249"/>
      <c r="AHD344" s="249"/>
      <c r="AHE344" s="249"/>
      <c r="AHF344" s="249"/>
      <c r="AHG344" s="249"/>
      <c r="AHH344" s="249"/>
      <c r="AHI344" s="249"/>
      <c r="AHJ344" s="249"/>
      <c r="AHK344" s="249"/>
      <c r="AHL344" s="249"/>
      <c r="AHM344" s="249"/>
      <c r="AHN344" s="249"/>
      <c r="AHO344" s="249"/>
      <c r="AHP344" s="249"/>
      <c r="AHQ344" s="249"/>
      <c r="AHR344" s="249"/>
      <c r="AHS344" s="249"/>
      <c r="AHT344" s="249"/>
      <c r="AHU344" s="249"/>
      <c r="AHV344" s="249"/>
      <c r="AHW344" s="249"/>
      <c r="AHX344" s="249"/>
      <c r="AHY344" s="249"/>
      <c r="AHZ344" s="249"/>
      <c r="AIA344" s="249"/>
      <c r="AIB344" s="249"/>
      <c r="AIC344" s="249"/>
      <c r="AID344" s="249"/>
      <c r="AIE344" s="249"/>
      <c r="AIF344" s="249"/>
      <c r="AIG344" s="249"/>
      <c r="AIH344" s="249"/>
      <c r="AII344" s="249"/>
      <c r="AIJ344" s="249"/>
      <c r="AIK344" s="249"/>
      <c r="AIL344" s="249"/>
      <c r="AIM344" s="249"/>
      <c r="AIN344" s="249"/>
      <c r="AIO344" s="249"/>
      <c r="AIP344" s="249"/>
      <c r="AIQ344" s="249"/>
      <c r="AIR344" s="249"/>
      <c r="AIS344" s="249"/>
      <c r="AIT344" s="249"/>
      <c r="AIU344" s="249"/>
      <c r="AIV344" s="249"/>
      <c r="AIW344" s="249"/>
      <c r="AIX344" s="249"/>
      <c r="AIY344" s="249"/>
      <c r="AIZ344" s="249"/>
      <c r="AJA344" s="249"/>
      <c r="AJB344" s="249"/>
      <c r="AJC344" s="249"/>
      <c r="AJD344" s="249"/>
      <c r="AJE344" s="249"/>
      <c r="AJF344" s="249"/>
      <c r="AJG344" s="249"/>
      <c r="AJH344" s="249"/>
      <c r="AJI344" s="249"/>
      <c r="AJJ344" s="249"/>
      <c r="AJK344" s="249"/>
      <c r="AJL344" s="249"/>
      <c r="AJM344" s="249"/>
      <c r="AJN344" s="249"/>
      <c r="AJO344" s="249"/>
      <c r="AJP344" s="249"/>
      <c r="AJQ344" s="249"/>
      <c r="AJR344" s="249"/>
      <c r="AJS344" s="249"/>
      <c r="AJT344" s="249"/>
      <c r="AJU344" s="249"/>
      <c r="AJV344" s="249"/>
      <c r="AJW344" s="249"/>
      <c r="AJX344" s="249"/>
      <c r="AJY344" s="249"/>
      <c r="AJZ344" s="249"/>
      <c r="AKA344" s="249"/>
      <c r="AKB344" s="249"/>
      <c r="AKC344" s="249"/>
      <c r="AKD344" s="249"/>
      <c r="AKE344" s="249"/>
      <c r="AKF344" s="249"/>
      <c r="AKG344" s="249"/>
      <c r="AKH344" s="249"/>
      <c r="AKI344" s="249"/>
      <c r="AKJ344" s="249"/>
      <c r="AKK344" s="249"/>
      <c r="AKL344" s="249"/>
      <c r="AKM344" s="249"/>
      <c r="AKN344" s="249"/>
      <c r="AKO344" s="249"/>
      <c r="AKP344" s="249"/>
      <c r="AKQ344" s="249"/>
      <c r="AKR344" s="249"/>
      <c r="AKS344" s="249"/>
      <c r="AKT344" s="249"/>
      <c r="AKU344" s="249"/>
      <c r="AKV344" s="249"/>
      <c r="AKW344" s="249"/>
      <c r="AKX344" s="249"/>
      <c r="AKY344" s="249"/>
      <c r="AKZ344" s="249"/>
      <c r="ALA344" s="249"/>
      <c r="ALB344" s="249"/>
      <c r="ALC344" s="249"/>
      <c r="ALD344" s="249"/>
      <c r="ALE344" s="249"/>
      <c r="ALF344" s="249"/>
      <c r="ALG344" s="249"/>
      <c r="ALH344" s="249"/>
      <c r="ALI344" s="249"/>
      <c r="ALJ344" s="249"/>
      <c r="ALK344" s="249"/>
      <c r="ALL344" s="249"/>
      <c r="ALM344" s="249"/>
      <c r="ALN344" s="249"/>
      <c r="ALO344" s="249"/>
      <c r="ALP344" s="249"/>
      <c r="ALQ344" s="249"/>
      <c r="ALR344" s="249"/>
      <c r="ALS344" s="249"/>
      <c r="ALT344" s="249"/>
      <c r="ALU344" s="249"/>
      <c r="ALV344" s="249"/>
      <c r="ALW344" s="249"/>
      <c r="ALX344" s="249"/>
      <c r="ALY344" s="249"/>
      <c r="ALZ344" s="249"/>
      <c r="AMA344" s="249"/>
      <c r="AMB344" s="249"/>
      <c r="AMC344" s="249"/>
      <c r="AMD344" s="249"/>
      <c r="AME344" s="249"/>
      <c r="AMF344" s="249"/>
      <c r="AMG344" s="249"/>
      <c r="AMH344" s="249"/>
      <c r="AMI344" s="249"/>
      <c r="AMJ344" s="249"/>
      <c r="AMK344" s="249"/>
      <c r="AML344" s="249"/>
      <c r="AMM344" s="249"/>
      <c r="AMN344" s="249"/>
      <c r="AMO344" s="249"/>
      <c r="AMP344" s="249"/>
      <c r="AMQ344" s="249"/>
      <c r="AMR344" s="249"/>
      <c r="AMS344" s="249"/>
      <c r="AMT344" s="249"/>
      <c r="AMU344" s="249"/>
      <c r="AMV344" s="249"/>
      <c r="AMW344" s="249"/>
      <c r="AMX344" s="249"/>
      <c r="AMY344" s="249"/>
      <c r="AMZ344" s="249"/>
      <c r="ANA344" s="249"/>
      <c r="ANB344" s="249"/>
      <c r="ANC344" s="249"/>
      <c r="AND344" s="249"/>
      <c r="ANE344" s="249"/>
      <c r="ANF344" s="249"/>
      <c r="ANG344" s="249"/>
      <c r="ANH344" s="249"/>
      <c r="ANI344" s="249"/>
      <c r="ANJ344" s="249"/>
      <c r="ANK344" s="249"/>
      <c r="ANL344" s="249"/>
      <c r="ANM344" s="249"/>
      <c r="ANN344" s="249"/>
      <c r="ANO344" s="249"/>
      <c r="ANP344" s="249"/>
      <c r="ANQ344" s="249"/>
      <c r="ANR344" s="249"/>
      <c r="ANS344" s="249"/>
      <c r="ANT344" s="249"/>
      <c r="ANU344" s="249"/>
      <c r="ANV344" s="249"/>
      <c r="ANW344" s="249"/>
      <c r="ANX344" s="249"/>
      <c r="ANY344" s="249"/>
      <c r="ANZ344" s="249"/>
      <c r="AOA344" s="249"/>
      <c r="AOB344" s="249"/>
      <c r="AOC344" s="249"/>
      <c r="AOD344" s="249"/>
      <c r="AOE344" s="249"/>
      <c r="AOF344" s="249"/>
      <c r="AOG344" s="249"/>
      <c r="AOH344" s="249"/>
      <c r="AOI344" s="249"/>
      <c r="AOJ344" s="249"/>
      <c r="AOK344" s="249"/>
      <c r="AOL344" s="249"/>
      <c r="AOM344" s="249"/>
      <c r="AON344" s="249"/>
      <c r="AOO344" s="249"/>
      <c r="AOP344" s="249"/>
      <c r="AOQ344" s="249"/>
      <c r="AOR344" s="249"/>
      <c r="AOS344" s="249"/>
      <c r="AOT344" s="249"/>
      <c r="AOU344" s="249"/>
      <c r="AOV344" s="249"/>
      <c r="AOW344" s="249"/>
      <c r="AOX344" s="249"/>
      <c r="AOY344" s="249"/>
      <c r="AOZ344" s="249"/>
      <c r="APA344" s="249"/>
      <c r="APB344" s="249"/>
      <c r="APC344" s="249"/>
      <c r="APD344" s="249"/>
      <c r="APE344" s="249"/>
      <c r="APF344" s="249"/>
      <c r="APG344" s="249"/>
      <c r="APH344" s="249"/>
      <c r="API344" s="249"/>
      <c r="APJ344" s="249"/>
      <c r="APK344" s="249"/>
      <c r="APL344" s="249"/>
      <c r="APM344" s="249"/>
      <c r="APN344" s="249"/>
      <c r="APO344" s="249"/>
      <c r="APP344" s="249"/>
    </row>
    <row r="345" spans="1:1108" s="252" customFormat="1">
      <c r="A345" s="42">
        <v>628</v>
      </c>
      <c r="B345" s="168">
        <v>331</v>
      </c>
      <c r="C345" s="102" t="s">
        <v>595</v>
      </c>
      <c r="D345" s="174" t="s">
        <v>1747</v>
      </c>
      <c r="E345" s="74" t="s">
        <v>1748</v>
      </c>
      <c r="F345" s="302" t="s">
        <v>1750</v>
      </c>
      <c r="G345" s="310" t="s">
        <v>1749</v>
      </c>
      <c r="H345" s="310" t="s">
        <v>1752</v>
      </c>
      <c r="I345" s="310" t="s">
        <v>1751</v>
      </c>
      <c r="J345" s="173" t="s">
        <v>1753</v>
      </c>
      <c r="K345" s="173" t="s">
        <v>1754</v>
      </c>
      <c r="L345" s="74" t="s">
        <v>1755</v>
      </c>
      <c r="M345" s="10" t="s">
        <v>1756</v>
      </c>
      <c r="N345" s="74" t="s">
        <v>201</v>
      </c>
      <c r="O345" s="177">
        <v>101087</v>
      </c>
      <c r="P345" s="401"/>
      <c r="Q345" s="401" t="s">
        <v>0</v>
      </c>
      <c r="R345" s="401"/>
      <c r="S345" s="109" t="s">
        <v>0</v>
      </c>
      <c r="T345" s="109">
        <v>6.5</v>
      </c>
      <c r="U345" s="109" t="s">
        <v>0</v>
      </c>
      <c r="V345" s="109">
        <v>13</v>
      </c>
      <c r="W345" s="109" t="s">
        <v>0</v>
      </c>
      <c r="X345" s="109">
        <v>7</v>
      </c>
      <c r="Y345" s="109" t="s">
        <v>0</v>
      </c>
      <c r="Z345" s="109"/>
      <c r="AA345" s="109" t="s">
        <v>0</v>
      </c>
      <c r="AB345" s="109"/>
      <c r="AC345" s="109" t="s">
        <v>0</v>
      </c>
      <c r="AD345" s="109"/>
      <c r="AE345" s="109" t="s">
        <v>0</v>
      </c>
      <c r="AF345" s="77"/>
      <c r="AG345" s="78"/>
      <c r="AH345" s="78"/>
      <c r="AI345" s="77" t="s">
        <v>0</v>
      </c>
      <c r="AJ345" s="78"/>
      <c r="AK345" s="78"/>
      <c r="AL345" s="25" t="s">
        <v>11</v>
      </c>
      <c r="AM345" s="25"/>
      <c r="AN345" s="25"/>
      <c r="AO345" s="25"/>
      <c r="AP345" s="111">
        <v>1</v>
      </c>
      <c r="AQ345" s="111" t="s">
        <v>7</v>
      </c>
      <c r="AR345" s="83"/>
      <c r="AS345" s="83"/>
      <c r="AT345" s="265"/>
      <c r="AU345" s="266"/>
      <c r="AV345" s="266"/>
      <c r="AW345" s="74" t="s">
        <v>206</v>
      </c>
      <c r="AX345" s="74" t="s">
        <v>207</v>
      </c>
      <c r="AY345" s="74" t="s">
        <v>208</v>
      </c>
      <c r="AZ345" s="74" t="s">
        <v>209</v>
      </c>
      <c r="BA345" s="152" t="s">
        <v>12</v>
      </c>
      <c r="BB345" s="419" t="s">
        <v>1520</v>
      </c>
      <c r="BC345" s="419" t="s">
        <v>1521</v>
      </c>
      <c r="BD345" s="419" t="s">
        <v>1522</v>
      </c>
      <c r="BE345" s="95" t="s">
        <v>1748</v>
      </c>
      <c r="BF345" s="96" t="s">
        <v>1757</v>
      </c>
      <c r="BG345" s="96" t="s">
        <v>1758</v>
      </c>
      <c r="BH345" s="96" t="s">
        <v>1759</v>
      </c>
      <c r="BI345" s="249"/>
      <c r="BJ345" s="249"/>
      <c r="BK345" s="249"/>
      <c r="BL345" s="249"/>
      <c r="BM345" s="155" t="s">
        <v>215</v>
      </c>
      <c r="BN345" s="154" t="s">
        <v>216</v>
      </c>
      <c r="BO345" s="154" t="s">
        <v>217</v>
      </c>
      <c r="BP345" s="154" t="s">
        <v>218</v>
      </c>
      <c r="BQ345" s="155" t="s">
        <v>219</v>
      </c>
      <c r="BR345" s="154" t="s">
        <v>220</v>
      </c>
      <c r="BS345" s="121" t="s">
        <v>221</v>
      </c>
      <c r="BT345" s="121" t="s">
        <v>222</v>
      </c>
      <c r="BU345" s="121" t="s">
        <v>215</v>
      </c>
      <c r="BV345" s="121" t="s">
        <v>216</v>
      </c>
      <c r="BW345" s="121" t="s">
        <v>217</v>
      </c>
      <c r="BX345" s="121" t="s">
        <v>218</v>
      </c>
      <c r="BY345" s="121" t="s">
        <v>283</v>
      </c>
      <c r="BZ345" s="154"/>
      <c r="CA345" s="154"/>
      <c r="CB345" s="154"/>
      <c r="CC345" s="154"/>
      <c r="CD345" s="154"/>
      <c r="CE345" s="154"/>
      <c r="CF345" s="154"/>
      <c r="CG345" s="154"/>
      <c r="CH345" s="154"/>
      <c r="CI345" s="154"/>
      <c r="CJ345" s="154"/>
      <c r="CK345" s="91"/>
      <c r="CL345" s="91"/>
      <c r="CM345" s="91"/>
      <c r="CN345" s="91"/>
      <c r="CO345" s="91"/>
      <c r="CP345" s="91"/>
      <c r="CQ345" s="91"/>
      <c r="CR345" s="91"/>
      <c r="CS345" s="91"/>
      <c r="CT345" s="91"/>
      <c r="CU345" s="91"/>
      <c r="CV345" s="91"/>
      <c r="CW345" s="91"/>
      <c r="CX345" s="91"/>
      <c r="CY345" s="91"/>
      <c r="CZ345" s="91"/>
      <c r="DA345" s="92"/>
      <c r="DB345" s="92"/>
      <c r="DC345" s="92"/>
      <c r="DD345" s="92"/>
      <c r="DE345" s="91" t="s">
        <v>12</v>
      </c>
      <c r="DF345" s="92"/>
      <c r="DG345" s="91"/>
      <c r="DH345" s="91"/>
      <c r="DI345" s="92"/>
      <c r="DJ345" s="91"/>
      <c r="DK345" s="91"/>
      <c r="DL345" s="91"/>
      <c r="DM345" s="127" t="s">
        <v>283</v>
      </c>
      <c r="DN345" s="127" t="s">
        <v>283</v>
      </c>
      <c r="DO345" s="127" t="s">
        <v>283</v>
      </c>
      <c r="DP345" s="127"/>
      <c r="DQ345" s="91"/>
      <c r="DR345" s="91"/>
      <c r="DS345" s="91"/>
      <c r="DT345" s="91"/>
      <c r="DU345" s="420"/>
      <c r="DV345" s="420"/>
      <c r="DW345" s="420"/>
      <c r="DX345" s="420"/>
      <c r="DY345" s="91"/>
      <c r="DZ345" s="91"/>
      <c r="EA345" s="91"/>
      <c r="EB345" s="91"/>
      <c r="EC345" s="91"/>
      <c r="ED345" s="91"/>
      <c r="EE345" s="91"/>
      <c r="EF345" s="91"/>
      <c r="EG345" s="94"/>
      <c r="EH345" s="94"/>
      <c r="EI345" s="95"/>
      <c r="EJ345" s="95"/>
      <c r="EK345" s="96"/>
      <c r="EL345" s="74"/>
      <c r="EM345" s="74"/>
      <c r="EN345" s="137"/>
      <c r="EO345" s="185"/>
      <c r="EP345" s="185"/>
      <c r="EQ345" s="185" t="s">
        <v>1760</v>
      </c>
      <c r="ER345" s="185" t="s">
        <v>1761</v>
      </c>
      <c r="ES345" s="185" t="s">
        <v>1760</v>
      </c>
      <c r="ET345" s="185"/>
      <c r="EU345" s="185"/>
      <c r="EV345" s="137"/>
      <c r="EW345" s="137"/>
      <c r="EX345" s="356" t="s">
        <v>590</v>
      </c>
      <c r="EY345" s="356"/>
      <c r="EZ345" s="356" t="s">
        <v>658</v>
      </c>
      <c r="FA345" s="356" t="s">
        <v>1028</v>
      </c>
      <c r="FB345" s="356"/>
      <c r="FC345" s="356"/>
      <c r="FD345" s="356"/>
      <c r="FE345" s="356"/>
      <c r="FF345" s="248"/>
      <c r="FG345" s="248"/>
      <c r="FH345" s="248"/>
      <c r="FI345" s="240">
        <v>116228</v>
      </c>
      <c r="FJ345" s="409" t="s">
        <v>595</v>
      </c>
      <c r="FK345" s="240">
        <v>49124</v>
      </c>
      <c r="FL345" s="135">
        <v>1</v>
      </c>
      <c r="FM345" s="136"/>
      <c r="FN345" s="136"/>
      <c r="FO345" s="136"/>
      <c r="FP345" s="136"/>
      <c r="FQ345" s="136"/>
      <c r="FR345" s="136"/>
      <c r="FS345" s="136"/>
      <c r="FT345" s="136"/>
      <c r="FU345" s="136"/>
      <c r="FV345" s="136"/>
      <c r="FW345" s="249"/>
      <c r="FX345" s="249"/>
      <c r="FY345" s="249"/>
      <c r="FZ345" s="249"/>
      <c r="GA345" s="249"/>
      <c r="GB345" s="249"/>
      <c r="GC345" s="249"/>
      <c r="GD345" s="249"/>
      <c r="GE345" s="249"/>
      <c r="GF345" s="249"/>
      <c r="GG345" s="249"/>
      <c r="GH345" s="249"/>
      <c r="GI345" s="249"/>
      <c r="GJ345" s="249"/>
      <c r="GK345" s="249"/>
      <c r="GL345" s="249"/>
      <c r="GM345" s="249"/>
      <c r="GN345" s="249"/>
      <c r="GO345" s="249"/>
      <c r="GP345" s="249"/>
      <c r="GQ345" s="249"/>
      <c r="GR345" s="249"/>
      <c r="GS345" s="249"/>
      <c r="GT345" s="249"/>
      <c r="GU345" s="249"/>
      <c r="GV345" s="249"/>
      <c r="GW345" s="249"/>
      <c r="GX345" s="249"/>
      <c r="GY345" s="249"/>
      <c r="GZ345" s="249"/>
      <c r="HA345" s="249"/>
      <c r="HB345" s="249"/>
      <c r="HC345" s="249"/>
      <c r="HD345" s="249"/>
      <c r="HE345" s="249"/>
      <c r="HF345" s="249"/>
      <c r="HG345" s="249"/>
      <c r="HH345" s="249"/>
      <c r="HI345" s="249"/>
      <c r="HJ345" s="249"/>
      <c r="HK345" s="249"/>
      <c r="HL345" s="249"/>
      <c r="HM345" s="249"/>
      <c r="HN345" s="249"/>
      <c r="HO345" s="249"/>
      <c r="HP345" s="249"/>
      <c r="HQ345" s="249"/>
      <c r="HR345" s="249"/>
      <c r="HS345" s="249"/>
      <c r="HT345" s="249"/>
      <c r="HU345" s="249"/>
      <c r="HV345" s="249"/>
      <c r="HW345" s="249"/>
      <c r="HX345" s="249"/>
      <c r="HY345" s="249"/>
      <c r="HZ345" s="249"/>
      <c r="IA345" s="249"/>
      <c r="IB345" s="249"/>
      <c r="IC345" s="249"/>
      <c r="ID345" s="249"/>
      <c r="IE345" s="249"/>
      <c r="IF345" s="249"/>
      <c r="IG345" s="249"/>
      <c r="IH345" s="249"/>
      <c r="II345" s="249"/>
      <c r="IJ345" s="249"/>
      <c r="IK345" s="249"/>
      <c r="IL345" s="249"/>
      <c r="IM345" s="249"/>
      <c r="IN345" s="249"/>
      <c r="IO345" s="249"/>
      <c r="IP345" s="249"/>
      <c r="IQ345" s="249"/>
      <c r="IR345" s="249"/>
      <c r="IS345" s="249"/>
      <c r="IT345" s="249"/>
      <c r="IU345" s="249"/>
      <c r="IV345" s="249"/>
      <c r="IW345" s="249"/>
      <c r="IX345" s="249"/>
      <c r="IY345" s="249"/>
      <c r="IZ345" s="249"/>
      <c r="JA345" s="249"/>
      <c r="JB345" s="249"/>
      <c r="JC345" s="249"/>
      <c r="JD345" s="249"/>
      <c r="JE345" s="249"/>
      <c r="JF345" s="249"/>
      <c r="JG345" s="249"/>
      <c r="JH345" s="249"/>
      <c r="JI345" s="249"/>
      <c r="JJ345" s="249"/>
      <c r="JK345" s="249"/>
      <c r="JL345" s="249"/>
      <c r="JM345" s="249"/>
      <c r="JN345" s="249"/>
      <c r="JO345" s="249"/>
      <c r="JP345" s="249"/>
      <c r="JQ345" s="249"/>
      <c r="JR345" s="249"/>
      <c r="JS345" s="249"/>
      <c r="JT345" s="249"/>
      <c r="JU345" s="249"/>
      <c r="JV345" s="249"/>
      <c r="JW345" s="249"/>
      <c r="JX345" s="249"/>
      <c r="JY345" s="249"/>
      <c r="JZ345" s="249"/>
      <c r="KA345" s="249"/>
      <c r="KB345" s="249"/>
      <c r="KC345" s="249"/>
      <c r="KD345" s="249"/>
      <c r="KE345" s="249"/>
      <c r="KF345" s="249"/>
      <c r="KG345" s="249"/>
      <c r="KH345" s="249"/>
      <c r="KI345" s="249"/>
      <c r="KJ345" s="249"/>
      <c r="KK345" s="249"/>
      <c r="KL345" s="249"/>
      <c r="KM345" s="249"/>
      <c r="KN345" s="249"/>
      <c r="KO345" s="249"/>
      <c r="KP345" s="249"/>
      <c r="KQ345" s="249"/>
      <c r="KR345" s="249"/>
      <c r="KS345" s="249"/>
      <c r="KT345" s="249"/>
      <c r="KU345" s="249"/>
      <c r="KV345" s="249"/>
      <c r="KW345" s="249"/>
      <c r="KX345" s="249"/>
      <c r="KY345" s="249"/>
      <c r="KZ345" s="249"/>
      <c r="LA345" s="249"/>
      <c r="LB345" s="249"/>
      <c r="LC345" s="249"/>
      <c r="LD345" s="249"/>
      <c r="LE345" s="249"/>
      <c r="LF345" s="249"/>
      <c r="LG345" s="249"/>
      <c r="LH345" s="249"/>
      <c r="LI345" s="249"/>
      <c r="LJ345" s="249"/>
      <c r="LK345" s="249"/>
      <c r="LL345" s="249"/>
      <c r="LM345" s="249"/>
      <c r="LN345" s="249"/>
      <c r="LO345" s="249"/>
      <c r="LP345" s="249"/>
      <c r="LQ345" s="249"/>
      <c r="LR345" s="249"/>
      <c r="LS345" s="249"/>
      <c r="LT345" s="249"/>
      <c r="LU345" s="249"/>
      <c r="LV345" s="249"/>
      <c r="LW345" s="249"/>
      <c r="LX345" s="249"/>
      <c r="LY345" s="249"/>
      <c r="LZ345" s="249"/>
      <c r="MA345" s="249"/>
      <c r="MB345" s="249"/>
      <c r="MC345" s="249"/>
      <c r="MD345" s="249"/>
      <c r="ME345" s="249"/>
      <c r="MF345" s="249"/>
      <c r="MG345" s="249"/>
      <c r="MH345" s="249"/>
      <c r="MI345" s="249"/>
      <c r="MJ345" s="249"/>
      <c r="MK345" s="249"/>
      <c r="ML345" s="249"/>
      <c r="MM345" s="249"/>
      <c r="MN345" s="249"/>
      <c r="MO345" s="249"/>
      <c r="MP345" s="249"/>
      <c r="MQ345" s="249"/>
      <c r="MR345" s="249"/>
      <c r="MS345" s="249"/>
      <c r="MT345" s="249"/>
      <c r="MU345" s="249"/>
      <c r="MV345" s="249"/>
      <c r="MW345" s="249"/>
      <c r="MX345" s="249"/>
      <c r="MY345" s="249"/>
      <c r="MZ345" s="249"/>
      <c r="NA345" s="249"/>
      <c r="NB345" s="249"/>
      <c r="NC345" s="249"/>
      <c r="ND345" s="249"/>
      <c r="NE345" s="249"/>
      <c r="NF345" s="249"/>
      <c r="NG345" s="249"/>
      <c r="NH345" s="249"/>
      <c r="NI345" s="249"/>
      <c r="NJ345" s="249"/>
      <c r="NK345" s="249"/>
      <c r="NL345" s="249"/>
      <c r="NM345" s="249"/>
      <c r="NN345" s="249"/>
      <c r="NO345" s="249"/>
      <c r="NP345" s="249"/>
      <c r="NQ345" s="249"/>
      <c r="NR345" s="249"/>
      <c r="NS345" s="249"/>
      <c r="NT345" s="249"/>
      <c r="NU345" s="249"/>
      <c r="NV345" s="249"/>
      <c r="NW345" s="249"/>
      <c r="NX345" s="249"/>
      <c r="NY345" s="249"/>
      <c r="NZ345" s="249"/>
      <c r="OA345" s="249"/>
      <c r="OB345" s="249"/>
      <c r="OC345" s="249"/>
      <c r="OD345" s="249"/>
      <c r="OE345" s="249"/>
      <c r="OF345" s="249"/>
      <c r="OG345" s="249"/>
      <c r="OH345" s="249"/>
      <c r="OI345" s="249"/>
      <c r="OJ345" s="249"/>
      <c r="OK345" s="249"/>
      <c r="OL345" s="249"/>
      <c r="OM345" s="249"/>
      <c r="ON345" s="249"/>
      <c r="OO345" s="249"/>
      <c r="OP345" s="249"/>
      <c r="OQ345" s="249"/>
      <c r="OR345" s="249"/>
      <c r="OS345" s="249"/>
      <c r="OT345" s="249"/>
      <c r="OU345" s="249"/>
      <c r="OV345" s="249"/>
      <c r="OW345" s="249"/>
      <c r="OX345" s="249"/>
      <c r="OY345" s="249"/>
      <c r="OZ345" s="249"/>
      <c r="PA345" s="249"/>
      <c r="PB345" s="249"/>
      <c r="PC345" s="249"/>
      <c r="PD345" s="249"/>
      <c r="PE345" s="249"/>
      <c r="PF345" s="249"/>
      <c r="PG345" s="249"/>
      <c r="PH345" s="249"/>
      <c r="PI345" s="249"/>
      <c r="PJ345" s="249"/>
      <c r="PK345" s="249"/>
      <c r="PL345" s="249"/>
      <c r="PM345" s="249"/>
      <c r="PN345" s="249"/>
      <c r="PO345" s="249"/>
      <c r="PP345" s="249"/>
      <c r="PQ345" s="249"/>
      <c r="PR345" s="249"/>
      <c r="PS345" s="249"/>
      <c r="PT345" s="249"/>
      <c r="PU345" s="249"/>
      <c r="PV345" s="249"/>
      <c r="PW345" s="249"/>
      <c r="PX345" s="249"/>
      <c r="PY345" s="249"/>
      <c r="PZ345" s="249"/>
      <c r="QA345" s="249"/>
      <c r="QB345" s="249"/>
      <c r="QC345" s="249"/>
      <c r="QD345" s="249"/>
      <c r="QE345" s="249"/>
      <c r="QF345" s="249"/>
      <c r="QG345" s="249"/>
      <c r="QH345" s="249"/>
      <c r="QI345" s="249"/>
      <c r="QJ345" s="249"/>
      <c r="QK345" s="249"/>
      <c r="QL345" s="249"/>
      <c r="QM345" s="249"/>
      <c r="QN345" s="249"/>
      <c r="QO345" s="249"/>
      <c r="QP345" s="249"/>
      <c r="QQ345" s="249"/>
      <c r="QR345" s="249"/>
      <c r="QS345" s="249"/>
      <c r="QT345" s="249"/>
      <c r="QU345" s="249"/>
      <c r="QV345" s="249"/>
      <c r="QW345" s="249"/>
      <c r="QX345" s="249"/>
      <c r="QY345" s="249"/>
      <c r="QZ345" s="249"/>
      <c r="RA345" s="249"/>
      <c r="RB345" s="249"/>
      <c r="RC345" s="249"/>
      <c r="RD345" s="249"/>
      <c r="RE345" s="249"/>
      <c r="RF345" s="249"/>
      <c r="RG345" s="249"/>
      <c r="RH345" s="249"/>
      <c r="RI345" s="249"/>
      <c r="RJ345" s="249"/>
      <c r="RK345" s="249"/>
      <c r="RL345" s="249"/>
      <c r="RM345" s="249"/>
      <c r="RN345" s="249"/>
      <c r="RO345" s="249"/>
      <c r="RP345" s="249"/>
      <c r="RQ345" s="249"/>
      <c r="RR345" s="249"/>
      <c r="RS345" s="249"/>
      <c r="RT345" s="249"/>
      <c r="RU345" s="249"/>
      <c r="RV345" s="249"/>
      <c r="RW345" s="249"/>
      <c r="RX345" s="249"/>
      <c r="RY345" s="249"/>
      <c r="RZ345" s="249"/>
      <c r="SA345" s="249"/>
      <c r="SB345" s="249"/>
      <c r="SC345" s="249"/>
      <c r="SD345" s="249"/>
      <c r="SE345" s="249"/>
      <c r="SF345" s="249"/>
      <c r="SG345" s="249"/>
      <c r="SH345" s="249"/>
      <c r="SI345" s="249"/>
      <c r="SJ345" s="249"/>
      <c r="SK345" s="249"/>
      <c r="SL345" s="249"/>
      <c r="SM345" s="249"/>
      <c r="SN345" s="249"/>
      <c r="SO345" s="249"/>
      <c r="SP345" s="249"/>
      <c r="SQ345" s="249"/>
      <c r="SR345" s="249"/>
      <c r="SS345" s="249"/>
      <c r="ST345" s="249"/>
      <c r="SU345" s="249"/>
      <c r="SV345" s="249"/>
      <c r="SW345" s="249"/>
      <c r="SX345" s="249"/>
      <c r="SY345" s="249"/>
      <c r="SZ345" s="249"/>
      <c r="TA345" s="249"/>
      <c r="TB345" s="249"/>
      <c r="TC345" s="249"/>
      <c r="TD345" s="249"/>
      <c r="TE345" s="249"/>
      <c r="TF345" s="249"/>
      <c r="TG345" s="249"/>
      <c r="TH345" s="249"/>
      <c r="TI345" s="249"/>
      <c r="TJ345" s="249"/>
      <c r="TK345" s="249"/>
      <c r="TL345" s="249"/>
      <c r="TM345" s="249"/>
      <c r="TN345" s="249"/>
      <c r="TO345" s="249"/>
      <c r="TP345" s="249"/>
      <c r="TQ345" s="249"/>
      <c r="TR345" s="249"/>
      <c r="TS345" s="249"/>
      <c r="TT345" s="249"/>
      <c r="TU345" s="249"/>
      <c r="TV345" s="249"/>
      <c r="TW345" s="249"/>
      <c r="TX345" s="249"/>
      <c r="TY345" s="249"/>
      <c r="TZ345" s="249"/>
      <c r="UA345" s="249"/>
      <c r="UB345" s="249"/>
      <c r="UC345" s="249"/>
      <c r="UD345" s="249"/>
      <c r="UE345" s="249"/>
      <c r="UF345" s="249"/>
      <c r="UG345" s="249"/>
      <c r="UH345" s="249"/>
      <c r="UI345" s="249"/>
      <c r="UJ345" s="249"/>
      <c r="UK345" s="249"/>
      <c r="UL345" s="249"/>
      <c r="UM345" s="249"/>
      <c r="UN345" s="249"/>
      <c r="UO345" s="249"/>
      <c r="UP345" s="249"/>
      <c r="UQ345" s="249"/>
      <c r="UR345" s="249"/>
      <c r="US345" s="249"/>
      <c r="UT345" s="249"/>
      <c r="UU345" s="249"/>
      <c r="UV345" s="249"/>
      <c r="UW345" s="249"/>
      <c r="UX345" s="249"/>
      <c r="UY345" s="249"/>
      <c r="UZ345" s="249"/>
      <c r="VA345" s="249"/>
      <c r="VB345" s="249"/>
      <c r="VC345" s="249"/>
      <c r="VD345" s="249"/>
      <c r="VE345" s="249"/>
      <c r="VF345" s="249"/>
      <c r="VG345" s="249"/>
      <c r="VH345" s="249"/>
      <c r="VI345" s="249"/>
      <c r="VJ345" s="249"/>
      <c r="VK345" s="249"/>
      <c r="VL345" s="249"/>
      <c r="VM345" s="249"/>
      <c r="VN345" s="249"/>
      <c r="VO345" s="249"/>
      <c r="VP345" s="249"/>
      <c r="VQ345" s="249"/>
      <c r="VR345" s="249"/>
      <c r="VS345" s="249"/>
      <c r="VT345" s="249"/>
      <c r="VU345" s="249"/>
      <c r="VV345" s="249"/>
      <c r="VW345" s="249"/>
      <c r="VX345" s="249"/>
      <c r="VY345" s="249"/>
      <c r="VZ345" s="249"/>
      <c r="WA345" s="249"/>
      <c r="WB345" s="249"/>
      <c r="WC345" s="249"/>
      <c r="WD345" s="249"/>
      <c r="WE345" s="249"/>
      <c r="WF345" s="249"/>
      <c r="WG345" s="249"/>
      <c r="WH345" s="249"/>
      <c r="WI345" s="249"/>
      <c r="WJ345" s="249"/>
      <c r="WK345" s="249"/>
      <c r="WL345" s="249"/>
      <c r="WM345" s="249"/>
      <c r="WN345" s="249"/>
      <c r="WO345" s="249"/>
      <c r="WP345" s="249"/>
      <c r="WQ345" s="249"/>
      <c r="WR345" s="249"/>
      <c r="WS345" s="249"/>
      <c r="WT345" s="249"/>
      <c r="WU345" s="249"/>
      <c r="WV345" s="249"/>
      <c r="WW345" s="249"/>
      <c r="WX345" s="249"/>
      <c r="WY345" s="249"/>
      <c r="WZ345" s="249"/>
      <c r="XA345" s="249"/>
      <c r="XB345" s="249"/>
      <c r="XC345" s="249"/>
      <c r="XD345" s="249"/>
      <c r="XE345" s="249"/>
      <c r="XF345" s="249"/>
      <c r="XG345" s="249"/>
      <c r="XH345" s="249"/>
      <c r="XI345" s="249"/>
      <c r="XJ345" s="249"/>
      <c r="XK345" s="249"/>
      <c r="XL345" s="249"/>
      <c r="XM345" s="249"/>
      <c r="XN345" s="249"/>
      <c r="XO345" s="249"/>
      <c r="XP345" s="249"/>
      <c r="XQ345" s="249"/>
      <c r="XR345" s="249"/>
      <c r="XS345" s="249"/>
      <c r="XT345" s="249"/>
      <c r="XU345" s="249"/>
      <c r="XV345" s="249"/>
      <c r="XW345" s="249"/>
      <c r="XX345" s="249"/>
      <c r="XY345" s="249"/>
      <c r="XZ345" s="249"/>
      <c r="YA345" s="249"/>
      <c r="YB345" s="249"/>
      <c r="YC345" s="249"/>
      <c r="YD345" s="249"/>
      <c r="YE345" s="249"/>
      <c r="YF345" s="249"/>
      <c r="YG345" s="249"/>
      <c r="YH345" s="249"/>
      <c r="YI345" s="249"/>
      <c r="YJ345" s="249"/>
      <c r="YK345" s="249"/>
      <c r="YL345" s="249"/>
      <c r="YM345" s="249"/>
      <c r="YN345" s="249"/>
      <c r="YO345" s="249"/>
      <c r="YP345" s="249"/>
      <c r="YQ345" s="249"/>
      <c r="YR345" s="249"/>
      <c r="YS345" s="249"/>
      <c r="YT345" s="249"/>
      <c r="YU345" s="249"/>
      <c r="YV345" s="249"/>
      <c r="YW345" s="249"/>
      <c r="YX345" s="249"/>
      <c r="YY345" s="249"/>
      <c r="YZ345" s="249"/>
      <c r="ZA345" s="249"/>
      <c r="ZB345" s="249"/>
      <c r="ZC345" s="249"/>
      <c r="ZD345" s="249"/>
      <c r="ZE345" s="249"/>
      <c r="ZF345" s="249"/>
      <c r="ZG345" s="249"/>
      <c r="ZH345" s="249"/>
      <c r="ZI345" s="249"/>
      <c r="ZJ345" s="249"/>
      <c r="ZK345" s="249"/>
      <c r="ZL345" s="249"/>
      <c r="ZM345" s="249"/>
      <c r="ZN345" s="249"/>
      <c r="ZO345" s="249"/>
      <c r="ZP345" s="249"/>
      <c r="ZQ345" s="249"/>
      <c r="ZR345" s="249"/>
      <c r="ZS345" s="249"/>
      <c r="ZT345" s="249"/>
      <c r="ZU345" s="249"/>
      <c r="ZV345" s="249"/>
      <c r="ZW345" s="249"/>
      <c r="ZX345" s="249"/>
      <c r="ZY345" s="249"/>
      <c r="ZZ345" s="249"/>
      <c r="AAA345" s="249"/>
      <c r="AAB345" s="249"/>
      <c r="AAC345" s="249"/>
      <c r="AAD345" s="249"/>
      <c r="AAE345" s="249"/>
      <c r="AAF345" s="249"/>
      <c r="AAG345" s="249"/>
      <c r="AAH345" s="249"/>
      <c r="AAI345" s="249"/>
      <c r="AAJ345" s="249"/>
      <c r="AAK345" s="249"/>
      <c r="AAL345" s="249"/>
      <c r="AAM345" s="249"/>
      <c r="AAN345" s="249"/>
      <c r="AAO345" s="249"/>
      <c r="AAP345" s="249"/>
      <c r="AAQ345" s="249"/>
      <c r="AAR345" s="249"/>
      <c r="AAS345" s="249"/>
      <c r="AAT345" s="249"/>
      <c r="AAU345" s="249"/>
      <c r="AAV345" s="249"/>
      <c r="AAW345" s="249"/>
      <c r="AAX345" s="249"/>
      <c r="AAY345" s="249"/>
      <c r="AAZ345" s="249"/>
      <c r="ABA345" s="249"/>
      <c r="ABB345" s="249"/>
      <c r="ABC345" s="249"/>
      <c r="ABD345" s="249"/>
      <c r="ABE345" s="249"/>
      <c r="ABF345" s="249"/>
      <c r="ABG345" s="249"/>
      <c r="ABH345" s="249"/>
      <c r="ABI345" s="249"/>
      <c r="ABJ345" s="249"/>
      <c r="ABK345" s="249"/>
      <c r="ABL345" s="249"/>
      <c r="ABM345" s="249"/>
      <c r="ABN345" s="249"/>
      <c r="ABO345" s="249"/>
      <c r="ABP345" s="249"/>
      <c r="ABQ345" s="249"/>
      <c r="ABR345" s="249"/>
      <c r="ABS345" s="249"/>
      <c r="ABT345" s="249"/>
      <c r="ABU345" s="249"/>
      <c r="ABV345" s="249"/>
      <c r="ABW345" s="249"/>
      <c r="ABX345" s="249"/>
      <c r="ABY345" s="249"/>
      <c r="ABZ345" s="249"/>
      <c r="ACA345" s="249"/>
      <c r="ACB345" s="249"/>
      <c r="ACC345" s="249"/>
      <c r="ACD345" s="249"/>
      <c r="ACE345" s="249"/>
      <c r="ACF345" s="249"/>
      <c r="ACG345" s="249"/>
      <c r="ACH345" s="249"/>
      <c r="ACI345" s="249"/>
      <c r="ACJ345" s="249"/>
      <c r="ACK345" s="249"/>
      <c r="ACL345" s="249"/>
      <c r="ACM345" s="249"/>
      <c r="ACN345" s="249"/>
      <c r="ACO345" s="249"/>
      <c r="ACP345" s="249"/>
      <c r="ACQ345" s="249"/>
      <c r="ACR345" s="249"/>
      <c r="ACS345" s="249"/>
      <c r="ACT345" s="249"/>
      <c r="ACU345" s="249"/>
      <c r="ACV345" s="249"/>
      <c r="ACW345" s="249"/>
      <c r="ACX345" s="249"/>
      <c r="ACY345" s="249"/>
      <c r="ACZ345" s="249"/>
      <c r="ADA345" s="249"/>
      <c r="ADB345" s="249"/>
      <c r="ADC345" s="249"/>
      <c r="ADD345" s="249"/>
      <c r="ADE345" s="249"/>
      <c r="ADF345" s="249"/>
      <c r="ADG345" s="249"/>
      <c r="ADH345" s="249"/>
      <c r="ADI345" s="249"/>
      <c r="ADJ345" s="249"/>
      <c r="ADK345" s="249"/>
      <c r="ADL345" s="249"/>
      <c r="ADM345" s="249"/>
      <c r="ADN345" s="249"/>
      <c r="ADO345" s="249"/>
      <c r="ADP345" s="249"/>
      <c r="ADQ345" s="249"/>
      <c r="ADR345" s="249"/>
      <c r="ADS345" s="249"/>
      <c r="ADT345" s="249"/>
      <c r="ADU345" s="249"/>
      <c r="ADV345" s="249"/>
      <c r="ADW345" s="249"/>
      <c r="ADX345" s="249"/>
      <c r="ADY345" s="249"/>
      <c r="ADZ345" s="249"/>
      <c r="AEA345" s="249"/>
      <c r="AEB345" s="249"/>
      <c r="AEC345" s="249"/>
      <c r="AED345" s="249"/>
      <c r="AEE345" s="249"/>
      <c r="AEF345" s="249"/>
      <c r="AEG345" s="249"/>
      <c r="AEH345" s="249"/>
      <c r="AEI345" s="249"/>
      <c r="AEJ345" s="249"/>
      <c r="AEK345" s="249"/>
      <c r="AEL345" s="249"/>
      <c r="AEM345" s="249"/>
      <c r="AEN345" s="249"/>
      <c r="AEO345" s="249"/>
      <c r="AEP345" s="249"/>
      <c r="AEQ345" s="249"/>
      <c r="AER345" s="249"/>
      <c r="AES345" s="249"/>
      <c r="AET345" s="249"/>
      <c r="AEU345" s="249"/>
      <c r="AEV345" s="249"/>
      <c r="AEW345" s="249"/>
      <c r="AEX345" s="249"/>
      <c r="AEY345" s="249"/>
      <c r="AEZ345" s="249"/>
      <c r="AFA345" s="249"/>
      <c r="AFB345" s="249"/>
      <c r="AFC345" s="249"/>
      <c r="AFD345" s="249"/>
      <c r="AFE345" s="249"/>
      <c r="AFF345" s="249"/>
      <c r="AFG345" s="249"/>
      <c r="AFH345" s="249"/>
      <c r="AFI345" s="249"/>
      <c r="AFJ345" s="249"/>
      <c r="AFK345" s="249"/>
      <c r="AFL345" s="249"/>
      <c r="AFM345" s="249"/>
      <c r="AFN345" s="249"/>
      <c r="AFO345" s="249"/>
      <c r="AFP345" s="249"/>
      <c r="AFQ345" s="249"/>
      <c r="AFR345" s="249"/>
      <c r="AFS345" s="249"/>
      <c r="AFT345" s="249"/>
      <c r="AFU345" s="249"/>
      <c r="AFV345" s="249"/>
      <c r="AFW345" s="249"/>
      <c r="AFX345" s="249"/>
      <c r="AFY345" s="249"/>
      <c r="AFZ345" s="249"/>
      <c r="AGA345" s="249"/>
      <c r="AGB345" s="249"/>
      <c r="AGC345" s="249"/>
      <c r="AGD345" s="249"/>
      <c r="AGE345" s="249"/>
      <c r="AGF345" s="249"/>
      <c r="AGG345" s="249"/>
      <c r="AGH345" s="249"/>
      <c r="AGI345" s="249"/>
      <c r="AGJ345" s="249"/>
      <c r="AGK345" s="249"/>
      <c r="AGL345" s="249"/>
      <c r="AGM345" s="249"/>
      <c r="AGN345" s="249"/>
      <c r="AGO345" s="249"/>
      <c r="AGP345" s="249"/>
      <c r="AGQ345" s="249"/>
      <c r="AGR345" s="249"/>
      <c r="AGS345" s="249"/>
      <c r="AGT345" s="249"/>
      <c r="AGU345" s="249"/>
      <c r="AGV345" s="249"/>
      <c r="AGW345" s="249"/>
      <c r="AGX345" s="249"/>
      <c r="AGY345" s="249"/>
      <c r="AGZ345" s="249"/>
      <c r="AHA345" s="249"/>
      <c r="AHB345" s="249"/>
      <c r="AHC345" s="249"/>
      <c r="AHD345" s="249"/>
      <c r="AHE345" s="249"/>
      <c r="AHF345" s="249"/>
      <c r="AHG345" s="249"/>
      <c r="AHH345" s="249"/>
      <c r="AHI345" s="249"/>
      <c r="AHJ345" s="249"/>
      <c r="AHK345" s="249"/>
      <c r="AHL345" s="249"/>
      <c r="AHM345" s="249"/>
      <c r="AHN345" s="249"/>
      <c r="AHO345" s="249"/>
      <c r="AHP345" s="249"/>
      <c r="AHQ345" s="249"/>
      <c r="AHR345" s="249"/>
      <c r="AHS345" s="249"/>
      <c r="AHT345" s="249"/>
      <c r="AHU345" s="249"/>
      <c r="AHV345" s="249"/>
      <c r="AHW345" s="249"/>
      <c r="AHX345" s="249"/>
      <c r="AHY345" s="249"/>
      <c r="AHZ345" s="249"/>
      <c r="AIA345" s="249"/>
      <c r="AIB345" s="249"/>
      <c r="AIC345" s="249"/>
      <c r="AID345" s="249"/>
      <c r="AIE345" s="249"/>
      <c r="AIF345" s="249"/>
      <c r="AIG345" s="249"/>
      <c r="AIH345" s="249"/>
      <c r="AII345" s="249"/>
      <c r="AIJ345" s="249"/>
      <c r="AIK345" s="249"/>
      <c r="AIL345" s="249"/>
      <c r="AIM345" s="249"/>
      <c r="AIN345" s="249"/>
      <c r="AIO345" s="249"/>
      <c r="AIP345" s="249"/>
      <c r="AIQ345" s="249"/>
      <c r="AIR345" s="249"/>
      <c r="AIS345" s="249"/>
      <c r="AIT345" s="249"/>
      <c r="AIU345" s="249"/>
      <c r="AIV345" s="249"/>
      <c r="AIW345" s="249"/>
      <c r="AIX345" s="249"/>
      <c r="AIY345" s="249"/>
      <c r="AIZ345" s="249"/>
      <c r="AJA345" s="249"/>
      <c r="AJB345" s="249"/>
      <c r="AJC345" s="249"/>
      <c r="AJD345" s="249"/>
      <c r="AJE345" s="249"/>
      <c r="AJF345" s="249"/>
      <c r="AJG345" s="249"/>
      <c r="AJH345" s="249"/>
      <c r="AJI345" s="249"/>
      <c r="AJJ345" s="249"/>
      <c r="AJK345" s="249"/>
      <c r="AJL345" s="249"/>
      <c r="AJM345" s="249"/>
      <c r="AJN345" s="249"/>
      <c r="AJO345" s="249"/>
      <c r="AJP345" s="249"/>
      <c r="AJQ345" s="249"/>
      <c r="AJR345" s="249"/>
      <c r="AJS345" s="249"/>
      <c r="AJT345" s="249"/>
      <c r="AJU345" s="249"/>
      <c r="AJV345" s="249"/>
      <c r="AJW345" s="249"/>
      <c r="AJX345" s="249"/>
      <c r="AJY345" s="249"/>
      <c r="AJZ345" s="249"/>
      <c r="AKA345" s="249"/>
      <c r="AKB345" s="249"/>
      <c r="AKC345" s="249"/>
      <c r="AKD345" s="249"/>
      <c r="AKE345" s="249"/>
      <c r="AKF345" s="249"/>
      <c r="AKG345" s="249"/>
      <c r="AKH345" s="249"/>
      <c r="AKI345" s="249"/>
      <c r="AKJ345" s="249"/>
      <c r="AKK345" s="249"/>
      <c r="AKL345" s="249"/>
      <c r="AKM345" s="249"/>
      <c r="AKN345" s="249"/>
      <c r="AKO345" s="249"/>
      <c r="AKP345" s="249"/>
      <c r="AKQ345" s="249"/>
      <c r="AKR345" s="249"/>
      <c r="AKS345" s="249"/>
      <c r="AKT345" s="249"/>
      <c r="AKU345" s="249"/>
      <c r="AKV345" s="249"/>
      <c r="AKW345" s="249"/>
      <c r="AKX345" s="249"/>
      <c r="AKY345" s="249"/>
      <c r="AKZ345" s="249"/>
      <c r="ALA345" s="249"/>
      <c r="ALB345" s="249"/>
      <c r="ALC345" s="249"/>
      <c r="ALD345" s="249"/>
      <c r="ALE345" s="249"/>
      <c r="ALF345" s="249"/>
      <c r="ALG345" s="249"/>
      <c r="ALH345" s="249"/>
      <c r="ALI345" s="249"/>
      <c r="ALJ345" s="249"/>
      <c r="ALK345" s="249"/>
      <c r="ALL345" s="249"/>
      <c r="ALM345" s="249"/>
      <c r="ALN345" s="249"/>
      <c r="ALO345" s="249"/>
      <c r="ALP345" s="249"/>
      <c r="ALQ345" s="249"/>
      <c r="ALR345" s="249"/>
      <c r="ALS345" s="249"/>
      <c r="ALT345" s="249"/>
      <c r="ALU345" s="249"/>
      <c r="ALV345" s="249"/>
      <c r="ALW345" s="249"/>
      <c r="ALX345" s="249"/>
      <c r="ALY345" s="249"/>
      <c r="ALZ345" s="249"/>
      <c r="AMA345" s="249"/>
      <c r="AMB345" s="249"/>
      <c r="AMC345" s="249"/>
      <c r="AMD345" s="249"/>
      <c r="AME345" s="249"/>
      <c r="AMF345" s="249"/>
      <c r="AMG345" s="249"/>
      <c r="AMH345" s="249"/>
      <c r="AMI345" s="249"/>
      <c r="AMJ345" s="249"/>
      <c r="AMK345" s="249"/>
      <c r="AML345" s="249"/>
      <c r="AMM345" s="249"/>
      <c r="AMN345" s="249"/>
      <c r="AMO345" s="249"/>
      <c r="AMP345" s="249"/>
      <c r="AMQ345" s="249"/>
      <c r="AMR345" s="249"/>
      <c r="AMS345" s="249"/>
      <c r="AMT345" s="249"/>
      <c r="AMU345" s="249"/>
      <c r="AMV345" s="249"/>
      <c r="AMW345" s="249"/>
      <c r="AMX345" s="249"/>
      <c r="AMY345" s="249"/>
      <c r="AMZ345" s="249"/>
      <c r="ANA345" s="249"/>
      <c r="ANB345" s="249"/>
      <c r="ANC345" s="249"/>
      <c r="AND345" s="249"/>
      <c r="ANE345" s="249"/>
      <c r="ANF345" s="249"/>
      <c r="ANG345" s="249"/>
      <c r="ANH345" s="249"/>
      <c r="ANI345" s="249"/>
      <c r="ANJ345" s="249"/>
      <c r="ANK345" s="249"/>
      <c r="ANL345" s="249"/>
      <c r="ANM345" s="249"/>
      <c r="ANN345" s="249"/>
      <c r="ANO345" s="249"/>
      <c r="ANP345" s="249"/>
      <c r="ANQ345" s="249"/>
      <c r="ANR345" s="249"/>
      <c r="ANS345" s="249"/>
      <c r="ANT345" s="249"/>
      <c r="ANU345" s="249"/>
      <c r="ANV345" s="249"/>
      <c r="ANW345" s="249"/>
      <c r="ANX345" s="249"/>
      <c r="ANY345" s="249"/>
      <c r="ANZ345" s="249"/>
      <c r="AOA345" s="249"/>
      <c r="AOB345" s="249"/>
      <c r="AOC345" s="249"/>
      <c r="AOD345" s="249"/>
      <c r="AOE345" s="249"/>
      <c r="AOF345" s="249"/>
      <c r="AOG345" s="249"/>
      <c r="AOH345" s="249"/>
      <c r="AOI345" s="249"/>
      <c r="AOJ345" s="249"/>
      <c r="AOK345" s="249"/>
      <c r="AOL345" s="249"/>
      <c r="AOM345" s="249"/>
      <c r="AON345" s="249"/>
      <c r="AOO345" s="249"/>
      <c r="AOP345" s="249"/>
      <c r="AOQ345" s="249"/>
      <c r="AOR345" s="249"/>
      <c r="AOS345" s="249"/>
      <c r="AOT345" s="249"/>
      <c r="AOU345" s="249"/>
      <c r="AOV345" s="249"/>
      <c r="AOW345" s="249"/>
      <c r="AOX345" s="249"/>
      <c r="AOY345" s="249"/>
      <c r="AOZ345" s="249"/>
      <c r="APA345" s="249"/>
      <c r="APB345" s="249"/>
      <c r="APC345" s="249"/>
      <c r="APD345" s="249"/>
      <c r="APE345" s="249"/>
      <c r="APF345" s="249"/>
      <c r="APG345" s="249"/>
      <c r="APH345" s="249"/>
      <c r="API345" s="249"/>
      <c r="APJ345" s="249"/>
      <c r="APK345" s="249"/>
      <c r="APL345" s="249"/>
      <c r="APM345" s="249"/>
      <c r="APN345" s="249"/>
      <c r="APO345" s="249"/>
      <c r="APP345" s="249"/>
    </row>
    <row r="346" spans="1:1108" s="252" customFormat="1">
      <c r="A346" s="42">
        <v>629</v>
      </c>
      <c r="B346" s="168">
        <v>332</v>
      </c>
      <c r="C346" s="102" t="s">
        <v>999</v>
      </c>
      <c r="D346" s="174" t="s">
        <v>1747</v>
      </c>
      <c r="E346" s="74" t="s">
        <v>1748</v>
      </c>
      <c r="F346" s="302" t="s">
        <v>1750</v>
      </c>
      <c r="G346" s="310" t="s">
        <v>1749</v>
      </c>
      <c r="H346" s="310" t="s">
        <v>1752</v>
      </c>
      <c r="I346" s="310" t="s">
        <v>1751</v>
      </c>
      <c r="J346" s="173" t="s">
        <v>1753</v>
      </c>
      <c r="K346" s="173" t="s">
        <v>1754</v>
      </c>
      <c r="L346" s="74" t="s">
        <v>1755</v>
      </c>
      <c r="M346" s="10" t="s">
        <v>1756</v>
      </c>
      <c r="N346" s="74" t="s">
        <v>201</v>
      </c>
      <c r="O346" s="177">
        <v>101088</v>
      </c>
      <c r="P346" s="401"/>
      <c r="Q346" s="401" t="s">
        <v>0</v>
      </c>
      <c r="R346" s="401"/>
      <c r="S346" s="109" t="s">
        <v>0</v>
      </c>
      <c r="T346" s="109">
        <v>7</v>
      </c>
      <c r="U346" s="109" t="s">
        <v>0</v>
      </c>
      <c r="V346" s="109">
        <v>15</v>
      </c>
      <c r="W346" s="109" t="s">
        <v>0</v>
      </c>
      <c r="X346" s="109">
        <v>8</v>
      </c>
      <c r="Y346" s="109" t="s">
        <v>0</v>
      </c>
      <c r="Z346" s="109"/>
      <c r="AA346" s="109" t="s">
        <v>0</v>
      </c>
      <c r="AB346" s="109"/>
      <c r="AC346" s="109" t="s">
        <v>0</v>
      </c>
      <c r="AD346" s="109"/>
      <c r="AE346" s="109" t="s">
        <v>0</v>
      </c>
      <c r="AF346" s="77"/>
      <c r="AG346" s="78"/>
      <c r="AH346" s="78"/>
      <c r="AI346" s="77" t="s">
        <v>0</v>
      </c>
      <c r="AJ346" s="78"/>
      <c r="AK346" s="78"/>
      <c r="AL346" s="25" t="s">
        <v>11</v>
      </c>
      <c r="AM346" s="25"/>
      <c r="AN346" s="25"/>
      <c r="AO346" s="25"/>
      <c r="AP346" s="111">
        <v>1</v>
      </c>
      <c r="AQ346" s="111" t="s">
        <v>7</v>
      </c>
      <c r="AR346" s="83"/>
      <c r="AS346" s="83"/>
      <c r="AT346" s="265"/>
      <c r="AU346" s="266"/>
      <c r="AV346" s="266"/>
      <c r="AW346" s="74" t="s">
        <v>206</v>
      </c>
      <c r="AX346" s="74" t="s">
        <v>207</v>
      </c>
      <c r="AY346" s="74" t="s">
        <v>208</v>
      </c>
      <c r="AZ346" s="74" t="s">
        <v>209</v>
      </c>
      <c r="BA346" s="152" t="s">
        <v>12</v>
      </c>
      <c r="BB346" s="419" t="s">
        <v>1520</v>
      </c>
      <c r="BC346" s="419" t="s">
        <v>1521</v>
      </c>
      <c r="BD346" s="419" t="s">
        <v>1522</v>
      </c>
      <c r="BE346" s="95" t="s">
        <v>1748</v>
      </c>
      <c r="BF346" s="96" t="s">
        <v>1757</v>
      </c>
      <c r="BG346" s="96" t="s">
        <v>1758</v>
      </c>
      <c r="BH346" s="96" t="s">
        <v>1759</v>
      </c>
      <c r="BI346" s="249"/>
      <c r="BJ346" s="249"/>
      <c r="BK346" s="249"/>
      <c r="BL346" s="249"/>
      <c r="BM346" s="155" t="s">
        <v>215</v>
      </c>
      <c r="BN346" s="154" t="s">
        <v>216</v>
      </c>
      <c r="BO346" s="154" t="s">
        <v>217</v>
      </c>
      <c r="BP346" s="154" t="s">
        <v>218</v>
      </c>
      <c r="BQ346" s="155" t="s">
        <v>219</v>
      </c>
      <c r="BR346" s="154" t="s">
        <v>220</v>
      </c>
      <c r="BS346" s="121" t="s">
        <v>221</v>
      </c>
      <c r="BT346" s="121" t="s">
        <v>222</v>
      </c>
      <c r="BU346" s="121" t="s">
        <v>215</v>
      </c>
      <c r="BV346" s="121" t="s">
        <v>216</v>
      </c>
      <c r="BW346" s="121" t="s">
        <v>217</v>
      </c>
      <c r="BX346" s="121" t="s">
        <v>218</v>
      </c>
      <c r="BY346" s="121" t="s">
        <v>283</v>
      </c>
      <c r="BZ346" s="154"/>
      <c r="CA346" s="154"/>
      <c r="CB346" s="154"/>
      <c r="CC346" s="154"/>
      <c r="CD346" s="154"/>
      <c r="CE346" s="154"/>
      <c r="CF346" s="154"/>
      <c r="CG346" s="154"/>
      <c r="CH346" s="154"/>
      <c r="CI346" s="154"/>
      <c r="CJ346" s="154"/>
      <c r="CK346" s="91"/>
      <c r="CL346" s="91"/>
      <c r="CM346" s="91"/>
      <c r="CN346" s="91"/>
      <c r="CO346" s="91"/>
      <c r="CP346" s="91"/>
      <c r="CQ346" s="91"/>
      <c r="CR346" s="91"/>
      <c r="CS346" s="91"/>
      <c r="CT346" s="91"/>
      <c r="CU346" s="91"/>
      <c r="CV346" s="91"/>
      <c r="CW346" s="91"/>
      <c r="CX346" s="91"/>
      <c r="CY346" s="91"/>
      <c r="CZ346" s="91"/>
      <c r="DA346" s="92"/>
      <c r="DB346" s="92"/>
      <c r="DC346" s="92"/>
      <c r="DD346" s="92"/>
      <c r="DE346" s="91" t="s">
        <v>12</v>
      </c>
      <c r="DF346" s="92"/>
      <c r="DG346" s="91"/>
      <c r="DH346" s="91"/>
      <c r="DI346" s="92"/>
      <c r="DJ346" s="91"/>
      <c r="DK346" s="91"/>
      <c r="DL346" s="91"/>
      <c r="DM346" s="127" t="s">
        <v>283</v>
      </c>
      <c r="DN346" s="127" t="s">
        <v>283</v>
      </c>
      <c r="DO346" s="127" t="s">
        <v>283</v>
      </c>
      <c r="DP346" s="127"/>
      <c r="DQ346" s="91"/>
      <c r="DR346" s="91"/>
      <c r="DS346" s="91"/>
      <c r="DT346" s="91"/>
      <c r="DU346" s="91"/>
      <c r="DV346" s="91"/>
      <c r="DW346" s="91"/>
      <c r="DX346" s="91"/>
      <c r="DY346" s="91"/>
      <c r="DZ346" s="91"/>
      <c r="EA346" s="91"/>
      <c r="EB346" s="91"/>
      <c r="EC346" s="91"/>
      <c r="ED346" s="91"/>
      <c r="EE346" s="91"/>
      <c r="EF346" s="91"/>
      <c r="EG346" s="94"/>
      <c r="EH346" s="94"/>
      <c r="EI346" s="95"/>
      <c r="EJ346" s="95"/>
      <c r="EK346" s="96"/>
      <c r="EL346" s="74"/>
      <c r="EM346" s="74"/>
      <c r="EN346" s="137"/>
      <c r="EO346" s="185"/>
      <c r="EP346" s="185"/>
      <c r="EQ346" s="185" t="s">
        <v>1760</v>
      </c>
      <c r="ER346" s="185" t="s">
        <v>1761</v>
      </c>
      <c r="ES346" s="185" t="s">
        <v>1760</v>
      </c>
      <c r="ET346" s="185"/>
      <c r="EU346" s="185"/>
      <c r="EV346" s="137"/>
      <c r="EW346" s="137"/>
      <c r="EX346" s="356" t="s">
        <v>455</v>
      </c>
      <c r="EY346" s="356"/>
      <c r="EZ346" s="356" t="s">
        <v>981</v>
      </c>
      <c r="FA346" s="356"/>
      <c r="FB346" s="356"/>
      <c r="FC346" s="356"/>
      <c r="FD346" s="356"/>
      <c r="FE346" s="356"/>
      <c r="FF346" s="248"/>
      <c r="FG346" s="248"/>
      <c r="FH346" s="248"/>
      <c r="FI346" s="240">
        <v>116226</v>
      </c>
      <c r="FJ346" s="409" t="s">
        <v>999</v>
      </c>
      <c r="FK346" s="240">
        <v>49125</v>
      </c>
      <c r="FL346" s="135">
        <v>1</v>
      </c>
      <c r="FM346" s="136"/>
      <c r="FN346" s="136"/>
      <c r="FO346" s="136"/>
      <c r="FP346" s="136"/>
      <c r="FQ346" s="136"/>
      <c r="FR346" s="136"/>
      <c r="FS346" s="136"/>
      <c r="FT346" s="136"/>
      <c r="FU346" s="136"/>
      <c r="FV346" s="136"/>
      <c r="FW346" s="249"/>
      <c r="FX346" s="249"/>
      <c r="FY346" s="249"/>
      <c r="FZ346" s="249"/>
      <c r="GA346" s="249"/>
      <c r="GB346" s="249"/>
      <c r="GC346" s="249"/>
      <c r="GD346" s="249"/>
      <c r="GE346" s="249"/>
      <c r="GF346" s="249"/>
      <c r="GG346" s="249"/>
      <c r="GH346" s="249"/>
      <c r="GI346" s="249"/>
      <c r="GJ346" s="249"/>
      <c r="GK346" s="249"/>
      <c r="GL346" s="249"/>
      <c r="GM346" s="249"/>
      <c r="GN346" s="249"/>
      <c r="GO346" s="249"/>
      <c r="GP346" s="249"/>
      <c r="GQ346" s="249"/>
      <c r="GR346" s="249"/>
      <c r="GS346" s="249"/>
      <c r="GT346" s="249"/>
      <c r="GU346" s="249"/>
      <c r="GV346" s="249"/>
      <c r="GW346" s="249"/>
      <c r="GX346" s="249"/>
      <c r="GY346" s="249"/>
      <c r="GZ346" s="249"/>
      <c r="HA346" s="249"/>
      <c r="HB346" s="249"/>
      <c r="HC346" s="249"/>
      <c r="HD346" s="249"/>
      <c r="HE346" s="249"/>
      <c r="HF346" s="249"/>
      <c r="HG346" s="249"/>
      <c r="HH346" s="249"/>
      <c r="HI346" s="249"/>
      <c r="HJ346" s="249"/>
      <c r="HK346" s="249"/>
      <c r="HL346" s="249"/>
      <c r="HM346" s="249"/>
      <c r="HN346" s="249"/>
      <c r="HO346" s="249"/>
      <c r="HP346" s="249"/>
      <c r="HQ346" s="249"/>
      <c r="HR346" s="249"/>
      <c r="HS346" s="249"/>
      <c r="HT346" s="249"/>
      <c r="HU346" s="249"/>
      <c r="HV346" s="249"/>
      <c r="HW346" s="249"/>
      <c r="HX346" s="249"/>
      <c r="HY346" s="249"/>
      <c r="HZ346" s="249"/>
      <c r="IA346" s="249"/>
      <c r="IB346" s="249"/>
      <c r="IC346" s="249"/>
      <c r="ID346" s="249"/>
      <c r="IE346" s="249"/>
      <c r="IF346" s="249"/>
      <c r="IG346" s="249"/>
      <c r="IH346" s="249"/>
      <c r="II346" s="249"/>
      <c r="IJ346" s="249"/>
      <c r="IK346" s="249"/>
      <c r="IL346" s="249"/>
      <c r="IM346" s="249"/>
      <c r="IN346" s="249"/>
      <c r="IO346" s="249"/>
      <c r="IP346" s="249"/>
      <c r="IQ346" s="249"/>
      <c r="IR346" s="249"/>
      <c r="IS346" s="249"/>
      <c r="IT346" s="249"/>
      <c r="IU346" s="249"/>
      <c r="IV346" s="249"/>
      <c r="IW346" s="249"/>
      <c r="IX346" s="249"/>
      <c r="IY346" s="249"/>
      <c r="IZ346" s="249"/>
      <c r="JA346" s="249"/>
      <c r="JB346" s="249"/>
      <c r="JC346" s="249"/>
      <c r="JD346" s="249"/>
      <c r="JE346" s="249"/>
      <c r="JF346" s="249"/>
      <c r="JG346" s="249"/>
      <c r="JH346" s="249"/>
      <c r="JI346" s="249"/>
      <c r="JJ346" s="249"/>
      <c r="JK346" s="249"/>
      <c r="JL346" s="249"/>
      <c r="JM346" s="249"/>
      <c r="JN346" s="249"/>
      <c r="JO346" s="249"/>
      <c r="JP346" s="249"/>
      <c r="JQ346" s="249"/>
      <c r="JR346" s="249"/>
      <c r="JS346" s="249"/>
      <c r="JT346" s="249"/>
      <c r="JU346" s="249"/>
      <c r="JV346" s="249"/>
      <c r="JW346" s="249"/>
      <c r="JX346" s="249"/>
      <c r="JY346" s="249"/>
      <c r="JZ346" s="249"/>
      <c r="KA346" s="249"/>
      <c r="KB346" s="249"/>
      <c r="KC346" s="249"/>
      <c r="KD346" s="249"/>
      <c r="KE346" s="249"/>
      <c r="KF346" s="249"/>
      <c r="KG346" s="249"/>
      <c r="KH346" s="249"/>
      <c r="KI346" s="249"/>
      <c r="KJ346" s="249"/>
      <c r="KK346" s="249"/>
      <c r="KL346" s="249"/>
      <c r="KM346" s="249"/>
      <c r="KN346" s="249"/>
      <c r="KO346" s="249"/>
      <c r="KP346" s="249"/>
      <c r="KQ346" s="249"/>
      <c r="KR346" s="249"/>
      <c r="KS346" s="249"/>
      <c r="KT346" s="249"/>
      <c r="KU346" s="249"/>
      <c r="KV346" s="249"/>
      <c r="KW346" s="249"/>
      <c r="KX346" s="249"/>
      <c r="KY346" s="249"/>
      <c r="KZ346" s="249"/>
      <c r="LA346" s="249"/>
      <c r="LB346" s="249"/>
      <c r="LC346" s="249"/>
      <c r="LD346" s="249"/>
      <c r="LE346" s="249"/>
      <c r="LF346" s="249"/>
      <c r="LG346" s="249"/>
      <c r="LH346" s="249"/>
      <c r="LI346" s="249"/>
      <c r="LJ346" s="249"/>
      <c r="LK346" s="249"/>
      <c r="LL346" s="249"/>
      <c r="LM346" s="249"/>
      <c r="LN346" s="249"/>
      <c r="LO346" s="249"/>
      <c r="LP346" s="249"/>
      <c r="LQ346" s="249"/>
      <c r="LR346" s="249"/>
      <c r="LS346" s="249"/>
      <c r="LT346" s="249"/>
      <c r="LU346" s="249"/>
      <c r="LV346" s="249"/>
      <c r="LW346" s="249"/>
      <c r="LX346" s="249"/>
      <c r="LY346" s="249"/>
      <c r="LZ346" s="249"/>
      <c r="MA346" s="249"/>
      <c r="MB346" s="249"/>
      <c r="MC346" s="249"/>
      <c r="MD346" s="249"/>
      <c r="ME346" s="249"/>
      <c r="MF346" s="249"/>
      <c r="MG346" s="249"/>
      <c r="MH346" s="249"/>
      <c r="MI346" s="249"/>
      <c r="MJ346" s="249"/>
      <c r="MK346" s="249"/>
      <c r="ML346" s="249"/>
      <c r="MM346" s="249"/>
      <c r="MN346" s="249"/>
      <c r="MO346" s="249"/>
      <c r="MP346" s="249"/>
      <c r="MQ346" s="249"/>
      <c r="MR346" s="249"/>
      <c r="MS346" s="249"/>
      <c r="MT346" s="249"/>
      <c r="MU346" s="249"/>
      <c r="MV346" s="249"/>
      <c r="MW346" s="249"/>
      <c r="MX346" s="249"/>
      <c r="MY346" s="249"/>
      <c r="MZ346" s="249"/>
      <c r="NA346" s="249"/>
      <c r="NB346" s="249"/>
      <c r="NC346" s="249"/>
      <c r="ND346" s="249"/>
      <c r="NE346" s="249"/>
      <c r="NF346" s="249"/>
      <c r="NG346" s="249"/>
      <c r="NH346" s="249"/>
      <c r="NI346" s="249"/>
      <c r="NJ346" s="249"/>
      <c r="NK346" s="249"/>
      <c r="NL346" s="249"/>
      <c r="NM346" s="249"/>
      <c r="NN346" s="249"/>
      <c r="NO346" s="249"/>
      <c r="NP346" s="249"/>
      <c r="NQ346" s="249"/>
      <c r="NR346" s="249"/>
      <c r="NS346" s="249"/>
      <c r="NT346" s="249"/>
      <c r="NU346" s="249"/>
      <c r="NV346" s="249"/>
      <c r="NW346" s="249"/>
      <c r="NX346" s="249"/>
      <c r="NY346" s="249"/>
      <c r="NZ346" s="249"/>
      <c r="OA346" s="249"/>
      <c r="OB346" s="249"/>
      <c r="OC346" s="249"/>
      <c r="OD346" s="249"/>
      <c r="OE346" s="249"/>
      <c r="OF346" s="249"/>
      <c r="OG346" s="249"/>
      <c r="OH346" s="249"/>
      <c r="OI346" s="249"/>
      <c r="OJ346" s="249"/>
      <c r="OK346" s="249"/>
      <c r="OL346" s="249"/>
      <c r="OM346" s="249"/>
      <c r="ON346" s="249"/>
      <c r="OO346" s="249"/>
      <c r="OP346" s="249"/>
      <c r="OQ346" s="249"/>
      <c r="OR346" s="249"/>
      <c r="OS346" s="249"/>
      <c r="OT346" s="249"/>
      <c r="OU346" s="249"/>
      <c r="OV346" s="249"/>
      <c r="OW346" s="249"/>
      <c r="OX346" s="249"/>
      <c r="OY346" s="249"/>
      <c r="OZ346" s="249"/>
      <c r="PA346" s="249"/>
      <c r="PB346" s="249"/>
      <c r="PC346" s="249"/>
      <c r="PD346" s="249"/>
      <c r="PE346" s="249"/>
      <c r="PF346" s="249"/>
      <c r="PG346" s="249"/>
      <c r="PH346" s="249"/>
      <c r="PI346" s="249"/>
      <c r="PJ346" s="249"/>
      <c r="PK346" s="249"/>
      <c r="PL346" s="249"/>
      <c r="PM346" s="249"/>
      <c r="PN346" s="249"/>
      <c r="PO346" s="249"/>
      <c r="PP346" s="249"/>
      <c r="PQ346" s="249"/>
      <c r="PR346" s="249"/>
      <c r="PS346" s="249"/>
      <c r="PT346" s="249"/>
      <c r="PU346" s="249"/>
      <c r="PV346" s="249"/>
      <c r="PW346" s="249"/>
      <c r="PX346" s="249"/>
      <c r="PY346" s="249"/>
      <c r="PZ346" s="249"/>
      <c r="QA346" s="249"/>
      <c r="QB346" s="249"/>
      <c r="QC346" s="249"/>
      <c r="QD346" s="249"/>
      <c r="QE346" s="249"/>
      <c r="QF346" s="249"/>
      <c r="QG346" s="249"/>
      <c r="QH346" s="249"/>
      <c r="QI346" s="249"/>
      <c r="QJ346" s="249"/>
      <c r="QK346" s="249"/>
      <c r="QL346" s="249"/>
      <c r="QM346" s="249"/>
      <c r="QN346" s="249"/>
      <c r="QO346" s="249"/>
      <c r="QP346" s="249"/>
      <c r="QQ346" s="249"/>
      <c r="QR346" s="249"/>
      <c r="QS346" s="249"/>
      <c r="QT346" s="249"/>
      <c r="QU346" s="249"/>
      <c r="QV346" s="249"/>
      <c r="QW346" s="249"/>
      <c r="QX346" s="249"/>
      <c r="QY346" s="249"/>
      <c r="QZ346" s="249"/>
      <c r="RA346" s="249"/>
      <c r="RB346" s="249"/>
      <c r="RC346" s="249"/>
      <c r="RD346" s="249"/>
      <c r="RE346" s="249"/>
      <c r="RF346" s="249"/>
      <c r="RG346" s="249"/>
      <c r="RH346" s="249"/>
      <c r="RI346" s="249"/>
      <c r="RJ346" s="249"/>
      <c r="RK346" s="249"/>
      <c r="RL346" s="249"/>
      <c r="RM346" s="249"/>
      <c r="RN346" s="249"/>
      <c r="RO346" s="249"/>
      <c r="RP346" s="249"/>
      <c r="RQ346" s="249"/>
      <c r="RR346" s="249"/>
      <c r="RS346" s="249"/>
      <c r="RT346" s="249"/>
      <c r="RU346" s="249"/>
      <c r="RV346" s="249"/>
      <c r="RW346" s="249"/>
      <c r="RX346" s="249"/>
      <c r="RY346" s="249"/>
      <c r="RZ346" s="249"/>
      <c r="SA346" s="249"/>
      <c r="SB346" s="249"/>
      <c r="SC346" s="249"/>
      <c r="SD346" s="249"/>
      <c r="SE346" s="249"/>
      <c r="SF346" s="249"/>
      <c r="SG346" s="249"/>
      <c r="SH346" s="249"/>
      <c r="SI346" s="249"/>
      <c r="SJ346" s="249"/>
      <c r="SK346" s="249"/>
      <c r="SL346" s="249"/>
      <c r="SM346" s="249"/>
      <c r="SN346" s="249"/>
      <c r="SO346" s="249"/>
      <c r="SP346" s="249"/>
      <c r="SQ346" s="249"/>
      <c r="SR346" s="249"/>
      <c r="SS346" s="249"/>
      <c r="ST346" s="249"/>
      <c r="SU346" s="249"/>
      <c r="SV346" s="249"/>
      <c r="SW346" s="249"/>
      <c r="SX346" s="249"/>
      <c r="SY346" s="249"/>
      <c r="SZ346" s="249"/>
      <c r="TA346" s="249"/>
      <c r="TB346" s="249"/>
      <c r="TC346" s="249"/>
      <c r="TD346" s="249"/>
      <c r="TE346" s="249"/>
      <c r="TF346" s="249"/>
      <c r="TG346" s="249"/>
      <c r="TH346" s="249"/>
      <c r="TI346" s="249"/>
      <c r="TJ346" s="249"/>
      <c r="TK346" s="249"/>
      <c r="TL346" s="249"/>
      <c r="TM346" s="249"/>
      <c r="TN346" s="249"/>
      <c r="TO346" s="249"/>
      <c r="TP346" s="249"/>
      <c r="TQ346" s="249"/>
      <c r="TR346" s="249"/>
      <c r="TS346" s="249"/>
      <c r="TT346" s="249"/>
      <c r="TU346" s="249"/>
      <c r="TV346" s="249"/>
      <c r="TW346" s="249"/>
      <c r="TX346" s="249"/>
      <c r="TY346" s="249"/>
      <c r="TZ346" s="249"/>
      <c r="UA346" s="249"/>
      <c r="UB346" s="249"/>
      <c r="UC346" s="249"/>
      <c r="UD346" s="249"/>
      <c r="UE346" s="249"/>
      <c r="UF346" s="249"/>
      <c r="UG346" s="249"/>
      <c r="UH346" s="249"/>
      <c r="UI346" s="249"/>
      <c r="UJ346" s="249"/>
      <c r="UK346" s="249"/>
      <c r="UL346" s="249"/>
      <c r="UM346" s="249"/>
      <c r="UN346" s="249"/>
      <c r="UO346" s="249"/>
      <c r="UP346" s="249"/>
      <c r="UQ346" s="249"/>
      <c r="UR346" s="249"/>
      <c r="US346" s="249"/>
      <c r="UT346" s="249"/>
      <c r="UU346" s="249"/>
      <c r="UV346" s="249"/>
      <c r="UW346" s="249"/>
      <c r="UX346" s="249"/>
      <c r="UY346" s="249"/>
      <c r="UZ346" s="249"/>
      <c r="VA346" s="249"/>
      <c r="VB346" s="249"/>
      <c r="VC346" s="249"/>
      <c r="VD346" s="249"/>
      <c r="VE346" s="249"/>
      <c r="VF346" s="249"/>
      <c r="VG346" s="249"/>
      <c r="VH346" s="249"/>
      <c r="VI346" s="249"/>
      <c r="VJ346" s="249"/>
      <c r="VK346" s="249"/>
      <c r="VL346" s="249"/>
      <c r="VM346" s="249"/>
      <c r="VN346" s="249"/>
      <c r="VO346" s="249"/>
      <c r="VP346" s="249"/>
      <c r="VQ346" s="249"/>
      <c r="VR346" s="249"/>
      <c r="VS346" s="249"/>
      <c r="VT346" s="249"/>
      <c r="VU346" s="249"/>
      <c r="VV346" s="249"/>
      <c r="VW346" s="249"/>
      <c r="VX346" s="249"/>
      <c r="VY346" s="249"/>
      <c r="VZ346" s="249"/>
      <c r="WA346" s="249"/>
      <c r="WB346" s="249"/>
      <c r="WC346" s="249"/>
      <c r="WD346" s="249"/>
      <c r="WE346" s="249"/>
      <c r="WF346" s="249"/>
      <c r="WG346" s="249"/>
      <c r="WH346" s="249"/>
      <c r="WI346" s="249"/>
      <c r="WJ346" s="249"/>
      <c r="WK346" s="249"/>
      <c r="WL346" s="249"/>
      <c r="WM346" s="249"/>
      <c r="WN346" s="249"/>
      <c r="WO346" s="249"/>
      <c r="WP346" s="249"/>
      <c r="WQ346" s="249"/>
      <c r="WR346" s="249"/>
      <c r="WS346" s="249"/>
      <c r="WT346" s="249"/>
      <c r="WU346" s="249"/>
      <c r="WV346" s="249"/>
      <c r="WW346" s="249"/>
      <c r="WX346" s="249"/>
      <c r="WY346" s="249"/>
      <c r="WZ346" s="249"/>
      <c r="XA346" s="249"/>
      <c r="XB346" s="249"/>
      <c r="XC346" s="249"/>
      <c r="XD346" s="249"/>
      <c r="XE346" s="249"/>
      <c r="XF346" s="249"/>
      <c r="XG346" s="249"/>
      <c r="XH346" s="249"/>
      <c r="XI346" s="249"/>
      <c r="XJ346" s="249"/>
      <c r="XK346" s="249"/>
      <c r="XL346" s="249"/>
      <c r="XM346" s="249"/>
      <c r="XN346" s="249"/>
      <c r="XO346" s="249"/>
      <c r="XP346" s="249"/>
      <c r="XQ346" s="249"/>
      <c r="XR346" s="249"/>
      <c r="XS346" s="249"/>
      <c r="XT346" s="249"/>
      <c r="XU346" s="249"/>
      <c r="XV346" s="249"/>
      <c r="XW346" s="249"/>
      <c r="XX346" s="249"/>
      <c r="XY346" s="249"/>
      <c r="XZ346" s="249"/>
      <c r="YA346" s="249"/>
      <c r="YB346" s="249"/>
      <c r="YC346" s="249"/>
      <c r="YD346" s="249"/>
      <c r="YE346" s="249"/>
      <c r="YF346" s="249"/>
      <c r="YG346" s="249"/>
      <c r="YH346" s="249"/>
      <c r="YI346" s="249"/>
      <c r="YJ346" s="249"/>
      <c r="YK346" s="249"/>
      <c r="YL346" s="249"/>
      <c r="YM346" s="249"/>
      <c r="YN346" s="249"/>
      <c r="YO346" s="249"/>
      <c r="YP346" s="249"/>
      <c r="YQ346" s="249"/>
      <c r="YR346" s="249"/>
      <c r="YS346" s="249"/>
      <c r="YT346" s="249"/>
      <c r="YU346" s="249"/>
      <c r="YV346" s="249"/>
      <c r="YW346" s="249"/>
      <c r="YX346" s="249"/>
      <c r="YY346" s="249"/>
      <c r="YZ346" s="249"/>
      <c r="ZA346" s="249"/>
      <c r="ZB346" s="249"/>
      <c r="ZC346" s="249"/>
      <c r="ZD346" s="249"/>
      <c r="ZE346" s="249"/>
      <c r="ZF346" s="249"/>
      <c r="ZG346" s="249"/>
      <c r="ZH346" s="249"/>
      <c r="ZI346" s="249"/>
      <c r="ZJ346" s="249"/>
      <c r="ZK346" s="249"/>
      <c r="ZL346" s="249"/>
      <c r="ZM346" s="249"/>
      <c r="ZN346" s="249"/>
      <c r="ZO346" s="249"/>
      <c r="ZP346" s="249"/>
      <c r="ZQ346" s="249"/>
      <c r="ZR346" s="249"/>
      <c r="ZS346" s="249"/>
      <c r="ZT346" s="249"/>
      <c r="ZU346" s="249"/>
      <c r="ZV346" s="249"/>
      <c r="ZW346" s="249"/>
      <c r="ZX346" s="249"/>
      <c r="ZY346" s="249"/>
      <c r="ZZ346" s="249"/>
      <c r="AAA346" s="249"/>
      <c r="AAB346" s="249"/>
      <c r="AAC346" s="249"/>
      <c r="AAD346" s="249"/>
      <c r="AAE346" s="249"/>
      <c r="AAF346" s="249"/>
      <c r="AAG346" s="249"/>
      <c r="AAH346" s="249"/>
      <c r="AAI346" s="249"/>
      <c r="AAJ346" s="249"/>
      <c r="AAK346" s="249"/>
      <c r="AAL346" s="249"/>
      <c r="AAM346" s="249"/>
      <c r="AAN346" s="249"/>
      <c r="AAO346" s="249"/>
      <c r="AAP346" s="249"/>
      <c r="AAQ346" s="249"/>
      <c r="AAR346" s="249"/>
      <c r="AAS346" s="249"/>
      <c r="AAT346" s="249"/>
      <c r="AAU346" s="249"/>
      <c r="AAV346" s="249"/>
      <c r="AAW346" s="249"/>
      <c r="AAX346" s="249"/>
      <c r="AAY346" s="249"/>
      <c r="AAZ346" s="249"/>
      <c r="ABA346" s="249"/>
      <c r="ABB346" s="249"/>
      <c r="ABC346" s="249"/>
      <c r="ABD346" s="249"/>
      <c r="ABE346" s="249"/>
      <c r="ABF346" s="249"/>
      <c r="ABG346" s="249"/>
      <c r="ABH346" s="249"/>
      <c r="ABI346" s="249"/>
      <c r="ABJ346" s="249"/>
      <c r="ABK346" s="249"/>
      <c r="ABL346" s="249"/>
      <c r="ABM346" s="249"/>
      <c r="ABN346" s="249"/>
      <c r="ABO346" s="249"/>
      <c r="ABP346" s="249"/>
      <c r="ABQ346" s="249"/>
      <c r="ABR346" s="249"/>
      <c r="ABS346" s="249"/>
      <c r="ABT346" s="249"/>
      <c r="ABU346" s="249"/>
      <c r="ABV346" s="249"/>
      <c r="ABW346" s="249"/>
      <c r="ABX346" s="249"/>
      <c r="ABY346" s="249"/>
      <c r="ABZ346" s="249"/>
      <c r="ACA346" s="249"/>
      <c r="ACB346" s="249"/>
      <c r="ACC346" s="249"/>
      <c r="ACD346" s="249"/>
      <c r="ACE346" s="249"/>
      <c r="ACF346" s="249"/>
      <c r="ACG346" s="249"/>
      <c r="ACH346" s="249"/>
      <c r="ACI346" s="249"/>
      <c r="ACJ346" s="249"/>
      <c r="ACK346" s="249"/>
      <c r="ACL346" s="249"/>
      <c r="ACM346" s="249"/>
      <c r="ACN346" s="249"/>
      <c r="ACO346" s="249"/>
      <c r="ACP346" s="249"/>
      <c r="ACQ346" s="249"/>
      <c r="ACR346" s="249"/>
      <c r="ACS346" s="249"/>
      <c r="ACT346" s="249"/>
      <c r="ACU346" s="249"/>
      <c r="ACV346" s="249"/>
      <c r="ACW346" s="249"/>
      <c r="ACX346" s="249"/>
      <c r="ACY346" s="249"/>
      <c r="ACZ346" s="249"/>
      <c r="ADA346" s="249"/>
      <c r="ADB346" s="249"/>
      <c r="ADC346" s="249"/>
      <c r="ADD346" s="249"/>
      <c r="ADE346" s="249"/>
      <c r="ADF346" s="249"/>
      <c r="ADG346" s="249"/>
      <c r="ADH346" s="249"/>
      <c r="ADI346" s="249"/>
      <c r="ADJ346" s="249"/>
      <c r="ADK346" s="249"/>
      <c r="ADL346" s="249"/>
      <c r="ADM346" s="249"/>
      <c r="ADN346" s="249"/>
      <c r="ADO346" s="249"/>
      <c r="ADP346" s="249"/>
      <c r="ADQ346" s="249"/>
      <c r="ADR346" s="249"/>
      <c r="ADS346" s="249"/>
      <c r="ADT346" s="249"/>
      <c r="ADU346" s="249"/>
      <c r="ADV346" s="249"/>
      <c r="ADW346" s="249"/>
      <c r="ADX346" s="249"/>
      <c r="ADY346" s="249"/>
      <c r="ADZ346" s="249"/>
      <c r="AEA346" s="249"/>
      <c r="AEB346" s="249"/>
      <c r="AEC346" s="249"/>
      <c r="AED346" s="249"/>
      <c r="AEE346" s="249"/>
      <c r="AEF346" s="249"/>
      <c r="AEG346" s="249"/>
      <c r="AEH346" s="249"/>
      <c r="AEI346" s="249"/>
      <c r="AEJ346" s="249"/>
      <c r="AEK346" s="249"/>
      <c r="AEL346" s="249"/>
      <c r="AEM346" s="249"/>
      <c r="AEN346" s="249"/>
      <c r="AEO346" s="249"/>
      <c r="AEP346" s="249"/>
      <c r="AEQ346" s="249"/>
      <c r="AER346" s="249"/>
      <c r="AES346" s="249"/>
      <c r="AET346" s="249"/>
      <c r="AEU346" s="249"/>
      <c r="AEV346" s="249"/>
      <c r="AEW346" s="249"/>
      <c r="AEX346" s="249"/>
      <c r="AEY346" s="249"/>
      <c r="AEZ346" s="249"/>
      <c r="AFA346" s="249"/>
      <c r="AFB346" s="249"/>
      <c r="AFC346" s="249"/>
      <c r="AFD346" s="249"/>
      <c r="AFE346" s="249"/>
      <c r="AFF346" s="249"/>
      <c r="AFG346" s="249"/>
      <c r="AFH346" s="249"/>
      <c r="AFI346" s="249"/>
      <c r="AFJ346" s="249"/>
      <c r="AFK346" s="249"/>
      <c r="AFL346" s="249"/>
      <c r="AFM346" s="249"/>
      <c r="AFN346" s="249"/>
      <c r="AFO346" s="249"/>
      <c r="AFP346" s="249"/>
      <c r="AFQ346" s="249"/>
      <c r="AFR346" s="249"/>
      <c r="AFS346" s="249"/>
      <c r="AFT346" s="249"/>
      <c r="AFU346" s="249"/>
      <c r="AFV346" s="249"/>
      <c r="AFW346" s="249"/>
      <c r="AFX346" s="249"/>
      <c r="AFY346" s="249"/>
      <c r="AFZ346" s="249"/>
      <c r="AGA346" s="249"/>
      <c r="AGB346" s="249"/>
      <c r="AGC346" s="249"/>
      <c r="AGD346" s="249"/>
      <c r="AGE346" s="249"/>
      <c r="AGF346" s="249"/>
      <c r="AGG346" s="249"/>
      <c r="AGH346" s="249"/>
      <c r="AGI346" s="249"/>
      <c r="AGJ346" s="249"/>
      <c r="AGK346" s="249"/>
      <c r="AGL346" s="249"/>
      <c r="AGM346" s="249"/>
      <c r="AGN346" s="249"/>
      <c r="AGO346" s="249"/>
      <c r="AGP346" s="249"/>
      <c r="AGQ346" s="249"/>
      <c r="AGR346" s="249"/>
      <c r="AGS346" s="249"/>
      <c r="AGT346" s="249"/>
      <c r="AGU346" s="249"/>
      <c r="AGV346" s="249"/>
      <c r="AGW346" s="249"/>
      <c r="AGX346" s="249"/>
      <c r="AGY346" s="249"/>
      <c r="AGZ346" s="249"/>
      <c r="AHA346" s="249"/>
      <c r="AHB346" s="249"/>
      <c r="AHC346" s="249"/>
      <c r="AHD346" s="249"/>
      <c r="AHE346" s="249"/>
      <c r="AHF346" s="249"/>
      <c r="AHG346" s="249"/>
      <c r="AHH346" s="249"/>
      <c r="AHI346" s="249"/>
      <c r="AHJ346" s="249"/>
      <c r="AHK346" s="249"/>
      <c r="AHL346" s="249"/>
      <c r="AHM346" s="249"/>
      <c r="AHN346" s="249"/>
      <c r="AHO346" s="249"/>
      <c r="AHP346" s="249"/>
      <c r="AHQ346" s="249"/>
      <c r="AHR346" s="249"/>
      <c r="AHS346" s="249"/>
      <c r="AHT346" s="249"/>
      <c r="AHU346" s="249"/>
      <c r="AHV346" s="249"/>
      <c r="AHW346" s="249"/>
      <c r="AHX346" s="249"/>
      <c r="AHY346" s="249"/>
      <c r="AHZ346" s="249"/>
      <c r="AIA346" s="249"/>
      <c r="AIB346" s="249"/>
      <c r="AIC346" s="249"/>
      <c r="AID346" s="249"/>
      <c r="AIE346" s="249"/>
      <c r="AIF346" s="249"/>
      <c r="AIG346" s="249"/>
      <c r="AIH346" s="249"/>
      <c r="AII346" s="249"/>
      <c r="AIJ346" s="249"/>
      <c r="AIK346" s="249"/>
      <c r="AIL346" s="249"/>
      <c r="AIM346" s="249"/>
      <c r="AIN346" s="249"/>
      <c r="AIO346" s="249"/>
      <c r="AIP346" s="249"/>
      <c r="AIQ346" s="249"/>
      <c r="AIR346" s="249"/>
      <c r="AIS346" s="249"/>
      <c r="AIT346" s="249"/>
      <c r="AIU346" s="249"/>
      <c r="AIV346" s="249"/>
      <c r="AIW346" s="249"/>
      <c r="AIX346" s="249"/>
      <c r="AIY346" s="249"/>
      <c r="AIZ346" s="249"/>
      <c r="AJA346" s="249"/>
      <c r="AJB346" s="249"/>
      <c r="AJC346" s="249"/>
      <c r="AJD346" s="249"/>
      <c r="AJE346" s="249"/>
      <c r="AJF346" s="249"/>
      <c r="AJG346" s="249"/>
      <c r="AJH346" s="249"/>
      <c r="AJI346" s="249"/>
      <c r="AJJ346" s="249"/>
      <c r="AJK346" s="249"/>
      <c r="AJL346" s="249"/>
      <c r="AJM346" s="249"/>
      <c r="AJN346" s="249"/>
      <c r="AJO346" s="249"/>
      <c r="AJP346" s="249"/>
      <c r="AJQ346" s="249"/>
      <c r="AJR346" s="249"/>
      <c r="AJS346" s="249"/>
      <c r="AJT346" s="249"/>
      <c r="AJU346" s="249"/>
      <c r="AJV346" s="249"/>
      <c r="AJW346" s="249"/>
      <c r="AJX346" s="249"/>
      <c r="AJY346" s="249"/>
      <c r="AJZ346" s="249"/>
      <c r="AKA346" s="249"/>
      <c r="AKB346" s="249"/>
      <c r="AKC346" s="249"/>
      <c r="AKD346" s="249"/>
      <c r="AKE346" s="249"/>
      <c r="AKF346" s="249"/>
      <c r="AKG346" s="249"/>
      <c r="AKH346" s="249"/>
      <c r="AKI346" s="249"/>
      <c r="AKJ346" s="249"/>
      <c r="AKK346" s="249"/>
      <c r="AKL346" s="249"/>
      <c r="AKM346" s="249"/>
      <c r="AKN346" s="249"/>
      <c r="AKO346" s="249"/>
      <c r="AKP346" s="249"/>
      <c r="AKQ346" s="249"/>
      <c r="AKR346" s="249"/>
      <c r="AKS346" s="249"/>
      <c r="AKT346" s="249"/>
      <c r="AKU346" s="249"/>
      <c r="AKV346" s="249"/>
      <c r="AKW346" s="249"/>
      <c r="AKX346" s="249"/>
      <c r="AKY346" s="249"/>
      <c r="AKZ346" s="249"/>
      <c r="ALA346" s="249"/>
      <c r="ALB346" s="249"/>
      <c r="ALC346" s="249"/>
      <c r="ALD346" s="249"/>
      <c r="ALE346" s="249"/>
      <c r="ALF346" s="249"/>
      <c r="ALG346" s="249"/>
      <c r="ALH346" s="249"/>
      <c r="ALI346" s="249"/>
      <c r="ALJ346" s="249"/>
      <c r="ALK346" s="249"/>
      <c r="ALL346" s="249"/>
      <c r="ALM346" s="249"/>
      <c r="ALN346" s="249"/>
      <c r="ALO346" s="249"/>
      <c r="ALP346" s="249"/>
      <c r="ALQ346" s="249"/>
      <c r="ALR346" s="249"/>
      <c r="ALS346" s="249"/>
      <c r="ALT346" s="249"/>
      <c r="ALU346" s="249"/>
      <c r="ALV346" s="249"/>
      <c r="ALW346" s="249"/>
      <c r="ALX346" s="249"/>
      <c r="ALY346" s="249"/>
      <c r="ALZ346" s="249"/>
      <c r="AMA346" s="249"/>
      <c r="AMB346" s="249"/>
      <c r="AMC346" s="249"/>
      <c r="AMD346" s="249"/>
      <c r="AME346" s="249"/>
      <c r="AMF346" s="249"/>
      <c r="AMG346" s="249"/>
      <c r="AMH346" s="249"/>
      <c r="AMI346" s="249"/>
      <c r="AMJ346" s="249"/>
      <c r="AMK346" s="249"/>
      <c r="AML346" s="249"/>
      <c r="AMM346" s="249"/>
      <c r="AMN346" s="249"/>
      <c r="AMO346" s="249"/>
      <c r="AMP346" s="249"/>
      <c r="AMQ346" s="249"/>
      <c r="AMR346" s="249"/>
      <c r="AMS346" s="249"/>
      <c r="AMT346" s="249"/>
      <c r="AMU346" s="249"/>
      <c r="AMV346" s="249"/>
      <c r="AMW346" s="249"/>
      <c r="AMX346" s="249"/>
      <c r="AMY346" s="249"/>
      <c r="AMZ346" s="249"/>
      <c r="ANA346" s="249"/>
      <c r="ANB346" s="249"/>
      <c r="ANC346" s="249"/>
      <c r="AND346" s="249"/>
      <c r="ANE346" s="249"/>
      <c r="ANF346" s="249"/>
      <c r="ANG346" s="249"/>
      <c r="ANH346" s="249"/>
      <c r="ANI346" s="249"/>
      <c r="ANJ346" s="249"/>
      <c r="ANK346" s="249"/>
      <c r="ANL346" s="249"/>
      <c r="ANM346" s="249"/>
      <c r="ANN346" s="249"/>
      <c r="ANO346" s="249"/>
      <c r="ANP346" s="249"/>
      <c r="ANQ346" s="249"/>
      <c r="ANR346" s="249"/>
      <c r="ANS346" s="249"/>
      <c r="ANT346" s="249"/>
      <c r="ANU346" s="249"/>
      <c r="ANV346" s="249"/>
      <c r="ANW346" s="249"/>
      <c r="ANX346" s="249"/>
      <c r="ANY346" s="249"/>
      <c r="ANZ346" s="249"/>
      <c r="AOA346" s="249"/>
      <c r="AOB346" s="249"/>
      <c r="AOC346" s="249"/>
      <c r="AOD346" s="249"/>
      <c r="AOE346" s="249"/>
      <c r="AOF346" s="249"/>
      <c r="AOG346" s="249"/>
      <c r="AOH346" s="249"/>
      <c r="AOI346" s="249"/>
      <c r="AOJ346" s="249"/>
      <c r="AOK346" s="249"/>
      <c r="AOL346" s="249"/>
      <c r="AOM346" s="249"/>
      <c r="AON346" s="249"/>
      <c r="AOO346" s="249"/>
      <c r="AOP346" s="249"/>
      <c r="AOQ346" s="249"/>
      <c r="AOR346" s="249"/>
      <c r="AOS346" s="249"/>
      <c r="AOT346" s="249"/>
      <c r="AOU346" s="249"/>
      <c r="AOV346" s="249"/>
      <c r="AOW346" s="249"/>
      <c r="AOX346" s="249"/>
      <c r="AOY346" s="249"/>
      <c r="AOZ346" s="249"/>
      <c r="APA346" s="249"/>
      <c r="APB346" s="249"/>
      <c r="APC346" s="249"/>
      <c r="APD346" s="249"/>
      <c r="APE346" s="249"/>
      <c r="APF346" s="249"/>
      <c r="APG346" s="249"/>
      <c r="APH346" s="249"/>
      <c r="API346" s="249"/>
      <c r="APJ346" s="249"/>
      <c r="APK346" s="249"/>
      <c r="APL346" s="249"/>
      <c r="APM346" s="249"/>
      <c r="APN346" s="249"/>
      <c r="APO346" s="249"/>
      <c r="APP346" s="249"/>
    </row>
    <row r="347" spans="1:1108" s="252" customFormat="1">
      <c r="A347" s="199">
        <v>630</v>
      </c>
      <c r="B347" s="232">
        <v>333</v>
      </c>
      <c r="C347" s="201"/>
      <c r="D347" s="206"/>
      <c r="E347" s="206"/>
      <c r="F347" s="326"/>
      <c r="G347" s="206"/>
      <c r="H347" s="206"/>
      <c r="I347" s="206"/>
      <c r="J347" s="206"/>
      <c r="K347" s="206"/>
      <c r="L347" s="319"/>
      <c r="M347" s="332"/>
      <c r="N347" s="319"/>
      <c r="O347" s="321"/>
      <c r="P347" s="217"/>
      <c r="Q347" s="217"/>
      <c r="R347" s="217"/>
      <c r="S347" s="213"/>
      <c r="T347" s="213"/>
      <c r="U347" s="21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13"/>
      <c r="AF347" s="213"/>
      <c r="AG347" s="217"/>
      <c r="AH347" s="217"/>
      <c r="AI347" s="213"/>
      <c r="AJ347" s="217"/>
      <c r="AK347" s="217"/>
      <c r="AL347" s="321"/>
      <c r="AM347" s="321"/>
      <c r="AN347" s="321"/>
      <c r="AO347" s="321"/>
      <c r="AP347" s="217"/>
      <c r="AQ347" s="217"/>
      <c r="AR347" s="345"/>
      <c r="AS347" s="345"/>
      <c r="AT347" s="345"/>
      <c r="AU347" s="345"/>
      <c r="AV347" s="345"/>
      <c r="AW347" s="319"/>
      <c r="AX347" s="319"/>
      <c r="AY347" s="319"/>
      <c r="AZ347" s="319"/>
      <c r="BA347" s="319"/>
      <c r="BB347" s="332"/>
      <c r="BC347" s="332"/>
      <c r="BD347" s="332"/>
      <c r="BE347" s="319"/>
      <c r="BF347" s="319"/>
      <c r="BG347" s="319"/>
      <c r="BH347" s="319"/>
      <c r="BM347" s="319"/>
      <c r="BN347" s="319"/>
      <c r="BO347" s="319"/>
      <c r="BP347" s="319"/>
      <c r="BQ347" s="319"/>
      <c r="BR347" s="319"/>
      <c r="BS347" s="222" t="s">
        <v>283</v>
      </c>
      <c r="BT347" s="222" t="s">
        <v>283</v>
      </c>
      <c r="BU347" s="222" t="s">
        <v>283</v>
      </c>
      <c r="BV347" s="222" t="s">
        <v>283</v>
      </c>
      <c r="BW347" s="222" t="s">
        <v>283</v>
      </c>
      <c r="BX347" s="222" t="s">
        <v>283</v>
      </c>
      <c r="BY347" s="222" t="s">
        <v>283</v>
      </c>
      <c r="BZ347" s="319"/>
      <c r="CA347" s="319"/>
      <c r="CB347" s="319"/>
      <c r="CC347" s="319"/>
      <c r="CD347" s="319"/>
      <c r="CE347" s="319"/>
      <c r="CF347" s="319"/>
      <c r="CG347" s="319"/>
      <c r="CH347" s="319"/>
      <c r="CI347" s="319"/>
      <c r="CJ347" s="319"/>
      <c r="CK347" s="319"/>
      <c r="CL347" s="319"/>
      <c r="CM347" s="319"/>
      <c r="CN347" s="319"/>
      <c r="CO347" s="319"/>
      <c r="CP347" s="319"/>
      <c r="CQ347" s="319"/>
      <c r="CR347" s="319"/>
      <c r="CS347" s="319"/>
      <c r="CT347" s="319"/>
      <c r="CU347" s="319"/>
      <c r="CV347" s="319"/>
      <c r="CW347" s="319"/>
      <c r="CX347" s="319"/>
      <c r="CY347" s="319"/>
      <c r="CZ347" s="319"/>
      <c r="DA347" s="330"/>
      <c r="DB347" s="330"/>
      <c r="DC347" s="330"/>
      <c r="DD347" s="330"/>
      <c r="DE347" s="319"/>
      <c r="DF347" s="330"/>
      <c r="DG347" s="319"/>
      <c r="DH347" s="319"/>
      <c r="DI347" s="330"/>
      <c r="DJ347" s="319"/>
      <c r="DK347" s="319"/>
      <c r="DL347" s="319"/>
      <c r="DM347" s="228" t="s">
        <v>283</v>
      </c>
      <c r="DN347" s="228" t="s">
        <v>283</v>
      </c>
      <c r="DO347" s="228" t="s">
        <v>283</v>
      </c>
      <c r="DP347" s="228"/>
      <c r="DQ347" s="319"/>
      <c r="DR347" s="319"/>
      <c r="DS347" s="319"/>
      <c r="DT347" s="319"/>
      <c r="DU347" s="319"/>
      <c r="DV347" s="319"/>
      <c r="DW347" s="319"/>
      <c r="DX347" s="319"/>
      <c r="DY347" s="319"/>
      <c r="DZ347" s="319"/>
      <c r="EA347" s="319"/>
      <c r="EB347" s="319"/>
      <c r="EC347" s="319"/>
      <c r="ED347" s="319"/>
      <c r="EE347" s="319"/>
      <c r="EF347" s="319"/>
      <c r="EG347" s="200"/>
      <c r="EH347" s="200"/>
      <c r="EI347" s="319"/>
      <c r="EJ347" s="319"/>
      <c r="EK347" s="281"/>
      <c r="EL347" s="319"/>
      <c r="EM347" s="319"/>
      <c r="EN347" s="200"/>
      <c r="EO347" s="281"/>
      <c r="EP347" s="281"/>
      <c r="EQ347" s="281"/>
      <c r="ER347" s="281"/>
      <c r="ES347" s="281"/>
      <c r="ET347" s="281"/>
      <c r="EU347" s="281"/>
      <c r="EV347" s="200"/>
      <c r="EW347" s="200"/>
      <c r="EX347" s="319"/>
      <c r="EY347" s="319"/>
      <c r="EZ347" s="319"/>
      <c r="FA347" s="319"/>
      <c r="FB347" s="319"/>
      <c r="FC347" s="319"/>
      <c r="FD347" s="319"/>
      <c r="FE347" s="319"/>
      <c r="FF347" s="317"/>
      <c r="FG347" s="317"/>
      <c r="FH347" s="317"/>
      <c r="FI347" s="317"/>
      <c r="FJ347" s="317"/>
      <c r="FK347" s="317"/>
      <c r="FL347" s="234">
        <v>1</v>
      </c>
      <c r="FM347" s="222"/>
      <c r="FN347" s="222"/>
      <c r="FO347" s="222"/>
      <c r="FP347" s="222"/>
      <c r="FQ347" s="222"/>
      <c r="FR347" s="222"/>
      <c r="FS347" s="222"/>
      <c r="FT347" s="222"/>
      <c r="FU347" s="222"/>
      <c r="FV347" s="222"/>
    </row>
    <row r="348" spans="1:1108" s="252" customFormat="1">
      <c r="A348" s="42">
        <v>631</v>
      </c>
      <c r="B348" s="168">
        <v>334</v>
      </c>
      <c r="C348" s="102" t="s">
        <v>1762</v>
      </c>
      <c r="D348" s="174" t="s">
        <v>1747</v>
      </c>
      <c r="E348" s="74" t="s">
        <v>1748</v>
      </c>
      <c r="F348" s="302" t="s">
        <v>1764</v>
      </c>
      <c r="G348" s="310" t="s">
        <v>1763</v>
      </c>
      <c r="H348" s="310" t="s">
        <v>1766</v>
      </c>
      <c r="I348" s="310" t="s">
        <v>1765</v>
      </c>
      <c r="J348" s="173" t="s">
        <v>1767</v>
      </c>
      <c r="K348" s="173" t="s">
        <v>1768</v>
      </c>
      <c r="L348" s="74" t="s">
        <v>1769</v>
      </c>
      <c r="M348" s="10" t="s">
        <v>1770</v>
      </c>
      <c r="N348" s="74" t="s">
        <v>322</v>
      </c>
      <c r="O348" s="177">
        <v>101091</v>
      </c>
      <c r="P348" s="401"/>
      <c r="Q348" s="401" t="s">
        <v>0</v>
      </c>
      <c r="R348" s="401"/>
      <c r="S348" s="109" t="s">
        <v>0</v>
      </c>
      <c r="T348" s="109">
        <v>5</v>
      </c>
      <c r="U348" s="109" t="s">
        <v>0</v>
      </c>
      <c r="V348" s="109">
        <v>12</v>
      </c>
      <c r="W348" s="109" t="s">
        <v>0</v>
      </c>
      <c r="X348" s="109">
        <v>6</v>
      </c>
      <c r="Y348" s="109" t="s">
        <v>0</v>
      </c>
      <c r="Z348" s="109"/>
      <c r="AA348" s="109" t="s">
        <v>0</v>
      </c>
      <c r="AB348" s="109"/>
      <c r="AC348" s="109" t="s">
        <v>0</v>
      </c>
      <c r="AD348" s="109"/>
      <c r="AE348" s="109" t="s">
        <v>0</v>
      </c>
      <c r="AF348" s="77"/>
      <c r="AG348" s="78"/>
      <c r="AH348" s="78"/>
      <c r="AI348" s="77" t="s">
        <v>0</v>
      </c>
      <c r="AJ348" s="78"/>
      <c r="AK348" s="78"/>
      <c r="AL348" s="25" t="s">
        <v>11</v>
      </c>
      <c r="AM348" s="25"/>
      <c r="AN348" s="25"/>
      <c r="AO348" s="25"/>
      <c r="AP348" s="111"/>
      <c r="AQ348" s="111" t="s">
        <v>7</v>
      </c>
      <c r="AR348" s="83"/>
      <c r="AS348" s="83"/>
      <c r="AT348" s="265"/>
      <c r="AU348" s="266"/>
      <c r="AV348" s="266"/>
      <c r="AW348" s="74" t="s">
        <v>206</v>
      </c>
      <c r="AX348" s="74" t="s">
        <v>207</v>
      </c>
      <c r="AY348" s="74" t="s">
        <v>208</v>
      </c>
      <c r="AZ348" s="74" t="s">
        <v>209</v>
      </c>
      <c r="BA348" s="152" t="s">
        <v>12</v>
      </c>
      <c r="BB348" s="419" t="s">
        <v>1520</v>
      </c>
      <c r="BC348" s="419" t="s">
        <v>1521</v>
      </c>
      <c r="BD348" s="419" t="s">
        <v>1522</v>
      </c>
      <c r="BE348" s="95" t="s">
        <v>1748</v>
      </c>
      <c r="BF348" s="96" t="s">
        <v>1757</v>
      </c>
      <c r="BG348" s="96" t="s">
        <v>1758</v>
      </c>
      <c r="BH348" s="96" t="s">
        <v>1759</v>
      </c>
      <c r="BI348" s="249"/>
      <c r="BJ348" s="249"/>
      <c r="BK348" s="249"/>
      <c r="BL348" s="249"/>
      <c r="BM348" s="154" t="s">
        <v>323</v>
      </c>
      <c r="BN348" s="157" t="s">
        <v>324</v>
      </c>
      <c r="BO348" s="157" t="s">
        <v>323</v>
      </c>
      <c r="BP348" s="157" t="s">
        <v>325</v>
      </c>
      <c r="BQ348" s="154" t="s">
        <v>326</v>
      </c>
      <c r="BR348" s="245" t="s">
        <v>327</v>
      </c>
      <c r="BS348" s="121" t="s">
        <v>328</v>
      </c>
      <c r="BT348" s="121" t="s">
        <v>329</v>
      </c>
      <c r="BU348" s="121" t="s">
        <v>323</v>
      </c>
      <c r="BV348" s="121" t="s">
        <v>324</v>
      </c>
      <c r="BW348" s="121" t="s">
        <v>323</v>
      </c>
      <c r="BX348" s="121" t="s">
        <v>325</v>
      </c>
      <c r="BY348" s="121" t="s">
        <v>283</v>
      </c>
      <c r="BZ348" s="154"/>
      <c r="CA348" s="154"/>
      <c r="CB348" s="154"/>
      <c r="CC348" s="154"/>
      <c r="CD348" s="154"/>
      <c r="CE348" s="154"/>
      <c r="CF348" s="154"/>
      <c r="CG348" s="154"/>
      <c r="CH348" s="154"/>
      <c r="CI348" s="154"/>
      <c r="CJ348" s="154"/>
      <c r="CK348" s="91"/>
      <c r="CL348" s="91"/>
      <c r="CM348" s="91"/>
      <c r="CN348" s="91"/>
      <c r="CO348" s="91"/>
      <c r="CP348" s="91"/>
      <c r="CQ348" s="91"/>
      <c r="CR348" s="91"/>
      <c r="CS348" s="91"/>
      <c r="CT348" s="91"/>
      <c r="CU348" s="91"/>
      <c r="CV348" s="91"/>
      <c r="CW348" s="91"/>
      <c r="CX348" s="91"/>
      <c r="CY348" s="91"/>
      <c r="CZ348" s="91"/>
      <c r="DA348" s="92"/>
      <c r="DB348" s="92"/>
      <c r="DC348" s="92"/>
      <c r="DD348" s="92"/>
      <c r="DE348" s="91" t="s">
        <v>12</v>
      </c>
      <c r="DF348" s="92"/>
      <c r="DG348" s="91"/>
      <c r="DH348" s="91"/>
      <c r="DI348" s="92"/>
      <c r="DJ348" s="91"/>
      <c r="DK348" s="91"/>
      <c r="DL348" s="91"/>
      <c r="DM348" s="127" t="s">
        <v>283</v>
      </c>
      <c r="DN348" s="127" t="s">
        <v>283</v>
      </c>
      <c r="DO348" s="127" t="s">
        <v>283</v>
      </c>
      <c r="DP348" s="127"/>
      <c r="DQ348" s="91"/>
      <c r="DR348" s="91"/>
      <c r="DS348" s="91"/>
      <c r="DT348" s="91"/>
      <c r="DU348" s="91"/>
      <c r="DV348" s="91"/>
      <c r="DW348" s="91"/>
      <c r="DX348" s="91"/>
      <c r="DY348" s="91"/>
      <c r="DZ348" s="91"/>
      <c r="EA348" s="91"/>
      <c r="EB348" s="91"/>
      <c r="EC348" s="91"/>
      <c r="ED348" s="91"/>
      <c r="EE348" s="91"/>
      <c r="EF348" s="91"/>
      <c r="EG348" s="94"/>
      <c r="EH348" s="94"/>
      <c r="EI348" s="95"/>
      <c r="EJ348" s="95"/>
      <c r="EK348" s="96"/>
      <c r="EL348" s="74"/>
      <c r="EM348" s="74"/>
      <c r="EN348" s="137"/>
      <c r="EO348" s="185"/>
      <c r="EP348" s="185"/>
      <c r="EQ348" s="185" t="s">
        <v>1771</v>
      </c>
      <c r="ER348" s="185" t="s">
        <v>1772</v>
      </c>
      <c r="ES348" s="185" t="s">
        <v>1771</v>
      </c>
      <c r="ET348" s="185"/>
      <c r="EU348" s="185"/>
      <c r="EV348" s="137"/>
      <c r="EW348" s="137"/>
      <c r="EX348" s="356" t="s">
        <v>604</v>
      </c>
      <c r="EY348" s="356"/>
      <c r="EZ348" s="356"/>
      <c r="FA348" s="356"/>
      <c r="FB348" s="356"/>
      <c r="FC348" s="356"/>
      <c r="FD348" s="356"/>
      <c r="FE348" s="356"/>
      <c r="FF348" s="248"/>
      <c r="FG348" s="248"/>
      <c r="FH348" s="248"/>
      <c r="FI348" s="248"/>
      <c r="FJ348" s="248"/>
      <c r="FK348" s="248"/>
      <c r="FL348" s="135">
        <v>1</v>
      </c>
      <c r="FM348" s="136"/>
      <c r="FN348" s="136"/>
      <c r="FO348" s="136"/>
      <c r="FP348" s="136"/>
      <c r="FQ348" s="136"/>
      <c r="FR348" s="136"/>
      <c r="FS348" s="136"/>
      <c r="FT348" s="136"/>
      <c r="FU348" s="136"/>
      <c r="FV348" s="136"/>
      <c r="FW348" s="249"/>
      <c r="FX348" s="249"/>
      <c r="FY348" s="249"/>
      <c r="FZ348" s="249"/>
      <c r="GA348" s="249"/>
      <c r="GB348" s="249"/>
      <c r="GC348" s="249"/>
      <c r="GD348" s="249"/>
      <c r="GE348" s="249"/>
      <c r="GF348" s="249"/>
      <c r="GG348" s="249"/>
      <c r="GH348" s="249"/>
      <c r="GI348" s="249"/>
      <c r="GJ348" s="249"/>
      <c r="GK348" s="249"/>
      <c r="GL348" s="249"/>
      <c r="GM348" s="249"/>
      <c r="GN348" s="249"/>
      <c r="GO348" s="249"/>
      <c r="GP348" s="249"/>
      <c r="GQ348" s="249"/>
      <c r="GR348" s="249"/>
      <c r="GS348" s="249"/>
      <c r="GT348" s="249"/>
      <c r="GU348" s="249"/>
      <c r="GV348" s="249"/>
      <c r="GW348" s="249"/>
      <c r="GX348" s="249"/>
      <c r="GY348" s="249"/>
      <c r="GZ348" s="249"/>
      <c r="HA348" s="249"/>
      <c r="HB348" s="249"/>
      <c r="HC348" s="249"/>
      <c r="HD348" s="249"/>
      <c r="HE348" s="249"/>
      <c r="HF348" s="249"/>
      <c r="HG348" s="249"/>
      <c r="HH348" s="249"/>
      <c r="HI348" s="249"/>
      <c r="HJ348" s="249"/>
      <c r="HK348" s="249"/>
      <c r="HL348" s="249"/>
      <c r="HM348" s="249"/>
      <c r="HN348" s="249"/>
      <c r="HO348" s="249"/>
      <c r="HP348" s="249"/>
      <c r="HQ348" s="249"/>
      <c r="HR348" s="249"/>
      <c r="HS348" s="249"/>
      <c r="HT348" s="249"/>
      <c r="HU348" s="249"/>
      <c r="HV348" s="249"/>
      <c r="HW348" s="249"/>
      <c r="HX348" s="249"/>
      <c r="HY348" s="249"/>
      <c r="HZ348" s="249"/>
      <c r="IA348" s="249"/>
      <c r="IB348" s="249"/>
      <c r="IC348" s="249"/>
      <c r="ID348" s="249"/>
      <c r="IE348" s="249"/>
      <c r="IF348" s="249"/>
      <c r="IG348" s="249"/>
      <c r="IH348" s="249"/>
      <c r="II348" s="249"/>
      <c r="IJ348" s="249"/>
      <c r="IK348" s="249"/>
      <c r="IL348" s="249"/>
      <c r="IM348" s="249"/>
      <c r="IN348" s="249"/>
      <c r="IO348" s="249"/>
      <c r="IP348" s="249"/>
      <c r="IQ348" s="249"/>
      <c r="IR348" s="249"/>
      <c r="IS348" s="249"/>
      <c r="IT348" s="249"/>
      <c r="IU348" s="249"/>
      <c r="IV348" s="249"/>
      <c r="IW348" s="249"/>
      <c r="IX348" s="249"/>
      <c r="IY348" s="249"/>
      <c r="IZ348" s="249"/>
      <c r="JA348" s="249"/>
      <c r="JB348" s="249"/>
      <c r="JC348" s="249"/>
      <c r="JD348" s="249"/>
      <c r="JE348" s="249"/>
      <c r="JF348" s="249"/>
      <c r="JG348" s="249"/>
      <c r="JH348" s="249"/>
      <c r="JI348" s="249"/>
      <c r="JJ348" s="249"/>
      <c r="JK348" s="249"/>
      <c r="JL348" s="249"/>
      <c r="JM348" s="249"/>
      <c r="JN348" s="249"/>
      <c r="JO348" s="249"/>
      <c r="JP348" s="249"/>
      <c r="JQ348" s="249"/>
      <c r="JR348" s="249"/>
      <c r="JS348" s="249"/>
      <c r="JT348" s="249"/>
      <c r="JU348" s="249"/>
      <c r="JV348" s="249"/>
      <c r="JW348" s="249"/>
      <c r="JX348" s="249"/>
      <c r="JY348" s="249"/>
      <c r="JZ348" s="249"/>
      <c r="KA348" s="249"/>
      <c r="KB348" s="249"/>
      <c r="KC348" s="249"/>
      <c r="KD348" s="249"/>
      <c r="KE348" s="249"/>
      <c r="KF348" s="249"/>
      <c r="KG348" s="249"/>
      <c r="KH348" s="249"/>
      <c r="KI348" s="249"/>
      <c r="KJ348" s="249"/>
      <c r="KK348" s="249"/>
      <c r="KL348" s="249"/>
      <c r="KM348" s="249"/>
      <c r="KN348" s="249"/>
      <c r="KO348" s="249"/>
      <c r="KP348" s="249"/>
      <c r="KQ348" s="249"/>
      <c r="KR348" s="249"/>
      <c r="KS348" s="249"/>
      <c r="KT348" s="249"/>
      <c r="KU348" s="249"/>
      <c r="KV348" s="249"/>
      <c r="KW348" s="249"/>
      <c r="KX348" s="249"/>
      <c r="KY348" s="249"/>
      <c r="KZ348" s="249"/>
      <c r="LA348" s="249"/>
      <c r="LB348" s="249"/>
      <c r="LC348" s="249"/>
      <c r="LD348" s="249"/>
      <c r="LE348" s="249"/>
      <c r="LF348" s="249"/>
      <c r="LG348" s="249"/>
      <c r="LH348" s="249"/>
      <c r="LI348" s="249"/>
      <c r="LJ348" s="249"/>
      <c r="LK348" s="249"/>
      <c r="LL348" s="249"/>
      <c r="LM348" s="249"/>
      <c r="LN348" s="249"/>
      <c r="LO348" s="249"/>
      <c r="LP348" s="249"/>
      <c r="LQ348" s="249"/>
      <c r="LR348" s="249"/>
      <c r="LS348" s="249"/>
      <c r="LT348" s="249"/>
      <c r="LU348" s="249"/>
      <c r="LV348" s="249"/>
      <c r="LW348" s="249"/>
      <c r="LX348" s="249"/>
      <c r="LY348" s="249"/>
      <c r="LZ348" s="249"/>
      <c r="MA348" s="249"/>
      <c r="MB348" s="249"/>
      <c r="MC348" s="249"/>
      <c r="MD348" s="249"/>
      <c r="ME348" s="249"/>
      <c r="MF348" s="249"/>
      <c r="MG348" s="249"/>
      <c r="MH348" s="249"/>
      <c r="MI348" s="249"/>
      <c r="MJ348" s="249"/>
      <c r="MK348" s="249"/>
      <c r="ML348" s="249"/>
      <c r="MM348" s="249"/>
      <c r="MN348" s="249"/>
      <c r="MO348" s="249"/>
      <c r="MP348" s="249"/>
      <c r="MQ348" s="249"/>
      <c r="MR348" s="249"/>
      <c r="MS348" s="249"/>
      <c r="MT348" s="249"/>
      <c r="MU348" s="249"/>
      <c r="MV348" s="249"/>
      <c r="MW348" s="249"/>
      <c r="MX348" s="249"/>
      <c r="MY348" s="249"/>
      <c r="MZ348" s="249"/>
      <c r="NA348" s="249"/>
      <c r="NB348" s="249"/>
      <c r="NC348" s="249"/>
      <c r="ND348" s="249"/>
      <c r="NE348" s="249"/>
      <c r="NF348" s="249"/>
      <c r="NG348" s="249"/>
      <c r="NH348" s="249"/>
      <c r="NI348" s="249"/>
      <c r="NJ348" s="249"/>
      <c r="NK348" s="249"/>
      <c r="NL348" s="249"/>
      <c r="NM348" s="249"/>
      <c r="NN348" s="249"/>
      <c r="NO348" s="249"/>
      <c r="NP348" s="249"/>
      <c r="NQ348" s="249"/>
      <c r="NR348" s="249"/>
      <c r="NS348" s="249"/>
      <c r="NT348" s="249"/>
      <c r="NU348" s="249"/>
      <c r="NV348" s="249"/>
      <c r="NW348" s="249"/>
      <c r="NX348" s="249"/>
      <c r="NY348" s="249"/>
      <c r="NZ348" s="249"/>
      <c r="OA348" s="249"/>
      <c r="OB348" s="249"/>
      <c r="OC348" s="249"/>
      <c r="OD348" s="249"/>
      <c r="OE348" s="249"/>
      <c r="OF348" s="249"/>
      <c r="OG348" s="249"/>
      <c r="OH348" s="249"/>
      <c r="OI348" s="249"/>
      <c r="OJ348" s="249"/>
      <c r="OK348" s="249"/>
      <c r="OL348" s="249"/>
      <c r="OM348" s="249"/>
      <c r="ON348" s="249"/>
      <c r="OO348" s="249"/>
      <c r="OP348" s="249"/>
      <c r="OQ348" s="249"/>
      <c r="OR348" s="249"/>
      <c r="OS348" s="249"/>
      <c r="OT348" s="249"/>
      <c r="OU348" s="249"/>
      <c r="OV348" s="249"/>
      <c r="OW348" s="249"/>
      <c r="OX348" s="249"/>
      <c r="OY348" s="249"/>
      <c r="OZ348" s="249"/>
      <c r="PA348" s="249"/>
      <c r="PB348" s="249"/>
      <c r="PC348" s="249"/>
      <c r="PD348" s="249"/>
      <c r="PE348" s="249"/>
      <c r="PF348" s="249"/>
      <c r="PG348" s="249"/>
      <c r="PH348" s="249"/>
      <c r="PI348" s="249"/>
      <c r="PJ348" s="249"/>
      <c r="PK348" s="249"/>
      <c r="PL348" s="249"/>
      <c r="PM348" s="249"/>
      <c r="PN348" s="249"/>
      <c r="PO348" s="249"/>
      <c r="PP348" s="249"/>
      <c r="PQ348" s="249"/>
      <c r="PR348" s="249"/>
      <c r="PS348" s="249"/>
      <c r="PT348" s="249"/>
      <c r="PU348" s="249"/>
      <c r="PV348" s="249"/>
      <c r="PW348" s="249"/>
      <c r="PX348" s="249"/>
      <c r="PY348" s="249"/>
      <c r="PZ348" s="249"/>
      <c r="QA348" s="249"/>
      <c r="QB348" s="249"/>
      <c r="QC348" s="249"/>
      <c r="QD348" s="249"/>
      <c r="QE348" s="249"/>
      <c r="QF348" s="249"/>
      <c r="QG348" s="249"/>
      <c r="QH348" s="249"/>
      <c r="QI348" s="249"/>
      <c r="QJ348" s="249"/>
      <c r="QK348" s="249"/>
      <c r="QL348" s="249"/>
      <c r="QM348" s="249"/>
      <c r="QN348" s="249"/>
      <c r="QO348" s="249"/>
      <c r="QP348" s="249"/>
      <c r="QQ348" s="249"/>
      <c r="QR348" s="249"/>
      <c r="QS348" s="249"/>
      <c r="QT348" s="249"/>
      <c r="QU348" s="249"/>
      <c r="QV348" s="249"/>
      <c r="QW348" s="249"/>
      <c r="QX348" s="249"/>
      <c r="QY348" s="249"/>
      <c r="QZ348" s="249"/>
      <c r="RA348" s="249"/>
      <c r="RB348" s="249"/>
      <c r="RC348" s="249"/>
      <c r="RD348" s="249"/>
      <c r="RE348" s="249"/>
      <c r="RF348" s="249"/>
      <c r="RG348" s="249"/>
      <c r="RH348" s="249"/>
      <c r="RI348" s="249"/>
      <c r="RJ348" s="249"/>
      <c r="RK348" s="249"/>
      <c r="RL348" s="249"/>
      <c r="RM348" s="249"/>
      <c r="RN348" s="249"/>
      <c r="RO348" s="249"/>
      <c r="RP348" s="249"/>
      <c r="RQ348" s="249"/>
      <c r="RR348" s="249"/>
      <c r="RS348" s="249"/>
      <c r="RT348" s="249"/>
      <c r="RU348" s="249"/>
      <c r="RV348" s="249"/>
      <c r="RW348" s="249"/>
      <c r="RX348" s="249"/>
      <c r="RY348" s="249"/>
      <c r="RZ348" s="249"/>
      <c r="SA348" s="249"/>
      <c r="SB348" s="249"/>
      <c r="SC348" s="249"/>
      <c r="SD348" s="249"/>
      <c r="SE348" s="249"/>
      <c r="SF348" s="249"/>
      <c r="SG348" s="249"/>
      <c r="SH348" s="249"/>
      <c r="SI348" s="249"/>
      <c r="SJ348" s="249"/>
      <c r="SK348" s="249"/>
      <c r="SL348" s="249"/>
      <c r="SM348" s="249"/>
      <c r="SN348" s="249"/>
      <c r="SO348" s="249"/>
      <c r="SP348" s="249"/>
      <c r="SQ348" s="249"/>
      <c r="SR348" s="249"/>
      <c r="SS348" s="249"/>
      <c r="ST348" s="249"/>
      <c r="SU348" s="249"/>
      <c r="SV348" s="249"/>
      <c r="SW348" s="249"/>
      <c r="SX348" s="249"/>
      <c r="SY348" s="249"/>
      <c r="SZ348" s="249"/>
      <c r="TA348" s="249"/>
      <c r="TB348" s="249"/>
      <c r="TC348" s="249"/>
      <c r="TD348" s="249"/>
      <c r="TE348" s="249"/>
      <c r="TF348" s="249"/>
      <c r="TG348" s="249"/>
      <c r="TH348" s="249"/>
      <c r="TI348" s="249"/>
      <c r="TJ348" s="249"/>
      <c r="TK348" s="249"/>
      <c r="TL348" s="249"/>
      <c r="TM348" s="249"/>
      <c r="TN348" s="249"/>
      <c r="TO348" s="249"/>
      <c r="TP348" s="249"/>
      <c r="TQ348" s="249"/>
      <c r="TR348" s="249"/>
      <c r="TS348" s="249"/>
      <c r="TT348" s="249"/>
      <c r="TU348" s="249"/>
      <c r="TV348" s="249"/>
      <c r="TW348" s="249"/>
      <c r="TX348" s="249"/>
      <c r="TY348" s="249"/>
      <c r="TZ348" s="249"/>
      <c r="UA348" s="249"/>
      <c r="UB348" s="249"/>
      <c r="UC348" s="249"/>
      <c r="UD348" s="249"/>
      <c r="UE348" s="249"/>
      <c r="UF348" s="249"/>
      <c r="UG348" s="249"/>
      <c r="UH348" s="249"/>
      <c r="UI348" s="249"/>
      <c r="UJ348" s="249"/>
      <c r="UK348" s="249"/>
      <c r="UL348" s="249"/>
      <c r="UM348" s="249"/>
      <c r="UN348" s="249"/>
      <c r="UO348" s="249"/>
      <c r="UP348" s="249"/>
      <c r="UQ348" s="249"/>
      <c r="UR348" s="249"/>
      <c r="US348" s="249"/>
      <c r="UT348" s="249"/>
      <c r="UU348" s="249"/>
      <c r="UV348" s="249"/>
      <c r="UW348" s="249"/>
      <c r="UX348" s="249"/>
      <c r="UY348" s="249"/>
      <c r="UZ348" s="249"/>
      <c r="VA348" s="249"/>
      <c r="VB348" s="249"/>
      <c r="VC348" s="249"/>
      <c r="VD348" s="249"/>
      <c r="VE348" s="249"/>
      <c r="VF348" s="249"/>
      <c r="VG348" s="249"/>
      <c r="VH348" s="249"/>
      <c r="VI348" s="249"/>
      <c r="VJ348" s="249"/>
      <c r="VK348" s="249"/>
      <c r="VL348" s="249"/>
      <c r="VM348" s="249"/>
      <c r="VN348" s="249"/>
      <c r="VO348" s="249"/>
      <c r="VP348" s="249"/>
      <c r="VQ348" s="249"/>
      <c r="VR348" s="249"/>
      <c r="VS348" s="249"/>
      <c r="VT348" s="249"/>
      <c r="VU348" s="249"/>
      <c r="VV348" s="249"/>
      <c r="VW348" s="249"/>
      <c r="VX348" s="249"/>
      <c r="VY348" s="249"/>
      <c r="VZ348" s="249"/>
      <c r="WA348" s="249"/>
      <c r="WB348" s="249"/>
      <c r="WC348" s="249"/>
      <c r="WD348" s="249"/>
      <c r="WE348" s="249"/>
      <c r="WF348" s="249"/>
      <c r="WG348" s="249"/>
      <c r="WH348" s="249"/>
      <c r="WI348" s="249"/>
      <c r="WJ348" s="249"/>
      <c r="WK348" s="249"/>
      <c r="WL348" s="249"/>
      <c r="WM348" s="249"/>
      <c r="WN348" s="249"/>
      <c r="WO348" s="249"/>
      <c r="WP348" s="249"/>
      <c r="WQ348" s="249"/>
      <c r="WR348" s="249"/>
      <c r="WS348" s="249"/>
      <c r="WT348" s="249"/>
      <c r="WU348" s="249"/>
      <c r="WV348" s="249"/>
      <c r="WW348" s="249"/>
      <c r="WX348" s="249"/>
      <c r="WY348" s="249"/>
      <c r="WZ348" s="249"/>
      <c r="XA348" s="249"/>
      <c r="XB348" s="249"/>
      <c r="XC348" s="249"/>
      <c r="XD348" s="249"/>
      <c r="XE348" s="249"/>
      <c r="XF348" s="249"/>
      <c r="XG348" s="249"/>
      <c r="XH348" s="249"/>
      <c r="XI348" s="249"/>
      <c r="XJ348" s="249"/>
      <c r="XK348" s="249"/>
      <c r="XL348" s="249"/>
      <c r="XM348" s="249"/>
      <c r="XN348" s="249"/>
      <c r="XO348" s="249"/>
      <c r="XP348" s="249"/>
      <c r="XQ348" s="249"/>
      <c r="XR348" s="249"/>
      <c r="XS348" s="249"/>
      <c r="XT348" s="249"/>
      <c r="XU348" s="249"/>
      <c r="XV348" s="249"/>
      <c r="XW348" s="249"/>
      <c r="XX348" s="249"/>
      <c r="XY348" s="249"/>
      <c r="XZ348" s="249"/>
      <c r="YA348" s="249"/>
      <c r="YB348" s="249"/>
      <c r="YC348" s="249"/>
      <c r="YD348" s="249"/>
      <c r="YE348" s="249"/>
      <c r="YF348" s="249"/>
      <c r="YG348" s="249"/>
      <c r="YH348" s="249"/>
      <c r="YI348" s="249"/>
      <c r="YJ348" s="249"/>
      <c r="YK348" s="249"/>
      <c r="YL348" s="249"/>
      <c r="YM348" s="249"/>
      <c r="YN348" s="249"/>
      <c r="YO348" s="249"/>
      <c r="YP348" s="249"/>
      <c r="YQ348" s="249"/>
      <c r="YR348" s="249"/>
      <c r="YS348" s="249"/>
      <c r="YT348" s="249"/>
      <c r="YU348" s="249"/>
      <c r="YV348" s="249"/>
      <c r="YW348" s="249"/>
      <c r="YX348" s="249"/>
      <c r="YY348" s="249"/>
      <c r="YZ348" s="249"/>
      <c r="ZA348" s="249"/>
      <c r="ZB348" s="249"/>
      <c r="ZC348" s="249"/>
      <c r="ZD348" s="249"/>
      <c r="ZE348" s="249"/>
      <c r="ZF348" s="249"/>
      <c r="ZG348" s="249"/>
      <c r="ZH348" s="249"/>
      <c r="ZI348" s="249"/>
      <c r="ZJ348" s="249"/>
      <c r="ZK348" s="249"/>
      <c r="ZL348" s="249"/>
      <c r="ZM348" s="249"/>
      <c r="ZN348" s="249"/>
      <c r="ZO348" s="249"/>
      <c r="ZP348" s="249"/>
      <c r="ZQ348" s="249"/>
      <c r="ZR348" s="249"/>
      <c r="ZS348" s="249"/>
      <c r="ZT348" s="249"/>
      <c r="ZU348" s="249"/>
      <c r="ZV348" s="249"/>
      <c r="ZW348" s="249"/>
      <c r="ZX348" s="249"/>
      <c r="ZY348" s="249"/>
      <c r="ZZ348" s="249"/>
      <c r="AAA348" s="249"/>
      <c r="AAB348" s="249"/>
      <c r="AAC348" s="249"/>
      <c r="AAD348" s="249"/>
      <c r="AAE348" s="249"/>
      <c r="AAF348" s="249"/>
      <c r="AAG348" s="249"/>
      <c r="AAH348" s="249"/>
      <c r="AAI348" s="249"/>
      <c r="AAJ348" s="249"/>
      <c r="AAK348" s="249"/>
      <c r="AAL348" s="249"/>
      <c r="AAM348" s="249"/>
      <c r="AAN348" s="249"/>
      <c r="AAO348" s="249"/>
      <c r="AAP348" s="249"/>
      <c r="AAQ348" s="249"/>
      <c r="AAR348" s="249"/>
      <c r="AAS348" s="249"/>
      <c r="AAT348" s="249"/>
      <c r="AAU348" s="249"/>
      <c r="AAV348" s="249"/>
      <c r="AAW348" s="249"/>
      <c r="AAX348" s="249"/>
      <c r="AAY348" s="249"/>
      <c r="AAZ348" s="249"/>
      <c r="ABA348" s="249"/>
      <c r="ABB348" s="249"/>
      <c r="ABC348" s="249"/>
      <c r="ABD348" s="249"/>
      <c r="ABE348" s="249"/>
      <c r="ABF348" s="249"/>
      <c r="ABG348" s="249"/>
      <c r="ABH348" s="249"/>
      <c r="ABI348" s="249"/>
      <c r="ABJ348" s="249"/>
      <c r="ABK348" s="249"/>
      <c r="ABL348" s="249"/>
      <c r="ABM348" s="249"/>
      <c r="ABN348" s="249"/>
      <c r="ABO348" s="249"/>
      <c r="ABP348" s="249"/>
      <c r="ABQ348" s="249"/>
      <c r="ABR348" s="249"/>
      <c r="ABS348" s="249"/>
      <c r="ABT348" s="249"/>
      <c r="ABU348" s="249"/>
      <c r="ABV348" s="249"/>
      <c r="ABW348" s="249"/>
      <c r="ABX348" s="249"/>
      <c r="ABY348" s="249"/>
      <c r="ABZ348" s="249"/>
      <c r="ACA348" s="249"/>
      <c r="ACB348" s="249"/>
      <c r="ACC348" s="249"/>
      <c r="ACD348" s="249"/>
      <c r="ACE348" s="249"/>
      <c r="ACF348" s="249"/>
      <c r="ACG348" s="249"/>
      <c r="ACH348" s="249"/>
      <c r="ACI348" s="249"/>
      <c r="ACJ348" s="249"/>
      <c r="ACK348" s="249"/>
      <c r="ACL348" s="249"/>
      <c r="ACM348" s="249"/>
      <c r="ACN348" s="249"/>
      <c r="ACO348" s="249"/>
      <c r="ACP348" s="249"/>
      <c r="ACQ348" s="249"/>
      <c r="ACR348" s="249"/>
      <c r="ACS348" s="249"/>
      <c r="ACT348" s="249"/>
      <c r="ACU348" s="249"/>
      <c r="ACV348" s="249"/>
      <c r="ACW348" s="249"/>
      <c r="ACX348" s="249"/>
      <c r="ACY348" s="249"/>
      <c r="ACZ348" s="249"/>
      <c r="ADA348" s="249"/>
      <c r="ADB348" s="249"/>
      <c r="ADC348" s="249"/>
      <c r="ADD348" s="249"/>
      <c r="ADE348" s="249"/>
      <c r="ADF348" s="249"/>
      <c r="ADG348" s="249"/>
      <c r="ADH348" s="249"/>
      <c r="ADI348" s="249"/>
      <c r="ADJ348" s="249"/>
      <c r="ADK348" s="249"/>
      <c r="ADL348" s="249"/>
      <c r="ADM348" s="249"/>
      <c r="ADN348" s="249"/>
      <c r="ADO348" s="249"/>
      <c r="ADP348" s="249"/>
      <c r="ADQ348" s="249"/>
      <c r="ADR348" s="249"/>
      <c r="ADS348" s="249"/>
      <c r="ADT348" s="249"/>
      <c r="ADU348" s="249"/>
      <c r="ADV348" s="249"/>
      <c r="ADW348" s="249"/>
      <c r="ADX348" s="249"/>
      <c r="ADY348" s="249"/>
      <c r="ADZ348" s="249"/>
      <c r="AEA348" s="249"/>
      <c r="AEB348" s="249"/>
      <c r="AEC348" s="249"/>
      <c r="AED348" s="249"/>
      <c r="AEE348" s="249"/>
      <c r="AEF348" s="249"/>
      <c r="AEG348" s="249"/>
      <c r="AEH348" s="249"/>
      <c r="AEI348" s="249"/>
      <c r="AEJ348" s="249"/>
      <c r="AEK348" s="249"/>
      <c r="AEL348" s="249"/>
      <c r="AEM348" s="249"/>
      <c r="AEN348" s="249"/>
      <c r="AEO348" s="249"/>
      <c r="AEP348" s="249"/>
      <c r="AEQ348" s="249"/>
      <c r="AER348" s="249"/>
      <c r="AES348" s="249"/>
      <c r="AET348" s="249"/>
      <c r="AEU348" s="249"/>
      <c r="AEV348" s="249"/>
      <c r="AEW348" s="249"/>
      <c r="AEX348" s="249"/>
      <c r="AEY348" s="249"/>
      <c r="AEZ348" s="249"/>
      <c r="AFA348" s="249"/>
      <c r="AFB348" s="249"/>
      <c r="AFC348" s="249"/>
      <c r="AFD348" s="249"/>
      <c r="AFE348" s="249"/>
      <c r="AFF348" s="249"/>
      <c r="AFG348" s="249"/>
      <c r="AFH348" s="249"/>
      <c r="AFI348" s="249"/>
      <c r="AFJ348" s="249"/>
      <c r="AFK348" s="249"/>
      <c r="AFL348" s="249"/>
      <c r="AFM348" s="249"/>
      <c r="AFN348" s="249"/>
      <c r="AFO348" s="249"/>
      <c r="AFP348" s="249"/>
      <c r="AFQ348" s="249"/>
      <c r="AFR348" s="249"/>
      <c r="AFS348" s="249"/>
      <c r="AFT348" s="249"/>
      <c r="AFU348" s="249"/>
      <c r="AFV348" s="249"/>
      <c r="AFW348" s="249"/>
      <c r="AFX348" s="249"/>
      <c r="AFY348" s="249"/>
      <c r="AFZ348" s="249"/>
      <c r="AGA348" s="249"/>
      <c r="AGB348" s="249"/>
      <c r="AGC348" s="249"/>
      <c r="AGD348" s="249"/>
      <c r="AGE348" s="249"/>
      <c r="AGF348" s="249"/>
      <c r="AGG348" s="249"/>
      <c r="AGH348" s="249"/>
      <c r="AGI348" s="249"/>
      <c r="AGJ348" s="249"/>
      <c r="AGK348" s="249"/>
      <c r="AGL348" s="249"/>
      <c r="AGM348" s="249"/>
      <c r="AGN348" s="249"/>
      <c r="AGO348" s="249"/>
      <c r="AGP348" s="249"/>
      <c r="AGQ348" s="249"/>
      <c r="AGR348" s="249"/>
      <c r="AGS348" s="249"/>
      <c r="AGT348" s="249"/>
      <c r="AGU348" s="249"/>
      <c r="AGV348" s="249"/>
      <c r="AGW348" s="249"/>
      <c r="AGX348" s="249"/>
      <c r="AGY348" s="249"/>
      <c r="AGZ348" s="249"/>
      <c r="AHA348" s="249"/>
      <c r="AHB348" s="249"/>
      <c r="AHC348" s="249"/>
      <c r="AHD348" s="249"/>
      <c r="AHE348" s="249"/>
      <c r="AHF348" s="249"/>
      <c r="AHG348" s="249"/>
      <c r="AHH348" s="249"/>
      <c r="AHI348" s="249"/>
      <c r="AHJ348" s="249"/>
      <c r="AHK348" s="249"/>
      <c r="AHL348" s="249"/>
      <c r="AHM348" s="249"/>
      <c r="AHN348" s="249"/>
      <c r="AHO348" s="249"/>
      <c r="AHP348" s="249"/>
      <c r="AHQ348" s="249"/>
      <c r="AHR348" s="249"/>
      <c r="AHS348" s="249"/>
      <c r="AHT348" s="249"/>
      <c r="AHU348" s="249"/>
      <c r="AHV348" s="249"/>
      <c r="AHW348" s="249"/>
      <c r="AHX348" s="249"/>
      <c r="AHY348" s="249"/>
      <c r="AHZ348" s="249"/>
      <c r="AIA348" s="249"/>
      <c r="AIB348" s="249"/>
      <c r="AIC348" s="249"/>
      <c r="AID348" s="249"/>
      <c r="AIE348" s="249"/>
      <c r="AIF348" s="249"/>
      <c r="AIG348" s="249"/>
      <c r="AIH348" s="249"/>
      <c r="AII348" s="249"/>
      <c r="AIJ348" s="249"/>
      <c r="AIK348" s="249"/>
      <c r="AIL348" s="249"/>
      <c r="AIM348" s="249"/>
      <c r="AIN348" s="249"/>
      <c r="AIO348" s="249"/>
      <c r="AIP348" s="249"/>
      <c r="AIQ348" s="249"/>
      <c r="AIR348" s="249"/>
      <c r="AIS348" s="249"/>
      <c r="AIT348" s="249"/>
      <c r="AIU348" s="249"/>
      <c r="AIV348" s="249"/>
      <c r="AIW348" s="249"/>
      <c r="AIX348" s="249"/>
      <c r="AIY348" s="249"/>
      <c r="AIZ348" s="249"/>
      <c r="AJA348" s="249"/>
      <c r="AJB348" s="249"/>
      <c r="AJC348" s="249"/>
      <c r="AJD348" s="249"/>
      <c r="AJE348" s="249"/>
      <c r="AJF348" s="249"/>
      <c r="AJG348" s="249"/>
      <c r="AJH348" s="249"/>
      <c r="AJI348" s="249"/>
      <c r="AJJ348" s="249"/>
      <c r="AJK348" s="249"/>
      <c r="AJL348" s="249"/>
      <c r="AJM348" s="249"/>
      <c r="AJN348" s="249"/>
      <c r="AJO348" s="249"/>
      <c r="AJP348" s="249"/>
      <c r="AJQ348" s="249"/>
      <c r="AJR348" s="249"/>
      <c r="AJS348" s="249"/>
      <c r="AJT348" s="249"/>
      <c r="AJU348" s="249"/>
      <c r="AJV348" s="249"/>
      <c r="AJW348" s="249"/>
      <c r="AJX348" s="249"/>
      <c r="AJY348" s="249"/>
      <c r="AJZ348" s="249"/>
      <c r="AKA348" s="249"/>
      <c r="AKB348" s="249"/>
      <c r="AKC348" s="249"/>
      <c r="AKD348" s="249"/>
      <c r="AKE348" s="249"/>
      <c r="AKF348" s="249"/>
      <c r="AKG348" s="249"/>
      <c r="AKH348" s="249"/>
      <c r="AKI348" s="249"/>
      <c r="AKJ348" s="249"/>
      <c r="AKK348" s="249"/>
      <c r="AKL348" s="249"/>
      <c r="AKM348" s="249"/>
      <c r="AKN348" s="249"/>
      <c r="AKO348" s="249"/>
      <c r="AKP348" s="249"/>
      <c r="AKQ348" s="249"/>
      <c r="AKR348" s="249"/>
      <c r="AKS348" s="249"/>
      <c r="AKT348" s="249"/>
      <c r="AKU348" s="249"/>
      <c r="AKV348" s="249"/>
      <c r="AKW348" s="249"/>
      <c r="AKX348" s="249"/>
      <c r="AKY348" s="249"/>
      <c r="AKZ348" s="249"/>
      <c r="ALA348" s="249"/>
      <c r="ALB348" s="249"/>
      <c r="ALC348" s="249"/>
      <c r="ALD348" s="249"/>
      <c r="ALE348" s="249"/>
      <c r="ALF348" s="249"/>
      <c r="ALG348" s="249"/>
      <c r="ALH348" s="249"/>
      <c r="ALI348" s="249"/>
      <c r="ALJ348" s="249"/>
      <c r="ALK348" s="249"/>
      <c r="ALL348" s="249"/>
      <c r="ALM348" s="249"/>
      <c r="ALN348" s="249"/>
      <c r="ALO348" s="249"/>
      <c r="ALP348" s="249"/>
      <c r="ALQ348" s="249"/>
      <c r="ALR348" s="249"/>
      <c r="ALS348" s="249"/>
      <c r="ALT348" s="249"/>
      <c r="ALU348" s="249"/>
      <c r="ALV348" s="249"/>
      <c r="ALW348" s="249"/>
      <c r="ALX348" s="249"/>
      <c r="ALY348" s="249"/>
      <c r="ALZ348" s="249"/>
      <c r="AMA348" s="249"/>
      <c r="AMB348" s="249"/>
      <c r="AMC348" s="249"/>
      <c r="AMD348" s="249"/>
      <c r="AME348" s="249"/>
      <c r="AMF348" s="249"/>
      <c r="AMG348" s="249"/>
      <c r="AMH348" s="249"/>
      <c r="AMI348" s="249"/>
      <c r="AMJ348" s="249"/>
      <c r="AMK348" s="249"/>
      <c r="AML348" s="249"/>
      <c r="AMM348" s="249"/>
      <c r="AMN348" s="249"/>
      <c r="AMO348" s="249"/>
      <c r="AMP348" s="249"/>
      <c r="AMQ348" s="249"/>
      <c r="AMR348" s="249"/>
      <c r="AMS348" s="249"/>
      <c r="AMT348" s="249"/>
      <c r="AMU348" s="249"/>
      <c r="AMV348" s="249"/>
      <c r="AMW348" s="249"/>
      <c r="AMX348" s="249"/>
      <c r="AMY348" s="249"/>
      <c r="AMZ348" s="249"/>
      <c r="ANA348" s="249"/>
      <c r="ANB348" s="249"/>
      <c r="ANC348" s="249"/>
      <c r="AND348" s="249"/>
      <c r="ANE348" s="249"/>
      <c r="ANF348" s="249"/>
      <c r="ANG348" s="249"/>
      <c r="ANH348" s="249"/>
      <c r="ANI348" s="249"/>
      <c r="ANJ348" s="249"/>
      <c r="ANK348" s="249"/>
      <c r="ANL348" s="249"/>
      <c r="ANM348" s="249"/>
      <c r="ANN348" s="249"/>
      <c r="ANO348" s="249"/>
      <c r="ANP348" s="249"/>
      <c r="ANQ348" s="249"/>
      <c r="ANR348" s="249"/>
      <c r="ANS348" s="249"/>
      <c r="ANT348" s="249"/>
      <c r="ANU348" s="249"/>
      <c r="ANV348" s="249"/>
      <c r="ANW348" s="249"/>
      <c r="ANX348" s="249"/>
      <c r="ANY348" s="249"/>
      <c r="ANZ348" s="249"/>
      <c r="AOA348" s="249"/>
      <c r="AOB348" s="249"/>
      <c r="AOC348" s="249"/>
      <c r="AOD348" s="249"/>
      <c r="AOE348" s="249"/>
      <c r="AOF348" s="249"/>
      <c r="AOG348" s="249"/>
      <c r="AOH348" s="249"/>
      <c r="AOI348" s="249"/>
      <c r="AOJ348" s="249"/>
      <c r="AOK348" s="249"/>
      <c r="AOL348" s="249"/>
      <c r="AOM348" s="249"/>
      <c r="AON348" s="249"/>
      <c r="AOO348" s="249"/>
      <c r="AOP348" s="249"/>
      <c r="AOQ348" s="249"/>
      <c r="AOR348" s="249"/>
      <c r="AOS348" s="249"/>
      <c r="AOT348" s="249"/>
      <c r="AOU348" s="249"/>
      <c r="AOV348" s="249"/>
      <c r="AOW348" s="249"/>
      <c r="AOX348" s="249"/>
      <c r="AOY348" s="249"/>
      <c r="AOZ348" s="249"/>
      <c r="APA348" s="249"/>
      <c r="APB348" s="249"/>
      <c r="APC348" s="249"/>
      <c r="APD348" s="249"/>
      <c r="APE348" s="249"/>
      <c r="APF348" s="249"/>
      <c r="APG348" s="249"/>
      <c r="APH348" s="249"/>
      <c r="API348" s="249"/>
      <c r="APJ348" s="249"/>
      <c r="APK348" s="249"/>
      <c r="APL348" s="249"/>
      <c r="APM348" s="249"/>
      <c r="APN348" s="249"/>
      <c r="APO348" s="249"/>
      <c r="APP348" s="249"/>
    </row>
    <row r="349" spans="1:1108" s="421" customFormat="1">
      <c r="A349" s="42">
        <v>632</v>
      </c>
      <c r="B349" s="168">
        <v>335</v>
      </c>
      <c r="C349" s="102" t="s">
        <v>615</v>
      </c>
      <c r="D349" s="174" t="s">
        <v>1747</v>
      </c>
      <c r="E349" s="74" t="s">
        <v>1748</v>
      </c>
      <c r="F349" s="302" t="s">
        <v>1764</v>
      </c>
      <c r="G349" s="310" t="s">
        <v>1763</v>
      </c>
      <c r="H349" s="310" t="s">
        <v>1773</v>
      </c>
      <c r="I349" s="310" t="s">
        <v>1765</v>
      </c>
      <c r="J349" s="173" t="s">
        <v>1767</v>
      </c>
      <c r="K349" s="173" t="s">
        <v>1768</v>
      </c>
      <c r="L349" s="74" t="s">
        <v>1769</v>
      </c>
      <c r="M349" s="10" t="s">
        <v>1770</v>
      </c>
      <c r="N349" s="74" t="s">
        <v>322</v>
      </c>
      <c r="O349" s="177">
        <v>101092</v>
      </c>
      <c r="P349" s="401"/>
      <c r="Q349" s="401" t="s">
        <v>0</v>
      </c>
      <c r="R349" s="401"/>
      <c r="S349" s="109" t="s">
        <v>0</v>
      </c>
      <c r="T349" s="109">
        <v>6.5</v>
      </c>
      <c r="U349" s="109" t="s">
        <v>0</v>
      </c>
      <c r="V349" s="109">
        <v>13</v>
      </c>
      <c r="W349" s="109" t="s">
        <v>0</v>
      </c>
      <c r="X349" s="109">
        <v>7</v>
      </c>
      <c r="Y349" s="109" t="s">
        <v>0</v>
      </c>
      <c r="Z349" s="109"/>
      <c r="AA349" s="109" t="s">
        <v>0</v>
      </c>
      <c r="AB349" s="109"/>
      <c r="AC349" s="109" t="s">
        <v>0</v>
      </c>
      <c r="AD349" s="109"/>
      <c r="AE349" s="109" t="s">
        <v>0</v>
      </c>
      <c r="AF349" s="77"/>
      <c r="AG349" s="78"/>
      <c r="AH349" s="78"/>
      <c r="AI349" s="77" t="s">
        <v>0</v>
      </c>
      <c r="AJ349" s="78"/>
      <c r="AK349" s="78"/>
      <c r="AL349" s="25" t="s">
        <v>11</v>
      </c>
      <c r="AM349" s="25"/>
      <c r="AN349" s="25"/>
      <c r="AO349" s="25"/>
      <c r="AP349" s="111">
        <v>1</v>
      </c>
      <c r="AQ349" s="111" t="s">
        <v>7</v>
      </c>
      <c r="AR349" s="83"/>
      <c r="AS349" s="83"/>
      <c r="AT349" s="265"/>
      <c r="AU349" s="266"/>
      <c r="AV349" s="266"/>
      <c r="AW349" s="74" t="s">
        <v>206</v>
      </c>
      <c r="AX349" s="74" t="s">
        <v>207</v>
      </c>
      <c r="AY349" s="74" t="s">
        <v>208</v>
      </c>
      <c r="AZ349" s="74" t="s">
        <v>209</v>
      </c>
      <c r="BA349" s="152" t="s">
        <v>12</v>
      </c>
      <c r="BB349" s="419" t="s">
        <v>1520</v>
      </c>
      <c r="BC349" s="419" t="s">
        <v>1521</v>
      </c>
      <c r="BD349" s="419" t="s">
        <v>1522</v>
      </c>
      <c r="BE349" s="95" t="s">
        <v>1748</v>
      </c>
      <c r="BF349" s="96" t="s">
        <v>1757</v>
      </c>
      <c r="BG349" s="96" t="s">
        <v>1758</v>
      </c>
      <c r="BH349" s="96" t="s">
        <v>1759</v>
      </c>
      <c r="BI349" s="253"/>
      <c r="BJ349" s="253"/>
      <c r="BK349" s="253"/>
      <c r="BL349" s="253"/>
      <c r="BM349" s="154" t="s">
        <v>323</v>
      </c>
      <c r="BN349" s="157" t="s">
        <v>324</v>
      </c>
      <c r="BO349" s="157" t="s">
        <v>323</v>
      </c>
      <c r="BP349" s="157" t="s">
        <v>325</v>
      </c>
      <c r="BQ349" s="154" t="s">
        <v>326</v>
      </c>
      <c r="BR349" s="245" t="s">
        <v>327</v>
      </c>
      <c r="BS349" s="121" t="s">
        <v>328</v>
      </c>
      <c r="BT349" s="121" t="s">
        <v>329</v>
      </c>
      <c r="BU349" s="121" t="s">
        <v>323</v>
      </c>
      <c r="BV349" s="121" t="s">
        <v>324</v>
      </c>
      <c r="BW349" s="121" t="s">
        <v>323</v>
      </c>
      <c r="BX349" s="121" t="s">
        <v>325</v>
      </c>
      <c r="BY349" s="121" t="s">
        <v>283</v>
      </c>
      <c r="BZ349" s="154"/>
      <c r="CA349" s="154"/>
      <c r="CB349" s="154"/>
      <c r="CC349" s="154"/>
      <c r="CD349" s="154"/>
      <c r="CE349" s="154"/>
      <c r="CF349" s="154"/>
      <c r="CG349" s="154"/>
      <c r="CH349" s="154"/>
      <c r="CI349" s="154"/>
      <c r="CJ349" s="154"/>
      <c r="CK349" s="91"/>
      <c r="CL349" s="91"/>
      <c r="CM349" s="91"/>
      <c r="CN349" s="91"/>
      <c r="CO349" s="91"/>
      <c r="CP349" s="91"/>
      <c r="CQ349" s="91"/>
      <c r="CR349" s="91"/>
      <c r="CS349" s="91"/>
      <c r="CT349" s="91"/>
      <c r="CU349" s="91"/>
      <c r="CV349" s="91"/>
      <c r="CW349" s="91"/>
      <c r="CX349" s="91"/>
      <c r="CY349" s="91"/>
      <c r="CZ349" s="91"/>
      <c r="DA349" s="92"/>
      <c r="DB349" s="92"/>
      <c r="DC349" s="92"/>
      <c r="DD349" s="92"/>
      <c r="DE349" s="91" t="s">
        <v>12</v>
      </c>
      <c r="DF349" s="92"/>
      <c r="DG349" s="91"/>
      <c r="DH349" s="91"/>
      <c r="DI349" s="92"/>
      <c r="DJ349" s="91"/>
      <c r="DK349" s="91"/>
      <c r="DL349" s="91"/>
      <c r="DM349" s="127" t="s">
        <v>283</v>
      </c>
      <c r="DN349" s="127" t="s">
        <v>283</v>
      </c>
      <c r="DO349" s="127" t="s">
        <v>283</v>
      </c>
      <c r="DP349" s="127"/>
      <c r="DQ349" s="91"/>
      <c r="DR349" s="91"/>
      <c r="DS349" s="91"/>
      <c r="DT349" s="91"/>
      <c r="DU349" s="91"/>
      <c r="DV349" s="91"/>
      <c r="DW349" s="91"/>
      <c r="DX349" s="91"/>
      <c r="DY349" s="91"/>
      <c r="DZ349" s="91"/>
      <c r="EA349" s="91"/>
      <c r="EB349" s="91"/>
      <c r="EC349" s="91"/>
      <c r="ED349" s="91"/>
      <c r="EE349" s="91"/>
      <c r="EF349" s="91"/>
      <c r="EG349" s="94"/>
      <c r="EH349" s="94"/>
      <c r="EI349" s="95"/>
      <c r="EJ349" s="95"/>
      <c r="EK349" s="96"/>
      <c r="EL349" s="74"/>
      <c r="EM349" s="74"/>
      <c r="EN349" s="137"/>
      <c r="EO349" s="185"/>
      <c r="EP349" s="185"/>
      <c r="EQ349" s="185" t="s">
        <v>1771</v>
      </c>
      <c r="ER349" s="185" t="s">
        <v>1772</v>
      </c>
      <c r="ES349" s="185" t="s">
        <v>1771</v>
      </c>
      <c r="ET349" s="185"/>
      <c r="EU349" s="185"/>
      <c r="EV349" s="137"/>
      <c r="EW349" s="137"/>
      <c r="EX349" s="356" t="s">
        <v>616</v>
      </c>
      <c r="EY349" s="356"/>
      <c r="EZ349" s="356"/>
      <c r="FA349" s="356"/>
      <c r="FB349" s="356"/>
      <c r="FC349" s="356"/>
      <c r="FD349" s="356"/>
      <c r="FE349" s="356"/>
      <c r="FF349" s="248"/>
      <c r="FG349" s="248"/>
      <c r="FH349" s="248"/>
      <c r="FI349" s="248"/>
      <c r="FJ349" s="248"/>
      <c r="FK349" s="248"/>
      <c r="FL349" s="135">
        <v>1</v>
      </c>
      <c r="FM349" s="136"/>
      <c r="FN349" s="136"/>
      <c r="FO349" s="136"/>
      <c r="FP349" s="136"/>
      <c r="FQ349" s="136"/>
      <c r="FR349" s="136"/>
      <c r="FS349" s="136"/>
      <c r="FT349" s="136"/>
      <c r="FU349" s="136"/>
      <c r="FV349" s="136"/>
      <c r="FW349" s="249"/>
      <c r="FX349" s="249"/>
      <c r="FY349" s="249"/>
      <c r="FZ349" s="249"/>
      <c r="GA349" s="249"/>
      <c r="GB349" s="249"/>
      <c r="GC349" s="249"/>
      <c r="GD349" s="249"/>
      <c r="GE349" s="249"/>
      <c r="GF349" s="249"/>
      <c r="GG349" s="249"/>
      <c r="GH349" s="249"/>
      <c r="GI349" s="249"/>
      <c r="GJ349" s="249"/>
      <c r="GK349" s="249"/>
      <c r="GL349" s="249"/>
      <c r="GM349" s="249"/>
      <c r="GN349" s="249"/>
      <c r="GO349" s="249"/>
      <c r="GP349" s="249"/>
      <c r="GQ349" s="249"/>
      <c r="GR349" s="249"/>
      <c r="GS349" s="249"/>
      <c r="GT349" s="249"/>
      <c r="GU349" s="249"/>
      <c r="GV349" s="249"/>
      <c r="GW349" s="249"/>
      <c r="GX349" s="249"/>
      <c r="GY349" s="249"/>
      <c r="GZ349" s="249"/>
      <c r="HA349" s="249"/>
      <c r="HB349" s="249"/>
      <c r="HC349" s="249"/>
      <c r="HD349" s="249"/>
      <c r="HE349" s="249"/>
      <c r="HF349" s="249"/>
      <c r="HG349" s="249"/>
      <c r="HH349" s="249"/>
      <c r="HI349" s="249"/>
      <c r="HJ349" s="249"/>
      <c r="HK349" s="249"/>
      <c r="HL349" s="249"/>
      <c r="HM349" s="249"/>
      <c r="HN349" s="249"/>
      <c r="HO349" s="249"/>
      <c r="HP349" s="249"/>
      <c r="HQ349" s="249"/>
      <c r="HR349" s="249"/>
      <c r="HS349" s="249"/>
      <c r="HT349" s="249"/>
      <c r="HU349" s="249"/>
      <c r="HV349" s="249"/>
      <c r="HW349" s="249"/>
      <c r="HX349" s="249"/>
      <c r="HY349" s="249"/>
      <c r="HZ349" s="249"/>
      <c r="IA349" s="249"/>
      <c r="IB349" s="249"/>
      <c r="IC349" s="249"/>
      <c r="ID349" s="249"/>
      <c r="IE349" s="249"/>
      <c r="IF349" s="249"/>
      <c r="IG349" s="249"/>
      <c r="IH349" s="249"/>
      <c r="II349" s="249"/>
      <c r="IJ349" s="249"/>
      <c r="IK349" s="249"/>
      <c r="IL349" s="249"/>
      <c r="IM349" s="249"/>
      <c r="IN349" s="249"/>
      <c r="IO349" s="249"/>
      <c r="IP349" s="249"/>
      <c r="IQ349" s="249"/>
      <c r="IR349" s="249"/>
      <c r="IS349" s="249"/>
      <c r="IT349" s="249"/>
      <c r="IU349" s="249"/>
      <c r="IV349" s="249"/>
      <c r="IW349" s="249"/>
      <c r="IX349" s="249"/>
      <c r="IY349" s="249"/>
      <c r="IZ349" s="249"/>
      <c r="JA349" s="249"/>
      <c r="JB349" s="249"/>
      <c r="JC349" s="249"/>
      <c r="JD349" s="249"/>
      <c r="JE349" s="249"/>
      <c r="JF349" s="249"/>
      <c r="JG349" s="249"/>
      <c r="JH349" s="249"/>
      <c r="JI349" s="249"/>
      <c r="JJ349" s="249"/>
      <c r="JK349" s="249"/>
      <c r="JL349" s="249"/>
      <c r="JM349" s="249"/>
      <c r="JN349" s="249"/>
      <c r="JO349" s="249"/>
      <c r="JP349" s="249"/>
      <c r="JQ349" s="249"/>
      <c r="JR349" s="249"/>
      <c r="JS349" s="249"/>
      <c r="JT349" s="249"/>
      <c r="JU349" s="249"/>
      <c r="JV349" s="249"/>
      <c r="JW349" s="249"/>
      <c r="JX349" s="249"/>
      <c r="JY349" s="249"/>
      <c r="JZ349" s="249"/>
      <c r="KA349" s="249"/>
      <c r="KB349" s="249"/>
      <c r="KC349" s="249"/>
      <c r="KD349" s="249"/>
      <c r="KE349" s="249"/>
      <c r="KF349" s="249"/>
      <c r="KG349" s="249"/>
      <c r="KH349" s="249"/>
      <c r="KI349" s="249"/>
      <c r="KJ349" s="249"/>
      <c r="KK349" s="249"/>
      <c r="KL349" s="249"/>
      <c r="KM349" s="249"/>
      <c r="KN349" s="249"/>
      <c r="KO349" s="249"/>
      <c r="KP349" s="249"/>
      <c r="KQ349" s="249"/>
      <c r="KR349" s="249"/>
      <c r="KS349" s="249"/>
      <c r="KT349" s="249"/>
      <c r="KU349" s="249"/>
      <c r="KV349" s="249"/>
      <c r="KW349" s="249"/>
      <c r="KX349" s="249"/>
      <c r="KY349" s="249"/>
      <c r="KZ349" s="249"/>
      <c r="LA349" s="249"/>
      <c r="LB349" s="249"/>
      <c r="LC349" s="249"/>
      <c r="LD349" s="249"/>
      <c r="LE349" s="249"/>
      <c r="LF349" s="249"/>
      <c r="LG349" s="249"/>
      <c r="LH349" s="249"/>
      <c r="LI349" s="249"/>
      <c r="LJ349" s="249"/>
      <c r="LK349" s="249"/>
      <c r="LL349" s="249"/>
      <c r="LM349" s="249"/>
      <c r="LN349" s="249"/>
      <c r="LO349" s="249"/>
      <c r="LP349" s="249"/>
      <c r="LQ349" s="249"/>
      <c r="LR349" s="249"/>
      <c r="LS349" s="249"/>
      <c r="LT349" s="249"/>
      <c r="LU349" s="249"/>
      <c r="LV349" s="249"/>
      <c r="LW349" s="249"/>
      <c r="LX349" s="249"/>
      <c r="LY349" s="249"/>
      <c r="LZ349" s="249"/>
      <c r="MA349" s="249"/>
      <c r="MB349" s="249"/>
      <c r="MC349" s="249"/>
      <c r="MD349" s="249"/>
      <c r="ME349" s="249"/>
      <c r="MF349" s="249"/>
      <c r="MG349" s="249"/>
      <c r="MH349" s="249"/>
      <c r="MI349" s="249"/>
      <c r="MJ349" s="249"/>
      <c r="MK349" s="249"/>
      <c r="ML349" s="249"/>
      <c r="MM349" s="249"/>
      <c r="MN349" s="249"/>
      <c r="MO349" s="249"/>
      <c r="MP349" s="249"/>
      <c r="MQ349" s="249"/>
      <c r="MR349" s="249"/>
      <c r="MS349" s="249"/>
      <c r="MT349" s="249"/>
      <c r="MU349" s="249"/>
      <c r="MV349" s="249"/>
      <c r="MW349" s="249"/>
      <c r="MX349" s="249"/>
      <c r="MY349" s="249"/>
      <c r="MZ349" s="249"/>
      <c r="NA349" s="249"/>
      <c r="NB349" s="249"/>
      <c r="NC349" s="249"/>
      <c r="ND349" s="249"/>
      <c r="NE349" s="249"/>
      <c r="NF349" s="249"/>
      <c r="NG349" s="249"/>
      <c r="NH349" s="249"/>
      <c r="NI349" s="249"/>
      <c r="NJ349" s="249"/>
      <c r="NK349" s="249"/>
      <c r="NL349" s="249"/>
      <c r="NM349" s="249"/>
      <c r="NN349" s="249"/>
      <c r="NO349" s="249"/>
      <c r="NP349" s="249"/>
      <c r="NQ349" s="249"/>
      <c r="NR349" s="249"/>
      <c r="NS349" s="249"/>
      <c r="NT349" s="249"/>
      <c r="NU349" s="249"/>
      <c r="NV349" s="249"/>
      <c r="NW349" s="249"/>
      <c r="NX349" s="249"/>
      <c r="NY349" s="249"/>
      <c r="NZ349" s="249"/>
      <c r="OA349" s="249"/>
      <c r="OB349" s="249"/>
      <c r="OC349" s="249"/>
      <c r="OD349" s="249"/>
      <c r="OE349" s="249"/>
      <c r="OF349" s="249"/>
      <c r="OG349" s="249"/>
      <c r="OH349" s="249"/>
      <c r="OI349" s="249"/>
      <c r="OJ349" s="249"/>
      <c r="OK349" s="249"/>
      <c r="OL349" s="249"/>
      <c r="OM349" s="249"/>
      <c r="ON349" s="249"/>
      <c r="OO349" s="249"/>
      <c r="OP349" s="249"/>
      <c r="OQ349" s="249"/>
      <c r="OR349" s="249"/>
      <c r="OS349" s="249"/>
      <c r="OT349" s="249"/>
      <c r="OU349" s="249"/>
      <c r="OV349" s="249"/>
      <c r="OW349" s="249"/>
      <c r="OX349" s="249"/>
      <c r="OY349" s="249"/>
      <c r="OZ349" s="249"/>
      <c r="PA349" s="249"/>
      <c r="PB349" s="249"/>
      <c r="PC349" s="249"/>
      <c r="PD349" s="249"/>
      <c r="PE349" s="249"/>
      <c r="PF349" s="249"/>
      <c r="PG349" s="249"/>
      <c r="PH349" s="249"/>
      <c r="PI349" s="249"/>
      <c r="PJ349" s="249"/>
      <c r="PK349" s="249"/>
      <c r="PL349" s="249"/>
      <c r="PM349" s="249"/>
      <c r="PN349" s="249"/>
      <c r="PO349" s="249"/>
      <c r="PP349" s="249"/>
      <c r="PQ349" s="249"/>
      <c r="PR349" s="249"/>
      <c r="PS349" s="249"/>
      <c r="PT349" s="249"/>
      <c r="PU349" s="249"/>
      <c r="PV349" s="249"/>
      <c r="PW349" s="249"/>
      <c r="PX349" s="249"/>
      <c r="PY349" s="249"/>
      <c r="PZ349" s="249"/>
      <c r="QA349" s="249"/>
      <c r="QB349" s="249"/>
      <c r="QC349" s="249"/>
      <c r="QD349" s="249"/>
      <c r="QE349" s="249"/>
      <c r="QF349" s="249"/>
      <c r="QG349" s="249"/>
      <c r="QH349" s="249"/>
      <c r="QI349" s="249"/>
      <c r="QJ349" s="249"/>
      <c r="QK349" s="249"/>
      <c r="QL349" s="249"/>
      <c r="QM349" s="249"/>
      <c r="QN349" s="249"/>
      <c r="QO349" s="249"/>
      <c r="QP349" s="249"/>
      <c r="QQ349" s="249"/>
      <c r="QR349" s="249"/>
      <c r="QS349" s="249"/>
      <c r="QT349" s="249"/>
      <c r="QU349" s="249"/>
      <c r="QV349" s="249"/>
      <c r="QW349" s="249"/>
      <c r="QX349" s="249"/>
      <c r="QY349" s="249"/>
      <c r="QZ349" s="249"/>
      <c r="RA349" s="249"/>
      <c r="RB349" s="249"/>
      <c r="RC349" s="249"/>
      <c r="RD349" s="249"/>
      <c r="RE349" s="249"/>
      <c r="RF349" s="249"/>
      <c r="RG349" s="249"/>
      <c r="RH349" s="249"/>
      <c r="RI349" s="249"/>
      <c r="RJ349" s="249"/>
      <c r="RK349" s="249"/>
      <c r="RL349" s="249"/>
      <c r="RM349" s="249"/>
      <c r="RN349" s="249"/>
      <c r="RO349" s="249"/>
      <c r="RP349" s="249"/>
      <c r="RQ349" s="249"/>
      <c r="RR349" s="249"/>
      <c r="RS349" s="249"/>
      <c r="RT349" s="249"/>
      <c r="RU349" s="249"/>
      <c r="RV349" s="249"/>
      <c r="RW349" s="249"/>
      <c r="RX349" s="249"/>
      <c r="RY349" s="249"/>
      <c r="RZ349" s="249"/>
      <c r="SA349" s="249"/>
      <c r="SB349" s="249"/>
      <c r="SC349" s="249"/>
      <c r="SD349" s="249"/>
      <c r="SE349" s="249"/>
      <c r="SF349" s="249"/>
      <c r="SG349" s="249"/>
      <c r="SH349" s="249"/>
      <c r="SI349" s="249"/>
      <c r="SJ349" s="249"/>
      <c r="SK349" s="249"/>
      <c r="SL349" s="249"/>
      <c r="SM349" s="249"/>
      <c r="SN349" s="249"/>
      <c r="SO349" s="249"/>
      <c r="SP349" s="249"/>
      <c r="SQ349" s="249"/>
      <c r="SR349" s="249"/>
      <c r="SS349" s="249"/>
      <c r="ST349" s="249"/>
      <c r="SU349" s="249"/>
      <c r="SV349" s="249"/>
      <c r="SW349" s="249"/>
      <c r="SX349" s="249"/>
      <c r="SY349" s="249"/>
      <c r="SZ349" s="249"/>
      <c r="TA349" s="249"/>
      <c r="TB349" s="249"/>
      <c r="TC349" s="249"/>
      <c r="TD349" s="249"/>
      <c r="TE349" s="249"/>
      <c r="TF349" s="249"/>
      <c r="TG349" s="249"/>
      <c r="TH349" s="249"/>
      <c r="TI349" s="249"/>
      <c r="TJ349" s="249"/>
      <c r="TK349" s="249"/>
      <c r="TL349" s="249"/>
      <c r="TM349" s="249"/>
      <c r="TN349" s="249"/>
      <c r="TO349" s="249"/>
      <c r="TP349" s="249"/>
      <c r="TQ349" s="249"/>
      <c r="TR349" s="249"/>
      <c r="TS349" s="249"/>
      <c r="TT349" s="249"/>
      <c r="TU349" s="249"/>
      <c r="TV349" s="249"/>
      <c r="TW349" s="249"/>
      <c r="TX349" s="249"/>
      <c r="TY349" s="249"/>
      <c r="TZ349" s="249"/>
      <c r="UA349" s="249"/>
      <c r="UB349" s="249"/>
      <c r="UC349" s="249"/>
      <c r="UD349" s="249"/>
      <c r="UE349" s="249"/>
      <c r="UF349" s="249"/>
      <c r="UG349" s="249"/>
      <c r="UH349" s="249"/>
      <c r="UI349" s="249"/>
      <c r="UJ349" s="249"/>
      <c r="UK349" s="249"/>
      <c r="UL349" s="249"/>
      <c r="UM349" s="249"/>
      <c r="UN349" s="249"/>
      <c r="UO349" s="249"/>
      <c r="UP349" s="249"/>
      <c r="UQ349" s="249"/>
      <c r="UR349" s="249"/>
      <c r="US349" s="249"/>
      <c r="UT349" s="249"/>
      <c r="UU349" s="249"/>
      <c r="UV349" s="249"/>
      <c r="UW349" s="249"/>
      <c r="UX349" s="249"/>
      <c r="UY349" s="249"/>
      <c r="UZ349" s="249"/>
      <c r="VA349" s="249"/>
      <c r="VB349" s="249"/>
      <c r="VC349" s="249"/>
      <c r="VD349" s="249"/>
      <c r="VE349" s="249"/>
      <c r="VF349" s="249"/>
      <c r="VG349" s="249"/>
      <c r="VH349" s="249"/>
      <c r="VI349" s="249"/>
      <c r="VJ349" s="249"/>
      <c r="VK349" s="249"/>
      <c r="VL349" s="249"/>
      <c r="VM349" s="249"/>
      <c r="VN349" s="249"/>
      <c r="VO349" s="249"/>
      <c r="VP349" s="249"/>
      <c r="VQ349" s="249"/>
      <c r="VR349" s="249"/>
      <c r="VS349" s="249"/>
      <c r="VT349" s="249"/>
      <c r="VU349" s="249"/>
      <c r="VV349" s="249"/>
      <c r="VW349" s="249"/>
      <c r="VX349" s="249"/>
      <c r="VY349" s="249"/>
      <c r="VZ349" s="249"/>
      <c r="WA349" s="249"/>
      <c r="WB349" s="249"/>
      <c r="WC349" s="249"/>
      <c r="WD349" s="249"/>
      <c r="WE349" s="249"/>
      <c r="WF349" s="249"/>
      <c r="WG349" s="249"/>
      <c r="WH349" s="249"/>
      <c r="WI349" s="249"/>
      <c r="WJ349" s="249"/>
      <c r="WK349" s="249"/>
      <c r="WL349" s="249"/>
      <c r="WM349" s="249"/>
      <c r="WN349" s="249"/>
      <c r="WO349" s="249"/>
      <c r="WP349" s="249"/>
      <c r="WQ349" s="249"/>
      <c r="WR349" s="249"/>
      <c r="WS349" s="249"/>
      <c r="WT349" s="249"/>
      <c r="WU349" s="249"/>
      <c r="WV349" s="249"/>
      <c r="WW349" s="249"/>
      <c r="WX349" s="249"/>
      <c r="WY349" s="249"/>
      <c r="WZ349" s="249"/>
      <c r="XA349" s="249"/>
      <c r="XB349" s="249"/>
      <c r="XC349" s="249"/>
      <c r="XD349" s="249"/>
      <c r="XE349" s="249"/>
      <c r="XF349" s="249"/>
      <c r="XG349" s="249"/>
      <c r="XH349" s="249"/>
      <c r="XI349" s="249"/>
      <c r="XJ349" s="249"/>
      <c r="XK349" s="249"/>
      <c r="XL349" s="249"/>
      <c r="XM349" s="249"/>
      <c r="XN349" s="249"/>
      <c r="XO349" s="249"/>
      <c r="XP349" s="249"/>
      <c r="XQ349" s="249"/>
      <c r="XR349" s="249"/>
      <c r="XS349" s="249"/>
      <c r="XT349" s="249"/>
      <c r="XU349" s="249"/>
      <c r="XV349" s="249"/>
      <c r="XW349" s="249"/>
      <c r="XX349" s="249"/>
      <c r="XY349" s="249"/>
      <c r="XZ349" s="249"/>
      <c r="YA349" s="249"/>
      <c r="YB349" s="249"/>
      <c r="YC349" s="249"/>
      <c r="YD349" s="249"/>
      <c r="YE349" s="249"/>
      <c r="YF349" s="249"/>
      <c r="YG349" s="249"/>
      <c r="YH349" s="249"/>
      <c r="YI349" s="249"/>
      <c r="YJ349" s="249"/>
      <c r="YK349" s="249"/>
      <c r="YL349" s="249"/>
      <c r="YM349" s="249"/>
      <c r="YN349" s="249"/>
      <c r="YO349" s="249"/>
      <c r="YP349" s="249"/>
      <c r="YQ349" s="249"/>
      <c r="YR349" s="249"/>
      <c r="YS349" s="249"/>
      <c r="YT349" s="249"/>
      <c r="YU349" s="249"/>
      <c r="YV349" s="249"/>
      <c r="YW349" s="249"/>
      <c r="YX349" s="249"/>
      <c r="YY349" s="249"/>
      <c r="YZ349" s="249"/>
      <c r="ZA349" s="249"/>
      <c r="ZB349" s="249"/>
      <c r="ZC349" s="249"/>
      <c r="ZD349" s="249"/>
      <c r="ZE349" s="249"/>
      <c r="ZF349" s="249"/>
      <c r="ZG349" s="249"/>
      <c r="ZH349" s="249"/>
      <c r="ZI349" s="249"/>
      <c r="ZJ349" s="249"/>
      <c r="ZK349" s="249"/>
      <c r="ZL349" s="249"/>
      <c r="ZM349" s="249"/>
      <c r="ZN349" s="249"/>
      <c r="ZO349" s="249"/>
      <c r="ZP349" s="249"/>
      <c r="ZQ349" s="249"/>
      <c r="ZR349" s="249"/>
      <c r="ZS349" s="249"/>
      <c r="ZT349" s="249"/>
      <c r="ZU349" s="249"/>
      <c r="ZV349" s="249"/>
      <c r="ZW349" s="249"/>
      <c r="ZX349" s="249"/>
      <c r="ZY349" s="249"/>
      <c r="ZZ349" s="249"/>
      <c r="AAA349" s="249"/>
      <c r="AAB349" s="249"/>
      <c r="AAC349" s="249"/>
      <c r="AAD349" s="249"/>
      <c r="AAE349" s="249"/>
      <c r="AAF349" s="249"/>
      <c r="AAG349" s="249"/>
      <c r="AAH349" s="249"/>
      <c r="AAI349" s="249"/>
      <c r="AAJ349" s="249"/>
      <c r="AAK349" s="249"/>
      <c r="AAL349" s="249"/>
      <c r="AAM349" s="249"/>
      <c r="AAN349" s="249"/>
      <c r="AAO349" s="249"/>
      <c r="AAP349" s="249"/>
      <c r="AAQ349" s="249"/>
      <c r="AAR349" s="249"/>
      <c r="AAS349" s="249"/>
      <c r="AAT349" s="249"/>
      <c r="AAU349" s="249"/>
      <c r="AAV349" s="249"/>
      <c r="AAW349" s="249"/>
      <c r="AAX349" s="249"/>
      <c r="AAY349" s="249"/>
      <c r="AAZ349" s="249"/>
      <c r="ABA349" s="249"/>
      <c r="ABB349" s="249"/>
      <c r="ABC349" s="249"/>
      <c r="ABD349" s="249"/>
      <c r="ABE349" s="249"/>
      <c r="ABF349" s="249"/>
      <c r="ABG349" s="249"/>
      <c r="ABH349" s="249"/>
      <c r="ABI349" s="249"/>
      <c r="ABJ349" s="249"/>
      <c r="ABK349" s="249"/>
      <c r="ABL349" s="249"/>
      <c r="ABM349" s="249"/>
      <c r="ABN349" s="249"/>
      <c r="ABO349" s="249"/>
      <c r="ABP349" s="249"/>
      <c r="ABQ349" s="249"/>
      <c r="ABR349" s="249"/>
      <c r="ABS349" s="249"/>
      <c r="ABT349" s="249"/>
      <c r="ABU349" s="249"/>
      <c r="ABV349" s="249"/>
      <c r="ABW349" s="249"/>
      <c r="ABX349" s="249"/>
      <c r="ABY349" s="249"/>
      <c r="ABZ349" s="249"/>
      <c r="ACA349" s="249"/>
      <c r="ACB349" s="249"/>
      <c r="ACC349" s="249"/>
      <c r="ACD349" s="249"/>
      <c r="ACE349" s="249"/>
      <c r="ACF349" s="249"/>
      <c r="ACG349" s="249"/>
      <c r="ACH349" s="249"/>
      <c r="ACI349" s="249"/>
      <c r="ACJ349" s="249"/>
      <c r="ACK349" s="249"/>
      <c r="ACL349" s="249"/>
      <c r="ACM349" s="249"/>
      <c r="ACN349" s="249"/>
      <c r="ACO349" s="249"/>
      <c r="ACP349" s="249"/>
      <c r="ACQ349" s="249"/>
      <c r="ACR349" s="249"/>
      <c r="ACS349" s="249"/>
      <c r="ACT349" s="249"/>
      <c r="ACU349" s="249"/>
      <c r="ACV349" s="249"/>
      <c r="ACW349" s="249"/>
      <c r="ACX349" s="249"/>
      <c r="ACY349" s="249"/>
      <c r="ACZ349" s="249"/>
      <c r="ADA349" s="249"/>
      <c r="ADB349" s="249"/>
      <c r="ADC349" s="249"/>
      <c r="ADD349" s="249"/>
      <c r="ADE349" s="249"/>
      <c r="ADF349" s="249"/>
      <c r="ADG349" s="249"/>
      <c r="ADH349" s="249"/>
      <c r="ADI349" s="249"/>
      <c r="ADJ349" s="249"/>
      <c r="ADK349" s="249"/>
      <c r="ADL349" s="249"/>
      <c r="ADM349" s="249"/>
      <c r="ADN349" s="249"/>
      <c r="ADO349" s="249"/>
      <c r="ADP349" s="249"/>
      <c r="ADQ349" s="249"/>
      <c r="ADR349" s="249"/>
      <c r="ADS349" s="249"/>
      <c r="ADT349" s="249"/>
      <c r="ADU349" s="249"/>
      <c r="ADV349" s="249"/>
      <c r="ADW349" s="249"/>
      <c r="ADX349" s="249"/>
      <c r="ADY349" s="249"/>
      <c r="ADZ349" s="249"/>
      <c r="AEA349" s="249"/>
      <c r="AEB349" s="249"/>
      <c r="AEC349" s="249"/>
      <c r="AED349" s="249"/>
      <c r="AEE349" s="249"/>
      <c r="AEF349" s="249"/>
      <c r="AEG349" s="249"/>
      <c r="AEH349" s="249"/>
      <c r="AEI349" s="249"/>
      <c r="AEJ349" s="249"/>
      <c r="AEK349" s="249"/>
      <c r="AEL349" s="249"/>
      <c r="AEM349" s="249"/>
      <c r="AEN349" s="249"/>
      <c r="AEO349" s="249"/>
      <c r="AEP349" s="249"/>
      <c r="AEQ349" s="249"/>
      <c r="AER349" s="249"/>
      <c r="AES349" s="249"/>
      <c r="AET349" s="249"/>
      <c r="AEU349" s="249"/>
      <c r="AEV349" s="249"/>
      <c r="AEW349" s="249"/>
      <c r="AEX349" s="249"/>
      <c r="AEY349" s="249"/>
      <c r="AEZ349" s="249"/>
      <c r="AFA349" s="249"/>
      <c r="AFB349" s="249"/>
      <c r="AFC349" s="249"/>
      <c r="AFD349" s="249"/>
      <c r="AFE349" s="249"/>
      <c r="AFF349" s="249"/>
      <c r="AFG349" s="249"/>
      <c r="AFH349" s="249"/>
      <c r="AFI349" s="249"/>
      <c r="AFJ349" s="249"/>
      <c r="AFK349" s="249"/>
      <c r="AFL349" s="249"/>
      <c r="AFM349" s="249"/>
      <c r="AFN349" s="249"/>
      <c r="AFO349" s="249"/>
      <c r="AFP349" s="249"/>
      <c r="AFQ349" s="249"/>
      <c r="AFR349" s="249"/>
      <c r="AFS349" s="249"/>
      <c r="AFT349" s="249"/>
      <c r="AFU349" s="249"/>
      <c r="AFV349" s="249"/>
      <c r="AFW349" s="249"/>
      <c r="AFX349" s="249"/>
      <c r="AFY349" s="249"/>
      <c r="AFZ349" s="249"/>
      <c r="AGA349" s="249"/>
      <c r="AGB349" s="249"/>
      <c r="AGC349" s="249"/>
      <c r="AGD349" s="249"/>
      <c r="AGE349" s="249"/>
      <c r="AGF349" s="249"/>
      <c r="AGG349" s="249"/>
      <c r="AGH349" s="249"/>
      <c r="AGI349" s="249"/>
      <c r="AGJ349" s="249"/>
      <c r="AGK349" s="249"/>
      <c r="AGL349" s="249"/>
      <c r="AGM349" s="249"/>
      <c r="AGN349" s="249"/>
      <c r="AGO349" s="249"/>
      <c r="AGP349" s="249"/>
      <c r="AGQ349" s="249"/>
      <c r="AGR349" s="249"/>
      <c r="AGS349" s="249"/>
      <c r="AGT349" s="249"/>
      <c r="AGU349" s="249"/>
      <c r="AGV349" s="249"/>
      <c r="AGW349" s="249"/>
      <c r="AGX349" s="249"/>
      <c r="AGY349" s="249"/>
      <c r="AGZ349" s="249"/>
      <c r="AHA349" s="249"/>
      <c r="AHB349" s="249"/>
      <c r="AHC349" s="249"/>
      <c r="AHD349" s="249"/>
      <c r="AHE349" s="249"/>
      <c r="AHF349" s="249"/>
      <c r="AHG349" s="249"/>
      <c r="AHH349" s="249"/>
      <c r="AHI349" s="249"/>
      <c r="AHJ349" s="249"/>
      <c r="AHK349" s="249"/>
      <c r="AHL349" s="249"/>
      <c r="AHM349" s="249"/>
      <c r="AHN349" s="249"/>
      <c r="AHO349" s="249"/>
      <c r="AHP349" s="249"/>
      <c r="AHQ349" s="249"/>
      <c r="AHR349" s="249"/>
      <c r="AHS349" s="249"/>
      <c r="AHT349" s="249"/>
      <c r="AHU349" s="249"/>
      <c r="AHV349" s="249"/>
      <c r="AHW349" s="249"/>
      <c r="AHX349" s="249"/>
      <c r="AHY349" s="249"/>
      <c r="AHZ349" s="249"/>
      <c r="AIA349" s="249"/>
      <c r="AIB349" s="249"/>
      <c r="AIC349" s="249"/>
      <c r="AID349" s="249"/>
      <c r="AIE349" s="249"/>
      <c r="AIF349" s="249"/>
      <c r="AIG349" s="249"/>
      <c r="AIH349" s="249"/>
      <c r="AII349" s="249"/>
      <c r="AIJ349" s="249"/>
      <c r="AIK349" s="249"/>
      <c r="AIL349" s="249"/>
      <c r="AIM349" s="249"/>
      <c r="AIN349" s="249"/>
      <c r="AIO349" s="249"/>
      <c r="AIP349" s="249"/>
      <c r="AIQ349" s="249"/>
      <c r="AIR349" s="249"/>
      <c r="AIS349" s="249"/>
      <c r="AIT349" s="249"/>
      <c r="AIU349" s="249"/>
      <c r="AIV349" s="249"/>
      <c r="AIW349" s="249"/>
      <c r="AIX349" s="249"/>
      <c r="AIY349" s="249"/>
      <c r="AIZ349" s="249"/>
      <c r="AJA349" s="249"/>
      <c r="AJB349" s="249"/>
      <c r="AJC349" s="249"/>
      <c r="AJD349" s="249"/>
      <c r="AJE349" s="249"/>
      <c r="AJF349" s="249"/>
      <c r="AJG349" s="249"/>
      <c r="AJH349" s="249"/>
      <c r="AJI349" s="249"/>
      <c r="AJJ349" s="249"/>
      <c r="AJK349" s="249"/>
      <c r="AJL349" s="249"/>
      <c r="AJM349" s="249"/>
      <c r="AJN349" s="249"/>
      <c r="AJO349" s="249"/>
      <c r="AJP349" s="249"/>
      <c r="AJQ349" s="249"/>
      <c r="AJR349" s="249"/>
      <c r="AJS349" s="249"/>
      <c r="AJT349" s="249"/>
      <c r="AJU349" s="249"/>
      <c r="AJV349" s="249"/>
      <c r="AJW349" s="249"/>
      <c r="AJX349" s="249"/>
      <c r="AJY349" s="249"/>
      <c r="AJZ349" s="249"/>
      <c r="AKA349" s="249"/>
      <c r="AKB349" s="249"/>
      <c r="AKC349" s="249"/>
      <c r="AKD349" s="249"/>
      <c r="AKE349" s="249"/>
      <c r="AKF349" s="249"/>
      <c r="AKG349" s="249"/>
      <c r="AKH349" s="249"/>
      <c r="AKI349" s="249"/>
      <c r="AKJ349" s="249"/>
      <c r="AKK349" s="249"/>
      <c r="AKL349" s="249"/>
      <c r="AKM349" s="249"/>
      <c r="AKN349" s="249"/>
      <c r="AKO349" s="249"/>
      <c r="AKP349" s="249"/>
      <c r="AKQ349" s="249"/>
      <c r="AKR349" s="249"/>
      <c r="AKS349" s="249"/>
      <c r="AKT349" s="249"/>
      <c r="AKU349" s="249"/>
      <c r="AKV349" s="249"/>
      <c r="AKW349" s="249"/>
      <c r="AKX349" s="249"/>
      <c r="AKY349" s="249"/>
      <c r="AKZ349" s="249"/>
      <c r="ALA349" s="249"/>
      <c r="ALB349" s="249"/>
      <c r="ALC349" s="249"/>
      <c r="ALD349" s="249"/>
      <c r="ALE349" s="249"/>
      <c r="ALF349" s="249"/>
      <c r="ALG349" s="249"/>
      <c r="ALH349" s="249"/>
      <c r="ALI349" s="249"/>
      <c r="ALJ349" s="249"/>
      <c r="ALK349" s="249"/>
      <c r="ALL349" s="249"/>
      <c r="ALM349" s="249"/>
      <c r="ALN349" s="249"/>
      <c r="ALO349" s="249"/>
      <c r="ALP349" s="249"/>
      <c r="ALQ349" s="249"/>
      <c r="ALR349" s="249"/>
      <c r="ALS349" s="249"/>
      <c r="ALT349" s="249"/>
      <c r="ALU349" s="249"/>
      <c r="ALV349" s="249"/>
      <c r="ALW349" s="249"/>
      <c r="ALX349" s="249"/>
      <c r="ALY349" s="249"/>
      <c r="ALZ349" s="249"/>
      <c r="AMA349" s="249"/>
      <c r="AMB349" s="249"/>
      <c r="AMC349" s="249"/>
      <c r="AMD349" s="249"/>
      <c r="AME349" s="249"/>
      <c r="AMF349" s="249"/>
      <c r="AMG349" s="249"/>
      <c r="AMH349" s="249"/>
      <c r="AMI349" s="249"/>
      <c r="AMJ349" s="249"/>
      <c r="AMK349" s="249"/>
      <c r="AML349" s="249"/>
      <c r="AMM349" s="249"/>
      <c r="AMN349" s="249"/>
      <c r="AMO349" s="249"/>
      <c r="AMP349" s="249"/>
      <c r="AMQ349" s="249"/>
      <c r="AMR349" s="249"/>
      <c r="AMS349" s="249"/>
      <c r="AMT349" s="249"/>
      <c r="AMU349" s="249"/>
      <c r="AMV349" s="249"/>
      <c r="AMW349" s="249"/>
      <c r="AMX349" s="249"/>
      <c r="AMY349" s="249"/>
      <c r="AMZ349" s="249"/>
      <c r="ANA349" s="249"/>
      <c r="ANB349" s="249"/>
      <c r="ANC349" s="249"/>
      <c r="AND349" s="249"/>
      <c r="ANE349" s="249"/>
      <c r="ANF349" s="249"/>
      <c r="ANG349" s="249"/>
      <c r="ANH349" s="249"/>
      <c r="ANI349" s="249"/>
      <c r="ANJ349" s="249"/>
      <c r="ANK349" s="249"/>
      <c r="ANL349" s="249"/>
      <c r="ANM349" s="249"/>
      <c r="ANN349" s="249"/>
      <c r="ANO349" s="249"/>
      <c r="ANP349" s="249"/>
      <c r="ANQ349" s="249"/>
      <c r="ANR349" s="249"/>
      <c r="ANS349" s="249"/>
      <c r="ANT349" s="249"/>
      <c r="ANU349" s="249"/>
      <c r="ANV349" s="249"/>
      <c r="ANW349" s="249"/>
      <c r="ANX349" s="249"/>
      <c r="ANY349" s="249"/>
      <c r="ANZ349" s="249"/>
      <c r="AOA349" s="249"/>
      <c r="AOB349" s="249"/>
      <c r="AOC349" s="249"/>
      <c r="AOD349" s="249"/>
      <c r="AOE349" s="249"/>
      <c r="AOF349" s="249"/>
      <c r="AOG349" s="249"/>
      <c r="AOH349" s="249"/>
      <c r="AOI349" s="249"/>
      <c r="AOJ349" s="249"/>
      <c r="AOK349" s="249"/>
      <c r="AOL349" s="249"/>
      <c r="AOM349" s="249"/>
      <c r="AON349" s="249"/>
      <c r="AOO349" s="249"/>
      <c r="AOP349" s="249"/>
      <c r="AOQ349" s="249"/>
      <c r="AOR349" s="249"/>
      <c r="AOS349" s="249"/>
      <c r="AOT349" s="249"/>
      <c r="AOU349" s="249"/>
      <c r="AOV349" s="249"/>
      <c r="AOW349" s="249"/>
      <c r="AOX349" s="249"/>
      <c r="AOY349" s="249"/>
      <c r="AOZ349" s="249"/>
      <c r="APA349" s="249"/>
      <c r="APB349" s="249"/>
      <c r="APC349" s="249"/>
      <c r="APD349" s="249"/>
      <c r="APE349" s="249"/>
      <c r="APF349" s="249"/>
      <c r="APG349" s="249"/>
      <c r="APH349" s="249"/>
      <c r="API349" s="249"/>
      <c r="APJ349" s="249"/>
      <c r="APK349" s="249"/>
      <c r="APL349" s="249"/>
      <c r="APM349" s="249"/>
      <c r="APN349" s="249"/>
      <c r="APO349" s="249"/>
      <c r="APP349" s="249"/>
    </row>
    <row r="350" spans="1:1108" s="221" customFormat="1">
      <c r="A350" s="199">
        <v>633</v>
      </c>
      <c r="B350" s="232">
        <v>336</v>
      </c>
      <c r="C350" s="201"/>
      <c r="D350" s="206"/>
      <c r="E350" s="206"/>
      <c r="F350" s="326"/>
      <c r="G350" s="206"/>
      <c r="H350" s="206"/>
      <c r="I350" s="206"/>
      <c r="J350" s="206"/>
      <c r="K350" s="206"/>
      <c r="L350" s="319"/>
      <c r="M350" s="332"/>
      <c r="N350" s="319"/>
      <c r="O350" s="321"/>
      <c r="P350" s="217"/>
      <c r="Q350" s="217"/>
      <c r="R350" s="217"/>
      <c r="S350" s="213"/>
      <c r="T350" s="213"/>
      <c r="U350" s="21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13"/>
      <c r="AF350" s="213"/>
      <c r="AG350" s="217"/>
      <c r="AH350" s="217"/>
      <c r="AI350" s="213"/>
      <c r="AJ350" s="217"/>
      <c r="AK350" s="217"/>
      <c r="AL350" s="321"/>
      <c r="AM350" s="321"/>
      <c r="AN350" s="321"/>
      <c r="AO350" s="321"/>
      <c r="AP350" s="217"/>
      <c r="AQ350" s="217"/>
      <c r="AR350" s="345"/>
      <c r="AS350" s="345"/>
      <c r="AT350" s="345"/>
      <c r="AU350" s="345"/>
      <c r="AV350" s="345"/>
      <c r="AW350" s="319"/>
      <c r="AX350" s="319"/>
      <c r="AY350" s="319"/>
      <c r="AZ350" s="319"/>
      <c r="BA350" s="319"/>
      <c r="BB350" s="332"/>
      <c r="BC350" s="332"/>
      <c r="BD350" s="332"/>
      <c r="BE350" s="319"/>
      <c r="BF350" s="319"/>
      <c r="BG350" s="319"/>
      <c r="BH350" s="319"/>
      <c r="BM350" s="319"/>
      <c r="BN350" s="319"/>
      <c r="BO350" s="319"/>
      <c r="BP350" s="319"/>
      <c r="BQ350" s="319"/>
      <c r="BR350" s="319"/>
      <c r="BS350" s="222" t="s">
        <v>283</v>
      </c>
      <c r="BT350" s="222" t="s">
        <v>283</v>
      </c>
      <c r="BU350" s="222" t="s">
        <v>283</v>
      </c>
      <c r="BV350" s="222" t="s">
        <v>283</v>
      </c>
      <c r="BW350" s="222" t="s">
        <v>283</v>
      </c>
      <c r="BX350" s="222" t="s">
        <v>283</v>
      </c>
      <c r="BY350" s="222" t="s">
        <v>283</v>
      </c>
      <c r="BZ350" s="319"/>
      <c r="CA350" s="319"/>
      <c r="CB350" s="319"/>
      <c r="CC350" s="319"/>
      <c r="CD350" s="319"/>
      <c r="CE350" s="319"/>
      <c r="CF350" s="319"/>
      <c r="CG350" s="319"/>
      <c r="CH350" s="319"/>
      <c r="CI350" s="319"/>
      <c r="CJ350" s="319"/>
      <c r="CK350" s="319"/>
      <c r="CL350" s="319"/>
      <c r="CM350" s="319"/>
      <c r="CN350" s="319"/>
      <c r="CO350" s="319"/>
      <c r="CP350" s="319"/>
      <c r="CQ350" s="319"/>
      <c r="CR350" s="319"/>
      <c r="CS350" s="319"/>
      <c r="CT350" s="319"/>
      <c r="CU350" s="319"/>
      <c r="CV350" s="319"/>
      <c r="CW350" s="319"/>
      <c r="CX350" s="319"/>
      <c r="CY350" s="319"/>
      <c r="CZ350" s="319"/>
      <c r="DA350" s="330"/>
      <c r="DB350" s="330"/>
      <c r="DC350" s="330"/>
      <c r="DD350" s="330"/>
      <c r="DE350" s="319"/>
      <c r="DF350" s="330"/>
      <c r="DG350" s="319"/>
      <c r="DH350" s="319"/>
      <c r="DI350" s="330"/>
      <c r="DJ350" s="319"/>
      <c r="DK350" s="319"/>
      <c r="DL350" s="319"/>
      <c r="DM350" s="228" t="s">
        <v>283</v>
      </c>
      <c r="DN350" s="228" t="s">
        <v>283</v>
      </c>
      <c r="DO350" s="228" t="s">
        <v>283</v>
      </c>
      <c r="DP350" s="228"/>
      <c r="DQ350" s="319"/>
      <c r="DR350" s="319"/>
      <c r="DS350" s="319"/>
      <c r="DT350" s="319"/>
      <c r="DU350" s="319"/>
      <c r="DV350" s="319"/>
      <c r="DW350" s="319"/>
      <c r="DX350" s="319"/>
      <c r="DY350" s="319"/>
      <c r="DZ350" s="319"/>
      <c r="EA350" s="319"/>
      <c r="EB350" s="319"/>
      <c r="EC350" s="319"/>
      <c r="ED350" s="319"/>
      <c r="EE350" s="319"/>
      <c r="EF350" s="319"/>
      <c r="EG350" s="200"/>
      <c r="EH350" s="200"/>
      <c r="EI350" s="319"/>
      <c r="EJ350" s="319"/>
      <c r="EK350" s="281"/>
      <c r="EL350" s="319"/>
      <c r="EM350" s="319"/>
      <c r="EN350" s="200"/>
      <c r="EO350" s="281"/>
      <c r="EP350" s="281"/>
      <c r="EQ350" s="281"/>
      <c r="ER350" s="281"/>
      <c r="ES350" s="281"/>
      <c r="ET350" s="281"/>
      <c r="EU350" s="281"/>
      <c r="EV350" s="200"/>
      <c r="EW350" s="200"/>
      <c r="EX350" s="319"/>
      <c r="EY350" s="319"/>
      <c r="EZ350" s="319"/>
      <c r="FA350" s="319"/>
      <c r="FB350" s="319"/>
      <c r="FC350" s="319"/>
      <c r="FD350" s="319"/>
      <c r="FE350" s="319"/>
      <c r="FF350" s="317"/>
      <c r="FG350" s="317"/>
      <c r="FH350" s="317"/>
      <c r="FI350" s="317"/>
      <c r="FJ350" s="317"/>
      <c r="FK350" s="317"/>
      <c r="FL350" s="234">
        <v>1</v>
      </c>
      <c r="FM350" s="222"/>
      <c r="FN350" s="222"/>
      <c r="FO350" s="222"/>
      <c r="FP350" s="222"/>
      <c r="FQ350" s="222"/>
      <c r="FR350" s="222"/>
      <c r="FS350" s="222"/>
      <c r="FT350" s="222"/>
      <c r="FU350" s="222"/>
      <c r="FV350" s="222"/>
      <c r="FW350" s="252"/>
      <c r="FX350" s="252"/>
      <c r="FY350" s="252"/>
      <c r="FZ350" s="252"/>
      <c r="GA350" s="252"/>
      <c r="GB350" s="252"/>
      <c r="GC350" s="252"/>
      <c r="GD350" s="252"/>
      <c r="GE350" s="252"/>
      <c r="GF350" s="252"/>
      <c r="GG350" s="252"/>
      <c r="GH350" s="252"/>
      <c r="GI350" s="252"/>
      <c r="GJ350" s="252"/>
      <c r="GK350" s="252"/>
      <c r="GL350" s="252"/>
      <c r="GM350" s="252"/>
      <c r="GN350" s="252"/>
      <c r="GO350" s="252"/>
      <c r="GP350" s="252"/>
      <c r="GQ350" s="252"/>
      <c r="GR350" s="252"/>
      <c r="GS350" s="252"/>
      <c r="GT350" s="252"/>
      <c r="GU350" s="252"/>
      <c r="GV350" s="252"/>
      <c r="GW350" s="252"/>
      <c r="GX350" s="252"/>
      <c r="GY350" s="252"/>
      <c r="GZ350" s="252"/>
      <c r="HA350" s="252"/>
      <c r="HB350" s="252"/>
      <c r="HC350" s="252"/>
      <c r="HD350" s="252"/>
      <c r="HE350" s="252"/>
      <c r="HF350" s="252"/>
      <c r="HG350" s="252"/>
      <c r="HH350" s="252"/>
      <c r="HI350" s="252"/>
      <c r="HJ350" s="252"/>
      <c r="HK350" s="252"/>
      <c r="HL350" s="252"/>
      <c r="HM350" s="252"/>
      <c r="HN350" s="252"/>
      <c r="HO350" s="252"/>
      <c r="HP350" s="252"/>
      <c r="HQ350" s="252"/>
      <c r="HR350" s="252"/>
      <c r="HS350" s="252"/>
      <c r="HT350" s="252"/>
      <c r="HU350" s="252"/>
      <c r="HV350" s="252"/>
      <c r="HW350" s="252"/>
      <c r="HX350" s="252"/>
      <c r="HY350" s="252"/>
      <c r="HZ350" s="252"/>
      <c r="IA350" s="252"/>
      <c r="IB350" s="252"/>
      <c r="IC350" s="252"/>
      <c r="ID350" s="252"/>
      <c r="IE350" s="252"/>
      <c r="IF350" s="252"/>
      <c r="IG350" s="252"/>
      <c r="IH350" s="252"/>
      <c r="II350" s="252"/>
      <c r="IJ350" s="252"/>
      <c r="IK350" s="252"/>
      <c r="IL350" s="252"/>
      <c r="IM350" s="252"/>
      <c r="IN350" s="252"/>
      <c r="IO350" s="252"/>
      <c r="IP350" s="252"/>
      <c r="IQ350" s="252"/>
      <c r="IR350" s="252"/>
      <c r="IS350" s="252"/>
      <c r="IT350" s="252"/>
      <c r="IU350" s="252"/>
      <c r="IV350" s="252"/>
      <c r="IW350" s="252"/>
      <c r="IX350" s="252"/>
      <c r="IY350" s="252"/>
      <c r="IZ350" s="252"/>
      <c r="JA350" s="252"/>
      <c r="JB350" s="252"/>
      <c r="JC350" s="252"/>
      <c r="JD350" s="252"/>
      <c r="JE350" s="252"/>
      <c r="JF350" s="252"/>
      <c r="JG350" s="252"/>
      <c r="JH350" s="252"/>
      <c r="JI350" s="252"/>
      <c r="JJ350" s="252"/>
      <c r="JK350" s="252"/>
      <c r="JL350" s="252"/>
      <c r="JM350" s="252"/>
      <c r="JN350" s="252"/>
      <c r="JO350" s="252"/>
      <c r="JP350" s="252"/>
      <c r="JQ350" s="252"/>
      <c r="JR350" s="252"/>
      <c r="JS350" s="252"/>
      <c r="JT350" s="252"/>
      <c r="JU350" s="252"/>
      <c r="JV350" s="252"/>
      <c r="JW350" s="252"/>
      <c r="JX350" s="252"/>
      <c r="JY350" s="252"/>
      <c r="JZ350" s="252"/>
      <c r="KA350" s="252"/>
      <c r="KB350" s="252"/>
      <c r="KC350" s="252"/>
      <c r="KD350" s="252"/>
      <c r="KE350" s="252"/>
      <c r="KF350" s="252"/>
      <c r="KG350" s="252"/>
      <c r="KH350" s="252"/>
      <c r="KI350" s="252"/>
      <c r="KJ350" s="252"/>
      <c r="KK350" s="252"/>
      <c r="KL350" s="252"/>
      <c r="KM350" s="252"/>
      <c r="KN350" s="252"/>
      <c r="KO350" s="252"/>
      <c r="KP350" s="252"/>
      <c r="KQ350" s="252"/>
      <c r="KR350" s="252"/>
      <c r="KS350" s="252"/>
      <c r="KT350" s="252"/>
      <c r="KU350" s="252"/>
      <c r="KV350" s="252"/>
      <c r="KW350" s="252"/>
      <c r="KX350" s="252"/>
      <c r="KY350" s="252"/>
      <c r="KZ350" s="252"/>
      <c r="LA350" s="252"/>
      <c r="LB350" s="252"/>
      <c r="LC350" s="252"/>
      <c r="LD350" s="252"/>
      <c r="LE350" s="252"/>
      <c r="LF350" s="252"/>
      <c r="LG350" s="252"/>
      <c r="LH350" s="252"/>
      <c r="LI350" s="252"/>
      <c r="LJ350" s="252"/>
      <c r="LK350" s="252"/>
      <c r="LL350" s="252"/>
      <c r="LM350" s="252"/>
      <c r="LN350" s="252"/>
      <c r="LO350" s="252"/>
      <c r="LP350" s="252"/>
      <c r="LQ350" s="252"/>
      <c r="LR350" s="252"/>
      <c r="LS350" s="252"/>
      <c r="LT350" s="252"/>
      <c r="LU350" s="252"/>
      <c r="LV350" s="252"/>
      <c r="LW350" s="252"/>
      <c r="LX350" s="252"/>
      <c r="LY350" s="252"/>
      <c r="LZ350" s="252"/>
      <c r="MA350" s="252"/>
      <c r="MB350" s="252"/>
      <c r="MC350" s="252"/>
      <c r="MD350" s="252"/>
      <c r="ME350" s="252"/>
      <c r="MF350" s="252"/>
      <c r="MG350" s="252"/>
      <c r="MH350" s="252"/>
      <c r="MI350" s="252"/>
      <c r="MJ350" s="252"/>
      <c r="MK350" s="252"/>
      <c r="ML350" s="252"/>
      <c r="MM350" s="252"/>
      <c r="MN350" s="252"/>
      <c r="MO350" s="252"/>
      <c r="MP350" s="252"/>
      <c r="MQ350" s="252"/>
      <c r="MR350" s="252"/>
      <c r="MS350" s="252"/>
      <c r="MT350" s="252"/>
      <c r="MU350" s="252"/>
      <c r="MV350" s="252"/>
      <c r="MW350" s="252"/>
      <c r="MX350" s="252"/>
      <c r="MY350" s="252"/>
      <c r="MZ350" s="252"/>
      <c r="NA350" s="252"/>
      <c r="NB350" s="252"/>
      <c r="NC350" s="252"/>
      <c r="ND350" s="252"/>
      <c r="NE350" s="252"/>
      <c r="NF350" s="252"/>
      <c r="NG350" s="252"/>
      <c r="NH350" s="252"/>
      <c r="NI350" s="252"/>
      <c r="NJ350" s="252"/>
      <c r="NK350" s="252"/>
      <c r="NL350" s="252"/>
      <c r="NM350" s="252"/>
      <c r="NN350" s="252"/>
      <c r="NO350" s="252"/>
      <c r="NP350" s="252"/>
      <c r="NQ350" s="252"/>
      <c r="NR350" s="252"/>
      <c r="NS350" s="252"/>
      <c r="NT350" s="252"/>
      <c r="NU350" s="252"/>
      <c r="NV350" s="252"/>
      <c r="NW350" s="252"/>
      <c r="NX350" s="252"/>
      <c r="NY350" s="252"/>
      <c r="NZ350" s="252"/>
      <c r="OA350" s="252"/>
      <c r="OB350" s="252"/>
      <c r="OC350" s="252"/>
      <c r="OD350" s="252"/>
      <c r="OE350" s="252"/>
      <c r="OF350" s="252"/>
      <c r="OG350" s="252"/>
      <c r="OH350" s="252"/>
      <c r="OI350" s="252"/>
      <c r="OJ350" s="252"/>
      <c r="OK350" s="252"/>
      <c r="OL350" s="252"/>
      <c r="OM350" s="252"/>
      <c r="ON350" s="252"/>
      <c r="OO350" s="252"/>
      <c r="OP350" s="252"/>
      <c r="OQ350" s="252"/>
      <c r="OR350" s="252"/>
      <c r="OS350" s="252"/>
      <c r="OT350" s="252"/>
      <c r="OU350" s="252"/>
      <c r="OV350" s="252"/>
      <c r="OW350" s="252"/>
      <c r="OX350" s="252"/>
      <c r="OY350" s="252"/>
      <c r="OZ350" s="252"/>
      <c r="PA350" s="252"/>
      <c r="PB350" s="252"/>
      <c r="PC350" s="252"/>
      <c r="PD350" s="252"/>
      <c r="PE350" s="252"/>
      <c r="PF350" s="252"/>
      <c r="PG350" s="252"/>
      <c r="PH350" s="252"/>
      <c r="PI350" s="252"/>
      <c r="PJ350" s="252"/>
      <c r="PK350" s="252"/>
      <c r="PL350" s="252"/>
      <c r="PM350" s="252"/>
      <c r="PN350" s="252"/>
      <c r="PO350" s="252"/>
      <c r="PP350" s="252"/>
      <c r="PQ350" s="252"/>
      <c r="PR350" s="252"/>
      <c r="PS350" s="252"/>
      <c r="PT350" s="252"/>
      <c r="PU350" s="252"/>
      <c r="PV350" s="252"/>
      <c r="PW350" s="252"/>
      <c r="PX350" s="252"/>
      <c r="PY350" s="252"/>
      <c r="PZ350" s="252"/>
      <c r="QA350" s="252"/>
      <c r="QB350" s="252"/>
      <c r="QC350" s="252"/>
      <c r="QD350" s="252"/>
      <c r="QE350" s="252"/>
      <c r="QF350" s="252"/>
      <c r="QG350" s="252"/>
      <c r="QH350" s="252"/>
      <c r="QI350" s="252"/>
      <c r="QJ350" s="252"/>
      <c r="QK350" s="252"/>
      <c r="QL350" s="252"/>
      <c r="QM350" s="252"/>
      <c r="QN350" s="252"/>
      <c r="QO350" s="252"/>
      <c r="QP350" s="252"/>
      <c r="QQ350" s="252"/>
      <c r="QR350" s="252"/>
      <c r="QS350" s="252"/>
      <c r="QT350" s="252"/>
      <c r="QU350" s="252"/>
      <c r="QV350" s="252"/>
      <c r="QW350" s="252"/>
      <c r="QX350" s="252"/>
      <c r="QY350" s="252"/>
      <c r="QZ350" s="252"/>
      <c r="RA350" s="252"/>
      <c r="RB350" s="252"/>
      <c r="RC350" s="252"/>
      <c r="RD350" s="252"/>
      <c r="RE350" s="252"/>
      <c r="RF350" s="252"/>
      <c r="RG350" s="252"/>
      <c r="RH350" s="252"/>
      <c r="RI350" s="252"/>
      <c r="RJ350" s="252"/>
      <c r="RK350" s="252"/>
      <c r="RL350" s="252"/>
      <c r="RM350" s="252"/>
      <c r="RN350" s="252"/>
      <c r="RO350" s="252"/>
      <c r="RP350" s="252"/>
      <c r="RQ350" s="252"/>
      <c r="RR350" s="252"/>
      <c r="RS350" s="252"/>
      <c r="RT350" s="252"/>
      <c r="RU350" s="252"/>
      <c r="RV350" s="252"/>
      <c r="RW350" s="252"/>
      <c r="RX350" s="252"/>
      <c r="RY350" s="252"/>
      <c r="RZ350" s="252"/>
      <c r="SA350" s="252"/>
      <c r="SB350" s="252"/>
      <c r="SC350" s="252"/>
      <c r="SD350" s="252"/>
      <c r="SE350" s="252"/>
      <c r="SF350" s="252"/>
      <c r="SG350" s="252"/>
      <c r="SH350" s="252"/>
      <c r="SI350" s="252"/>
      <c r="SJ350" s="252"/>
      <c r="SK350" s="252"/>
      <c r="SL350" s="252"/>
      <c r="SM350" s="252"/>
      <c r="SN350" s="252"/>
      <c r="SO350" s="252"/>
      <c r="SP350" s="252"/>
      <c r="SQ350" s="252"/>
      <c r="SR350" s="252"/>
      <c r="SS350" s="252"/>
      <c r="ST350" s="252"/>
      <c r="SU350" s="252"/>
      <c r="SV350" s="252"/>
      <c r="SW350" s="252"/>
      <c r="SX350" s="252"/>
      <c r="SY350" s="252"/>
      <c r="SZ350" s="252"/>
      <c r="TA350" s="252"/>
      <c r="TB350" s="252"/>
      <c r="TC350" s="252"/>
      <c r="TD350" s="252"/>
      <c r="TE350" s="252"/>
      <c r="TF350" s="252"/>
      <c r="TG350" s="252"/>
      <c r="TH350" s="252"/>
      <c r="TI350" s="252"/>
      <c r="TJ350" s="252"/>
      <c r="TK350" s="252"/>
      <c r="TL350" s="252"/>
      <c r="TM350" s="252"/>
      <c r="TN350" s="252"/>
      <c r="TO350" s="252"/>
      <c r="TP350" s="252"/>
      <c r="TQ350" s="252"/>
      <c r="TR350" s="252"/>
      <c r="TS350" s="252"/>
      <c r="TT350" s="252"/>
      <c r="TU350" s="252"/>
      <c r="TV350" s="252"/>
      <c r="TW350" s="252"/>
      <c r="TX350" s="252"/>
      <c r="TY350" s="252"/>
      <c r="TZ350" s="252"/>
      <c r="UA350" s="252"/>
      <c r="UB350" s="252"/>
      <c r="UC350" s="252"/>
      <c r="UD350" s="252"/>
      <c r="UE350" s="252"/>
      <c r="UF350" s="252"/>
      <c r="UG350" s="252"/>
      <c r="UH350" s="252"/>
      <c r="UI350" s="252"/>
      <c r="UJ350" s="252"/>
      <c r="UK350" s="252"/>
      <c r="UL350" s="252"/>
      <c r="UM350" s="252"/>
      <c r="UN350" s="252"/>
      <c r="UO350" s="252"/>
      <c r="UP350" s="252"/>
      <c r="UQ350" s="252"/>
      <c r="UR350" s="252"/>
      <c r="US350" s="252"/>
      <c r="UT350" s="252"/>
      <c r="UU350" s="252"/>
      <c r="UV350" s="252"/>
      <c r="UW350" s="252"/>
      <c r="UX350" s="252"/>
      <c r="UY350" s="252"/>
      <c r="UZ350" s="252"/>
      <c r="VA350" s="252"/>
      <c r="VB350" s="252"/>
      <c r="VC350" s="252"/>
      <c r="VD350" s="252"/>
      <c r="VE350" s="252"/>
      <c r="VF350" s="252"/>
      <c r="VG350" s="252"/>
      <c r="VH350" s="252"/>
      <c r="VI350" s="252"/>
      <c r="VJ350" s="252"/>
      <c r="VK350" s="252"/>
      <c r="VL350" s="252"/>
      <c r="VM350" s="252"/>
      <c r="VN350" s="252"/>
      <c r="VO350" s="252"/>
      <c r="VP350" s="252"/>
      <c r="VQ350" s="252"/>
      <c r="VR350" s="252"/>
      <c r="VS350" s="252"/>
      <c r="VT350" s="252"/>
      <c r="VU350" s="252"/>
      <c r="VV350" s="252"/>
      <c r="VW350" s="252"/>
      <c r="VX350" s="252"/>
      <c r="VY350" s="252"/>
      <c r="VZ350" s="252"/>
      <c r="WA350" s="252"/>
      <c r="WB350" s="252"/>
      <c r="WC350" s="252"/>
      <c r="WD350" s="252"/>
      <c r="WE350" s="252"/>
      <c r="WF350" s="252"/>
      <c r="WG350" s="252"/>
      <c r="WH350" s="252"/>
      <c r="WI350" s="252"/>
      <c r="WJ350" s="252"/>
      <c r="WK350" s="252"/>
      <c r="WL350" s="252"/>
      <c r="WM350" s="252"/>
      <c r="WN350" s="252"/>
      <c r="WO350" s="252"/>
      <c r="WP350" s="252"/>
      <c r="WQ350" s="252"/>
      <c r="WR350" s="252"/>
      <c r="WS350" s="252"/>
      <c r="WT350" s="252"/>
      <c r="WU350" s="252"/>
      <c r="WV350" s="252"/>
      <c r="WW350" s="252"/>
      <c r="WX350" s="252"/>
      <c r="WY350" s="252"/>
      <c r="WZ350" s="252"/>
      <c r="XA350" s="252"/>
      <c r="XB350" s="252"/>
      <c r="XC350" s="252"/>
      <c r="XD350" s="252"/>
      <c r="XE350" s="252"/>
      <c r="XF350" s="252"/>
      <c r="XG350" s="252"/>
      <c r="XH350" s="252"/>
      <c r="XI350" s="252"/>
      <c r="XJ350" s="252"/>
      <c r="XK350" s="252"/>
      <c r="XL350" s="252"/>
      <c r="XM350" s="252"/>
      <c r="XN350" s="252"/>
      <c r="XO350" s="252"/>
      <c r="XP350" s="252"/>
      <c r="XQ350" s="252"/>
      <c r="XR350" s="252"/>
      <c r="XS350" s="252"/>
      <c r="XT350" s="252"/>
      <c r="XU350" s="252"/>
      <c r="XV350" s="252"/>
      <c r="XW350" s="252"/>
      <c r="XX350" s="252"/>
      <c r="XY350" s="252"/>
      <c r="XZ350" s="252"/>
      <c r="YA350" s="252"/>
      <c r="YB350" s="252"/>
      <c r="YC350" s="252"/>
      <c r="YD350" s="252"/>
      <c r="YE350" s="252"/>
      <c r="YF350" s="252"/>
      <c r="YG350" s="252"/>
      <c r="YH350" s="252"/>
      <c r="YI350" s="252"/>
      <c r="YJ350" s="252"/>
      <c r="YK350" s="252"/>
      <c r="YL350" s="252"/>
      <c r="YM350" s="252"/>
      <c r="YN350" s="252"/>
      <c r="YO350" s="252"/>
      <c r="YP350" s="252"/>
      <c r="YQ350" s="252"/>
      <c r="YR350" s="252"/>
      <c r="YS350" s="252"/>
      <c r="YT350" s="252"/>
      <c r="YU350" s="252"/>
      <c r="YV350" s="252"/>
      <c r="YW350" s="252"/>
      <c r="YX350" s="252"/>
      <c r="YY350" s="252"/>
      <c r="YZ350" s="252"/>
      <c r="ZA350" s="252"/>
      <c r="ZB350" s="252"/>
      <c r="ZC350" s="252"/>
      <c r="ZD350" s="252"/>
      <c r="ZE350" s="252"/>
      <c r="ZF350" s="252"/>
      <c r="ZG350" s="252"/>
      <c r="ZH350" s="252"/>
      <c r="ZI350" s="252"/>
      <c r="ZJ350" s="252"/>
      <c r="ZK350" s="252"/>
      <c r="ZL350" s="252"/>
      <c r="ZM350" s="252"/>
      <c r="ZN350" s="252"/>
      <c r="ZO350" s="252"/>
      <c r="ZP350" s="252"/>
      <c r="ZQ350" s="252"/>
      <c r="ZR350" s="252"/>
      <c r="ZS350" s="252"/>
      <c r="ZT350" s="252"/>
      <c r="ZU350" s="252"/>
      <c r="ZV350" s="252"/>
      <c r="ZW350" s="252"/>
      <c r="ZX350" s="252"/>
      <c r="ZY350" s="252"/>
      <c r="ZZ350" s="252"/>
      <c r="AAA350" s="252"/>
      <c r="AAB350" s="252"/>
      <c r="AAC350" s="252"/>
      <c r="AAD350" s="252"/>
      <c r="AAE350" s="252"/>
      <c r="AAF350" s="252"/>
      <c r="AAG350" s="252"/>
      <c r="AAH350" s="252"/>
      <c r="AAI350" s="252"/>
      <c r="AAJ350" s="252"/>
      <c r="AAK350" s="252"/>
      <c r="AAL350" s="252"/>
      <c r="AAM350" s="252"/>
      <c r="AAN350" s="252"/>
      <c r="AAO350" s="252"/>
      <c r="AAP350" s="252"/>
      <c r="AAQ350" s="252"/>
      <c r="AAR350" s="252"/>
      <c r="AAS350" s="252"/>
      <c r="AAT350" s="252"/>
      <c r="AAU350" s="252"/>
      <c r="AAV350" s="252"/>
      <c r="AAW350" s="252"/>
      <c r="AAX350" s="252"/>
      <c r="AAY350" s="252"/>
      <c r="AAZ350" s="252"/>
      <c r="ABA350" s="252"/>
      <c r="ABB350" s="252"/>
      <c r="ABC350" s="252"/>
      <c r="ABD350" s="252"/>
      <c r="ABE350" s="252"/>
      <c r="ABF350" s="252"/>
      <c r="ABG350" s="252"/>
      <c r="ABH350" s="252"/>
      <c r="ABI350" s="252"/>
      <c r="ABJ350" s="252"/>
      <c r="ABK350" s="252"/>
      <c r="ABL350" s="252"/>
      <c r="ABM350" s="252"/>
      <c r="ABN350" s="252"/>
      <c r="ABO350" s="252"/>
      <c r="ABP350" s="252"/>
      <c r="ABQ350" s="252"/>
      <c r="ABR350" s="252"/>
      <c r="ABS350" s="252"/>
      <c r="ABT350" s="252"/>
      <c r="ABU350" s="252"/>
      <c r="ABV350" s="252"/>
      <c r="ABW350" s="252"/>
      <c r="ABX350" s="252"/>
      <c r="ABY350" s="252"/>
      <c r="ABZ350" s="252"/>
      <c r="ACA350" s="252"/>
      <c r="ACB350" s="252"/>
      <c r="ACC350" s="252"/>
      <c r="ACD350" s="252"/>
      <c r="ACE350" s="252"/>
      <c r="ACF350" s="252"/>
      <c r="ACG350" s="252"/>
      <c r="ACH350" s="252"/>
      <c r="ACI350" s="252"/>
      <c r="ACJ350" s="252"/>
      <c r="ACK350" s="252"/>
      <c r="ACL350" s="252"/>
      <c r="ACM350" s="252"/>
      <c r="ACN350" s="252"/>
      <c r="ACO350" s="252"/>
      <c r="ACP350" s="252"/>
      <c r="ACQ350" s="252"/>
      <c r="ACR350" s="252"/>
      <c r="ACS350" s="252"/>
      <c r="ACT350" s="252"/>
      <c r="ACU350" s="252"/>
      <c r="ACV350" s="252"/>
      <c r="ACW350" s="252"/>
      <c r="ACX350" s="252"/>
      <c r="ACY350" s="252"/>
      <c r="ACZ350" s="252"/>
      <c r="ADA350" s="252"/>
      <c r="ADB350" s="252"/>
      <c r="ADC350" s="252"/>
      <c r="ADD350" s="252"/>
      <c r="ADE350" s="252"/>
      <c r="ADF350" s="252"/>
      <c r="ADG350" s="252"/>
      <c r="ADH350" s="252"/>
      <c r="ADI350" s="252"/>
      <c r="ADJ350" s="252"/>
      <c r="ADK350" s="252"/>
      <c r="ADL350" s="252"/>
      <c r="ADM350" s="252"/>
      <c r="ADN350" s="252"/>
      <c r="ADO350" s="252"/>
      <c r="ADP350" s="252"/>
      <c r="ADQ350" s="252"/>
      <c r="ADR350" s="252"/>
      <c r="ADS350" s="252"/>
      <c r="ADT350" s="252"/>
      <c r="ADU350" s="252"/>
      <c r="ADV350" s="252"/>
      <c r="ADW350" s="252"/>
      <c r="ADX350" s="252"/>
      <c r="ADY350" s="252"/>
      <c r="ADZ350" s="252"/>
      <c r="AEA350" s="252"/>
      <c r="AEB350" s="252"/>
      <c r="AEC350" s="252"/>
      <c r="AED350" s="252"/>
      <c r="AEE350" s="252"/>
      <c r="AEF350" s="252"/>
      <c r="AEG350" s="252"/>
      <c r="AEH350" s="252"/>
      <c r="AEI350" s="252"/>
      <c r="AEJ350" s="252"/>
      <c r="AEK350" s="252"/>
      <c r="AEL350" s="252"/>
      <c r="AEM350" s="252"/>
      <c r="AEN350" s="252"/>
      <c r="AEO350" s="252"/>
      <c r="AEP350" s="252"/>
      <c r="AEQ350" s="252"/>
      <c r="AER350" s="252"/>
      <c r="AES350" s="252"/>
      <c r="AET350" s="252"/>
      <c r="AEU350" s="252"/>
      <c r="AEV350" s="252"/>
      <c r="AEW350" s="252"/>
      <c r="AEX350" s="252"/>
      <c r="AEY350" s="252"/>
      <c r="AEZ350" s="252"/>
      <c r="AFA350" s="252"/>
      <c r="AFB350" s="252"/>
      <c r="AFC350" s="252"/>
      <c r="AFD350" s="252"/>
      <c r="AFE350" s="252"/>
      <c r="AFF350" s="252"/>
      <c r="AFG350" s="252"/>
      <c r="AFH350" s="252"/>
      <c r="AFI350" s="252"/>
      <c r="AFJ350" s="252"/>
      <c r="AFK350" s="252"/>
      <c r="AFL350" s="252"/>
      <c r="AFM350" s="252"/>
      <c r="AFN350" s="252"/>
      <c r="AFO350" s="252"/>
      <c r="AFP350" s="252"/>
      <c r="AFQ350" s="252"/>
      <c r="AFR350" s="252"/>
      <c r="AFS350" s="252"/>
      <c r="AFT350" s="252"/>
      <c r="AFU350" s="252"/>
      <c r="AFV350" s="252"/>
      <c r="AFW350" s="252"/>
      <c r="AFX350" s="252"/>
      <c r="AFY350" s="252"/>
      <c r="AFZ350" s="252"/>
      <c r="AGA350" s="252"/>
      <c r="AGB350" s="252"/>
      <c r="AGC350" s="252"/>
      <c r="AGD350" s="252"/>
      <c r="AGE350" s="252"/>
      <c r="AGF350" s="252"/>
      <c r="AGG350" s="252"/>
      <c r="AGH350" s="252"/>
      <c r="AGI350" s="252"/>
      <c r="AGJ350" s="252"/>
      <c r="AGK350" s="252"/>
      <c r="AGL350" s="252"/>
      <c r="AGM350" s="252"/>
      <c r="AGN350" s="252"/>
      <c r="AGO350" s="252"/>
      <c r="AGP350" s="252"/>
      <c r="AGQ350" s="252"/>
      <c r="AGR350" s="252"/>
      <c r="AGS350" s="252"/>
      <c r="AGT350" s="252"/>
      <c r="AGU350" s="252"/>
      <c r="AGV350" s="252"/>
      <c r="AGW350" s="252"/>
      <c r="AGX350" s="252"/>
      <c r="AGY350" s="252"/>
      <c r="AGZ350" s="252"/>
      <c r="AHA350" s="252"/>
      <c r="AHB350" s="252"/>
      <c r="AHC350" s="252"/>
      <c r="AHD350" s="252"/>
      <c r="AHE350" s="252"/>
      <c r="AHF350" s="252"/>
      <c r="AHG350" s="252"/>
      <c r="AHH350" s="252"/>
      <c r="AHI350" s="252"/>
      <c r="AHJ350" s="252"/>
      <c r="AHK350" s="252"/>
      <c r="AHL350" s="252"/>
      <c r="AHM350" s="252"/>
      <c r="AHN350" s="252"/>
      <c r="AHO350" s="252"/>
      <c r="AHP350" s="252"/>
      <c r="AHQ350" s="252"/>
      <c r="AHR350" s="252"/>
      <c r="AHS350" s="252"/>
      <c r="AHT350" s="252"/>
      <c r="AHU350" s="252"/>
      <c r="AHV350" s="252"/>
      <c r="AHW350" s="252"/>
      <c r="AHX350" s="252"/>
      <c r="AHY350" s="252"/>
      <c r="AHZ350" s="252"/>
      <c r="AIA350" s="252"/>
      <c r="AIB350" s="252"/>
      <c r="AIC350" s="252"/>
      <c r="AID350" s="252"/>
      <c r="AIE350" s="252"/>
      <c r="AIF350" s="252"/>
      <c r="AIG350" s="252"/>
      <c r="AIH350" s="252"/>
      <c r="AII350" s="252"/>
      <c r="AIJ350" s="252"/>
      <c r="AIK350" s="252"/>
      <c r="AIL350" s="252"/>
      <c r="AIM350" s="252"/>
      <c r="AIN350" s="252"/>
      <c r="AIO350" s="252"/>
      <c r="AIP350" s="252"/>
      <c r="AIQ350" s="252"/>
      <c r="AIR350" s="252"/>
      <c r="AIS350" s="252"/>
      <c r="AIT350" s="252"/>
      <c r="AIU350" s="252"/>
      <c r="AIV350" s="252"/>
      <c r="AIW350" s="252"/>
      <c r="AIX350" s="252"/>
      <c r="AIY350" s="252"/>
      <c r="AIZ350" s="252"/>
      <c r="AJA350" s="252"/>
      <c r="AJB350" s="252"/>
      <c r="AJC350" s="252"/>
      <c r="AJD350" s="252"/>
      <c r="AJE350" s="252"/>
      <c r="AJF350" s="252"/>
      <c r="AJG350" s="252"/>
      <c r="AJH350" s="252"/>
      <c r="AJI350" s="252"/>
      <c r="AJJ350" s="252"/>
      <c r="AJK350" s="252"/>
      <c r="AJL350" s="252"/>
      <c r="AJM350" s="252"/>
      <c r="AJN350" s="252"/>
      <c r="AJO350" s="252"/>
      <c r="AJP350" s="252"/>
      <c r="AJQ350" s="252"/>
      <c r="AJR350" s="252"/>
      <c r="AJS350" s="252"/>
      <c r="AJT350" s="252"/>
      <c r="AJU350" s="252"/>
      <c r="AJV350" s="252"/>
      <c r="AJW350" s="252"/>
      <c r="AJX350" s="252"/>
      <c r="AJY350" s="252"/>
      <c r="AJZ350" s="252"/>
      <c r="AKA350" s="252"/>
      <c r="AKB350" s="252"/>
      <c r="AKC350" s="252"/>
      <c r="AKD350" s="252"/>
      <c r="AKE350" s="252"/>
      <c r="AKF350" s="252"/>
      <c r="AKG350" s="252"/>
      <c r="AKH350" s="252"/>
      <c r="AKI350" s="252"/>
      <c r="AKJ350" s="252"/>
      <c r="AKK350" s="252"/>
      <c r="AKL350" s="252"/>
      <c r="AKM350" s="252"/>
      <c r="AKN350" s="252"/>
      <c r="AKO350" s="252"/>
      <c r="AKP350" s="252"/>
      <c r="AKQ350" s="252"/>
      <c r="AKR350" s="252"/>
      <c r="AKS350" s="252"/>
      <c r="AKT350" s="252"/>
      <c r="AKU350" s="252"/>
      <c r="AKV350" s="252"/>
      <c r="AKW350" s="252"/>
      <c r="AKX350" s="252"/>
      <c r="AKY350" s="252"/>
      <c r="AKZ350" s="252"/>
      <c r="ALA350" s="252"/>
      <c r="ALB350" s="252"/>
      <c r="ALC350" s="252"/>
      <c r="ALD350" s="252"/>
      <c r="ALE350" s="252"/>
      <c r="ALF350" s="252"/>
      <c r="ALG350" s="252"/>
      <c r="ALH350" s="252"/>
      <c r="ALI350" s="252"/>
      <c r="ALJ350" s="252"/>
      <c r="ALK350" s="252"/>
      <c r="ALL350" s="252"/>
      <c r="ALM350" s="252"/>
      <c r="ALN350" s="252"/>
      <c r="ALO350" s="252"/>
      <c r="ALP350" s="252"/>
      <c r="ALQ350" s="252"/>
      <c r="ALR350" s="252"/>
      <c r="ALS350" s="252"/>
      <c r="ALT350" s="252"/>
      <c r="ALU350" s="252"/>
      <c r="ALV350" s="252"/>
      <c r="ALW350" s="252"/>
      <c r="ALX350" s="252"/>
      <c r="ALY350" s="252"/>
      <c r="ALZ350" s="252"/>
      <c r="AMA350" s="252"/>
      <c r="AMB350" s="252"/>
      <c r="AMC350" s="252"/>
      <c r="AMD350" s="252"/>
      <c r="AME350" s="252"/>
      <c r="AMF350" s="252"/>
      <c r="AMG350" s="252"/>
      <c r="AMH350" s="252"/>
      <c r="AMI350" s="252"/>
      <c r="AMJ350" s="252"/>
      <c r="AMK350" s="252"/>
      <c r="AML350" s="252"/>
      <c r="AMM350" s="252"/>
      <c r="AMN350" s="252"/>
      <c r="AMO350" s="252"/>
      <c r="AMP350" s="252"/>
      <c r="AMQ350" s="252"/>
      <c r="AMR350" s="252"/>
      <c r="AMS350" s="252"/>
      <c r="AMT350" s="252"/>
      <c r="AMU350" s="252"/>
      <c r="AMV350" s="252"/>
      <c r="AMW350" s="252"/>
      <c r="AMX350" s="252"/>
      <c r="AMY350" s="252"/>
      <c r="AMZ350" s="252"/>
      <c r="ANA350" s="252"/>
      <c r="ANB350" s="252"/>
      <c r="ANC350" s="252"/>
      <c r="AND350" s="252"/>
      <c r="ANE350" s="252"/>
      <c r="ANF350" s="252"/>
      <c r="ANG350" s="252"/>
      <c r="ANH350" s="252"/>
      <c r="ANI350" s="252"/>
      <c r="ANJ350" s="252"/>
      <c r="ANK350" s="252"/>
      <c r="ANL350" s="252"/>
      <c r="ANM350" s="252"/>
      <c r="ANN350" s="252"/>
      <c r="ANO350" s="252"/>
      <c r="ANP350" s="252"/>
      <c r="ANQ350" s="252"/>
      <c r="ANR350" s="252"/>
      <c r="ANS350" s="252"/>
      <c r="ANT350" s="252"/>
      <c r="ANU350" s="252"/>
      <c r="ANV350" s="252"/>
      <c r="ANW350" s="252"/>
      <c r="ANX350" s="252"/>
      <c r="ANY350" s="252"/>
      <c r="ANZ350" s="252"/>
      <c r="AOA350" s="252"/>
      <c r="AOB350" s="252"/>
      <c r="AOC350" s="252"/>
      <c r="AOD350" s="252"/>
      <c r="AOE350" s="252"/>
      <c r="AOF350" s="252"/>
      <c r="AOG350" s="252"/>
      <c r="AOH350" s="252"/>
      <c r="AOI350" s="252"/>
      <c r="AOJ350" s="252"/>
      <c r="AOK350" s="252"/>
      <c r="AOL350" s="252"/>
      <c r="AOM350" s="252"/>
      <c r="AON350" s="252"/>
      <c r="AOO350" s="252"/>
      <c r="AOP350" s="252"/>
      <c r="AOQ350" s="252"/>
      <c r="AOR350" s="252"/>
      <c r="AOS350" s="252"/>
      <c r="AOT350" s="252"/>
      <c r="AOU350" s="252"/>
      <c r="AOV350" s="252"/>
      <c r="AOW350" s="252"/>
      <c r="AOX350" s="252"/>
      <c r="AOY350" s="252"/>
      <c r="AOZ350" s="252"/>
      <c r="APA350" s="252"/>
      <c r="APB350" s="252"/>
      <c r="APC350" s="252"/>
      <c r="APD350" s="252"/>
      <c r="APE350" s="252"/>
      <c r="APF350" s="252"/>
      <c r="APG350" s="252"/>
      <c r="APH350" s="252"/>
      <c r="API350" s="252"/>
      <c r="APJ350" s="252"/>
      <c r="APK350" s="252"/>
      <c r="APL350" s="252"/>
      <c r="APM350" s="252"/>
      <c r="APN350" s="252"/>
      <c r="APO350" s="252"/>
      <c r="APP350" s="252"/>
    </row>
    <row r="351" spans="1:1108" s="221" customFormat="1">
      <c r="A351" s="42">
        <v>634</v>
      </c>
      <c r="B351" s="168">
        <v>337</v>
      </c>
      <c r="C351" s="102" t="s">
        <v>631</v>
      </c>
      <c r="D351" s="174" t="s">
        <v>1747</v>
      </c>
      <c r="E351" s="74" t="s">
        <v>1748</v>
      </c>
      <c r="F351" s="302" t="s">
        <v>1775</v>
      </c>
      <c r="G351" s="310" t="s">
        <v>1774</v>
      </c>
      <c r="H351" s="310" t="s">
        <v>1777</v>
      </c>
      <c r="I351" s="310" t="s">
        <v>1776</v>
      </c>
      <c r="J351" s="173" t="s">
        <v>1778</v>
      </c>
      <c r="K351" s="173" t="s">
        <v>1779</v>
      </c>
      <c r="L351" s="74" t="s">
        <v>1780</v>
      </c>
      <c r="M351" s="10" t="s">
        <v>1781</v>
      </c>
      <c r="N351" s="74" t="s">
        <v>293</v>
      </c>
      <c r="O351" s="177">
        <v>101093</v>
      </c>
      <c r="P351" s="401"/>
      <c r="Q351" s="401" t="s">
        <v>0</v>
      </c>
      <c r="R351" s="401"/>
      <c r="S351" s="109" t="s">
        <v>0</v>
      </c>
      <c r="T351" s="109">
        <v>5</v>
      </c>
      <c r="U351" s="109" t="s">
        <v>0</v>
      </c>
      <c r="V351" s="109">
        <v>12</v>
      </c>
      <c r="W351" s="109" t="s">
        <v>0</v>
      </c>
      <c r="X351" s="109">
        <v>6</v>
      </c>
      <c r="Y351" s="109" t="s">
        <v>0</v>
      </c>
      <c r="Z351" s="109"/>
      <c r="AA351" s="109" t="s">
        <v>0</v>
      </c>
      <c r="AB351" s="109"/>
      <c r="AC351" s="109" t="s">
        <v>0</v>
      </c>
      <c r="AD351" s="109"/>
      <c r="AE351" s="109" t="s">
        <v>0</v>
      </c>
      <c r="AF351" s="77"/>
      <c r="AG351" s="78"/>
      <c r="AH351" s="78"/>
      <c r="AI351" s="77" t="s">
        <v>0</v>
      </c>
      <c r="AJ351" s="78"/>
      <c r="AK351" s="78"/>
      <c r="AL351" s="25" t="s">
        <v>11</v>
      </c>
      <c r="AM351" s="25"/>
      <c r="AN351" s="25"/>
      <c r="AO351" s="25"/>
      <c r="AP351" s="111">
        <v>1</v>
      </c>
      <c r="AQ351" s="111" t="s">
        <v>7</v>
      </c>
      <c r="AR351" s="83"/>
      <c r="AS351" s="83"/>
      <c r="AT351" s="265"/>
      <c r="AU351" s="266"/>
      <c r="AV351" s="266"/>
      <c r="AW351" s="74" t="s">
        <v>206</v>
      </c>
      <c r="AX351" s="74" t="s">
        <v>207</v>
      </c>
      <c r="AY351" s="74" t="s">
        <v>208</v>
      </c>
      <c r="AZ351" s="74" t="s">
        <v>209</v>
      </c>
      <c r="BA351" s="152" t="s">
        <v>12</v>
      </c>
      <c r="BB351" s="419" t="s">
        <v>1520</v>
      </c>
      <c r="BC351" s="419" t="s">
        <v>1521</v>
      </c>
      <c r="BD351" s="419" t="s">
        <v>1522</v>
      </c>
      <c r="BE351" s="95" t="s">
        <v>1748</v>
      </c>
      <c r="BF351" s="96" t="s">
        <v>1757</v>
      </c>
      <c r="BG351" s="96" t="s">
        <v>1758</v>
      </c>
      <c r="BH351" s="96" t="s">
        <v>1759</v>
      </c>
      <c r="BI351" s="173"/>
      <c r="BJ351" s="173"/>
      <c r="BK351" s="173"/>
      <c r="BL351" s="173"/>
      <c r="BM351" s="154" t="s">
        <v>294</v>
      </c>
      <c r="BN351" s="157" t="s">
        <v>295</v>
      </c>
      <c r="BO351" s="157" t="s">
        <v>296</v>
      </c>
      <c r="BP351" s="156" t="s">
        <v>297</v>
      </c>
      <c r="BQ351" s="155" t="s">
        <v>298</v>
      </c>
      <c r="BR351" s="155" t="s">
        <v>299</v>
      </c>
      <c r="BS351" s="121" t="s">
        <v>300</v>
      </c>
      <c r="BT351" s="121" t="s">
        <v>301</v>
      </c>
      <c r="BU351" s="121" t="s">
        <v>294</v>
      </c>
      <c r="BV351" s="121" t="s">
        <v>302</v>
      </c>
      <c r="BW351" s="121" t="s">
        <v>296</v>
      </c>
      <c r="BX351" s="121" t="s">
        <v>297</v>
      </c>
      <c r="BY351" s="121" t="s">
        <v>283</v>
      </c>
      <c r="BZ351" s="154"/>
      <c r="CA351" s="154"/>
      <c r="CB351" s="154"/>
      <c r="CC351" s="154"/>
      <c r="CD351" s="154"/>
      <c r="CE351" s="154"/>
      <c r="CF351" s="154"/>
      <c r="CG351" s="154"/>
      <c r="CH351" s="154"/>
      <c r="CI351" s="154"/>
      <c r="CJ351" s="154"/>
      <c r="CK351" s="91"/>
      <c r="CL351" s="91"/>
      <c r="CM351" s="91"/>
      <c r="CN351" s="91"/>
      <c r="CO351" s="91"/>
      <c r="CP351" s="91"/>
      <c r="CQ351" s="91"/>
      <c r="CR351" s="91"/>
      <c r="CS351" s="91"/>
      <c r="CT351" s="91"/>
      <c r="CU351" s="91"/>
      <c r="CV351" s="91"/>
      <c r="CW351" s="91"/>
      <c r="CX351" s="91"/>
      <c r="CY351" s="91"/>
      <c r="CZ351" s="91"/>
      <c r="DA351" s="92"/>
      <c r="DB351" s="92"/>
      <c r="DC351" s="92"/>
      <c r="DD351" s="92"/>
      <c r="DE351" s="91" t="s">
        <v>12</v>
      </c>
      <c r="DF351" s="92"/>
      <c r="DG351" s="91"/>
      <c r="DH351" s="91"/>
      <c r="DI351" s="92"/>
      <c r="DJ351" s="91"/>
      <c r="DK351" s="91"/>
      <c r="DL351" s="91"/>
      <c r="DM351" s="127" t="s">
        <v>283</v>
      </c>
      <c r="DN351" s="127" t="s">
        <v>283</v>
      </c>
      <c r="DO351" s="127" t="s">
        <v>283</v>
      </c>
      <c r="DP351" s="127"/>
      <c r="DQ351" s="91"/>
      <c r="DR351" s="91"/>
      <c r="DS351" s="91"/>
      <c r="DT351" s="91"/>
      <c r="DU351" s="91"/>
      <c r="DV351" s="91"/>
      <c r="DW351" s="91"/>
      <c r="DX351" s="91"/>
      <c r="DY351" s="91"/>
      <c r="DZ351" s="91"/>
      <c r="EA351" s="91"/>
      <c r="EB351" s="91"/>
      <c r="EC351" s="91"/>
      <c r="ED351" s="91"/>
      <c r="EE351" s="91"/>
      <c r="EF351" s="91"/>
      <c r="EG351" s="94"/>
      <c r="EH351" s="94"/>
      <c r="EI351" s="95"/>
      <c r="EJ351" s="95"/>
      <c r="EK351" s="96"/>
      <c r="EL351" s="74"/>
      <c r="EM351" s="74"/>
      <c r="EN351" s="137"/>
      <c r="EO351" s="185"/>
      <c r="EP351" s="185"/>
      <c r="EQ351" s="185" t="s">
        <v>1782</v>
      </c>
      <c r="ER351" s="185" t="s">
        <v>1783</v>
      </c>
      <c r="ES351" s="185" t="s">
        <v>1782</v>
      </c>
      <c r="ET351" s="185"/>
      <c r="EU351" s="185"/>
      <c r="EV351" s="137"/>
      <c r="EW351" s="137"/>
      <c r="EX351" s="356" t="s">
        <v>617</v>
      </c>
      <c r="EY351" s="356"/>
      <c r="EZ351" s="356"/>
      <c r="FA351" s="356"/>
      <c r="FB351" s="356"/>
      <c r="FC351" s="356"/>
      <c r="FD351" s="356"/>
      <c r="FE351" s="356"/>
      <c r="FF351" s="248"/>
      <c r="FG351" s="248"/>
      <c r="FH351" s="248"/>
      <c r="FI351" s="248"/>
      <c r="FJ351" s="248"/>
      <c r="FK351" s="248"/>
      <c r="FL351" s="135">
        <v>1</v>
      </c>
      <c r="FM351" s="136"/>
      <c r="FN351" s="136"/>
      <c r="FO351" s="136"/>
      <c r="FP351" s="136"/>
      <c r="FQ351" s="136"/>
      <c r="FR351" s="136"/>
      <c r="FS351" s="136"/>
      <c r="FT351" s="136"/>
      <c r="FU351" s="136"/>
      <c r="FV351" s="136"/>
      <c r="FW351" s="249"/>
      <c r="FX351" s="249"/>
      <c r="FY351" s="249"/>
      <c r="FZ351" s="249"/>
      <c r="GA351" s="249"/>
      <c r="GB351" s="249"/>
      <c r="GC351" s="249"/>
      <c r="GD351" s="249"/>
      <c r="GE351" s="249"/>
      <c r="GF351" s="249"/>
      <c r="GG351" s="249"/>
      <c r="GH351" s="249"/>
      <c r="GI351" s="249"/>
      <c r="GJ351" s="249"/>
      <c r="GK351" s="249"/>
      <c r="GL351" s="249"/>
      <c r="GM351" s="249"/>
      <c r="GN351" s="249"/>
      <c r="GO351" s="249"/>
      <c r="GP351" s="249"/>
      <c r="GQ351" s="249"/>
      <c r="GR351" s="249"/>
      <c r="GS351" s="249"/>
      <c r="GT351" s="249"/>
      <c r="GU351" s="249"/>
      <c r="GV351" s="249"/>
      <c r="GW351" s="249"/>
      <c r="GX351" s="249"/>
      <c r="GY351" s="249"/>
      <c r="GZ351" s="249"/>
      <c r="HA351" s="249"/>
      <c r="HB351" s="249"/>
      <c r="HC351" s="249"/>
      <c r="HD351" s="249"/>
      <c r="HE351" s="249"/>
      <c r="HF351" s="249"/>
      <c r="HG351" s="249"/>
      <c r="HH351" s="249"/>
      <c r="HI351" s="249"/>
      <c r="HJ351" s="249"/>
      <c r="HK351" s="249"/>
      <c r="HL351" s="249"/>
      <c r="HM351" s="249"/>
      <c r="HN351" s="249"/>
      <c r="HO351" s="249"/>
      <c r="HP351" s="249"/>
      <c r="HQ351" s="249"/>
      <c r="HR351" s="249"/>
      <c r="HS351" s="249"/>
      <c r="HT351" s="249"/>
      <c r="HU351" s="249"/>
      <c r="HV351" s="249"/>
      <c r="HW351" s="249"/>
      <c r="HX351" s="249"/>
      <c r="HY351" s="249"/>
      <c r="HZ351" s="249"/>
      <c r="IA351" s="249"/>
      <c r="IB351" s="249"/>
      <c r="IC351" s="249"/>
      <c r="ID351" s="249"/>
      <c r="IE351" s="249"/>
      <c r="IF351" s="249"/>
      <c r="IG351" s="249"/>
      <c r="IH351" s="249"/>
      <c r="II351" s="249"/>
      <c r="IJ351" s="249"/>
      <c r="IK351" s="249"/>
      <c r="IL351" s="249"/>
      <c r="IM351" s="249"/>
      <c r="IN351" s="249"/>
      <c r="IO351" s="249"/>
      <c r="IP351" s="249"/>
      <c r="IQ351" s="249"/>
      <c r="IR351" s="249"/>
      <c r="IS351" s="249"/>
      <c r="IT351" s="249"/>
      <c r="IU351" s="249"/>
      <c r="IV351" s="249"/>
      <c r="IW351" s="249"/>
      <c r="IX351" s="249"/>
      <c r="IY351" s="249"/>
      <c r="IZ351" s="249"/>
      <c r="JA351" s="249"/>
      <c r="JB351" s="249"/>
      <c r="JC351" s="249"/>
      <c r="JD351" s="249"/>
      <c r="JE351" s="249"/>
      <c r="JF351" s="249"/>
      <c r="JG351" s="249"/>
      <c r="JH351" s="249"/>
      <c r="JI351" s="249"/>
      <c r="JJ351" s="249"/>
      <c r="JK351" s="249"/>
      <c r="JL351" s="249"/>
      <c r="JM351" s="249"/>
      <c r="JN351" s="249"/>
      <c r="JO351" s="249"/>
      <c r="JP351" s="249"/>
      <c r="JQ351" s="249"/>
      <c r="JR351" s="249"/>
      <c r="JS351" s="249"/>
      <c r="JT351" s="249"/>
      <c r="JU351" s="249"/>
      <c r="JV351" s="249"/>
      <c r="JW351" s="249"/>
      <c r="JX351" s="249"/>
      <c r="JY351" s="249"/>
      <c r="JZ351" s="249"/>
      <c r="KA351" s="249"/>
      <c r="KB351" s="249"/>
      <c r="KC351" s="249"/>
      <c r="KD351" s="249"/>
      <c r="KE351" s="249"/>
      <c r="KF351" s="249"/>
      <c r="KG351" s="249"/>
      <c r="KH351" s="249"/>
      <c r="KI351" s="249"/>
      <c r="KJ351" s="249"/>
      <c r="KK351" s="249"/>
      <c r="KL351" s="249"/>
      <c r="KM351" s="249"/>
      <c r="KN351" s="249"/>
      <c r="KO351" s="249"/>
      <c r="KP351" s="249"/>
      <c r="KQ351" s="249"/>
      <c r="KR351" s="249"/>
      <c r="KS351" s="249"/>
      <c r="KT351" s="249"/>
      <c r="KU351" s="249"/>
      <c r="KV351" s="249"/>
      <c r="KW351" s="249"/>
      <c r="KX351" s="249"/>
      <c r="KY351" s="249"/>
      <c r="KZ351" s="249"/>
      <c r="LA351" s="249"/>
      <c r="LB351" s="249"/>
      <c r="LC351" s="249"/>
      <c r="LD351" s="249"/>
      <c r="LE351" s="249"/>
      <c r="LF351" s="249"/>
      <c r="LG351" s="249"/>
      <c r="LH351" s="249"/>
      <c r="LI351" s="249"/>
      <c r="LJ351" s="249"/>
      <c r="LK351" s="249"/>
      <c r="LL351" s="249"/>
      <c r="LM351" s="249"/>
      <c r="LN351" s="249"/>
      <c r="LO351" s="249"/>
      <c r="LP351" s="249"/>
      <c r="LQ351" s="249"/>
      <c r="LR351" s="249"/>
      <c r="LS351" s="249"/>
      <c r="LT351" s="249"/>
      <c r="LU351" s="249"/>
      <c r="LV351" s="249"/>
      <c r="LW351" s="249"/>
      <c r="LX351" s="249"/>
      <c r="LY351" s="249"/>
      <c r="LZ351" s="249"/>
      <c r="MA351" s="249"/>
      <c r="MB351" s="249"/>
      <c r="MC351" s="249"/>
      <c r="MD351" s="249"/>
      <c r="ME351" s="249"/>
      <c r="MF351" s="249"/>
      <c r="MG351" s="249"/>
      <c r="MH351" s="249"/>
      <c r="MI351" s="249"/>
      <c r="MJ351" s="249"/>
      <c r="MK351" s="249"/>
      <c r="ML351" s="249"/>
      <c r="MM351" s="249"/>
      <c r="MN351" s="249"/>
      <c r="MO351" s="249"/>
      <c r="MP351" s="249"/>
      <c r="MQ351" s="249"/>
      <c r="MR351" s="249"/>
      <c r="MS351" s="249"/>
      <c r="MT351" s="249"/>
      <c r="MU351" s="249"/>
      <c r="MV351" s="249"/>
      <c r="MW351" s="249"/>
      <c r="MX351" s="249"/>
      <c r="MY351" s="249"/>
      <c r="MZ351" s="249"/>
      <c r="NA351" s="249"/>
      <c r="NB351" s="249"/>
      <c r="NC351" s="249"/>
      <c r="ND351" s="249"/>
      <c r="NE351" s="249"/>
      <c r="NF351" s="249"/>
      <c r="NG351" s="249"/>
      <c r="NH351" s="249"/>
      <c r="NI351" s="249"/>
      <c r="NJ351" s="249"/>
      <c r="NK351" s="249"/>
      <c r="NL351" s="249"/>
      <c r="NM351" s="249"/>
      <c r="NN351" s="249"/>
      <c r="NO351" s="249"/>
      <c r="NP351" s="249"/>
      <c r="NQ351" s="249"/>
      <c r="NR351" s="249"/>
      <c r="NS351" s="249"/>
      <c r="NT351" s="249"/>
      <c r="NU351" s="249"/>
      <c r="NV351" s="249"/>
      <c r="NW351" s="249"/>
      <c r="NX351" s="249"/>
      <c r="NY351" s="249"/>
      <c r="NZ351" s="249"/>
      <c r="OA351" s="249"/>
      <c r="OB351" s="249"/>
      <c r="OC351" s="249"/>
      <c r="OD351" s="249"/>
      <c r="OE351" s="249"/>
      <c r="OF351" s="249"/>
      <c r="OG351" s="249"/>
      <c r="OH351" s="249"/>
      <c r="OI351" s="249"/>
      <c r="OJ351" s="249"/>
      <c r="OK351" s="249"/>
      <c r="OL351" s="249"/>
      <c r="OM351" s="249"/>
      <c r="ON351" s="249"/>
      <c r="OO351" s="249"/>
      <c r="OP351" s="249"/>
      <c r="OQ351" s="249"/>
      <c r="OR351" s="249"/>
      <c r="OS351" s="249"/>
      <c r="OT351" s="249"/>
      <c r="OU351" s="249"/>
      <c r="OV351" s="249"/>
      <c r="OW351" s="249"/>
      <c r="OX351" s="249"/>
      <c r="OY351" s="249"/>
      <c r="OZ351" s="249"/>
      <c r="PA351" s="249"/>
      <c r="PB351" s="249"/>
      <c r="PC351" s="249"/>
      <c r="PD351" s="249"/>
      <c r="PE351" s="249"/>
      <c r="PF351" s="249"/>
      <c r="PG351" s="249"/>
      <c r="PH351" s="249"/>
      <c r="PI351" s="249"/>
      <c r="PJ351" s="249"/>
      <c r="PK351" s="249"/>
      <c r="PL351" s="249"/>
      <c r="PM351" s="249"/>
      <c r="PN351" s="249"/>
      <c r="PO351" s="249"/>
      <c r="PP351" s="249"/>
      <c r="PQ351" s="249"/>
      <c r="PR351" s="249"/>
      <c r="PS351" s="249"/>
      <c r="PT351" s="249"/>
      <c r="PU351" s="249"/>
      <c r="PV351" s="249"/>
      <c r="PW351" s="249"/>
      <c r="PX351" s="249"/>
      <c r="PY351" s="249"/>
      <c r="PZ351" s="249"/>
      <c r="QA351" s="249"/>
      <c r="QB351" s="249"/>
      <c r="QC351" s="249"/>
      <c r="QD351" s="249"/>
      <c r="QE351" s="249"/>
      <c r="QF351" s="249"/>
      <c r="QG351" s="249"/>
      <c r="QH351" s="249"/>
      <c r="QI351" s="249"/>
      <c r="QJ351" s="249"/>
      <c r="QK351" s="249"/>
      <c r="QL351" s="249"/>
      <c r="QM351" s="249"/>
      <c r="QN351" s="249"/>
      <c r="QO351" s="249"/>
      <c r="QP351" s="249"/>
      <c r="QQ351" s="249"/>
      <c r="QR351" s="249"/>
      <c r="QS351" s="249"/>
      <c r="QT351" s="249"/>
      <c r="QU351" s="249"/>
      <c r="QV351" s="249"/>
      <c r="QW351" s="249"/>
      <c r="QX351" s="249"/>
      <c r="QY351" s="249"/>
      <c r="QZ351" s="249"/>
      <c r="RA351" s="249"/>
      <c r="RB351" s="249"/>
      <c r="RC351" s="249"/>
      <c r="RD351" s="249"/>
      <c r="RE351" s="249"/>
      <c r="RF351" s="249"/>
      <c r="RG351" s="249"/>
      <c r="RH351" s="249"/>
      <c r="RI351" s="249"/>
      <c r="RJ351" s="249"/>
      <c r="RK351" s="249"/>
      <c r="RL351" s="249"/>
      <c r="RM351" s="249"/>
      <c r="RN351" s="249"/>
      <c r="RO351" s="249"/>
      <c r="RP351" s="249"/>
      <c r="RQ351" s="249"/>
      <c r="RR351" s="249"/>
      <c r="RS351" s="249"/>
      <c r="RT351" s="249"/>
      <c r="RU351" s="249"/>
      <c r="RV351" s="249"/>
      <c r="RW351" s="249"/>
      <c r="RX351" s="249"/>
      <c r="RY351" s="249"/>
      <c r="RZ351" s="249"/>
      <c r="SA351" s="249"/>
      <c r="SB351" s="249"/>
      <c r="SC351" s="249"/>
      <c r="SD351" s="249"/>
      <c r="SE351" s="249"/>
      <c r="SF351" s="249"/>
      <c r="SG351" s="249"/>
      <c r="SH351" s="249"/>
      <c r="SI351" s="249"/>
      <c r="SJ351" s="249"/>
      <c r="SK351" s="249"/>
      <c r="SL351" s="249"/>
      <c r="SM351" s="249"/>
      <c r="SN351" s="249"/>
      <c r="SO351" s="249"/>
      <c r="SP351" s="249"/>
      <c r="SQ351" s="249"/>
      <c r="SR351" s="249"/>
      <c r="SS351" s="249"/>
      <c r="ST351" s="249"/>
      <c r="SU351" s="249"/>
      <c r="SV351" s="249"/>
      <c r="SW351" s="249"/>
      <c r="SX351" s="249"/>
      <c r="SY351" s="249"/>
      <c r="SZ351" s="249"/>
      <c r="TA351" s="249"/>
      <c r="TB351" s="249"/>
      <c r="TC351" s="249"/>
      <c r="TD351" s="249"/>
      <c r="TE351" s="249"/>
      <c r="TF351" s="249"/>
      <c r="TG351" s="249"/>
      <c r="TH351" s="249"/>
      <c r="TI351" s="249"/>
      <c r="TJ351" s="249"/>
      <c r="TK351" s="249"/>
      <c r="TL351" s="249"/>
      <c r="TM351" s="249"/>
      <c r="TN351" s="249"/>
      <c r="TO351" s="249"/>
      <c r="TP351" s="249"/>
      <c r="TQ351" s="249"/>
      <c r="TR351" s="249"/>
      <c r="TS351" s="249"/>
      <c r="TT351" s="249"/>
      <c r="TU351" s="249"/>
      <c r="TV351" s="249"/>
      <c r="TW351" s="249"/>
      <c r="TX351" s="249"/>
      <c r="TY351" s="249"/>
      <c r="TZ351" s="249"/>
      <c r="UA351" s="249"/>
      <c r="UB351" s="249"/>
      <c r="UC351" s="249"/>
      <c r="UD351" s="249"/>
      <c r="UE351" s="249"/>
      <c r="UF351" s="249"/>
      <c r="UG351" s="249"/>
      <c r="UH351" s="249"/>
      <c r="UI351" s="249"/>
      <c r="UJ351" s="249"/>
      <c r="UK351" s="249"/>
      <c r="UL351" s="249"/>
      <c r="UM351" s="249"/>
      <c r="UN351" s="249"/>
      <c r="UO351" s="249"/>
      <c r="UP351" s="249"/>
      <c r="UQ351" s="249"/>
      <c r="UR351" s="249"/>
      <c r="US351" s="249"/>
      <c r="UT351" s="249"/>
      <c r="UU351" s="249"/>
      <c r="UV351" s="249"/>
      <c r="UW351" s="249"/>
      <c r="UX351" s="249"/>
      <c r="UY351" s="249"/>
      <c r="UZ351" s="249"/>
      <c r="VA351" s="249"/>
      <c r="VB351" s="249"/>
      <c r="VC351" s="249"/>
      <c r="VD351" s="249"/>
      <c r="VE351" s="249"/>
      <c r="VF351" s="249"/>
      <c r="VG351" s="249"/>
      <c r="VH351" s="249"/>
      <c r="VI351" s="249"/>
      <c r="VJ351" s="249"/>
      <c r="VK351" s="249"/>
      <c r="VL351" s="249"/>
      <c r="VM351" s="249"/>
      <c r="VN351" s="249"/>
      <c r="VO351" s="249"/>
      <c r="VP351" s="249"/>
      <c r="VQ351" s="249"/>
      <c r="VR351" s="249"/>
      <c r="VS351" s="249"/>
      <c r="VT351" s="249"/>
      <c r="VU351" s="249"/>
      <c r="VV351" s="249"/>
      <c r="VW351" s="249"/>
      <c r="VX351" s="249"/>
      <c r="VY351" s="249"/>
      <c r="VZ351" s="249"/>
      <c r="WA351" s="249"/>
      <c r="WB351" s="249"/>
      <c r="WC351" s="249"/>
      <c r="WD351" s="249"/>
      <c r="WE351" s="249"/>
      <c r="WF351" s="249"/>
      <c r="WG351" s="249"/>
      <c r="WH351" s="249"/>
      <c r="WI351" s="249"/>
      <c r="WJ351" s="249"/>
      <c r="WK351" s="249"/>
      <c r="WL351" s="249"/>
      <c r="WM351" s="249"/>
      <c r="WN351" s="249"/>
      <c r="WO351" s="249"/>
      <c r="WP351" s="249"/>
      <c r="WQ351" s="249"/>
      <c r="WR351" s="249"/>
      <c r="WS351" s="249"/>
      <c r="WT351" s="249"/>
      <c r="WU351" s="249"/>
      <c r="WV351" s="249"/>
      <c r="WW351" s="249"/>
      <c r="WX351" s="249"/>
      <c r="WY351" s="249"/>
      <c r="WZ351" s="249"/>
      <c r="XA351" s="249"/>
      <c r="XB351" s="249"/>
      <c r="XC351" s="249"/>
      <c r="XD351" s="249"/>
      <c r="XE351" s="249"/>
      <c r="XF351" s="249"/>
      <c r="XG351" s="249"/>
      <c r="XH351" s="249"/>
      <c r="XI351" s="249"/>
      <c r="XJ351" s="249"/>
      <c r="XK351" s="249"/>
      <c r="XL351" s="249"/>
      <c r="XM351" s="249"/>
      <c r="XN351" s="249"/>
      <c r="XO351" s="249"/>
      <c r="XP351" s="249"/>
      <c r="XQ351" s="249"/>
      <c r="XR351" s="249"/>
      <c r="XS351" s="249"/>
      <c r="XT351" s="249"/>
      <c r="XU351" s="249"/>
      <c r="XV351" s="249"/>
      <c r="XW351" s="249"/>
      <c r="XX351" s="249"/>
      <c r="XY351" s="249"/>
      <c r="XZ351" s="249"/>
      <c r="YA351" s="249"/>
      <c r="YB351" s="249"/>
      <c r="YC351" s="249"/>
      <c r="YD351" s="249"/>
      <c r="YE351" s="249"/>
      <c r="YF351" s="249"/>
      <c r="YG351" s="249"/>
      <c r="YH351" s="249"/>
      <c r="YI351" s="249"/>
      <c r="YJ351" s="249"/>
      <c r="YK351" s="249"/>
      <c r="YL351" s="249"/>
      <c r="YM351" s="249"/>
      <c r="YN351" s="249"/>
      <c r="YO351" s="249"/>
      <c r="YP351" s="249"/>
      <c r="YQ351" s="249"/>
      <c r="YR351" s="249"/>
      <c r="YS351" s="249"/>
      <c r="YT351" s="249"/>
      <c r="YU351" s="249"/>
      <c r="YV351" s="249"/>
      <c r="YW351" s="249"/>
      <c r="YX351" s="249"/>
      <c r="YY351" s="249"/>
      <c r="YZ351" s="249"/>
      <c r="ZA351" s="249"/>
      <c r="ZB351" s="249"/>
      <c r="ZC351" s="249"/>
      <c r="ZD351" s="249"/>
      <c r="ZE351" s="249"/>
      <c r="ZF351" s="249"/>
      <c r="ZG351" s="249"/>
      <c r="ZH351" s="249"/>
      <c r="ZI351" s="249"/>
      <c r="ZJ351" s="249"/>
      <c r="ZK351" s="249"/>
      <c r="ZL351" s="249"/>
      <c r="ZM351" s="249"/>
      <c r="ZN351" s="249"/>
      <c r="ZO351" s="249"/>
      <c r="ZP351" s="249"/>
      <c r="ZQ351" s="249"/>
      <c r="ZR351" s="249"/>
      <c r="ZS351" s="249"/>
      <c r="ZT351" s="249"/>
      <c r="ZU351" s="249"/>
      <c r="ZV351" s="249"/>
      <c r="ZW351" s="249"/>
      <c r="ZX351" s="249"/>
      <c r="ZY351" s="249"/>
      <c r="ZZ351" s="249"/>
      <c r="AAA351" s="249"/>
      <c r="AAB351" s="249"/>
      <c r="AAC351" s="249"/>
      <c r="AAD351" s="249"/>
      <c r="AAE351" s="249"/>
      <c r="AAF351" s="249"/>
      <c r="AAG351" s="249"/>
      <c r="AAH351" s="249"/>
      <c r="AAI351" s="249"/>
      <c r="AAJ351" s="249"/>
      <c r="AAK351" s="249"/>
      <c r="AAL351" s="249"/>
      <c r="AAM351" s="249"/>
      <c r="AAN351" s="249"/>
      <c r="AAO351" s="249"/>
      <c r="AAP351" s="249"/>
      <c r="AAQ351" s="249"/>
      <c r="AAR351" s="249"/>
      <c r="AAS351" s="249"/>
      <c r="AAT351" s="249"/>
      <c r="AAU351" s="249"/>
      <c r="AAV351" s="249"/>
      <c r="AAW351" s="249"/>
      <c r="AAX351" s="249"/>
      <c r="AAY351" s="249"/>
      <c r="AAZ351" s="249"/>
      <c r="ABA351" s="249"/>
      <c r="ABB351" s="249"/>
      <c r="ABC351" s="249"/>
      <c r="ABD351" s="249"/>
      <c r="ABE351" s="249"/>
      <c r="ABF351" s="249"/>
      <c r="ABG351" s="249"/>
      <c r="ABH351" s="249"/>
      <c r="ABI351" s="249"/>
      <c r="ABJ351" s="249"/>
      <c r="ABK351" s="249"/>
      <c r="ABL351" s="249"/>
      <c r="ABM351" s="249"/>
      <c r="ABN351" s="249"/>
      <c r="ABO351" s="249"/>
      <c r="ABP351" s="249"/>
      <c r="ABQ351" s="249"/>
      <c r="ABR351" s="249"/>
      <c r="ABS351" s="249"/>
      <c r="ABT351" s="249"/>
      <c r="ABU351" s="249"/>
      <c r="ABV351" s="249"/>
      <c r="ABW351" s="249"/>
      <c r="ABX351" s="249"/>
      <c r="ABY351" s="249"/>
      <c r="ABZ351" s="249"/>
      <c r="ACA351" s="249"/>
      <c r="ACB351" s="249"/>
      <c r="ACC351" s="249"/>
      <c r="ACD351" s="249"/>
      <c r="ACE351" s="249"/>
      <c r="ACF351" s="249"/>
      <c r="ACG351" s="249"/>
      <c r="ACH351" s="249"/>
      <c r="ACI351" s="249"/>
      <c r="ACJ351" s="249"/>
      <c r="ACK351" s="249"/>
      <c r="ACL351" s="249"/>
      <c r="ACM351" s="249"/>
      <c r="ACN351" s="249"/>
      <c r="ACO351" s="249"/>
      <c r="ACP351" s="249"/>
      <c r="ACQ351" s="249"/>
      <c r="ACR351" s="249"/>
      <c r="ACS351" s="249"/>
      <c r="ACT351" s="249"/>
      <c r="ACU351" s="249"/>
      <c r="ACV351" s="249"/>
      <c r="ACW351" s="249"/>
      <c r="ACX351" s="249"/>
      <c r="ACY351" s="249"/>
      <c r="ACZ351" s="249"/>
      <c r="ADA351" s="249"/>
      <c r="ADB351" s="249"/>
      <c r="ADC351" s="249"/>
      <c r="ADD351" s="249"/>
      <c r="ADE351" s="249"/>
      <c r="ADF351" s="249"/>
      <c r="ADG351" s="249"/>
      <c r="ADH351" s="249"/>
      <c r="ADI351" s="249"/>
      <c r="ADJ351" s="249"/>
      <c r="ADK351" s="249"/>
      <c r="ADL351" s="249"/>
      <c r="ADM351" s="249"/>
      <c r="ADN351" s="249"/>
      <c r="ADO351" s="249"/>
      <c r="ADP351" s="249"/>
      <c r="ADQ351" s="249"/>
      <c r="ADR351" s="249"/>
      <c r="ADS351" s="249"/>
      <c r="ADT351" s="249"/>
      <c r="ADU351" s="249"/>
      <c r="ADV351" s="249"/>
      <c r="ADW351" s="249"/>
      <c r="ADX351" s="249"/>
      <c r="ADY351" s="249"/>
      <c r="ADZ351" s="249"/>
      <c r="AEA351" s="249"/>
      <c r="AEB351" s="249"/>
      <c r="AEC351" s="249"/>
      <c r="AED351" s="249"/>
      <c r="AEE351" s="249"/>
      <c r="AEF351" s="249"/>
      <c r="AEG351" s="249"/>
      <c r="AEH351" s="249"/>
      <c r="AEI351" s="249"/>
      <c r="AEJ351" s="249"/>
      <c r="AEK351" s="249"/>
      <c r="AEL351" s="249"/>
      <c r="AEM351" s="249"/>
      <c r="AEN351" s="249"/>
      <c r="AEO351" s="249"/>
      <c r="AEP351" s="249"/>
      <c r="AEQ351" s="249"/>
      <c r="AER351" s="249"/>
      <c r="AES351" s="249"/>
      <c r="AET351" s="249"/>
      <c r="AEU351" s="249"/>
      <c r="AEV351" s="249"/>
      <c r="AEW351" s="249"/>
      <c r="AEX351" s="249"/>
      <c r="AEY351" s="249"/>
      <c r="AEZ351" s="249"/>
      <c r="AFA351" s="249"/>
      <c r="AFB351" s="249"/>
      <c r="AFC351" s="249"/>
      <c r="AFD351" s="249"/>
      <c r="AFE351" s="249"/>
      <c r="AFF351" s="249"/>
      <c r="AFG351" s="249"/>
      <c r="AFH351" s="249"/>
      <c r="AFI351" s="249"/>
      <c r="AFJ351" s="249"/>
      <c r="AFK351" s="249"/>
      <c r="AFL351" s="249"/>
      <c r="AFM351" s="249"/>
      <c r="AFN351" s="249"/>
      <c r="AFO351" s="249"/>
      <c r="AFP351" s="249"/>
      <c r="AFQ351" s="249"/>
      <c r="AFR351" s="249"/>
      <c r="AFS351" s="249"/>
      <c r="AFT351" s="249"/>
      <c r="AFU351" s="249"/>
      <c r="AFV351" s="249"/>
      <c r="AFW351" s="249"/>
      <c r="AFX351" s="249"/>
      <c r="AFY351" s="249"/>
      <c r="AFZ351" s="249"/>
      <c r="AGA351" s="249"/>
      <c r="AGB351" s="249"/>
      <c r="AGC351" s="249"/>
      <c r="AGD351" s="249"/>
      <c r="AGE351" s="249"/>
      <c r="AGF351" s="249"/>
      <c r="AGG351" s="249"/>
      <c r="AGH351" s="249"/>
      <c r="AGI351" s="249"/>
      <c r="AGJ351" s="249"/>
      <c r="AGK351" s="249"/>
      <c r="AGL351" s="249"/>
      <c r="AGM351" s="249"/>
      <c r="AGN351" s="249"/>
      <c r="AGO351" s="249"/>
      <c r="AGP351" s="249"/>
      <c r="AGQ351" s="249"/>
      <c r="AGR351" s="249"/>
      <c r="AGS351" s="249"/>
      <c r="AGT351" s="249"/>
      <c r="AGU351" s="249"/>
      <c r="AGV351" s="249"/>
      <c r="AGW351" s="249"/>
      <c r="AGX351" s="249"/>
      <c r="AGY351" s="249"/>
      <c r="AGZ351" s="249"/>
      <c r="AHA351" s="249"/>
      <c r="AHB351" s="249"/>
      <c r="AHC351" s="249"/>
      <c r="AHD351" s="249"/>
      <c r="AHE351" s="249"/>
      <c r="AHF351" s="249"/>
      <c r="AHG351" s="249"/>
      <c r="AHH351" s="249"/>
      <c r="AHI351" s="249"/>
      <c r="AHJ351" s="249"/>
      <c r="AHK351" s="249"/>
      <c r="AHL351" s="249"/>
      <c r="AHM351" s="249"/>
      <c r="AHN351" s="249"/>
      <c r="AHO351" s="249"/>
      <c r="AHP351" s="249"/>
      <c r="AHQ351" s="249"/>
      <c r="AHR351" s="249"/>
      <c r="AHS351" s="249"/>
      <c r="AHT351" s="249"/>
      <c r="AHU351" s="249"/>
      <c r="AHV351" s="249"/>
      <c r="AHW351" s="249"/>
      <c r="AHX351" s="249"/>
      <c r="AHY351" s="249"/>
      <c r="AHZ351" s="249"/>
      <c r="AIA351" s="249"/>
      <c r="AIB351" s="249"/>
      <c r="AIC351" s="249"/>
      <c r="AID351" s="249"/>
      <c r="AIE351" s="249"/>
      <c r="AIF351" s="249"/>
      <c r="AIG351" s="249"/>
      <c r="AIH351" s="249"/>
      <c r="AII351" s="249"/>
      <c r="AIJ351" s="249"/>
      <c r="AIK351" s="249"/>
      <c r="AIL351" s="249"/>
      <c r="AIM351" s="249"/>
      <c r="AIN351" s="249"/>
      <c r="AIO351" s="249"/>
      <c r="AIP351" s="249"/>
      <c r="AIQ351" s="249"/>
      <c r="AIR351" s="249"/>
      <c r="AIS351" s="249"/>
      <c r="AIT351" s="249"/>
      <c r="AIU351" s="249"/>
      <c r="AIV351" s="249"/>
      <c r="AIW351" s="249"/>
      <c r="AIX351" s="249"/>
      <c r="AIY351" s="249"/>
      <c r="AIZ351" s="249"/>
      <c r="AJA351" s="249"/>
      <c r="AJB351" s="249"/>
      <c r="AJC351" s="249"/>
      <c r="AJD351" s="249"/>
      <c r="AJE351" s="249"/>
      <c r="AJF351" s="249"/>
      <c r="AJG351" s="249"/>
      <c r="AJH351" s="249"/>
      <c r="AJI351" s="249"/>
      <c r="AJJ351" s="249"/>
      <c r="AJK351" s="249"/>
      <c r="AJL351" s="249"/>
      <c r="AJM351" s="249"/>
      <c r="AJN351" s="249"/>
      <c r="AJO351" s="249"/>
      <c r="AJP351" s="249"/>
      <c r="AJQ351" s="249"/>
      <c r="AJR351" s="249"/>
      <c r="AJS351" s="249"/>
      <c r="AJT351" s="249"/>
      <c r="AJU351" s="249"/>
      <c r="AJV351" s="249"/>
      <c r="AJW351" s="249"/>
      <c r="AJX351" s="249"/>
      <c r="AJY351" s="249"/>
      <c r="AJZ351" s="249"/>
      <c r="AKA351" s="249"/>
      <c r="AKB351" s="249"/>
      <c r="AKC351" s="249"/>
      <c r="AKD351" s="249"/>
      <c r="AKE351" s="249"/>
      <c r="AKF351" s="249"/>
      <c r="AKG351" s="249"/>
      <c r="AKH351" s="249"/>
      <c r="AKI351" s="249"/>
      <c r="AKJ351" s="249"/>
      <c r="AKK351" s="249"/>
      <c r="AKL351" s="249"/>
      <c r="AKM351" s="249"/>
      <c r="AKN351" s="249"/>
      <c r="AKO351" s="249"/>
      <c r="AKP351" s="249"/>
      <c r="AKQ351" s="249"/>
      <c r="AKR351" s="249"/>
      <c r="AKS351" s="249"/>
      <c r="AKT351" s="249"/>
      <c r="AKU351" s="249"/>
      <c r="AKV351" s="249"/>
      <c r="AKW351" s="249"/>
      <c r="AKX351" s="249"/>
      <c r="AKY351" s="249"/>
      <c r="AKZ351" s="249"/>
      <c r="ALA351" s="249"/>
      <c r="ALB351" s="249"/>
      <c r="ALC351" s="249"/>
      <c r="ALD351" s="249"/>
      <c r="ALE351" s="249"/>
      <c r="ALF351" s="249"/>
      <c r="ALG351" s="249"/>
      <c r="ALH351" s="249"/>
      <c r="ALI351" s="249"/>
      <c r="ALJ351" s="249"/>
      <c r="ALK351" s="249"/>
      <c r="ALL351" s="249"/>
      <c r="ALM351" s="249"/>
      <c r="ALN351" s="249"/>
      <c r="ALO351" s="249"/>
      <c r="ALP351" s="249"/>
      <c r="ALQ351" s="249"/>
      <c r="ALR351" s="249"/>
      <c r="ALS351" s="249"/>
      <c r="ALT351" s="249"/>
      <c r="ALU351" s="249"/>
      <c r="ALV351" s="249"/>
      <c r="ALW351" s="249"/>
      <c r="ALX351" s="249"/>
      <c r="ALY351" s="249"/>
      <c r="ALZ351" s="249"/>
      <c r="AMA351" s="249"/>
      <c r="AMB351" s="249"/>
      <c r="AMC351" s="249"/>
      <c r="AMD351" s="249"/>
      <c r="AME351" s="249"/>
      <c r="AMF351" s="249"/>
      <c r="AMG351" s="249"/>
      <c r="AMH351" s="249"/>
      <c r="AMI351" s="249"/>
      <c r="AMJ351" s="249"/>
      <c r="AMK351" s="249"/>
      <c r="AML351" s="249"/>
      <c r="AMM351" s="249"/>
      <c r="AMN351" s="249"/>
      <c r="AMO351" s="249"/>
      <c r="AMP351" s="249"/>
      <c r="AMQ351" s="249"/>
      <c r="AMR351" s="249"/>
      <c r="AMS351" s="249"/>
      <c r="AMT351" s="249"/>
      <c r="AMU351" s="249"/>
      <c r="AMV351" s="249"/>
      <c r="AMW351" s="249"/>
      <c r="AMX351" s="249"/>
      <c r="AMY351" s="249"/>
      <c r="AMZ351" s="249"/>
      <c r="ANA351" s="249"/>
      <c r="ANB351" s="249"/>
      <c r="ANC351" s="249"/>
      <c r="AND351" s="249"/>
      <c r="ANE351" s="249"/>
      <c r="ANF351" s="249"/>
      <c r="ANG351" s="249"/>
      <c r="ANH351" s="249"/>
      <c r="ANI351" s="249"/>
      <c r="ANJ351" s="249"/>
      <c r="ANK351" s="249"/>
      <c r="ANL351" s="249"/>
      <c r="ANM351" s="249"/>
      <c r="ANN351" s="249"/>
      <c r="ANO351" s="249"/>
      <c r="ANP351" s="249"/>
      <c r="ANQ351" s="249"/>
      <c r="ANR351" s="249"/>
      <c r="ANS351" s="249"/>
      <c r="ANT351" s="249"/>
      <c r="ANU351" s="249"/>
      <c r="ANV351" s="249"/>
      <c r="ANW351" s="249"/>
      <c r="ANX351" s="249"/>
      <c r="ANY351" s="249"/>
      <c r="ANZ351" s="249"/>
      <c r="AOA351" s="249"/>
      <c r="AOB351" s="249"/>
      <c r="AOC351" s="249"/>
      <c r="AOD351" s="249"/>
      <c r="AOE351" s="249"/>
      <c r="AOF351" s="249"/>
      <c r="AOG351" s="249"/>
      <c r="AOH351" s="249"/>
      <c r="AOI351" s="249"/>
      <c r="AOJ351" s="249"/>
      <c r="AOK351" s="249"/>
      <c r="AOL351" s="249"/>
      <c r="AOM351" s="249"/>
      <c r="AON351" s="249"/>
      <c r="AOO351" s="249"/>
      <c r="AOP351" s="249"/>
      <c r="AOQ351" s="249"/>
      <c r="AOR351" s="249"/>
      <c r="AOS351" s="249"/>
      <c r="AOT351" s="249"/>
      <c r="AOU351" s="249"/>
      <c r="AOV351" s="249"/>
      <c r="AOW351" s="249"/>
      <c r="AOX351" s="249"/>
      <c r="AOY351" s="249"/>
      <c r="AOZ351" s="249"/>
      <c r="APA351" s="249"/>
      <c r="APB351" s="249"/>
      <c r="APC351" s="249"/>
      <c r="APD351" s="249"/>
      <c r="APE351" s="249"/>
      <c r="APF351" s="249"/>
      <c r="APG351" s="249"/>
      <c r="APH351" s="249"/>
      <c r="API351" s="249"/>
      <c r="APJ351" s="249"/>
      <c r="APK351" s="249"/>
      <c r="APL351" s="249"/>
      <c r="APM351" s="249"/>
      <c r="APN351" s="249"/>
      <c r="APO351" s="249"/>
      <c r="APP351" s="249"/>
    </row>
    <row r="352" spans="1:1108" s="221" customFormat="1">
      <c r="A352" s="42">
        <v>635</v>
      </c>
      <c r="B352" s="168">
        <v>338</v>
      </c>
      <c r="C352" s="102" t="s">
        <v>635</v>
      </c>
      <c r="D352" s="174" t="s">
        <v>1747</v>
      </c>
      <c r="E352" s="74" t="s">
        <v>1748</v>
      </c>
      <c r="F352" s="302" t="s">
        <v>1775</v>
      </c>
      <c r="G352" s="310" t="s">
        <v>1774</v>
      </c>
      <c r="H352" s="310" t="s">
        <v>1777</v>
      </c>
      <c r="I352" s="310" t="s">
        <v>1776</v>
      </c>
      <c r="J352" s="173" t="s">
        <v>1778</v>
      </c>
      <c r="K352" s="173" t="s">
        <v>1779</v>
      </c>
      <c r="L352" s="74" t="s">
        <v>1780</v>
      </c>
      <c r="M352" s="10" t="s">
        <v>1781</v>
      </c>
      <c r="N352" s="74" t="s">
        <v>293</v>
      </c>
      <c r="O352" s="177">
        <v>101094</v>
      </c>
      <c r="P352" s="401"/>
      <c r="Q352" s="401" t="s">
        <v>0</v>
      </c>
      <c r="R352" s="401"/>
      <c r="S352" s="109" t="s">
        <v>0</v>
      </c>
      <c r="T352" s="109">
        <v>6.5</v>
      </c>
      <c r="U352" s="109" t="s">
        <v>0</v>
      </c>
      <c r="V352" s="109">
        <v>13</v>
      </c>
      <c r="W352" s="109" t="s">
        <v>0</v>
      </c>
      <c r="X352" s="109">
        <v>7</v>
      </c>
      <c r="Y352" s="109" t="s">
        <v>0</v>
      </c>
      <c r="Z352" s="109"/>
      <c r="AA352" s="109" t="s">
        <v>0</v>
      </c>
      <c r="AB352" s="109"/>
      <c r="AC352" s="109" t="s">
        <v>0</v>
      </c>
      <c r="AD352" s="109"/>
      <c r="AE352" s="109" t="s">
        <v>0</v>
      </c>
      <c r="AF352" s="77"/>
      <c r="AG352" s="78"/>
      <c r="AH352" s="78"/>
      <c r="AI352" s="77" t="s">
        <v>0</v>
      </c>
      <c r="AJ352" s="78"/>
      <c r="AK352" s="78"/>
      <c r="AL352" s="25" t="s">
        <v>11</v>
      </c>
      <c r="AM352" s="25"/>
      <c r="AN352" s="25"/>
      <c r="AO352" s="25"/>
      <c r="AP352" s="111">
        <v>1</v>
      </c>
      <c r="AQ352" s="111" t="s">
        <v>7</v>
      </c>
      <c r="AR352" s="83"/>
      <c r="AS352" s="83"/>
      <c r="AT352" s="265"/>
      <c r="AU352" s="266"/>
      <c r="AV352" s="266"/>
      <c r="AW352" s="74" t="s">
        <v>206</v>
      </c>
      <c r="AX352" s="74" t="s">
        <v>207</v>
      </c>
      <c r="AY352" s="74" t="s">
        <v>208</v>
      </c>
      <c r="AZ352" s="74" t="s">
        <v>209</v>
      </c>
      <c r="BA352" s="152" t="s">
        <v>12</v>
      </c>
      <c r="BB352" s="419" t="s">
        <v>1520</v>
      </c>
      <c r="BC352" s="419" t="s">
        <v>1521</v>
      </c>
      <c r="BD352" s="419" t="s">
        <v>1522</v>
      </c>
      <c r="BE352" s="95" t="s">
        <v>1748</v>
      </c>
      <c r="BF352" s="96" t="s">
        <v>1757</v>
      </c>
      <c r="BG352" s="96" t="s">
        <v>1758</v>
      </c>
      <c r="BH352" s="96" t="s">
        <v>1759</v>
      </c>
      <c r="BI352" s="173"/>
      <c r="BJ352" s="173"/>
      <c r="BK352" s="173"/>
      <c r="BL352" s="173"/>
      <c r="BM352" s="154" t="s">
        <v>294</v>
      </c>
      <c r="BN352" s="157" t="s">
        <v>295</v>
      </c>
      <c r="BO352" s="157" t="s">
        <v>296</v>
      </c>
      <c r="BP352" s="156" t="s">
        <v>297</v>
      </c>
      <c r="BQ352" s="155" t="s">
        <v>298</v>
      </c>
      <c r="BR352" s="155" t="s">
        <v>299</v>
      </c>
      <c r="BS352" s="121" t="s">
        <v>300</v>
      </c>
      <c r="BT352" s="121" t="s">
        <v>301</v>
      </c>
      <c r="BU352" s="121" t="s">
        <v>294</v>
      </c>
      <c r="BV352" s="121" t="s">
        <v>302</v>
      </c>
      <c r="BW352" s="121" t="s">
        <v>296</v>
      </c>
      <c r="BX352" s="121" t="s">
        <v>297</v>
      </c>
      <c r="BY352" s="121" t="s">
        <v>283</v>
      </c>
      <c r="BZ352" s="154"/>
      <c r="CA352" s="154"/>
      <c r="CB352" s="154"/>
      <c r="CC352" s="154"/>
      <c r="CD352" s="154"/>
      <c r="CE352" s="154"/>
      <c r="CF352" s="154"/>
      <c r="CG352" s="154"/>
      <c r="CH352" s="154"/>
      <c r="CI352" s="154"/>
      <c r="CJ352" s="154"/>
      <c r="CK352" s="91"/>
      <c r="CL352" s="91"/>
      <c r="CM352" s="91"/>
      <c r="CN352" s="91"/>
      <c r="CO352" s="91"/>
      <c r="CP352" s="91"/>
      <c r="CQ352" s="91"/>
      <c r="CR352" s="91"/>
      <c r="CS352" s="91"/>
      <c r="CT352" s="91"/>
      <c r="CU352" s="91"/>
      <c r="CV352" s="91"/>
      <c r="CW352" s="91"/>
      <c r="CX352" s="91"/>
      <c r="CY352" s="91"/>
      <c r="CZ352" s="91"/>
      <c r="DA352" s="92"/>
      <c r="DB352" s="92"/>
      <c r="DC352" s="92"/>
      <c r="DD352" s="92"/>
      <c r="DE352" s="91" t="s">
        <v>12</v>
      </c>
      <c r="DF352" s="92"/>
      <c r="DG352" s="91"/>
      <c r="DH352" s="91"/>
      <c r="DI352" s="92"/>
      <c r="DJ352" s="91"/>
      <c r="DK352" s="91"/>
      <c r="DL352" s="91"/>
      <c r="DM352" s="127" t="s">
        <v>283</v>
      </c>
      <c r="DN352" s="127" t="s">
        <v>283</v>
      </c>
      <c r="DO352" s="127" t="s">
        <v>283</v>
      </c>
      <c r="DP352" s="127"/>
      <c r="DQ352" s="91"/>
      <c r="DR352" s="91"/>
      <c r="DS352" s="91"/>
      <c r="DT352" s="91"/>
      <c r="DU352" s="91"/>
      <c r="DV352" s="91"/>
      <c r="DW352" s="91"/>
      <c r="DX352" s="91"/>
      <c r="DY352" s="91"/>
      <c r="DZ352" s="91"/>
      <c r="EA352" s="91"/>
      <c r="EB352" s="91"/>
      <c r="EC352" s="91"/>
      <c r="ED352" s="91"/>
      <c r="EE352" s="91"/>
      <c r="EF352" s="91"/>
      <c r="EG352" s="94"/>
      <c r="EH352" s="94"/>
      <c r="EI352" s="95"/>
      <c r="EJ352" s="95"/>
      <c r="EK352" s="96"/>
      <c r="EL352" s="74"/>
      <c r="EM352" s="74"/>
      <c r="EN352" s="137"/>
      <c r="EO352" s="185"/>
      <c r="EP352" s="185"/>
      <c r="EQ352" s="185" t="s">
        <v>1782</v>
      </c>
      <c r="ER352" s="185" t="s">
        <v>1783</v>
      </c>
      <c r="ES352" s="185" t="s">
        <v>1782</v>
      </c>
      <c r="ET352" s="185"/>
      <c r="EU352" s="185"/>
      <c r="EV352" s="137"/>
      <c r="EW352" s="137"/>
      <c r="EX352" s="356" t="s">
        <v>632</v>
      </c>
      <c r="EY352" s="356"/>
      <c r="EZ352" s="356" t="s">
        <v>674</v>
      </c>
      <c r="FA352" s="356" t="s">
        <v>1034</v>
      </c>
      <c r="FB352" s="356" t="s">
        <v>1074</v>
      </c>
      <c r="FC352" s="356"/>
      <c r="FD352" s="356"/>
      <c r="FE352" s="356"/>
      <c r="FF352" s="248"/>
      <c r="FG352" s="248"/>
      <c r="FH352" s="248"/>
      <c r="FI352" s="240">
        <v>116230</v>
      </c>
      <c r="FJ352" s="409" t="s">
        <v>635</v>
      </c>
      <c r="FK352" s="240">
        <v>49129</v>
      </c>
      <c r="FL352" s="135">
        <v>1</v>
      </c>
      <c r="FM352" s="136"/>
      <c r="FN352" s="136"/>
      <c r="FO352" s="136"/>
      <c r="FP352" s="136"/>
      <c r="FQ352" s="136"/>
      <c r="FR352" s="136"/>
      <c r="FS352" s="136"/>
      <c r="FT352" s="136"/>
      <c r="FU352" s="136"/>
      <c r="FV352" s="136"/>
      <c r="FW352" s="249"/>
      <c r="FX352" s="249"/>
      <c r="FY352" s="249"/>
      <c r="FZ352" s="249"/>
      <c r="GA352" s="249"/>
      <c r="GB352" s="249"/>
      <c r="GC352" s="249"/>
      <c r="GD352" s="249"/>
      <c r="GE352" s="249"/>
      <c r="GF352" s="249"/>
      <c r="GG352" s="249"/>
      <c r="GH352" s="249"/>
      <c r="GI352" s="249"/>
      <c r="GJ352" s="249"/>
      <c r="GK352" s="249"/>
      <c r="GL352" s="249"/>
      <c r="GM352" s="249"/>
      <c r="GN352" s="249"/>
      <c r="GO352" s="249"/>
      <c r="GP352" s="249"/>
      <c r="GQ352" s="249"/>
      <c r="GR352" s="249"/>
      <c r="GS352" s="249"/>
      <c r="GT352" s="249"/>
      <c r="GU352" s="249"/>
      <c r="GV352" s="249"/>
      <c r="GW352" s="249"/>
      <c r="GX352" s="249"/>
      <c r="GY352" s="249"/>
      <c r="GZ352" s="249"/>
      <c r="HA352" s="249"/>
      <c r="HB352" s="249"/>
      <c r="HC352" s="249"/>
      <c r="HD352" s="249"/>
      <c r="HE352" s="249"/>
      <c r="HF352" s="249"/>
      <c r="HG352" s="249"/>
      <c r="HH352" s="249"/>
      <c r="HI352" s="249"/>
      <c r="HJ352" s="249"/>
      <c r="HK352" s="249"/>
      <c r="HL352" s="249"/>
      <c r="HM352" s="249"/>
      <c r="HN352" s="249"/>
      <c r="HO352" s="249"/>
      <c r="HP352" s="249"/>
      <c r="HQ352" s="249"/>
      <c r="HR352" s="249"/>
      <c r="HS352" s="249"/>
      <c r="HT352" s="249"/>
      <c r="HU352" s="249"/>
      <c r="HV352" s="249"/>
      <c r="HW352" s="249"/>
      <c r="HX352" s="249"/>
      <c r="HY352" s="249"/>
      <c r="HZ352" s="249"/>
      <c r="IA352" s="249"/>
      <c r="IB352" s="249"/>
      <c r="IC352" s="249"/>
      <c r="ID352" s="249"/>
      <c r="IE352" s="249"/>
      <c r="IF352" s="249"/>
      <c r="IG352" s="249"/>
      <c r="IH352" s="249"/>
      <c r="II352" s="249"/>
      <c r="IJ352" s="249"/>
      <c r="IK352" s="249"/>
      <c r="IL352" s="249"/>
      <c r="IM352" s="249"/>
      <c r="IN352" s="249"/>
      <c r="IO352" s="249"/>
      <c r="IP352" s="249"/>
      <c r="IQ352" s="249"/>
      <c r="IR352" s="249"/>
      <c r="IS352" s="249"/>
      <c r="IT352" s="249"/>
      <c r="IU352" s="249"/>
      <c r="IV352" s="249"/>
      <c r="IW352" s="249"/>
      <c r="IX352" s="249"/>
      <c r="IY352" s="249"/>
      <c r="IZ352" s="249"/>
      <c r="JA352" s="249"/>
      <c r="JB352" s="249"/>
      <c r="JC352" s="249"/>
      <c r="JD352" s="249"/>
      <c r="JE352" s="249"/>
      <c r="JF352" s="249"/>
      <c r="JG352" s="249"/>
      <c r="JH352" s="249"/>
      <c r="JI352" s="249"/>
      <c r="JJ352" s="249"/>
      <c r="JK352" s="249"/>
      <c r="JL352" s="249"/>
      <c r="JM352" s="249"/>
      <c r="JN352" s="249"/>
      <c r="JO352" s="249"/>
      <c r="JP352" s="249"/>
      <c r="JQ352" s="249"/>
      <c r="JR352" s="249"/>
      <c r="JS352" s="249"/>
      <c r="JT352" s="249"/>
      <c r="JU352" s="249"/>
      <c r="JV352" s="249"/>
      <c r="JW352" s="249"/>
      <c r="JX352" s="249"/>
      <c r="JY352" s="249"/>
      <c r="JZ352" s="249"/>
      <c r="KA352" s="249"/>
      <c r="KB352" s="249"/>
      <c r="KC352" s="249"/>
      <c r="KD352" s="249"/>
      <c r="KE352" s="249"/>
      <c r="KF352" s="249"/>
      <c r="KG352" s="249"/>
      <c r="KH352" s="249"/>
      <c r="KI352" s="249"/>
      <c r="KJ352" s="249"/>
      <c r="KK352" s="249"/>
      <c r="KL352" s="249"/>
      <c r="KM352" s="249"/>
      <c r="KN352" s="249"/>
      <c r="KO352" s="249"/>
      <c r="KP352" s="249"/>
      <c r="KQ352" s="249"/>
      <c r="KR352" s="249"/>
      <c r="KS352" s="249"/>
      <c r="KT352" s="249"/>
      <c r="KU352" s="249"/>
      <c r="KV352" s="249"/>
      <c r="KW352" s="249"/>
      <c r="KX352" s="249"/>
      <c r="KY352" s="249"/>
      <c r="KZ352" s="249"/>
      <c r="LA352" s="249"/>
      <c r="LB352" s="249"/>
      <c r="LC352" s="249"/>
      <c r="LD352" s="249"/>
      <c r="LE352" s="249"/>
      <c r="LF352" s="249"/>
      <c r="LG352" s="249"/>
      <c r="LH352" s="249"/>
      <c r="LI352" s="249"/>
      <c r="LJ352" s="249"/>
      <c r="LK352" s="249"/>
      <c r="LL352" s="249"/>
      <c r="LM352" s="249"/>
      <c r="LN352" s="249"/>
      <c r="LO352" s="249"/>
      <c r="LP352" s="249"/>
      <c r="LQ352" s="249"/>
      <c r="LR352" s="249"/>
      <c r="LS352" s="249"/>
      <c r="LT352" s="249"/>
      <c r="LU352" s="249"/>
      <c r="LV352" s="249"/>
      <c r="LW352" s="249"/>
      <c r="LX352" s="249"/>
      <c r="LY352" s="249"/>
      <c r="LZ352" s="249"/>
      <c r="MA352" s="249"/>
      <c r="MB352" s="249"/>
      <c r="MC352" s="249"/>
      <c r="MD352" s="249"/>
      <c r="ME352" s="249"/>
      <c r="MF352" s="249"/>
      <c r="MG352" s="249"/>
      <c r="MH352" s="249"/>
      <c r="MI352" s="249"/>
      <c r="MJ352" s="249"/>
      <c r="MK352" s="249"/>
      <c r="ML352" s="249"/>
      <c r="MM352" s="249"/>
      <c r="MN352" s="249"/>
      <c r="MO352" s="249"/>
      <c r="MP352" s="249"/>
      <c r="MQ352" s="249"/>
      <c r="MR352" s="249"/>
      <c r="MS352" s="249"/>
      <c r="MT352" s="249"/>
      <c r="MU352" s="249"/>
      <c r="MV352" s="249"/>
      <c r="MW352" s="249"/>
      <c r="MX352" s="249"/>
      <c r="MY352" s="249"/>
      <c r="MZ352" s="249"/>
      <c r="NA352" s="249"/>
      <c r="NB352" s="249"/>
      <c r="NC352" s="249"/>
      <c r="ND352" s="249"/>
      <c r="NE352" s="249"/>
      <c r="NF352" s="249"/>
      <c r="NG352" s="249"/>
      <c r="NH352" s="249"/>
      <c r="NI352" s="249"/>
      <c r="NJ352" s="249"/>
      <c r="NK352" s="249"/>
      <c r="NL352" s="249"/>
      <c r="NM352" s="249"/>
      <c r="NN352" s="249"/>
      <c r="NO352" s="249"/>
      <c r="NP352" s="249"/>
      <c r="NQ352" s="249"/>
      <c r="NR352" s="249"/>
      <c r="NS352" s="249"/>
      <c r="NT352" s="249"/>
      <c r="NU352" s="249"/>
      <c r="NV352" s="249"/>
      <c r="NW352" s="249"/>
      <c r="NX352" s="249"/>
      <c r="NY352" s="249"/>
      <c r="NZ352" s="249"/>
      <c r="OA352" s="249"/>
      <c r="OB352" s="249"/>
      <c r="OC352" s="249"/>
      <c r="OD352" s="249"/>
      <c r="OE352" s="249"/>
      <c r="OF352" s="249"/>
      <c r="OG352" s="249"/>
      <c r="OH352" s="249"/>
      <c r="OI352" s="249"/>
      <c r="OJ352" s="249"/>
      <c r="OK352" s="249"/>
      <c r="OL352" s="249"/>
      <c r="OM352" s="249"/>
      <c r="ON352" s="249"/>
      <c r="OO352" s="249"/>
      <c r="OP352" s="249"/>
      <c r="OQ352" s="249"/>
      <c r="OR352" s="249"/>
      <c r="OS352" s="249"/>
      <c r="OT352" s="249"/>
      <c r="OU352" s="249"/>
      <c r="OV352" s="249"/>
      <c r="OW352" s="249"/>
      <c r="OX352" s="249"/>
      <c r="OY352" s="249"/>
      <c r="OZ352" s="249"/>
      <c r="PA352" s="249"/>
      <c r="PB352" s="249"/>
      <c r="PC352" s="249"/>
      <c r="PD352" s="249"/>
      <c r="PE352" s="249"/>
      <c r="PF352" s="249"/>
      <c r="PG352" s="249"/>
      <c r="PH352" s="249"/>
      <c r="PI352" s="249"/>
      <c r="PJ352" s="249"/>
      <c r="PK352" s="249"/>
      <c r="PL352" s="249"/>
      <c r="PM352" s="249"/>
      <c r="PN352" s="249"/>
      <c r="PO352" s="249"/>
      <c r="PP352" s="249"/>
      <c r="PQ352" s="249"/>
      <c r="PR352" s="249"/>
      <c r="PS352" s="249"/>
      <c r="PT352" s="249"/>
      <c r="PU352" s="249"/>
      <c r="PV352" s="249"/>
      <c r="PW352" s="249"/>
      <c r="PX352" s="249"/>
      <c r="PY352" s="249"/>
      <c r="PZ352" s="249"/>
      <c r="QA352" s="249"/>
      <c r="QB352" s="249"/>
      <c r="QC352" s="249"/>
      <c r="QD352" s="249"/>
      <c r="QE352" s="249"/>
      <c r="QF352" s="249"/>
      <c r="QG352" s="249"/>
      <c r="QH352" s="249"/>
      <c r="QI352" s="249"/>
      <c r="QJ352" s="249"/>
      <c r="QK352" s="249"/>
      <c r="QL352" s="249"/>
      <c r="QM352" s="249"/>
      <c r="QN352" s="249"/>
      <c r="QO352" s="249"/>
      <c r="QP352" s="249"/>
      <c r="QQ352" s="249"/>
      <c r="QR352" s="249"/>
      <c r="QS352" s="249"/>
      <c r="QT352" s="249"/>
      <c r="QU352" s="249"/>
      <c r="QV352" s="249"/>
      <c r="QW352" s="249"/>
      <c r="QX352" s="249"/>
      <c r="QY352" s="249"/>
      <c r="QZ352" s="249"/>
      <c r="RA352" s="249"/>
      <c r="RB352" s="249"/>
      <c r="RC352" s="249"/>
      <c r="RD352" s="249"/>
      <c r="RE352" s="249"/>
      <c r="RF352" s="249"/>
      <c r="RG352" s="249"/>
      <c r="RH352" s="249"/>
      <c r="RI352" s="249"/>
      <c r="RJ352" s="249"/>
      <c r="RK352" s="249"/>
      <c r="RL352" s="249"/>
      <c r="RM352" s="249"/>
      <c r="RN352" s="249"/>
      <c r="RO352" s="249"/>
      <c r="RP352" s="249"/>
      <c r="RQ352" s="249"/>
      <c r="RR352" s="249"/>
      <c r="RS352" s="249"/>
      <c r="RT352" s="249"/>
      <c r="RU352" s="249"/>
      <c r="RV352" s="249"/>
      <c r="RW352" s="249"/>
      <c r="RX352" s="249"/>
      <c r="RY352" s="249"/>
      <c r="RZ352" s="249"/>
      <c r="SA352" s="249"/>
      <c r="SB352" s="249"/>
      <c r="SC352" s="249"/>
      <c r="SD352" s="249"/>
      <c r="SE352" s="249"/>
      <c r="SF352" s="249"/>
      <c r="SG352" s="249"/>
      <c r="SH352" s="249"/>
      <c r="SI352" s="249"/>
      <c r="SJ352" s="249"/>
      <c r="SK352" s="249"/>
      <c r="SL352" s="249"/>
      <c r="SM352" s="249"/>
      <c r="SN352" s="249"/>
      <c r="SO352" s="249"/>
      <c r="SP352" s="249"/>
      <c r="SQ352" s="249"/>
      <c r="SR352" s="249"/>
      <c r="SS352" s="249"/>
      <c r="ST352" s="249"/>
      <c r="SU352" s="249"/>
      <c r="SV352" s="249"/>
      <c r="SW352" s="249"/>
      <c r="SX352" s="249"/>
      <c r="SY352" s="249"/>
      <c r="SZ352" s="249"/>
      <c r="TA352" s="249"/>
      <c r="TB352" s="249"/>
      <c r="TC352" s="249"/>
      <c r="TD352" s="249"/>
      <c r="TE352" s="249"/>
      <c r="TF352" s="249"/>
      <c r="TG352" s="249"/>
      <c r="TH352" s="249"/>
      <c r="TI352" s="249"/>
      <c r="TJ352" s="249"/>
      <c r="TK352" s="249"/>
      <c r="TL352" s="249"/>
      <c r="TM352" s="249"/>
      <c r="TN352" s="249"/>
      <c r="TO352" s="249"/>
      <c r="TP352" s="249"/>
      <c r="TQ352" s="249"/>
      <c r="TR352" s="249"/>
      <c r="TS352" s="249"/>
      <c r="TT352" s="249"/>
      <c r="TU352" s="249"/>
      <c r="TV352" s="249"/>
      <c r="TW352" s="249"/>
      <c r="TX352" s="249"/>
      <c r="TY352" s="249"/>
      <c r="TZ352" s="249"/>
      <c r="UA352" s="249"/>
      <c r="UB352" s="249"/>
      <c r="UC352" s="249"/>
      <c r="UD352" s="249"/>
      <c r="UE352" s="249"/>
      <c r="UF352" s="249"/>
      <c r="UG352" s="249"/>
      <c r="UH352" s="249"/>
      <c r="UI352" s="249"/>
      <c r="UJ352" s="249"/>
      <c r="UK352" s="249"/>
      <c r="UL352" s="249"/>
      <c r="UM352" s="249"/>
      <c r="UN352" s="249"/>
      <c r="UO352" s="249"/>
      <c r="UP352" s="249"/>
      <c r="UQ352" s="249"/>
      <c r="UR352" s="249"/>
      <c r="US352" s="249"/>
      <c r="UT352" s="249"/>
      <c r="UU352" s="249"/>
      <c r="UV352" s="249"/>
      <c r="UW352" s="249"/>
      <c r="UX352" s="249"/>
      <c r="UY352" s="249"/>
      <c r="UZ352" s="249"/>
      <c r="VA352" s="249"/>
      <c r="VB352" s="249"/>
      <c r="VC352" s="249"/>
      <c r="VD352" s="249"/>
      <c r="VE352" s="249"/>
      <c r="VF352" s="249"/>
      <c r="VG352" s="249"/>
      <c r="VH352" s="249"/>
      <c r="VI352" s="249"/>
      <c r="VJ352" s="249"/>
      <c r="VK352" s="249"/>
      <c r="VL352" s="249"/>
      <c r="VM352" s="249"/>
      <c r="VN352" s="249"/>
      <c r="VO352" s="249"/>
      <c r="VP352" s="249"/>
      <c r="VQ352" s="249"/>
      <c r="VR352" s="249"/>
      <c r="VS352" s="249"/>
      <c r="VT352" s="249"/>
      <c r="VU352" s="249"/>
      <c r="VV352" s="249"/>
      <c r="VW352" s="249"/>
      <c r="VX352" s="249"/>
      <c r="VY352" s="249"/>
      <c r="VZ352" s="249"/>
      <c r="WA352" s="249"/>
      <c r="WB352" s="249"/>
      <c r="WC352" s="249"/>
      <c r="WD352" s="249"/>
      <c r="WE352" s="249"/>
      <c r="WF352" s="249"/>
      <c r="WG352" s="249"/>
      <c r="WH352" s="249"/>
      <c r="WI352" s="249"/>
      <c r="WJ352" s="249"/>
      <c r="WK352" s="249"/>
      <c r="WL352" s="249"/>
      <c r="WM352" s="249"/>
      <c r="WN352" s="249"/>
      <c r="WO352" s="249"/>
      <c r="WP352" s="249"/>
      <c r="WQ352" s="249"/>
      <c r="WR352" s="249"/>
      <c r="WS352" s="249"/>
      <c r="WT352" s="249"/>
      <c r="WU352" s="249"/>
      <c r="WV352" s="249"/>
      <c r="WW352" s="249"/>
      <c r="WX352" s="249"/>
      <c r="WY352" s="249"/>
      <c r="WZ352" s="249"/>
      <c r="XA352" s="249"/>
      <c r="XB352" s="249"/>
      <c r="XC352" s="249"/>
      <c r="XD352" s="249"/>
      <c r="XE352" s="249"/>
      <c r="XF352" s="249"/>
      <c r="XG352" s="249"/>
      <c r="XH352" s="249"/>
      <c r="XI352" s="249"/>
      <c r="XJ352" s="249"/>
      <c r="XK352" s="249"/>
      <c r="XL352" s="249"/>
      <c r="XM352" s="249"/>
      <c r="XN352" s="249"/>
      <c r="XO352" s="249"/>
      <c r="XP352" s="249"/>
      <c r="XQ352" s="249"/>
      <c r="XR352" s="249"/>
      <c r="XS352" s="249"/>
      <c r="XT352" s="249"/>
      <c r="XU352" s="249"/>
      <c r="XV352" s="249"/>
      <c r="XW352" s="249"/>
      <c r="XX352" s="249"/>
      <c r="XY352" s="249"/>
      <c r="XZ352" s="249"/>
      <c r="YA352" s="249"/>
      <c r="YB352" s="249"/>
      <c r="YC352" s="249"/>
      <c r="YD352" s="249"/>
      <c r="YE352" s="249"/>
      <c r="YF352" s="249"/>
      <c r="YG352" s="249"/>
      <c r="YH352" s="249"/>
      <c r="YI352" s="249"/>
      <c r="YJ352" s="249"/>
      <c r="YK352" s="249"/>
      <c r="YL352" s="249"/>
      <c r="YM352" s="249"/>
      <c r="YN352" s="249"/>
      <c r="YO352" s="249"/>
      <c r="YP352" s="249"/>
      <c r="YQ352" s="249"/>
      <c r="YR352" s="249"/>
      <c r="YS352" s="249"/>
      <c r="YT352" s="249"/>
      <c r="YU352" s="249"/>
      <c r="YV352" s="249"/>
      <c r="YW352" s="249"/>
      <c r="YX352" s="249"/>
      <c r="YY352" s="249"/>
      <c r="YZ352" s="249"/>
      <c r="ZA352" s="249"/>
      <c r="ZB352" s="249"/>
      <c r="ZC352" s="249"/>
      <c r="ZD352" s="249"/>
      <c r="ZE352" s="249"/>
      <c r="ZF352" s="249"/>
      <c r="ZG352" s="249"/>
      <c r="ZH352" s="249"/>
      <c r="ZI352" s="249"/>
      <c r="ZJ352" s="249"/>
      <c r="ZK352" s="249"/>
      <c r="ZL352" s="249"/>
      <c r="ZM352" s="249"/>
      <c r="ZN352" s="249"/>
      <c r="ZO352" s="249"/>
      <c r="ZP352" s="249"/>
      <c r="ZQ352" s="249"/>
      <c r="ZR352" s="249"/>
      <c r="ZS352" s="249"/>
      <c r="ZT352" s="249"/>
      <c r="ZU352" s="249"/>
      <c r="ZV352" s="249"/>
      <c r="ZW352" s="249"/>
      <c r="ZX352" s="249"/>
      <c r="ZY352" s="249"/>
      <c r="ZZ352" s="249"/>
      <c r="AAA352" s="249"/>
      <c r="AAB352" s="249"/>
      <c r="AAC352" s="249"/>
      <c r="AAD352" s="249"/>
      <c r="AAE352" s="249"/>
      <c r="AAF352" s="249"/>
      <c r="AAG352" s="249"/>
      <c r="AAH352" s="249"/>
      <c r="AAI352" s="249"/>
      <c r="AAJ352" s="249"/>
      <c r="AAK352" s="249"/>
      <c r="AAL352" s="249"/>
      <c r="AAM352" s="249"/>
      <c r="AAN352" s="249"/>
      <c r="AAO352" s="249"/>
      <c r="AAP352" s="249"/>
      <c r="AAQ352" s="249"/>
      <c r="AAR352" s="249"/>
      <c r="AAS352" s="249"/>
      <c r="AAT352" s="249"/>
      <c r="AAU352" s="249"/>
      <c r="AAV352" s="249"/>
      <c r="AAW352" s="249"/>
      <c r="AAX352" s="249"/>
      <c r="AAY352" s="249"/>
      <c r="AAZ352" s="249"/>
      <c r="ABA352" s="249"/>
      <c r="ABB352" s="249"/>
      <c r="ABC352" s="249"/>
      <c r="ABD352" s="249"/>
      <c r="ABE352" s="249"/>
      <c r="ABF352" s="249"/>
      <c r="ABG352" s="249"/>
      <c r="ABH352" s="249"/>
      <c r="ABI352" s="249"/>
      <c r="ABJ352" s="249"/>
      <c r="ABK352" s="249"/>
      <c r="ABL352" s="249"/>
      <c r="ABM352" s="249"/>
      <c r="ABN352" s="249"/>
      <c r="ABO352" s="249"/>
      <c r="ABP352" s="249"/>
      <c r="ABQ352" s="249"/>
      <c r="ABR352" s="249"/>
      <c r="ABS352" s="249"/>
      <c r="ABT352" s="249"/>
      <c r="ABU352" s="249"/>
      <c r="ABV352" s="249"/>
      <c r="ABW352" s="249"/>
      <c r="ABX352" s="249"/>
      <c r="ABY352" s="249"/>
      <c r="ABZ352" s="249"/>
      <c r="ACA352" s="249"/>
      <c r="ACB352" s="249"/>
      <c r="ACC352" s="249"/>
      <c r="ACD352" s="249"/>
      <c r="ACE352" s="249"/>
      <c r="ACF352" s="249"/>
      <c r="ACG352" s="249"/>
      <c r="ACH352" s="249"/>
      <c r="ACI352" s="249"/>
      <c r="ACJ352" s="249"/>
      <c r="ACK352" s="249"/>
      <c r="ACL352" s="249"/>
      <c r="ACM352" s="249"/>
      <c r="ACN352" s="249"/>
      <c r="ACO352" s="249"/>
      <c r="ACP352" s="249"/>
      <c r="ACQ352" s="249"/>
      <c r="ACR352" s="249"/>
      <c r="ACS352" s="249"/>
      <c r="ACT352" s="249"/>
      <c r="ACU352" s="249"/>
      <c r="ACV352" s="249"/>
      <c r="ACW352" s="249"/>
      <c r="ACX352" s="249"/>
      <c r="ACY352" s="249"/>
      <c r="ACZ352" s="249"/>
      <c r="ADA352" s="249"/>
      <c r="ADB352" s="249"/>
      <c r="ADC352" s="249"/>
      <c r="ADD352" s="249"/>
      <c r="ADE352" s="249"/>
      <c r="ADF352" s="249"/>
      <c r="ADG352" s="249"/>
      <c r="ADH352" s="249"/>
      <c r="ADI352" s="249"/>
      <c r="ADJ352" s="249"/>
      <c r="ADK352" s="249"/>
      <c r="ADL352" s="249"/>
      <c r="ADM352" s="249"/>
      <c r="ADN352" s="249"/>
      <c r="ADO352" s="249"/>
      <c r="ADP352" s="249"/>
      <c r="ADQ352" s="249"/>
      <c r="ADR352" s="249"/>
      <c r="ADS352" s="249"/>
      <c r="ADT352" s="249"/>
      <c r="ADU352" s="249"/>
      <c r="ADV352" s="249"/>
      <c r="ADW352" s="249"/>
      <c r="ADX352" s="249"/>
      <c r="ADY352" s="249"/>
      <c r="ADZ352" s="249"/>
      <c r="AEA352" s="249"/>
      <c r="AEB352" s="249"/>
      <c r="AEC352" s="249"/>
      <c r="AED352" s="249"/>
      <c r="AEE352" s="249"/>
      <c r="AEF352" s="249"/>
      <c r="AEG352" s="249"/>
      <c r="AEH352" s="249"/>
      <c r="AEI352" s="249"/>
      <c r="AEJ352" s="249"/>
      <c r="AEK352" s="249"/>
      <c r="AEL352" s="249"/>
      <c r="AEM352" s="249"/>
      <c r="AEN352" s="249"/>
      <c r="AEO352" s="249"/>
      <c r="AEP352" s="249"/>
      <c r="AEQ352" s="249"/>
      <c r="AER352" s="249"/>
      <c r="AES352" s="249"/>
      <c r="AET352" s="249"/>
      <c r="AEU352" s="249"/>
      <c r="AEV352" s="249"/>
      <c r="AEW352" s="249"/>
      <c r="AEX352" s="249"/>
      <c r="AEY352" s="249"/>
      <c r="AEZ352" s="249"/>
      <c r="AFA352" s="249"/>
      <c r="AFB352" s="249"/>
      <c r="AFC352" s="249"/>
      <c r="AFD352" s="249"/>
      <c r="AFE352" s="249"/>
      <c r="AFF352" s="249"/>
      <c r="AFG352" s="249"/>
      <c r="AFH352" s="249"/>
      <c r="AFI352" s="249"/>
      <c r="AFJ352" s="249"/>
      <c r="AFK352" s="249"/>
      <c r="AFL352" s="249"/>
      <c r="AFM352" s="249"/>
      <c r="AFN352" s="249"/>
      <c r="AFO352" s="249"/>
      <c r="AFP352" s="249"/>
      <c r="AFQ352" s="249"/>
      <c r="AFR352" s="249"/>
      <c r="AFS352" s="249"/>
      <c r="AFT352" s="249"/>
      <c r="AFU352" s="249"/>
      <c r="AFV352" s="249"/>
      <c r="AFW352" s="249"/>
      <c r="AFX352" s="249"/>
      <c r="AFY352" s="249"/>
      <c r="AFZ352" s="249"/>
      <c r="AGA352" s="249"/>
      <c r="AGB352" s="249"/>
      <c r="AGC352" s="249"/>
      <c r="AGD352" s="249"/>
      <c r="AGE352" s="249"/>
      <c r="AGF352" s="249"/>
      <c r="AGG352" s="249"/>
      <c r="AGH352" s="249"/>
      <c r="AGI352" s="249"/>
      <c r="AGJ352" s="249"/>
      <c r="AGK352" s="249"/>
      <c r="AGL352" s="249"/>
      <c r="AGM352" s="249"/>
      <c r="AGN352" s="249"/>
      <c r="AGO352" s="249"/>
      <c r="AGP352" s="249"/>
      <c r="AGQ352" s="249"/>
      <c r="AGR352" s="249"/>
      <c r="AGS352" s="249"/>
      <c r="AGT352" s="249"/>
      <c r="AGU352" s="249"/>
      <c r="AGV352" s="249"/>
      <c r="AGW352" s="249"/>
      <c r="AGX352" s="249"/>
      <c r="AGY352" s="249"/>
      <c r="AGZ352" s="249"/>
      <c r="AHA352" s="249"/>
      <c r="AHB352" s="249"/>
      <c r="AHC352" s="249"/>
      <c r="AHD352" s="249"/>
      <c r="AHE352" s="249"/>
      <c r="AHF352" s="249"/>
      <c r="AHG352" s="249"/>
      <c r="AHH352" s="249"/>
      <c r="AHI352" s="249"/>
      <c r="AHJ352" s="249"/>
      <c r="AHK352" s="249"/>
      <c r="AHL352" s="249"/>
      <c r="AHM352" s="249"/>
      <c r="AHN352" s="249"/>
      <c r="AHO352" s="249"/>
      <c r="AHP352" s="249"/>
      <c r="AHQ352" s="249"/>
      <c r="AHR352" s="249"/>
      <c r="AHS352" s="249"/>
      <c r="AHT352" s="249"/>
      <c r="AHU352" s="249"/>
      <c r="AHV352" s="249"/>
      <c r="AHW352" s="249"/>
      <c r="AHX352" s="249"/>
      <c r="AHY352" s="249"/>
      <c r="AHZ352" s="249"/>
      <c r="AIA352" s="249"/>
      <c r="AIB352" s="249"/>
      <c r="AIC352" s="249"/>
      <c r="AID352" s="249"/>
      <c r="AIE352" s="249"/>
      <c r="AIF352" s="249"/>
      <c r="AIG352" s="249"/>
      <c r="AIH352" s="249"/>
      <c r="AII352" s="249"/>
      <c r="AIJ352" s="249"/>
      <c r="AIK352" s="249"/>
      <c r="AIL352" s="249"/>
      <c r="AIM352" s="249"/>
      <c r="AIN352" s="249"/>
      <c r="AIO352" s="249"/>
      <c r="AIP352" s="249"/>
      <c r="AIQ352" s="249"/>
      <c r="AIR352" s="249"/>
      <c r="AIS352" s="249"/>
      <c r="AIT352" s="249"/>
      <c r="AIU352" s="249"/>
      <c r="AIV352" s="249"/>
      <c r="AIW352" s="249"/>
      <c r="AIX352" s="249"/>
      <c r="AIY352" s="249"/>
      <c r="AIZ352" s="249"/>
      <c r="AJA352" s="249"/>
      <c r="AJB352" s="249"/>
      <c r="AJC352" s="249"/>
      <c r="AJD352" s="249"/>
      <c r="AJE352" s="249"/>
      <c r="AJF352" s="249"/>
      <c r="AJG352" s="249"/>
      <c r="AJH352" s="249"/>
      <c r="AJI352" s="249"/>
      <c r="AJJ352" s="249"/>
      <c r="AJK352" s="249"/>
      <c r="AJL352" s="249"/>
      <c r="AJM352" s="249"/>
      <c r="AJN352" s="249"/>
      <c r="AJO352" s="249"/>
      <c r="AJP352" s="249"/>
      <c r="AJQ352" s="249"/>
      <c r="AJR352" s="249"/>
      <c r="AJS352" s="249"/>
      <c r="AJT352" s="249"/>
      <c r="AJU352" s="249"/>
      <c r="AJV352" s="249"/>
      <c r="AJW352" s="249"/>
      <c r="AJX352" s="249"/>
      <c r="AJY352" s="249"/>
      <c r="AJZ352" s="249"/>
      <c r="AKA352" s="249"/>
      <c r="AKB352" s="249"/>
      <c r="AKC352" s="249"/>
      <c r="AKD352" s="249"/>
      <c r="AKE352" s="249"/>
      <c r="AKF352" s="249"/>
      <c r="AKG352" s="249"/>
      <c r="AKH352" s="249"/>
      <c r="AKI352" s="249"/>
      <c r="AKJ352" s="249"/>
      <c r="AKK352" s="249"/>
      <c r="AKL352" s="249"/>
      <c r="AKM352" s="249"/>
      <c r="AKN352" s="249"/>
      <c r="AKO352" s="249"/>
      <c r="AKP352" s="249"/>
      <c r="AKQ352" s="249"/>
      <c r="AKR352" s="249"/>
      <c r="AKS352" s="249"/>
      <c r="AKT352" s="249"/>
      <c r="AKU352" s="249"/>
      <c r="AKV352" s="249"/>
      <c r="AKW352" s="249"/>
      <c r="AKX352" s="249"/>
      <c r="AKY352" s="249"/>
      <c r="AKZ352" s="249"/>
      <c r="ALA352" s="249"/>
      <c r="ALB352" s="249"/>
      <c r="ALC352" s="249"/>
      <c r="ALD352" s="249"/>
      <c r="ALE352" s="249"/>
      <c r="ALF352" s="249"/>
      <c r="ALG352" s="249"/>
      <c r="ALH352" s="249"/>
      <c r="ALI352" s="249"/>
      <c r="ALJ352" s="249"/>
      <c r="ALK352" s="249"/>
      <c r="ALL352" s="249"/>
      <c r="ALM352" s="249"/>
      <c r="ALN352" s="249"/>
      <c r="ALO352" s="249"/>
      <c r="ALP352" s="249"/>
      <c r="ALQ352" s="249"/>
      <c r="ALR352" s="249"/>
      <c r="ALS352" s="249"/>
      <c r="ALT352" s="249"/>
      <c r="ALU352" s="249"/>
      <c r="ALV352" s="249"/>
      <c r="ALW352" s="249"/>
      <c r="ALX352" s="249"/>
      <c r="ALY352" s="249"/>
      <c r="ALZ352" s="249"/>
      <c r="AMA352" s="249"/>
      <c r="AMB352" s="249"/>
      <c r="AMC352" s="249"/>
      <c r="AMD352" s="249"/>
      <c r="AME352" s="249"/>
      <c r="AMF352" s="249"/>
      <c r="AMG352" s="249"/>
      <c r="AMH352" s="249"/>
      <c r="AMI352" s="249"/>
      <c r="AMJ352" s="249"/>
      <c r="AMK352" s="249"/>
      <c r="AML352" s="249"/>
      <c r="AMM352" s="249"/>
      <c r="AMN352" s="249"/>
      <c r="AMO352" s="249"/>
      <c r="AMP352" s="249"/>
      <c r="AMQ352" s="249"/>
      <c r="AMR352" s="249"/>
      <c r="AMS352" s="249"/>
      <c r="AMT352" s="249"/>
      <c r="AMU352" s="249"/>
      <c r="AMV352" s="249"/>
      <c r="AMW352" s="249"/>
      <c r="AMX352" s="249"/>
      <c r="AMY352" s="249"/>
      <c r="AMZ352" s="249"/>
      <c r="ANA352" s="249"/>
      <c r="ANB352" s="249"/>
      <c r="ANC352" s="249"/>
      <c r="AND352" s="249"/>
      <c r="ANE352" s="249"/>
      <c r="ANF352" s="249"/>
      <c r="ANG352" s="249"/>
      <c r="ANH352" s="249"/>
      <c r="ANI352" s="249"/>
      <c r="ANJ352" s="249"/>
      <c r="ANK352" s="249"/>
      <c r="ANL352" s="249"/>
      <c r="ANM352" s="249"/>
      <c r="ANN352" s="249"/>
      <c r="ANO352" s="249"/>
      <c r="ANP352" s="249"/>
      <c r="ANQ352" s="249"/>
      <c r="ANR352" s="249"/>
      <c r="ANS352" s="249"/>
      <c r="ANT352" s="249"/>
      <c r="ANU352" s="249"/>
      <c r="ANV352" s="249"/>
      <c r="ANW352" s="249"/>
      <c r="ANX352" s="249"/>
      <c r="ANY352" s="249"/>
      <c r="ANZ352" s="249"/>
      <c r="AOA352" s="249"/>
      <c r="AOB352" s="249"/>
      <c r="AOC352" s="249"/>
      <c r="AOD352" s="249"/>
      <c r="AOE352" s="249"/>
      <c r="AOF352" s="249"/>
      <c r="AOG352" s="249"/>
      <c r="AOH352" s="249"/>
      <c r="AOI352" s="249"/>
      <c r="AOJ352" s="249"/>
      <c r="AOK352" s="249"/>
      <c r="AOL352" s="249"/>
      <c r="AOM352" s="249"/>
      <c r="AON352" s="249"/>
      <c r="AOO352" s="249"/>
      <c r="AOP352" s="249"/>
      <c r="AOQ352" s="249"/>
      <c r="AOR352" s="249"/>
      <c r="AOS352" s="249"/>
      <c r="AOT352" s="249"/>
      <c r="AOU352" s="249"/>
      <c r="AOV352" s="249"/>
      <c r="AOW352" s="249"/>
      <c r="AOX352" s="249"/>
      <c r="AOY352" s="249"/>
      <c r="AOZ352" s="249"/>
      <c r="APA352" s="249"/>
      <c r="APB352" s="249"/>
      <c r="APC352" s="249"/>
      <c r="APD352" s="249"/>
      <c r="APE352" s="249"/>
      <c r="APF352" s="249"/>
      <c r="APG352" s="249"/>
      <c r="APH352" s="249"/>
      <c r="API352" s="249"/>
      <c r="APJ352" s="249"/>
      <c r="APK352" s="249"/>
      <c r="APL352" s="249"/>
      <c r="APM352" s="249"/>
      <c r="APN352" s="249"/>
      <c r="APO352" s="249"/>
      <c r="APP352" s="249"/>
    </row>
    <row r="353" spans="1:1108" s="235" customFormat="1">
      <c r="A353" s="42">
        <v>636</v>
      </c>
      <c r="B353" s="168">
        <v>339</v>
      </c>
      <c r="C353" s="102" t="s">
        <v>481</v>
      </c>
      <c r="D353" s="174" t="s">
        <v>1747</v>
      </c>
      <c r="E353" s="74" t="s">
        <v>1748</v>
      </c>
      <c r="F353" s="302" t="s">
        <v>1775</v>
      </c>
      <c r="G353" s="310" t="s">
        <v>1774</v>
      </c>
      <c r="H353" s="310" t="s">
        <v>1777</v>
      </c>
      <c r="I353" s="310" t="s">
        <v>1776</v>
      </c>
      <c r="J353" s="173" t="s">
        <v>1778</v>
      </c>
      <c r="K353" s="173" t="s">
        <v>1779</v>
      </c>
      <c r="L353" s="74" t="s">
        <v>1780</v>
      </c>
      <c r="M353" s="10" t="s">
        <v>1781</v>
      </c>
      <c r="N353" s="74" t="s">
        <v>293</v>
      </c>
      <c r="O353" s="177">
        <v>101096</v>
      </c>
      <c r="P353" s="401"/>
      <c r="Q353" s="401" t="s">
        <v>0</v>
      </c>
      <c r="R353" s="401"/>
      <c r="S353" s="109" t="s">
        <v>0</v>
      </c>
      <c r="T353" s="109">
        <v>7</v>
      </c>
      <c r="U353" s="109" t="s">
        <v>0</v>
      </c>
      <c r="V353" s="109">
        <v>15</v>
      </c>
      <c r="W353" s="109" t="s">
        <v>0</v>
      </c>
      <c r="X353" s="109">
        <v>8</v>
      </c>
      <c r="Y353" s="109" t="s">
        <v>0</v>
      </c>
      <c r="Z353" s="109"/>
      <c r="AA353" s="109" t="s">
        <v>0</v>
      </c>
      <c r="AB353" s="109"/>
      <c r="AC353" s="109" t="s">
        <v>0</v>
      </c>
      <c r="AD353" s="109"/>
      <c r="AE353" s="109" t="s">
        <v>0</v>
      </c>
      <c r="AF353" s="77"/>
      <c r="AG353" s="78"/>
      <c r="AH353" s="78"/>
      <c r="AI353" s="77" t="s">
        <v>0</v>
      </c>
      <c r="AJ353" s="78"/>
      <c r="AK353" s="78"/>
      <c r="AL353" s="25" t="s">
        <v>11</v>
      </c>
      <c r="AM353" s="25"/>
      <c r="AN353" s="25"/>
      <c r="AO353" s="25"/>
      <c r="AP353" s="111">
        <v>1</v>
      </c>
      <c r="AQ353" s="111" t="s">
        <v>7</v>
      </c>
      <c r="AR353" s="83"/>
      <c r="AS353" s="83"/>
      <c r="AT353" s="265"/>
      <c r="AU353" s="266"/>
      <c r="AV353" s="266"/>
      <c r="AW353" s="74" t="s">
        <v>206</v>
      </c>
      <c r="AX353" s="74" t="s">
        <v>207</v>
      </c>
      <c r="AY353" s="74" t="s">
        <v>208</v>
      </c>
      <c r="AZ353" s="74" t="s">
        <v>209</v>
      </c>
      <c r="BA353" s="152" t="s">
        <v>12</v>
      </c>
      <c r="BB353" s="419" t="s">
        <v>1520</v>
      </c>
      <c r="BC353" s="419" t="s">
        <v>1521</v>
      </c>
      <c r="BD353" s="419" t="s">
        <v>1522</v>
      </c>
      <c r="BE353" s="95" t="s">
        <v>1748</v>
      </c>
      <c r="BF353" s="96" t="s">
        <v>1757</v>
      </c>
      <c r="BG353" s="96" t="s">
        <v>1758</v>
      </c>
      <c r="BH353" s="96" t="s">
        <v>1759</v>
      </c>
      <c r="BI353" s="153"/>
      <c r="BJ353" s="153"/>
      <c r="BK353" s="153"/>
      <c r="BL353" s="153"/>
      <c r="BM353" s="154" t="s">
        <v>294</v>
      </c>
      <c r="BN353" s="157" t="s">
        <v>295</v>
      </c>
      <c r="BO353" s="157" t="s">
        <v>296</v>
      </c>
      <c r="BP353" s="156" t="s">
        <v>297</v>
      </c>
      <c r="BQ353" s="155" t="s">
        <v>298</v>
      </c>
      <c r="BR353" s="155" t="s">
        <v>299</v>
      </c>
      <c r="BS353" s="121" t="s">
        <v>300</v>
      </c>
      <c r="BT353" s="121" t="s">
        <v>301</v>
      </c>
      <c r="BU353" s="121" t="s">
        <v>294</v>
      </c>
      <c r="BV353" s="121" t="s">
        <v>302</v>
      </c>
      <c r="BW353" s="121" t="s">
        <v>296</v>
      </c>
      <c r="BX353" s="121" t="s">
        <v>297</v>
      </c>
      <c r="BY353" s="121" t="s">
        <v>283</v>
      </c>
      <c r="BZ353" s="154"/>
      <c r="CA353" s="154"/>
      <c r="CB353" s="154"/>
      <c r="CC353" s="154"/>
      <c r="CD353" s="154"/>
      <c r="CE353" s="154"/>
      <c r="CF353" s="154"/>
      <c r="CG353" s="154"/>
      <c r="CH353" s="154"/>
      <c r="CI353" s="154"/>
      <c r="CJ353" s="154"/>
      <c r="CK353" s="91"/>
      <c r="CL353" s="91"/>
      <c r="CM353" s="91"/>
      <c r="CN353" s="91"/>
      <c r="CO353" s="91"/>
      <c r="CP353" s="91"/>
      <c r="CQ353" s="91"/>
      <c r="CR353" s="91"/>
      <c r="CS353" s="91"/>
      <c r="CT353" s="91"/>
      <c r="CU353" s="91"/>
      <c r="CV353" s="91"/>
      <c r="CW353" s="91"/>
      <c r="CX353" s="91"/>
      <c r="CY353" s="91"/>
      <c r="CZ353" s="91"/>
      <c r="DA353" s="92"/>
      <c r="DB353" s="92"/>
      <c r="DC353" s="92"/>
      <c r="DD353" s="92"/>
      <c r="DE353" s="91" t="s">
        <v>12</v>
      </c>
      <c r="DF353" s="92"/>
      <c r="DG353" s="91"/>
      <c r="DH353" s="91"/>
      <c r="DI353" s="92"/>
      <c r="DJ353" s="91"/>
      <c r="DK353" s="91"/>
      <c r="DL353" s="91"/>
      <c r="DM353" s="127" t="s">
        <v>283</v>
      </c>
      <c r="DN353" s="127" t="s">
        <v>283</v>
      </c>
      <c r="DO353" s="127" t="s">
        <v>283</v>
      </c>
      <c r="DP353" s="127"/>
      <c r="DQ353" s="91"/>
      <c r="DR353" s="91"/>
      <c r="DS353" s="91"/>
      <c r="DT353" s="91"/>
      <c r="DU353" s="91"/>
      <c r="DV353" s="91"/>
      <c r="DW353" s="91"/>
      <c r="DX353" s="91"/>
      <c r="DY353" s="91"/>
      <c r="DZ353" s="91"/>
      <c r="EA353" s="91"/>
      <c r="EB353" s="91"/>
      <c r="EC353" s="91"/>
      <c r="ED353" s="91"/>
      <c r="EE353" s="91"/>
      <c r="EF353" s="91"/>
      <c r="EG353" s="94"/>
      <c r="EH353" s="94"/>
      <c r="EI353" s="95"/>
      <c r="EJ353" s="95"/>
      <c r="EK353" s="96"/>
      <c r="EL353" s="74"/>
      <c r="EM353" s="74"/>
      <c r="EN353" s="137"/>
      <c r="EO353" s="185"/>
      <c r="EP353" s="185"/>
      <c r="EQ353" s="185" t="s">
        <v>1782</v>
      </c>
      <c r="ER353" s="185" t="s">
        <v>1783</v>
      </c>
      <c r="ES353" s="185" t="s">
        <v>1782</v>
      </c>
      <c r="ET353" s="185"/>
      <c r="EU353" s="185"/>
      <c r="EV353" s="137"/>
      <c r="EW353" s="137"/>
      <c r="EX353" s="356" t="s">
        <v>1623</v>
      </c>
      <c r="EY353" s="356"/>
      <c r="EZ353" s="356" t="s">
        <v>1001</v>
      </c>
      <c r="FA353" s="356"/>
      <c r="FB353" s="356"/>
      <c r="FC353" s="356"/>
      <c r="FD353" s="356"/>
      <c r="FE353" s="356"/>
      <c r="FF353" s="248"/>
      <c r="FG353" s="248"/>
      <c r="FH353" s="248"/>
      <c r="FI353" s="248"/>
      <c r="FJ353" s="248"/>
      <c r="FK353" s="248"/>
      <c r="FL353" s="135">
        <v>1</v>
      </c>
      <c r="FM353" s="136"/>
      <c r="FN353" s="136"/>
      <c r="FO353" s="136"/>
      <c r="FP353" s="136"/>
      <c r="FQ353" s="136"/>
      <c r="FR353" s="136"/>
      <c r="FS353" s="136"/>
      <c r="FT353" s="136"/>
      <c r="FU353" s="136"/>
      <c r="FV353" s="136"/>
      <c r="FW353" s="249"/>
      <c r="FX353" s="249"/>
      <c r="FY353" s="249"/>
      <c r="FZ353" s="249"/>
      <c r="GA353" s="249"/>
      <c r="GB353" s="249"/>
      <c r="GC353" s="249"/>
      <c r="GD353" s="249"/>
      <c r="GE353" s="249"/>
      <c r="GF353" s="249"/>
      <c r="GG353" s="249"/>
      <c r="GH353" s="249"/>
      <c r="GI353" s="249"/>
      <c r="GJ353" s="249"/>
      <c r="GK353" s="249"/>
      <c r="GL353" s="249"/>
      <c r="GM353" s="249"/>
      <c r="GN353" s="249"/>
      <c r="GO353" s="249"/>
      <c r="GP353" s="249"/>
      <c r="GQ353" s="249"/>
      <c r="GR353" s="249"/>
      <c r="GS353" s="249"/>
      <c r="GT353" s="249"/>
      <c r="GU353" s="249"/>
      <c r="GV353" s="249"/>
      <c r="GW353" s="249"/>
      <c r="GX353" s="249"/>
      <c r="GY353" s="249"/>
      <c r="GZ353" s="249"/>
      <c r="HA353" s="249"/>
      <c r="HB353" s="249"/>
      <c r="HC353" s="249"/>
      <c r="HD353" s="249"/>
      <c r="HE353" s="249"/>
      <c r="HF353" s="249"/>
      <c r="HG353" s="249"/>
      <c r="HH353" s="249"/>
      <c r="HI353" s="249"/>
      <c r="HJ353" s="249"/>
      <c r="HK353" s="249"/>
      <c r="HL353" s="249"/>
      <c r="HM353" s="249"/>
      <c r="HN353" s="249"/>
      <c r="HO353" s="249"/>
      <c r="HP353" s="249"/>
      <c r="HQ353" s="249"/>
      <c r="HR353" s="249"/>
      <c r="HS353" s="249"/>
      <c r="HT353" s="249"/>
      <c r="HU353" s="249"/>
      <c r="HV353" s="249"/>
      <c r="HW353" s="249"/>
      <c r="HX353" s="249"/>
      <c r="HY353" s="249"/>
      <c r="HZ353" s="249"/>
      <c r="IA353" s="249"/>
      <c r="IB353" s="249"/>
      <c r="IC353" s="249"/>
      <c r="ID353" s="249"/>
      <c r="IE353" s="249"/>
      <c r="IF353" s="249"/>
      <c r="IG353" s="249"/>
      <c r="IH353" s="249"/>
      <c r="II353" s="249"/>
      <c r="IJ353" s="249"/>
      <c r="IK353" s="249"/>
      <c r="IL353" s="249"/>
      <c r="IM353" s="249"/>
      <c r="IN353" s="249"/>
      <c r="IO353" s="249"/>
      <c r="IP353" s="249"/>
      <c r="IQ353" s="249"/>
      <c r="IR353" s="249"/>
      <c r="IS353" s="249"/>
      <c r="IT353" s="249"/>
      <c r="IU353" s="249"/>
      <c r="IV353" s="249"/>
      <c r="IW353" s="249"/>
      <c r="IX353" s="249"/>
      <c r="IY353" s="249"/>
      <c r="IZ353" s="249"/>
      <c r="JA353" s="249"/>
      <c r="JB353" s="249"/>
      <c r="JC353" s="249"/>
      <c r="JD353" s="249"/>
      <c r="JE353" s="249"/>
      <c r="JF353" s="249"/>
      <c r="JG353" s="249"/>
      <c r="JH353" s="249"/>
      <c r="JI353" s="249"/>
      <c r="JJ353" s="249"/>
      <c r="JK353" s="249"/>
      <c r="JL353" s="249"/>
      <c r="JM353" s="249"/>
      <c r="JN353" s="249"/>
      <c r="JO353" s="249"/>
      <c r="JP353" s="249"/>
      <c r="JQ353" s="249"/>
      <c r="JR353" s="249"/>
      <c r="JS353" s="249"/>
      <c r="JT353" s="249"/>
      <c r="JU353" s="249"/>
      <c r="JV353" s="249"/>
      <c r="JW353" s="249"/>
      <c r="JX353" s="249"/>
      <c r="JY353" s="249"/>
      <c r="JZ353" s="249"/>
      <c r="KA353" s="249"/>
      <c r="KB353" s="249"/>
      <c r="KC353" s="249"/>
      <c r="KD353" s="249"/>
      <c r="KE353" s="249"/>
      <c r="KF353" s="249"/>
      <c r="KG353" s="249"/>
      <c r="KH353" s="249"/>
      <c r="KI353" s="249"/>
      <c r="KJ353" s="249"/>
      <c r="KK353" s="249"/>
      <c r="KL353" s="249"/>
      <c r="KM353" s="249"/>
      <c r="KN353" s="249"/>
      <c r="KO353" s="249"/>
      <c r="KP353" s="249"/>
      <c r="KQ353" s="249"/>
      <c r="KR353" s="249"/>
      <c r="KS353" s="249"/>
      <c r="KT353" s="249"/>
      <c r="KU353" s="249"/>
      <c r="KV353" s="249"/>
      <c r="KW353" s="249"/>
      <c r="KX353" s="249"/>
      <c r="KY353" s="249"/>
      <c r="KZ353" s="249"/>
      <c r="LA353" s="249"/>
      <c r="LB353" s="249"/>
      <c r="LC353" s="249"/>
      <c r="LD353" s="249"/>
      <c r="LE353" s="249"/>
      <c r="LF353" s="249"/>
      <c r="LG353" s="249"/>
      <c r="LH353" s="249"/>
      <c r="LI353" s="249"/>
      <c r="LJ353" s="249"/>
      <c r="LK353" s="249"/>
      <c r="LL353" s="249"/>
      <c r="LM353" s="249"/>
      <c r="LN353" s="249"/>
      <c r="LO353" s="249"/>
      <c r="LP353" s="249"/>
      <c r="LQ353" s="249"/>
      <c r="LR353" s="249"/>
      <c r="LS353" s="249"/>
      <c r="LT353" s="249"/>
      <c r="LU353" s="249"/>
      <c r="LV353" s="249"/>
      <c r="LW353" s="249"/>
      <c r="LX353" s="249"/>
      <c r="LY353" s="249"/>
      <c r="LZ353" s="249"/>
      <c r="MA353" s="249"/>
      <c r="MB353" s="249"/>
      <c r="MC353" s="249"/>
      <c r="MD353" s="249"/>
      <c r="ME353" s="249"/>
      <c r="MF353" s="249"/>
      <c r="MG353" s="249"/>
      <c r="MH353" s="249"/>
      <c r="MI353" s="249"/>
      <c r="MJ353" s="249"/>
      <c r="MK353" s="249"/>
      <c r="ML353" s="249"/>
      <c r="MM353" s="249"/>
      <c r="MN353" s="249"/>
      <c r="MO353" s="249"/>
      <c r="MP353" s="249"/>
      <c r="MQ353" s="249"/>
      <c r="MR353" s="249"/>
      <c r="MS353" s="249"/>
      <c r="MT353" s="249"/>
      <c r="MU353" s="249"/>
      <c r="MV353" s="249"/>
      <c r="MW353" s="249"/>
      <c r="MX353" s="249"/>
      <c r="MY353" s="249"/>
      <c r="MZ353" s="249"/>
      <c r="NA353" s="249"/>
      <c r="NB353" s="249"/>
      <c r="NC353" s="249"/>
      <c r="ND353" s="249"/>
      <c r="NE353" s="249"/>
      <c r="NF353" s="249"/>
      <c r="NG353" s="249"/>
      <c r="NH353" s="249"/>
      <c r="NI353" s="249"/>
      <c r="NJ353" s="249"/>
      <c r="NK353" s="249"/>
      <c r="NL353" s="249"/>
      <c r="NM353" s="249"/>
      <c r="NN353" s="249"/>
      <c r="NO353" s="249"/>
      <c r="NP353" s="249"/>
      <c r="NQ353" s="249"/>
      <c r="NR353" s="249"/>
      <c r="NS353" s="249"/>
      <c r="NT353" s="249"/>
      <c r="NU353" s="249"/>
      <c r="NV353" s="249"/>
      <c r="NW353" s="249"/>
      <c r="NX353" s="249"/>
      <c r="NY353" s="249"/>
      <c r="NZ353" s="249"/>
      <c r="OA353" s="249"/>
      <c r="OB353" s="249"/>
      <c r="OC353" s="249"/>
      <c r="OD353" s="249"/>
      <c r="OE353" s="249"/>
      <c r="OF353" s="249"/>
      <c r="OG353" s="249"/>
      <c r="OH353" s="249"/>
      <c r="OI353" s="249"/>
      <c r="OJ353" s="249"/>
      <c r="OK353" s="249"/>
      <c r="OL353" s="249"/>
      <c r="OM353" s="249"/>
      <c r="ON353" s="249"/>
      <c r="OO353" s="249"/>
      <c r="OP353" s="249"/>
      <c r="OQ353" s="249"/>
      <c r="OR353" s="249"/>
      <c r="OS353" s="249"/>
      <c r="OT353" s="249"/>
      <c r="OU353" s="249"/>
      <c r="OV353" s="249"/>
      <c r="OW353" s="249"/>
      <c r="OX353" s="249"/>
      <c r="OY353" s="249"/>
      <c r="OZ353" s="249"/>
      <c r="PA353" s="249"/>
      <c r="PB353" s="249"/>
      <c r="PC353" s="249"/>
      <c r="PD353" s="249"/>
      <c r="PE353" s="249"/>
      <c r="PF353" s="249"/>
      <c r="PG353" s="249"/>
      <c r="PH353" s="249"/>
      <c r="PI353" s="249"/>
      <c r="PJ353" s="249"/>
      <c r="PK353" s="249"/>
      <c r="PL353" s="249"/>
      <c r="PM353" s="249"/>
      <c r="PN353" s="249"/>
      <c r="PO353" s="249"/>
      <c r="PP353" s="249"/>
      <c r="PQ353" s="249"/>
      <c r="PR353" s="249"/>
      <c r="PS353" s="249"/>
      <c r="PT353" s="249"/>
      <c r="PU353" s="249"/>
      <c r="PV353" s="249"/>
      <c r="PW353" s="249"/>
      <c r="PX353" s="249"/>
      <c r="PY353" s="249"/>
      <c r="PZ353" s="249"/>
      <c r="QA353" s="249"/>
      <c r="QB353" s="249"/>
      <c r="QC353" s="249"/>
      <c r="QD353" s="249"/>
      <c r="QE353" s="249"/>
      <c r="QF353" s="249"/>
      <c r="QG353" s="249"/>
      <c r="QH353" s="249"/>
      <c r="QI353" s="249"/>
      <c r="QJ353" s="249"/>
      <c r="QK353" s="249"/>
      <c r="QL353" s="249"/>
      <c r="QM353" s="249"/>
      <c r="QN353" s="249"/>
      <c r="QO353" s="249"/>
      <c r="QP353" s="249"/>
      <c r="QQ353" s="249"/>
      <c r="QR353" s="249"/>
      <c r="QS353" s="249"/>
      <c r="QT353" s="249"/>
      <c r="QU353" s="249"/>
      <c r="QV353" s="249"/>
      <c r="QW353" s="249"/>
      <c r="QX353" s="249"/>
      <c r="QY353" s="249"/>
      <c r="QZ353" s="249"/>
      <c r="RA353" s="249"/>
      <c r="RB353" s="249"/>
      <c r="RC353" s="249"/>
      <c r="RD353" s="249"/>
      <c r="RE353" s="249"/>
      <c r="RF353" s="249"/>
      <c r="RG353" s="249"/>
      <c r="RH353" s="249"/>
      <c r="RI353" s="249"/>
      <c r="RJ353" s="249"/>
      <c r="RK353" s="249"/>
      <c r="RL353" s="249"/>
      <c r="RM353" s="249"/>
      <c r="RN353" s="249"/>
      <c r="RO353" s="249"/>
      <c r="RP353" s="249"/>
      <c r="RQ353" s="249"/>
      <c r="RR353" s="249"/>
      <c r="RS353" s="249"/>
      <c r="RT353" s="249"/>
      <c r="RU353" s="249"/>
      <c r="RV353" s="249"/>
      <c r="RW353" s="249"/>
      <c r="RX353" s="249"/>
      <c r="RY353" s="249"/>
      <c r="RZ353" s="249"/>
      <c r="SA353" s="249"/>
      <c r="SB353" s="249"/>
      <c r="SC353" s="249"/>
      <c r="SD353" s="249"/>
      <c r="SE353" s="249"/>
      <c r="SF353" s="249"/>
      <c r="SG353" s="249"/>
      <c r="SH353" s="249"/>
      <c r="SI353" s="249"/>
      <c r="SJ353" s="249"/>
      <c r="SK353" s="249"/>
      <c r="SL353" s="249"/>
      <c r="SM353" s="249"/>
      <c r="SN353" s="249"/>
      <c r="SO353" s="249"/>
      <c r="SP353" s="249"/>
      <c r="SQ353" s="249"/>
      <c r="SR353" s="249"/>
      <c r="SS353" s="249"/>
      <c r="ST353" s="249"/>
      <c r="SU353" s="249"/>
      <c r="SV353" s="249"/>
      <c r="SW353" s="249"/>
      <c r="SX353" s="249"/>
      <c r="SY353" s="249"/>
      <c r="SZ353" s="249"/>
      <c r="TA353" s="249"/>
      <c r="TB353" s="249"/>
      <c r="TC353" s="249"/>
      <c r="TD353" s="249"/>
      <c r="TE353" s="249"/>
      <c r="TF353" s="249"/>
      <c r="TG353" s="249"/>
      <c r="TH353" s="249"/>
      <c r="TI353" s="249"/>
      <c r="TJ353" s="249"/>
      <c r="TK353" s="249"/>
      <c r="TL353" s="249"/>
      <c r="TM353" s="249"/>
      <c r="TN353" s="249"/>
      <c r="TO353" s="249"/>
      <c r="TP353" s="249"/>
      <c r="TQ353" s="249"/>
      <c r="TR353" s="249"/>
      <c r="TS353" s="249"/>
      <c r="TT353" s="249"/>
      <c r="TU353" s="249"/>
      <c r="TV353" s="249"/>
      <c r="TW353" s="249"/>
      <c r="TX353" s="249"/>
      <c r="TY353" s="249"/>
      <c r="TZ353" s="249"/>
      <c r="UA353" s="249"/>
      <c r="UB353" s="249"/>
      <c r="UC353" s="249"/>
      <c r="UD353" s="249"/>
      <c r="UE353" s="249"/>
      <c r="UF353" s="249"/>
      <c r="UG353" s="249"/>
      <c r="UH353" s="249"/>
      <c r="UI353" s="249"/>
      <c r="UJ353" s="249"/>
      <c r="UK353" s="249"/>
      <c r="UL353" s="249"/>
      <c r="UM353" s="249"/>
      <c r="UN353" s="249"/>
      <c r="UO353" s="249"/>
      <c r="UP353" s="249"/>
      <c r="UQ353" s="249"/>
      <c r="UR353" s="249"/>
      <c r="US353" s="249"/>
      <c r="UT353" s="249"/>
      <c r="UU353" s="249"/>
      <c r="UV353" s="249"/>
      <c r="UW353" s="249"/>
      <c r="UX353" s="249"/>
      <c r="UY353" s="249"/>
      <c r="UZ353" s="249"/>
      <c r="VA353" s="249"/>
      <c r="VB353" s="249"/>
      <c r="VC353" s="249"/>
      <c r="VD353" s="249"/>
      <c r="VE353" s="249"/>
      <c r="VF353" s="249"/>
      <c r="VG353" s="249"/>
      <c r="VH353" s="249"/>
      <c r="VI353" s="249"/>
      <c r="VJ353" s="249"/>
      <c r="VK353" s="249"/>
      <c r="VL353" s="249"/>
      <c r="VM353" s="249"/>
      <c r="VN353" s="249"/>
      <c r="VO353" s="249"/>
      <c r="VP353" s="249"/>
      <c r="VQ353" s="249"/>
      <c r="VR353" s="249"/>
      <c r="VS353" s="249"/>
      <c r="VT353" s="249"/>
      <c r="VU353" s="249"/>
      <c r="VV353" s="249"/>
      <c r="VW353" s="249"/>
      <c r="VX353" s="249"/>
      <c r="VY353" s="249"/>
      <c r="VZ353" s="249"/>
      <c r="WA353" s="249"/>
      <c r="WB353" s="249"/>
      <c r="WC353" s="249"/>
      <c r="WD353" s="249"/>
      <c r="WE353" s="249"/>
      <c r="WF353" s="249"/>
      <c r="WG353" s="249"/>
      <c r="WH353" s="249"/>
      <c r="WI353" s="249"/>
      <c r="WJ353" s="249"/>
      <c r="WK353" s="249"/>
      <c r="WL353" s="249"/>
      <c r="WM353" s="249"/>
      <c r="WN353" s="249"/>
      <c r="WO353" s="249"/>
      <c r="WP353" s="249"/>
      <c r="WQ353" s="249"/>
      <c r="WR353" s="249"/>
      <c r="WS353" s="249"/>
      <c r="WT353" s="249"/>
      <c r="WU353" s="249"/>
      <c r="WV353" s="249"/>
      <c r="WW353" s="249"/>
      <c r="WX353" s="249"/>
      <c r="WY353" s="249"/>
      <c r="WZ353" s="249"/>
      <c r="XA353" s="249"/>
      <c r="XB353" s="249"/>
      <c r="XC353" s="249"/>
      <c r="XD353" s="249"/>
      <c r="XE353" s="249"/>
      <c r="XF353" s="249"/>
      <c r="XG353" s="249"/>
      <c r="XH353" s="249"/>
      <c r="XI353" s="249"/>
      <c r="XJ353" s="249"/>
      <c r="XK353" s="249"/>
      <c r="XL353" s="249"/>
      <c r="XM353" s="249"/>
      <c r="XN353" s="249"/>
      <c r="XO353" s="249"/>
      <c r="XP353" s="249"/>
      <c r="XQ353" s="249"/>
      <c r="XR353" s="249"/>
      <c r="XS353" s="249"/>
      <c r="XT353" s="249"/>
      <c r="XU353" s="249"/>
      <c r="XV353" s="249"/>
      <c r="XW353" s="249"/>
      <c r="XX353" s="249"/>
      <c r="XY353" s="249"/>
      <c r="XZ353" s="249"/>
      <c r="YA353" s="249"/>
      <c r="YB353" s="249"/>
      <c r="YC353" s="249"/>
      <c r="YD353" s="249"/>
      <c r="YE353" s="249"/>
      <c r="YF353" s="249"/>
      <c r="YG353" s="249"/>
      <c r="YH353" s="249"/>
      <c r="YI353" s="249"/>
      <c r="YJ353" s="249"/>
      <c r="YK353" s="249"/>
      <c r="YL353" s="249"/>
      <c r="YM353" s="249"/>
      <c r="YN353" s="249"/>
      <c r="YO353" s="249"/>
      <c r="YP353" s="249"/>
      <c r="YQ353" s="249"/>
      <c r="YR353" s="249"/>
      <c r="YS353" s="249"/>
      <c r="YT353" s="249"/>
      <c r="YU353" s="249"/>
      <c r="YV353" s="249"/>
      <c r="YW353" s="249"/>
      <c r="YX353" s="249"/>
      <c r="YY353" s="249"/>
      <c r="YZ353" s="249"/>
      <c r="ZA353" s="249"/>
      <c r="ZB353" s="249"/>
      <c r="ZC353" s="249"/>
      <c r="ZD353" s="249"/>
      <c r="ZE353" s="249"/>
      <c r="ZF353" s="249"/>
      <c r="ZG353" s="249"/>
      <c r="ZH353" s="249"/>
      <c r="ZI353" s="249"/>
      <c r="ZJ353" s="249"/>
      <c r="ZK353" s="249"/>
      <c r="ZL353" s="249"/>
      <c r="ZM353" s="249"/>
      <c r="ZN353" s="249"/>
      <c r="ZO353" s="249"/>
      <c r="ZP353" s="249"/>
      <c r="ZQ353" s="249"/>
      <c r="ZR353" s="249"/>
      <c r="ZS353" s="249"/>
      <c r="ZT353" s="249"/>
      <c r="ZU353" s="249"/>
      <c r="ZV353" s="249"/>
      <c r="ZW353" s="249"/>
      <c r="ZX353" s="249"/>
      <c r="ZY353" s="249"/>
      <c r="ZZ353" s="249"/>
      <c r="AAA353" s="249"/>
      <c r="AAB353" s="249"/>
      <c r="AAC353" s="249"/>
      <c r="AAD353" s="249"/>
      <c r="AAE353" s="249"/>
      <c r="AAF353" s="249"/>
      <c r="AAG353" s="249"/>
      <c r="AAH353" s="249"/>
      <c r="AAI353" s="249"/>
      <c r="AAJ353" s="249"/>
      <c r="AAK353" s="249"/>
      <c r="AAL353" s="249"/>
      <c r="AAM353" s="249"/>
      <c r="AAN353" s="249"/>
      <c r="AAO353" s="249"/>
      <c r="AAP353" s="249"/>
      <c r="AAQ353" s="249"/>
      <c r="AAR353" s="249"/>
      <c r="AAS353" s="249"/>
      <c r="AAT353" s="249"/>
      <c r="AAU353" s="249"/>
      <c r="AAV353" s="249"/>
      <c r="AAW353" s="249"/>
      <c r="AAX353" s="249"/>
      <c r="AAY353" s="249"/>
      <c r="AAZ353" s="249"/>
      <c r="ABA353" s="249"/>
      <c r="ABB353" s="249"/>
      <c r="ABC353" s="249"/>
      <c r="ABD353" s="249"/>
      <c r="ABE353" s="249"/>
      <c r="ABF353" s="249"/>
      <c r="ABG353" s="249"/>
      <c r="ABH353" s="249"/>
      <c r="ABI353" s="249"/>
      <c r="ABJ353" s="249"/>
      <c r="ABK353" s="249"/>
      <c r="ABL353" s="249"/>
      <c r="ABM353" s="249"/>
      <c r="ABN353" s="249"/>
      <c r="ABO353" s="249"/>
      <c r="ABP353" s="249"/>
      <c r="ABQ353" s="249"/>
      <c r="ABR353" s="249"/>
      <c r="ABS353" s="249"/>
      <c r="ABT353" s="249"/>
      <c r="ABU353" s="249"/>
      <c r="ABV353" s="249"/>
      <c r="ABW353" s="249"/>
      <c r="ABX353" s="249"/>
      <c r="ABY353" s="249"/>
      <c r="ABZ353" s="249"/>
      <c r="ACA353" s="249"/>
      <c r="ACB353" s="249"/>
      <c r="ACC353" s="249"/>
      <c r="ACD353" s="249"/>
      <c r="ACE353" s="249"/>
      <c r="ACF353" s="249"/>
      <c r="ACG353" s="249"/>
      <c r="ACH353" s="249"/>
      <c r="ACI353" s="249"/>
      <c r="ACJ353" s="249"/>
      <c r="ACK353" s="249"/>
      <c r="ACL353" s="249"/>
      <c r="ACM353" s="249"/>
      <c r="ACN353" s="249"/>
      <c r="ACO353" s="249"/>
      <c r="ACP353" s="249"/>
      <c r="ACQ353" s="249"/>
      <c r="ACR353" s="249"/>
      <c r="ACS353" s="249"/>
      <c r="ACT353" s="249"/>
      <c r="ACU353" s="249"/>
      <c r="ACV353" s="249"/>
      <c r="ACW353" s="249"/>
      <c r="ACX353" s="249"/>
      <c r="ACY353" s="249"/>
      <c r="ACZ353" s="249"/>
      <c r="ADA353" s="249"/>
      <c r="ADB353" s="249"/>
      <c r="ADC353" s="249"/>
      <c r="ADD353" s="249"/>
      <c r="ADE353" s="249"/>
      <c r="ADF353" s="249"/>
      <c r="ADG353" s="249"/>
      <c r="ADH353" s="249"/>
      <c r="ADI353" s="249"/>
      <c r="ADJ353" s="249"/>
      <c r="ADK353" s="249"/>
      <c r="ADL353" s="249"/>
      <c r="ADM353" s="249"/>
      <c r="ADN353" s="249"/>
      <c r="ADO353" s="249"/>
      <c r="ADP353" s="249"/>
      <c r="ADQ353" s="249"/>
      <c r="ADR353" s="249"/>
      <c r="ADS353" s="249"/>
      <c r="ADT353" s="249"/>
      <c r="ADU353" s="249"/>
      <c r="ADV353" s="249"/>
      <c r="ADW353" s="249"/>
      <c r="ADX353" s="249"/>
      <c r="ADY353" s="249"/>
      <c r="ADZ353" s="249"/>
      <c r="AEA353" s="249"/>
      <c r="AEB353" s="249"/>
      <c r="AEC353" s="249"/>
      <c r="AED353" s="249"/>
      <c r="AEE353" s="249"/>
      <c r="AEF353" s="249"/>
      <c r="AEG353" s="249"/>
      <c r="AEH353" s="249"/>
      <c r="AEI353" s="249"/>
      <c r="AEJ353" s="249"/>
      <c r="AEK353" s="249"/>
      <c r="AEL353" s="249"/>
      <c r="AEM353" s="249"/>
      <c r="AEN353" s="249"/>
      <c r="AEO353" s="249"/>
      <c r="AEP353" s="249"/>
      <c r="AEQ353" s="249"/>
      <c r="AER353" s="249"/>
      <c r="AES353" s="249"/>
      <c r="AET353" s="249"/>
      <c r="AEU353" s="249"/>
      <c r="AEV353" s="249"/>
      <c r="AEW353" s="249"/>
      <c r="AEX353" s="249"/>
      <c r="AEY353" s="249"/>
      <c r="AEZ353" s="249"/>
      <c r="AFA353" s="249"/>
      <c r="AFB353" s="249"/>
      <c r="AFC353" s="249"/>
      <c r="AFD353" s="249"/>
      <c r="AFE353" s="249"/>
      <c r="AFF353" s="249"/>
      <c r="AFG353" s="249"/>
      <c r="AFH353" s="249"/>
      <c r="AFI353" s="249"/>
      <c r="AFJ353" s="249"/>
      <c r="AFK353" s="249"/>
      <c r="AFL353" s="249"/>
      <c r="AFM353" s="249"/>
      <c r="AFN353" s="249"/>
      <c r="AFO353" s="249"/>
      <c r="AFP353" s="249"/>
      <c r="AFQ353" s="249"/>
      <c r="AFR353" s="249"/>
      <c r="AFS353" s="249"/>
      <c r="AFT353" s="249"/>
      <c r="AFU353" s="249"/>
      <c r="AFV353" s="249"/>
      <c r="AFW353" s="249"/>
      <c r="AFX353" s="249"/>
      <c r="AFY353" s="249"/>
      <c r="AFZ353" s="249"/>
      <c r="AGA353" s="249"/>
      <c r="AGB353" s="249"/>
      <c r="AGC353" s="249"/>
      <c r="AGD353" s="249"/>
      <c r="AGE353" s="249"/>
      <c r="AGF353" s="249"/>
      <c r="AGG353" s="249"/>
      <c r="AGH353" s="249"/>
      <c r="AGI353" s="249"/>
      <c r="AGJ353" s="249"/>
      <c r="AGK353" s="249"/>
      <c r="AGL353" s="249"/>
      <c r="AGM353" s="249"/>
      <c r="AGN353" s="249"/>
      <c r="AGO353" s="249"/>
      <c r="AGP353" s="249"/>
      <c r="AGQ353" s="249"/>
      <c r="AGR353" s="249"/>
      <c r="AGS353" s="249"/>
      <c r="AGT353" s="249"/>
      <c r="AGU353" s="249"/>
      <c r="AGV353" s="249"/>
      <c r="AGW353" s="249"/>
      <c r="AGX353" s="249"/>
      <c r="AGY353" s="249"/>
      <c r="AGZ353" s="249"/>
      <c r="AHA353" s="249"/>
      <c r="AHB353" s="249"/>
      <c r="AHC353" s="249"/>
      <c r="AHD353" s="249"/>
      <c r="AHE353" s="249"/>
      <c r="AHF353" s="249"/>
      <c r="AHG353" s="249"/>
      <c r="AHH353" s="249"/>
      <c r="AHI353" s="249"/>
      <c r="AHJ353" s="249"/>
      <c r="AHK353" s="249"/>
      <c r="AHL353" s="249"/>
      <c r="AHM353" s="249"/>
      <c r="AHN353" s="249"/>
      <c r="AHO353" s="249"/>
      <c r="AHP353" s="249"/>
      <c r="AHQ353" s="249"/>
      <c r="AHR353" s="249"/>
      <c r="AHS353" s="249"/>
      <c r="AHT353" s="249"/>
      <c r="AHU353" s="249"/>
      <c r="AHV353" s="249"/>
      <c r="AHW353" s="249"/>
      <c r="AHX353" s="249"/>
      <c r="AHY353" s="249"/>
      <c r="AHZ353" s="249"/>
      <c r="AIA353" s="249"/>
      <c r="AIB353" s="249"/>
      <c r="AIC353" s="249"/>
      <c r="AID353" s="249"/>
      <c r="AIE353" s="249"/>
      <c r="AIF353" s="249"/>
      <c r="AIG353" s="249"/>
      <c r="AIH353" s="249"/>
      <c r="AII353" s="249"/>
      <c r="AIJ353" s="249"/>
      <c r="AIK353" s="249"/>
      <c r="AIL353" s="249"/>
      <c r="AIM353" s="249"/>
      <c r="AIN353" s="249"/>
      <c r="AIO353" s="249"/>
      <c r="AIP353" s="249"/>
      <c r="AIQ353" s="249"/>
      <c r="AIR353" s="249"/>
      <c r="AIS353" s="249"/>
      <c r="AIT353" s="249"/>
      <c r="AIU353" s="249"/>
      <c r="AIV353" s="249"/>
      <c r="AIW353" s="249"/>
      <c r="AIX353" s="249"/>
      <c r="AIY353" s="249"/>
      <c r="AIZ353" s="249"/>
      <c r="AJA353" s="249"/>
      <c r="AJB353" s="249"/>
      <c r="AJC353" s="249"/>
      <c r="AJD353" s="249"/>
      <c r="AJE353" s="249"/>
      <c r="AJF353" s="249"/>
      <c r="AJG353" s="249"/>
      <c r="AJH353" s="249"/>
      <c r="AJI353" s="249"/>
      <c r="AJJ353" s="249"/>
      <c r="AJK353" s="249"/>
      <c r="AJL353" s="249"/>
      <c r="AJM353" s="249"/>
      <c r="AJN353" s="249"/>
      <c r="AJO353" s="249"/>
      <c r="AJP353" s="249"/>
      <c r="AJQ353" s="249"/>
      <c r="AJR353" s="249"/>
      <c r="AJS353" s="249"/>
      <c r="AJT353" s="249"/>
      <c r="AJU353" s="249"/>
      <c r="AJV353" s="249"/>
      <c r="AJW353" s="249"/>
      <c r="AJX353" s="249"/>
      <c r="AJY353" s="249"/>
      <c r="AJZ353" s="249"/>
      <c r="AKA353" s="249"/>
      <c r="AKB353" s="249"/>
      <c r="AKC353" s="249"/>
      <c r="AKD353" s="249"/>
      <c r="AKE353" s="249"/>
      <c r="AKF353" s="249"/>
      <c r="AKG353" s="249"/>
      <c r="AKH353" s="249"/>
      <c r="AKI353" s="249"/>
      <c r="AKJ353" s="249"/>
      <c r="AKK353" s="249"/>
      <c r="AKL353" s="249"/>
      <c r="AKM353" s="249"/>
      <c r="AKN353" s="249"/>
      <c r="AKO353" s="249"/>
      <c r="AKP353" s="249"/>
      <c r="AKQ353" s="249"/>
      <c r="AKR353" s="249"/>
      <c r="AKS353" s="249"/>
      <c r="AKT353" s="249"/>
      <c r="AKU353" s="249"/>
      <c r="AKV353" s="249"/>
      <c r="AKW353" s="249"/>
      <c r="AKX353" s="249"/>
      <c r="AKY353" s="249"/>
      <c r="AKZ353" s="249"/>
      <c r="ALA353" s="249"/>
      <c r="ALB353" s="249"/>
      <c r="ALC353" s="249"/>
      <c r="ALD353" s="249"/>
      <c r="ALE353" s="249"/>
      <c r="ALF353" s="249"/>
      <c r="ALG353" s="249"/>
      <c r="ALH353" s="249"/>
      <c r="ALI353" s="249"/>
      <c r="ALJ353" s="249"/>
      <c r="ALK353" s="249"/>
      <c r="ALL353" s="249"/>
      <c r="ALM353" s="249"/>
      <c r="ALN353" s="249"/>
      <c r="ALO353" s="249"/>
      <c r="ALP353" s="249"/>
      <c r="ALQ353" s="249"/>
      <c r="ALR353" s="249"/>
      <c r="ALS353" s="249"/>
      <c r="ALT353" s="249"/>
      <c r="ALU353" s="249"/>
      <c r="ALV353" s="249"/>
      <c r="ALW353" s="249"/>
      <c r="ALX353" s="249"/>
      <c r="ALY353" s="249"/>
      <c r="ALZ353" s="249"/>
      <c r="AMA353" s="249"/>
      <c r="AMB353" s="249"/>
      <c r="AMC353" s="249"/>
      <c r="AMD353" s="249"/>
      <c r="AME353" s="249"/>
      <c r="AMF353" s="249"/>
      <c r="AMG353" s="249"/>
      <c r="AMH353" s="249"/>
      <c r="AMI353" s="249"/>
      <c r="AMJ353" s="249"/>
      <c r="AMK353" s="249"/>
      <c r="AML353" s="249"/>
      <c r="AMM353" s="249"/>
      <c r="AMN353" s="249"/>
      <c r="AMO353" s="249"/>
      <c r="AMP353" s="249"/>
      <c r="AMQ353" s="249"/>
      <c r="AMR353" s="249"/>
      <c r="AMS353" s="249"/>
      <c r="AMT353" s="249"/>
      <c r="AMU353" s="249"/>
      <c r="AMV353" s="249"/>
      <c r="AMW353" s="249"/>
      <c r="AMX353" s="249"/>
      <c r="AMY353" s="249"/>
      <c r="AMZ353" s="249"/>
      <c r="ANA353" s="249"/>
      <c r="ANB353" s="249"/>
      <c r="ANC353" s="249"/>
      <c r="AND353" s="249"/>
      <c r="ANE353" s="249"/>
      <c r="ANF353" s="249"/>
      <c r="ANG353" s="249"/>
      <c r="ANH353" s="249"/>
      <c r="ANI353" s="249"/>
      <c r="ANJ353" s="249"/>
      <c r="ANK353" s="249"/>
      <c r="ANL353" s="249"/>
      <c r="ANM353" s="249"/>
      <c r="ANN353" s="249"/>
      <c r="ANO353" s="249"/>
      <c r="ANP353" s="249"/>
      <c r="ANQ353" s="249"/>
      <c r="ANR353" s="249"/>
      <c r="ANS353" s="249"/>
      <c r="ANT353" s="249"/>
      <c r="ANU353" s="249"/>
      <c r="ANV353" s="249"/>
      <c r="ANW353" s="249"/>
      <c r="ANX353" s="249"/>
      <c r="ANY353" s="249"/>
      <c r="ANZ353" s="249"/>
      <c r="AOA353" s="249"/>
      <c r="AOB353" s="249"/>
      <c r="AOC353" s="249"/>
      <c r="AOD353" s="249"/>
      <c r="AOE353" s="249"/>
      <c r="AOF353" s="249"/>
      <c r="AOG353" s="249"/>
      <c r="AOH353" s="249"/>
      <c r="AOI353" s="249"/>
      <c r="AOJ353" s="249"/>
      <c r="AOK353" s="249"/>
      <c r="AOL353" s="249"/>
      <c r="AOM353" s="249"/>
      <c r="AON353" s="249"/>
      <c r="AOO353" s="249"/>
      <c r="AOP353" s="249"/>
      <c r="AOQ353" s="249"/>
      <c r="AOR353" s="249"/>
      <c r="AOS353" s="249"/>
      <c r="AOT353" s="249"/>
      <c r="AOU353" s="249"/>
      <c r="AOV353" s="249"/>
      <c r="AOW353" s="249"/>
      <c r="AOX353" s="249"/>
      <c r="AOY353" s="249"/>
      <c r="AOZ353" s="249"/>
      <c r="APA353" s="249"/>
      <c r="APB353" s="249"/>
      <c r="APC353" s="249"/>
      <c r="APD353" s="249"/>
      <c r="APE353" s="249"/>
      <c r="APF353" s="249"/>
      <c r="APG353" s="249"/>
      <c r="APH353" s="249"/>
      <c r="API353" s="249"/>
      <c r="APJ353" s="249"/>
      <c r="APK353" s="249"/>
      <c r="APL353" s="249"/>
      <c r="APM353" s="249"/>
      <c r="APN353" s="249"/>
      <c r="APO353" s="249"/>
      <c r="APP353" s="249"/>
    </row>
    <row r="354" spans="1:1108" s="252" customFormat="1">
      <c r="A354" s="42">
        <v>637</v>
      </c>
      <c r="B354" s="168">
        <v>340</v>
      </c>
      <c r="C354" s="102" t="s">
        <v>1784</v>
      </c>
      <c r="D354" s="174" t="s">
        <v>1510</v>
      </c>
      <c r="E354" s="74" t="s">
        <v>1511</v>
      </c>
      <c r="F354" s="302" t="s">
        <v>1786</v>
      </c>
      <c r="G354" s="310" t="s">
        <v>1785</v>
      </c>
      <c r="H354" s="310" t="s">
        <v>1788</v>
      </c>
      <c r="I354" s="310" t="s">
        <v>1787</v>
      </c>
      <c r="J354" s="173" t="s">
        <v>1516</v>
      </c>
      <c r="K354" s="173" t="s">
        <v>1517</v>
      </c>
      <c r="L354" s="74" t="s">
        <v>1518</v>
      </c>
      <c r="M354" s="10" t="s">
        <v>1519</v>
      </c>
      <c r="N354" s="74" t="s">
        <v>1789</v>
      </c>
      <c r="O354" s="177"/>
      <c r="P354" s="401">
        <v>76</v>
      </c>
      <c r="Q354" s="401" t="s">
        <v>0</v>
      </c>
      <c r="R354" s="401"/>
      <c r="S354" s="109" t="s">
        <v>0</v>
      </c>
      <c r="T354" s="109"/>
      <c r="U354" s="109" t="s">
        <v>0</v>
      </c>
      <c r="V354" s="109">
        <v>10</v>
      </c>
      <c r="W354" s="109" t="s">
        <v>0</v>
      </c>
      <c r="X354" s="109">
        <v>6</v>
      </c>
      <c r="Y354" s="109" t="s">
        <v>0</v>
      </c>
      <c r="Z354" s="109"/>
      <c r="AA354" s="109" t="s">
        <v>0</v>
      </c>
      <c r="AB354" s="109"/>
      <c r="AC354" s="109" t="s">
        <v>0</v>
      </c>
      <c r="AD354" s="109"/>
      <c r="AE354" s="109" t="s">
        <v>0</v>
      </c>
      <c r="AF354" s="77"/>
      <c r="AG354" s="78"/>
      <c r="AH354" s="78"/>
      <c r="AI354" s="77" t="s">
        <v>0</v>
      </c>
      <c r="AJ354" s="78"/>
      <c r="AK354" s="78"/>
      <c r="AL354" s="25" t="s">
        <v>11</v>
      </c>
      <c r="AM354" s="25"/>
      <c r="AN354" s="25"/>
      <c r="AO354" s="25"/>
      <c r="AP354" s="111">
        <v>1</v>
      </c>
      <c r="AQ354" s="111" t="s">
        <v>7</v>
      </c>
      <c r="AR354" s="83"/>
      <c r="AS354" s="83"/>
      <c r="AT354" s="265"/>
      <c r="AU354" s="266"/>
      <c r="AV354" s="266"/>
      <c r="AW354" s="74" t="s">
        <v>206</v>
      </c>
      <c r="AX354" s="74" t="s">
        <v>207</v>
      </c>
      <c r="AY354" s="74" t="s">
        <v>208</v>
      </c>
      <c r="AZ354" s="74" t="s">
        <v>209</v>
      </c>
      <c r="BA354" s="152" t="s">
        <v>12</v>
      </c>
      <c r="BB354" s="419" t="s">
        <v>1520</v>
      </c>
      <c r="BC354" s="419" t="s">
        <v>1521</v>
      </c>
      <c r="BD354" s="419" t="s">
        <v>1522</v>
      </c>
      <c r="BE354" s="95" t="s">
        <v>1511</v>
      </c>
      <c r="BF354" s="96" t="s">
        <v>170</v>
      </c>
      <c r="BG354" s="96" t="s">
        <v>169</v>
      </c>
      <c r="BH354" s="96" t="s">
        <v>89</v>
      </c>
      <c r="BI354" s="249"/>
      <c r="BJ354" s="249"/>
      <c r="BK354" s="249"/>
      <c r="BL354" s="249"/>
      <c r="BM354" s="155" t="s">
        <v>215</v>
      </c>
      <c r="BN354" s="154" t="s">
        <v>216</v>
      </c>
      <c r="BO354" s="154" t="s">
        <v>217</v>
      </c>
      <c r="BP354" s="154" t="s">
        <v>218</v>
      </c>
      <c r="BQ354" s="154" t="s">
        <v>266</v>
      </c>
      <c r="BR354" s="154" t="s">
        <v>267</v>
      </c>
      <c r="BS354" s="121" t="s">
        <v>268</v>
      </c>
      <c r="BT354" s="121" t="s">
        <v>269</v>
      </c>
      <c r="BU354" s="121" t="s">
        <v>215</v>
      </c>
      <c r="BV354" s="121" t="s">
        <v>216</v>
      </c>
      <c r="BW354" s="121" t="s">
        <v>217</v>
      </c>
      <c r="BX354" s="121" t="s">
        <v>218</v>
      </c>
      <c r="BY354" s="121" t="s">
        <v>223</v>
      </c>
      <c r="BZ354" s="154" t="s">
        <v>224</v>
      </c>
      <c r="CA354" s="154" t="s">
        <v>225</v>
      </c>
      <c r="CB354" s="154" t="s">
        <v>226</v>
      </c>
      <c r="CC354" s="154"/>
      <c r="CD354" s="154"/>
      <c r="CE354" s="154"/>
      <c r="CF354" s="154"/>
      <c r="CG354" s="154"/>
      <c r="CH354" s="154"/>
      <c r="CI354" s="154"/>
      <c r="CJ354" s="154"/>
      <c r="CK354" s="91"/>
      <c r="CL354" s="91"/>
      <c r="CM354" s="91"/>
      <c r="CN354" s="91"/>
      <c r="CO354" s="91"/>
      <c r="CP354" s="91"/>
      <c r="CQ354" s="91"/>
      <c r="CR354" s="91"/>
      <c r="CS354" s="91"/>
      <c r="CT354" s="91"/>
      <c r="CU354" s="91"/>
      <c r="CV354" s="91"/>
      <c r="CW354" s="91"/>
      <c r="CX354" s="91"/>
      <c r="CY354" s="91"/>
      <c r="CZ354" s="91"/>
      <c r="DA354" s="92"/>
      <c r="DB354" s="92"/>
      <c r="DC354" s="92"/>
      <c r="DD354" s="92"/>
      <c r="DE354" s="91" t="s">
        <v>12</v>
      </c>
      <c r="DF354" s="92"/>
      <c r="DG354" s="91"/>
      <c r="DH354" s="91"/>
      <c r="DI354" s="92"/>
      <c r="DJ354" s="91"/>
      <c r="DK354" s="91"/>
      <c r="DL354" s="91"/>
      <c r="DM354" s="127" t="s">
        <v>223</v>
      </c>
      <c r="DN354" s="127" t="s">
        <v>224</v>
      </c>
      <c r="DO354" s="127" t="s">
        <v>225</v>
      </c>
      <c r="DP354" s="127" t="s">
        <v>240</v>
      </c>
      <c r="DQ354" s="91"/>
      <c r="DR354" s="91"/>
      <c r="DS354" s="91"/>
      <c r="DT354" s="91"/>
      <c r="DU354" s="91"/>
      <c r="DV354" s="91"/>
      <c r="DW354" s="91"/>
      <c r="DX354" s="91"/>
      <c r="DY354" s="91"/>
      <c r="DZ354" s="91"/>
      <c r="EA354" s="91"/>
      <c r="EB354" s="91"/>
      <c r="EC354" s="91"/>
      <c r="ED354" s="91"/>
      <c r="EE354" s="91"/>
      <c r="EF354" s="91"/>
      <c r="EG354" s="94"/>
      <c r="EH354" s="94"/>
      <c r="EI354" s="95"/>
      <c r="EJ354" s="95"/>
      <c r="EK354" s="96"/>
      <c r="EL354" s="74"/>
      <c r="EM354" s="74"/>
      <c r="EN354" s="137"/>
      <c r="EO354" s="185"/>
      <c r="EP354" s="185"/>
      <c r="EQ354" s="185" t="s">
        <v>1523</v>
      </c>
      <c r="ER354" s="185" t="s">
        <v>1524</v>
      </c>
      <c r="ES354" s="185" t="s">
        <v>1525</v>
      </c>
      <c r="ET354" s="185"/>
      <c r="EU354" s="185"/>
      <c r="EV354" s="137"/>
      <c r="EW354" s="137"/>
      <c r="EX354" s="355" t="s">
        <v>258</v>
      </c>
      <c r="EY354" s="355"/>
      <c r="EZ354" s="355" t="s">
        <v>353</v>
      </c>
      <c r="FA354" s="355" t="s">
        <v>1790</v>
      </c>
      <c r="FB354" s="355" t="s">
        <v>1791</v>
      </c>
      <c r="FC354" s="355"/>
      <c r="FD354" s="356"/>
      <c r="FE354" s="356"/>
      <c r="FF354" s="248"/>
      <c r="FG354" s="248"/>
      <c r="FH354" s="248"/>
      <c r="FI354" s="248"/>
      <c r="FJ354" s="248"/>
      <c r="FK354" s="248"/>
      <c r="FL354" s="135">
        <v>1</v>
      </c>
      <c r="FM354" s="136"/>
      <c r="FN354" s="136"/>
      <c r="FO354" s="136"/>
      <c r="FP354" s="136"/>
      <c r="FQ354" s="136"/>
      <c r="FR354" s="136"/>
      <c r="FS354" s="136"/>
      <c r="FT354" s="136"/>
      <c r="FU354" s="136"/>
      <c r="FV354" s="136"/>
      <c r="FW354" s="249"/>
      <c r="FX354" s="249"/>
      <c r="FY354" s="249"/>
      <c r="FZ354" s="249"/>
      <c r="GA354" s="249"/>
      <c r="GB354" s="249"/>
      <c r="GC354" s="249"/>
      <c r="GD354" s="249"/>
      <c r="GE354" s="249"/>
      <c r="GF354" s="249"/>
      <c r="GG354" s="249"/>
      <c r="GH354" s="249"/>
      <c r="GI354" s="249"/>
      <c r="GJ354" s="249"/>
      <c r="GK354" s="249"/>
      <c r="GL354" s="249"/>
      <c r="GM354" s="249"/>
      <c r="GN354" s="249"/>
      <c r="GO354" s="249"/>
      <c r="GP354" s="249"/>
      <c r="GQ354" s="249"/>
      <c r="GR354" s="249"/>
      <c r="GS354" s="249"/>
      <c r="GT354" s="249"/>
      <c r="GU354" s="249"/>
      <c r="GV354" s="249"/>
      <c r="GW354" s="249"/>
      <c r="GX354" s="249"/>
      <c r="GY354" s="249"/>
      <c r="GZ354" s="249"/>
      <c r="HA354" s="249"/>
      <c r="HB354" s="249"/>
      <c r="HC354" s="249"/>
      <c r="HD354" s="249"/>
      <c r="HE354" s="249"/>
      <c r="HF354" s="249"/>
      <c r="HG354" s="249"/>
      <c r="HH354" s="249"/>
      <c r="HI354" s="249"/>
      <c r="HJ354" s="249"/>
      <c r="HK354" s="249"/>
      <c r="HL354" s="249"/>
      <c r="HM354" s="249"/>
      <c r="HN354" s="249"/>
      <c r="HO354" s="249"/>
      <c r="HP354" s="249"/>
      <c r="HQ354" s="249"/>
      <c r="HR354" s="249"/>
      <c r="HS354" s="249"/>
      <c r="HT354" s="249"/>
      <c r="HU354" s="249"/>
      <c r="HV354" s="249"/>
      <c r="HW354" s="249"/>
      <c r="HX354" s="249"/>
      <c r="HY354" s="249"/>
      <c r="HZ354" s="249"/>
      <c r="IA354" s="249"/>
      <c r="IB354" s="249"/>
      <c r="IC354" s="249"/>
      <c r="ID354" s="249"/>
      <c r="IE354" s="249"/>
      <c r="IF354" s="249"/>
      <c r="IG354" s="249"/>
      <c r="IH354" s="249"/>
      <c r="II354" s="249"/>
      <c r="IJ354" s="249"/>
      <c r="IK354" s="249"/>
      <c r="IL354" s="249"/>
      <c r="IM354" s="249"/>
      <c r="IN354" s="249"/>
      <c r="IO354" s="249"/>
      <c r="IP354" s="249"/>
      <c r="IQ354" s="249"/>
      <c r="IR354" s="249"/>
      <c r="IS354" s="249"/>
      <c r="IT354" s="249"/>
      <c r="IU354" s="249"/>
      <c r="IV354" s="249"/>
      <c r="IW354" s="249"/>
      <c r="IX354" s="249"/>
      <c r="IY354" s="249"/>
      <c r="IZ354" s="249"/>
      <c r="JA354" s="249"/>
      <c r="JB354" s="249"/>
      <c r="JC354" s="249"/>
      <c r="JD354" s="249"/>
      <c r="JE354" s="249"/>
      <c r="JF354" s="249"/>
      <c r="JG354" s="249"/>
      <c r="JH354" s="249"/>
      <c r="JI354" s="249"/>
      <c r="JJ354" s="249"/>
      <c r="JK354" s="249"/>
      <c r="JL354" s="249"/>
      <c r="JM354" s="249"/>
      <c r="JN354" s="249"/>
      <c r="JO354" s="249"/>
      <c r="JP354" s="249"/>
      <c r="JQ354" s="249"/>
      <c r="JR354" s="249"/>
      <c r="JS354" s="249"/>
      <c r="JT354" s="249"/>
      <c r="JU354" s="249"/>
      <c r="JV354" s="249"/>
      <c r="JW354" s="249"/>
      <c r="JX354" s="249"/>
      <c r="JY354" s="249"/>
      <c r="JZ354" s="249"/>
      <c r="KA354" s="249"/>
      <c r="KB354" s="249"/>
      <c r="KC354" s="249"/>
      <c r="KD354" s="249"/>
      <c r="KE354" s="249"/>
      <c r="KF354" s="249"/>
      <c r="KG354" s="249"/>
      <c r="KH354" s="249"/>
      <c r="KI354" s="249"/>
      <c r="KJ354" s="249"/>
      <c r="KK354" s="249"/>
      <c r="KL354" s="249"/>
      <c r="KM354" s="249"/>
      <c r="KN354" s="249"/>
      <c r="KO354" s="249"/>
      <c r="KP354" s="249"/>
      <c r="KQ354" s="249"/>
      <c r="KR354" s="249"/>
      <c r="KS354" s="249"/>
      <c r="KT354" s="249"/>
      <c r="KU354" s="249"/>
      <c r="KV354" s="249"/>
      <c r="KW354" s="249"/>
      <c r="KX354" s="249"/>
      <c r="KY354" s="249"/>
      <c r="KZ354" s="249"/>
      <c r="LA354" s="249"/>
      <c r="LB354" s="249"/>
      <c r="LC354" s="249"/>
      <c r="LD354" s="249"/>
      <c r="LE354" s="249"/>
      <c r="LF354" s="249"/>
      <c r="LG354" s="249"/>
      <c r="LH354" s="249"/>
      <c r="LI354" s="249"/>
      <c r="LJ354" s="249"/>
      <c r="LK354" s="249"/>
      <c r="LL354" s="249"/>
      <c r="LM354" s="249"/>
      <c r="LN354" s="249"/>
      <c r="LO354" s="249"/>
      <c r="LP354" s="249"/>
      <c r="LQ354" s="249"/>
      <c r="LR354" s="249"/>
      <c r="LS354" s="249"/>
      <c r="LT354" s="249"/>
      <c r="LU354" s="249"/>
      <c r="LV354" s="249"/>
      <c r="LW354" s="249"/>
      <c r="LX354" s="249"/>
      <c r="LY354" s="249"/>
      <c r="LZ354" s="249"/>
      <c r="MA354" s="249"/>
      <c r="MB354" s="249"/>
      <c r="MC354" s="249"/>
      <c r="MD354" s="249"/>
      <c r="ME354" s="249"/>
      <c r="MF354" s="249"/>
      <c r="MG354" s="249"/>
      <c r="MH354" s="249"/>
      <c r="MI354" s="249"/>
      <c r="MJ354" s="249"/>
      <c r="MK354" s="249"/>
      <c r="ML354" s="249"/>
      <c r="MM354" s="249"/>
      <c r="MN354" s="249"/>
      <c r="MO354" s="249"/>
      <c r="MP354" s="249"/>
      <c r="MQ354" s="249"/>
      <c r="MR354" s="249"/>
      <c r="MS354" s="249"/>
      <c r="MT354" s="249"/>
      <c r="MU354" s="249"/>
      <c r="MV354" s="249"/>
      <c r="MW354" s="249"/>
      <c r="MX354" s="249"/>
      <c r="MY354" s="249"/>
      <c r="MZ354" s="249"/>
      <c r="NA354" s="249"/>
      <c r="NB354" s="249"/>
      <c r="NC354" s="249"/>
      <c r="ND354" s="249"/>
      <c r="NE354" s="249"/>
      <c r="NF354" s="249"/>
      <c r="NG354" s="249"/>
      <c r="NH354" s="249"/>
      <c r="NI354" s="249"/>
      <c r="NJ354" s="249"/>
      <c r="NK354" s="249"/>
      <c r="NL354" s="249"/>
      <c r="NM354" s="249"/>
      <c r="NN354" s="249"/>
      <c r="NO354" s="249"/>
      <c r="NP354" s="249"/>
      <c r="NQ354" s="249"/>
      <c r="NR354" s="249"/>
      <c r="NS354" s="249"/>
      <c r="NT354" s="249"/>
      <c r="NU354" s="249"/>
      <c r="NV354" s="249"/>
      <c r="NW354" s="249"/>
      <c r="NX354" s="249"/>
      <c r="NY354" s="249"/>
      <c r="NZ354" s="249"/>
      <c r="OA354" s="249"/>
      <c r="OB354" s="249"/>
      <c r="OC354" s="249"/>
      <c r="OD354" s="249"/>
      <c r="OE354" s="249"/>
      <c r="OF354" s="249"/>
      <c r="OG354" s="249"/>
      <c r="OH354" s="249"/>
      <c r="OI354" s="249"/>
      <c r="OJ354" s="249"/>
      <c r="OK354" s="249"/>
      <c r="OL354" s="249"/>
      <c r="OM354" s="249"/>
      <c r="ON354" s="249"/>
      <c r="OO354" s="249"/>
      <c r="OP354" s="249"/>
      <c r="OQ354" s="249"/>
      <c r="OR354" s="249"/>
      <c r="OS354" s="249"/>
      <c r="OT354" s="249"/>
      <c r="OU354" s="249"/>
      <c r="OV354" s="249"/>
      <c r="OW354" s="249"/>
      <c r="OX354" s="249"/>
      <c r="OY354" s="249"/>
      <c r="OZ354" s="249"/>
      <c r="PA354" s="249"/>
      <c r="PB354" s="249"/>
      <c r="PC354" s="249"/>
      <c r="PD354" s="249"/>
      <c r="PE354" s="249"/>
      <c r="PF354" s="249"/>
      <c r="PG354" s="249"/>
      <c r="PH354" s="249"/>
      <c r="PI354" s="249"/>
      <c r="PJ354" s="249"/>
      <c r="PK354" s="249"/>
      <c r="PL354" s="249"/>
      <c r="PM354" s="249"/>
      <c r="PN354" s="249"/>
      <c r="PO354" s="249"/>
      <c r="PP354" s="249"/>
      <c r="PQ354" s="249"/>
      <c r="PR354" s="249"/>
      <c r="PS354" s="249"/>
      <c r="PT354" s="249"/>
      <c r="PU354" s="249"/>
      <c r="PV354" s="249"/>
      <c r="PW354" s="249"/>
      <c r="PX354" s="249"/>
      <c r="PY354" s="249"/>
      <c r="PZ354" s="249"/>
      <c r="QA354" s="249"/>
      <c r="QB354" s="249"/>
      <c r="QC354" s="249"/>
      <c r="QD354" s="249"/>
      <c r="QE354" s="249"/>
      <c r="QF354" s="249"/>
      <c r="QG354" s="249"/>
      <c r="QH354" s="249"/>
      <c r="QI354" s="249"/>
      <c r="QJ354" s="249"/>
      <c r="QK354" s="249"/>
      <c r="QL354" s="249"/>
      <c r="QM354" s="249"/>
      <c r="QN354" s="249"/>
      <c r="QO354" s="249"/>
      <c r="QP354" s="249"/>
      <c r="QQ354" s="249"/>
      <c r="QR354" s="249"/>
      <c r="QS354" s="249"/>
      <c r="QT354" s="249"/>
      <c r="QU354" s="249"/>
      <c r="QV354" s="249"/>
      <c r="QW354" s="249"/>
      <c r="QX354" s="249"/>
      <c r="QY354" s="249"/>
      <c r="QZ354" s="249"/>
      <c r="RA354" s="249"/>
      <c r="RB354" s="249"/>
      <c r="RC354" s="249"/>
      <c r="RD354" s="249"/>
      <c r="RE354" s="249"/>
      <c r="RF354" s="249"/>
      <c r="RG354" s="249"/>
      <c r="RH354" s="249"/>
      <c r="RI354" s="249"/>
      <c r="RJ354" s="249"/>
      <c r="RK354" s="249"/>
      <c r="RL354" s="249"/>
      <c r="RM354" s="249"/>
      <c r="RN354" s="249"/>
      <c r="RO354" s="249"/>
      <c r="RP354" s="249"/>
      <c r="RQ354" s="249"/>
      <c r="RR354" s="249"/>
      <c r="RS354" s="249"/>
      <c r="RT354" s="249"/>
      <c r="RU354" s="249"/>
      <c r="RV354" s="249"/>
      <c r="RW354" s="249"/>
      <c r="RX354" s="249"/>
      <c r="RY354" s="249"/>
      <c r="RZ354" s="249"/>
      <c r="SA354" s="249"/>
      <c r="SB354" s="249"/>
      <c r="SC354" s="249"/>
      <c r="SD354" s="249"/>
      <c r="SE354" s="249"/>
      <c r="SF354" s="249"/>
      <c r="SG354" s="249"/>
      <c r="SH354" s="249"/>
      <c r="SI354" s="249"/>
      <c r="SJ354" s="249"/>
      <c r="SK354" s="249"/>
      <c r="SL354" s="249"/>
      <c r="SM354" s="249"/>
      <c r="SN354" s="249"/>
      <c r="SO354" s="249"/>
      <c r="SP354" s="249"/>
      <c r="SQ354" s="249"/>
      <c r="SR354" s="249"/>
      <c r="SS354" s="249"/>
      <c r="ST354" s="249"/>
      <c r="SU354" s="249"/>
      <c r="SV354" s="249"/>
      <c r="SW354" s="249"/>
      <c r="SX354" s="249"/>
      <c r="SY354" s="249"/>
      <c r="SZ354" s="249"/>
      <c r="TA354" s="249"/>
      <c r="TB354" s="249"/>
      <c r="TC354" s="249"/>
      <c r="TD354" s="249"/>
      <c r="TE354" s="249"/>
      <c r="TF354" s="249"/>
      <c r="TG354" s="249"/>
      <c r="TH354" s="249"/>
      <c r="TI354" s="249"/>
      <c r="TJ354" s="249"/>
      <c r="TK354" s="249"/>
      <c r="TL354" s="249"/>
      <c r="TM354" s="249"/>
      <c r="TN354" s="249"/>
      <c r="TO354" s="249"/>
      <c r="TP354" s="249"/>
      <c r="TQ354" s="249"/>
      <c r="TR354" s="249"/>
      <c r="TS354" s="249"/>
      <c r="TT354" s="249"/>
      <c r="TU354" s="249"/>
      <c r="TV354" s="249"/>
      <c r="TW354" s="249"/>
      <c r="TX354" s="249"/>
      <c r="TY354" s="249"/>
      <c r="TZ354" s="249"/>
      <c r="UA354" s="249"/>
      <c r="UB354" s="249"/>
      <c r="UC354" s="249"/>
      <c r="UD354" s="249"/>
      <c r="UE354" s="249"/>
      <c r="UF354" s="249"/>
      <c r="UG354" s="249"/>
      <c r="UH354" s="249"/>
      <c r="UI354" s="249"/>
      <c r="UJ354" s="249"/>
      <c r="UK354" s="249"/>
      <c r="UL354" s="249"/>
      <c r="UM354" s="249"/>
      <c r="UN354" s="249"/>
      <c r="UO354" s="249"/>
      <c r="UP354" s="249"/>
      <c r="UQ354" s="249"/>
      <c r="UR354" s="249"/>
      <c r="US354" s="249"/>
      <c r="UT354" s="249"/>
      <c r="UU354" s="249"/>
      <c r="UV354" s="249"/>
      <c r="UW354" s="249"/>
      <c r="UX354" s="249"/>
      <c r="UY354" s="249"/>
      <c r="UZ354" s="249"/>
      <c r="VA354" s="249"/>
      <c r="VB354" s="249"/>
      <c r="VC354" s="249"/>
      <c r="VD354" s="249"/>
      <c r="VE354" s="249"/>
      <c r="VF354" s="249"/>
      <c r="VG354" s="249"/>
      <c r="VH354" s="249"/>
      <c r="VI354" s="249"/>
      <c r="VJ354" s="249"/>
      <c r="VK354" s="249"/>
      <c r="VL354" s="249"/>
      <c r="VM354" s="249"/>
      <c r="VN354" s="249"/>
      <c r="VO354" s="249"/>
      <c r="VP354" s="249"/>
      <c r="VQ354" s="249"/>
      <c r="VR354" s="249"/>
      <c r="VS354" s="249"/>
      <c r="VT354" s="249"/>
      <c r="VU354" s="249"/>
      <c r="VV354" s="249"/>
      <c r="VW354" s="249"/>
      <c r="VX354" s="249"/>
      <c r="VY354" s="249"/>
      <c r="VZ354" s="249"/>
      <c r="WA354" s="249"/>
      <c r="WB354" s="249"/>
      <c r="WC354" s="249"/>
      <c r="WD354" s="249"/>
      <c r="WE354" s="249"/>
      <c r="WF354" s="249"/>
      <c r="WG354" s="249"/>
      <c r="WH354" s="249"/>
      <c r="WI354" s="249"/>
      <c r="WJ354" s="249"/>
      <c r="WK354" s="249"/>
      <c r="WL354" s="249"/>
      <c r="WM354" s="249"/>
      <c r="WN354" s="249"/>
      <c r="WO354" s="249"/>
      <c r="WP354" s="249"/>
      <c r="WQ354" s="249"/>
      <c r="WR354" s="249"/>
      <c r="WS354" s="249"/>
      <c r="WT354" s="249"/>
      <c r="WU354" s="249"/>
      <c r="WV354" s="249"/>
      <c r="WW354" s="249"/>
      <c r="WX354" s="249"/>
      <c r="WY354" s="249"/>
      <c r="WZ354" s="249"/>
      <c r="XA354" s="249"/>
      <c r="XB354" s="249"/>
      <c r="XC354" s="249"/>
      <c r="XD354" s="249"/>
      <c r="XE354" s="249"/>
      <c r="XF354" s="249"/>
      <c r="XG354" s="249"/>
      <c r="XH354" s="249"/>
      <c r="XI354" s="249"/>
      <c r="XJ354" s="249"/>
      <c r="XK354" s="249"/>
      <c r="XL354" s="249"/>
      <c r="XM354" s="249"/>
      <c r="XN354" s="249"/>
      <c r="XO354" s="249"/>
      <c r="XP354" s="249"/>
      <c r="XQ354" s="249"/>
      <c r="XR354" s="249"/>
      <c r="XS354" s="249"/>
      <c r="XT354" s="249"/>
      <c r="XU354" s="249"/>
      <c r="XV354" s="249"/>
      <c r="XW354" s="249"/>
      <c r="XX354" s="249"/>
      <c r="XY354" s="249"/>
      <c r="XZ354" s="249"/>
      <c r="YA354" s="249"/>
      <c r="YB354" s="249"/>
      <c r="YC354" s="249"/>
      <c r="YD354" s="249"/>
      <c r="YE354" s="249"/>
      <c r="YF354" s="249"/>
      <c r="YG354" s="249"/>
      <c r="YH354" s="249"/>
      <c r="YI354" s="249"/>
      <c r="YJ354" s="249"/>
      <c r="YK354" s="249"/>
      <c r="YL354" s="249"/>
      <c r="YM354" s="249"/>
      <c r="YN354" s="249"/>
      <c r="YO354" s="249"/>
      <c r="YP354" s="249"/>
      <c r="YQ354" s="249"/>
      <c r="YR354" s="249"/>
      <c r="YS354" s="249"/>
      <c r="YT354" s="249"/>
      <c r="YU354" s="249"/>
      <c r="YV354" s="249"/>
      <c r="YW354" s="249"/>
      <c r="YX354" s="249"/>
      <c r="YY354" s="249"/>
      <c r="YZ354" s="249"/>
      <c r="ZA354" s="249"/>
      <c r="ZB354" s="249"/>
      <c r="ZC354" s="249"/>
      <c r="ZD354" s="249"/>
      <c r="ZE354" s="249"/>
      <c r="ZF354" s="249"/>
      <c r="ZG354" s="249"/>
      <c r="ZH354" s="249"/>
      <c r="ZI354" s="249"/>
      <c r="ZJ354" s="249"/>
      <c r="ZK354" s="249"/>
      <c r="ZL354" s="249"/>
      <c r="ZM354" s="249"/>
      <c r="ZN354" s="249"/>
      <c r="ZO354" s="249"/>
      <c r="ZP354" s="249"/>
      <c r="ZQ354" s="249"/>
      <c r="ZR354" s="249"/>
      <c r="ZS354" s="249"/>
      <c r="ZT354" s="249"/>
      <c r="ZU354" s="249"/>
      <c r="ZV354" s="249"/>
      <c r="ZW354" s="249"/>
      <c r="ZX354" s="249"/>
      <c r="ZY354" s="249"/>
      <c r="ZZ354" s="249"/>
      <c r="AAA354" s="249"/>
      <c r="AAB354" s="249"/>
      <c r="AAC354" s="249"/>
      <c r="AAD354" s="249"/>
      <c r="AAE354" s="249"/>
      <c r="AAF354" s="249"/>
      <c r="AAG354" s="249"/>
      <c r="AAH354" s="249"/>
      <c r="AAI354" s="249"/>
      <c r="AAJ354" s="249"/>
      <c r="AAK354" s="249"/>
      <c r="AAL354" s="249"/>
      <c r="AAM354" s="249"/>
      <c r="AAN354" s="249"/>
      <c r="AAO354" s="249"/>
      <c r="AAP354" s="249"/>
      <c r="AAQ354" s="249"/>
      <c r="AAR354" s="249"/>
      <c r="AAS354" s="249"/>
      <c r="AAT354" s="249"/>
      <c r="AAU354" s="249"/>
      <c r="AAV354" s="249"/>
      <c r="AAW354" s="249"/>
      <c r="AAX354" s="249"/>
      <c r="AAY354" s="249"/>
      <c r="AAZ354" s="249"/>
      <c r="ABA354" s="249"/>
      <c r="ABB354" s="249"/>
      <c r="ABC354" s="249"/>
      <c r="ABD354" s="249"/>
      <c r="ABE354" s="249"/>
      <c r="ABF354" s="249"/>
      <c r="ABG354" s="249"/>
      <c r="ABH354" s="249"/>
      <c r="ABI354" s="249"/>
      <c r="ABJ354" s="249"/>
      <c r="ABK354" s="249"/>
      <c r="ABL354" s="249"/>
      <c r="ABM354" s="249"/>
      <c r="ABN354" s="249"/>
      <c r="ABO354" s="249"/>
      <c r="ABP354" s="249"/>
      <c r="ABQ354" s="249"/>
      <c r="ABR354" s="249"/>
      <c r="ABS354" s="249"/>
      <c r="ABT354" s="249"/>
      <c r="ABU354" s="249"/>
      <c r="ABV354" s="249"/>
      <c r="ABW354" s="249"/>
      <c r="ABX354" s="249"/>
      <c r="ABY354" s="249"/>
      <c r="ABZ354" s="249"/>
      <c r="ACA354" s="249"/>
      <c r="ACB354" s="249"/>
      <c r="ACC354" s="249"/>
      <c r="ACD354" s="249"/>
      <c r="ACE354" s="249"/>
      <c r="ACF354" s="249"/>
      <c r="ACG354" s="249"/>
      <c r="ACH354" s="249"/>
      <c r="ACI354" s="249"/>
      <c r="ACJ354" s="249"/>
      <c r="ACK354" s="249"/>
      <c r="ACL354" s="249"/>
      <c r="ACM354" s="249"/>
      <c r="ACN354" s="249"/>
      <c r="ACO354" s="249"/>
      <c r="ACP354" s="249"/>
      <c r="ACQ354" s="249"/>
      <c r="ACR354" s="249"/>
      <c r="ACS354" s="249"/>
      <c r="ACT354" s="249"/>
      <c r="ACU354" s="249"/>
      <c r="ACV354" s="249"/>
      <c r="ACW354" s="249"/>
      <c r="ACX354" s="249"/>
      <c r="ACY354" s="249"/>
      <c r="ACZ354" s="249"/>
      <c r="ADA354" s="249"/>
      <c r="ADB354" s="249"/>
      <c r="ADC354" s="249"/>
      <c r="ADD354" s="249"/>
      <c r="ADE354" s="249"/>
      <c r="ADF354" s="249"/>
      <c r="ADG354" s="249"/>
      <c r="ADH354" s="249"/>
      <c r="ADI354" s="249"/>
      <c r="ADJ354" s="249"/>
      <c r="ADK354" s="249"/>
      <c r="ADL354" s="249"/>
      <c r="ADM354" s="249"/>
      <c r="ADN354" s="249"/>
      <c r="ADO354" s="249"/>
      <c r="ADP354" s="249"/>
      <c r="ADQ354" s="249"/>
      <c r="ADR354" s="249"/>
      <c r="ADS354" s="249"/>
      <c r="ADT354" s="249"/>
      <c r="ADU354" s="249"/>
      <c r="ADV354" s="249"/>
      <c r="ADW354" s="249"/>
      <c r="ADX354" s="249"/>
      <c r="ADY354" s="249"/>
      <c r="ADZ354" s="249"/>
      <c r="AEA354" s="249"/>
      <c r="AEB354" s="249"/>
      <c r="AEC354" s="249"/>
      <c r="AED354" s="249"/>
      <c r="AEE354" s="249"/>
      <c r="AEF354" s="249"/>
      <c r="AEG354" s="249"/>
      <c r="AEH354" s="249"/>
      <c r="AEI354" s="249"/>
      <c r="AEJ354" s="249"/>
      <c r="AEK354" s="249"/>
      <c r="AEL354" s="249"/>
      <c r="AEM354" s="249"/>
      <c r="AEN354" s="249"/>
      <c r="AEO354" s="249"/>
      <c r="AEP354" s="249"/>
      <c r="AEQ354" s="249"/>
      <c r="AER354" s="249"/>
      <c r="AES354" s="249"/>
      <c r="AET354" s="249"/>
      <c r="AEU354" s="249"/>
      <c r="AEV354" s="249"/>
      <c r="AEW354" s="249"/>
      <c r="AEX354" s="249"/>
      <c r="AEY354" s="249"/>
      <c r="AEZ354" s="249"/>
      <c r="AFA354" s="249"/>
      <c r="AFB354" s="249"/>
      <c r="AFC354" s="249"/>
      <c r="AFD354" s="249"/>
      <c r="AFE354" s="249"/>
      <c r="AFF354" s="249"/>
      <c r="AFG354" s="249"/>
      <c r="AFH354" s="249"/>
      <c r="AFI354" s="249"/>
      <c r="AFJ354" s="249"/>
      <c r="AFK354" s="249"/>
      <c r="AFL354" s="249"/>
      <c r="AFM354" s="249"/>
      <c r="AFN354" s="249"/>
      <c r="AFO354" s="249"/>
      <c r="AFP354" s="249"/>
      <c r="AFQ354" s="249"/>
      <c r="AFR354" s="249"/>
      <c r="AFS354" s="249"/>
      <c r="AFT354" s="249"/>
      <c r="AFU354" s="249"/>
      <c r="AFV354" s="249"/>
      <c r="AFW354" s="249"/>
      <c r="AFX354" s="249"/>
      <c r="AFY354" s="249"/>
      <c r="AFZ354" s="249"/>
      <c r="AGA354" s="249"/>
      <c r="AGB354" s="249"/>
      <c r="AGC354" s="249"/>
      <c r="AGD354" s="249"/>
      <c r="AGE354" s="249"/>
      <c r="AGF354" s="249"/>
      <c r="AGG354" s="249"/>
      <c r="AGH354" s="249"/>
      <c r="AGI354" s="249"/>
      <c r="AGJ354" s="249"/>
      <c r="AGK354" s="249"/>
      <c r="AGL354" s="249"/>
      <c r="AGM354" s="249"/>
      <c r="AGN354" s="249"/>
      <c r="AGO354" s="249"/>
      <c r="AGP354" s="249"/>
      <c r="AGQ354" s="249"/>
      <c r="AGR354" s="249"/>
      <c r="AGS354" s="249"/>
      <c r="AGT354" s="249"/>
      <c r="AGU354" s="249"/>
      <c r="AGV354" s="249"/>
      <c r="AGW354" s="249"/>
      <c r="AGX354" s="249"/>
      <c r="AGY354" s="249"/>
      <c r="AGZ354" s="249"/>
      <c r="AHA354" s="249"/>
      <c r="AHB354" s="249"/>
      <c r="AHC354" s="249"/>
      <c r="AHD354" s="249"/>
      <c r="AHE354" s="249"/>
      <c r="AHF354" s="249"/>
      <c r="AHG354" s="249"/>
      <c r="AHH354" s="249"/>
      <c r="AHI354" s="249"/>
      <c r="AHJ354" s="249"/>
      <c r="AHK354" s="249"/>
      <c r="AHL354" s="249"/>
      <c r="AHM354" s="249"/>
      <c r="AHN354" s="249"/>
      <c r="AHO354" s="249"/>
      <c r="AHP354" s="249"/>
      <c r="AHQ354" s="249"/>
      <c r="AHR354" s="249"/>
      <c r="AHS354" s="249"/>
      <c r="AHT354" s="249"/>
      <c r="AHU354" s="249"/>
      <c r="AHV354" s="249"/>
      <c r="AHW354" s="249"/>
      <c r="AHX354" s="249"/>
      <c r="AHY354" s="249"/>
      <c r="AHZ354" s="249"/>
      <c r="AIA354" s="249"/>
      <c r="AIB354" s="249"/>
      <c r="AIC354" s="249"/>
      <c r="AID354" s="249"/>
      <c r="AIE354" s="249"/>
      <c r="AIF354" s="249"/>
      <c r="AIG354" s="249"/>
      <c r="AIH354" s="249"/>
      <c r="AII354" s="249"/>
      <c r="AIJ354" s="249"/>
      <c r="AIK354" s="249"/>
      <c r="AIL354" s="249"/>
      <c r="AIM354" s="249"/>
      <c r="AIN354" s="249"/>
      <c r="AIO354" s="249"/>
      <c r="AIP354" s="249"/>
      <c r="AIQ354" s="249"/>
      <c r="AIR354" s="249"/>
      <c r="AIS354" s="249"/>
      <c r="AIT354" s="249"/>
      <c r="AIU354" s="249"/>
      <c r="AIV354" s="249"/>
      <c r="AIW354" s="249"/>
      <c r="AIX354" s="249"/>
      <c r="AIY354" s="249"/>
      <c r="AIZ354" s="249"/>
      <c r="AJA354" s="249"/>
      <c r="AJB354" s="249"/>
      <c r="AJC354" s="249"/>
      <c r="AJD354" s="249"/>
      <c r="AJE354" s="249"/>
      <c r="AJF354" s="249"/>
      <c r="AJG354" s="249"/>
      <c r="AJH354" s="249"/>
      <c r="AJI354" s="249"/>
      <c r="AJJ354" s="249"/>
      <c r="AJK354" s="249"/>
      <c r="AJL354" s="249"/>
      <c r="AJM354" s="249"/>
      <c r="AJN354" s="249"/>
      <c r="AJO354" s="249"/>
      <c r="AJP354" s="249"/>
      <c r="AJQ354" s="249"/>
      <c r="AJR354" s="249"/>
      <c r="AJS354" s="249"/>
      <c r="AJT354" s="249"/>
      <c r="AJU354" s="249"/>
      <c r="AJV354" s="249"/>
      <c r="AJW354" s="249"/>
      <c r="AJX354" s="249"/>
      <c r="AJY354" s="249"/>
      <c r="AJZ354" s="249"/>
      <c r="AKA354" s="249"/>
      <c r="AKB354" s="249"/>
      <c r="AKC354" s="249"/>
      <c r="AKD354" s="249"/>
      <c r="AKE354" s="249"/>
      <c r="AKF354" s="249"/>
      <c r="AKG354" s="249"/>
      <c r="AKH354" s="249"/>
      <c r="AKI354" s="249"/>
      <c r="AKJ354" s="249"/>
      <c r="AKK354" s="249"/>
      <c r="AKL354" s="249"/>
      <c r="AKM354" s="249"/>
      <c r="AKN354" s="249"/>
      <c r="AKO354" s="249"/>
      <c r="AKP354" s="249"/>
      <c r="AKQ354" s="249"/>
      <c r="AKR354" s="249"/>
      <c r="AKS354" s="249"/>
      <c r="AKT354" s="249"/>
      <c r="AKU354" s="249"/>
      <c r="AKV354" s="249"/>
      <c r="AKW354" s="249"/>
      <c r="AKX354" s="249"/>
      <c r="AKY354" s="249"/>
      <c r="AKZ354" s="249"/>
      <c r="ALA354" s="249"/>
      <c r="ALB354" s="249"/>
      <c r="ALC354" s="249"/>
      <c r="ALD354" s="249"/>
      <c r="ALE354" s="249"/>
      <c r="ALF354" s="249"/>
      <c r="ALG354" s="249"/>
      <c r="ALH354" s="249"/>
      <c r="ALI354" s="249"/>
      <c r="ALJ354" s="249"/>
      <c r="ALK354" s="249"/>
      <c r="ALL354" s="249"/>
      <c r="ALM354" s="249"/>
      <c r="ALN354" s="249"/>
      <c r="ALO354" s="249"/>
      <c r="ALP354" s="249"/>
      <c r="ALQ354" s="249"/>
      <c r="ALR354" s="249"/>
      <c r="ALS354" s="249"/>
      <c r="ALT354" s="249"/>
      <c r="ALU354" s="249"/>
      <c r="ALV354" s="249"/>
      <c r="ALW354" s="249"/>
      <c r="ALX354" s="249"/>
      <c r="ALY354" s="249"/>
      <c r="ALZ354" s="249"/>
      <c r="AMA354" s="249"/>
      <c r="AMB354" s="249"/>
      <c r="AMC354" s="249"/>
      <c r="AMD354" s="249"/>
      <c r="AME354" s="249"/>
      <c r="AMF354" s="249"/>
      <c r="AMG354" s="249"/>
      <c r="AMH354" s="249"/>
      <c r="AMI354" s="249"/>
      <c r="AMJ354" s="249"/>
      <c r="AMK354" s="249"/>
      <c r="AML354" s="249"/>
      <c r="AMM354" s="249"/>
      <c r="AMN354" s="249"/>
      <c r="AMO354" s="249"/>
      <c r="AMP354" s="249"/>
      <c r="AMQ354" s="249"/>
      <c r="AMR354" s="249"/>
      <c r="AMS354" s="249"/>
      <c r="AMT354" s="249"/>
      <c r="AMU354" s="249"/>
      <c r="AMV354" s="249"/>
      <c r="AMW354" s="249"/>
      <c r="AMX354" s="249"/>
      <c r="AMY354" s="249"/>
      <c r="AMZ354" s="249"/>
      <c r="ANA354" s="249"/>
      <c r="ANB354" s="249"/>
      <c r="ANC354" s="249"/>
      <c r="AND354" s="249"/>
      <c r="ANE354" s="249"/>
      <c r="ANF354" s="249"/>
      <c r="ANG354" s="249"/>
      <c r="ANH354" s="249"/>
      <c r="ANI354" s="249"/>
      <c r="ANJ354" s="249"/>
      <c r="ANK354" s="249"/>
      <c r="ANL354" s="249"/>
      <c r="ANM354" s="249"/>
      <c r="ANN354" s="249"/>
      <c r="ANO354" s="249"/>
      <c r="ANP354" s="249"/>
      <c r="ANQ354" s="249"/>
      <c r="ANR354" s="249"/>
      <c r="ANS354" s="249"/>
      <c r="ANT354" s="249"/>
      <c r="ANU354" s="249"/>
      <c r="ANV354" s="249"/>
      <c r="ANW354" s="249"/>
      <c r="ANX354" s="249"/>
      <c r="ANY354" s="249"/>
      <c r="ANZ354" s="249"/>
      <c r="AOA354" s="249"/>
      <c r="AOB354" s="249"/>
      <c r="AOC354" s="249"/>
      <c r="AOD354" s="249"/>
      <c r="AOE354" s="249"/>
      <c r="AOF354" s="249"/>
      <c r="AOG354" s="249"/>
      <c r="AOH354" s="249"/>
      <c r="AOI354" s="249"/>
      <c r="AOJ354" s="249"/>
      <c r="AOK354" s="249"/>
      <c r="AOL354" s="249"/>
      <c r="AOM354" s="249"/>
      <c r="AON354" s="249"/>
      <c r="AOO354" s="249"/>
      <c r="AOP354" s="249"/>
      <c r="AOQ354" s="249"/>
      <c r="AOR354" s="249"/>
      <c r="AOS354" s="249"/>
      <c r="AOT354" s="249"/>
      <c r="AOU354" s="249"/>
      <c r="AOV354" s="249"/>
      <c r="AOW354" s="249"/>
      <c r="AOX354" s="249"/>
      <c r="AOY354" s="249"/>
      <c r="AOZ354" s="249"/>
      <c r="APA354" s="249"/>
      <c r="APB354" s="249"/>
      <c r="APC354" s="249"/>
      <c r="APD354" s="249"/>
      <c r="APE354" s="249"/>
      <c r="APF354" s="249"/>
      <c r="APG354" s="249"/>
      <c r="APH354" s="249"/>
      <c r="API354" s="249"/>
      <c r="APJ354" s="249"/>
      <c r="APK354" s="249"/>
      <c r="APL354" s="249"/>
      <c r="APM354" s="249"/>
      <c r="APN354" s="249"/>
      <c r="APO354" s="249"/>
      <c r="APP354" s="249"/>
    </row>
    <row r="355" spans="1:1108" s="252" customFormat="1">
      <c r="A355" s="42">
        <v>638</v>
      </c>
      <c r="B355" s="168">
        <v>341</v>
      </c>
      <c r="C355" s="102" t="s">
        <v>1792</v>
      </c>
      <c r="D355" s="174" t="s">
        <v>1510</v>
      </c>
      <c r="E355" s="74" t="s">
        <v>1511</v>
      </c>
      <c r="F355" s="302" t="s">
        <v>1786</v>
      </c>
      <c r="G355" s="310" t="s">
        <v>1785</v>
      </c>
      <c r="H355" s="310" t="s">
        <v>1788</v>
      </c>
      <c r="I355" s="310" t="s">
        <v>1787</v>
      </c>
      <c r="J355" s="173" t="s">
        <v>1516</v>
      </c>
      <c r="K355" s="173" t="s">
        <v>1517</v>
      </c>
      <c r="L355" s="74" t="s">
        <v>1518</v>
      </c>
      <c r="M355" s="10" t="s">
        <v>1519</v>
      </c>
      <c r="N355" s="74" t="s">
        <v>1789</v>
      </c>
      <c r="O355" s="177"/>
      <c r="P355" s="401">
        <v>89</v>
      </c>
      <c r="Q355" s="401" t="s">
        <v>0</v>
      </c>
      <c r="R355" s="401"/>
      <c r="S355" s="109" t="s">
        <v>0</v>
      </c>
      <c r="T355" s="109"/>
      <c r="U355" s="109" t="s">
        <v>0</v>
      </c>
      <c r="V355" s="109">
        <v>11</v>
      </c>
      <c r="W355" s="109" t="s">
        <v>0</v>
      </c>
      <c r="X355" s="109">
        <v>7</v>
      </c>
      <c r="Y355" s="109" t="s">
        <v>0</v>
      </c>
      <c r="Z355" s="109"/>
      <c r="AA355" s="109" t="s">
        <v>0</v>
      </c>
      <c r="AB355" s="109"/>
      <c r="AC355" s="109" t="s">
        <v>0</v>
      </c>
      <c r="AD355" s="109"/>
      <c r="AE355" s="109" t="s">
        <v>0</v>
      </c>
      <c r="AF355" s="77"/>
      <c r="AG355" s="78"/>
      <c r="AH355" s="78"/>
      <c r="AI355" s="77" t="s">
        <v>0</v>
      </c>
      <c r="AJ355" s="78"/>
      <c r="AK355" s="78"/>
      <c r="AL355" s="25" t="s">
        <v>11</v>
      </c>
      <c r="AM355" s="25"/>
      <c r="AN355" s="25"/>
      <c r="AO355" s="25"/>
      <c r="AP355" s="111">
        <v>1</v>
      </c>
      <c r="AQ355" s="111" t="s">
        <v>7</v>
      </c>
      <c r="AR355" s="83"/>
      <c r="AS355" s="83"/>
      <c r="AT355" s="265"/>
      <c r="AU355" s="266"/>
      <c r="AV355" s="266"/>
      <c r="AW355" s="74" t="s">
        <v>206</v>
      </c>
      <c r="AX355" s="74" t="s">
        <v>207</v>
      </c>
      <c r="AY355" s="74" t="s">
        <v>208</v>
      </c>
      <c r="AZ355" s="74" t="s">
        <v>209</v>
      </c>
      <c r="BA355" s="152" t="s">
        <v>12</v>
      </c>
      <c r="BB355" s="419" t="s">
        <v>1520</v>
      </c>
      <c r="BC355" s="419" t="s">
        <v>1521</v>
      </c>
      <c r="BD355" s="419" t="s">
        <v>1522</v>
      </c>
      <c r="BE355" s="87" t="s">
        <v>1511</v>
      </c>
      <c r="BF355" s="96" t="s">
        <v>170</v>
      </c>
      <c r="BG355" s="96" t="s">
        <v>169</v>
      </c>
      <c r="BH355" s="96" t="s">
        <v>89</v>
      </c>
      <c r="BI355" s="249"/>
      <c r="BJ355" s="249"/>
      <c r="BK355" s="249"/>
      <c r="BL355" s="249"/>
      <c r="BM355" s="155" t="s">
        <v>215</v>
      </c>
      <c r="BN355" s="154" t="s">
        <v>216</v>
      </c>
      <c r="BO355" s="154" t="s">
        <v>217</v>
      </c>
      <c r="BP355" s="154" t="s">
        <v>218</v>
      </c>
      <c r="BQ355" s="154" t="s">
        <v>266</v>
      </c>
      <c r="BR355" s="154" t="s">
        <v>267</v>
      </c>
      <c r="BS355" s="121" t="s">
        <v>268</v>
      </c>
      <c r="BT355" s="121" t="s">
        <v>269</v>
      </c>
      <c r="BU355" s="121" t="s">
        <v>215</v>
      </c>
      <c r="BV355" s="121" t="s">
        <v>216</v>
      </c>
      <c r="BW355" s="121" t="s">
        <v>217</v>
      </c>
      <c r="BX355" s="121" t="s">
        <v>218</v>
      </c>
      <c r="BY355" s="121" t="s">
        <v>223</v>
      </c>
      <c r="BZ355" s="154" t="s">
        <v>224</v>
      </c>
      <c r="CA355" s="154" t="s">
        <v>225</v>
      </c>
      <c r="CB355" s="154" t="s">
        <v>226</v>
      </c>
      <c r="CC355" s="154"/>
      <c r="CD355" s="154"/>
      <c r="CE355" s="154"/>
      <c r="CF355" s="154"/>
      <c r="CG355" s="154"/>
      <c r="CH355" s="154"/>
      <c r="CI355" s="154"/>
      <c r="CJ355" s="154"/>
      <c r="CK355" s="91"/>
      <c r="CL355" s="91"/>
      <c r="CM355" s="91"/>
      <c r="CN355" s="91"/>
      <c r="CO355" s="91"/>
      <c r="CP355" s="91"/>
      <c r="CQ355" s="91"/>
      <c r="CR355" s="91"/>
      <c r="CS355" s="91"/>
      <c r="CT355" s="91"/>
      <c r="CU355" s="91"/>
      <c r="CV355" s="91"/>
      <c r="CW355" s="91"/>
      <c r="CX355" s="91"/>
      <c r="CY355" s="91"/>
      <c r="CZ355" s="91"/>
      <c r="DA355" s="92"/>
      <c r="DB355" s="92"/>
      <c r="DC355" s="92"/>
      <c r="DD355" s="92"/>
      <c r="DE355" s="91" t="s">
        <v>12</v>
      </c>
      <c r="DF355" s="92"/>
      <c r="DG355" s="91"/>
      <c r="DH355" s="91"/>
      <c r="DI355" s="92"/>
      <c r="DJ355" s="91"/>
      <c r="DK355" s="91"/>
      <c r="DL355" s="91"/>
      <c r="DM355" s="127" t="s">
        <v>223</v>
      </c>
      <c r="DN355" s="127" t="s">
        <v>224</v>
      </c>
      <c r="DO355" s="127" t="s">
        <v>225</v>
      </c>
      <c r="DP355" s="127" t="s">
        <v>240</v>
      </c>
      <c r="DQ355" s="91"/>
      <c r="DR355" s="91"/>
      <c r="DS355" s="91"/>
      <c r="DT355" s="91"/>
      <c r="DU355" s="91"/>
      <c r="DV355" s="91"/>
      <c r="DW355" s="91"/>
      <c r="DX355" s="91"/>
      <c r="DY355" s="91"/>
      <c r="DZ355" s="91"/>
      <c r="EA355" s="91"/>
      <c r="EB355" s="91"/>
      <c r="EC355" s="91"/>
      <c r="ED355" s="91"/>
      <c r="EE355" s="91"/>
      <c r="EF355" s="91"/>
      <c r="EG355" s="94"/>
      <c r="EH355" s="94"/>
      <c r="EI355" s="95"/>
      <c r="EJ355" s="95"/>
      <c r="EK355" s="96"/>
      <c r="EL355" s="74"/>
      <c r="EM355" s="74"/>
      <c r="EN355" s="137"/>
      <c r="EO355" s="185"/>
      <c r="EP355" s="185"/>
      <c r="EQ355" s="185" t="s">
        <v>1523</v>
      </c>
      <c r="ER355" s="185" t="s">
        <v>1524</v>
      </c>
      <c r="ES355" s="185" t="s">
        <v>1525</v>
      </c>
      <c r="ET355" s="185"/>
      <c r="EU355" s="185"/>
      <c r="EV355" s="137"/>
      <c r="EW355" s="137"/>
      <c r="EX355" s="355" t="s">
        <v>280</v>
      </c>
      <c r="EY355" s="355"/>
      <c r="EZ355" s="356" t="s">
        <v>362</v>
      </c>
      <c r="FA355" s="356" t="s">
        <v>864</v>
      </c>
      <c r="FB355" s="356" t="s">
        <v>888</v>
      </c>
      <c r="FC355" s="356"/>
      <c r="FD355" s="356"/>
      <c r="FE355" s="356"/>
      <c r="FF355" s="248"/>
      <c r="FG355" s="248"/>
      <c r="FH355" s="248"/>
      <c r="FI355" s="240">
        <v>233463</v>
      </c>
      <c r="FJ355" s="409" t="s">
        <v>924</v>
      </c>
      <c r="FK355" s="240">
        <v>49101</v>
      </c>
      <c r="FL355" s="135">
        <v>1</v>
      </c>
      <c r="FM355" s="136"/>
      <c r="FN355" s="136"/>
      <c r="FO355" s="136"/>
      <c r="FP355" s="136"/>
      <c r="FQ355" s="136"/>
      <c r="FR355" s="136"/>
      <c r="FS355" s="136"/>
      <c r="FT355" s="136"/>
      <c r="FU355" s="136"/>
      <c r="FV355" s="136"/>
      <c r="FW355" s="249"/>
      <c r="FX355" s="249"/>
      <c r="FY355" s="249"/>
      <c r="FZ355" s="249"/>
      <c r="GA355" s="249"/>
      <c r="GB355" s="249"/>
      <c r="GC355" s="249"/>
      <c r="GD355" s="249"/>
      <c r="GE355" s="249"/>
      <c r="GF355" s="249"/>
      <c r="GG355" s="249"/>
      <c r="GH355" s="249"/>
      <c r="GI355" s="249"/>
      <c r="GJ355" s="249"/>
      <c r="GK355" s="249"/>
      <c r="GL355" s="249"/>
      <c r="GM355" s="249"/>
      <c r="GN355" s="249"/>
      <c r="GO355" s="249"/>
      <c r="GP355" s="249"/>
      <c r="GQ355" s="249"/>
      <c r="GR355" s="249"/>
      <c r="GS355" s="249"/>
      <c r="GT355" s="249"/>
      <c r="GU355" s="249"/>
      <c r="GV355" s="249"/>
      <c r="GW355" s="249"/>
      <c r="GX355" s="249"/>
      <c r="GY355" s="249"/>
      <c r="GZ355" s="249"/>
      <c r="HA355" s="249"/>
      <c r="HB355" s="249"/>
      <c r="HC355" s="249"/>
      <c r="HD355" s="249"/>
      <c r="HE355" s="249"/>
      <c r="HF355" s="249"/>
      <c r="HG355" s="249"/>
      <c r="HH355" s="249"/>
      <c r="HI355" s="249"/>
      <c r="HJ355" s="249"/>
      <c r="HK355" s="249"/>
      <c r="HL355" s="249"/>
      <c r="HM355" s="249"/>
      <c r="HN355" s="249"/>
      <c r="HO355" s="249"/>
      <c r="HP355" s="249"/>
      <c r="HQ355" s="249"/>
      <c r="HR355" s="249"/>
      <c r="HS355" s="249"/>
      <c r="HT355" s="249"/>
      <c r="HU355" s="249"/>
      <c r="HV355" s="249"/>
      <c r="HW355" s="249"/>
      <c r="HX355" s="249"/>
      <c r="HY355" s="249"/>
      <c r="HZ355" s="249"/>
      <c r="IA355" s="249"/>
      <c r="IB355" s="249"/>
      <c r="IC355" s="249"/>
      <c r="ID355" s="249"/>
      <c r="IE355" s="249"/>
      <c r="IF355" s="249"/>
      <c r="IG355" s="249"/>
      <c r="IH355" s="249"/>
      <c r="II355" s="249"/>
      <c r="IJ355" s="249"/>
      <c r="IK355" s="249"/>
      <c r="IL355" s="249"/>
      <c r="IM355" s="249"/>
      <c r="IN355" s="249"/>
      <c r="IO355" s="249"/>
      <c r="IP355" s="249"/>
      <c r="IQ355" s="249"/>
      <c r="IR355" s="249"/>
      <c r="IS355" s="249"/>
      <c r="IT355" s="249"/>
      <c r="IU355" s="249"/>
      <c r="IV355" s="249"/>
      <c r="IW355" s="249"/>
      <c r="IX355" s="249"/>
      <c r="IY355" s="249"/>
      <c r="IZ355" s="249"/>
      <c r="JA355" s="249"/>
      <c r="JB355" s="249"/>
      <c r="JC355" s="249"/>
      <c r="JD355" s="249"/>
      <c r="JE355" s="249"/>
      <c r="JF355" s="249"/>
      <c r="JG355" s="249"/>
      <c r="JH355" s="249"/>
      <c r="JI355" s="249"/>
      <c r="JJ355" s="249"/>
      <c r="JK355" s="249"/>
      <c r="JL355" s="249"/>
      <c r="JM355" s="249"/>
      <c r="JN355" s="249"/>
      <c r="JO355" s="249"/>
      <c r="JP355" s="249"/>
      <c r="JQ355" s="249"/>
      <c r="JR355" s="249"/>
      <c r="JS355" s="249"/>
      <c r="JT355" s="249"/>
      <c r="JU355" s="249"/>
      <c r="JV355" s="249"/>
      <c r="JW355" s="249"/>
      <c r="JX355" s="249"/>
      <c r="JY355" s="249"/>
      <c r="JZ355" s="249"/>
      <c r="KA355" s="249"/>
      <c r="KB355" s="249"/>
      <c r="KC355" s="249"/>
      <c r="KD355" s="249"/>
      <c r="KE355" s="249"/>
      <c r="KF355" s="249"/>
      <c r="KG355" s="249"/>
      <c r="KH355" s="249"/>
      <c r="KI355" s="249"/>
      <c r="KJ355" s="249"/>
      <c r="KK355" s="249"/>
      <c r="KL355" s="249"/>
      <c r="KM355" s="249"/>
      <c r="KN355" s="249"/>
      <c r="KO355" s="249"/>
      <c r="KP355" s="249"/>
      <c r="KQ355" s="249"/>
      <c r="KR355" s="249"/>
      <c r="KS355" s="249"/>
      <c r="KT355" s="249"/>
      <c r="KU355" s="249"/>
      <c r="KV355" s="249"/>
      <c r="KW355" s="249"/>
      <c r="KX355" s="249"/>
      <c r="KY355" s="249"/>
      <c r="KZ355" s="249"/>
      <c r="LA355" s="249"/>
      <c r="LB355" s="249"/>
      <c r="LC355" s="249"/>
      <c r="LD355" s="249"/>
      <c r="LE355" s="249"/>
      <c r="LF355" s="249"/>
      <c r="LG355" s="249"/>
      <c r="LH355" s="249"/>
      <c r="LI355" s="249"/>
      <c r="LJ355" s="249"/>
      <c r="LK355" s="249"/>
      <c r="LL355" s="249"/>
      <c r="LM355" s="249"/>
      <c r="LN355" s="249"/>
      <c r="LO355" s="249"/>
      <c r="LP355" s="249"/>
      <c r="LQ355" s="249"/>
      <c r="LR355" s="249"/>
      <c r="LS355" s="249"/>
      <c r="LT355" s="249"/>
      <c r="LU355" s="249"/>
      <c r="LV355" s="249"/>
      <c r="LW355" s="249"/>
      <c r="LX355" s="249"/>
      <c r="LY355" s="249"/>
      <c r="LZ355" s="249"/>
      <c r="MA355" s="249"/>
      <c r="MB355" s="249"/>
      <c r="MC355" s="249"/>
      <c r="MD355" s="249"/>
      <c r="ME355" s="249"/>
      <c r="MF355" s="249"/>
      <c r="MG355" s="249"/>
      <c r="MH355" s="249"/>
      <c r="MI355" s="249"/>
      <c r="MJ355" s="249"/>
      <c r="MK355" s="249"/>
      <c r="ML355" s="249"/>
      <c r="MM355" s="249"/>
      <c r="MN355" s="249"/>
      <c r="MO355" s="249"/>
      <c r="MP355" s="249"/>
      <c r="MQ355" s="249"/>
      <c r="MR355" s="249"/>
      <c r="MS355" s="249"/>
      <c r="MT355" s="249"/>
      <c r="MU355" s="249"/>
      <c r="MV355" s="249"/>
      <c r="MW355" s="249"/>
      <c r="MX355" s="249"/>
      <c r="MY355" s="249"/>
      <c r="MZ355" s="249"/>
      <c r="NA355" s="249"/>
      <c r="NB355" s="249"/>
      <c r="NC355" s="249"/>
      <c r="ND355" s="249"/>
      <c r="NE355" s="249"/>
      <c r="NF355" s="249"/>
      <c r="NG355" s="249"/>
      <c r="NH355" s="249"/>
      <c r="NI355" s="249"/>
      <c r="NJ355" s="249"/>
      <c r="NK355" s="249"/>
      <c r="NL355" s="249"/>
      <c r="NM355" s="249"/>
      <c r="NN355" s="249"/>
      <c r="NO355" s="249"/>
      <c r="NP355" s="249"/>
      <c r="NQ355" s="249"/>
      <c r="NR355" s="249"/>
      <c r="NS355" s="249"/>
      <c r="NT355" s="249"/>
      <c r="NU355" s="249"/>
      <c r="NV355" s="249"/>
      <c r="NW355" s="249"/>
      <c r="NX355" s="249"/>
      <c r="NY355" s="249"/>
      <c r="NZ355" s="249"/>
      <c r="OA355" s="249"/>
      <c r="OB355" s="249"/>
      <c r="OC355" s="249"/>
      <c r="OD355" s="249"/>
      <c r="OE355" s="249"/>
      <c r="OF355" s="249"/>
      <c r="OG355" s="249"/>
      <c r="OH355" s="249"/>
      <c r="OI355" s="249"/>
      <c r="OJ355" s="249"/>
      <c r="OK355" s="249"/>
      <c r="OL355" s="249"/>
      <c r="OM355" s="249"/>
      <c r="ON355" s="249"/>
      <c r="OO355" s="249"/>
      <c r="OP355" s="249"/>
      <c r="OQ355" s="249"/>
      <c r="OR355" s="249"/>
      <c r="OS355" s="249"/>
      <c r="OT355" s="249"/>
      <c r="OU355" s="249"/>
      <c r="OV355" s="249"/>
      <c r="OW355" s="249"/>
      <c r="OX355" s="249"/>
      <c r="OY355" s="249"/>
      <c r="OZ355" s="249"/>
      <c r="PA355" s="249"/>
      <c r="PB355" s="249"/>
      <c r="PC355" s="249"/>
      <c r="PD355" s="249"/>
      <c r="PE355" s="249"/>
      <c r="PF355" s="249"/>
      <c r="PG355" s="249"/>
      <c r="PH355" s="249"/>
      <c r="PI355" s="249"/>
      <c r="PJ355" s="249"/>
      <c r="PK355" s="249"/>
      <c r="PL355" s="249"/>
      <c r="PM355" s="249"/>
      <c r="PN355" s="249"/>
      <c r="PO355" s="249"/>
      <c r="PP355" s="249"/>
      <c r="PQ355" s="249"/>
      <c r="PR355" s="249"/>
      <c r="PS355" s="249"/>
      <c r="PT355" s="249"/>
      <c r="PU355" s="249"/>
      <c r="PV355" s="249"/>
      <c r="PW355" s="249"/>
      <c r="PX355" s="249"/>
      <c r="PY355" s="249"/>
      <c r="PZ355" s="249"/>
      <c r="QA355" s="249"/>
      <c r="QB355" s="249"/>
      <c r="QC355" s="249"/>
      <c r="QD355" s="249"/>
      <c r="QE355" s="249"/>
      <c r="QF355" s="249"/>
      <c r="QG355" s="249"/>
      <c r="QH355" s="249"/>
      <c r="QI355" s="249"/>
      <c r="QJ355" s="249"/>
      <c r="QK355" s="249"/>
      <c r="QL355" s="249"/>
      <c r="QM355" s="249"/>
      <c r="QN355" s="249"/>
      <c r="QO355" s="249"/>
      <c r="QP355" s="249"/>
      <c r="QQ355" s="249"/>
      <c r="QR355" s="249"/>
      <c r="QS355" s="249"/>
      <c r="QT355" s="249"/>
      <c r="QU355" s="249"/>
      <c r="QV355" s="249"/>
      <c r="QW355" s="249"/>
      <c r="QX355" s="249"/>
      <c r="QY355" s="249"/>
      <c r="QZ355" s="249"/>
      <c r="RA355" s="249"/>
      <c r="RB355" s="249"/>
      <c r="RC355" s="249"/>
      <c r="RD355" s="249"/>
      <c r="RE355" s="249"/>
      <c r="RF355" s="249"/>
      <c r="RG355" s="249"/>
      <c r="RH355" s="249"/>
      <c r="RI355" s="249"/>
      <c r="RJ355" s="249"/>
      <c r="RK355" s="249"/>
      <c r="RL355" s="249"/>
      <c r="RM355" s="249"/>
      <c r="RN355" s="249"/>
      <c r="RO355" s="249"/>
      <c r="RP355" s="249"/>
      <c r="RQ355" s="249"/>
      <c r="RR355" s="249"/>
      <c r="RS355" s="249"/>
      <c r="RT355" s="249"/>
      <c r="RU355" s="249"/>
      <c r="RV355" s="249"/>
      <c r="RW355" s="249"/>
      <c r="RX355" s="249"/>
      <c r="RY355" s="249"/>
      <c r="RZ355" s="249"/>
      <c r="SA355" s="249"/>
      <c r="SB355" s="249"/>
      <c r="SC355" s="249"/>
      <c r="SD355" s="249"/>
      <c r="SE355" s="249"/>
      <c r="SF355" s="249"/>
      <c r="SG355" s="249"/>
      <c r="SH355" s="249"/>
      <c r="SI355" s="249"/>
      <c r="SJ355" s="249"/>
      <c r="SK355" s="249"/>
      <c r="SL355" s="249"/>
      <c r="SM355" s="249"/>
      <c r="SN355" s="249"/>
      <c r="SO355" s="249"/>
      <c r="SP355" s="249"/>
      <c r="SQ355" s="249"/>
      <c r="SR355" s="249"/>
      <c r="SS355" s="249"/>
      <c r="ST355" s="249"/>
      <c r="SU355" s="249"/>
      <c r="SV355" s="249"/>
      <c r="SW355" s="249"/>
      <c r="SX355" s="249"/>
      <c r="SY355" s="249"/>
      <c r="SZ355" s="249"/>
      <c r="TA355" s="249"/>
      <c r="TB355" s="249"/>
      <c r="TC355" s="249"/>
      <c r="TD355" s="249"/>
      <c r="TE355" s="249"/>
      <c r="TF355" s="249"/>
      <c r="TG355" s="249"/>
      <c r="TH355" s="249"/>
      <c r="TI355" s="249"/>
      <c r="TJ355" s="249"/>
      <c r="TK355" s="249"/>
      <c r="TL355" s="249"/>
      <c r="TM355" s="249"/>
      <c r="TN355" s="249"/>
      <c r="TO355" s="249"/>
      <c r="TP355" s="249"/>
      <c r="TQ355" s="249"/>
      <c r="TR355" s="249"/>
      <c r="TS355" s="249"/>
      <c r="TT355" s="249"/>
      <c r="TU355" s="249"/>
      <c r="TV355" s="249"/>
      <c r="TW355" s="249"/>
      <c r="TX355" s="249"/>
      <c r="TY355" s="249"/>
      <c r="TZ355" s="249"/>
      <c r="UA355" s="249"/>
      <c r="UB355" s="249"/>
      <c r="UC355" s="249"/>
      <c r="UD355" s="249"/>
      <c r="UE355" s="249"/>
      <c r="UF355" s="249"/>
      <c r="UG355" s="249"/>
      <c r="UH355" s="249"/>
      <c r="UI355" s="249"/>
      <c r="UJ355" s="249"/>
      <c r="UK355" s="249"/>
      <c r="UL355" s="249"/>
      <c r="UM355" s="249"/>
      <c r="UN355" s="249"/>
      <c r="UO355" s="249"/>
      <c r="UP355" s="249"/>
      <c r="UQ355" s="249"/>
      <c r="UR355" s="249"/>
      <c r="US355" s="249"/>
      <c r="UT355" s="249"/>
      <c r="UU355" s="249"/>
      <c r="UV355" s="249"/>
      <c r="UW355" s="249"/>
      <c r="UX355" s="249"/>
      <c r="UY355" s="249"/>
      <c r="UZ355" s="249"/>
      <c r="VA355" s="249"/>
      <c r="VB355" s="249"/>
      <c r="VC355" s="249"/>
      <c r="VD355" s="249"/>
      <c r="VE355" s="249"/>
      <c r="VF355" s="249"/>
      <c r="VG355" s="249"/>
      <c r="VH355" s="249"/>
      <c r="VI355" s="249"/>
      <c r="VJ355" s="249"/>
      <c r="VK355" s="249"/>
      <c r="VL355" s="249"/>
      <c r="VM355" s="249"/>
      <c r="VN355" s="249"/>
      <c r="VO355" s="249"/>
      <c r="VP355" s="249"/>
      <c r="VQ355" s="249"/>
      <c r="VR355" s="249"/>
      <c r="VS355" s="249"/>
      <c r="VT355" s="249"/>
      <c r="VU355" s="249"/>
      <c r="VV355" s="249"/>
      <c r="VW355" s="249"/>
      <c r="VX355" s="249"/>
      <c r="VY355" s="249"/>
      <c r="VZ355" s="249"/>
      <c r="WA355" s="249"/>
      <c r="WB355" s="249"/>
      <c r="WC355" s="249"/>
      <c r="WD355" s="249"/>
      <c r="WE355" s="249"/>
      <c r="WF355" s="249"/>
      <c r="WG355" s="249"/>
      <c r="WH355" s="249"/>
      <c r="WI355" s="249"/>
      <c r="WJ355" s="249"/>
      <c r="WK355" s="249"/>
      <c r="WL355" s="249"/>
      <c r="WM355" s="249"/>
      <c r="WN355" s="249"/>
      <c r="WO355" s="249"/>
      <c r="WP355" s="249"/>
      <c r="WQ355" s="249"/>
      <c r="WR355" s="249"/>
      <c r="WS355" s="249"/>
      <c r="WT355" s="249"/>
      <c r="WU355" s="249"/>
      <c r="WV355" s="249"/>
      <c r="WW355" s="249"/>
      <c r="WX355" s="249"/>
      <c r="WY355" s="249"/>
      <c r="WZ355" s="249"/>
      <c r="XA355" s="249"/>
      <c r="XB355" s="249"/>
      <c r="XC355" s="249"/>
      <c r="XD355" s="249"/>
      <c r="XE355" s="249"/>
      <c r="XF355" s="249"/>
      <c r="XG355" s="249"/>
      <c r="XH355" s="249"/>
      <c r="XI355" s="249"/>
      <c r="XJ355" s="249"/>
      <c r="XK355" s="249"/>
      <c r="XL355" s="249"/>
      <c r="XM355" s="249"/>
      <c r="XN355" s="249"/>
      <c r="XO355" s="249"/>
      <c r="XP355" s="249"/>
      <c r="XQ355" s="249"/>
      <c r="XR355" s="249"/>
      <c r="XS355" s="249"/>
      <c r="XT355" s="249"/>
      <c r="XU355" s="249"/>
      <c r="XV355" s="249"/>
      <c r="XW355" s="249"/>
      <c r="XX355" s="249"/>
      <c r="XY355" s="249"/>
      <c r="XZ355" s="249"/>
      <c r="YA355" s="249"/>
      <c r="YB355" s="249"/>
      <c r="YC355" s="249"/>
      <c r="YD355" s="249"/>
      <c r="YE355" s="249"/>
      <c r="YF355" s="249"/>
      <c r="YG355" s="249"/>
      <c r="YH355" s="249"/>
      <c r="YI355" s="249"/>
      <c r="YJ355" s="249"/>
      <c r="YK355" s="249"/>
      <c r="YL355" s="249"/>
      <c r="YM355" s="249"/>
      <c r="YN355" s="249"/>
      <c r="YO355" s="249"/>
      <c r="YP355" s="249"/>
      <c r="YQ355" s="249"/>
      <c r="YR355" s="249"/>
      <c r="YS355" s="249"/>
      <c r="YT355" s="249"/>
      <c r="YU355" s="249"/>
      <c r="YV355" s="249"/>
      <c r="YW355" s="249"/>
      <c r="YX355" s="249"/>
      <c r="YY355" s="249"/>
      <c r="YZ355" s="249"/>
      <c r="ZA355" s="249"/>
      <c r="ZB355" s="249"/>
      <c r="ZC355" s="249"/>
      <c r="ZD355" s="249"/>
      <c r="ZE355" s="249"/>
      <c r="ZF355" s="249"/>
      <c r="ZG355" s="249"/>
      <c r="ZH355" s="249"/>
      <c r="ZI355" s="249"/>
      <c r="ZJ355" s="249"/>
      <c r="ZK355" s="249"/>
      <c r="ZL355" s="249"/>
      <c r="ZM355" s="249"/>
      <c r="ZN355" s="249"/>
      <c r="ZO355" s="249"/>
      <c r="ZP355" s="249"/>
      <c r="ZQ355" s="249"/>
      <c r="ZR355" s="249"/>
      <c r="ZS355" s="249"/>
      <c r="ZT355" s="249"/>
      <c r="ZU355" s="249"/>
      <c r="ZV355" s="249"/>
      <c r="ZW355" s="249"/>
      <c r="ZX355" s="249"/>
      <c r="ZY355" s="249"/>
      <c r="ZZ355" s="249"/>
      <c r="AAA355" s="249"/>
      <c r="AAB355" s="249"/>
      <c r="AAC355" s="249"/>
      <c r="AAD355" s="249"/>
      <c r="AAE355" s="249"/>
      <c r="AAF355" s="249"/>
      <c r="AAG355" s="249"/>
      <c r="AAH355" s="249"/>
      <c r="AAI355" s="249"/>
      <c r="AAJ355" s="249"/>
      <c r="AAK355" s="249"/>
      <c r="AAL355" s="249"/>
      <c r="AAM355" s="249"/>
      <c r="AAN355" s="249"/>
      <c r="AAO355" s="249"/>
      <c r="AAP355" s="249"/>
      <c r="AAQ355" s="249"/>
      <c r="AAR355" s="249"/>
      <c r="AAS355" s="249"/>
      <c r="AAT355" s="249"/>
      <c r="AAU355" s="249"/>
      <c r="AAV355" s="249"/>
      <c r="AAW355" s="249"/>
      <c r="AAX355" s="249"/>
      <c r="AAY355" s="249"/>
      <c r="AAZ355" s="249"/>
      <c r="ABA355" s="249"/>
      <c r="ABB355" s="249"/>
      <c r="ABC355" s="249"/>
      <c r="ABD355" s="249"/>
      <c r="ABE355" s="249"/>
      <c r="ABF355" s="249"/>
      <c r="ABG355" s="249"/>
      <c r="ABH355" s="249"/>
      <c r="ABI355" s="249"/>
      <c r="ABJ355" s="249"/>
      <c r="ABK355" s="249"/>
      <c r="ABL355" s="249"/>
      <c r="ABM355" s="249"/>
      <c r="ABN355" s="249"/>
      <c r="ABO355" s="249"/>
      <c r="ABP355" s="249"/>
      <c r="ABQ355" s="249"/>
      <c r="ABR355" s="249"/>
      <c r="ABS355" s="249"/>
      <c r="ABT355" s="249"/>
      <c r="ABU355" s="249"/>
      <c r="ABV355" s="249"/>
      <c r="ABW355" s="249"/>
      <c r="ABX355" s="249"/>
      <c r="ABY355" s="249"/>
      <c r="ABZ355" s="249"/>
      <c r="ACA355" s="249"/>
      <c r="ACB355" s="249"/>
      <c r="ACC355" s="249"/>
      <c r="ACD355" s="249"/>
      <c r="ACE355" s="249"/>
      <c r="ACF355" s="249"/>
      <c r="ACG355" s="249"/>
      <c r="ACH355" s="249"/>
      <c r="ACI355" s="249"/>
      <c r="ACJ355" s="249"/>
      <c r="ACK355" s="249"/>
      <c r="ACL355" s="249"/>
      <c r="ACM355" s="249"/>
      <c r="ACN355" s="249"/>
      <c r="ACO355" s="249"/>
      <c r="ACP355" s="249"/>
      <c r="ACQ355" s="249"/>
      <c r="ACR355" s="249"/>
      <c r="ACS355" s="249"/>
      <c r="ACT355" s="249"/>
      <c r="ACU355" s="249"/>
      <c r="ACV355" s="249"/>
      <c r="ACW355" s="249"/>
      <c r="ACX355" s="249"/>
      <c r="ACY355" s="249"/>
      <c r="ACZ355" s="249"/>
      <c r="ADA355" s="249"/>
      <c r="ADB355" s="249"/>
      <c r="ADC355" s="249"/>
      <c r="ADD355" s="249"/>
      <c r="ADE355" s="249"/>
      <c r="ADF355" s="249"/>
      <c r="ADG355" s="249"/>
      <c r="ADH355" s="249"/>
      <c r="ADI355" s="249"/>
      <c r="ADJ355" s="249"/>
      <c r="ADK355" s="249"/>
      <c r="ADL355" s="249"/>
      <c r="ADM355" s="249"/>
      <c r="ADN355" s="249"/>
      <c r="ADO355" s="249"/>
      <c r="ADP355" s="249"/>
      <c r="ADQ355" s="249"/>
      <c r="ADR355" s="249"/>
      <c r="ADS355" s="249"/>
      <c r="ADT355" s="249"/>
      <c r="ADU355" s="249"/>
      <c r="ADV355" s="249"/>
      <c r="ADW355" s="249"/>
      <c r="ADX355" s="249"/>
      <c r="ADY355" s="249"/>
      <c r="ADZ355" s="249"/>
      <c r="AEA355" s="249"/>
      <c r="AEB355" s="249"/>
      <c r="AEC355" s="249"/>
      <c r="AED355" s="249"/>
      <c r="AEE355" s="249"/>
      <c r="AEF355" s="249"/>
      <c r="AEG355" s="249"/>
      <c r="AEH355" s="249"/>
      <c r="AEI355" s="249"/>
      <c r="AEJ355" s="249"/>
      <c r="AEK355" s="249"/>
      <c r="AEL355" s="249"/>
      <c r="AEM355" s="249"/>
      <c r="AEN355" s="249"/>
      <c r="AEO355" s="249"/>
      <c r="AEP355" s="249"/>
      <c r="AEQ355" s="249"/>
      <c r="AER355" s="249"/>
      <c r="AES355" s="249"/>
      <c r="AET355" s="249"/>
      <c r="AEU355" s="249"/>
      <c r="AEV355" s="249"/>
      <c r="AEW355" s="249"/>
      <c r="AEX355" s="249"/>
      <c r="AEY355" s="249"/>
      <c r="AEZ355" s="249"/>
      <c r="AFA355" s="249"/>
      <c r="AFB355" s="249"/>
      <c r="AFC355" s="249"/>
      <c r="AFD355" s="249"/>
      <c r="AFE355" s="249"/>
      <c r="AFF355" s="249"/>
      <c r="AFG355" s="249"/>
      <c r="AFH355" s="249"/>
      <c r="AFI355" s="249"/>
      <c r="AFJ355" s="249"/>
      <c r="AFK355" s="249"/>
      <c r="AFL355" s="249"/>
      <c r="AFM355" s="249"/>
      <c r="AFN355" s="249"/>
      <c r="AFO355" s="249"/>
      <c r="AFP355" s="249"/>
      <c r="AFQ355" s="249"/>
      <c r="AFR355" s="249"/>
      <c r="AFS355" s="249"/>
      <c r="AFT355" s="249"/>
      <c r="AFU355" s="249"/>
      <c r="AFV355" s="249"/>
      <c r="AFW355" s="249"/>
      <c r="AFX355" s="249"/>
      <c r="AFY355" s="249"/>
      <c r="AFZ355" s="249"/>
      <c r="AGA355" s="249"/>
      <c r="AGB355" s="249"/>
      <c r="AGC355" s="249"/>
      <c r="AGD355" s="249"/>
      <c r="AGE355" s="249"/>
      <c r="AGF355" s="249"/>
      <c r="AGG355" s="249"/>
      <c r="AGH355" s="249"/>
      <c r="AGI355" s="249"/>
      <c r="AGJ355" s="249"/>
      <c r="AGK355" s="249"/>
      <c r="AGL355" s="249"/>
      <c r="AGM355" s="249"/>
      <c r="AGN355" s="249"/>
      <c r="AGO355" s="249"/>
      <c r="AGP355" s="249"/>
      <c r="AGQ355" s="249"/>
      <c r="AGR355" s="249"/>
      <c r="AGS355" s="249"/>
      <c r="AGT355" s="249"/>
      <c r="AGU355" s="249"/>
      <c r="AGV355" s="249"/>
      <c r="AGW355" s="249"/>
      <c r="AGX355" s="249"/>
      <c r="AGY355" s="249"/>
      <c r="AGZ355" s="249"/>
      <c r="AHA355" s="249"/>
      <c r="AHB355" s="249"/>
      <c r="AHC355" s="249"/>
      <c r="AHD355" s="249"/>
      <c r="AHE355" s="249"/>
      <c r="AHF355" s="249"/>
      <c r="AHG355" s="249"/>
      <c r="AHH355" s="249"/>
      <c r="AHI355" s="249"/>
      <c r="AHJ355" s="249"/>
      <c r="AHK355" s="249"/>
      <c r="AHL355" s="249"/>
      <c r="AHM355" s="249"/>
      <c r="AHN355" s="249"/>
      <c r="AHO355" s="249"/>
      <c r="AHP355" s="249"/>
      <c r="AHQ355" s="249"/>
      <c r="AHR355" s="249"/>
      <c r="AHS355" s="249"/>
      <c r="AHT355" s="249"/>
      <c r="AHU355" s="249"/>
      <c r="AHV355" s="249"/>
      <c r="AHW355" s="249"/>
      <c r="AHX355" s="249"/>
      <c r="AHY355" s="249"/>
      <c r="AHZ355" s="249"/>
      <c r="AIA355" s="249"/>
      <c r="AIB355" s="249"/>
      <c r="AIC355" s="249"/>
      <c r="AID355" s="249"/>
      <c r="AIE355" s="249"/>
      <c r="AIF355" s="249"/>
      <c r="AIG355" s="249"/>
      <c r="AIH355" s="249"/>
      <c r="AII355" s="249"/>
      <c r="AIJ355" s="249"/>
      <c r="AIK355" s="249"/>
      <c r="AIL355" s="249"/>
      <c r="AIM355" s="249"/>
      <c r="AIN355" s="249"/>
      <c r="AIO355" s="249"/>
      <c r="AIP355" s="249"/>
      <c r="AIQ355" s="249"/>
      <c r="AIR355" s="249"/>
      <c r="AIS355" s="249"/>
      <c r="AIT355" s="249"/>
      <c r="AIU355" s="249"/>
      <c r="AIV355" s="249"/>
      <c r="AIW355" s="249"/>
      <c r="AIX355" s="249"/>
      <c r="AIY355" s="249"/>
      <c r="AIZ355" s="249"/>
      <c r="AJA355" s="249"/>
      <c r="AJB355" s="249"/>
      <c r="AJC355" s="249"/>
      <c r="AJD355" s="249"/>
      <c r="AJE355" s="249"/>
      <c r="AJF355" s="249"/>
      <c r="AJG355" s="249"/>
      <c r="AJH355" s="249"/>
      <c r="AJI355" s="249"/>
      <c r="AJJ355" s="249"/>
      <c r="AJK355" s="249"/>
      <c r="AJL355" s="249"/>
      <c r="AJM355" s="249"/>
      <c r="AJN355" s="249"/>
      <c r="AJO355" s="249"/>
      <c r="AJP355" s="249"/>
      <c r="AJQ355" s="249"/>
      <c r="AJR355" s="249"/>
      <c r="AJS355" s="249"/>
      <c r="AJT355" s="249"/>
      <c r="AJU355" s="249"/>
      <c r="AJV355" s="249"/>
      <c r="AJW355" s="249"/>
      <c r="AJX355" s="249"/>
      <c r="AJY355" s="249"/>
      <c r="AJZ355" s="249"/>
      <c r="AKA355" s="249"/>
      <c r="AKB355" s="249"/>
      <c r="AKC355" s="249"/>
      <c r="AKD355" s="249"/>
      <c r="AKE355" s="249"/>
      <c r="AKF355" s="249"/>
      <c r="AKG355" s="249"/>
      <c r="AKH355" s="249"/>
      <c r="AKI355" s="249"/>
      <c r="AKJ355" s="249"/>
      <c r="AKK355" s="249"/>
      <c r="AKL355" s="249"/>
      <c r="AKM355" s="249"/>
      <c r="AKN355" s="249"/>
      <c r="AKO355" s="249"/>
      <c r="AKP355" s="249"/>
      <c r="AKQ355" s="249"/>
      <c r="AKR355" s="249"/>
      <c r="AKS355" s="249"/>
      <c r="AKT355" s="249"/>
      <c r="AKU355" s="249"/>
      <c r="AKV355" s="249"/>
      <c r="AKW355" s="249"/>
      <c r="AKX355" s="249"/>
      <c r="AKY355" s="249"/>
      <c r="AKZ355" s="249"/>
      <c r="ALA355" s="249"/>
      <c r="ALB355" s="249"/>
      <c r="ALC355" s="249"/>
      <c r="ALD355" s="249"/>
      <c r="ALE355" s="249"/>
      <c r="ALF355" s="249"/>
      <c r="ALG355" s="249"/>
      <c r="ALH355" s="249"/>
      <c r="ALI355" s="249"/>
      <c r="ALJ355" s="249"/>
      <c r="ALK355" s="249"/>
      <c r="ALL355" s="249"/>
      <c r="ALM355" s="249"/>
      <c r="ALN355" s="249"/>
      <c r="ALO355" s="249"/>
      <c r="ALP355" s="249"/>
      <c r="ALQ355" s="249"/>
      <c r="ALR355" s="249"/>
      <c r="ALS355" s="249"/>
      <c r="ALT355" s="249"/>
      <c r="ALU355" s="249"/>
      <c r="ALV355" s="249"/>
      <c r="ALW355" s="249"/>
      <c r="ALX355" s="249"/>
      <c r="ALY355" s="249"/>
      <c r="ALZ355" s="249"/>
      <c r="AMA355" s="249"/>
      <c r="AMB355" s="249"/>
      <c r="AMC355" s="249"/>
      <c r="AMD355" s="249"/>
      <c r="AME355" s="249"/>
      <c r="AMF355" s="249"/>
      <c r="AMG355" s="249"/>
      <c r="AMH355" s="249"/>
      <c r="AMI355" s="249"/>
      <c r="AMJ355" s="249"/>
      <c r="AMK355" s="249"/>
      <c r="AML355" s="249"/>
      <c r="AMM355" s="249"/>
      <c r="AMN355" s="249"/>
      <c r="AMO355" s="249"/>
      <c r="AMP355" s="249"/>
      <c r="AMQ355" s="249"/>
      <c r="AMR355" s="249"/>
      <c r="AMS355" s="249"/>
      <c r="AMT355" s="249"/>
      <c r="AMU355" s="249"/>
      <c r="AMV355" s="249"/>
      <c r="AMW355" s="249"/>
      <c r="AMX355" s="249"/>
      <c r="AMY355" s="249"/>
      <c r="AMZ355" s="249"/>
      <c r="ANA355" s="249"/>
      <c r="ANB355" s="249"/>
      <c r="ANC355" s="249"/>
      <c r="AND355" s="249"/>
      <c r="ANE355" s="249"/>
      <c r="ANF355" s="249"/>
      <c r="ANG355" s="249"/>
      <c r="ANH355" s="249"/>
      <c r="ANI355" s="249"/>
      <c r="ANJ355" s="249"/>
      <c r="ANK355" s="249"/>
      <c r="ANL355" s="249"/>
      <c r="ANM355" s="249"/>
      <c r="ANN355" s="249"/>
      <c r="ANO355" s="249"/>
      <c r="ANP355" s="249"/>
      <c r="ANQ355" s="249"/>
      <c r="ANR355" s="249"/>
      <c r="ANS355" s="249"/>
      <c r="ANT355" s="249"/>
      <c r="ANU355" s="249"/>
      <c r="ANV355" s="249"/>
      <c r="ANW355" s="249"/>
      <c r="ANX355" s="249"/>
      <c r="ANY355" s="249"/>
      <c r="ANZ355" s="249"/>
      <c r="AOA355" s="249"/>
      <c r="AOB355" s="249"/>
      <c r="AOC355" s="249"/>
      <c r="AOD355" s="249"/>
      <c r="AOE355" s="249"/>
      <c r="AOF355" s="249"/>
      <c r="AOG355" s="249"/>
      <c r="AOH355" s="249"/>
      <c r="AOI355" s="249"/>
      <c r="AOJ355" s="249"/>
      <c r="AOK355" s="249"/>
      <c r="AOL355" s="249"/>
      <c r="AOM355" s="249"/>
      <c r="AON355" s="249"/>
      <c r="AOO355" s="249"/>
      <c r="AOP355" s="249"/>
      <c r="AOQ355" s="249"/>
      <c r="AOR355" s="249"/>
      <c r="AOS355" s="249"/>
      <c r="AOT355" s="249"/>
      <c r="AOU355" s="249"/>
      <c r="AOV355" s="249"/>
      <c r="AOW355" s="249"/>
      <c r="AOX355" s="249"/>
      <c r="AOY355" s="249"/>
      <c r="AOZ355" s="249"/>
      <c r="APA355" s="249"/>
      <c r="APB355" s="249"/>
      <c r="APC355" s="249"/>
      <c r="APD355" s="249"/>
      <c r="APE355" s="249"/>
      <c r="APF355" s="249"/>
      <c r="APG355" s="249"/>
      <c r="APH355" s="249"/>
      <c r="API355" s="249"/>
      <c r="APJ355" s="249"/>
      <c r="APK355" s="249"/>
      <c r="APL355" s="249"/>
      <c r="APM355" s="249"/>
      <c r="APN355" s="249"/>
      <c r="APO355" s="249"/>
      <c r="APP355" s="249"/>
    </row>
    <row r="356" spans="1:1108" s="235" customFormat="1">
      <c r="A356" s="42">
        <v>639</v>
      </c>
      <c r="B356" s="168">
        <v>342</v>
      </c>
      <c r="C356" s="102" t="s">
        <v>575</v>
      </c>
      <c r="D356" s="174" t="s">
        <v>1559</v>
      </c>
      <c r="E356" s="74" t="s">
        <v>1511</v>
      </c>
      <c r="F356" s="302" t="s">
        <v>1794</v>
      </c>
      <c r="G356" s="310" t="s">
        <v>1793</v>
      </c>
      <c r="H356" s="310" t="s">
        <v>1796</v>
      </c>
      <c r="I356" s="310" t="s">
        <v>1795</v>
      </c>
      <c r="J356" s="173" t="s">
        <v>1564</v>
      </c>
      <c r="K356" s="173" t="s">
        <v>1565</v>
      </c>
      <c r="L356" s="74" t="s">
        <v>1566</v>
      </c>
      <c r="M356" s="10" t="s">
        <v>1567</v>
      </c>
      <c r="N356" s="74" t="s">
        <v>1797</v>
      </c>
      <c r="O356" s="177"/>
      <c r="P356" s="401">
        <v>68</v>
      </c>
      <c r="Q356" s="401" t="s">
        <v>0</v>
      </c>
      <c r="R356" s="401"/>
      <c r="S356" s="109" t="s">
        <v>0</v>
      </c>
      <c r="T356" s="109"/>
      <c r="U356" s="109" t="s">
        <v>0</v>
      </c>
      <c r="V356" s="109">
        <v>11</v>
      </c>
      <c r="W356" s="109" t="s">
        <v>0</v>
      </c>
      <c r="X356" s="109">
        <v>6</v>
      </c>
      <c r="Y356" s="109" t="s">
        <v>0</v>
      </c>
      <c r="Z356" s="109"/>
      <c r="AA356" s="109" t="s">
        <v>0</v>
      </c>
      <c r="AB356" s="109"/>
      <c r="AC356" s="109" t="s">
        <v>0</v>
      </c>
      <c r="AD356" s="109"/>
      <c r="AE356" s="109" t="s">
        <v>0</v>
      </c>
      <c r="AF356" s="77"/>
      <c r="AG356" s="78"/>
      <c r="AH356" s="78"/>
      <c r="AI356" s="77" t="s">
        <v>0</v>
      </c>
      <c r="AJ356" s="78"/>
      <c r="AK356" s="78"/>
      <c r="AL356" s="25" t="s">
        <v>11</v>
      </c>
      <c r="AM356" s="25"/>
      <c r="AN356" s="25"/>
      <c r="AO356" s="25"/>
      <c r="AP356" s="111">
        <v>1</v>
      </c>
      <c r="AQ356" s="111" t="s">
        <v>7</v>
      </c>
      <c r="AR356" s="83"/>
      <c r="AS356" s="83"/>
      <c r="AT356" s="265"/>
      <c r="AU356" s="266"/>
      <c r="AV356" s="266"/>
      <c r="AW356" s="74" t="s">
        <v>206</v>
      </c>
      <c r="AX356" s="74" t="s">
        <v>207</v>
      </c>
      <c r="AY356" s="74" t="s">
        <v>208</v>
      </c>
      <c r="AZ356" s="74" t="s">
        <v>209</v>
      </c>
      <c r="BA356" s="152" t="s">
        <v>210</v>
      </c>
      <c r="BB356" s="86" t="s">
        <v>211</v>
      </c>
      <c r="BC356" s="86" t="s">
        <v>212</v>
      </c>
      <c r="BD356" s="86" t="s">
        <v>213</v>
      </c>
      <c r="BE356" s="87" t="s">
        <v>1511</v>
      </c>
      <c r="BF356" s="96" t="s">
        <v>170</v>
      </c>
      <c r="BG356" s="96" t="s">
        <v>169</v>
      </c>
      <c r="BH356" s="96" t="s">
        <v>89</v>
      </c>
      <c r="BI356" s="153"/>
      <c r="BJ356" s="153"/>
      <c r="BK356" s="153"/>
      <c r="BL356" s="153"/>
      <c r="BM356" s="155" t="s">
        <v>215</v>
      </c>
      <c r="BN356" s="154" t="s">
        <v>216</v>
      </c>
      <c r="BO356" s="154" t="s">
        <v>217</v>
      </c>
      <c r="BP356" s="154" t="s">
        <v>218</v>
      </c>
      <c r="BQ356" s="154" t="s">
        <v>266</v>
      </c>
      <c r="BR356" s="154" t="s">
        <v>267</v>
      </c>
      <c r="BS356" s="121" t="s">
        <v>268</v>
      </c>
      <c r="BT356" s="121" t="s">
        <v>269</v>
      </c>
      <c r="BU356" s="121" t="s">
        <v>215</v>
      </c>
      <c r="BV356" s="121" t="s">
        <v>216</v>
      </c>
      <c r="BW356" s="121" t="s">
        <v>217</v>
      </c>
      <c r="BX356" s="121" t="s">
        <v>218</v>
      </c>
      <c r="BY356" s="121" t="s">
        <v>414</v>
      </c>
      <c r="BZ356" s="155" t="s">
        <v>415</v>
      </c>
      <c r="CA356" s="268" t="s">
        <v>416</v>
      </c>
      <c r="CB356" s="268" t="s">
        <v>417</v>
      </c>
      <c r="CC356" s="154"/>
      <c r="CD356" s="155"/>
      <c r="CE356" s="155"/>
      <c r="CF356" s="154"/>
      <c r="CG356" s="154"/>
      <c r="CH356" s="154"/>
      <c r="CI356" s="154"/>
      <c r="CJ356" s="154"/>
      <c r="CK356" s="91"/>
      <c r="CL356" s="91"/>
      <c r="CM356" s="91"/>
      <c r="CN356" s="91"/>
      <c r="CO356" s="91"/>
      <c r="CP356" s="91"/>
      <c r="CQ356" s="91"/>
      <c r="CR356" s="91"/>
      <c r="CS356" s="91"/>
      <c r="CT356" s="91"/>
      <c r="CU356" s="91"/>
      <c r="CV356" s="91"/>
      <c r="CW356" s="91"/>
      <c r="CX356" s="91"/>
      <c r="CY356" s="91"/>
      <c r="CZ356" s="91"/>
      <c r="DA356" s="92"/>
      <c r="DB356" s="92"/>
      <c r="DC356" s="92"/>
      <c r="DD356" s="92"/>
      <c r="DE356" s="91" t="s">
        <v>12</v>
      </c>
      <c r="DF356" s="92"/>
      <c r="DG356" s="91"/>
      <c r="DH356" s="91"/>
      <c r="DI356" s="92"/>
      <c r="DJ356" s="91"/>
      <c r="DK356" s="91"/>
      <c r="DL356" s="91"/>
      <c r="DM356" s="127" t="s">
        <v>414</v>
      </c>
      <c r="DN356" s="127" t="s">
        <v>422</v>
      </c>
      <c r="DO356" s="127" t="s">
        <v>755</v>
      </c>
      <c r="DP356" s="127" t="s">
        <v>424</v>
      </c>
      <c r="DQ356" s="91"/>
      <c r="DR356" s="91"/>
      <c r="DS356" s="91"/>
      <c r="DT356" s="91"/>
      <c r="DU356" s="91"/>
      <c r="DV356" s="91"/>
      <c r="DW356" s="91"/>
      <c r="DX356" s="91"/>
      <c r="DY356" s="91"/>
      <c r="DZ356" s="91"/>
      <c r="EA356" s="91"/>
      <c r="EB356" s="91"/>
      <c r="EC356" s="91"/>
      <c r="ED356" s="91"/>
      <c r="EE356" s="91"/>
      <c r="EF356" s="91"/>
      <c r="EG356" s="94"/>
      <c r="EH356" s="94"/>
      <c r="EI356" s="95"/>
      <c r="EJ356" s="95"/>
      <c r="EK356" s="96"/>
      <c r="EL356" s="74"/>
      <c r="EM356" s="74"/>
      <c r="EN356" s="137"/>
      <c r="EO356" s="185"/>
      <c r="EP356" s="185"/>
      <c r="EQ356" s="185" t="s">
        <v>1568</v>
      </c>
      <c r="ER356" s="185" t="s">
        <v>1569</v>
      </c>
      <c r="ES356" s="185" t="s">
        <v>1570</v>
      </c>
      <c r="ET356" s="185"/>
      <c r="EU356" s="185"/>
      <c r="EV356" s="137"/>
      <c r="EW356" s="137"/>
      <c r="EX356" s="356"/>
      <c r="EY356" s="356"/>
      <c r="EZ356" s="356"/>
      <c r="FA356" s="356" t="s">
        <v>561</v>
      </c>
      <c r="FB356" s="356" t="s">
        <v>648</v>
      </c>
      <c r="FC356" s="356"/>
      <c r="FD356" s="356"/>
      <c r="FE356" s="356" t="s">
        <v>1798</v>
      </c>
      <c r="FF356" s="248"/>
      <c r="FG356" s="248"/>
      <c r="FH356" s="248"/>
      <c r="FI356" s="240">
        <v>3285351</v>
      </c>
      <c r="FJ356" s="409" t="s">
        <v>587</v>
      </c>
      <c r="FK356" s="240"/>
      <c r="FL356" s="135">
        <v>1</v>
      </c>
      <c r="FM356" s="136"/>
      <c r="FN356" s="136"/>
      <c r="FO356" s="136"/>
      <c r="FP356" s="136"/>
      <c r="FQ356" s="136"/>
      <c r="FR356" s="136"/>
      <c r="FS356" s="136"/>
      <c r="FT356" s="136"/>
      <c r="FU356" s="136"/>
      <c r="FV356" s="136"/>
      <c r="FW356" s="249"/>
      <c r="FX356" s="249"/>
      <c r="FY356" s="249"/>
      <c r="FZ356" s="249"/>
      <c r="GA356" s="249"/>
      <c r="GB356" s="249"/>
      <c r="GC356" s="249"/>
      <c r="GD356" s="249"/>
      <c r="GE356" s="249"/>
      <c r="GF356" s="249"/>
      <c r="GG356" s="249"/>
      <c r="GH356" s="249"/>
      <c r="GI356" s="249"/>
      <c r="GJ356" s="249"/>
      <c r="GK356" s="249"/>
      <c r="GL356" s="249"/>
      <c r="GM356" s="249"/>
      <c r="GN356" s="249"/>
      <c r="GO356" s="249"/>
      <c r="GP356" s="249"/>
      <c r="GQ356" s="249"/>
      <c r="GR356" s="249"/>
      <c r="GS356" s="249"/>
      <c r="GT356" s="249"/>
      <c r="GU356" s="249"/>
      <c r="GV356" s="249"/>
      <c r="GW356" s="249"/>
      <c r="GX356" s="249"/>
      <c r="GY356" s="249"/>
      <c r="GZ356" s="249"/>
      <c r="HA356" s="249"/>
      <c r="HB356" s="249"/>
      <c r="HC356" s="249"/>
      <c r="HD356" s="249"/>
      <c r="HE356" s="249"/>
      <c r="HF356" s="249"/>
      <c r="HG356" s="249"/>
      <c r="HH356" s="249"/>
      <c r="HI356" s="249"/>
      <c r="HJ356" s="249"/>
      <c r="HK356" s="249"/>
      <c r="HL356" s="249"/>
      <c r="HM356" s="249"/>
      <c r="HN356" s="249"/>
      <c r="HO356" s="249"/>
      <c r="HP356" s="249"/>
      <c r="HQ356" s="249"/>
      <c r="HR356" s="249"/>
      <c r="HS356" s="249"/>
      <c r="HT356" s="249"/>
      <c r="HU356" s="249"/>
      <c r="HV356" s="249"/>
      <c r="HW356" s="249"/>
      <c r="HX356" s="249"/>
      <c r="HY356" s="249"/>
      <c r="HZ356" s="249"/>
      <c r="IA356" s="249"/>
      <c r="IB356" s="249"/>
      <c r="IC356" s="249"/>
      <c r="ID356" s="249"/>
      <c r="IE356" s="249"/>
      <c r="IF356" s="249"/>
      <c r="IG356" s="249"/>
      <c r="IH356" s="249"/>
      <c r="II356" s="249"/>
      <c r="IJ356" s="249"/>
      <c r="IK356" s="249"/>
      <c r="IL356" s="249"/>
      <c r="IM356" s="249"/>
      <c r="IN356" s="249"/>
      <c r="IO356" s="249"/>
      <c r="IP356" s="249"/>
      <c r="IQ356" s="249"/>
      <c r="IR356" s="249"/>
      <c r="IS356" s="249"/>
      <c r="IT356" s="249"/>
      <c r="IU356" s="249"/>
      <c r="IV356" s="249"/>
      <c r="IW356" s="249"/>
      <c r="IX356" s="249"/>
      <c r="IY356" s="249"/>
      <c r="IZ356" s="249"/>
      <c r="JA356" s="249"/>
      <c r="JB356" s="249"/>
      <c r="JC356" s="249"/>
      <c r="JD356" s="249"/>
      <c r="JE356" s="249"/>
      <c r="JF356" s="249"/>
      <c r="JG356" s="249"/>
      <c r="JH356" s="249"/>
      <c r="JI356" s="249"/>
      <c r="JJ356" s="249"/>
      <c r="JK356" s="249"/>
      <c r="JL356" s="249"/>
      <c r="JM356" s="249"/>
      <c r="JN356" s="249"/>
      <c r="JO356" s="249"/>
      <c r="JP356" s="249"/>
      <c r="JQ356" s="249"/>
      <c r="JR356" s="249"/>
      <c r="JS356" s="249"/>
      <c r="JT356" s="249"/>
      <c r="JU356" s="249"/>
      <c r="JV356" s="249"/>
      <c r="JW356" s="249"/>
      <c r="JX356" s="249"/>
      <c r="JY356" s="249"/>
      <c r="JZ356" s="249"/>
      <c r="KA356" s="249"/>
      <c r="KB356" s="249"/>
      <c r="KC356" s="249"/>
      <c r="KD356" s="249"/>
      <c r="KE356" s="249"/>
      <c r="KF356" s="249"/>
      <c r="KG356" s="249"/>
      <c r="KH356" s="249"/>
      <c r="KI356" s="249"/>
      <c r="KJ356" s="249"/>
      <c r="KK356" s="249"/>
      <c r="KL356" s="249"/>
      <c r="KM356" s="249"/>
      <c r="KN356" s="249"/>
      <c r="KO356" s="249"/>
      <c r="KP356" s="249"/>
      <c r="KQ356" s="249"/>
      <c r="KR356" s="249"/>
      <c r="KS356" s="249"/>
      <c r="KT356" s="249"/>
      <c r="KU356" s="249"/>
      <c r="KV356" s="249"/>
      <c r="KW356" s="249"/>
      <c r="KX356" s="249"/>
      <c r="KY356" s="249"/>
      <c r="KZ356" s="249"/>
      <c r="LA356" s="249"/>
      <c r="LB356" s="249"/>
      <c r="LC356" s="249"/>
      <c r="LD356" s="249"/>
      <c r="LE356" s="249"/>
      <c r="LF356" s="249"/>
      <c r="LG356" s="249"/>
      <c r="LH356" s="249"/>
      <c r="LI356" s="249"/>
      <c r="LJ356" s="249"/>
      <c r="LK356" s="249"/>
      <c r="LL356" s="249"/>
      <c r="LM356" s="249"/>
      <c r="LN356" s="249"/>
      <c r="LO356" s="249"/>
      <c r="LP356" s="249"/>
      <c r="LQ356" s="249"/>
      <c r="LR356" s="249"/>
      <c r="LS356" s="249"/>
      <c r="LT356" s="249"/>
      <c r="LU356" s="249"/>
      <c r="LV356" s="249"/>
      <c r="LW356" s="249"/>
      <c r="LX356" s="249"/>
      <c r="LY356" s="249"/>
      <c r="LZ356" s="249"/>
      <c r="MA356" s="249"/>
      <c r="MB356" s="249"/>
      <c r="MC356" s="249"/>
      <c r="MD356" s="249"/>
      <c r="ME356" s="249"/>
      <c r="MF356" s="249"/>
      <c r="MG356" s="249"/>
      <c r="MH356" s="249"/>
      <c r="MI356" s="249"/>
      <c r="MJ356" s="249"/>
      <c r="MK356" s="249"/>
      <c r="ML356" s="249"/>
      <c r="MM356" s="249"/>
      <c r="MN356" s="249"/>
      <c r="MO356" s="249"/>
      <c r="MP356" s="249"/>
      <c r="MQ356" s="249"/>
      <c r="MR356" s="249"/>
      <c r="MS356" s="249"/>
      <c r="MT356" s="249"/>
      <c r="MU356" s="249"/>
      <c r="MV356" s="249"/>
      <c r="MW356" s="249"/>
      <c r="MX356" s="249"/>
      <c r="MY356" s="249"/>
      <c r="MZ356" s="249"/>
      <c r="NA356" s="249"/>
      <c r="NB356" s="249"/>
      <c r="NC356" s="249"/>
      <c r="ND356" s="249"/>
      <c r="NE356" s="249"/>
      <c r="NF356" s="249"/>
      <c r="NG356" s="249"/>
      <c r="NH356" s="249"/>
      <c r="NI356" s="249"/>
      <c r="NJ356" s="249"/>
      <c r="NK356" s="249"/>
      <c r="NL356" s="249"/>
      <c r="NM356" s="249"/>
      <c r="NN356" s="249"/>
      <c r="NO356" s="249"/>
      <c r="NP356" s="249"/>
      <c r="NQ356" s="249"/>
      <c r="NR356" s="249"/>
      <c r="NS356" s="249"/>
      <c r="NT356" s="249"/>
      <c r="NU356" s="249"/>
      <c r="NV356" s="249"/>
      <c r="NW356" s="249"/>
      <c r="NX356" s="249"/>
      <c r="NY356" s="249"/>
      <c r="NZ356" s="249"/>
      <c r="OA356" s="249"/>
      <c r="OB356" s="249"/>
      <c r="OC356" s="249"/>
      <c r="OD356" s="249"/>
      <c r="OE356" s="249"/>
      <c r="OF356" s="249"/>
      <c r="OG356" s="249"/>
      <c r="OH356" s="249"/>
      <c r="OI356" s="249"/>
      <c r="OJ356" s="249"/>
      <c r="OK356" s="249"/>
      <c r="OL356" s="249"/>
      <c r="OM356" s="249"/>
      <c r="ON356" s="249"/>
      <c r="OO356" s="249"/>
      <c r="OP356" s="249"/>
      <c r="OQ356" s="249"/>
      <c r="OR356" s="249"/>
      <c r="OS356" s="249"/>
      <c r="OT356" s="249"/>
      <c r="OU356" s="249"/>
      <c r="OV356" s="249"/>
      <c r="OW356" s="249"/>
      <c r="OX356" s="249"/>
      <c r="OY356" s="249"/>
      <c r="OZ356" s="249"/>
      <c r="PA356" s="249"/>
      <c r="PB356" s="249"/>
      <c r="PC356" s="249"/>
      <c r="PD356" s="249"/>
      <c r="PE356" s="249"/>
      <c r="PF356" s="249"/>
      <c r="PG356" s="249"/>
      <c r="PH356" s="249"/>
      <c r="PI356" s="249"/>
      <c r="PJ356" s="249"/>
      <c r="PK356" s="249"/>
      <c r="PL356" s="249"/>
      <c r="PM356" s="249"/>
      <c r="PN356" s="249"/>
      <c r="PO356" s="249"/>
      <c r="PP356" s="249"/>
      <c r="PQ356" s="249"/>
      <c r="PR356" s="249"/>
      <c r="PS356" s="249"/>
      <c r="PT356" s="249"/>
      <c r="PU356" s="249"/>
      <c r="PV356" s="249"/>
      <c r="PW356" s="249"/>
      <c r="PX356" s="249"/>
      <c r="PY356" s="249"/>
      <c r="PZ356" s="249"/>
      <c r="QA356" s="249"/>
      <c r="QB356" s="249"/>
      <c r="QC356" s="249"/>
      <c r="QD356" s="249"/>
      <c r="QE356" s="249"/>
      <c r="QF356" s="249"/>
      <c r="QG356" s="249"/>
      <c r="QH356" s="249"/>
      <c r="QI356" s="249"/>
      <c r="QJ356" s="249"/>
      <c r="QK356" s="249"/>
      <c r="QL356" s="249"/>
      <c r="QM356" s="249"/>
      <c r="QN356" s="249"/>
      <c r="QO356" s="249"/>
      <c r="QP356" s="249"/>
      <c r="QQ356" s="249"/>
      <c r="QR356" s="249"/>
      <c r="QS356" s="249"/>
      <c r="QT356" s="249"/>
      <c r="QU356" s="249"/>
      <c r="QV356" s="249"/>
      <c r="QW356" s="249"/>
      <c r="QX356" s="249"/>
      <c r="QY356" s="249"/>
      <c r="QZ356" s="249"/>
      <c r="RA356" s="249"/>
      <c r="RB356" s="249"/>
      <c r="RC356" s="249"/>
      <c r="RD356" s="249"/>
      <c r="RE356" s="249"/>
      <c r="RF356" s="249"/>
      <c r="RG356" s="249"/>
      <c r="RH356" s="249"/>
      <c r="RI356" s="249"/>
      <c r="RJ356" s="249"/>
      <c r="RK356" s="249"/>
      <c r="RL356" s="249"/>
      <c r="RM356" s="249"/>
      <c r="RN356" s="249"/>
      <c r="RO356" s="249"/>
      <c r="RP356" s="249"/>
      <c r="RQ356" s="249"/>
      <c r="RR356" s="249"/>
      <c r="RS356" s="249"/>
      <c r="RT356" s="249"/>
      <c r="RU356" s="249"/>
      <c r="RV356" s="249"/>
      <c r="RW356" s="249"/>
      <c r="RX356" s="249"/>
      <c r="RY356" s="249"/>
      <c r="RZ356" s="249"/>
      <c r="SA356" s="249"/>
      <c r="SB356" s="249"/>
      <c r="SC356" s="249"/>
      <c r="SD356" s="249"/>
      <c r="SE356" s="249"/>
      <c r="SF356" s="249"/>
      <c r="SG356" s="249"/>
      <c r="SH356" s="249"/>
      <c r="SI356" s="249"/>
      <c r="SJ356" s="249"/>
      <c r="SK356" s="249"/>
      <c r="SL356" s="249"/>
      <c r="SM356" s="249"/>
      <c r="SN356" s="249"/>
      <c r="SO356" s="249"/>
      <c r="SP356" s="249"/>
      <c r="SQ356" s="249"/>
      <c r="SR356" s="249"/>
      <c r="SS356" s="249"/>
      <c r="ST356" s="249"/>
      <c r="SU356" s="249"/>
      <c r="SV356" s="249"/>
      <c r="SW356" s="249"/>
      <c r="SX356" s="249"/>
      <c r="SY356" s="249"/>
      <c r="SZ356" s="249"/>
      <c r="TA356" s="249"/>
      <c r="TB356" s="249"/>
      <c r="TC356" s="249"/>
      <c r="TD356" s="249"/>
      <c r="TE356" s="249"/>
      <c r="TF356" s="249"/>
      <c r="TG356" s="249"/>
      <c r="TH356" s="249"/>
      <c r="TI356" s="249"/>
      <c r="TJ356" s="249"/>
      <c r="TK356" s="249"/>
      <c r="TL356" s="249"/>
      <c r="TM356" s="249"/>
      <c r="TN356" s="249"/>
      <c r="TO356" s="249"/>
      <c r="TP356" s="249"/>
      <c r="TQ356" s="249"/>
      <c r="TR356" s="249"/>
      <c r="TS356" s="249"/>
      <c r="TT356" s="249"/>
      <c r="TU356" s="249"/>
      <c r="TV356" s="249"/>
      <c r="TW356" s="249"/>
      <c r="TX356" s="249"/>
      <c r="TY356" s="249"/>
      <c r="TZ356" s="249"/>
      <c r="UA356" s="249"/>
      <c r="UB356" s="249"/>
      <c r="UC356" s="249"/>
      <c r="UD356" s="249"/>
      <c r="UE356" s="249"/>
      <c r="UF356" s="249"/>
      <c r="UG356" s="249"/>
      <c r="UH356" s="249"/>
      <c r="UI356" s="249"/>
      <c r="UJ356" s="249"/>
      <c r="UK356" s="249"/>
      <c r="UL356" s="249"/>
      <c r="UM356" s="249"/>
      <c r="UN356" s="249"/>
      <c r="UO356" s="249"/>
      <c r="UP356" s="249"/>
      <c r="UQ356" s="249"/>
      <c r="UR356" s="249"/>
      <c r="US356" s="249"/>
      <c r="UT356" s="249"/>
      <c r="UU356" s="249"/>
      <c r="UV356" s="249"/>
      <c r="UW356" s="249"/>
      <c r="UX356" s="249"/>
      <c r="UY356" s="249"/>
      <c r="UZ356" s="249"/>
      <c r="VA356" s="249"/>
      <c r="VB356" s="249"/>
      <c r="VC356" s="249"/>
      <c r="VD356" s="249"/>
      <c r="VE356" s="249"/>
      <c r="VF356" s="249"/>
      <c r="VG356" s="249"/>
      <c r="VH356" s="249"/>
      <c r="VI356" s="249"/>
      <c r="VJ356" s="249"/>
      <c r="VK356" s="249"/>
      <c r="VL356" s="249"/>
      <c r="VM356" s="249"/>
      <c r="VN356" s="249"/>
      <c r="VO356" s="249"/>
      <c r="VP356" s="249"/>
      <c r="VQ356" s="249"/>
      <c r="VR356" s="249"/>
      <c r="VS356" s="249"/>
      <c r="VT356" s="249"/>
      <c r="VU356" s="249"/>
      <c r="VV356" s="249"/>
      <c r="VW356" s="249"/>
      <c r="VX356" s="249"/>
      <c r="VY356" s="249"/>
      <c r="VZ356" s="249"/>
      <c r="WA356" s="249"/>
      <c r="WB356" s="249"/>
      <c r="WC356" s="249"/>
      <c r="WD356" s="249"/>
      <c r="WE356" s="249"/>
      <c r="WF356" s="249"/>
      <c r="WG356" s="249"/>
      <c r="WH356" s="249"/>
      <c r="WI356" s="249"/>
      <c r="WJ356" s="249"/>
      <c r="WK356" s="249"/>
      <c r="WL356" s="249"/>
      <c r="WM356" s="249"/>
      <c r="WN356" s="249"/>
      <c r="WO356" s="249"/>
      <c r="WP356" s="249"/>
      <c r="WQ356" s="249"/>
      <c r="WR356" s="249"/>
      <c r="WS356" s="249"/>
      <c r="WT356" s="249"/>
      <c r="WU356" s="249"/>
      <c r="WV356" s="249"/>
      <c r="WW356" s="249"/>
      <c r="WX356" s="249"/>
      <c r="WY356" s="249"/>
      <c r="WZ356" s="249"/>
      <c r="XA356" s="249"/>
      <c r="XB356" s="249"/>
      <c r="XC356" s="249"/>
      <c r="XD356" s="249"/>
      <c r="XE356" s="249"/>
      <c r="XF356" s="249"/>
      <c r="XG356" s="249"/>
      <c r="XH356" s="249"/>
      <c r="XI356" s="249"/>
      <c r="XJ356" s="249"/>
      <c r="XK356" s="249"/>
      <c r="XL356" s="249"/>
      <c r="XM356" s="249"/>
      <c r="XN356" s="249"/>
      <c r="XO356" s="249"/>
      <c r="XP356" s="249"/>
      <c r="XQ356" s="249"/>
      <c r="XR356" s="249"/>
      <c r="XS356" s="249"/>
      <c r="XT356" s="249"/>
      <c r="XU356" s="249"/>
      <c r="XV356" s="249"/>
      <c r="XW356" s="249"/>
      <c r="XX356" s="249"/>
      <c r="XY356" s="249"/>
      <c r="XZ356" s="249"/>
      <c r="YA356" s="249"/>
      <c r="YB356" s="249"/>
      <c r="YC356" s="249"/>
      <c r="YD356" s="249"/>
      <c r="YE356" s="249"/>
      <c r="YF356" s="249"/>
      <c r="YG356" s="249"/>
      <c r="YH356" s="249"/>
      <c r="YI356" s="249"/>
      <c r="YJ356" s="249"/>
      <c r="YK356" s="249"/>
      <c r="YL356" s="249"/>
      <c r="YM356" s="249"/>
      <c r="YN356" s="249"/>
      <c r="YO356" s="249"/>
      <c r="YP356" s="249"/>
      <c r="YQ356" s="249"/>
      <c r="YR356" s="249"/>
      <c r="YS356" s="249"/>
      <c r="YT356" s="249"/>
      <c r="YU356" s="249"/>
      <c r="YV356" s="249"/>
      <c r="YW356" s="249"/>
      <c r="YX356" s="249"/>
      <c r="YY356" s="249"/>
      <c r="YZ356" s="249"/>
      <c r="ZA356" s="249"/>
      <c r="ZB356" s="249"/>
      <c r="ZC356" s="249"/>
      <c r="ZD356" s="249"/>
      <c r="ZE356" s="249"/>
      <c r="ZF356" s="249"/>
      <c r="ZG356" s="249"/>
      <c r="ZH356" s="249"/>
      <c r="ZI356" s="249"/>
      <c r="ZJ356" s="249"/>
      <c r="ZK356" s="249"/>
      <c r="ZL356" s="249"/>
      <c r="ZM356" s="249"/>
      <c r="ZN356" s="249"/>
      <c r="ZO356" s="249"/>
      <c r="ZP356" s="249"/>
      <c r="ZQ356" s="249"/>
      <c r="ZR356" s="249"/>
      <c r="ZS356" s="249"/>
      <c r="ZT356" s="249"/>
      <c r="ZU356" s="249"/>
      <c r="ZV356" s="249"/>
      <c r="ZW356" s="249"/>
      <c r="ZX356" s="249"/>
      <c r="ZY356" s="249"/>
      <c r="ZZ356" s="249"/>
      <c r="AAA356" s="249"/>
      <c r="AAB356" s="249"/>
      <c r="AAC356" s="249"/>
      <c r="AAD356" s="249"/>
      <c r="AAE356" s="249"/>
      <c r="AAF356" s="249"/>
      <c r="AAG356" s="249"/>
      <c r="AAH356" s="249"/>
      <c r="AAI356" s="249"/>
      <c r="AAJ356" s="249"/>
      <c r="AAK356" s="249"/>
      <c r="AAL356" s="249"/>
      <c r="AAM356" s="249"/>
      <c r="AAN356" s="249"/>
      <c r="AAO356" s="249"/>
      <c r="AAP356" s="249"/>
      <c r="AAQ356" s="249"/>
      <c r="AAR356" s="249"/>
      <c r="AAS356" s="249"/>
      <c r="AAT356" s="249"/>
      <c r="AAU356" s="249"/>
      <c r="AAV356" s="249"/>
      <c r="AAW356" s="249"/>
      <c r="AAX356" s="249"/>
      <c r="AAY356" s="249"/>
      <c r="AAZ356" s="249"/>
      <c r="ABA356" s="249"/>
      <c r="ABB356" s="249"/>
      <c r="ABC356" s="249"/>
      <c r="ABD356" s="249"/>
      <c r="ABE356" s="249"/>
      <c r="ABF356" s="249"/>
      <c r="ABG356" s="249"/>
      <c r="ABH356" s="249"/>
      <c r="ABI356" s="249"/>
      <c r="ABJ356" s="249"/>
      <c r="ABK356" s="249"/>
      <c r="ABL356" s="249"/>
      <c r="ABM356" s="249"/>
      <c r="ABN356" s="249"/>
      <c r="ABO356" s="249"/>
      <c r="ABP356" s="249"/>
      <c r="ABQ356" s="249"/>
      <c r="ABR356" s="249"/>
      <c r="ABS356" s="249"/>
      <c r="ABT356" s="249"/>
      <c r="ABU356" s="249"/>
      <c r="ABV356" s="249"/>
      <c r="ABW356" s="249"/>
      <c r="ABX356" s="249"/>
      <c r="ABY356" s="249"/>
      <c r="ABZ356" s="249"/>
      <c r="ACA356" s="249"/>
      <c r="ACB356" s="249"/>
      <c r="ACC356" s="249"/>
      <c r="ACD356" s="249"/>
      <c r="ACE356" s="249"/>
      <c r="ACF356" s="249"/>
      <c r="ACG356" s="249"/>
      <c r="ACH356" s="249"/>
      <c r="ACI356" s="249"/>
      <c r="ACJ356" s="249"/>
      <c r="ACK356" s="249"/>
      <c r="ACL356" s="249"/>
      <c r="ACM356" s="249"/>
      <c r="ACN356" s="249"/>
      <c r="ACO356" s="249"/>
      <c r="ACP356" s="249"/>
      <c r="ACQ356" s="249"/>
      <c r="ACR356" s="249"/>
      <c r="ACS356" s="249"/>
      <c r="ACT356" s="249"/>
      <c r="ACU356" s="249"/>
      <c r="ACV356" s="249"/>
      <c r="ACW356" s="249"/>
      <c r="ACX356" s="249"/>
      <c r="ACY356" s="249"/>
      <c r="ACZ356" s="249"/>
      <c r="ADA356" s="249"/>
      <c r="ADB356" s="249"/>
      <c r="ADC356" s="249"/>
      <c r="ADD356" s="249"/>
      <c r="ADE356" s="249"/>
      <c r="ADF356" s="249"/>
      <c r="ADG356" s="249"/>
      <c r="ADH356" s="249"/>
      <c r="ADI356" s="249"/>
      <c r="ADJ356" s="249"/>
      <c r="ADK356" s="249"/>
      <c r="ADL356" s="249"/>
      <c r="ADM356" s="249"/>
      <c r="ADN356" s="249"/>
      <c r="ADO356" s="249"/>
      <c r="ADP356" s="249"/>
      <c r="ADQ356" s="249"/>
      <c r="ADR356" s="249"/>
      <c r="ADS356" s="249"/>
      <c r="ADT356" s="249"/>
      <c r="ADU356" s="249"/>
      <c r="ADV356" s="249"/>
      <c r="ADW356" s="249"/>
      <c r="ADX356" s="249"/>
      <c r="ADY356" s="249"/>
      <c r="ADZ356" s="249"/>
      <c r="AEA356" s="249"/>
      <c r="AEB356" s="249"/>
      <c r="AEC356" s="249"/>
      <c r="AED356" s="249"/>
      <c r="AEE356" s="249"/>
      <c r="AEF356" s="249"/>
      <c r="AEG356" s="249"/>
      <c r="AEH356" s="249"/>
      <c r="AEI356" s="249"/>
      <c r="AEJ356" s="249"/>
      <c r="AEK356" s="249"/>
      <c r="AEL356" s="249"/>
      <c r="AEM356" s="249"/>
      <c r="AEN356" s="249"/>
      <c r="AEO356" s="249"/>
      <c r="AEP356" s="249"/>
      <c r="AEQ356" s="249"/>
      <c r="AER356" s="249"/>
      <c r="AES356" s="249"/>
      <c r="AET356" s="249"/>
      <c r="AEU356" s="249"/>
      <c r="AEV356" s="249"/>
      <c r="AEW356" s="249"/>
      <c r="AEX356" s="249"/>
      <c r="AEY356" s="249"/>
      <c r="AEZ356" s="249"/>
      <c r="AFA356" s="249"/>
      <c r="AFB356" s="249"/>
      <c r="AFC356" s="249"/>
      <c r="AFD356" s="249"/>
      <c r="AFE356" s="249"/>
      <c r="AFF356" s="249"/>
      <c r="AFG356" s="249"/>
      <c r="AFH356" s="249"/>
      <c r="AFI356" s="249"/>
      <c r="AFJ356" s="249"/>
      <c r="AFK356" s="249"/>
      <c r="AFL356" s="249"/>
      <c r="AFM356" s="249"/>
      <c r="AFN356" s="249"/>
      <c r="AFO356" s="249"/>
      <c r="AFP356" s="249"/>
      <c r="AFQ356" s="249"/>
      <c r="AFR356" s="249"/>
      <c r="AFS356" s="249"/>
      <c r="AFT356" s="249"/>
      <c r="AFU356" s="249"/>
      <c r="AFV356" s="249"/>
      <c r="AFW356" s="249"/>
      <c r="AFX356" s="249"/>
      <c r="AFY356" s="249"/>
      <c r="AFZ356" s="249"/>
      <c r="AGA356" s="249"/>
      <c r="AGB356" s="249"/>
      <c r="AGC356" s="249"/>
      <c r="AGD356" s="249"/>
      <c r="AGE356" s="249"/>
      <c r="AGF356" s="249"/>
      <c r="AGG356" s="249"/>
      <c r="AGH356" s="249"/>
      <c r="AGI356" s="249"/>
      <c r="AGJ356" s="249"/>
      <c r="AGK356" s="249"/>
      <c r="AGL356" s="249"/>
      <c r="AGM356" s="249"/>
      <c r="AGN356" s="249"/>
      <c r="AGO356" s="249"/>
      <c r="AGP356" s="249"/>
      <c r="AGQ356" s="249"/>
      <c r="AGR356" s="249"/>
      <c r="AGS356" s="249"/>
      <c r="AGT356" s="249"/>
      <c r="AGU356" s="249"/>
      <c r="AGV356" s="249"/>
      <c r="AGW356" s="249"/>
      <c r="AGX356" s="249"/>
      <c r="AGY356" s="249"/>
      <c r="AGZ356" s="249"/>
      <c r="AHA356" s="249"/>
      <c r="AHB356" s="249"/>
      <c r="AHC356" s="249"/>
      <c r="AHD356" s="249"/>
      <c r="AHE356" s="249"/>
      <c r="AHF356" s="249"/>
      <c r="AHG356" s="249"/>
      <c r="AHH356" s="249"/>
      <c r="AHI356" s="249"/>
      <c r="AHJ356" s="249"/>
      <c r="AHK356" s="249"/>
      <c r="AHL356" s="249"/>
      <c r="AHM356" s="249"/>
      <c r="AHN356" s="249"/>
      <c r="AHO356" s="249"/>
      <c r="AHP356" s="249"/>
      <c r="AHQ356" s="249"/>
      <c r="AHR356" s="249"/>
      <c r="AHS356" s="249"/>
      <c r="AHT356" s="249"/>
      <c r="AHU356" s="249"/>
      <c r="AHV356" s="249"/>
      <c r="AHW356" s="249"/>
      <c r="AHX356" s="249"/>
      <c r="AHY356" s="249"/>
      <c r="AHZ356" s="249"/>
      <c r="AIA356" s="249"/>
      <c r="AIB356" s="249"/>
      <c r="AIC356" s="249"/>
      <c r="AID356" s="249"/>
      <c r="AIE356" s="249"/>
      <c r="AIF356" s="249"/>
      <c r="AIG356" s="249"/>
      <c r="AIH356" s="249"/>
      <c r="AII356" s="249"/>
      <c r="AIJ356" s="249"/>
      <c r="AIK356" s="249"/>
      <c r="AIL356" s="249"/>
      <c r="AIM356" s="249"/>
      <c r="AIN356" s="249"/>
      <c r="AIO356" s="249"/>
      <c r="AIP356" s="249"/>
      <c r="AIQ356" s="249"/>
      <c r="AIR356" s="249"/>
      <c r="AIS356" s="249"/>
      <c r="AIT356" s="249"/>
      <c r="AIU356" s="249"/>
      <c r="AIV356" s="249"/>
      <c r="AIW356" s="249"/>
      <c r="AIX356" s="249"/>
      <c r="AIY356" s="249"/>
      <c r="AIZ356" s="249"/>
      <c r="AJA356" s="249"/>
      <c r="AJB356" s="249"/>
      <c r="AJC356" s="249"/>
      <c r="AJD356" s="249"/>
      <c r="AJE356" s="249"/>
      <c r="AJF356" s="249"/>
      <c r="AJG356" s="249"/>
      <c r="AJH356" s="249"/>
      <c r="AJI356" s="249"/>
      <c r="AJJ356" s="249"/>
      <c r="AJK356" s="249"/>
      <c r="AJL356" s="249"/>
      <c r="AJM356" s="249"/>
      <c r="AJN356" s="249"/>
      <c r="AJO356" s="249"/>
      <c r="AJP356" s="249"/>
      <c r="AJQ356" s="249"/>
      <c r="AJR356" s="249"/>
      <c r="AJS356" s="249"/>
      <c r="AJT356" s="249"/>
      <c r="AJU356" s="249"/>
      <c r="AJV356" s="249"/>
      <c r="AJW356" s="249"/>
      <c r="AJX356" s="249"/>
      <c r="AJY356" s="249"/>
      <c r="AJZ356" s="249"/>
      <c r="AKA356" s="249"/>
      <c r="AKB356" s="249"/>
      <c r="AKC356" s="249"/>
      <c r="AKD356" s="249"/>
      <c r="AKE356" s="249"/>
      <c r="AKF356" s="249"/>
      <c r="AKG356" s="249"/>
      <c r="AKH356" s="249"/>
      <c r="AKI356" s="249"/>
      <c r="AKJ356" s="249"/>
      <c r="AKK356" s="249"/>
      <c r="AKL356" s="249"/>
      <c r="AKM356" s="249"/>
      <c r="AKN356" s="249"/>
      <c r="AKO356" s="249"/>
      <c r="AKP356" s="249"/>
      <c r="AKQ356" s="249"/>
      <c r="AKR356" s="249"/>
      <c r="AKS356" s="249"/>
      <c r="AKT356" s="249"/>
      <c r="AKU356" s="249"/>
      <c r="AKV356" s="249"/>
      <c r="AKW356" s="249"/>
      <c r="AKX356" s="249"/>
      <c r="AKY356" s="249"/>
      <c r="AKZ356" s="249"/>
      <c r="ALA356" s="249"/>
      <c r="ALB356" s="249"/>
      <c r="ALC356" s="249"/>
      <c r="ALD356" s="249"/>
      <c r="ALE356" s="249"/>
      <c r="ALF356" s="249"/>
      <c r="ALG356" s="249"/>
      <c r="ALH356" s="249"/>
      <c r="ALI356" s="249"/>
      <c r="ALJ356" s="249"/>
      <c r="ALK356" s="249"/>
      <c r="ALL356" s="249"/>
      <c r="ALM356" s="249"/>
      <c r="ALN356" s="249"/>
      <c r="ALO356" s="249"/>
      <c r="ALP356" s="249"/>
      <c r="ALQ356" s="249"/>
      <c r="ALR356" s="249"/>
      <c r="ALS356" s="249"/>
      <c r="ALT356" s="249"/>
      <c r="ALU356" s="249"/>
      <c r="ALV356" s="249"/>
      <c r="ALW356" s="249"/>
      <c r="ALX356" s="249"/>
      <c r="ALY356" s="249"/>
      <c r="ALZ356" s="249"/>
      <c r="AMA356" s="249"/>
      <c r="AMB356" s="249"/>
      <c r="AMC356" s="249"/>
      <c r="AMD356" s="249"/>
      <c r="AME356" s="249"/>
      <c r="AMF356" s="249"/>
      <c r="AMG356" s="249"/>
      <c r="AMH356" s="249"/>
      <c r="AMI356" s="249"/>
      <c r="AMJ356" s="249"/>
      <c r="AMK356" s="249"/>
      <c r="AML356" s="249"/>
      <c r="AMM356" s="249"/>
      <c r="AMN356" s="249"/>
      <c r="AMO356" s="249"/>
      <c r="AMP356" s="249"/>
      <c r="AMQ356" s="249"/>
      <c r="AMR356" s="249"/>
      <c r="AMS356" s="249"/>
      <c r="AMT356" s="249"/>
      <c r="AMU356" s="249"/>
      <c r="AMV356" s="249"/>
      <c r="AMW356" s="249"/>
      <c r="AMX356" s="249"/>
      <c r="AMY356" s="249"/>
      <c r="AMZ356" s="249"/>
      <c r="ANA356" s="249"/>
      <c r="ANB356" s="249"/>
      <c r="ANC356" s="249"/>
      <c r="AND356" s="249"/>
      <c r="ANE356" s="249"/>
      <c r="ANF356" s="249"/>
      <c r="ANG356" s="249"/>
      <c r="ANH356" s="249"/>
      <c r="ANI356" s="249"/>
      <c r="ANJ356" s="249"/>
      <c r="ANK356" s="249"/>
      <c r="ANL356" s="249"/>
      <c r="ANM356" s="249"/>
      <c r="ANN356" s="249"/>
      <c r="ANO356" s="249"/>
      <c r="ANP356" s="249"/>
      <c r="ANQ356" s="249"/>
      <c r="ANR356" s="249"/>
      <c r="ANS356" s="249"/>
      <c r="ANT356" s="249"/>
      <c r="ANU356" s="249"/>
      <c r="ANV356" s="249"/>
      <c r="ANW356" s="249"/>
      <c r="ANX356" s="249"/>
      <c r="ANY356" s="249"/>
      <c r="ANZ356" s="249"/>
      <c r="AOA356" s="249"/>
      <c r="AOB356" s="249"/>
      <c r="AOC356" s="249"/>
      <c r="AOD356" s="249"/>
      <c r="AOE356" s="249"/>
      <c r="AOF356" s="249"/>
      <c r="AOG356" s="249"/>
      <c r="AOH356" s="249"/>
      <c r="AOI356" s="249"/>
      <c r="AOJ356" s="249"/>
      <c r="AOK356" s="249"/>
      <c r="AOL356" s="249"/>
      <c r="AOM356" s="249"/>
      <c r="AON356" s="249"/>
      <c r="AOO356" s="249"/>
      <c r="AOP356" s="249"/>
      <c r="AOQ356" s="249"/>
      <c r="AOR356" s="249"/>
      <c r="AOS356" s="249"/>
      <c r="AOT356" s="249"/>
      <c r="AOU356" s="249"/>
      <c r="AOV356" s="249"/>
      <c r="AOW356" s="249"/>
      <c r="AOX356" s="249"/>
      <c r="AOY356" s="249"/>
      <c r="AOZ356" s="249"/>
      <c r="APA356" s="249"/>
      <c r="APB356" s="249"/>
      <c r="APC356" s="249"/>
      <c r="APD356" s="249"/>
      <c r="APE356" s="249"/>
      <c r="APF356" s="249"/>
      <c r="APG356" s="249"/>
      <c r="APH356" s="249"/>
      <c r="API356" s="249"/>
      <c r="APJ356" s="249"/>
      <c r="APK356" s="249"/>
      <c r="APL356" s="249"/>
      <c r="APM356" s="249"/>
      <c r="APN356" s="249"/>
      <c r="APO356" s="249"/>
      <c r="APP356" s="249"/>
    </row>
    <row r="357" spans="1:1108" s="252" customFormat="1">
      <c r="A357" s="42">
        <v>640</v>
      </c>
      <c r="B357" s="168">
        <v>343</v>
      </c>
      <c r="C357" s="102" t="s">
        <v>597</v>
      </c>
      <c r="D357" s="174" t="s">
        <v>1559</v>
      </c>
      <c r="E357" s="74" t="s">
        <v>1511</v>
      </c>
      <c r="F357" s="302" t="s">
        <v>1794</v>
      </c>
      <c r="G357" s="310" t="s">
        <v>1793</v>
      </c>
      <c r="H357" s="310" t="s">
        <v>1796</v>
      </c>
      <c r="I357" s="310" t="s">
        <v>1795</v>
      </c>
      <c r="J357" s="173" t="s">
        <v>1564</v>
      </c>
      <c r="K357" s="173" t="s">
        <v>1565</v>
      </c>
      <c r="L357" s="74" t="s">
        <v>1566</v>
      </c>
      <c r="M357" s="10" t="s">
        <v>1567</v>
      </c>
      <c r="N357" s="74" t="s">
        <v>1797</v>
      </c>
      <c r="O357" s="177"/>
      <c r="P357" s="401">
        <v>80</v>
      </c>
      <c r="Q357" s="401" t="s">
        <v>0</v>
      </c>
      <c r="R357" s="401"/>
      <c r="S357" s="109" t="s">
        <v>0</v>
      </c>
      <c r="T357" s="109"/>
      <c r="U357" s="109" t="s">
        <v>0</v>
      </c>
      <c r="V357" s="109">
        <v>12.5</v>
      </c>
      <c r="W357" s="109" t="s">
        <v>0</v>
      </c>
      <c r="X357" s="109">
        <v>7</v>
      </c>
      <c r="Y357" s="109" t="s">
        <v>0</v>
      </c>
      <c r="Z357" s="109"/>
      <c r="AA357" s="109" t="s">
        <v>0</v>
      </c>
      <c r="AB357" s="109"/>
      <c r="AC357" s="109" t="s">
        <v>0</v>
      </c>
      <c r="AD357" s="109"/>
      <c r="AE357" s="109" t="s">
        <v>0</v>
      </c>
      <c r="AF357" s="77"/>
      <c r="AG357" s="78"/>
      <c r="AH357" s="78"/>
      <c r="AI357" s="77" t="s">
        <v>0</v>
      </c>
      <c r="AJ357" s="78"/>
      <c r="AK357" s="78"/>
      <c r="AL357" s="25" t="s">
        <v>11</v>
      </c>
      <c r="AM357" s="25"/>
      <c r="AN357" s="25"/>
      <c r="AO357" s="25"/>
      <c r="AP357" s="111">
        <v>1</v>
      </c>
      <c r="AQ357" s="111" t="s">
        <v>7</v>
      </c>
      <c r="AR357" s="83"/>
      <c r="AS357" s="83"/>
      <c r="AT357" s="265"/>
      <c r="AU357" s="266"/>
      <c r="AV357" s="266"/>
      <c r="AW357" s="74" t="s">
        <v>206</v>
      </c>
      <c r="AX357" s="74" t="s">
        <v>207</v>
      </c>
      <c r="AY357" s="74" t="s">
        <v>208</v>
      </c>
      <c r="AZ357" s="74" t="s">
        <v>209</v>
      </c>
      <c r="BA357" s="152" t="s">
        <v>210</v>
      </c>
      <c r="BB357" s="86" t="s">
        <v>211</v>
      </c>
      <c r="BC357" s="86" t="s">
        <v>212</v>
      </c>
      <c r="BD357" s="86" t="s">
        <v>213</v>
      </c>
      <c r="BE357" s="87" t="s">
        <v>1511</v>
      </c>
      <c r="BF357" s="96" t="s">
        <v>170</v>
      </c>
      <c r="BG357" s="96" t="s">
        <v>169</v>
      </c>
      <c r="BH357" s="96" t="s">
        <v>89</v>
      </c>
      <c r="BI357" s="249"/>
      <c r="BJ357" s="249"/>
      <c r="BK357" s="249"/>
      <c r="BL357" s="249"/>
      <c r="BM357" s="155" t="s">
        <v>215</v>
      </c>
      <c r="BN357" s="154" t="s">
        <v>216</v>
      </c>
      <c r="BO357" s="154" t="s">
        <v>217</v>
      </c>
      <c r="BP357" s="154" t="s">
        <v>218</v>
      </c>
      <c r="BQ357" s="154" t="s">
        <v>266</v>
      </c>
      <c r="BR357" s="154" t="s">
        <v>267</v>
      </c>
      <c r="BS357" s="121" t="s">
        <v>268</v>
      </c>
      <c r="BT357" s="121" t="s">
        <v>269</v>
      </c>
      <c r="BU357" s="121" t="s">
        <v>215</v>
      </c>
      <c r="BV357" s="121" t="s">
        <v>216</v>
      </c>
      <c r="BW357" s="121" t="s">
        <v>217</v>
      </c>
      <c r="BX357" s="121" t="s">
        <v>218</v>
      </c>
      <c r="BY357" s="121" t="s">
        <v>414</v>
      </c>
      <c r="BZ357" s="155" t="s">
        <v>415</v>
      </c>
      <c r="CA357" s="268" t="s">
        <v>416</v>
      </c>
      <c r="CB357" s="268" t="s">
        <v>417</v>
      </c>
      <c r="CC357" s="154"/>
      <c r="CD357" s="155"/>
      <c r="CE357" s="155"/>
      <c r="CF357" s="154"/>
      <c r="CG357" s="154"/>
      <c r="CH357" s="154"/>
      <c r="CI357" s="154"/>
      <c r="CJ357" s="154"/>
      <c r="CK357" s="91"/>
      <c r="CL357" s="91"/>
      <c r="CM357" s="91"/>
      <c r="CN357" s="91"/>
      <c r="CO357" s="91"/>
      <c r="CP357" s="91"/>
      <c r="CQ357" s="91"/>
      <c r="CR357" s="91"/>
      <c r="CS357" s="91"/>
      <c r="CT357" s="91"/>
      <c r="CU357" s="91"/>
      <c r="CV357" s="91"/>
      <c r="CW357" s="91"/>
      <c r="CX357" s="91"/>
      <c r="CY357" s="91"/>
      <c r="CZ357" s="91"/>
      <c r="DA357" s="92"/>
      <c r="DB357" s="92"/>
      <c r="DC357" s="92"/>
      <c r="DD357" s="92"/>
      <c r="DE357" s="91" t="s">
        <v>12</v>
      </c>
      <c r="DF357" s="92"/>
      <c r="DG357" s="91"/>
      <c r="DH357" s="91"/>
      <c r="DI357" s="92"/>
      <c r="DJ357" s="91"/>
      <c r="DK357" s="91"/>
      <c r="DL357" s="91"/>
      <c r="DM357" s="127" t="s">
        <v>414</v>
      </c>
      <c r="DN357" s="127" t="s">
        <v>422</v>
      </c>
      <c r="DO357" s="127" t="s">
        <v>755</v>
      </c>
      <c r="DP357" s="127" t="s">
        <v>424</v>
      </c>
      <c r="DQ357" s="91"/>
      <c r="DR357" s="91"/>
      <c r="DS357" s="91"/>
      <c r="DT357" s="91"/>
      <c r="DU357" s="91"/>
      <c r="DV357" s="91"/>
      <c r="DW357" s="91"/>
      <c r="DX357" s="91"/>
      <c r="DY357" s="91"/>
      <c r="DZ357" s="91"/>
      <c r="EA357" s="91"/>
      <c r="EB357" s="91"/>
      <c r="EC357" s="91"/>
      <c r="ED357" s="91"/>
      <c r="EE357" s="91"/>
      <c r="EF357" s="91"/>
      <c r="EG357" s="94"/>
      <c r="EH357" s="94"/>
      <c r="EI357" s="95"/>
      <c r="EJ357" s="95"/>
      <c r="EK357" s="96"/>
      <c r="EL357" s="74"/>
      <c r="EM357" s="74"/>
      <c r="EN357" s="137"/>
      <c r="EO357" s="185"/>
      <c r="EP357" s="185"/>
      <c r="EQ357" s="185" t="s">
        <v>1568</v>
      </c>
      <c r="ER357" s="185" t="s">
        <v>1569</v>
      </c>
      <c r="ES357" s="185" t="s">
        <v>1570</v>
      </c>
      <c r="ET357" s="185"/>
      <c r="EU357" s="185"/>
      <c r="EV357" s="137"/>
      <c r="EW357" s="137"/>
      <c r="EX357" s="356" t="s">
        <v>1799</v>
      </c>
      <c r="EY357" s="356"/>
      <c r="EZ357" s="356" t="s">
        <v>1800</v>
      </c>
      <c r="FA357" s="356" t="s">
        <v>596</v>
      </c>
      <c r="FB357" s="356" t="s">
        <v>656</v>
      </c>
      <c r="FC357" s="356"/>
      <c r="FD357" s="356" t="s">
        <v>1801</v>
      </c>
      <c r="FE357" s="356" t="s">
        <v>1802</v>
      </c>
      <c r="FF357" s="248"/>
      <c r="FG357" s="248"/>
      <c r="FH357" s="248"/>
      <c r="FI357" s="240">
        <v>116214</v>
      </c>
      <c r="FJ357" s="409" t="s">
        <v>593</v>
      </c>
      <c r="FK357" s="240">
        <v>49108</v>
      </c>
      <c r="FL357" s="135">
        <v>1</v>
      </c>
      <c r="FM357" s="136"/>
      <c r="FN357" s="136"/>
      <c r="FO357" s="136"/>
      <c r="FP357" s="136"/>
      <c r="FQ357" s="136"/>
      <c r="FR357" s="136"/>
      <c r="FS357" s="136"/>
      <c r="FT357" s="136"/>
      <c r="FU357" s="136"/>
      <c r="FV357" s="136"/>
      <c r="FW357" s="249"/>
      <c r="FX357" s="249"/>
      <c r="FY357" s="249"/>
      <c r="FZ357" s="249"/>
      <c r="GA357" s="249"/>
      <c r="GB357" s="249"/>
      <c r="GC357" s="249"/>
      <c r="GD357" s="249"/>
      <c r="GE357" s="249"/>
      <c r="GF357" s="249"/>
      <c r="GG357" s="249"/>
      <c r="GH357" s="249"/>
      <c r="GI357" s="249"/>
      <c r="GJ357" s="249"/>
      <c r="GK357" s="249"/>
      <c r="GL357" s="249"/>
      <c r="GM357" s="249"/>
      <c r="GN357" s="249"/>
      <c r="GO357" s="249"/>
      <c r="GP357" s="249"/>
      <c r="GQ357" s="249"/>
      <c r="GR357" s="249"/>
      <c r="GS357" s="249"/>
      <c r="GT357" s="249"/>
      <c r="GU357" s="249"/>
      <c r="GV357" s="249"/>
      <c r="GW357" s="249"/>
      <c r="GX357" s="249"/>
      <c r="GY357" s="249"/>
      <c r="GZ357" s="249"/>
      <c r="HA357" s="249"/>
      <c r="HB357" s="249"/>
      <c r="HC357" s="249"/>
      <c r="HD357" s="249"/>
      <c r="HE357" s="249"/>
      <c r="HF357" s="249"/>
      <c r="HG357" s="249"/>
      <c r="HH357" s="249"/>
      <c r="HI357" s="249"/>
      <c r="HJ357" s="249"/>
      <c r="HK357" s="249"/>
      <c r="HL357" s="249"/>
      <c r="HM357" s="249"/>
      <c r="HN357" s="249"/>
      <c r="HO357" s="249"/>
      <c r="HP357" s="249"/>
      <c r="HQ357" s="249"/>
      <c r="HR357" s="249"/>
      <c r="HS357" s="249"/>
      <c r="HT357" s="249"/>
      <c r="HU357" s="249"/>
      <c r="HV357" s="249"/>
      <c r="HW357" s="249"/>
      <c r="HX357" s="249"/>
      <c r="HY357" s="249"/>
      <c r="HZ357" s="249"/>
      <c r="IA357" s="249"/>
      <c r="IB357" s="249"/>
      <c r="IC357" s="249"/>
      <c r="ID357" s="249"/>
      <c r="IE357" s="249"/>
      <c r="IF357" s="249"/>
      <c r="IG357" s="249"/>
      <c r="IH357" s="249"/>
      <c r="II357" s="249"/>
      <c r="IJ357" s="249"/>
      <c r="IK357" s="249"/>
      <c r="IL357" s="249"/>
      <c r="IM357" s="249"/>
      <c r="IN357" s="249"/>
      <c r="IO357" s="249"/>
      <c r="IP357" s="249"/>
      <c r="IQ357" s="249"/>
      <c r="IR357" s="249"/>
      <c r="IS357" s="249"/>
      <c r="IT357" s="249"/>
      <c r="IU357" s="249"/>
      <c r="IV357" s="249"/>
      <c r="IW357" s="249"/>
      <c r="IX357" s="249"/>
      <c r="IY357" s="249"/>
      <c r="IZ357" s="249"/>
      <c r="JA357" s="249"/>
      <c r="JB357" s="249"/>
      <c r="JC357" s="249"/>
      <c r="JD357" s="249"/>
      <c r="JE357" s="249"/>
      <c r="JF357" s="249"/>
      <c r="JG357" s="249"/>
      <c r="JH357" s="249"/>
      <c r="JI357" s="249"/>
      <c r="JJ357" s="249"/>
      <c r="JK357" s="249"/>
      <c r="JL357" s="249"/>
      <c r="JM357" s="249"/>
      <c r="JN357" s="249"/>
      <c r="JO357" s="249"/>
      <c r="JP357" s="249"/>
      <c r="JQ357" s="249"/>
      <c r="JR357" s="249"/>
      <c r="JS357" s="249"/>
      <c r="JT357" s="249"/>
      <c r="JU357" s="249"/>
      <c r="JV357" s="249"/>
      <c r="JW357" s="249"/>
      <c r="JX357" s="249"/>
      <c r="JY357" s="249"/>
      <c r="JZ357" s="249"/>
      <c r="KA357" s="249"/>
      <c r="KB357" s="249"/>
      <c r="KC357" s="249"/>
      <c r="KD357" s="249"/>
      <c r="KE357" s="249"/>
      <c r="KF357" s="249"/>
      <c r="KG357" s="249"/>
      <c r="KH357" s="249"/>
      <c r="KI357" s="249"/>
      <c r="KJ357" s="249"/>
      <c r="KK357" s="249"/>
      <c r="KL357" s="249"/>
      <c r="KM357" s="249"/>
      <c r="KN357" s="249"/>
      <c r="KO357" s="249"/>
      <c r="KP357" s="249"/>
      <c r="KQ357" s="249"/>
      <c r="KR357" s="249"/>
      <c r="KS357" s="249"/>
      <c r="KT357" s="249"/>
      <c r="KU357" s="249"/>
      <c r="KV357" s="249"/>
      <c r="KW357" s="249"/>
      <c r="KX357" s="249"/>
      <c r="KY357" s="249"/>
      <c r="KZ357" s="249"/>
      <c r="LA357" s="249"/>
      <c r="LB357" s="249"/>
      <c r="LC357" s="249"/>
      <c r="LD357" s="249"/>
      <c r="LE357" s="249"/>
      <c r="LF357" s="249"/>
      <c r="LG357" s="249"/>
      <c r="LH357" s="249"/>
      <c r="LI357" s="249"/>
      <c r="LJ357" s="249"/>
      <c r="LK357" s="249"/>
      <c r="LL357" s="249"/>
      <c r="LM357" s="249"/>
      <c r="LN357" s="249"/>
      <c r="LO357" s="249"/>
      <c r="LP357" s="249"/>
      <c r="LQ357" s="249"/>
      <c r="LR357" s="249"/>
      <c r="LS357" s="249"/>
      <c r="LT357" s="249"/>
      <c r="LU357" s="249"/>
      <c r="LV357" s="249"/>
      <c r="LW357" s="249"/>
      <c r="LX357" s="249"/>
      <c r="LY357" s="249"/>
      <c r="LZ357" s="249"/>
      <c r="MA357" s="249"/>
      <c r="MB357" s="249"/>
      <c r="MC357" s="249"/>
      <c r="MD357" s="249"/>
      <c r="ME357" s="249"/>
      <c r="MF357" s="249"/>
      <c r="MG357" s="249"/>
      <c r="MH357" s="249"/>
      <c r="MI357" s="249"/>
      <c r="MJ357" s="249"/>
      <c r="MK357" s="249"/>
      <c r="ML357" s="249"/>
      <c r="MM357" s="249"/>
      <c r="MN357" s="249"/>
      <c r="MO357" s="249"/>
      <c r="MP357" s="249"/>
      <c r="MQ357" s="249"/>
      <c r="MR357" s="249"/>
      <c r="MS357" s="249"/>
      <c r="MT357" s="249"/>
      <c r="MU357" s="249"/>
      <c r="MV357" s="249"/>
      <c r="MW357" s="249"/>
      <c r="MX357" s="249"/>
      <c r="MY357" s="249"/>
      <c r="MZ357" s="249"/>
      <c r="NA357" s="249"/>
      <c r="NB357" s="249"/>
      <c r="NC357" s="249"/>
      <c r="ND357" s="249"/>
      <c r="NE357" s="249"/>
      <c r="NF357" s="249"/>
      <c r="NG357" s="249"/>
      <c r="NH357" s="249"/>
      <c r="NI357" s="249"/>
      <c r="NJ357" s="249"/>
      <c r="NK357" s="249"/>
      <c r="NL357" s="249"/>
      <c r="NM357" s="249"/>
      <c r="NN357" s="249"/>
      <c r="NO357" s="249"/>
      <c r="NP357" s="249"/>
      <c r="NQ357" s="249"/>
      <c r="NR357" s="249"/>
      <c r="NS357" s="249"/>
      <c r="NT357" s="249"/>
      <c r="NU357" s="249"/>
      <c r="NV357" s="249"/>
      <c r="NW357" s="249"/>
      <c r="NX357" s="249"/>
      <c r="NY357" s="249"/>
      <c r="NZ357" s="249"/>
      <c r="OA357" s="249"/>
      <c r="OB357" s="249"/>
      <c r="OC357" s="249"/>
      <c r="OD357" s="249"/>
      <c r="OE357" s="249"/>
      <c r="OF357" s="249"/>
      <c r="OG357" s="249"/>
      <c r="OH357" s="249"/>
      <c r="OI357" s="249"/>
      <c r="OJ357" s="249"/>
      <c r="OK357" s="249"/>
      <c r="OL357" s="249"/>
      <c r="OM357" s="249"/>
      <c r="ON357" s="249"/>
      <c r="OO357" s="249"/>
      <c r="OP357" s="249"/>
      <c r="OQ357" s="249"/>
      <c r="OR357" s="249"/>
      <c r="OS357" s="249"/>
      <c r="OT357" s="249"/>
      <c r="OU357" s="249"/>
      <c r="OV357" s="249"/>
      <c r="OW357" s="249"/>
      <c r="OX357" s="249"/>
      <c r="OY357" s="249"/>
      <c r="OZ357" s="249"/>
      <c r="PA357" s="249"/>
      <c r="PB357" s="249"/>
      <c r="PC357" s="249"/>
      <c r="PD357" s="249"/>
      <c r="PE357" s="249"/>
      <c r="PF357" s="249"/>
      <c r="PG357" s="249"/>
      <c r="PH357" s="249"/>
      <c r="PI357" s="249"/>
      <c r="PJ357" s="249"/>
      <c r="PK357" s="249"/>
      <c r="PL357" s="249"/>
      <c r="PM357" s="249"/>
      <c r="PN357" s="249"/>
      <c r="PO357" s="249"/>
      <c r="PP357" s="249"/>
      <c r="PQ357" s="249"/>
      <c r="PR357" s="249"/>
      <c r="PS357" s="249"/>
      <c r="PT357" s="249"/>
      <c r="PU357" s="249"/>
      <c r="PV357" s="249"/>
      <c r="PW357" s="249"/>
      <c r="PX357" s="249"/>
      <c r="PY357" s="249"/>
      <c r="PZ357" s="249"/>
      <c r="QA357" s="249"/>
      <c r="QB357" s="249"/>
      <c r="QC357" s="249"/>
      <c r="QD357" s="249"/>
      <c r="QE357" s="249"/>
      <c r="QF357" s="249"/>
      <c r="QG357" s="249"/>
      <c r="QH357" s="249"/>
      <c r="QI357" s="249"/>
      <c r="QJ357" s="249"/>
      <c r="QK357" s="249"/>
      <c r="QL357" s="249"/>
      <c r="QM357" s="249"/>
      <c r="QN357" s="249"/>
      <c r="QO357" s="249"/>
      <c r="QP357" s="249"/>
      <c r="QQ357" s="249"/>
      <c r="QR357" s="249"/>
      <c r="QS357" s="249"/>
      <c r="QT357" s="249"/>
      <c r="QU357" s="249"/>
      <c r="QV357" s="249"/>
      <c r="QW357" s="249"/>
      <c r="QX357" s="249"/>
      <c r="QY357" s="249"/>
      <c r="QZ357" s="249"/>
      <c r="RA357" s="249"/>
      <c r="RB357" s="249"/>
      <c r="RC357" s="249"/>
      <c r="RD357" s="249"/>
      <c r="RE357" s="249"/>
      <c r="RF357" s="249"/>
      <c r="RG357" s="249"/>
      <c r="RH357" s="249"/>
      <c r="RI357" s="249"/>
      <c r="RJ357" s="249"/>
      <c r="RK357" s="249"/>
      <c r="RL357" s="249"/>
      <c r="RM357" s="249"/>
      <c r="RN357" s="249"/>
      <c r="RO357" s="249"/>
      <c r="RP357" s="249"/>
      <c r="RQ357" s="249"/>
      <c r="RR357" s="249"/>
      <c r="RS357" s="249"/>
      <c r="RT357" s="249"/>
      <c r="RU357" s="249"/>
      <c r="RV357" s="249"/>
      <c r="RW357" s="249"/>
      <c r="RX357" s="249"/>
      <c r="RY357" s="249"/>
      <c r="RZ357" s="249"/>
      <c r="SA357" s="249"/>
      <c r="SB357" s="249"/>
      <c r="SC357" s="249"/>
      <c r="SD357" s="249"/>
      <c r="SE357" s="249"/>
      <c r="SF357" s="249"/>
      <c r="SG357" s="249"/>
      <c r="SH357" s="249"/>
      <c r="SI357" s="249"/>
      <c r="SJ357" s="249"/>
      <c r="SK357" s="249"/>
      <c r="SL357" s="249"/>
      <c r="SM357" s="249"/>
      <c r="SN357" s="249"/>
      <c r="SO357" s="249"/>
      <c r="SP357" s="249"/>
      <c r="SQ357" s="249"/>
      <c r="SR357" s="249"/>
      <c r="SS357" s="249"/>
      <c r="ST357" s="249"/>
      <c r="SU357" s="249"/>
      <c r="SV357" s="249"/>
      <c r="SW357" s="249"/>
      <c r="SX357" s="249"/>
      <c r="SY357" s="249"/>
      <c r="SZ357" s="249"/>
      <c r="TA357" s="249"/>
      <c r="TB357" s="249"/>
      <c r="TC357" s="249"/>
      <c r="TD357" s="249"/>
      <c r="TE357" s="249"/>
      <c r="TF357" s="249"/>
      <c r="TG357" s="249"/>
      <c r="TH357" s="249"/>
      <c r="TI357" s="249"/>
      <c r="TJ357" s="249"/>
      <c r="TK357" s="249"/>
      <c r="TL357" s="249"/>
      <c r="TM357" s="249"/>
      <c r="TN357" s="249"/>
      <c r="TO357" s="249"/>
      <c r="TP357" s="249"/>
      <c r="TQ357" s="249"/>
      <c r="TR357" s="249"/>
      <c r="TS357" s="249"/>
      <c r="TT357" s="249"/>
      <c r="TU357" s="249"/>
      <c r="TV357" s="249"/>
      <c r="TW357" s="249"/>
      <c r="TX357" s="249"/>
      <c r="TY357" s="249"/>
      <c r="TZ357" s="249"/>
      <c r="UA357" s="249"/>
      <c r="UB357" s="249"/>
      <c r="UC357" s="249"/>
      <c r="UD357" s="249"/>
      <c r="UE357" s="249"/>
      <c r="UF357" s="249"/>
      <c r="UG357" s="249"/>
      <c r="UH357" s="249"/>
      <c r="UI357" s="249"/>
      <c r="UJ357" s="249"/>
      <c r="UK357" s="249"/>
      <c r="UL357" s="249"/>
      <c r="UM357" s="249"/>
      <c r="UN357" s="249"/>
      <c r="UO357" s="249"/>
      <c r="UP357" s="249"/>
      <c r="UQ357" s="249"/>
      <c r="UR357" s="249"/>
      <c r="US357" s="249"/>
      <c r="UT357" s="249"/>
      <c r="UU357" s="249"/>
      <c r="UV357" s="249"/>
      <c r="UW357" s="249"/>
      <c r="UX357" s="249"/>
      <c r="UY357" s="249"/>
      <c r="UZ357" s="249"/>
      <c r="VA357" s="249"/>
      <c r="VB357" s="249"/>
      <c r="VC357" s="249"/>
      <c r="VD357" s="249"/>
      <c r="VE357" s="249"/>
      <c r="VF357" s="249"/>
      <c r="VG357" s="249"/>
      <c r="VH357" s="249"/>
      <c r="VI357" s="249"/>
      <c r="VJ357" s="249"/>
      <c r="VK357" s="249"/>
      <c r="VL357" s="249"/>
      <c r="VM357" s="249"/>
      <c r="VN357" s="249"/>
      <c r="VO357" s="249"/>
      <c r="VP357" s="249"/>
      <c r="VQ357" s="249"/>
      <c r="VR357" s="249"/>
      <c r="VS357" s="249"/>
      <c r="VT357" s="249"/>
      <c r="VU357" s="249"/>
      <c r="VV357" s="249"/>
      <c r="VW357" s="249"/>
      <c r="VX357" s="249"/>
      <c r="VY357" s="249"/>
      <c r="VZ357" s="249"/>
      <c r="WA357" s="249"/>
      <c r="WB357" s="249"/>
      <c r="WC357" s="249"/>
      <c r="WD357" s="249"/>
      <c r="WE357" s="249"/>
      <c r="WF357" s="249"/>
      <c r="WG357" s="249"/>
      <c r="WH357" s="249"/>
      <c r="WI357" s="249"/>
      <c r="WJ357" s="249"/>
      <c r="WK357" s="249"/>
      <c r="WL357" s="249"/>
      <c r="WM357" s="249"/>
      <c r="WN357" s="249"/>
      <c r="WO357" s="249"/>
      <c r="WP357" s="249"/>
      <c r="WQ357" s="249"/>
      <c r="WR357" s="249"/>
      <c r="WS357" s="249"/>
      <c r="WT357" s="249"/>
      <c r="WU357" s="249"/>
      <c r="WV357" s="249"/>
      <c r="WW357" s="249"/>
      <c r="WX357" s="249"/>
      <c r="WY357" s="249"/>
      <c r="WZ357" s="249"/>
      <c r="XA357" s="249"/>
      <c r="XB357" s="249"/>
      <c r="XC357" s="249"/>
      <c r="XD357" s="249"/>
      <c r="XE357" s="249"/>
      <c r="XF357" s="249"/>
      <c r="XG357" s="249"/>
      <c r="XH357" s="249"/>
      <c r="XI357" s="249"/>
      <c r="XJ357" s="249"/>
      <c r="XK357" s="249"/>
      <c r="XL357" s="249"/>
      <c r="XM357" s="249"/>
      <c r="XN357" s="249"/>
      <c r="XO357" s="249"/>
      <c r="XP357" s="249"/>
      <c r="XQ357" s="249"/>
      <c r="XR357" s="249"/>
      <c r="XS357" s="249"/>
      <c r="XT357" s="249"/>
      <c r="XU357" s="249"/>
      <c r="XV357" s="249"/>
      <c r="XW357" s="249"/>
      <c r="XX357" s="249"/>
      <c r="XY357" s="249"/>
      <c r="XZ357" s="249"/>
      <c r="YA357" s="249"/>
      <c r="YB357" s="249"/>
      <c r="YC357" s="249"/>
      <c r="YD357" s="249"/>
      <c r="YE357" s="249"/>
      <c r="YF357" s="249"/>
      <c r="YG357" s="249"/>
      <c r="YH357" s="249"/>
      <c r="YI357" s="249"/>
      <c r="YJ357" s="249"/>
      <c r="YK357" s="249"/>
      <c r="YL357" s="249"/>
      <c r="YM357" s="249"/>
      <c r="YN357" s="249"/>
      <c r="YO357" s="249"/>
      <c r="YP357" s="249"/>
      <c r="YQ357" s="249"/>
      <c r="YR357" s="249"/>
      <c r="YS357" s="249"/>
      <c r="YT357" s="249"/>
      <c r="YU357" s="249"/>
      <c r="YV357" s="249"/>
      <c r="YW357" s="249"/>
      <c r="YX357" s="249"/>
      <c r="YY357" s="249"/>
      <c r="YZ357" s="249"/>
      <c r="ZA357" s="249"/>
      <c r="ZB357" s="249"/>
      <c r="ZC357" s="249"/>
      <c r="ZD357" s="249"/>
      <c r="ZE357" s="249"/>
      <c r="ZF357" s="249"/>
      <c r="ZG357" s="249"/>
      <c r="ZH357" s="249"/>
      <c r="ZI357" s="249"/>
      <c r="ZJ357" s="249"/>
      <c r="ZK357" s="249"/>
      <c r="ZL357" s="249"/>
      <c r="ZM357" s="249"/>
      <c r="ZN357" s="249"/>
      <c r="ZO357" s="249"/>
      <c r="ZP357" s="249"/>
      <c r="ZQ357" s="249"/>
      <c r="ZR357" s="249"/>
      <c r="ZS357" s="249"/>
      <c r="ZT357" s="249"/>
      <c r="ZU357" s="249"/>
      <c r="ZV357" s="249"/>
      <c r="ZW357" s="249"/>
      <c r="ZX357" s="249"/>
      <c r="ZY357" s="249"/>
      <c r="ZZ357" s="249"/>
      <c r="AAA357" s="249"/>
      <c r="AAB357" s="249"/>
      <c r="AAC357" s="249"/>
      <c r="AAD357" s="249"/>
      <c r="AAE357" s="249"/>
      <c r="AAF357" s="249"/>
      <c r="AAG357" s="249"/>
      <c r="AAH357" s="249"/>
      <c r="AAI357" s="249"/>
      <c r="AAJ357" s="249"/>
      <c r="AAK357" s="249"/>
      <c r="AAL357" s="249"/>
      <c r="AAM357" s="249"/>
      <c r="AAN357" s="249"/>
      <c r="AAO357" s="249"/>
      <c r="AAP357" s="249"/>
      <c r="AAQ357" s="249"/>
      <c r="AAR357" s="249"/>
      <c r="AAS357" s="249"/>
      <c r="AAT357" s="249"/>
      <c r="AAU357" s="249"/>
      <c r="AAV357" s="249"/>
      <c r="AAW357" s="249"/>
      <c r="AAX357" s="249"/>
      <c r="AAY357" s="249"/>
      <c r="AAZ357" s="249"/>
      <c r="ABA357" s="249"/>
      <c r="ABB357" s="249"/>
      <c r="ABC357" s="249"/>
      <c r="ABD357" s="249"/>
      <c r="ABE357" s="249"/>
      <c r="ABF357" s="249"/>
      <c r="ABG357" s="249"/>
      <c r="ABH357" s="249"/>
      <c r="ABI357" s="249"/>
      <c r="ABJ357" s="249"/>
      <c r="ABK357" s="249"/>
      <c r="ABL357" s="249"/>
      <c r="ABM357" s="249"/>
      <c r="ABN357" s="249"/>
      <c r="ABO357" s="249"/>
      <c r="ABP357" s="249"/>
      <c r="ABQ357" s="249"/>
      <c r="ABR357" s="249"/>
      <c r="ABS357" s="249"/>
      <c r="ABT357" s="249"/>
      <c r="ABU357" s="249"/>
      <c r="ABV357" s="249"/>
      <c r="ABW357" s="249"/>
      <c r="ABX357" s="249"/>
      <c r="ABY357" s="249"/>
      <c r="ABZ357" s="249"/>
      <c r="ACA357" s="249"/>
      <c r="ACB357" s="249"/>
      <c r="ACC357" s="249"/>
      <c r="ACD357" s="249"/>
      <c r="ACE357" s="249"/>
      <c r="ACF357" s="249"/>
      <c r="ACG357" s="249"/>
      <c r="ACH357" s="249"/>
      <c r="ACI357" s="249"/>
      <c r="ACJ357" s="249"/>
      <c r="ACK357" s="249"/>
      <c r="ACL357" s="249"/>
      <c r="ACM357" s="249"/>
      <c r="ACN357" s="249"/>
      <c r="ACO357" s="249"/>
      <c r="ACP357" s="249"/>
      <c r="ACQ357" s="249"/>
      <c r="ACR357" s="249"/>
      <c r="ACS357" s="249"/>
      <c r="ACT357" s="249"/>
      <c r="ACU357" s="249"/>
      <c r="ACV357" s="249"/>
      <c r="ACW357" s="249"/>
      <c r="ACX357" s="249"/>
      <c r="ACY357" s="249"/>
      <c r="ACZ357" s="249"/>
      <c r="ADA357" s="249"/>
      <c r="ADB357" s="249"/>
      <c r="ADC357" s="249"/>
      <c r="ADD357" s="249"/>
      <c r="ADE357" s="249"/>
      <c r="ADF357" s="249"/>
      <c r="ADG357" s="249"/>
      <c r="ADH357" s="249"/>
      <c r="ADI357" s="249"/>
      <c r="ADJ357" s="249"/>
      <c r="ADK357" s="249"/>
      <c r="ADL357" s="249"/>
      <c r="ADM357" s="249"/>
      <c r="ADN357" s="249"/>
      <c r="ADO357" s="249"/>
      <c r="ADP357" s="249"/>
      <c r="ADQ357" s="249"/>
      <c r="ADR357" s="249"/>
      <c r="ADS357" s="249"/>
      <c r="ADT357" s="249"/>
      <c r="ADU357" s="249"/>
      <c r="ADV357" s="249"/>
      <c r="ADW357" s="249"/>
      <c r="ADX357" s="249"/>
      <c r="ADY357" s="249"/>
      <c r="ADZ357" s="249"/>
      <c r="AEA357" s="249"/>
      <c r="AEB357" s="249"/>
      <c r="AEC357" s="249"/>
      <c r="AED357" s="249"/>
      <c r="AEE357" s="249"/>
      <c r="AEF357" s="249"/>
      <c r="AEG357" s="249"/>
      <c r="AEH357" s="249"/>
      <c r="AEI357" s="249"/>
      <c r="AEJ357" s="249"/>
      <c r="AEK357" s="249"/>
      <c r="AEL357" s="249"/>
      <c r="AEM357" s="249"/>
      <c r="AEN357" s="249"/>
      <c r="AEO357" s="249"/>
      <c r="AEP357" s="249"/>
      <c r="AEQ357" s="249"/>
      <c r="AER357" s="249"/>
      <c r="AES357" s="249"/>
      <c r="AET357" s="249"/>
      <c r="AEU357" s="249"/>
      <c r="AEV357" s="249"/>
      <c r="AEW357" s="249"/>
      <c r="AEX357" s="249"/>
      <c r="AEY357" s="249"/>
      <c r="AEZ357" s="249"/>
      <c r="AFA357" s="249"/>
      <c r="AFB357" s="249"/>
      <c r="AFC357" s="249"/>
      <c r="AFD357" s="249"/>
      <c r="AFE357" s="249"/>
      <c r="AFF357" s="249"/>
      <c r="AFG357" s="249"/>
      <c r="AFH357" s="249"/>
      <c r="AFI357" s="249"/>
      <c r="AFJ357" s="249"/>
      <c r="AFK357" s="249"/>
      <c r="AFL357" s="249"/>
      <c r="AFM357" s="249"/>
      <c r="AFN357" s="249"/>
      <c r="AFO357" s="249"/>
      <c r="AFP357" s="249"/>
      <c r="AFQ357" s="249"/>
      <c r="AFR357" s="249"/>
      <c r="AFS357" s="249"/>
      <c r="AFT357" s="249"/>
      <c r="AFU357" s="249"/>
      <c r="AFV357" s="249"/>
      <c r="AFW357" s="249"/>
      <c r="AFX357" s="249"/>
      <c r="AFY357" s="249"/>
      <c r="AFZ357" s="249"/>
      <c r="AGA357" s="249"/>
      <c r="AGB357" s="249"/>
      <c r="AGC357" s="249"/>
      <c r="AGD357" s="249"/>
      <c r="AGE357" s="249"/>
      <c r="AGF357" s="249"/>
      <c r="AGG357" s="249"/>
      <c r="AGH357" s="249"/>
      <c r="AGI357" s="249"/>
      <c r="AGJ357" s="249"/>
      <c r="AGK357" s="249"/>
      <c r="AGL357" s="249"/>
      <c r="AGM357" s="249"/>
      <c r="AGN357" s="249"/>
      <c r="AGO357" s="249"/>
      <c r="AGP357" s="249"/>
      <c r="AGQ357" s="249"/>
      <c r="AGR357" s="249"/>
      <c r="AGS357" s="249"/>
      <c r="AGT357" s="249"/>
      <c r="AGU357" s="249"/>
      <c r="AGV357" s="249"/>
      <c r="AGW357" s="249"/>
      <c r="AGX357" s="249"/>
      <c r="AGY357" s="249"/>
      <c r="AGZ357" s="249"/>
      <c r="AHA357" s="249"/>
      <c r="AHB357" s="249"/>
      <c r="AHC357" s="249"/>
      <c r="AHD357" s="249"/>
      <c r="AHE357" s="249"/>
      <c r="AHF357" s="249"/>
      <c r="AHG357" s="249"/>
      <c r="AHH357" s="249"/>
      <c r="AHI357" s="249"/>
      <c r="AHJ357" s="249"/>
      <c r="AHK357" s="249"/>
      <c r="AHL357" s="249"/>
      <c r="AHM357" s="249"/>
      <c r="AHN357" s="249"/>
      <c r="AHO357" s="249"/>
      <c r="AHP357" s="249"/>
      <c r="AHQ357" s="249"/>
      <c r="AHR357" s="249"/>
      <c r="AHS357" s="249"/>
      <c r="AHT357" s="249"/>
      <c r="AHU357" s="249"/>
      <c r="AHV357" s="249"/>
      <c r="AHW357" s="249"/>
      <c r="AHX357" s="249"/>
      <c r="AHY357" s="249"/>
      <c r="AHZ357" s="249"/>
      <c r="AIA357" s="249"/>
      <c r="AIB357" s="249"/>
      <c r="AIC357" s="249"/>
      <c r="AID357" s="249"/>
      <c r="AIE357" s="249"/>
      <c r="AIF357" s="249"/>
      <c r="AIG357" s="249"/>
      <c r="AIH357" s="249"/>
      <c r="AII357" s="249"/>
      <c r="AIJ357" s="249"/>
      <c r="AIK357" s="249"/>
      <c r="AIL357" s="249"/>
      <c r="AIM357" s="249"/>
      <c r="AIN357" s="249"/>
      <c r="AIO357" s="249"/>
      <c r="AIP357" s="249"/>
      <c r="AIQ357" s="249"/>
      <c r="AIR357" s="249"/>
      <c r="AIS357" s="249"/>
      <c r="AIT357" s="249"/>
      <c r="AIU357" s="249"/>
      <c r="AIV357" s="249"/>
      <c r="AIW357" s="249"/>
      <c r="AIX357" s="249"/>
      <c r="AIY357" s="249"/>
      <c r="AIZ357" s="249"/>
      <c r="AJA357" s="249"/>
      <c r="AJB357" s="249"/>
      <c r="AJC357" s="249"/>
      <c r="AJD357" s="249"/>
      <c r="AJE357" s="249"/>
      <c r="AJF357" s="249"/>
      <c r="AJG357" s="249"/>
      <c r="AJH357" s="249"/>
      <c r="AJI357" s="249"/>
      <c r="AJJ357" s="249"/>
      <c r="AJK357" s="249"/>
      <c r="AJL357" s="249"/>
      <c r="AJM357" s="249"/>
      <c r="AJN357" s="249"/>
      <c r="AJO357" s="249"/>
      <c r="AJP357" s="249"/>
      <c r="AJQ357" s="249"/>
      <c r="AJR357" s="249"/>
      <c r="AJS357" s="249"/>
      <c r="AJT357" s="249"/>
      <c r="AJU357" s="249"/>
      <c r="AJV357" s="249"/>
      <c r="AJW357" s="249"/>
      <c r="AJX357" s="249"/>
      <c r="AJY357" s="249"/>
      <c r="AJZ357" s="249"/>
      <c r="AKA357" s="249"/>
      <c r="AKB357" s="249"/>
      <c r="AKC357" s="249"/>
      <c r="AKD357" s="249"/>
      <c r="AKE357" s="249"/>
      <c r="AKF357" s="249"/>
      <c r="AKG357" s="249"/>
      <c r="AKH357" s="249"/>
      <c r="AKI357" s="249"/>
      <c r="AKJ357" s="249"/>
      <c r="AKK357" s="249"/>
      <c r="AKL357" s="249"/>
      <c r="AKM357" s="249"/>
      <c r="AKN357" s="249"/>
      <c r="AKO357" s="249"/>
      <c r="AKP357" s="249"/>
      <c r="AKQ357" s="249"/>
      <c r="AKR357" s="249"/>
      <c r="AKS357" s="249"/>
      <c r="AKT357" s="249"/>
      <c r="AKU357" s="249"/>
      <c r="AKV357" s="249"/>
      <c r="AKW357" s="249"/>
      <c r="AKX357" s="249"/>
      <c r="AKY357" s="249"/>
      <c r="AKZ357" s="249"/>
      <c r="ALA357" s="249"/>
      <c r="ALB357" s="249"/>
      <c r="ALC357" s="249"/>
      <c r="ALD357" s="249"/>
      <c r="ALE357" s="249"/>
      <c r="ALF357" s="249"/>
      <c r="ALG357" s="249"/>
      <c r="ALH357" s="249"/>
      <c r="ALI357" s="249"/>
      <c r="ALJ357" s="249"/>
      <c r="ALK357" s="249"/>
      <c r="ALL357" s="249"/>
      <c r="ALM357" s="249"/>
      <c r="ALN357" s="249"/>
      <c r="ALO357" s="249"/>
      <c r="ALP357" s="249"/>
      <c r="ALQ357" s="249"/>
      <c r="ALR357" s="249"/>
      <c r="ALS357" s="249"/>
      <c r="ALT357" s="249"/>
      <c r="ALU357" s="249"/>
      <c r="ALV357" s="249"/>
      <c r="ALW357" s="249"/>
      <c r="ALX357" s="249"/>
      <c r="ALY357" s="249"/>
      <c r="ALZ357" s="249"/>
      <c r="AMA357" s="249"/>
      <c r="AMB357" s="249"/>
      <c r="AMC357" s="249"/>
      <c r="AMD357" s="249"/>
      <c r="AME357" s="249"/>
      <c r="AMF357" s="249"/>
      <c r="AMG357" s="249"/>
      <c r="AMH357" s="249"/>
      <c r="AMI357" s="249"/>
      <c r="AMJ357" s="249"/>
      <c r="AMK357" s="249"/>
      <c r="AML357" s="249"/>
      <c r="AMM357" s="249"/>
      <c r="AMN357" s="249"/>
      <c r="AMO357" s="249"/>
      <c r="AMP357" s="249"/>
      <c r="AMQ357" s="249"/>
      <c r="AMR357" s="249"/>
      <c r="AMS357" s="249"/>
      <c r="AMT357" s="249"/>
      <c r="AMU357" s="249"/>
      <c r="AMV357" s="249"/>
      <c r="AMW357" s="249"/>
      <c r="AMX357" s="249"/>
      <c r="AMY357" s="249"/>
      <c r="AMZ357" s="249"/>
      <c r="ANA357" s="249"/>
      <c r="ANB357" s="249"/>
      <c r="ANC357" s="249"/>
      <c r="AND357" s="249"/>
      <c r="ANE357" s="249"/>
      <c r="ANF357" s="249"/>
      <c r="ANG357" s="249"/>
      <c r="ANH357" s="249"/>
      <c r="ANI357" s="249"/>
      <c r="ANJ357" s="249"/>
      <c r="ANK357" s="249"/>
      <c r="ANL357" s="249"/>
      <c r="ANM357" s="249"/>
      <c r="ANN357" s="249"/>
      <c r="ANO357" s="249"/>
      <c r="ANP357" s="249"/>
      <c r="ANQ357" s="249"/>
      <c r="ANR357" s="249"/>
      <c r="ANS357" s="249"/>
      <c r="ANT357" s="249"/>
      <c r="ANU357" s="249"/>
      <c r="ANV357" s="249"/>
      <c r="ANW357" s="249"/>
      <c r="ANX357" s="249"/>
      <c r="ANY357" s="249"/>
      <c r="ANZ357" s="249"/>
      <c r="AOA357" s="249"/>
      <c r="AOB357" s="249"/>
      <c r="AOC357" s="249"/>
      <c r="AOD357" s="249"/>
      <c r="AOE357" s="249"/>
      <c r="AOF357" s="249"/>
      <c r="AOG357" s="249"/>
      <c r="AOH357" s="249"/>
      <c r="AOI357" s="249"/>
      <c r="AOJ357" s="249"/>
      <c r="AOK357" s="249"/>
      <c r="AOL357" s="249"/>
      <c r="AOM357" s="249"/>
      <c r="AON357" s="249"/>
      <c r="AOO357" s="249"/>
      <c r="AOP357" s="249"/>
      <c r="AOQ357" s="249"/>
      <c r="AOR357" s="249"/>
      <c r="AOS357" s="249"/>
      <c r="AOT357" s="249"/>
      <c r="AOU357" s="249"/>
      <c r="AOV357" s="249"/>
      <c r="AOW357" s="249"/>
      <c r="AOX357" s="249"/>
      <c r="AOY357" s="249"/>
      <c r="AOZ357" s="249"/>
      <c r="APA357" s="249"/>
      <c r="APB357" s="249"/>
      <c r="APC357" s="249"/>
      <c r="APD357" s="249"/>
      <c r="APE357" s="249"/>
      <c r="APF357" s="249"/>
      <c r="APG357" s="249"/>
      <c r="APH357" s="249"/>
      <c r="API357" s="249"/>
      <c r="APJ357" s="249"/>
      <c r="APK357" s="249"/>
      <c r="APL357" s="249"/>
      <c r="APM357" s="249"/>
      <c r="APN357" s="249"/>
      <c r="APO357" s="249"/>
      <c r="APP357" s="249"/>
    </row>
    <row r="358" spans="1:1108" s="252" customFormat="1">
      <c r="A358" s="42">
        <v>641</v>
      </c>
      <c r="B358" s="168">
        <v>344</v>
      </c>
      <c r="C358" s="102">
        <v>112723</v>
      </c>
      <c r="D358" s="174">
        <v>112723</v>
      </c>
      <c r="E358" s="74" t="s">
        <v>1511</v>
      </c>
      <c r="F358" s="302" t="s">
        <v>1804</v>
      </c>
      <c r="G358" s="310" t="s">
        <v>1803</v>
      </c>
      <c r="H358" s="310" t="s">
        <v>1806</v>
      </c>
      <c r="I358" s="310" t="s">
        <v>1805</v>
      </c>
      <c r="J358" s="73"/>
      <c r="K358" s="73" t="s">
        <v>1595</v>
      </c>
      <c r="L358" s="74"/>
      <c r="M358" s="70" t="s">
        <v>1596</v>
      </c>
      <c r="N358" s="74" t="s">
        <v>293</v>
      </c>
      <c r="O358" s="177"/>
      <c r="P358" s="401">
        <v>89</v>
      </c>
      <c r="Q358" s="401" t="s">
        <v>0</v>
      </c>
      <c r="R358" s="401"/>
      <c r="S358" s="109" t="s">
        <v>0</v>
      </c>
      <c r="T358" s="109"/>
      <c r="U358" s="109" t="s">
        <v>0</v>
      </c>
      <c r="V358" s="109">
        <v>0</v>
      </c>
      <c r="W358" s="109" t="s">
        <v>0</v>
      </c>
      <c r="X358" s="109">
        <v>8</v>
      </c>
      <c r="Y358" s="109" t="s">
        <v>0</v>
      </c>
      <c r="Z358" s="109"/>
      <c r="AA358" s="109" t="s">
        <v>0</v>
      </c>
      <c r="AB358" s="109"/>
      <c r="AC358" s="109" t="s">
        <v>0</v>
      </c>
      <c r="AD358" s="109"/>
      <c r="AE358" s="109" t="s">
        <v>0</v>
      </c>
      <c r="AF358" s="77"/>
      <c r="AG358" s="78"/>
      <c r="AH358" s="78"/>
      <c r="AI358" s="77" t="s">
        <v>0</v>
      </c>
      <c r="AJ358" s="78"/>
      <c r="AK358" s="78"/>
      <c r="AL358" s="25" t="s">
        <v>11</v>
      </c>
      <c r="AM358" s="25"/>
      <c r="AN358" s="25"/>
      <c r="AO358" s="25"/>
      <c r="AP358" s="111">
        <v>1</v>
      </c>
      <c r="AQ358" s="111" t="s">
        <v>7</v>
      </c>
      <c r="AR358" s="83"/>
      <c r="AS358" s="83"/>
      <c r="AT358" s="265"/>
      <c r="AU358" s="266"/>
      <c r="AV358" s="266"/>
      <c r="AW358" s="74" t="s">
        <v>206</v>
      </c>
      <c r="AX358" s="74" t="s">
        <v>207</v>
      </c>
      <c r="AY358" s="74" t="s">
        <v>208</v>
      </c>
      <c r="AZ358" s="74" t="s">
        <v>209</v>
      </c>
      <c r="BA358" s="152" t="s">
        <v>210</v>
      </c>
      <c r="BB358" s="86" t="s">
        <v>211</v>
      </c>
      <c r="BC358" s="86" t="s">
        <v>212</v>
      </c>
      <c r="BD358" s="86" t="s">
        <v>213</v>
      </c>
      <c r="BE358" s="87" t="s">
        <v>1511</v>
      </c>
      <c r="BF358" s="96" t="s">
        <v>170</v>
      </c>
      <c r="BG358" s="96" t="s">
        <v>169</v>
      </c>
      <c r="BH358" s="96" t="s">
        <v>89</v>
      </c>
      <c r="BI358" s="249"/>
      <c r="BJ358" s="249"/>
      <c r="BK358" s="249"/>
      <c r="BL358" s="249"/>
      <c r="BM358" s="154" t="s">
        <v>294</v>
      </c>
      <c r="BN358" s="157" t="s">
        <v>295</v>
      </c>
      <c r="BO358" s="157" t="s">
        <v>296</v>
      </c>
      <c r="BP358" s="156" t="s">
        <v>297</v>
      </c>
      <c r="BQ358" s="155" t="s">
        <v>298</v>
      </c>
      <c r="BR358" s="155" t="s">
        <v>299</v>
      </c>
      <c r="BS358" s="121" t="s">
        <v>300</v>
      </c>
      <c r="BT358" s="121" t="s">
        <v>301</v>
      </c>
      <c r="BU358" s="121" t="s">
        <v>294</v>
      </c>
      <c r="BV358" s="121" t="s">
        <v>302</v>
      </c>
      <c r="BW358" s="121" t="s">
        <v>296</v>
      </c>
      <c r="BX358" s="121" t="s">
        <v>297</v>
      </c>
      <c r="BY358" s="121"/>
      <c r="BZ358" s="154"/>
      <c r="CA358" s="154"/>
      <c r="CB358" s="154"/>
      <c r="CC358" s="154"/>
      <c r="CD358" s="154"/>
      <c r="CE358" s="154"/>
      <c r="CF358" s="154"/>
      <c r="CG358" s="154"/>
      <c r="CH358" s="154"/>
      <c r="CI358" s="154"/>
      <c r="CJ358" s="154"/>
      <c r="CK358" s="91"/>
      <c r="CL358" s="91"/>
      <c r="CM358" s="91"/>
      <c r="CN358" s="91"/>
      <c r="CO358" s="91"/>
      <c r="CP358" s="91"/>
      <c r="CQ358" s="91"/>
      <c r="CR358" s="91"/>
      <c r="CS358" s="91"/>
      <c r="CT358" s="91"/>
      <c r="CU358" s="91"/>
      <c r="CV358" s="91"/>
      <c r="CW358" s="91"/>
      <c r="CX358" s="91"/>
      <c r="CY358" s="91"/>
      <c r="CZ358" s="91"/>
      <c r="DA358" s="92"/>
      <c r="DB358" s="92"/>
      <c r="DC358" s="92"/>
      <c r="DD358" s="92"/>
      <c r="DE358" s="91" t="s">
        <v>12</v>
      </c>
      <c r="DF358" s="92"/>
      <c r="DG358" s="91"/>
      <c r="DH358" s="91"/>
      <c r="DI358" s="92"/>
      <c r="DJ358" s="91"/>
      <c r="DK358" s="91"/>
      <c r="DL358" s="91"/>
      <c r="DM358" s="127" t="s">
        <v>414</v>
      </c>
      <c r="DN358" s="127" t="s">
        <v>283</v>
      </c>
      <c r="DO358" s="127" t="s">
        <v>283</v>
      </c>
      <c r="DP358" s="127"/>
      <c r="DQ358" s="91"/>
      <c r="DR358" s="91"/>
      <c r="DS358" s="91"/>
      <c r="DT358" s="91"/>
      <c r="DU358" s="91"/>
      <c r="DV358" s="91"/>
      <c r="DW358" s="91"/>
      <c r="DX358" s="91"/>
      <c r="DY358" s="91"/>
      <c r="DZ358" s="91"/>
      <c r="EA358" s="91"/>
      <c r="EB358" s="91"/>
      <c r="EC358" s="91"/>
      <c r="ED358" s="91"/>
      <c r="EE358" s="91"/>
      <c r="EF358" s="91"/>
      <c r="EG358" s="94"/>
      <c r="EH358" s="94"/>
      <c r="EI358" s="95"/>
      <c r="EJ358" s="95"/>
      <c r="EK358" s="96"/>
      <c r="EL358" s="74"/>
      <c r="EM358" s="74"/>
      <c r="EN358" s="137"/>
      <c r="EO358" s="185"/>
      <c r="EP358" s="185"/>
      <c r="EQ358" s="141" t="s">
        <v>523</v>
      </c>
      <c r="ER358" s="185"/>
      <c r="ES358" s="185"/>
      <c r="ET358" s="185"/>
      <c r="EU358" s="185"/>
      <c r="EV358" s="137"/>
      <c r="EW358" s="137"/>
      <c r="EX358" s="356" t="s">
        <v>1807</v>
      </c>
      <c r="EY358" s="356"/>
      <c r="EZ358" s="356" t="s">
        <v>1808</v>
      </c>
      <c r="FA358" s="356"/>
      <c r="FB358" s="356"/>
      <c r="FC358" s="356"/>
      <c r="FD358" s="356"/>
      <c r="FE358" s="356"/>
      <c r="FF358" s="248"/>
      <c r="FG358" s="248"/>
      <c r="FH358" s="248"/>
      <c r="FI358" s="248"/>
      <c r="FJ358" s="248"/>
      <c r="FK358" s="248"/>
      <c r="FL358" s="135">
        <v>1</v>
      </c>
      <c r="FM358" s="136"/>
      <c r="FN358" s="136"/>
      <c r="FO358" s="136"/>
      <c r="FP358" s="136"/>
      <c r="FQ358" s="136"/>
      <c r="FR358" s="136"/>
      <c r="FS358" s="136"/>
      <c r="FT358" s="136"/>
      <c r="FU358" s="136"/>
      <c r="FV358" s="136"/>
      <c r="FW358" s="249"/>
      <c r="FX358" s="249"/>
      <c r="FY358" s="249"/>
      <c r="FZ358" s="249"/>
      <c r="GA358" s="249"/>
      <c r="GB358" s="249"/>
      <c r="GC358" s="249"/>
      <c r="GD358" s="249"/>
      <c r="GE358" s="249"/>
      <c r="GF358" s="249"/>
      <c r="GG358" s="249"/>
      <c r="GH358" s="249"/>
      <c r="GI358" s="249"/>
      <c r="GJ358" s="249"/>
      <c r="GK358" s="249"/>
      <c r="GL358" s="249"/>
      <c r="GM358" s="249"/>
      <c r="GN358" s="249"/>
      <c r="GO358" s="249"/>
      <c r="GP358" s="249"/>
      <c r="GQ358" s="249"/>
      <c r="GR358" s="249"/>
      <c r="GS358" s="249"/>
      <c r="GT358" s="249"/>
      <c r="GU358" s="249"/>
      <c r="GV358" s="249"/>
      <c r="GW358" s="249"/>
      <c r="GX358" s="249"/>
      <c r="GY358" s="249"/>
      <c r="GZ358" s="249"/>
      <c r="HA358" s="249"/>
      <c r="HB358" s="249"/>
      <c r="HC358" s="249"/>
      <c r="HD358" s="249"/>
      <c r="HE358" s="249"/>
      <c r="HF358" s="249"/>
      <c r="HG358" s="249"/>
      <c r="HH358" s="249"/>
      <c r="HI358" s="249"/>
      <c r="HJ358" s="249"/>
      <c r="HK358" s="249"/>
      <c r="HL358" s="249"/>
      <c r="HM358" s="249"/>
      <c r="HN358" s="249"/>
      <c r="HO358" s="249"/>
      <c r="HP358" s="249"/>
      <c r="HQ358" s="249"/>
      <c r="HR358" s="249"/>
      <c r="HS358" s="249"/>
      <c r="HT358" s="249"/>
      <c r="HU358" s="249"/>
      <c r="HV358" s="249"/>
      <c r="HW358" s="249"/>
      <c r="HX358" s="249"/>
      <c r="HY358" s="249"/>
      <c r="HZ358" s="249"/>
      <c r="IA358" s="249"/>
      <c r="IB358" s="249"/>
      <c r="IC358" s="249"/>
      <c r="ID358" s="249"/>
      <c r="IE358" s="249"/>
      <c r="IF358" s="249"/>
      <c r="IG358" s="249"/>
      <c r="IH358" s="249"/>
      <c r="II358" s="249"/>
      <c r="IJ358" s="249"/>
      <c r="IK358" s="249"/>
      <c r="IL358" s="249"/>
      <c r="IM358" s="249"/>
      <c r="IN358" s="249"/>
      <c r="IO358" s="249"/>
      <c r="IP358" s="249"/>
      <c r="IQ358" s="249"/>
      <c r="IR358" s="249"/>
      <c r="IS358" s="249"/>
      <c r="IT358" s="249"/>
      <c r="IU358" s="249"/>
      <c r="IV358" s="249"/>
      <c r="IW358" s="249"/>
      <c r="IX358" s="249"/>
      <c r="IY358" s="249"/>
      <c r="IZ358" s="249"/>
      <c r="JA358" s="249"/>
      <c r="JB358" s="249"/>
      <c r="JC358" s="249"/>
      <c r="JD358" s="249"/>
      <c r="JE358" s="249"/>
      <c r="JF358" s="249"/>
      <c r="JG358" s="249"/>
      <c r="JH358" s="249"/>
      <c r="JI358" s="249"/>
      <c r="JJ358" s="249"/>
      <c r="JK358" s="249"/>
      <c r="JL358" s="249"/>
      <c r="JM358" s="249"/>
      <c r="JN358" s="249"/>
      <c r="JO358" s="249"/>
      <c r="JP358" s="249"/>
      <c r="JQ358" s="249"/>
      <c r="JR358" s="249"/>
      <c r="JS358" s="249"/>
      <c r="JT358" s="249"/>
      <c r="JU358" s="249"/>
      <c r="JV358" s="249"/>
      <c r="JW358" s="249"/>
      <c r="JX358" s="249"/>
      <c r="JY358" s="249"/>
      <c r="JZ358" s="249"/>
      <c r="KA358" s="249"/>
      <c r="KB358" s="249"/>
      <c r="KC358" s="249"/>
      <c r="KD358" s="249"/>
      <c r="KE358" s="249"/>
      <c r="KF358" s="249"/>
      <c r="KG358" s="249"/>
      <c r="KH358" s="249"/>
      <c r="KI358" s="249"/>
      <c r="KJ358" s="249"/>
      <c r="KK358" s="249"/>
      <c r="KL358" s="249"/>
      <c r="KM358" s="249"/>
      <c r="KN358" s="249"/>
      <c r="KO358" s="249"/>
      <c r="KP358" s="249"/>
      <c r="KQ358" s="249"/>
      <c r="KR358" s="249"/>
      <c r="KS358" s="249"/>
      <c r="KT358" s="249"/>
      <c r="KU358" s="249"/>
      <c r="KV358" s="249"/>
      <c r="KW358" s="249"/>
      <c r="KX358" s="249"/>
      <c r="KY358" s="249"/>
      <c r="KZ358" s="249"/>
      <c r="LA358" s="249"/>
      <c r="LB358" s="249"/>
      <c r="LC358" s="249"/>
      <c r="LD358" s="249"/>
      <c r="LE358" s="249"/>
      <c r="LF358" s="249"/>
      <c r="LG358" s="249"/>
      <c r="LH358" s="249"/>
      <c r="LI358" s="249"/>
      <c r="LJ358" s="249"/>
      <c r="LK358" s="249"/>
      <c r="LL358" s="249"/>
      <c r="LM358" s="249"/>
      <c r="LN358" s="249"/>
      <c r="LO358" s="249"/>
      <c r="LP358" s="249"/>
      <c r="LQ358" s="249"/>
      <c r="LR358" s="249"/>
      <c r="LS358" s="249"/>
      <c r="LT358" s="249"/>
      <c r="LU358" s="249"/>
      <c r="LV358" s="249"/>
      <c r="LW358" s="249"/>
      <c r="LX358" s="249"/>
      <c r="LY358" s="249"/>
      <c r="LZ358" s="249"/>
      <c r="MA358" s="249"/>
      <c r="MB358" s="249"/>
      <c r="MC358" s="249"/>
      <c r="MD358" s="249"/>
      <c r="ME358" s="249"/>
      <c r="MF358" s="249"/>
      <c r="MG358" s="249"/>
      <c r="MH358" s="249"/>
      <c r="MI358" s="249"/>
      <c r="MJ358" s="249"/>
      <c r="MK358" s="249"/>
      <c r="ML358" s="249"/>
      <c r="MM358" s="249"/>
      <c r="MN358" s="249"/>
      <c r="MO358" s="249"/>
      <c r="MP358" s="249"/>
      <c r="MQ358" s="249"/>
      <c r="MR358" s="249"/>
      <c r="MS358" s="249"/>
      <c r="MT358" s="249"/>
      <c r="MU358" s="249"/>
      <c r="MV358" s="249"/>
      <c r="MW358" s="249"/>
      <c r="MX358" s="249"/>
      <c r="MY358" s="249"/>
      <c r="MZ358" s="249"/>
      <c r="NA358" s="249"/>
      <c r="NB358" s="249"/>
      <c r="NC358" s="249"/>
      <c r="ND358" s="249"/>
      <c r="NE358" s="249"/>
      <c r="NF358" s="249"/>
      <c r="NG358" s="249"/>
      <c r="NH358" s="249"/>
      <c r="NI358" s="249"/>
      <c r="NJ358" s="249"/>
      <c r="NK358" s="249"/>
      <c r="NL358" s="249"/>
      <c r="NM358" s="249"/>
      <c r="NN358" s="249"/>
      <c r="NO358" s="249"/>
      <c r="NP358" s="249"/>
      <c r="NQ358" s="249"/>
      <c r="NR358" s="249"/>
      <c r="NS358" s="249"/>
      <c r="NT358" s="249"/>
      <c r="NU358" s="249"/>
      <c r="NV358" s="249"/>
      <c r="NW358" s="249"/>
      <c r="NX358" s="249"/>
      <c r="NY358" s="249"/>
      <c r="NZ358" s="249"/>
      <c r="OA358" s="249"/>
      <c r="OB358" s="249"/>
      <c r="OC358" s="249"/>
      <c r="OD358" s="249"/>
      <c r="OE358" s="249"/>
      <c r="OF358" s="249"/>
      <c r="OG358" s="249"/>
      <c r="OH358" s="249"/>
      <c r="OI358" s="249"/>
      <c r="OJ358" s="249"/>
      <c r="OK358" s="249"/>
      <c r="OL358" s="249"/>
      <c r="OM358" s="249"/>
      <c r="ON358" s="249"/>
      <c r="OO358" s="249"/>
      <c r="OP358" s="249"/>
      <c r="OQ358" s="249"/>
      <c r="OR358" s="249"/>
      <c r="OS358" s="249"/>
      <c r="OT358" s="249"/>
      <c r="OU358" s="249"/>
      <c r="OV358" s="249"/>
      <c r="OW358" s="249"/>
      <c r="OX358" s="249"/>
      <c r="OY358" s="249"/>
      <c r="OZ358" s="249"/>
      <c r="PA358" s="249"/>
      <c r="PB358" s="249"/>
      <c r="PC358" s="249"/>
      <c r="PD358" s="249"/>
      <c r="PE358" s="249"/>
      <c r="PF358" s="249"/>
      <c r="PG358" s="249"/>
      <c r="PH358" s="249"/>
      <c r="PI358" s="249"/>
      <c r="PJ358" s="249"/>
      <c r="PK358" s="249"/>
      <c r="PL358" s="249"/>
      <c r="PM358" s="249"/>
      <c r="PN358" s="249"/>
      <c r="PO358" s="249"/>
      <c r="PP358" s="249"/>
      <c r="PQ358" s="249"/>
      <c r="PR358" s="249"/>
      <c r="PS358" s="249"/>
      <c r="PT358" s="249"/>
      <c r="PU358" s="249"/>
      <c r="PV358" s="249"/>
      <c r="PW358" s="249"/>
      <c r="PX358" s="249"/>
      <c r="PY358" s="249"/>
      <c r="PZ358" s="249"/>
      <c r="QA358" s="249"/>
      <c r="QB358" s="249"/>
      <c r="QC358" s="249"/>
      <c r="QD358" s="249"/>
      <c r="QE358" s="249"/>
      <c r="QF358" s="249"/>
      <c r="QG358" s="249"/>
      <c r="QH358" s="249"/>
      <c r="QI358" s="249"/>
      <c r="QJ358" s="249"/>
      <c r="QK358" s="249"/>
      <c r="QL358" s="249"/>
      <c r="QM358" s="249"/>
      <c r="QN358" s="249"/>
      <c r="QO358" s="249"/>
      <c r="QP358" s="249"/>
      <c r="QQ358" s="249"/>
      <c r="QR358" s="249"/>
      <c r="QS358" s="249"/>
      <c r="QT358" s="249"/>
      <c r="QU358" s="249"/>
      <c r="QV358" s="249"/>
      <c r="QW358" s="249"/>
      <c r="QX358" s="249"/>
      <c r="QY358" s="249"/>
      <c r="QZ358" s="249"/>
      <c r="RA358" s="249"/>
      <c r="RB358" s="249"/>
      <c r="RC358" s="249"/>
      <c r="RD358" s="249"/>
      <c r="RE358" s="249"/>
      <c r="RF358" s="249"/>
      <c r="RG358" s="249"/>
      <c r="RH358" s="249"/>
      <c r="RI358" s="249"/>
      <c r="RJ358" s="249"/>
      <c r="RK358" s="249"/>
      <c r="RL358" s="249"/>
      <c r="RM358" s="249"/>
      <c r="RN358" s="249"/>
      <c r="RO358" s="249"/>
      <c r="RP358" s="249"/>
      <c r="RQ358" s="249"/>
      <c r="RR358" s="249"/>
      <c r="RS358" s="249"/>
      <c r="RT358" s="249"/>
      <c r="RU358" s="249"/>
      <c r="RV358" s="249"/>
      <c r="RW358" s="249"/>
      <c r="RX358" s="249"/>
      <c r="RY358" s="249"/>
      <c r="RZ358" s="249"/>
      <c r="SA358" s="249"/>
      <c r="SB358" s="249"/>
      <c r="SC358" s="249"/>
      <c r="SD358" s="249"/>
      <c r="SE358" s="249"/>
      <c r="SF358" s="249"/>
      <c r="SG358" s="249"/>
      <c r="SH358" s="249"/>
      <c r="SI358" s="249"/>
      <c r="SJ358" s="249"/>
      <c r="SK358" s="249"/>
      <c r="SL358" s="249"/>
      <c r="SM358" s="249"/>
      <c r="SN358" s="249"/>
      <c r="SO358" s="249"/>
      <c r="SP358" s="249"/>
      <c r="SQ358" s="249"/>
      <c r="SR358" s="249"/>
      <c r="SS358" s="249"/>
      <c r="ST358" s="249"/>
      <c r="SU358" s="249"/>
      <c r="SV358" s="249"/>
      <c r="SW358" s="249"/>
      <c r="SX358" s="249"/>
      <c r="SY358" s="249"/>
      <c r="SZ358" s="249"/>
      <c r="TA358" s="249"/>
      <c r="TB358" s="249"/>
      <c r="TC358" s="249"/>
      <c r="TD358" s="249"/>
      <c r="TE358" s="249"/>
      <c r="TF358" s="249"/>
      <c r="TG358" s="249"/>
      <c r="TH358" s="249"/>
      <c r="TI358" s="249"/>
      <c r="TJ358" s="249"/>
      <c r="TK358" s="249"/>
      <c r="TL358" s="249"/>
      <c r="TM358" s="249"/>
      <c r="TN358" s="249"/>
      <c r="TO358" s="249"/>
      <c r="TP358" s="249"/>
      <c r="TQ358" s="249"/>
      <c r="TR358" s="249"/>
      <c r="TS358" s="249"/>
      <c r="TT358" s="249"/>
      <c r="TU358" s="249"/>
      <c r="TV358" s="249"/>
      <c r="TW358" s="249"/>
      <c r="TX358" s="249"/>
      <c r="TY358" s="249"/>
      <c r="TZ358" s="249"/>
      <c r="UA358" s="249"/>
      <c r="UB358" s="249"/>
      <c r="UC358" s="249"/>
      <c r="UD358" s="249"/>
      <c r="UE358" s="249"/>
      <c r="UF358" s="249"/>
      <c r="UG358" s="249"/>
      <c r="UH358" s="249"/>
      <c r="UI358" s="249"/>
      <c r="UJ358" s="249"/>
      <c r="UK358" s="249"/>
      <c r="UL358" s="249"/>
      <c r="UM358" s="249"/>
      <c r="UN358" s="249"/>
      <c r="UO358" s="249"/>
      <c r="UP358" s="249"/>
      <c r="UQ358" s="249"/>
      <c r="UR358" s="249"/>
      <c r="US358" s="249"/>
      <c r="UT358" s="249"/>
      <c r="UU358" s="249"/>
      <c r="UV358" s="249"/>
      <c r="UW358" s="249"/>
      <c r="UX358" s="249"/>
      <c r="UY358" s="249"/>
      <c r="UZ358" s="249"/>
      <c r="VA358" s="249"/>
      <c r="VB358" s="249"/>
      <c r="VC358" s="249"/>
      <c r="VD358" s="249"/>
      <c r="VE358" s="249"/>
      <c r="VF358" s="249"/>
      <c r="VG358" s="249"/>
      <c r="VH358" s="249"/>
      <c r="VI358" s="249"/>
      <c r="VJ358" s="249"/>
      <c r="VK358" s="249"/>
      <c r="VL358" s="249"/>
      <c r="VM358" s="249"/>
      <c r="VN358" s="249"/>
      <c r="VO358" s="249"/>
      <c r="VP358" s="249"/>
      <c r="VQ358" s="249"/>
      <c r="VR358" s="249"/>
      <c r="VS358" s="249"/>
      <c r="VT358" s="249"/>
      <c r="VU358" s="249"/>
      <c r="VV358" s="249"/>
      <c r="VW358" s="249"/>
      <c r="VX358" s="249"/>
      <c r="VY358" s="249"/>
      <c r="VZ358" s="249"/>
      <c r="WA358" s="249"/>
      <c r="WB358" s="249"/>
      <c r="WC358" s="249"/>
      <c r="WD358" s="249"/>
      <c r="WE358" s="249"/>
      <c r="WF358" s="249"/>
      <c r="WG358" s="249"/>
      <c r="WH358" s="249"/>
      <c r="WI358" s="249"/>
      <c r="WJ358" s="249"/>
      <c r="WK358" s="249"/>
      <c r="WL358" s="249"/>
      <c r="WM358" s="249"/>
      <c r="WN358" s="249"/>
      <c r="WO358" s="249"/>
      <c r="WP358" s="249"/>
      <c r="WQ358" s="249"/>
      <c r="WR358" s="249"/>
      <c r="WS358" s="249"/>
      <c r="WT358" s="249"/>
      <c r="WU358" s="249"/>
      <c r="WV358" s="249"/>
      <c r="WW358" s="249"/>
      <c r="WX358" s="249"/>
      <c r="WY358" s="249"/>
      <c r="WZ358" s="249"/>
      <c r="XA358" s="249"/>
      <c r="XB358" s="249"/>
      <c r="XC358" s="249"/>
      <c r="XD358" s="249"/>
      <c r="XE358" s="249"/>
      <c r="XF358" s="249"/>
      <c r="XG358" s="249"/>
      <c r="XH358" s="249"/>
      <c r="XI358" s="249"/>
      <c r="XJ358" s="249"/>
      <c r="XK358" s="249"/>
      <c r="XL358" s="249"/>
      <c r="XM358" s="249"/>
      <c r="XN358" s="249"/>
      <c r="XO358" s="249"/>
      <c r="XP358" s="249"/>
      <c r="XQ358" s="249"/>
      <c r="XR358" s="249"/>
      <c r="XS358" s="249"/>
      <c r="XT358" s="249"/>
      <c r="XU358" s="249"/>
      <c r="XV358" s="249"/>
      <c r="XW358" s="249"/>
      <c r="XX358" s="249"/>
      <c r="XY358" s="249"/>
      <c r="XZ358" s="249"/>
      <c r="YA358" s="249"/>
      <c r="YB358" s="249"/>
      <c r="YC358" s="249"/>
      <c r="YD358" s="249"/>
      <c r="YE358" s="249"/>
      <c r="YF358" s="249"/>
      <c r="YG358" s="249"/>
      <c r="YH358" s="249"/>
      <c r="YI358" s="249"/>
      <c r="YJ358" s="249"/>
      <c r="YK358" s="249"/>
      <c r="YL358" s="249"/>
      <c r="YM358" s="249"/>
      <c r="YN358" s="249"/>
      <c r="YO358" s="249"/>
      <c r="YP358" s="249"/>
      <c r="YQ358" s="249"/>
      <c r="YR358" s="249"/>
      <c r="YS358" s="249"/>
      <c r="YT358" s="249"/>
      <c r="YU358" s="249"/>
      <c r="YV358" s="249"/>
      <c r="YW358" s="249"/>
      <c r="YX358" s="249"/>
      <c r="YY358" s="249"/>
      <c r="YZ358" s="249"/>
      <c r="ZA358" s="249"/>
      <c r="ZB358" s="249"/>
      <c r="ZC358" s="249"/>
      <c r="ZD358" s="249"/>
      <c r="ZE358" s="249"/>
      <c r="ZF358" s="249"/>
      <c r="ZG358" s="249"/>
      <c r="ZH358" s="249"/>
      <c r="ZI358" s="249"/>
      <c r="ZJ358" s="249"/>
      <c r="ZK358" s="249"/>
      <c r="ZL358" s="249"/>
      <c r="ZM358" s="249"/>
      <c r="ZN358" s="249"/>
      <c r="ZO358" s="249"/>
      <c r="ZP358" s="249"/>
      <c r="ZQ358" s="249"/>
      <c r="ZR358" s="249"/>
      <c r="ZS358" s="249"/>
      <c r="ZT358" s="249"/>
      <c r="ZU358" s="249"/>
      <c r="ZV358" s="249"/>
      <c r="ZW358" s="249"/>
      <c r="ZX358" s="249"/>
      <c r="ZY358" s="249"/>
      <c r="ZZ358" s="249"/>
      <c r="AAA358" s="249"/>
      <c r="AAB358" s="249"/>
      <c r="AAC358" s="249"/>
      <c r="AAD358" s="249"/>
      <c r="AAE358" s="249"/>
      <c r="AAF358" s="249"/>
      <c r="AAG358" s="249"/>
      <c r="AAH358" s="249"/>
      <c r="AAI358" s="249"/>
      <c r="AAJ358" s="249"/>
      <c r="AAK358" s="249"/>
      <c r="AAL358" s="249"/>
      <c r="AAM358" s="249"/>
      <c r="AAN358" s="249"/>
      <c r="AAO358" s="249"/>
      <c r="AAP358" s="249"/>
      <c r="AAQ358" s="249"/>
      <c r="AAR358" s="249"/>
      <c r="AAS358" s="249"/>
      <c r="AAT358" s="249"/>
      <c r="AAU358" s="249"/>
      <c r="AAV358" s="249"/>
      <c r="AAW358" s="249"/>
      <c r="AAX358" s="249"/>
      <c r="AAY358" s="249"/>
      <c r="AAZ358" s="249"/>
      <c r="ABA358" s="249"/>
      <c r="ABB358" s="249"/>
      <c r="ABC358" s="249"/>
      <c r="ABD358" s="249"/>
      <c r="ABE358" s="249"/>
      <c r="ABF358" s="249"/>
      <c r="ABG358" s="249"/>
      <c r="ABH358" s="249"/>
      <c r="ABI358" s="249"/>
      <c r="ABJ358" s="249"/>
      <c r="ABK358" s="249"/>
      <c r="ABL358" s="249"/>
      <c r="ABM358" s="249"/>
      <c r="ABN358" s="249"/>
      <c r="ABO358" s="249"/>
      <c r="ABP358" s="249"/>
      <c r="ABQ358" s="249"/>
      <c r="ABR358" s="249"/>
      <c r="ABS358" s="249"/>
      <c r="ABT358" s="249"/>
      <c r="ABU358" s="249"/>
      <c r="ABV358" s="249"/>
      <c r="ABW358" s="249"/>
      <c r="ABX358" s="249"/>
      <c r="ABY358" s="249"/>
      <c r="ABZ358" s="249"/>
      <c r="ACA358" s="249"/>
      <c r="ACB358" s="249"/>
      <c r="ACC358" s="249"/>
      <c r="ACD358" s="249"/>
      <c r="ACE358" s="249"/>
      <c r="ACF358" s="249"/>
      <c r="ACG358" s="249"/>
      <c r="ACH358" s="249"/>
      <c r="ACI358" s="249"/>
      <c r="ACJ358" s="249"/>
      <c r="ACK358" s="249"/>
      <c r="ACL358" s="249"/>
      <c r="ACM358" s="249"/>
      <c r="ACN358" s="249"/>
      <c r="ACO358" s="249"/>
      <c r="ACP358" s="249"/>
      <c r="ACQ358" s="249"/>
      <c r="ACR358" s="249"/>
      <c r="ACS358" s="249"/>
      <c r="ACT358" s="249"/>
      <c r="ACU358" s="249"/>
      <c r="ACV358" s="249"/>
      <c r="ACW358" s="249"/>
      <c r="ACX358" s="249"/>
      <c r="ACY358" s="249"/>
      <c r="ACZ358" s="249"/>
      <c r="ADA358" s="249"/>
      <c r="ADB358" s="249"/>
      <c r="ADC358" s="249"/>
      <c r="ADD358" s="249"/>
      <c r="ADE358" s="249"/>
      <c r="ADF358" s="249"/>
      <c r="ADG358" s="249"/>
      <c r="ADH358" s="249"/>
      <c r="ADI358" s="249"/>
      <c r="ADJ358" s="249"/>
      <c r="ADK358" s="249"/>
      <c r="ADL358" s="249"/>
      <c r="ADM358" s="249"/>
      <c r="ADN358" s="249"/>
      <c r="ADO358" s="249"/>
      <c r="ADP358" s="249"/>
      <c r="ADQ358" s="249"/>
      <c r="ADR358" s="249"/>
      <c r="ADS358" s="249"/>
      <c r="ADT358" s="249"/>
      <c r="ADU358" s="249"/>
      <c r="ADV358" s="249"/>
      <c r="ADW358" s="249"/>
      <c r="ADX358" s="249"/>
      <c r="ADY358" s="249"/>
      <c r="ADZ358" s="249"/>
      <c r="AEA358" s="249"/>
      <c r="AEB358" s="249"/>
      <c r="AEC358" s="249"/>
      <c r="AED358" s="249"/>
      <c r="AEE358" s="249"/>
      <c r="AEF358" s="249"/>
      <c r="AEG358" s="249"/>
      <c r="AEH358" s="249"/>
      <c r="AEI358" s="249"/>
      <c r="AEJ358" s="249"/>
      <c r="AEK358" s="249"/>
      <c r="AEL358" s="249"/>
      <c r="AEM358" s="249"/>
      <c r="AEN358" s="249"/>
      <c r="AEO358" s="249"/>
      <c r="AEP358" s="249"/>
      <c r="AEQ358" s="249"/>
      <c r="AER358" s="249"/>
      <c r="AES358" s="249"/>
      <c r="AET358" s="249"/>
      <c r="AEU358" s="249"/>
      <c r="AEV358" s="249"/>
      <c r="AEW358" s="249"/>
      <c r="AEX358" s="249"/>
      <c r="AEY358" s="249"/>
      <c r="AEZ358" s="249"/>
      <c r="AFA358" s="249"/>
      <c r="AFB358" s="249"/>
      <c r="AFC358" s="249"/>
      <c r="AFD358" s="249"/>
      <c r="AFE358" s="249"/>
      <c r="AFF358" s="249"/>
      <c r="AFG358" s="249"/>
      <c r="AFH358" s="249"/>
      <c r="AFI358" s="249"/>
      <c r="AFJ358" s="249"/>
      <c r="AFK358" s="249"/>
      <c r="AFL358" s="249"/>
      <c r="AFM358" s="249"/>
      <c r="AFN358" s="249"/>
      <c r="AFO358" s="249"/>
      <c r="AFP358" s="249"/>
      <c r="AFQ358" s="249"/>
      <c r="AFR358" s="249"/>
      <c r="AFS358" s="249"/>
      <c r="AFT358" s="249"/>
      <c r="AFU358" s="249"/>
      <c r="AFV358" s="249"/>
      <c r="AFW358" s="249"/>
      <c r="AFX358" s="249"/>
      <c r="AFY358" s="249"/>
      <c r="AFZ358" s="249"/>
      <c r="AGA358" s="249"/>
      <c r="AGB358" s="249"/>
      <c r="AGC358" s="249"/>
      <c r="AGD358" s="249"/>
      <c r="AGE358" s="249"/>
      <c r="AGF358" s="249"/>
      <c r="AGG358" s="249"/>
      <c r="AGH358" s="249"/>
      <c r="AGI358" s="249"/>
      <c r="AGJ358" s="249"/>
      <c r="AGK358" s="249"/>
      <c r="AGL358" s="249"/>
      <c r="AGM358" s="249"/>
      <c r="AGN358" s="249"/>
      <c r="AGO358" s="249"/>
      <c r="AGP358" s="249"/>
      <c r="AGQ358" s="249"/>
      <c r="AGR358" s="249"/>
      <c r="AGS358" s="249"/>
      <c r="AGT358" s="249"/>
      <c r="AGU358" s="249"/>
      <c r="AGV358" s="249"/>
      <c r="AGW358" s="249"/>
      <c r="AGX358" s="249"/>
      <c r="AGY358" s="249"/>
      <c r="AGZ358" s="249"/>
      <c r="AHA358" s="249"/>
      <c r="AHB358" s="249"/>
      <c r="AHC358" s="249"/>
      <c r="AHD358" s="249"/>
      <c r="AHE358" s="249"/>
      <c r="AHF358" s="249"/>
      <c r="AHG358" s="249"/>
      <c r="AHH358" s="249"/>
      <c r="AHI358" s="249"/>
      <c r="AHJ358" s="249"/>
      <c r="AHK358" s="249"/>
      <c r="AHL358" s="249"/>
      <c r="AHM358" s="249"/>
      <c r="AHN358" s="249"/>
      <c r="AHO358" s="249"/>
      <c r="AHP358" s="249"/>
      <c r="AHQ358" s="249"/>
      <c r="AHR358" s="249"/>
      <c r="AHS358" s="249"/>
      <c r="AHT358" s="249"/>
      <c r="AHU358" s="249"/>
      <c r="AHV358" s="249"/>
      <c r="AHW358" s="249"/>
      <c r="AHX358" s="249"/>
      <c r="AHY358" s="249"/>
      <c r="AHZ358" s="249"/>
      <c r="AIA358" s="249"/>
      <c r="AIB358" s="249"/>
      <c r="AIC358" s="249"/>
      <c r="AID358" s="249"/>
      <c r="AIE358" s="249"/>
      <c r="AIF358" s="249"/>
      <c r="AIG358" s="249"/>
      <c r="AIH358" s="249"/>
      <c r="AII358" s="249"/>
      <c r="AIJ358" s="249"/>
      <c r="AIK358" s="249"/>
      <c r="AIL358" s="249"/>
      <c r="AIM358" s="249"/>
      <c r="AIN358" s="249"/>
      <c r="AIO358" s="249"/>
      <c r="AIP358" s="249"/>
      <c r="AIQ358" s="249"/>
      <c r="AIR358" s="249"/>
      <c r="AIS358" s="249"/>
      <c r="AIT358" s="249"/>
      <c r="AIU358" s="249"/>
      <c r="AIV358" s="249"/>
      <c r="AIW358" s="249"/>
      <c r="AIX358" s="249"/>
      <c r="AIY358" s="249"/>
      <c r="AIZ358" s="249"/>
      <c r="AJA358" s="249"/>
      <c r="AJB358" s="249"/>
      <c r="AJC358" s="249"/>
      <c r="AJD358" s="249"/>
      <c r="AJE358" s="249"/>
      <c r="AJF358" s="249"/>
      <c r="AJG358" s="249"/>
      <c r="AJH358" s="249"/>
      <c r="AJI358" s="249"/>
      <c r="AJJ358" s="249"/>
      <c r="AJK358" s="249"/>
      <c r="AJL358" s="249"/>
      <c r="AJM358" s="249"/>
      <c r="AJN358" s="249"/>
      <c r="AJO358" s="249"/>
      <c r="AJP358" s="249"/>
      <c r="AJQ358" s="249"/>
      <c r="AJR358" s="249"/>
      <c r="AJS358" s="249"/>
      <c r="AJT358" s="249"/>
      <c r="AJU358" s="249"/>
      <c r="AJV358" s="249"/>
      <c r="AJW358" s="249"/>
      <c r="AJX358" s="249"/>
      <c r="AJY358" s="249"/>
      <c r="AJZ358" s="249"/>
      <c r="AKA358" s="249"/>
      <c r="AKB358" s="249"/>
      <c r="AKC358" s="249"/>
      <c r="AKD358" s="249"/>
      <c r="AKE358" s="249"/>
      <c r="AKF358" s="249"/>
      <c r="AKG358" s="249"/>
      <c r="AKH358" s="249"/>
      <c r="AKI358" s="249"/>
      <c r="AKJ358" s="249"/>
      <c r="AKK358" s="249"/>
      <c r="AKL358" s="249"/>
      <c r="AKM358" s="249"/>
      <c r="AKN358" s="249"/>
      <c r="AKO358" s="249"/>
      <c r="AKP358" s="249"/>
      <c r="AKQ358" s="249"/>
      <c r="AKR358" s="249"/>
      <c r="AKS358" s="249"/>
      <c r="AKT358" s="249"/>
      <c r="AKU358" s="249"/>
      <c r="AKV358" s="249"/>
      <c r="AKW358" s="249"/>
      <c r="AKX358" s="249"/>
      <c r="AKY358" s="249"/>
      <c r="AKZ358" s="249"/>
      <c r="ALA358" s="249"/>
      <c r="ALB358" s="249"/>
      <c r="ALC358" s="249"/>
      <c r="ALD358" s="249"/>
      <c r="ALE358" s="249"/>
      <c r="ALF358" s="249"/>
      <c r="ALG358" s="249"/>
      <c r="ALH358" s="249"/>
      <c r="ALI358" s="249"/>
      <c r="ALJ358" s="249"/>
      <c r="ALK358" s="249"/>
      <c r="ALL358" s="249"/>
      <c r="ALM358" s="249"/>
      <c r="ALN358" s="249"/>
      <c r="ALO358" s="249"/>
      <c r="ALP358" s="249"/>
      <c r="ALQ358" s="249"/>
      <c r="ALR358" s="249"/>
      <c r="ALS358" s="249"/>
      <c r="ALT358" s="249"/>
      <c r="ALU358" s="249"/>
      <c r="ALV358" s="249"/>
      <c r="ALW358" s="249"/>
      <c r="ALX358" s="249"/>
      <c r="ALY358" s="249"/>
      <c r="ALZ358" s="249"/>
      <c r="AMA358" s="249"/>
      <c r="AMB358" s="249"/>
      <c r="AMC358" s="249"/>
      <c r="AMD358" s="249"/>
      <c r="AME358" s="249"/>
      <c r="AMF358" s="249"/>
      <c r="AMG358" s="249"/>
      <c r="AMH358" s="249"/>
      <c r="AMI358" s="249"/>
      <c r="AMJ358" s="249"/>
      <c r="AMK358" s="249"/>
      <c r="AML358" s="249"/>
      <c r="AMM358" s="249"/>
      <c r="AMN358" s="249"/>
      <c r="AMO358" s="249"/>
      <c r="AMP358" s="249"/>
      <c r="AMQ358" s="249"/>
      <c r="AMR358" s="249"/>
      <c r="AMS358" s="249"/>
      <c r="AMT358" s="249"/>
      <c r="AMU358" s="249"/>
      <c r="AMV358" s="249"/>
      <c r="AMW358" s="249"/>
      <c r="AMX358" s="249"/>
      <c r="AMY358" s="249"/>
      <c r="AMZ358" s="249"/>
      <c r="ANA358" s="249"/>
      <c r="ANB358" s="249"/>
      <c r="ANC358" s="249"/>
      <c r="AND358" s="249"/>
      <c r="ANE358" s="249"/>
      <c r="ANF358" s="249"/>
      <c r="ANG358" s="249"/>
      <c r="ANH358" s="249"/>
      <c r="ANI358" s="249"/>
      <c r="ANJ358" s="249"/>
      <c r="ANK358" s="249"/>
      <c r="ANL358" s="249"/>
      <c r="ANM358" s="249"/>
      <c r="ANN358" s="249"/>
      <c r="ANO358" s="249"/>
      <c r="ANP358" s="249"/>
      <c r="ANQ358" s="249"/>
      <c r="ANR358" s="249"/>
      <c r="ANS358" s="249"/>
      <c r="ANT358" s="249"/>
      <c r="ANU358" s="249"/>
      <c r="ANV358" s="249"/>
      <c r="ANW358" s="249"/>
      <c r="ANX358" s="249"/>
      <c r="ANY358" s="249"/>
      <c r="ANZ358" s="249"/>
      <c r="AOA358" s="249"/>
      <c r="AOB358" s="249"/>
      <c r="AOC358" s="249"/>
      <c r="AOD358" s="249"/>
      <c r="AOE358" s="249"/>
      <c r="AOF358" s="249"/>
      <c r="AOG358" s="249"/>
      <c r="AOH358" s="249"/>
      <c r="AOI358" s="249"/>
      <c r="AOJ358" s="249"/>
      <c r="AOK358" s="249"/>
      <c r="AOL358" s="249"/>
      <c r="AOM358" s="249"/>
      <c r="AON358" s="249"/>
      <c r="AOO358" s="249"/>
      <c r="AOP358" s="249"/>
      <c r="AOQ358" s="249"/>
      <c r="AOR358" s="249"/>
      <c r="AOS358" s="249"/>
      <c r="AOT358" s="249"/>
      <c r="AOU358" s="249"/>
      <c r="AOV358" s="249"/>
      <c r="AOW358" s="249"/>
      <c r="AOX358" s="249"/>
      <c r="AOY358" s="249"/>
      <c r="AOZ358" s="249"/>
      <c r="APA358" s="249"/>
      <c r="APB358" s="249"/>
      <c r="APC358" s="249"/>
      <c r="APD358" s="249"/>
      <c r="APE358" s="249"/>
      <c r="APF358" s="249"/>
      <c r="APG358" s="249"/>
      <c r="APH358" s="249"/>
      <c r="API358" s="249"/>
      <c r="APJ358" s="249"/>
      <c r="APK358" s="249"/>
      <c r="APL358" s="249"/>
      <c r="APM358" s="249"/>
      <c r="APN358" s="249"/>
      <c r="APO358" s="249"/>
      <c r="APP358" s="249"/>
    </row>
    <row r="359" spans="1:1108" s="252" customFormat="1">
      <c r="A359" s="199">
        <v>642</v>
      </c>
      <c r="B359" s="232">
        <v>345</v>
      </c>
      <c r="C359" s="201"/>
      <c r="D359" s="206"/>
      <c r="E359" s="206"/>
      <c r="F359" s="326"/>
      <c r="G359" s="206"/>
      <c r="H359" s="206"/>
      <c r="I359" s="206"/>
      <c r="J359" s="206"/>
      <c r="K359" s="206"/>
      <c r="L359" s="319"/>
      <c r="M359" s="332"/>
      <c r="N359" s="319"/>
      <c r="O359" s="321"/>
      <c r="P359" s="217"/>
      <c r="Q359" s="217"/>
      <c r="R359" s="217"/>
      <c r="S359" s="213"/>
      <c r="T359" s="213"/>
      <c r="U359" s="21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13"/>
      <c r="AF359" s="213"/>
      <c r="AG359" s="217"/>
      <c r="AH359" s="217"/>
      <c r="AI359" s="213"/>
      <c r="AJ359" s="217"/>
      <c r="AK359" s="217"/>
      <c r="AL359" s="321"/>
      <c r="AM359" s="321"/>
      <c r="AN359" s="321"/>
      <c r="AO359" s="321"/>
      <c r="AP359" s="217"/>
      <c r="AQ359" s="217"/>
      <c r="AR359" s="345"/>
      <c r="AS359" s="345"/>
      <c r="AT359" s="345"/>
      <c r="AU359" s="345"/>
      <c r="AV359" s="345"/>
      <c r="AW359" s="319"/>
      <c r="AX359" s="319"/>
      <c r="AY359" s="319"/>
      <c r="AZ359" s="319"/>
      <c r="BA359" s="319"/>
      <c r="BB359" s="332"/>
      <c r="BC359" s="332"/>
      <c r="BD359" s="332"/>
      <c r="BE359" s="332"/>
      <c r="BF359" s="319"/>
      <c r="BG359" s="319"/>
      <c r="BH359" s="319"/>
      <c r="BM359" s="319"/>
      <c r="BN359" s="319"/>
      <c r="BO359" s="319"/>
      <c r="BP359" s="319"/>
      <c r="BQ359" s="319"/>
      <c r="BR359" s="319"/>
      <c r="BS359" s="222" t="s">
        <v>283</v>
      </c>
      <c r="BT359" s="222" t="s">
        <v>283</v>
      </c>
      <c r="BU359" s="222" t="s">
        <v>283</v>
      </c>
      <c r="BV359" s="222" t="s">
        <v>283</v>
      </c>
      <c r="BW359" s="222" t="s">
        <v>283</v>
      </c>
      <c r="BX359" s="222" t="s">
        <v>283</v>
      </c>
      <c r="BY359" s="222" t="s">
        <v>283</v>
      </c>
      <c r="BZ359" s="319"/>
      <c r="CA359" s="319"/>
      <c r="CB359" s="319"/>
      <c r="CC359" s="319"/>
      <c r="CD359" s="319"/>
      <c r="CE359" s="319"/>
      <c r="CF359" s="319"/>
      <c r="CG359" s="319"/>
      <c r="CH359" s="319"/>
      <c r="CI359" s="319"/>
      <c r="CJ359" s="319"/>
      <c r="CK359" s="319"/>
      <c r="CL359" s="319"/>
      <c r="CM359" s="319"/>
      <c r="CN359" s="319"/>
      <c r="CO359" s="319"/>
      <c r="CP359" s="319"/>
      <c r="CQ359" s="319"/>
      <c r="CR359" s="319"/>
      <c r="CS359" s="319"/>
      <c r="CT359" s="319"/>
      <c r="CU359" s="319"/>
      <c r="CV359" s="319"/>
      <c r="CW359" s="319"/>
      <c r="CX359" s="319"/>
      <c r="CY359" s="319"/>
      <c r="CZ359" s="319"/>
      <c r="DA359" s="330"/>
      <c r="DB359" s="330"/>
      <c r="DC359" s="330"/>
      <c r="DD359" s="330"/>
      <c r="DE359" s="319"/>
      <c r="DF359" s="330"/>
      <c r="DG359" s="319"/>
      <c r="DH359" s="319"/>
      <c r="DI359" s="330"/>
      <c r="DJ359" s="319"/>
      <c r="DK359" s="319"/>
      <c r="DL359" s="319"/>
      <c r="DM359" s="228" t="s">
        <v>283</v>
      </c>
      <c r="DN359" s="228" t="s">
        <v>283</v>
      </c>
      <c r="DO359" s="228" t="s">
        <v>283</v>
      </c>
      <c r="DP359" s="228"/>
      <c r="DQ359" s="319"/>
      <c r="DR359" s="319"/>
      <c r="DS359" s="319"/>
      <c r="DT359" s="319"/>
      <c r="DU359" s="319"/>
      <c r="DV359" s="319"/>
      <c r="DW359" s="319"/>
      <c r="DX359" s="319"/>
      <c r="DY359" s="319"/>
      <c r="DZ359" s="319"/>
      <c r="EA359" s="319"/>
      <c r="EB359" s="319"/>
      <c r="EC359" s="319"/>
      <c r="ED359" s="319"/>
      <c r="EE359" s="319"/>
      <c r="EF359" s="319"/>
      <c r="EG359" s="200"/>
      <c r="EH359" s="200"/>
      <c r="EI359" s="319"/>
      <c r="EJ359" s="319"/>
      <c r="EK359" s="281"/>
      <c r="EL359" s="319"/>
      <c r="EM359" s="319"/>
      <c r="EN359" s="200"/>
      <c r="EO359" s="281"/>
      <c r="EP359" s="281"/>
      <c r="EQ359" s="281"/>
      <c r="ER359" s="281"/>
      <c r="ES359" s="281"/>
      <c r="ET359" s="281"/>
      <c r="EU359" s="281"/>
      <c r="EV359" s="200"/>
      <c r="EW359" s="200"/>
      <c r="EX359" s="319"/>
      <c r="EY359" s="319"/>
      <c r="EZ359" s="319"/>
      <c r="FA359" s="319"/>
      <c r="FB359" s="319"/>
      <c r="FC359" s="319"/>
      <c r="FD359" s="319"/>
      <c r="FE359" s="319"/>
      <c r="FF359" s="317"/>
      <c r="FG359" s="317"/>
      <c r="FH359" s="317"/>
      <c r="FI359" s="317"/>
      <c r="FJ359" s="317"/>
      <c r="FK359" s="317"/>
      <c r="FL359" s="234">
        <v>1</v>
      </c>
      <c r="FM359" s="222"/>
      <c r="FN359" s="222"/>
      <c r="FO359" s="222"/>
      <c r="FP359" s="222"/>
      <c r="FQ359" s="222"/>
      <c r="FR359" s="222"/>
      <c r="FS359" s="222"/>
      <c r="FT359" s="222"/>
      <c r="FU359" s="222"/>
      <c r="FV359" s="222"/>
    </row>
    <row r="360" spans="1:1108" s="252" customFormat="1">
      <c r="A360" s="42">
        <v>643</v>
      </c>
      <c r="B360" s="168">
        <v>346</v>
      </c>
      <c r="C360" s="102" t="s">
        <v>524</v>
      </c>
      <c r="D360" s="174">
        <v>110321</v>
      </c>
      <c r="E360" s="74" t="s">
        <v>1809</v>
      </c>
      <c r="F360" s="302" t="s">
        <v>1811</v>
      </c>
      <c r="G360" s="310" t="s">
        <v>1810</v>
      </c>
      <c r="H360" s="310" t="s">
        <v>1813</v>
      </c>
      <c r="I360" s="310" t="s">
        <v>1812</v>
      </c>
      <c r="J360" s="73">
        <v>112724</v>
      </c>
      <c r="K360" s="173" t="s">
        <v>1814</v>
      </c>
      <c r="L360" s="74"/>
      <c r="M360" s="10" t="s">
        <v>1815</v>
      </c>
      <c r="N360" s="74" t="s">
        <v>1789</v>
      </c>
      <c r="O360" s="177"/>
      <c r="P360" s="401">
        <v>15</v>
      </c>
      <c r="Q360" s="401" t="s">
        <v>0</v>
      </c>
      <c r="R360" s="401"/>
      <c r="S360" s="109" t="s">
        <v>0</v>
      </c>
      <c r="T360" s="109"/>
      <c r="U360" s="109" t="s">
        <v>0</v>
      </c>
      <c r="V360" s="109">
        <v>14.8</v>
      </c>
      <c r="W360" s="109" t="s">
        <v>0</v>
      </c>
      <c r="X360" s="109">
        <v>8.1999999999999993</v>
      </c>
      <c r="Y360" s="109" t="s">
        <v>0</v>
      </c>
      <c r="Z360" s="109"/>
      <c r="AA360" s="109" t="s">
        <v>0</v>
      </c>
      <c r="AB360" s="109"/>
      <c r="AC360" s="109" t="s">
        <v>0</v>
      </c>
      <c r="AD360" s="109"/>
      <c r="AE360" s="109" t="s">
        <v>0</v>
      </c>
      <c r="AF360" s="77"/>
      <c r="AG360" s="78"/>
      <c r="AH360" s="78"/>
      <c r="AI360" s="77" t="s">
        <v>0</v>
      </c>
      <c r="AJ360" s="78"/>
      <c r="AK360" s="78"/>
      <c r="AL360" s="25" t="s">
        <v>11</v>
      </c>
      <c r="AM360" s="25"/>
      <c r="AN360" s="25"/>
      <c r="AO360" s="25"/>
      <c r="AP360" s="111">
        <v>1</v>
      </c>
      <c r="AQ360" s="111" t="s">
        <v>7</v>
      </c>
      <c r="AR360" s="83"/>
      <c r="AS360" s="83"/>
      <c r="AT360" s="265"/>
      <c r="AU360" s="266"/>
      <c r="AV360" s="266"/>
      <c r="AW360" s="74" t="s">
        <v>206</v>
      </c>
      <c r="AX360" s="74" t="s">
        <v>207</v>
      </c>
      <c r="AY360" s="74" t="s">
        <v>208</v>
      </c>
      <c r="AZ360" s="74" t="s">
        <v>209</v>
      </c>
      <c r="BA360" s="152" t="s">
        <v>12</v>
      </c>
      <c r="BB360" s="419" t="s">
        <v>1520</v>
      </c>
      <c r="BC360" s="419" t="s">
        <v>1521</v>
      </c>
      <c r="BD360" s="419" t="s">
        <v>1522</v>
      </c>
      <c r="BE360" s="87" t="s">
        <v>1809</v>
      </c>
      <c r="BF360" s="96" t="s">
        <v>1696</v>
      </c>
      <c r="BG360" s="96" t="s">
        <v>1697</v>
      </c>
      <c r="BH360" s="96" t="s">
        <v>1698</v>
      </c>
      <c r="BI360" s="249"/>
      <c r="BJ360" s="249"/>
      <c r="BK360" s="249"/>
      <c r="BL360" s="249"/>
      <c r="BM360" s="154" t="s">
        <v>1719</v>
      </c>
      <c r="BN360" s="154" t="s">
        <v>1699</v>
      </c>
      <c r="BO360" s="154" t="s">
        <v>1700</v>
      </c>
      <c r="BP360" s="154" t="s">
        <v>1699</v>
      </c>
      <c r="BQ360" s="154" t="s">
        <v>266</v>
      </c>
      <c r="BR360" s="154" t="s">
        <v>267</v>
      </c>
      <c r="BS360" s="121" t="s">
        <v>268</v>
      </c>
      <c r="BT360" s="121" t="s">
        <v>269</v>
      </c>
      <c r="BU360" s="121" t="s">
        <v>1719</v>
      </c>
      <c r="BV360" s="121" t="s">
        <v>1699</v>
      </c>
      <c r="BW360" s="121" t="s">
        <v>1700</v>
      </c>
      <c r="BX360" s="121" t="s">
        <v>1699</v>
      </c>
      <c r="BY360" s="121" t="s">
        <v>283</v>
      </c>
      <c r="BZ360" s="154"/>
      <c r="CA360" s="154"/>
      <c r="CB360" s="154"/>
      <c r="CC360" s="154"/>
      <c r="CD360" s="154"/>
      <c r="CE360" s="154"/>
      <c r="CF360" s="154"/>
      <c r="CG360" s="154"/>
      <c r="CH360" s="154"/>
      <c r="CI360" s="154"/>
      <c r="CJ360" s="154"/>
      <c r="CK360" s="91"/>
      <c r="CL360" s="91"/>
      <c r="CM360" s="91"/>
      <c r="CN360" s="91"/>
      <c r="CO360" s="91"/>
      <c r="CP360" s="91"/>
      <c r="CQ360" s="91"/>
      <c r="CR360" s="91"/>
      <c r="CS360" s="91"/>
      <c r="CT360" s="91"/>
      <c r="CU360" s="91"/>
      <c r="CV360" s="91"/>
      <c r="CW360" s="91"/>
      <c r="CX360" s="91"/>
      <c r="CY360" s="91"/>
      <c r="CZ360" s="91"/>
      <c r="DA360" s="92"/>
      <c r="DB360" s="92"/>
      <c r="DC360" s="92"/>
      <c r="DD360" s="92"/>
      <c r="DE360" s="91" t="s">
        <v>12</v>
      </c>
      <c r="DF360" s="92"/>
      <c r="DG360" s="91"/>
      <c r="DH360" s="91"/>
      <c r="DI360" s="92"/>
      <c r="DJ360" s="91"/>
      <c r="DK360" s="91"/>
      <c r="DL360" s="91"/>
      <c r="DM360" s="127" t="s">
        <v>283</v>
      </c>
      <c r="DN360" s="127" t="s">
        <v>283</v>
      </c>
      <c r="DO360" s="127" t="s">
        <v>283</v>
      </c>
      <c r="DP360" s="127"/>
      <c r="DQ360" s="91"/>
      <c r="DR360" s="91"/>
      <c r="DS360" s="91"/>
      <c r="DT360" s="91"/>
      <c r="DU360" s="91"/>
      <c r="DV360" s="91"/>
      <c r="DW360" s="91"/>
      <c r="DX360" s="91"/>
      <c r="DY360" s="91"/>
      <c r="DZ360" s="91"/>
      <c r="EA360" s="91"/>
      <c r="EB360" s="91"/>
      <c r="EC360" s="91"/>
      <c r="ED360" s="91"/>
      <c r="EE360" s="91"/>
      <c r="EF360" s="91"/>
      <c r="EG360" s="94"/>
      <c r="EH360" s="94"/>
      <c r="EI360" s="95"/>
      <c r="EJ360" s="95"/>
      <c r="EK360" s="96"/>
      <c r="EL360" s="74"/>
      <c r="EM360" s="74"/>
      <c r="EN360" s="137"/>
      <c r="EO360" s="185"/>
      <c r="EP360" s="185"/>
      <c r="EQ360" s="185"/>
      <c r="ER360" s="185"/>
      <c r="ES360" s="185"/>
      <c r="ET360" s="185"/>
      <c r="EU360" s="185"/>
      <c r="EV360" s="137"/>
      <c r="EW360" s="137"/>
      <c r="EX360" s="355" t="s">
        <v>1808</v>
      </c>
      <c r="EY360" s="355"/>
      <c r="EZ360" s="355" t="s">
        <v>1807</v>
      </c>
      <c r="FA360" s="355"/>
      <c r="FB360" s="355"/>
      <c r="FC360" s="355"/>
      <c r="FD360" s="355"/>
      <c r="FE360" s="355"/>
      <c r="FF360" s="248"/>
      <c r="FG360" s="248"/>
      <c r="FH360" s="248"/>
      <c r="FI360" s="248"/>
      <c r="FJ360" s="248"/>
      <c r="FK360" s="248"/>
      <c r="FL360" s="135">
        <v>1</v>
      </c>
      <c r="FM360" s="136"/>
      <c r="FN360" s="136"/>
      <c r="FO360" s="136"/>
      <c r="FP360" s="136"/>
      <c r="FQ360" s="136"/>
      <c r="FR360" s="136"/>
      <c r="FS360" s="136"/>
      <c r="FT360" s="136"/>
      <c r="FU360" s="136"/>
      <c r="FV360" s="136"/>
      <c r="FW360" s="249"/>
      <c r="FX360" s="249"/>
      <c r="FY360" s="249"/>
      <c r="FZ360" s="249"/>
      <c r="GA360" s="249"/>
      <c r="GB360" s="249"/>
      <c r="GC360" s="249"/>
      <c r="GD360" s="249"/>
      <c r="GE360" s="249"/>
      <c r="GF360" s="249"/>
      <c r="GG360" s="249"/>
      <c r="GH360" s="249"/>
      <c r="GI360" s="249"/>
      <c r="GJ360" s="249"/>
      <c r="GK360" s="249"/>
      <c r="GL360" s="249"/>
      <c r="GM360" s="249"/>
      <c r="GN360" s="249"/>
      <c r="GO360" s="249"/>
      <c r="GP360" s="249"/>
      <c r="GQ360" s="249"/>
      <c r="GR360" s="249"/>
      <c r="GS360" s="249"/>
      <c r="GT360" s="249"/>
      <c r="GU360" s="249"/>
      <c r="GV360" s="249"/>
      <c r="GW360" s="249"/>
      <c r="GX360" s="249"/>
      <c r="GY360" s="249"/>
      <c r="GZ360" s="249"/>
      <c r="HA360" s="249"/>
      <c r="HB360" s="249"/>
      <c r="HC360" s="249"/>
      <c r="HD360" s="249"/>
      <c r="HE360" s="249"/>
      <c r="HF360" s="249"/>
      <c r="HG360" s="249"/>
      <c r="HH360" s="249"/>
      <c r="HI360" s="249"/>
      <c r="HJ360" s="249"/>
      <c r="HK360" s="249"/>
      <c r="HL360" s="249"/>
      <c r="HM360" s="249"/>
      <c r="HN360" s="249"/>
      <c r="HO360" s="249"/>
      <c r="HP360" s="249"/>
      <c r="HQ360" s="249"/>
      <c r="HR360" s="249"/>
      <c r="HS360" s="249"/>
      <c r="HT360" s="249"/>
      <c r="HU360" s="249"/>
      <c r="HV360" s="249"/>
      <c r="HW360" s="249"/>
      <c r="HX360" s="249"/>
      <c r="HY360" s="249"/>
      <c r="HZ360" s="249"/>
      <c r="IA360" s="249"/>
      <c r="IB360" s="249"/>
      <c r="IC360" s="249"/>
      <c r="ID360" s="249"/>
      <c r="IE360" s="249"/>
      <c r="IF360" s="249"/>
      <c r="IG360" s="249"/>
      <c r="IH360" s="249"/>
      <c r="II360" s="249"/>
      <c r="IJ360" s="249"/>
      <c r="IK360" s="249"/>
      <c r="IL360" s="249"/>
      <c r="IM360" s="249"/>
      <c r="IN360" s="249"/>
      <c r="IO360" s="249"/>
      <c r="IP360" s="249"/>
      <c r="IQ360" s="249"/>
      <c r="IR360" s="249"/>
      <c r="IS360" s="249"/>
      <c r="IT360" s="249"/>
      <c r="IU360" s="249"/>
      <c r="IV360" s="249"/>
      <c r="IW360" s="249"/>
      <c r="IX360" s="249"/>
      <c r="IY360" s="249"/>
      <c r="IZ360" s="249"/>
      <c r="JA360" s="249"/>
      <c r="JB360" s="249"/>
      <c r="JC360" s="249"/>
      <c r="JD360" s="249"/>
      <c r="JE360" s="249"/>
      <c r="JF360" s="249"/>
      <c r="JG360" s="249"/>
      <c r="JH360" s="249"/>
      <c r="JI360" s="249"/>
      <c r="JJ360" s="249"/>
      <c r="JK360" s="249"/>
      <c r="JL360" s="249"/>
      <c r="JM360" s="249"/>
      <c r="JN360" s="249"/>
      <c r="JO360" s="249"/>
      <c r="JP360" s="249"/>
      <c r="JQ360" s="249"/>
      <c r="JR360" s="249"/>
      <c r="JS360" s="249"/>
      <c r="JT360" s="249"/>
      <c r="JU360" s="249"/>
      <c r="JV360" s="249"/>
      <c r="JW360" s="249"/>
      <c r="JX360" s="249"/>
      <c r="JY360" s="249"/>
      <c r="JZ360" s="249"/>
      <c r="KA360" s="249"/>
      <c r="KB360" s="249"/>
      <c r="KC360" s="249"/>
      <c r="KD360" s="249"/>
      <c r="KE360" s="249"/>
      <c r="KF360" s="249"/>
      <c r="KG360" s="249"/>
      <c r="KH360" s="249"/>
      <c r="KI360" s="249"/>
      <c r="KJ360" s="249"/>
      <c r="KK360" s="249"/>
      <c r="KL360" s="249"/>
      <c r="KM360" s="249"/>
      <c r="KN360" s="249"/>
      <c r="KO360" s="249"/>
      <c r="KP360" s="249"/>
      <c r="KQ360" s="249"/>
      <c r="KR360" s="249"/>
      <c r="KS360" s="249"/>
      <c r="KT360" s="249"/>
      <c r="KU360" s="249"/>
      <c r="KV360" s="249"/>
      <c r="KW360" s="249"/>
      <c r="KX360" s="249"/>
      <c r="KY360" s="249"/>
      <c r="KZ360" s="249"/>
      <c r="LA360" s="249"/>
      <c r="LB360" s="249"/>
      <c r="LC360" s="249"/>
      <c r="LD360" s="249"/>
      <c r="LE360" s="249"/>
      <c r="LF360" s="249"/>
      <c r="LG360" s="249"/>
      <c r="LH360" s="249"/>
      <c r="LI360" s="249"/>
      <c r="LJ360" s="249"/>
      <c r="LK360" s="249"/>
      <c r="LL360" s="249"/>
      <c r="LM360" s="249"/>
      <c r="LN360" s="249"/>
      <c r="LO360" s="249"/>
      <c r="LP360" s="249"/>
      <c r="LQ360" s="249"/>
      <c r="LR360" s="249"/>
      <c r="LS360" s="249"/>
      <c r="LT360" s="249"/>
      <c r="LU360" s="249"/>
      <c r="LV360" s="249"/>
      <c r="LW360" s="249"/>
      <c r="LX360" s="249"/>
      <c r="LY360" s="249"/>
      <c r="LZ360" s="249"/>
      <c r="MA360" s="249"/>
      <c r="MB360" s="249"/>
      <c r="MC360" s="249"/>
      <c r="MD360" s="249"/>
      <c r="ME360" s="249"/>
      <c r="MF360" s="249"/>
      <c r="MG360" s="249"/>
      <c r="MH360" s="249"/>
      <c r="MI360" s="249"/>
      <c r="MJ360" s="249"/>
      <c r="MK360" s="249"/>
      <c r="ML360" s="249"/>
      <c r="MM360" s="249"/>
      <c r="MN360" s="249"/>
      <c r="MO360" s="249"/>
      <c r="MP360" s="249"/>
      <c r="MQ360" s="249"/>
      <c r="MR360" s="249"/>
      <c r="MS360" s="249"/>
      <c r="MT360" s="249"/>
      <c r="MU360" s="249"/>
      <c r="MV360" s="249"/>
      <c r="MW360" s="249"/>
      <c r="MX360" s="249"/>
      <c r="MY360" s="249"/>
      <c r="MZ360" s="249"/>
      <c r="NA360" s="249"/>
      <c r="NB360" s="249"/>
      <c r="NC360" s="249"/>
      <c r="ND360" s="249"/>
      <c r="NE360" s="249"/>
      <c r="NF360" s="249"/>
      <c r="NG360" s="249"/>
      <c r="NH360" s="249"/>
      <c r="NI360" s="249"/>
      <c r="NJ360" s="249"/>
      <c r="NK360" s="249"/>
      <c r="NL360" s="249"/>
      <c r="NM360" s="249"/>
      <c r="NN360" s="249"/>
      <c r="NO360" s="249"/>
      <c r="NP360" s="249"/>
      <c r="NQ360" s="249"/>
      <c r="NR360" s="249"/>
      <c r="NS360" s="249"/>
      <c r="NT360" s="249"/>
      <c r="NU360" s="249"/>
      <c r="NV360" s="249"/>
      <c r="NW360" s="249"/>
      <c r="NX360" s="249"/>
      <c r="NY360" s="249"/>
      <c r="NZ360" s="249"/>
      <c r="OA360" s="249"/>
      <c r="OB360" s="249"/>
      <c r="OC360" s="249"/>
      <c r="OD360" s="249"/>
      <c r="OE360" s="249"/>
      <c r="OF360" s="249"/>
      <c r="OG360" s="249"/>
      <c r="OH360" s="249"/>
      <c r="OI360" s="249"/>
      <c r="OJ360" s="249"/>
      <c r="OK360" s="249"/>
      <c r="OL360" s="249"/>
      <c r="OM360" s="249"/>
      <c r="ON360" s="249"/>
      <c r="OO360" s="249"/>
      <c r="OP360" s="249"/>
      <c r="OQ360" s="249"/>
      <c r="OR360" s="249"/>
      <c r="OS360" s="249"/>
      <c r="OT360" s="249"/>
      <c r="OU360" s="249"/>
      <c r="OV360" s="249"/>
      <c r="OW360" s="249"/>
      <c r="OX360" s="249"/>
      <c r="OY360" s="249"/>
      <c r="OZ360" s="249"/>
      <c r="PA360" s="249"/>
      <c r="PB360" s="249"/>
      <c r="PC360" s="249"/>
      <c r="PD360" s="249"/>
      <c r="PE360" s="249"/>
      <c r="PF360" s="249"/>
      <c r="PG360" s="249"/>
      <c r="PH360" s="249"/>
      <c r="PI360" s="249"/>
      <c r="PJ360" s="249"/>
      <c r="PK360" s="249"/>
      <c r="PL360" s="249"/>
      <c r="PM360" s="249"/>
      <c r="PN360" s="249"/>
      <c r="PO360" s="249"/>
      <c r="PP360" s="249"/>
      <c r="PQ360" s="249"/>
      <c r="PR360" s="249"/>
      <c r="PS360" s="249"/>
      <c r="PT360" s="249"/>
      <c r="PU360" s="249"/>
      <c r="PV360" s="249"/>
      <c r="PW360" s="249"/>
      <c r="PX360" s="249"/>
      <c r="PY360" s="249"/>
      <c r="PZ360" s="249"/>
      <c r="QA360" s="249"/>
      <c r="QB360" s="249"/>
      <c r="QC360" s="249"/>
      <c r="QD360" s="249"/>
      <c r="QE360" s="249"/>
      <c r="QF360" s="249"/>
      <c r="QG360" s="249"/>
      <c r="QH360" s="249"/>
      <c r="QI360" s="249"/>
      <c r="QJ360" s="249"/>
      <c r="QK360" s="249"/>
      <c r="QL360" s="249"/>
      <c r="QM360" s="249"/>
      <c r="QN360" s="249"/>
      <c r="QO360" s="249"/>
      <c r="QP360" s="249"/>
      <c r="QQ360" s="249"/>
      <c r="QR360" s="249"/>
      <c r="QS360" s="249"/>
      <c r="QT360" s="249"/>
      <c r="QU360" s="249"/>
      <c r="QV360" s="249"/>
      <c r="QW360" s="249"/>
      <c r="QX360" s="249"/>
      <c r="QY360" s="249"/>
      <c r="QZ360" s="249"/>
      <c r="RA360" s="249"/>
      <c r="RB360" s="249"/>
      <c r="RC360" s="249"/>
      <c r="RD360" s="249"/>
      <c r="RE360" s="249"/>
      <c r="RF360" s="249"/>
      <c r="RG360" s="249"/>
      <c r="RH360" s="249"/>
      <c r="RI360" s="249"/>
      <c r="RJ360" s="249"/>
      <c r="RK360" s="249"/>
      <c r="RL360" s="249"/>
      <c r="RM360" s="249"/>
      <c r="RN360" s="249"/>
      <c r="RO360" s="249"/>
      <c r="RP360" s="249"/>
      <c r="RQ360" s="249"/>
      <c r="RR360" s="249"/>
      <c r="RS360" s="249"/>
      <c r="RT360" s="249"/>
      <c r="RU360" s="249"/>
      <c r="RV360" s="249"/>
      <c r="RW360" s="249"/>
      <c r="RX360" s="249"/>
      <c r="RY360" s="249"/>
      <c r="RZ360" s="249"/>
      <c r="SA360" s="249"/>
      <c r="SB360" s="249"/>
      <c r="SC360" s="249"/>
      <c r="SD360" s="249"/>
      <c r="SE360" s="249"/>
      <c r="SF360" s="249"/>
      <c r="SG360" s="249"/>
      <c r="SH360" s="249"/>
      <c r="SI360" s="249"/>
      <c r="SJ360" s="249"/>
      <c r="SK360" s="249"/>
      <c r="SL360" s="249"/>
      <c r="SM360" s="249"/>
      <c r="SN360" s="249"/>
      <c r="SO360" s="249"/>
      <c r="SP360" s="249"/>
      <c r="SQ360" s="249"/>
      <c r="SR360" s="249"/>
      <c r="SS360" s="249"/>
      <c r="ST360" s="249"/>
      <c r="SU360" s="249"/>
      <c r="SV360" s="249"/>
      <c r="SW360" s="249"/>
      <c r="SX360" s="249"/>
      <c r="SY360" s="249"/>
      <c r="SZ360" s="249"/>
      <c r="TA360" s="249"/>
      <c r="TB360" s="249"/>
      <c r="TC360" s="249"/>
      <c r="TD360" s="249"/>
      <c r="TE360" s="249"/>
      <c r="TF360" s="249"/>
      <c r="TG360" s="249"/>
      <c r="TH360" s="249"/>
      <c r="TI360" s="249"/>
      <c r="TJ360" s="249"/>
      <c r="TK360" s="249"/>
      <c r="TL360" s="249"/>
      <c r="TM360" s="249"/>
      <c r="TN360" s="249"/>
      <c r="TO360" s="249"/>
      <c r="TP360" s="249"/>
      <c r="TQ360" s="249"/>
      <c r="TR360" s="249"/>
      <c r="TS360" s="249"/>
      <c r="TT360" s="249"/>
      <c r="TU360" s="249"/>
      <c r="TV360" s="249"/>
      <c r="TW360" s="249"/>
      <c r="TX360" s="249"/>
      <c r="TY360" s="249"/>
      <c r="TZ360" s="249"/>
      <c r="UA360" s="249"/>
      <c r="UB360" s="249"/>
      <c r="UC360" s="249"/>
      <c r="UD360" s="249"/>
      <c r="UE360" s="249"/>
      <c r="UF360" s="249"/>
      <c r="UG360" s="249"/>
      <c r="UH360" s="249"/>
      <c r="UI360" s="249"/>
      <c r="UJ360" s="249"/>
      <c r="UK360" s="249"/>
      <c r="UL360" s="249"/>
      <c r="UM360" s="249"/>
      <c r="UN360" s="249"/>
      <c r="UO360" s="249"/>
      <c r="UP360" s="249"/>
      <c r="UQ360" s="249"/>
      <c r="UR360" s="249"/>
      <c r="US360" s="249"/>
      <c r="UT360" s="249"/>
      <c r="UU360" s="249"/>
      <c r="UV360" s="249"/>
      <c r="UW360" s="249"/>
      <c r="UX360" s="249"/>
      <c r="UY360" s="249"/>
      <c r="UZ360" s="249"/>
      <c r="VA360" s="249"/>
      <c r="VB360" s="249"/>
      <c r="VC360" s="249"/>
      <c r="VD360" s="249"/>
      <c r="VE360" s="249"/>
      <c r="VF360" s="249"/>
      <c r="VG360" s="249"/>
      <c r="VH360" s="249"/>
      <c r="VI360" s="249"/>
      <c r="VJ360" s="249"/>
      <c r="VK360" s="249"/>
      <c r="VL360" s="249"/>
      <c r="VM360" s="249"/>
      <c r="VN360" s="249"/>
      <c r="VO360" s="249"/>
      <c r="VP360" s="249"/>
      <c r="VQ360" s="249"/>
      <c r="VR360" s="249"/>
      <c r="VS360" s="249"/>
      <c r="VT360" s="249"/>
      <c r="VU360" s="249"/>
      <c r="VV360" s="249"/>
      <c r="VW360" s="249"/>
      <c r="VX360" s="249"/>
      <c r="VY360" s="249"/>
      <c r="VZ360" s="249"/>
      <c r="WA360" s="249"/>
      <c r="WB360" s="249"/>
      <c r="WC360" s="249"/>
      <c r="WD360" s="249"/>
      <c r="WE360" s="249"/>
      <c r="WF360" s="249"/>
      <c r="WG360" s="249"/>
      <c r="WH360" s="249"/>
      <c r="WI360" s="249"/>
      <c r="WJ360" s="249"/>
      <c r="WK360" s="249"/>
      <c r="WL360" s="249"/>
      <c r="WM360" s="249"/>
      <c r="WN360" s="249"/>
      <c r="WO360" s="249"/>
      <c r="WP360" s="249"/>
      <c r="WQ360" s="249"/>
      <c r="WR360" s="249"/>
      <c r="WS360" s="249"/>
      <c r="WT360" s="249"/>
      <c r="WU360" s="249"/>
      <c r="WV360" s="249"/>
      <c r="WW360" s="249"/>
      <c r="WX360" s="249"/>
      <c r="WY360" s="249"/>
      <c r="WZ360" s="249"/>
      <c r="XA360" s="249"/>
      <c r="XB360" s="249"/>
      <c r="XC360" s="249"/>
      <c r="XD360" s="249"/>
      <c r="XE360" s="249"/>
      <c r="XF360" s="249"/>
      <c r="XG360" s="249"/>
      <c r="XH360" s="249"/>
      <c r="XI360" s="249"/>
      <c r="XJ360" s="249"/>
      <c r="XK360" s="249"/>
      <c r="XL360" s="249"/>
      <c r="XM360" s="249"/>
      <c r="XN360" s="249"/>
      <c r="XO360" s="249"/>
      <c r="XP360" s="249"/>
      <c r="XQ360" s="249"/>
      <c r="XR360" s="249"/>
      <c r="XS360" s="249"/>
      <c r="XT360" s="249"/>
      <c r="XU360" s="249"/>
      <c r="XV360" s="249"/>
      <c r="XW360" s="249"/>
      <c r="XX360" s="249"/>
      <c r="XY360" s="249"/>
      <c r="XZ360" s="249"/>
      <c r="YA360" s="249"/>
      <c r="YB360" s="249"/>
      <c r="YC360" s="249"/>
      <c r="YD360" s="249"/>
      <c r="YE360" s="249"/>
      <c r="YF360" s="249"/>
      <c r="YG360" s="249"/>
      <c r="YH360" s="249"/>
      <c r="YI360" s="249"/>
      <c r="YJ360" s="249"/>
      <c r="YK360" s="249"/>
      <c r="YL360" s="249"/>
      <c r="YM360" s="249"/>
      <c r="YN360" s="249"/>
      <c r="YO360" s="249"/>
      <c r="YP360" s="249"/>
      <c r="YQ360" s="249"/>
      <c r="YR360" s="249"/>
      <c r="YS360" s="249"/>
      <c r="YT360" s="249"/>
      <c r="YU360" s="249"/>
      <c r="YV360" s="249"/>
      <c r="YW360" s="249"/>
      <c r="YX360" s="249"/>
      <c r="YY360" s="249"/>
      <c r="YZ360" s="249"/>
      <c r="ZA360" s="249"/>
      <c r="ZB360" s="249"/>
      <c r="ZC360" s="249"/>
      <c r="ZD360" s="249"/>
      <c r="ZE360" s="249"/>
      <c r="ZF360" s="249"/>
      <c r="ZG360" s="249"/>
      <c r="ZH360" s="249"/>
      <c r="ZI360" s="249"/>
      <c r="ZJ360" s="249"/>
      <c r="ZK360" s="249"/>
      <c r="ZL360" s="249"/>
      <c r="ZM360" s="249"/>
      <c r="ZN360" s="249"/>
      <c r="ZO360" s="249"/>
      <c r="ZP360" s="249"/>
      <c r="ZQ360" s="249"/>
      <c r="ZR360" s="249"/>
      <c r="ZS360" s="249"/>
      <c r="ZT360" s="249"/>
      <c r="ZU360" s="249"/>
      <c r="ZV360" s="249"/>
      <c r="ZW360" s="249"/>
      <c r="ZX360" s="249"/>
      <c r="ZY360" s="249"/>
      <c r="ZZ360" s="249"/>
      <c r="AAA360" s="249"/>
      <c r="AAB360" s="249"/>
      <c r="AAC360" s="249"/>
      <c r="AAD360" s="249"/>
      <c r="AAE360" s="249"/>
      <c r="AAF360" s="249"/>
      <c r="AAG360" s="249"/>
      <c r="AAH360" s="249"/>
      <c r="AAI360" s="249"/>
      <c r="AAJ360" s="249"/>
      <c r="AAK360" s="249"/>
      <c r="AAL360" s="249"/>
      <c r="AAM360" s="249"/>
      <c r="AAN360" s="249"/>
      <c r="AAO360" s="249"/>
      <c r="AAP360" s="249"/>
      <c r="AAQ360" s="249"/>
      <c r="AAR360" s="249"/>
      <c r="AAS360" s="249"/>
      <c r="AAT360" s="249"/>
      <c r="AAU360" s="249"/>
      <c r="AAV360" s="249"/>
      <c r="AAW360" s="249"/>
      <c r="AAX360" s="249"/>
      <c r="AAY360" s="249"/>
      <c r="AAZ360" s="249"/>
      <c r="ABA360" s="249"/>
      <c r="ABB360" s="249"/>
      <c r="ABC360" s="249"/>
      <c r="ABD360" s="249"/>
      <c r="ABE360" s="249"/>
      <c r="ABF360" s="249"/>
      <c r="ABG360" s="249"/>
      <c r="ABH360" s="249"/>
      <c r="ABI360" s="249"/>
      <c r="ABJ360" s="249"/>
      <c r="ABK360" s="249"/>
      <c r="ABL360" s="249"/>
      <c r="ABM360" s="249"/>
      <c r="ABN360" s="249"/>
      <c r="ABO360" s="249"/>
      <c r="ABP360" s="249"/>
      <c r="ABQ360" s="249"/>
      <c r="ABR360" s="249"/>
      <c r="ABS360" s="249"/>
      <c r="ABT360" s="249"/>
      <c r="ABU360" s="249"/>
      <c r="ABV360" s="249"/>
      <c r="ABW360" s="249"/>
      <c r="ABX360" s="249"/>
      <c r="ABY360" s="249"/>
      <c r="ABZ360" s="249"/>
      <c r="ACA360" s="249"/>
      <c r="ACB360" s="249"/>
      <c r="ACC360" s="249"/>
      <c r="ACD360" s="249"/>
      <c r="ACE360" s="249"/>
      <c r="ACF360" s="249"/>
      <c r="ACG360" s="249"/>
      <c r="ACH360" s="249"/>
      <c r="ACI360" s="249"/>
      <c r="ACJ360" s="249"/>
      <c r="ACK360" s="249"/>
      <c r="ACL360" s="249"/>
      <c r="ACM360" s="249"/>
      <c r="ACN360" s="249"/>
      <c r="ACO360" s="249"/>
      <c r="ACP360" s="249"/>
      <c r="ACQ360" s="249"/>
      <c r="ACR360" s="249"/>
      <c r="ACS360" s="249"/>
      <c r="ACT360" s="249"/>
      <c r="ACU360" s="249"/>
      <c r="ACV360" s="249"/>
      <c r="ACW360" s="249"/>
      <c r="ACX360" s="249"/>
      <c r="ACY360" s="249"/>
      <c r="ACZ360" s="249"/>
      <c r="ADA360" s="249"/>
      <c r="ADB360" s="249"/>
      <c r="ADC360" s="249"/>
      <c r="ADD360" s="249"/>
      <c r="ADE360" s="249"/>
      <c r="ADF360" s="249"/>
      <c r="ADG360" s="249"/>
      <c r="ADH360" s="249"/>
      <c r="ADI360" s="249"/>
      <c r="ADJ360" s="249"/>
      <c r="ADK360" s="249"/>
      <c r="ADL360" s="249"/>
      <c r="ADM360" s="249"/>
      <c r="ADN360" s="249"/>
      <c r="ADO360" s="249"/>
      <c r="ADP360" s="249"/>
      <c r="ADQ360" s="249"/>
      <c r="ADR360" s="249"/>
      <c r="ADS360" s="249"/>
      <c r="ADT360" s="249"/>
      <c r="ADU360" s="249"/>
      <c r="ADV360" s="249"/>
      <c r="ADW360" s="249"/>
      <c r="ADX360" s="249"/>
      <c r="ADY360" s="249"/>
      <c r="ADZ360" s="249"/>
      <c r="AEA360" s="249"/>
      <c r="AEB360" s="249"/>
      <c r="AEC360" s="249"/>
      <c r="AED360" s="249"/>
      <c r="AEE360" s="249"/>
      <c r="AEF360" s="249"/>
      <c r="AEG360" s="249"/>
      <c r="AEH360" s="249"/>
      <c r="AEI360" s="249"/>
      <c r="AEJ360" s="249"/>
      <c r="AEK360" s="249"/>
      <c r="AEL360" s="249"/>
      <c r="AEM360" s="249"/>
      <c r="AEN360" s="249"/>
      <c r="AEO360" s="249"/>
      <c r="AEP360" s="249"/>
      <c r="AEQ360" s="249"/>
      <c r="AER360" s="249"/>
      <c r="AES360" s="249"/>
      <c r="AET360" s="249"/>
      <c r="AEU360" s="249"/>
      <c r="AEV360" s="249"/>
      <c r="AEW360" s="249"/>
      <c r="AEX360" s="249"/>
      <c r="AEY360" s="249"/>
      <c r="AEZ360" s="249"/>
      <c r="AFA360" s="249"/>
      <c r="AFB360" s="249"/>
      <c r="AFC360" s="249"/>
      <c r="AFD360" s="249"/>
      <c r="AFE360" s="249"/>
      <c r="AFF360" s="249"/>
      <c r="AFG360" s="249"/>
      <c r="AFH360" s="249"/>
      <c r="AFI360" s="249"/>
      <c r="AFJ360" s="249"/>
      <c r="AFK360" s="249"/>
      <c r="AFL360" s="249"/>
      <c r="AFM360" s="249"/>
      <c r="AFN360" s="249"/>
      <c r="AFO360" s="249"/>
      <c r="AFP360" s="249"/>
      <c r="AFQ360" s="249"/>
      <c r="AFR360" s="249"/>
      <c r="AFS360" s="249"/>
      <c r="AFT360" s="249"/>
      <c r="AFU360" s="249"/>
      <c r="AFV360" s="249"/>
      <c r="AFW360" s="249"/>
      <c r="AFX360" s="249"/>
      <c r="AFY360" s="249"/>
      <c r="AFZ360" s="249"/>
      <c r="AGA360" s="249"/>
      <c r="AGB360" s="249"/>
      <c r="AGC360" s="249"/>
      <c r="AGD360" s="249"/>
      <c r="AGE360" s="249"/>
      <c r="AGF360" s="249"/>
      <c r="AGG360" s="249"/>
      <c r="AGH360" s="249"/>
      <c r="AGI360" s="249"/>
      <c r="AGJ360" s="249"/>
      <c r="AGK360" s="249"/>
      <c r="AGL360" s="249"/>
      <c r="AGM360" s="249"/>
      <c r="AGN360" s="249"/>
      <c r="AGO360" s="249"/>
      <c r="AGP360" s="249"/>
      <c r="AGQ360" s="249"/>
      <c r="AGR360" s="249"/>
      <c r="AGS360" s="249"/>
      <c r="AGT360" s="249"/>
      <c r="AGU360" s="249"/>
      <c r="AGV360" s="249"/>
      <c r="AGW360" s="249"/>
      <c r="AGX360" s="249"/>
      <c r="AGY360" s="249"/>
      <c r="AGZ360" s="249"/>
      <c r="AHA360" s="249"/>
      <c r="AHB360" s="249"/>
      <c r="AHC360" s="249"/>
      <c r="AHD360" s="249"/>
      <c r="AHE360" s="249"/>
      <c r="AHF360" s="249"/>
      <c r="AHG360" s="249"/>
      <c r="AHH360" s="249"/>
      <c r="AHI360" s="249"/>
      <c r="AHJ360" s="249"/>
      <c r="AHK360" s="249"/>
      <c r="AHL360" s="249"/>
      <c r="AHM360" s="249"/>
      <c r="AHN360" s="249"/>
      <c r="AHO360" s="249"/>
      <c r="AHP360" s="249"/>
      <c r="AHQ360" s="249"/>
      <c r="AHR360" s="249"/>
      <c r="AHS360" s="249"/>
      <c r="AHT360" s="249"/>
      <c r="AHU360" s="249"/>
      <c r="AHV360" s="249"/>
      <c r="AHW360" s="249"/>
      <c r="AHX360" s="249"/>
      <c r="AHY360" s="249"/>
      <c r="AHZ360" s="249"/>
      <c r="AIA360" s="249"/>
      <c r="AIB360" s="249"/>
      <c r="AIC360" s="249"/>
      <c r="AID360" s="249"/>
      <c r="AIE360" s="249"/>
      <c r="AIF360" s="249"/>
      <c r="AIG360" s="249"/>
      <c r="AIH360" s="249"/>
      <c r="AII360" s="249"/>
      <c r="AIJ360" s="249"/>
      <c r="AIK360" s="249"/>
      <c r="AIL360" s="249"/>
      <c r="AIM360" s="249"/>
      <c r="AIN360" s="249"/>
      <c r="AIO360" s="249"/>
      <c r="AIP360" s="249"/>
      <c r="AIQ360" s="249"/>
      <c r="AIR360" s="249"/>
      <c r="AIS360" s="249"/>
      <c r="AIT360" s="249"/>
      <c r="AIU360" s="249"/>
      <c r="AIV360" s="249"/>
      <c r="AIW360" s="249"/>
      <c r="AIX360" s="249"/>
      <c r="AIY360" s="249"/>
      <c r="AIZ360" s="249"/>
      <c r="AJA360" s="249"/>
      <c r="AJB360" s="249"/>
      <c r="AJC360" s="249"/>
      <c r="AJD360" s="249"/>
      <c r="AJE360" s="249"/>
      <c r="AJF360" s="249"/>
      <c r="AJG360" s="249"/>
      <c r="AJH360" s="249"/>
      <c r="AJI360" s="249"/>
      <c r="AJJ360" s="249"/>
      <c r="AJK360" s="249"/>
      <c r="AJL360" s="249"/>
      <c r="AJM360" s="249"/>
      <c r="AJN360" s="249"/>
      <c r="AJO360" s="249"/>
      <c r="AJP360" s="249"/>
      <c r="AJQ360" s="249"/>
      <c r="AJR360" s="249"/>
      <c r="AJS360" s="249"/>
      <c r="AJT360" s="249"/>
      <c r="AJU360" s="249"/>
      <c r="AJV360" s="249"/>
      <c r="AJW360" s="249"/>
      <c r="AJX360" s="249"/>
      <c r="AJY360" s="249"/>
      <c r="AJZ360" s="249"/>
      <c r="AKA360" s="249"/>
      <c r="AKB360" s="249"/>
      <c r="AKC360" s="249"/>
      <c r="AKD360" s="249"/>
      <c r="AKE360" s="249"/>
      <c r="AKF360" s="249"/>
      <c r="AKG360" s="249"/>
      <c r="AKH360" s="249"/>
      <c r="AKI360" s="249"/>
      <c r="AKJ360" s="249"/>
      <c r="AKK360" s="249"/>
      <c r="AKL360" s="249"/>
      <c r="AKM360" s="249"/>
      <c r="AKN360" s="249"/>
      <c r="AKO360" s="249"/>
      <c r="AKP360" s="249"/>
      <c r="AKQ360" s="249"/>
      <c r="AKR360" s="249"/>
      <c r="AKS360" s="249"/>
      <c r="AKT360" s="249"/>
      <c r="AKU360" s="249"/>
      <c r="AKV360" s="249"/>
      <c r="AKW360" s="249"/>
      <c r="AKX360" s="249"/>
      <c r="AKY360" s="249"/>
      <c r="AKZ360" s="249"/>
      <c r="ALA360" s="249"/>
      <c r="ALB360" s="249"/>
      <c r="ALC360" s="249"/>
      <c r="ALD360" s="249"/>
      <c r="ALE360" s="249"/>
      <c r="ALF360" s="249"/>
      <c r="ALG360" s="249"/>
      <c r="ALH360" s="249"/>
      <c r="ALI360" s="249"/>
      <c r="ALJ360" s="249"/>
      <c r="ALK360" s="249"/>
      <c r="ALL360" s="249"/>
      <c r="ALM360" s="249"/>
      <c r="ALN360" s="249"/>
      <c r="ALO360" s="249"/>
      <c r="ALP360" s="249"/>
      <c r="ALQ360" s="249"/>
      <c r="ALR360" s="249"/>
      <c r="ALS360" s="249"/>
      <c r="ALT360" s="249"/>
      <c r="ALU360" s="249"/>
      <c r="ALV360" s="249"/>
      <c r="ALW360" s="249"/>
      <c r="ALX360" s="249"/>
      <c r="ALY360" s="249"/>
      <c r="ALZ360" s="249"/>
      <c r="AMA360" s="249"/>
      <c r="AMB360" s="249"/>
      <c r="AMC360" s="249"/>
      <c r="AMD360" s="249"/>
      <c r="AME360" s="249"/>
      <c r="AMF360" s="249"/>
      <c r="AMG360" s="249"/>
      <c r="AMH360" s="249"/>
      <c r="AMI360" s="249"/>
      <c r="AMJ360" s="249"/>
      <c r="AMK360" s="249"/>
      <c r="AML360" s="249"/>
      <c r="AMM360" s="249"/>
      <c r="AMN360" s="249"/>
      <c r="AMO360" s="249"/>
      <c r="AMP360" s="249"/>
      <c r="AMQ360" s="249"/>
      <c r="AMR360" s="249"/>
      <c r="AMS360" s="249"/>
      <c r="AMT360" s="249"/>
      <c r="AMU360" s="249"/>
      <c r="AMV360" s="249"/>
      <c r="AMW360" s="249"/>
      <c r="AMX360" s="249"/>
      <c r="AMY360" s="249"/>
      <c r="AMZ360" s="249"/>
      <c r="ANA360" s="249"/>
      <c r="ANB360" s="249"/>
      <c r="ANC360" s="249"/>
      <c r="AND360" s="249"/>
      <c r="ANE360" s="249"/>
      <c r="ANF360" s="249"/>
      <c r="ANG360" s="249"/>
      <c r="ANH360" s="249"/>
      <c r="ANI360" s="249"/>
      <c r="ANJ360" s="249"/>
      <c r="ANK360" s="249"/>
      <c r="ANL360" s="249"/>
      <c r="ANM360" s="249"/>
      <c r="ANN360" s="249"/>
      <c r="ANO360" s="249"/>
      <c r="ANP360" s="249"/>
      <c r="ANQ360" s="249"/>
      <c r="ANR360" s="249"/>
      <c r="ANS360" s="249"/>
      <c r="ANT360" s="249"/>
      <c r="ANU360" s="249"/>
      <c r="ANV360" s="249"/>
      <c r="ANW360" s="249"/>
      <c r="ANX360" s="249"/>
      <c r="ANY360" s="249"/>
      <c r="ANZ360" s="249"/>
      <c r="AOA360" s="249"/>
      <c r="AOB360" s="249"/>
      <c r="AOC360" s="249"/>
      <c r="AOD360" s="249"/>
      <c r="AOE360" s="249"/>
      <c r="AOF360" s="249"/>
      <c r="AOG360" s="249"/>
      <c r="AOH360" s="249"/>
      <c r="AOI360" s="249"/>
      <c r="AOJ360" s="249"/>
      <c r="AOK360" s="249"/>
      <c r="AOL360" s="249"/>
      <c r="AOM360" s="249"/>
      <c r="AON360" s="249"/>
      <c r="AOO360" s="249"/>
      <c r="AOP360" s="249"/>
      <c r="AOQ360" s="249"/>
      <c r="AOR360" s="249"/>
      <c r="AOS360" s="249"/>
      <c r="AOT360" s="249"/>
      <c r="AOU360" s="249"/>
      <c r="AOV360" s="249"/>
      <c r="AOW360" s="249"/>
      <c r="AOX360" s="249"/>
      <c r="AOY360" s="249"/>
      <c r="AOZ360" s="249"/>
      <c r="APA360" s="249"/>
      <c r="APB360" s="249"/>
      <c r="APC360" s="249"/>
      <c r="APD360" s="249"/>
      <c r="APE360" s="249"/>
      <c r="APF360" s="249"/>
      <c r="APG360" s="249"/>
      <c r="APH360" s="249"/>
      <c r="API360" s="249"/>
      <c r="APJ360" s="249"/>
      <c r="APK360" s="249"/>
      <c r="APL360" s="249"/>
      <c r="APM360" s="249"/>
      <c r="APN360" s="249"/>
      <c r="APO360" s="249"/>
      <c r="APP360" s="249"/>
    </row>
    <row r="361" spans="1:1108" s="252" customFormat="1">
      <c r="A361" s="42">
        <v>644</v>
      </c>
      <c r="B361" s="168">
        <v>347</v>
      </c>
      <c r="C361" s="102">
        <v>110321</v>
      </c>
      <c r="D361" s="174">
        <v>110321</v>
      </c>
      <c r="E361" s="74" t="s">
        <v>1809</v>
      </c>
      <c r="F361" s="302" t="s">
        <v>1811</v>
      </c>
      <c r="G361" s="310" t="s">
        <v>1810</v>
      </c>
      <c r="H361" s="310" t="s">
        <v>1813</v>
      </c>
      <c r="I361" s="310" t="s">
        <v>1812</v>
      </c>
      <c r="J361" s="73">
        <v>110321</v>
      </c>
      <c r="K361" s="173" t="s">
        <v>1816</v>
      </c>
      <c r="L361" s="74" t="s">
        <v>1589</v>
      </c>
      <c r="M361" s="10" t="s">
        <v>1590</v>
      </c>
      <c r="N361" s="74" t="s">
        <v>1789</v>
      </c>
      <c r="O361" s="177"/>
      <c r="P361" s="401"/>
      <c r="Q361" s="401" t="s">
        <v>0</v>
      </c>
      <c r="R361" s="401"/>
      <c r="S361" s="109" t="s">
        <v>0</v>
      </c>
      <c r="T361" s="109"/>
      <c r="U361" s="109" t="s">
        <v>0</v>
      </c>
      <c r="V361" s="109"/>
      <c r="W361" s="109" t="s">
        <v>0</v>
      </c>
      <c r="X361" s="109"/>
      <c r="Y361" s="109" t="s">
        <v>0</v>
      </c>
      <c r="Z361" s="109"/>
      <c r="AA361" s="109" t="s">
        <v>0</v>
      </c>
      <c r="AB361" s="109"/>
      <c r="AC361" s="109" t="s">
        <v>0</v>
      </c>
      <c r="AD361" s="109"/>
      <c r="AE361" s="109" t="s">
        <v>0</v>
      </c>
      <c r="AF361" s="77"/>
      <c r="AG361" s="78"/>
      <c r="AH361" s="78"/>
      <c r="AI361" s="77" t="s">
        <v>0</v>
      </c>
      <c r="AJ361" s="78"/>
      <c r="AK361" s="78"/>
      <c r="AL361" s="25" t="s">
        <v>11</v>
      </c>
      <c r="AM361" s="25"/>
      <c r="AN361" s="25"/>
      <c r="AO361" s="25"/>
      <c r="AP361" s="111"/>
      <c r="AQ361" s="111" t="s">
        <v>7</v>
      </c>
      <c r="AR361" s="83"/>
      <c r="AS361" s="83"/>
      <c r="AT361" s="265"/>
      <c r="AU361" s="266"/>
      <c r="AV361" s="266"/>
      <c r="AW361" s="74" t="s">
        <v>206</v>
      </c>
      <c r="AX361" s="74" t="s">
        <v>207</v>
      </c>
      <c r="AY361" s="74" t="s">
        <v>208</v>
      </c>
      <c r="AZ361" s="74" t="s">
        <v>209</v>
      </c>
      <c r="BA361" s="152" t="s">
        <v>12</v>
      </c>
      <c r="BB361" s="419" t="s">
        <v>1520</v>
      </c>
      <c r="BC361" s="419" t="s">
        <v>1521</v>
      </c>
      <c r="BD361" s="419" t="s">
        <v>1522</v>
      </c>
      <c r="BE361" s="87" t="s">
        <v>1809</v>
      </c>
      <c r="BF361" s="96" t="s">
        <v>1696</v>
      </c>
      <c r="BG361" s="96" t="s">
        <v>1697</v>
      </c>
      <c r="BH361" s="96" t="s">
        <v>1698</v>
      </c>
      <c r="BI361" s="249"/>
      <c r="BJ361" s="249"/>
      <c r="BK361" s="249"/>
      <c r="BL361" s="249"/>
      <c r="BM361" s="154" t="s">
        <v>1719</v>
      </c>
      <c r="BN361" s="154" t="s">
        <v>1699</v>
      </c>
      <c r="BO361" s="154" t="s">
        <v>1700</v>
      </c>
      <c r="BP361" s="154" t="s">
        <v>1699</v>
      </c>
      <c r="BQ361" s="154" t="s">
        <v>266</v>
      </c>
      <c r="BR361" s="154" t="s">
        <v>267</v>
      </c>
      <c r="BS361" s="121" t="s">
        <v>268</v>
      </c>
      <c r="BT361" s="121" t="s">
        <v>269</v>
      </c>
      <c r="BU361" s="121" t="s">
        <v>1719</v>
      </c>
      <c r="BV361" s="121" t="s">
        <v>1699</v>
      </c>
      <c r="BW361" s="121" t="s">
        <v>1700</v>
      </c>
      <c r="BX361" s="121" t="s">
        <v>1699</v>
      </c>
      <c r="BY361" s="121" t="s">
        <v>283</v>
      </c>
      <c r="BZ361" s="154"/>
      <c r="CA361" s="154"/>
      <c r="CB361" s="154"/>
      <c r="CC361" s="154"/>
      <c r="CD361" s="154"/>
      <c r="CE361" s="154"/>
      <c r="CF361" s="154"/>
      <c r="CG361" s="154"/>
      <c r="CH361" s="154"/>
      <c r="CI361" s="154"/>
      <c r="CJ361" s="154"/>
      <c r="CK361" s="91"/>
      <c r="CL361" s="91"/>
      <c r="CM361" s="91"/>
      <c r="CN361" s="91"/>
      <c r="CO361" s="91"/>
      <c r="CP361" s="91"/>
      <c r="CQ361" s="91"/>
      <c r="CR361" s="91"/>
      <c r="CS361" s="91"/>
      <c r="CT361" s="91"/>
      <c r="CU361" s="91"/>
      <c r="CV361" s="91"/>
      <c r="CW361" s="91"/>
      <c r="CX361" s="91"/>
      <c r="CY361" s="91"/>
      <c r="CZ361" s="91"/>
      <c r="DA361" s="92"/>
      <c r="DB361" s="92"/>
      <c r="DC361" s="92"/>
      <c r="DD361" s="92"/>
      <c r="DE361" s="91" t="s">
        <v>12</v>
      </c>
      <c r="DF361" s="92"/>
      <c r="DG361" s="91"/>
      <c r="DH361" s="91"/>
      <c r="DI361" s="92"/>
      <c r="DJ361" s="91"/>
      <c r="DK361" s="91"/>
      <c r="DL361" s="91"/>
      <c r="DM361" s="127" t="s">
        <v>283</v>
      </c>
      <c r="DN361" s="127" t="s">
        <v>283</v>
      </c>
      <c r="DO361" s="127" t="s">
        <v>283</v>
      </c>
      <c r="DP361" s="127"/>
      <c r="DQ361" s="91"/>
      <c r="DR361" s="91"/>
      <c r="DS361" s="91"/>
      <c r="DT361" s="91"/>
      <c r="DU361" s="91"/>
      <c r="DV361" s="91"/>
      <c r="DW361" s="91"/>
      <c r="DX361" s="91"/>
      <c r="DY361" s="91"/>
      <c r="DZ361" s="91"/>
      <c r="EA361" s="91"/>
      <c r="EB361" s="91"/>
      <c r="EC361" s="91"/>
      <c r="ED361" s="91"/>
      <c r="EE361" s="91"/>
      <c r="EF361" s="91"/>
      <c r="EG361" s="94"/>
      <c r="EH361" s="94"/>
      <c r="EI361" s="95"/>
      <c r="EJ361" s="95"/>
      <c r="EK361" s="96"/>
      <c r="EL361" s="74"/>
      <c r="EM361" s="74"/>
      <c r="EN361" s="137"/>
      <c r="EO361" s="185"/>
      <c r="EP361" s="185"/>
      <c r="EQ361" s="185"/>
      <c r="ER361" s="185"/>
      <c r="ES361" s="185"/>
      <c r="ET361" s="185"/>
      <c r="EU361" s="185"/>
      <c r="EV361" s="137"/>
      <c r="EW361" s="137"/>
      <c r="EX361" s="355" t="s">
        <v>936</v>
      </c>
      <c r="EY361" s="355"/>
      <c r="EZ361" s="355" t="s">
        <v>953</v>
      </c>
      <c r="FA361" s="355" t="s">
        <v>962</v>
      </c>
      <c r="FB361" s="355" t="s">
        <v>978</v>
      </c>
      <c r="FC361" s="355" t="s">
        <v>980</v>
      </c>
      <c r="FD361" s="355" t="s">
        <v>397</v>
      </c>
      <c r="FE361" s="355" t="s">
        <v>1597</v>
      </c>
      <c r="FF361" s="248"/>
      <c r="FG361" s="248"/>
      <c r="FH361" s="248"/>
      <c r="FI361" s="248"/>
      <c r="FJ361" s="248"/>
      <c r="FK361" s="248"/>
      <c r="FL361" s="135">
        <v>1</v>
      </c>
      <c r="FM361" s="136"/>
      <c r="FN361" s="136"/>
      <c r="FO361" s="136"/>
      <c r="FP361" s="136"/>
      <c r="FQ361" s="136"/>
      <c r="FR361" s="136"/>
      <c r="FS361" s="136"/>
      <c r="FT361" s="136"/>
      <c r="FU361" s="136"/>
      <c r="FV361" s="136"/>
      <c r="FW361" s="249"/>
      <c r="FX361" s="249"/>
      <c r="FY361" s="249"/>
      <c r="FZ361" s="249"/>
      <c r="GA361" s="249"/>
      <c r="GB361" s="249"/>
      <c r="GC361" s="249"/>
      <c r="GD361" s="249"/>
      <c r="GE361" s="249"/>
      <c r="GF361" s="249"/>
      <c r="GG361" s="249"/>
      <c r="GH361" s="249"/>
      <c r="GI361" s="249"/>
      <c r="GJ361" s="249"/>
      <c r="GK361" s="249"/>
      <c r="GL361" s="249"/>
      <c r="GM361" s="249"/>
      <c r="GN361" s="249"/>
      <c r="GO361" s="249"/>
      <c r="GP361" s="249"/>
      <c r="GQ361" s="249"/>
      <c r="GR361" s="249"/>
      <c r="GS361" s="249"/>
      <c r="GT361" s="249"/>
      <c r="GU361" s="249"/>
      <c r="GV361" s="249"/>
      <c r="GW361" s="249"/>
      <c r="GX361" s="249"/>
      <c r="GY361" s="249"/>
      <c r="GZ361" s="249"/>
      <c r="HA361" s="249"/>
      <c r="HB361" s="249"/>
      <c r="HC361" s="249"/>
      <c r="HD361" s="249"/>
      <c r="HE361" s="249"/>
      <c r="HF361" s="249"/>
      <c r="HG361" s="249"/>
      <c r="HH361" s="249"/>
      <c r="HI361" s="249"/>
      <c r="HJ361" s="249"/>
      <c r="HK361" s="249"/>
      <c r="HL361" s="249"/>
      <c r="HM361" s="249"/>
      <c r="HN361" s="249"/>
      <c r="HO361" s="249"/>
      <c r="HP361" s="249"/>
      <c r="HQ361" s="249"/>
      <c r="HR361" s="249"/>
      <c r="HS361" s="249"/>
      <c r="HT361" s="249"/>
      <c r="HU361" s="249"/>
      <c r="HV361" s="249"/>
      <c r="HW361" s="249"/>
      <c r="HX361" s="249"/>
      <c r="HY361" s="249"/>
      <c r="HZ361" s="249"/>
      <c r="IA361" s="249"/>
      <c r="IB361" s="249"/>
      <c r="IC361" s="249"/>
      <c r="ID361" s="249"/>
      <c r="IE361" s="249"/>
      <c r="IF361" s="249"/>
      <c r="IG361" s="249"/>
      <c r="IH361" s="249"/>
      <c r="II361" s="249"/>
      <c r="IJ361" s="249"/>
      <c r="IK361" s="249"/>
      <c r="IL361" s="249"/>
      <c r="IM361" s="249"/>
      <c r="IN361" s="249"/>
      <c r="IO361" s="249"/>
      <c r="IP361" s="249"/>
      <c r="IQ361" s="249"/>
      <c r="IR361" s="249"/>
      <c r="IS361" s="249"/>
      <c r="IT361" s="249"/>
      <c r="IU361" s="249"/>
      <c r="IV361" s="249"/>
      <c r="IW361" s="249"/>
      <c r="IX361" s="249"/>
      <c r="IY361" s="249"/>
      <c r="IZ361" s="249"/>
      <c r="JA361" s="249"/>
      <c r="JB361" s="249"/>
      <c r="JC361" s="249"/>
      <c r="JD361" s="249"/>
      <c r="JE361" s="249"/>
      <c r="JF361" s="249"/>
      <c r="JG361" s="249"/>
      <c r="JH361" s="249"/>
      <c r="JI361" s="249"/>
      <c r="JJ361" s="249"/>
      <c r="JK361" s="249"/>
      <c r="JL361" s="249"/>
      <c r="JM361" s="249"/>
      <c r="JN361" s="249"/>
      <c r="JO361" s="249"/>
      <c r="JP361" s="249"/>
      <c r="JQ361" s="249"/>
      <c r="JR361" s="249"/>
      <c r="JS361" s="249"/>
      <c r="JT361" s="249"/>
      <c r="JU361" s="249"/>
      <c r="JV361" s="249"/>
      <c r="JW361" s="249"/>
      <c r="JX361" s="249"/>
      <c r="JY361" s="249"/>
      <c r="JZ361" s="249"/>
      <c r="KA361" s="249"/>
      <c r="KB361" s="249"/>
      <c r="KC361" s="249"/>
      <c r="KD361" s="249"/>
      <c r="KE361" s="249"/>
      <c r="KF361" s="249"/>
      <c r="KG361" s="249"/>
      <c r="KH361" s="249"/>
      <c r="KI361" s="249"/>
      <c r="KJ361" s="249"/>
      <c r="KK361" s="249"/>
      <c r="KL361" s="249"/>
      <c r="KM361" s="249"/>
      <c r="KN361" s="249"/>
      <c r="KO361" s="249"/>
      <c r="KP361" s="249"/>
      <c r="KQ361" s="249"/>
      <c r="KR361" s="249"/>
      <c r="KS361" s="249"/>
      <c r="KT361" s="249"/>
      <c r="KU361" s="249"/>
      <c r="KV361" s="249"/>
      <c r="KW361" s="249"/>
      <c r="KX361" s="249"/>
      <c r="KY361" s="249"/>
      <c r="KZ361" s="249"/>
      <c r="LA361" s="249"/>
      <c r="LB361" s="249"/>
      <c r="LC361" s="249"/>
      <c r="LD361" s="249"/>
      <c r="LE361" s="249"/>
      <c r="LF361" s="249"/>
      <c r="LG361" s="249"/>
      <c r="LH361" s="249"/>
      <c r="LI361" s="249"/>
      <c r="LJ361" s="249"/>
      <c r="LK361" s="249"/>
      <c r="LL361" s="249"/>
      <c r="LM361" s="249"/>
      <c r="LN361" s="249"/>
      <c r="LO361" s="249"/>
      <c r="LP361" s="249"/>
      <c r="LQ361" s="249"/>
      <c r="LR361" s="249"/>
      <c r="LS361" s="249"/>
      <c r="LT361" s="249"/>
      <c r="LU361" s="249"/>
      <c r="LV361" s="249"/>
      <c r="LW361" s="249"/>
      <c r="LX361" s="249"/>
      <c r="LY361" s="249"/>
      <c r="LZ361" s="249"/>
      <c r="MA361" s="249"/>
      <c r="MB361" s="249"/>
      <c r="MC361" s="249"/>
      <c r="MD361" s="249"/>
      <c r="ME361" s="249"/>
      <c r="MF361" s="249"/>
      <c r="MG361" s="249"/>
      <c r="MH361" s="249"/>
      <c r="MI361" s="249"/>
      <c r="MJ361" s="249"/>
      <c r="MK361" s="249"/>
      <c r="ML361" s="249"/>
      <c r="MM361" s="249"/>
      <c r="MN361" s="249"/>
      <c r="MO361" s="249"/>
      <c r="MP361" s="249"/>
      <c r="MQ361" s="249"/>
      <c r="MR361" s="249"/>
      <c r="MS361" s="249"/>
      <c r="MT361" s="249"/>
      <c r="MU361" s="249"/>
      <c r="MV361" s="249"/>
      <c r="MW361" s="249"/>
      <c r="MX361" s="249"/>
      <c r="MY361" s="249"/>
      <c r="MZ361" s="249"/>
      <c r="NA361" s="249"/>
      <c r="NB361" s="249"/>
      <c r="NC361" s="249"/>
      <c r="ND361" s="249"/>
      <c r="NE361" s="249"/>
      <c r="NF361" s="249"/>
      <c r="NG361" s="249"/>
      <c r="NH361" s="249"/>
      <c r="NI361" s="249"/>
      <c r="NJ361" s="249"/>
      <c r="NK361" s="249"/>
      <c r="NL361" s="249"/>
      <c r="NM361" s="249"/>
      <c r="NN361" s="249"/>
      <c r="NO361" s="249"/>
      <c r="NP361" s="249"/>
      <c r="NQ361" s="249"/>
      <c r="NR361" s="249"/>
      <c r="NS361" s="249"/>
      <c r="NT361" s="249"/>
      <c r="NU361" s="249"/>
      <c r="NV361" s="249"/>
      <c r="NW361" s="249"/>
      <c r="NX361" s="249"/>
      <c r="NY361" s="249"/>
      <c r="NZ361" s="249"/>
      <c r="OA361" s="249"/>
      <c r="OB361" s="249"/>
      <c r="OC361" s="249"/>
      <c r="OD361" s="249"/>
      <c r="OE361" s="249"/>
      <c r="OF361" s="249"/>
      <c r="OG361" s="249"/>
      <c r="OH361" s="249"/>
      <c r="OI361" s="249"/>
      <c r="OJ361" s="249"/>
      <c r="OK361" s="249"/>
      <c r="OL361" s="249"/>
      <c r="OM361" s="249"/>
      <c r="ON361" s="249"/>
      <c r="OO361" s="249"/>
      <c r="OP361" s="249"/>
      <c r="OQ361" s="249"/>
      <c r="OR361" s="249"/>
      <c r="OS361" s="249"/>
      <c r="OT361" s="249"/>
      <c r="OU361" s="249"/>
      <c r="OV361" s="249"/>
      <c r="OW361" s="249"/>
      <c r="OX361" s="249"/>
      <c r="OY361" s="249"/>
      <c r="OZ361" s="249"/>
      <c r="PA361" s="249"/>
      <c r="PB361" s="249"/>
      <c r="PC361" s="249"/>
      <c r="PD361" s="249"/>
      <c r="PE361" s="249"/>
      <c r="PF361" s="249"/>
      <c r="PG361" s="249"/>
      <c r="PH361" s="249"/>
      <c r="PI361" s="249"/>
      <c r="PJ361" s="249"/>
      <c r="PK361" s="249"/>
      <c r="PL361" s="249"/>
      <c r="PM361" s="249"/>
      <c r="PN361" s="249"/>
      <c r="PO361" s="249"/>
      <c r="PP361" s="249"/>
      <c r="PQ361" s="249"/>
      <c r="PR361" s="249"/>
      <c r="PS361" s="249"/>
      <c r="PT361" s="249"/>
      <c r="PU361" s="249"/>
      <c r="PV361" s="249"/>
      <c r="PW361" s="249"/>
      <c r="PX361" s="249"/>
      <c r="PY361" s="249"/>
      <c r="PZ361" s="249"/>
      <c r="QA361" s="249"/>
      <c r="QB361" s="249"/>
      <c r="QC361" s="249"/>
      <c r="QD361" s="249"/>
      <c r="QE361" s="249"/>
      <c r="QF361" s="249"/>
      <c r="QG361" s="249"/>
      <c r="QH361" s="249"/>
      <c r="QI361" s="249"/>
      <c r="QJ361" s="249"/>
      <c r="QK361" s="249"/>
      <c r="QL361" s="249"/>
      <c r="QM361" s="249"/>
      <c r="QN361" s="249"/>
      <c r="QO361" s="249"/>
      <c r="QP361" s="249"/>
      <c r="QQ361" s="249"/>
      <c r="QR361" s="249"/>
      <c r="QS361" s="249"/>
      <c r="QT361" s="249"/>
      <c r="QU361" s="249"/>
      <c r="QV361" s="249"/>
      <c r="QW361" s="249"/>
      <c r="QX361" s="249"/>
      <c r="QY361" s="249"/>
      <c r="QZ361" s="249"/>
      <c r="RA361" s="249"/>
      <c r="RB361" s="249"/>
      <c r="RC361" s="249"/>
      <c r="RD361" s="249"/>
      <c r="RE361" s="249"/>
      <c r="RF361" s="249"/>
      <c r="RG361" s="249"/>
      <c r="RH361" s="249"/>
      <c r="RI361" s="249"/>
      <c r="RJ361" s="249"/>
      <c r="RK361" s="249"/>
      <c r="RL361" s="249"/>
      <c r="RM361" s="249"/>
      <c r="RN361" s="249"/>
      <c r="RO361" s="249"/>
      <c r="RP361" s="249"/>
      <c r="RQ361" s="249"/>
      <c r="RR361" s="249"/>
      <c r="RS361" s="249"/>
      <c r="RT361" s="249"/>
      <c r="RU361" s="249"/>
      <c r="RV361" s="249"/>
      <c r="RW361" s="249"/>
      <c r="RX361" s="249"/>
      <c r="RY361" s="249"/>
      <c r="RZ361" s="249"/>
      <c r="SA361" s="249"/>
      <c r="SB361" s="249"/>
      <c r="SC361" s="249"/>
      <c r="SD361" s="249"/>
      <c r="SE361" s="249"/>
      <c r="SF361" s="249"/>
      <c r="SG361" s="249"/>
      <c r="SH361" s="249"/>
      <c r="SI361" s="249"/>
      <c r="SJ361" s="249"/>
      <c r="SK361" s="249"/>
      <c r="SL361" s="249"/>
      <c r="SM361" s="249"/>
      <c r="SN361" s="249"/>
      <c r="SO361" s="249"/>
      <c r="SP361" s="249"/>
      <c r="SQ361" s="249"/>
      <c r="SR361" s="249"/>
      <c r="SS361" s="249"/>
      <c r="ST361" s="249"/>
      <c r="SU361" s="249"/>
      <c r="SV361" s="249"/>
      <c r="SW361" s="249"/>
      <c r="SX361" s="249"/>
      <c r="SY361" s="249"/>
      <c r="SZ361" s="249"/>
      <c r="TA361" s="249"/>
      <c r="TB361" s="249"/>
      <c r="TC361" s="249"/>
      <c r="TD361" s="249"/>
      <c r="TE361" s="249"/>
      <c r="TF361" s="249"/>
      <c r="TG361" s="249"/>
      <c r="TH361" s="249"/>
      <c r="TI361" s="249"/>
      <c r="TJ361" s="249"/>
      <c r="TK361" s="249"/>
      <c r="TL361" s="249"/>
      <c r="TM361" s="249"/>
      <c r="TN361" s="249"/>
      <c r="TO361" s="249"/>
      <c r="TP361" s="249"/>
      <c r="TQ361" s="249"/>
      <c r="TR361" s="249"/>
      <c r="TS361" s="249"/>
      <c r="TT361" s="249"/>
      <c r="TU361" s="249"/>
      <c r="TV361" s="249"/>
      <c r="TW361" s="249"/>
      <c r="TX361" s="249"/>
      <c r="TY361" s="249"/>
      <c r="TZ361" s="249"/>
      <c r="UA361" s="249"/>
      <c r="UB361" s="249"/>
      <c r="UC361" s="249"/>
      <c r="UD361" s="249"/>
      <c r="UE361" s="249"/>
      <c r="UF361" s="249"/>
      <c r="UG361" s="249"/>
      <c r="UH361" s="249"/>
      <c r="UI361" s="249"/>
      <c r="UJ361" s="249"/>
      <c r="UK361" s="249"/>
      <c r="UL361" s="249"/>
      <c r="UM361" s="249"/>
      <c r="UN361" s="249"/>
      <c r="UO361" s="249"/>
      <c r="UP361" s="249"/>
      <c r="UQ361" s="249"/>
      <c r="UR361" s="249"/>
      <c r="US361" s="249"/>
      <c r="UT361" s="249"/>
      <c r="UU361" s="249"/>
      <c r="UV361" s="249"/>
      <c r="UW361" s="249"/>
      <c r="UX361" s="249"/>
      <c r="UY361" s="249"/>
      <c r="UZ361" s="249"/>
      <c r="VA361" s="249"/>
      <c r="VB361" s="249"/>
      <c r="VC361" s="249"/>
      <c r="VD361" s="249"/>
      <c r="VE361" s="249"/>
      <c r="VF361" s="249"/>
      <c r="VG361" s="249"/>
      <c r="VH361" s="249"/>
      <c r="VI361" s="249"/>
      <c r="VJ361" s="249"/>
      <c r="VK361" s="249"/>
      <c r="VL361" s="249"/>
      <c r="VM361" s="249"/>
      <c r="VN361" s="249"/>
      <c r="VO361" s="249"/>
      <c r="VP361" s="249"/>
      <c r="VQ361" s="249"/>
      <c r="VR361" s="249"/>
      <c r="VS361" s="249"/>
      <c r="VT361" s="249"/>
      <c r="VU361" s="249"/>
      <c r="VV361" s="249"/>
      <c r="VW361" s="249"/>
      <c r="VX361" s="249"/>
      <c r="VY361" s="249"/>
      <c r="VZ361" s="249"/>
      <c r="WA361" s="249"/>
      <c r="WB361" s="249"/>
      <c r="WC361" s="249"/>
      <c r="WD361" s="249"/>
      <c r="WE361" s="249"/>
      <c r="WF361" s="249"/>
      <c r="WG361" s="249"/>
      <c r="WH361" s="249"/>
      <c r="WI361" s="249"/>
      <c r="WJ361" s="249"/>
      <c r="WK361" s="249"/>
      <c r="WL361" s="249"/>
      <c r="WM361" s="249"/>
      <c r="WN361" s="249"/>
      <c r="WO361" s="249"/>
      <c r="WP361" s="249"/>
      <c r="WQ361" s="249"/>
      <c r="WR361" s="249"/>
      <c r="WS361" s="249"/>
      <c r="WT361" s="249"/>
      <c r="WU361" s="249"/>
      <c r="WV361" s="249"/>
      <c r="WW361" s="249"/>
      <c r="WX361" s="249"/>
      <c r="WY361" s="249"/>
      <c r="WZ361" s="249"/>
      <c r="XA361" s="249"/>
      <c r="XB361" s="249"/>
      <c r="XC361" s="249"/>
      <c r="XD361" s="249"/>
      <c r="XE361" s="249"/>
      <c r="XF361" s="249"/>
      <c r="XG361" s="249"/>
      <c r="XH361" s="249"/>
      <c r="XI361" s="249"/>
      <c r="XJ361" s="249"/>
      <c r="XK361" s="249"/>
      <c r="XL361" s="249"/>
      <c r="XM361" s="249"/>
      <c r="XN361" s="249"/>
      <c r="XO361" s="249"/>
      <c r="XP361" s="249"/>
      <c r="XQ361" s="249"/>
      <c r="XR361" s="249"/>
      <c r="XS361" s="249"/>
      <c r="XT361" s="249"/>
      <c r="XU361" s="249"/>
      <c r="XV361" s="249"/>
      <c r="XW361" s="249"/>
      <c r="XX361" s="249"/>
      <c r="XY361" s="249"/>
      <c r="XZ361" s="249"/>
      <c r="YA361" s="249"/>
      <c r="YB361" s="249"/>
      <c r="YC361" s="249"/>
      <c r="YD361" s="249"/>
      <c r="YE361" s="249"/>
      <c r="YF361" s="249"/>
      <c r="YG361" s="249"/>
      <c r="YH361" s="249"/>
      <c r="YI361" s="249"/>
      <c r="YJ361" s="249"/>
      <c r="YK361" s="249"/>
      <c r="YL361" s="249"/>
      <c r="YM361" s="249"/>
      <c r="YN361" s="249"/>
      <c r="YO361" s="249"/>
      <c r="YP361" s="249"/>
      <c r="YQ361" s="249"/>
      <c r="YR361" s="249"/>
      <c r="YS361" s="249"/>
      <c r="YT361" s="249"/>
      <c r="YU361" s="249"/>
      <c r="YV361" s="249"/>
      <c r="YW361" s="249"/>
      <c r="YX361" s="249"/>
      <c r="YY361" s="249"/>
      <c r="YZ361" s="249"/>
      <c r="ZA361" s="249"/>
      <c r="ZB361" s="249"/>
      <c r="ZC361" s="249"/>
      <c r="ZD361" s="249"/>
      <c r="ZE361" s="249"/>
      <c r="ZF361" s="249"/>
      <c r="ZG361" s="249"/>
      <c r="ZH361" s="249"/>
      <c r="ZI361" s="249"/>
      <c r="ZJ361" s="249"/>
      <c r="ZK361" s="249"/>
      <c r="ZL361" s="249"/>
      <c r="ZM361" s="249"/>
      <c r="ZN361" s="249"/>
      <c r="ZO361" s="249"/>
      <c r="ZP361" s="249"/>
      <c r="ZQ361" s="249"/>
      <c r="ZR361" s="249"/>
      <c r="ZS361" s="249"/>
      <c r="ZT361" s="249"/>
      <c r="ZU361" s="249"/>
      <c r="ZV361" s="249"/>
      <c r="ZW361" s="249"/>
      <c r="ZX361" s="249"/>
      <c r="ZY361" s="249"/>
      <c r="ZZ361" s="249"/>
      <c r="AAA361" s="249"/>
      <c r="AAB361" s="249"/>
      <c r="AAC361" s="249"/>
      <c r="AAD361" s="249"/>
      <c r="AAE361" s="249"/>
      <c r="AAF361" s="249"/>
      <c r="AAG361" s="249"/>
      <c r="AAH361" s="249"/>
      <c r="AAI361" s="249"/>
      <c r="AAJ361" s="249"/>
      <c r="AAK361" s="249"/>
      <c r="AAL361" s="249"/>
      <c r="AAM361" s="249"/>
      <c r="AAN361" s="249"/>
      <c r="AAO361" s="249"/>
      <c r="AAP361" s="249"/>
      <c r="AAQ361" s="249"/>
      <c r="AAR361" s="249"/>
      <c r="AAS361" s="249"/>
      <c r="AAT361" s="249"/>
      <c r="AAU361" s="249"/>
      <c r="AAV361" s="249"/>
      <c r="AAW361" s="249"/>
      <c r="AAX361" s="249"/>
      <c r="AAY361" s="249"/>
      <c r="AAZ361" s="249"/>
      <c r="ABA361" s="249"/>
      <c r="ABB361" s="249"/>
      <c r="ABC361" s="249"/>
      <c r="ABD361" s="249"/>
      <c r="ABE361" s="249"/>
      <c r="ABF361" s="249"/>
      <c r="ABG361" s="249"/>
      <c r="ABH361" s="249"/>
      <c r="ABI361" s="249"/>
      <c r="ABJ361" s="249"/>
      <c r="ABK361" s="249"/>
      <c r="ABL361" s="249"/>
      <c r="ABM361" s="249"/>
      <c r="ABN361" s="249"/>
      <c r="ABO361" s="249"/>
      <c r="ABP361" s="249"/>
      <c r="ABQ361" s="249"/>
      <c r="ABR361" s="249"/>
      <c r="ABS361" s="249"/>
      <c r="ABT361" s="249"/>
      <c r="ABU361" s="249"/>
      <c r="ABV361" s="249"/>
      <c r="ABW361" s="249"/>
      <c r="ABX361" s="249"/>
      <c r="ABY361" s="249"/>
      <c r="ABZ361" s="249"/>
      <c r="ACA361" s="249"/>
      <c r="ACB361" s="249"/>
      <c r="ACC361" s="249"/>
      <c r="ACD361" s="249"/>
      <c r="ACE361" s="249"/>
      <c r="ACF361" s="249"/>
      <c r="ACG361" s="249"/>
      <c r="ACH361" s="249"/>
      <c r="ACI361" s="249"/>
      <c r="ACJ361" s="249"/>
      <c r="ACK361" s="249"/>
      <c r="ACL361" s="249"/>
      <c r="ACM361" s="249"/>
      <c r="ACN361" s="249"/>
      <c r="ACO361" s="249"/>
      <c r="ACP361" s="249"/>
      <c r="ACQ361" s="249"/>
      <c r="ACR361" s="249"/>
      <c r="ACS361" s="249"/>
      <c r="ACT361" s="249"/>
      <c r="ACU361" s="249"/>
      <c r="ACV361" s="249"/>
      <c r="ACW361" s="249"/>
      <c r="ACX361" s="249"/>
      <c r="ACY361" s="249"/>
      <c r="ACZ361" s="249"/>
      <c r="ADA361" s="249"/>
      <c r="ADB361" s="249"/>
      <c r="ADC361" s="249"/>
      <c r="ADD361" s="249"/>
      <c r="ADE361" s="249"/>
      <c r="ADF361" s="249"/>
      <c r="ADG361" s="249"/>
      <c r="ADH361" s="249"/>
      <c r="ADI361" s="249"/>
      <c r="ADJ361" s="249"/>
      <c r="ADK361" s="249"/>
      <c r="ADL361" s="249"/>
      <c r="ADM361" s="249"/>
      <c r="ADN361" s="249"/>
      <c r="ADO361" s="249"/>
      <c r="ADP361" s="249"/>
      <c r="ADQ361" s="249"/>
      <c r="ADR361" s="249"/>
      <c r="ADS361" s="249"/>
      <c r="ADT361" s="249"/>
      <c r="ADU361" s="249"/>
      <c r="ADV361" s="249"/>
      <c r="ADW361" s="249"/>
      <c r="ADX361" s="249"/>
      <c r="ADY361" s="249"/>
      <c r="ADZ361" s="249"/>
      <c r="AEA361" s="249"/>
      <c r="AEB361" s="249"/>
      <c r="AEC361" s="249"/>
      <c r="AED361" s="249"/>
      <c r="AEE361" s="249"/>
      <c r="AEF361" s="249"/>
      <c r="AEG361" s="249"/>
      <c r="AEH361" s="249"/>
      <c r="AEI361" s="249"/>
      <c r="AEJ361" s="249"/>
      <c r="AEK361" s="249"/>
      <c r="AEL361" s="249"/>
      <c r="AEM361" s="249"/>
      <c r="AEN361" s="249"/>
      <c r="AEO361" s="249"/>
      <c r="AEP361" s="249"/>
      <c r="AEQ361" s="249"/>
      <c r="AER361" s="249"/>
      <c r="AES361" s="249"/>
      <c r="AET361" s="249"/>
      <c r="AEU361" s="249"/>
      <c r="AEV361" s="249"/>
      <c r="AEW361" s="249"/>
      <c r="AEX361" s="249"/>
      <c r="AEY361" s="249"/>
      <c r="AEZ361" s="249"/>
      <c r="AFA361" s="249"/>
      <c r="AFB361" s="249"/>
      <c r="AFC361" s="249"/>
      <c r="AFD361" s="249"/>
      <c r="AFE361" s="249"/>
      <c r="AFF361" s="249"/>
      <c r="AFG361" s="249"/>
      <c r="AFH361" s="249"/>
      <c r="AFI361" s="249"/>
      <c r="AFJ361" s="249"/>
      <c r="AFK361" s="249"/>
      <c r="AFL361" s="249"/>
      <c r="AFM361" s="249"/>
      <c r="AFN361" s="249"/>
      <c r="AFO361" s="249"/>
      <c r="AFP361" s="249"/>
      <c r="AFQ361" s="249"/>
      <c r="AFR361" s="249"/>
      <c r="AFS361" s="249"/>
      <c r="AFT361" s="249"/>
      <c r="AFU361" s="249"/>
      <c r="AFV361" s="249"/>
      <c r="AFW361" s="249"/>
      <c r="AFX361" s="249"/>
      <c r="AFY361" s="249"/>
      <c r="AFZ361" s="249"/>
      <c r="AGA361" s="249"/>
      <c r="AGB361" s="249"/>
      <c r="AGC361" s="249"/>
      <c r="AGD361" s="249"/>
      <c r="AGE361" s="249"/>
      <c r="AGF361" s="249"/>
      <c r="AGG361" s="249"/>
      <c r="AGH361" s="249"/>
      <c r="AGI361" s="249"/>
      <c r="AGJ361" s="249"/>
      <c r="AGK361" s="249"/>
      <c r="AGL361" s="249"/>
      <c r="AGM361" s="249"/>
      <c r="AGN361" s="249"/>
      <c r="AGO361" s="249"/>
      <c r="AGP361" s="249"/>
      <c r="AGQ361" s="249"/>
      <c r="AGR361" s="249"/>
      <c r="AGS361" s="249"/>
      <c r="AGT361" s="249"/>
      <c r="AGU361" s="249"/>
      <c r="AGV361" s="249"/>
      <c r="AGW361" s="249"/>
      <c r="AGX361" s="249"/>
      <c r="AGY361" s="249"/>
      <c r="AGZ361" s="249"/>
      <c r="AHA361" s="249"/>
      <c r="AHB361" s="249"/>
      <c r="AHC361" s="249"/>
      <c r="AHD361" s="249"/>
      <c r="AHE361" s="249"/>
      <c r="AHF361" s="249"/>
      <c r="AHG361" s="249"/>
      <c r="AHH361" s="249"/>
      <c r="AHI361" s="249"/>
      <c r="AHJ361" s="249"/>
      <c r="AHK361" s="249"/>
      <c r="AHL361" s="249"/>
      <c r="AHM361" s="249"/>
      <c r="AHN361" s="249"/>
      <c r="AHO361" s="249"/>
      <c r="AHP361" s="249"/>
      <c r="AHQ361" s="249"/>
      <c r="AHR361" s="249"/>
      <c r="AHS361" s="249"/>
      <c r="AHT361" s="249"/>
      <c r="AHU361" s="249"/>
      <c r="AHV361" s="249"/>
      <c r="AHW361" s="249"/>
      <c r="AHX361" s="249"/>
      <c r="AHY361" s="249"/>
      <c r="AHZ361" s="249"/>
      <c r="AIA361" s="249"/>
      <c r="AIB361" s="249"/>
      <c r="AIC361" s="249"/>
      <c r="AID361" s="249"/>
      <c r="AIE361" s="249"/>
      <c r="AIF361" s="249"/>
      <c r="AIG361" s="249"/>
      <c r="AIH361" s="249"/>
      <c r="AII361" s="249"/>
      <c r="AIJ361" s="249"/>
      <c r="AIK361" s="249"/>
      <c r="AIL361" s="249"/>
      <c r="AIM361" s="249"/>
      <c r="AIN361" s="249"/>
      <c r="AIO361" s="249"/>
      <c r="AIP361" s="249"/>
      <c r="AIQ361" s="249"/>
      <c r="AIR361" s="249"/>
      <c r="AIS361" s="249"/>
      <c r="AIT361" s="249"/>
      <c r="AIU361" s="249"/>
      <c r="AIV361" s="249"/>
      <c r="AIW361" s="249"/>
      <c r="AIX361" s="249"/>
      <c r="AIY361" s="249"/>
      <c r="AIZ361" s="249"/>
      <c r="AJA361" s="249"/>
      <c r="AJB361" s="249"/>
      <c r="AJC361" s="249"/>
      <c r="AJD361" s="249"/>
      <c r="AJE361" s="249"/>
      <c r="AJF361" s="249"/>
      <c r="AJG361" s="249"/>
      <c r="AJH361" s="249"/>
      <c r="AJI361" s="249"/>
      <c r="AJJ361" s="249"/>
      <c r="AJK361" s="249"/>
      <c r="AJL361" s="249"/>
      <c r="AJM361" s="249"/>
      <c r="AJN361" s="249"/>
      <c r="AJO361" s="249"/>
      <c r="AJP361" s="249"/>
      <c r="AJQ361" s="249"/>
      <c r="AJR361" s="249"/>
      <c r="AJS361" s="249"/>
      <c r="AJT361" s="249"/>
      <c r="AJU361" s="249"/>
      <c r="AJV361" s="249"/>
      <c r="AJW361" s="249"/>
      <c r="AJX361" s="249"/>
      <c r="AJY361" s="249"/>
      <c r="AJZ361" s="249"/>
      <c r="AKA361" s="249"/>
      <c r="AKB361" s="249"/>
      <c r="AKC361" s="249"/>
      <c r="AKD361" s="249"/>
      <c r="AKE361" s="249"/>
      <c r="AKF361" s="249"/>
      <c r="AKG361" s="249"/>
      <c r="AKH361" s="249"/>
      <c r="AKI361" s="249"/>
      <c r="AKJ361" s="249"/>
      <c r="AKK361" s="249"/>
      <c r="AKL361" s="249"/>
      <c r="AKM361" s="249"/>
      <c r="AKN361" s="249"/>
      <c r="AKO361" s="249"/>
      <c r="AKP361" s="249"/>
      <c r="AKQ361" s="249"/>
      <c r="AKR361" s="249"/>
      <c r="AKS361" s="249"/>
      <c r="AKT361" s="249"/>
      <c r="AKU361" s="249"/>
      <c r="AKV361" s="249"/>
      <c r="AKW361" s="249"/>
      <c r="AKX361" s="249"/>
      <c r="AKY361" s="249"/>
      <c r="AKZ361" s="249"/>
      <c r="ALA361" s="249"/>
      <c r="ALB361" s="249"/>
      <c r="ALC361" s="249"/>
      <c r="ALD361" s="249"/>
      <c r="ALE361" s="249"/>
      <c r="ALF361" s="249"/>
      <c r="ALG361" s="249"/>
      <c r="ALH361" s="249"/>
      <c r="ALI361" s="249"/>
      <c r="ALJ361" s="249"/>
      <c r="ALK361" s="249"/>
      <c r="ALL361" s="249"/>
      <c r="ALM361" s="249"/>
      <c r="ALN361" s="249"/>
      <c r="ALO361" s="249"/>
      <c r="ALP361" s="249"/>
      <c r="ALQ361" s="249"/>
      <c r="ALR361" s="249"/>
      <c r="ALS361" s="249"/>
      <c r="ALT361" s="249"/>
      <c r="ALU361" s="249"/>
      <c r="ALV361" s="249"/>
      <c r="ALW361" s="249"/>
      <c r="ALX361" s="249"/>
      <c r="ALY361" s="249"/>
      <c r="ALZ361" s="249"/>
      <c r="AMA361" s="249"/>
      <c r="AMB361" s="249"/>
      <c r="AMC361" s="249"/>
      <c r="AMD361" s="249"/>
      <c r="AME361" s="249"/>
      <c r="AMF361" s="249"/>
      <c r="AMG361" s="249"/>
      <c r="AMH361" s="249"/>
      <c r="AMI361" s="249"/>
      <c r="AMJ361" s="249"/>
      <c r="AMK361" s="249"/>
      <c r="AML361" s="249"/>
      <c r="AMM361" s="249"/>
      <c r="AMN361" s="249"/>
      <c r="AMO361" s="249"/>
      <c r="AMP361" s="249"/>
      <c r="AMQ361" s="249"/>
      <c r="AMR361" s="249"/>
      <c r="AMS361" s="249"/>
      <c r="AMT361" s="249"/>
      <c r="AMU361" s="249"/>
      <c r="AMV361" s="249"/>
      <c r="AMW361" s="249"/>
      <c r="AMX361" s="249"/>
      <c r="AMY361" s="249"/>
      <c r="AMZ361" s="249"/>
      <c r="ANA361" s="249"/>
      <c r="ANB361" s="249"/>
      <c r="ANC361" s="249"/>
      <c r="AND361" s="249"/>
      <c r="ANE361" s="249"/>
      <c r="ANF361" s="249"/>
      <c r="ANG361" s="249"/>
      <c r="ANH361" s="249"/>
      <c r="ANI361" s="249"/>
      <c r="ANJ361" s="249"/>
      <c r="ANK361" s="249"/>
      <c r="ANL361" s="249"/>
      <c r="ANM361" s="249"/>
      <c r="ANN361" s="249"/>
      <c r="ANO361" s="249"/>
      <c r="ANP361" s="249"/>
      <c r="ANQ361" s="249"/>
      <c r="ANR361" s="249"/>
      <c r="ANS361" s="249"/>
      <c r="ANT361" s="249"/>
      <c r="ANU361" s="249"/>
      <c r="ANV361" s="249"/>
      <c r="ANW361" s="249"/>
      <c r="ANX361" s="249"/>
      <c r="ANY361" s="249"/>
      <c r="ANZ361" s="249"/>
      <c r="AOA361" s="249"/>
      <c r="AOB361" s="249"/>
      <c r="AOC361" s="249"/>
      <c r="AOD361" s="249"/>
      <c r="AOE361" s="249"/>
      <c r="AOF361" s="249"/>
      <c r="AOG361" s="249"/>
      <c r="AOH361" s="249"/>
      <c r="AOI361" s="249"/>
      <c r="AOJ361" s="249"/>
      <c r="AOK361" s="249"/>
      <c r="AOL361" s="249"/>
      <c r="AOM361" s="249"/>
      <c r="AON361" s="249"/>
      <c r="AOO361" s="249"/>
      <c r="AOP361" s="249"/>
      <c r="AOQ361" s="249"/>
      <c r="AOR361" s="249"/>
      <c r="AOS361" s="249"/>
      <c r="AOT361" s="249"/>
      <c r="AOU361" s="249"/>
      <c r="AOV361" s="249"/>
      <c r="AOW361" s="249"/>
      <c r="AOX361" s="249"/>
      <c r="AOY361" s="249"/>
      <c r="AOZ361" s="249"/>
      <c r="APA361" s="249"/>
      <c r="APB361" s="249"/>
      <c r="APC361" s="249"/>
      <c r="APD361" s="249"/>
      <c r="APE361" s="249"/>
      <c r="APF361" s="249"/>
      <c r="APG361" s="249"/>
      <c r="APH361" s="249"/>
      <c r="API361" s="249"/>
      <c r="APJ361" s="249"/>
      <c r="APK361" s="249"/>
      <c r="APL361" s="249"/>
      <c r="APM361" s="249"/>
      <c r="APN361" s="249"/>
      <c r="APO361" s="249"/>
      <c r="APP361" s="249"/>
    </row>
    <row r="362" spans="1:1108" s="252" customFormat="1">
      <c r="A362" s="42">
        <v>645</v>
      </c>
      <c r="B362" s="168">
        <v>348</v>
      </c>
      <c r="C362" s="102" t="s">
        <v>598</v>
      </c>
      <c r="D362" s="174" t="s">
        <v>1598</v>
      </c>
      <c r="E362" s="74" t="s">
        <v>1599</v>
      </c>
      <c r="F362" s="302" t="s">
        <v>1818</v>
      </c>
      <c r="G362" s="310" t="s">
        <v>1817</v>
      </c>
      <c r="H362" s="310" t="s">
        <v>1820</v>
      </c>
      <c r="I362" s="310" t="s">
        <v>1819</v>
      </c>
      <c r="J362" s="173" t="s">
        <v>1604</v>
      </c>
      <c r="K362" s="173" t="s">
        <v>1605</v>
      </c>
      <c r="L362" s="74" t="s">
        <v>1606</v>
      </c>
      <c r="M362" s="10" t="s">
        <v>1607</v>
      </c>
      <c r="N362" s="74" t="s">
        <v>1789</v>
      </c>
      <c r="O362" s="177"/>
      <c r="P362" s="401">
        <v>7</v>
      </c>
      <c r="Q362" s="401" t="s">
        <v>0</v>
      </c>
      <c r="R362" s="401"/>
      <c r="S362" s="109" t="s">
        <v>0</v>
      </c>
      <c r="T362" s="109"/>
      <c r="U362" s="109" t="s">
        <v>0</v>
      </c>
      <c r="V362" s="109">
        <v>12.5</v>
      </c>
      <c r="W362" s="109" t="s">
        <v>0</v>
      </c>
      <c r="X362" s="109">
        <v>7</v>
      </c>
      <c r="Y362" s="109" t="s">
        <v>0</v>
      </c>
      <c r="Z362" s="109"/>
      <c r="AA362" s="109" t="s">
        <v>0</v>
      </c>
      <c r="AB362" s="109"/>
      <c r="AC362" s="109" t="s">
        <v>0</v>
      </c>
      <c r="AD362" s="109"/>
      <c r="AE362" s="109" t="s">
        <v>0</v>
      </c>
      <c r="AF362" s="77"/>
      <c r="AG362" s="78"/>
      <c r="AH362" s="78"/>
      <c r="AI362" s="77" t="s">
        <v>0</v>
      </c>
      <c r="AJ362" s="78"/>
      <c r="AK362" s="78"/>
      <c r="AL362" s="25" t="s">
        <v>11</v>
      </c>
      <c r="AM362" s="25"/>
      <c r="AN362" s="25"/>
      <c r="AO362" s="25"/>
      <c r="AP362" s="111">
        <v>1</v>
      </c>
      <c r="AQ362" s="111" t="s">
        <v>7</v>
      </c>
      <c r="AR362" s="83"/>
      <c r="AS362" s="83"/>
      <c r="AT362" s="265"/>
      <c r="AU362" s="266"/>
      <c r="AV362" s="266"/>
      <c r="AW362" s="74" t="s">
        <v>206</v>
      </c>
      <c r="AX362" s="74" t="s">
        <v>207</v>
      </c>
      <c r="AY362" s="74" t="s">
        <v>208</v>
      </c>
      <c r="AZ362" s="74" t="s">
        <v>209</v>
      </c>
      <c r="BA362" s="152" t="s">
        <v>12</v>
      </c>
      <c r="BB362" s="419" t="s">
        <v>1520</v>
      </c>
      <c r="BC362" s="419" t="s">
        <v>1521</v>
      </c>
      <c r="BD362" s="419" t="s">
        <v>1522</v>
      </c>
      <c r="BE362" s="87" t="s">
        <v>1599</v>
      </c>
      <c r="BF362" s="95" t="s">
        <v>145</v>
      </c>
      <c r="BG362" s="95" t="s">
        <v>1608</v>
      </c>
      <c r="BH362" s="95" t="s">
        <v>90</v>
      </c>
      <c r="BI362" s="249"/>
      <c r="BJ362" s="249"/>
      <c r="BK362" s="249"/>
      <c r="BL362" s="249"/>
      <c r="BM362" s="155" t="s">
        <v>215</v>
      </c>
      <c r="BN362" s="154" t="s">
        <v>216</v>
      </c>
      <c r="BO362" s="154" t="s">
        <v>217</v>
      </c>
      <c r="BP362" s="154" t="s">
        <v>218</v>
      </c>
      <c r="BQ362" s="154" t="s">
        <v>266</v>
      </c>
      <c r="BR362" s="154" t="s">
        <v>267</v>
      </c>
      <c r="BS362" s="121" t="s">
        <v>268</v>
      </c>
      <c r="BT362" s="121" t="s">
        <v>269</v>
      </c>
      <c r="BU362" s="121" t="s">
        <v>215</v>
      </c>
      <c r="BV362" s="121" t="s">
        <v>216</v>
      </c>
      <c r="BW362" s="121" t="s">
        <v>217</v>
      </c>
      <c r="BX362" s="121" t="s">
        <v>218</v>
      </c>
      <c r="BY362" s="121" t="s">
        <v>283</v>
      </c>
      <c r="BZ362" s="154"/>
      <c r="CA362" s="154"/>
      <c r="CB362" s="154"/>
      <c r="CC362" s="154"/>
      <c r="CD362" s="154"/>
      <c r="CE362" s="154"/>
      <c r="CF362" s="154"/>
      <c r="CG362" s="154"/>
      <c r="CH362" s="154"/>
      <c r="CI362" s="154"/>
      <c r="CJ362" s="154"/>
      <c r="CK362" s="91"/>
      <c r="CL362" s="91"/>
      <c r="CM362" s="91"/>
      <c r="CN362" s="91"/>
      <c r="CO362" s="91"/>
      <c r="CP362" s="91"/>
      <c r="CQ362" s="91"/>
      <c r="CR362" s="91"/>
      <c r="CS362" s="91"/>
      <c r="CT362" s="91"/>
      <c r="CU362" s="91"/>
      <c r="CV362" s="91"/>
      <c r="CW362" s="91"/>
      <c r="CX362" s="91"/>
      <c r="CY362" s="91"/>
      <c r="CZ362" s="91"/>
      <c r="DA362" s="92"/>
      <c r="DB362" s="92"/>
      <c r="DC362" s="92"/>
      <c r="DD362" s="92"/>
      <c r="DE362" s="91" t="s">
        <v>12</v>
      </c>
      <c r="DF362" s="92"/>
      <c r="DG362" s="91"/>
      <c r="DH362" s="91"/>
      <c r="DI362" s="92"/>
      <c r="DJ362" s="91"/>
      <c r="DK362" s="91"/>
      <c r="DL362" s="91"/>
      <c r="DM362" s="127" t="s">
        <v>283</v>
      </c>
      <c r="DN362" s="127" t="s">
        <v>283</v>
      </c>
      <c r="DO362" s="127" t="s">
        <v>283</v>
      </c>
      <c r="DP362" s="127"/>
      <c r="DQ362" s="91"/>
      <c r="DR362" s="91"/>
      <c r="DS362" s="91"/>
      <c r="DT362" s="91"/>
      <c r="DU362" s="91"/>
      <c r="DV362" s="91"/>
      <c r="DW362" s="91"/>
      <c r="DX362" s="91"/>
      <c r="DY362" s="91"/>
      <c r="DZ362" s="91"/>
      <c r="EA362" s="91"/>
      <c r="EB362" s="91"/>
      <c r="EC362" s="91"/>
      <c r="ED362" s="91"/>
      <c r="EE362" s="91"/>
      <c r="EF362" s="91"/>
      <c r="EG362" s="94"/>
      <c r="EH362" s="94"/>
      <c r="EI362" s="95"/>
      <c r="EJ362" s="95"/>
      <c r="EK362" s="96"/>
      <c r="EL362" s="74"/>
      <c r="EM362" s="74"/>
      <c r="EN362" s="137"/>
      <c r="EO362" s="185"/>
      <c r="EP362" s="185"/>
      <c r="EQ362" s="185" t="s">
        <v>1609</v>
      </c>
      <c r="ER362" s="185" t="s">
        <v>1610</v>
      </c>
      <c r="ES362" s="185" t="s">
        <v>1611</v>
      </c>
      <c r="ET362" s="185"/>
      <c r="EU362" s="185"/>
      <c r="EV362" s="137"/>
      <c r="EW362" s="137"/>
      <c r="EX362" s="356" t="s">
        <v>1799</v>
      </c>
      <c r="EY362" s="356"/>
      <c r="EZ362" s="356" t="s">
        <v>1800</v>
      </c>
      <c r="FA362" s="356" t="s">
        <v>596</v>
      </c>
      <c r="FB362" s="356" t="s">
        <v>656</v>
      </c>
      <c r="FC362" s="356"/>
      <c r="FD362" s="356" t="s">
        <v>1801</v>
      </c>
      <c r="FE362" s="356" t="s">
        <v>1802</v>
      </c>
      <c r="FF362" s="248"/>
      <c r="FG362" s="248"/>
      <c r="FH362" s="248"/>
      <c r="FI362" s="248"/>
      <c r="FJ362" s="248"/>
      <c r="FK362" s="248"/>
      <c r="FL362" s="135">
        <v>1</v>
      </c>
      <c r="FM362" s="136"/>
      <c r="FN362" s="136"/>
      <c r="FO362" s="136"/>
      <c r="FP362" s="136"/>
      <c r="FQ362" s="136"/>
      <c r="FR362" s="136"/>
      <c r="FS362" s="136"/>
      <c r="FT362" s="136"/>
      <c r="FU362" s="136"/>
      <c r="FV362" s="136"/>
      <c r="FW362" s="249"/>
      <c r="FX362" s="249"/>
      <c r="FY362" s="249"/>
      <c r="FZ362" s="249"/>
      <c r="GA362" s="249"/>
      <c r="GB362" s="249"/>
      <c r="GC362" s="249"/>
      <c r="GD362" s="249"/>
      <c r="GE362" s="249"/>
      <c r="GF362" s="249"/>
      <c r="GG362" s="249"/>
      <c r="GH362" s="249"/>
      <c r="GI362" s="249"/>
      <c r="GJ362" s="249"/>
      <c r="GK362" s="249"/>
      <c r="GL362" s="249"/>
      <c r="GM362" s="249"/>
      <c r="GN362" s="249"/>
      <c r="GO362" s="249"/>
      <c r="GP362" s="249"/>
      <c r="GQ362" s="249"/>
      <c r="GR362" s="249"/>
      <c r="GS362" s="249"/>
      <c r="GT362" s="249"/>
      <c r="GU362" s="249"/>
      <c r="GV362" s="249"/>
      <c r="GW362" s="249"/>
      <c r="GX362" s="249"/>
      <c r="GY362" s="249"/>
      <c r="GZ362" s="249"/>
      <c r="HA362" s="249"/>
      <c r="HB362" s="249"/>
      <c r="HC362" s="249"/>
      <c r="HD362" s="249"/>
      <c r="HE362" s="249"/>
      <c r="HF362" s="249"/>
      <c r="HG362" s="249"/>
      <c r="HH362" s="249"/>
      <c r="HI362" s="249"/>
      <c r="HJ362" s="249"/>
      <c r="HK362" s="249"/>
      <c r="HL362" s="249"/>
      <c r="HM362" s="249"/>
      <c r="HN362" s="249"/>
      <c r="HO362" s="249"/>
      <c r="HP362" s="249"/>
      <c r="HQ362" s="249"/>
      <c r="HR362" s="249"/>
      <c r="HS362" s="249"/>
      <c r="HT362" s="249"/>
      <c r="HU362" s="249"/>
      <c r="HV362" s="249"/>
      <c r="HW362" s="249"/>
      <c r="HX362" s="249"/>
      <c r="HY362" s="249"/>
      <c r="HZ362" s="249"/>
      <c r="IA362" s="249"/>
      <c r="IB362" s="249"/>
      <c r="IC362" s="249"/>
      <c r="ID362" s="249"/>
      <c r="IE362" s="249"/>
      <c r="IF362" s="249"/>
      <c r="IG362" s="249"/>
      <c r="IH362" s="249"/>
      <c r="II362" s="249"/>
      <c r="IJ362" s="249"/>
      <c r="IK362" s="249"/>
      <c r="IL362" s="249"/>
      <c r="IM362" s="249"/>
      <c r="IN362" s="249"/>
      <c r="IO362" s="249"/>
      <c r="IP362" s="249"/>
      <c r="IQ362" s="249"/>
      <c r="IR362" s="249"/>
      <c r="IS362" s="249"/>
      <c r="IT362" s="249"/>
      <c r="IU362" s="249"/>
      <c r="IV362" s="249"/>
      <c r="IW362" s="249"/>
      <c r="IX362" s="249"/>
      <c r="IY362" s="249"/>
      <c r="IZ362" s="249"/>
      <c r="JA362" s="249"/>
      <c r="JB362" s="249"/>
      <c r="JC362" s="249"/>
      <c r="JD362" s="249"/>
      <c r="JE362" s="249"/>
      <c r="JF362" s="249"/>
      <c r="JG362" s="249"/>
      <c r="JH362" s="249"/>
      <c r="JI362" s="249"/>
      <c r="JJ362" s="249"/>
      <c r="JK362" s="249"/>
      <c r="JL362" s="249"/>
      <c r="JM362" s="249"/>
      <c r="JN362" s="249"/>
      <c r="JO362" s="249"/>
      <c r="JP362" s="249"/>
      <c r="JQ362" s="249"/>
      <c r="JR362" s="249"/>
      <c r="JS362" s="249"/>
      <c r="JT362" s="249"/>
      <c r="JU362" s="249"/>
      <c r="JV362" s="249"/>
      <c r="JW362" s="249"/>
      <c r="JX362" s="249"/>
      <c r="JY362" s="249"/>
      <c r="JZ362" s="249"/>
      <c r="KA362" s="249"/>
      <c r="KB362" s="249"/>
      <c r="KC362" s="249"/>
      <c r="KD362" s="249"/>
      <c r="KE362" s="249"/>
      <c r="KF362" s="249"/>
      <c r="KG362" s="249"/>
      <c r="KH362" s="249"/>
      <c r="KI362" s="249"/>
      <c r="KJ362" s="249"/>
      <c r="KK362" s="249"/>
      <c r="KL362" s="249"/>
      <c r="KM362" s="249"/>
      <c r="KN362" s="249"/>
      <c r="KO362" s="249"/>
      <c r="KP362" s="249"/>
      <c r="KQ362" s="249"/>
      <c r="KR362" s="249"/>
      <c r="KS362" s="249"/>
      <c r="KT362" s="249"/>
      <c r="KU362" s="249"/>
      <c r="KV362" s="249"/>
      <c r="KW362" s="249"/>
      <c r="KX362" s="249"/>
      <c r="KY362" s="249"/>
      <c r="KZ362" s="249"/>
      <c r="LA362" s="249"/>
      <c r="LB362" s="249"/>
      <c r="LC362" s="249"/>
      <c r="LD362" s="249"/>
      <c r="LE362" s="249"/>
      <c r="LF362" s="249"/>
      <c r="LG362" s="249"/>
      <c r="LH362" s="249"/>
      <c r="LI362" s="249"/>
      <c r="LJ362" s="249"/>
      <c r="LK362" s="249"/>
      <c r="LL362" s="249"/>
      <c r="LM362" s="249"/>
      <c r="LN362" s="249"/>
      <c r="LO362" s="249"/>
      <c r="LP362" s="249"/>
      <c r="LQ362" s="249"/>
      <c r="LR362" s="249"/>
      <c r="LS362" s="249"/>
      <c r="LT362" s="249"/>
      <c r="LU362" s="249"/>
      <c r="LV362" s="249"/>
      <c r="LW362" s="249"/>
      <c r="LX362" s="249"/>
      <c r="LY362" s="249"/>
      <c r="LZ362" s="249"/>
      <c r="MA362" s="249"/>
      <c r="MB362" s="249"/>
      <c r="MC362" s="249"/>
      <c r="MD362" s="249"/>
      <c r="ME362" s="249"/>
      <c r="MF362" s="249"/>
      <c r="MG362" s="249"/>
      <c r="MH362" s="249"/>
      <c r="MI362" s="249"/>
      <c r="MJ362" s="249"/>
      <c r="MK362" s="249"/>
      <c r="ML362" s="249"/>
      <c r="MM362" s="249"/>
      <c r="MN362" s="249"/>
      <c r="MO362" s="249"/>
      <c r="MP362" s="249"/>
      <c r="MQ362" s="249"/>
      <c r="MR362" s="249"/>
      <c r="MS362" s="249"/>
      <c r="MT362" s="249"/>
      <c r="MU362" s="249"/>
      <c r="MV362" s="249"/>
      <c r="MW362" s="249"/>
      <c r="MX362" s="249"/>
      <c r="MY362" s="249"/>
      <c r="MZ362" s="249"/>
      <c r="NA362" s="249"/>
      <c r="NB362" s="249"/>
      <c r="NC362" s="249"/>
      <c r="ND362" s="249"/>
      <c r="NE362" s="249"/>
      <c r="NF362" s="249"/>
      <c r="NG362" s="249"/>
      <c r="NH362" s="249"/>
      <c r="NI362" s="249"/>
      <c r="NJ362" s="249"/>
      <c r="NK362" s="249"/>
      <c r="NL362" s="249"/>
      <c r="NM362" s="249"/>
      <c r="NN362" s="249"/>
      <c r="NO362" s="249"/>
      <c r="NP362" s="249"/>
      <c r="NQ362" s="249"/>
      <c r="NR362" s="249"/>
      <c r="NS362" s="249"/>
      <c r="NT362" s="249"/>
      <c r="NU362" s="249"/>
      <c r="NV362" s="249"/>
      <c r="NW362" s="249"/>
      <c r="NX362" s="249"/>
      <c r="NY362" s="249"/>
      <c r="NZ362" s="249"/>
      <c r="OA362" s="249"/>
      <c r="OB362" s="249"/>
      <c r="OC362" s="249"/>
      <c r="OD362" s="249"/>
      <c r="OE362" s="249"/>
      <c r="OF362" s="249"/>
      <c r="OG362" s="249"/>
      <c r="OH362" s="249"/>
      <c r="OI362" s="249"/>
      <c r="OJ362" s="249"/>
      <c r="OK362" s="249"/>
      <c r="OL362" s="249"/>
      <c r="OM362" s="249"/>
      <c r="ON362" s="249"/>
      <c r="OO362" s="249"/>
      <c r="OP362" s="249"/>
      <c r="OQ362" s="249"/>
      <c r="OR362" s="249"/>
      <c r="OS362" s="249"/>
      <c r="OT362" s="249"/>
      <c r="OU362" s="249"/>
      <c r="OV362" s="249"/>
      <c r="OW362" s="249"/>
      <c r="OX362" s="249"/>
      <c r="OY362" s="249"/>
      <c r="OZ362" s="249"/>
      <c r="PA362" s="249"/>
      <c r="PB362" s="249"/>
      <c r="PC362" s="249"/>
      <c r="PD362" s="249"/>
      <c r="PE362" s="249"/>
      <c r="PF362" s="249"/>
      <c r="PG362" s="249"/>
      <c r="PH362" s="249"/>
      <c r="PI362" s="249"/>
      <c r="PJ362" s="249"/>
      <c r="PK362" s="249"/>
      <c r="PL362" s="249"/>
      <c r="PM362" s="249"/>
      <c r="PN362" s="249"/>
      <c r="PO362" s="249"/>
      <c r="PP362" s="249"/>
      <c r="PQ362" s="249"/>
      <c r="PR362" s="249"/>
      <c r="PS362" s="249"/>
      <c r="PT362" s="249"/>
      <c r="PU362" s="249"/>
      <c r="PV362" s="249"/>
      <c r="PW362" s="249"/>
      <c r="PX362" s="249"/>
      <c r="PY362" s="249"/>
      <c r="PZ362" s="249"/>
      <c r="QA362" s="249"/>
      <c r="QB362" s="249"/>
      <c r="QC362" s="249"/>
      <c r="QD362" s="249"/>
      <c r="QE362" s="249"/>
      <c r="QF362" s="249"/>
      <c r="QG362" s="249"/>
      <c r="QH362" s="249"/>
      <c r="QI362" s="249"/>
      <c r="QJ362" s="249"/>
      <c r="QK362" s="249"/>
      <c r="QL362" s="249"/>
      <c r="QM362" s="249"/>
      <c r="QN362" s="249"/>
      <c r="QO362" s="249"/>
      <c r="QP362" s="249"/>
      <c r="QQ362" s="249"/>
      <c r="QR362" s="249"/>
      <c r="QS362" s="249"/>
      <c r="QT362" s="249"/>
      <c r="QU362" s="249"/>
      <c r="QV362" s="249"/>
      <c r="QW362" s="249"/>
      <c r="QX362" s="249"/>
      <c r="QY362" s="249"/>
      <c r="QZ362" s="249"/>
      <c r="RA362" s="249"/>
      <c r="RB362" s="249"/>
      <c r="RC362" s="249"/>
      <c r="RD362" s="249"/>
      <c r="RE362" s="249"/>
      <c r="RF362" s="249"/>
      <c r="RG362" s="249"/>
      <c r="RH362" s="249"/>
      <c r="RI362" s="249"/>
      <c r="RJ362" s="249"/>
      <c r="RK362" s="249"/>
      <c r="RL362" s="249"/>
      <c r="RM362" s="249"/>
      <c r="RN362" s="249"/>
      <c r="RO362" s="249"/>
      <c r="RP362" s="249"/>
      <c r="RQ362" s="249"/>
      <c r="RR362" s="249"/>
      <c r="RS362" s="249"/>
      <c r="RT362" s="249"/>
      <c r="RU362" s="249"/>
      <c r="RV362" s="249"/>
      <c r="RW362" s="249"/>
      <c r="RX362" s="249"/>
      <c r="RY362" s="249"/>
      <c r="RZ362" s="249"/>
      <c r="SA362" s="249"/>
      <c r="SB362" s="249"/>
      <c r="SC362" s="249"/>
      <c r="SD362" s="249"/>
      <c r="SE362" s="249"/>
      <c r="SF362" s="249"/>
      <c r="SG362" s="249"/>
      <c r="SH362" s="249"/>
      <c r="SI362" s="249"/>
      <c r="SJ362" s="249"/>
      <c r="SK362" s="249"/>
      <c r="SL362" s="249"/>
      <c r="SM362" s="249"/>
      <c r="SN362" s="249"/>
      <c r="SO362" s="249"/>
      <c r="SP362" s="249"/>
      <c r="SQ362" s="249"/>
      <c r="SR362" s="249"/>
      <c r="SS362" s="249"/>
      <c r="ST362" s="249"/>
      <c r="SU362" s="249"/>
      <c r="SV362" s="249"/>
      <c r="SW362" s="249"/>
      <c r="SX362" s="249"/>
      <c r="SY362" s="249"/>
      <c r="SZ362" s="249"/>
      <c r="TA362" s="249"/>
      <c r="TB362" s="249"/>
      <c r="TC362" s="249"/>
      <c r="TD362" s="249"/>
      <c r="TE362" s="249"/>
      <c r="TF362" s="249"/>
      <c r="TG362" s="249"/>
      <c r="TH362" s="249"/>
      <c r="TI362" s="249"/>
      <c r="TJ362" s="249"/>
      <c r="TK362" s="249"/>
      <c r="TL362" s="249"/>
      <c r="TM362" s="249"/>
      <c r="TN362" s="249"/>
      <c r="TO362" s="249"/>
      <c r="TP362" s="249"/>
      <c r="TQ362" s="249"/>
      <c r="TR362" s="249"/>
      <c r="TS362" s="249"/>
      <c r="TT362" s="249"/>
      <c r="TU362" s="249"/>
      <c r="TV362" s="249"/>
      <c r="TW362" s="249"/>
      <c r="TX362" s="249"/>
      <c r="TY362" s="249"/>
      <c r="TZ362" s="249"/>
      <c r="UA362" s="249"/>
      <c r="UB362" s="249"/>
      <c r="UC362" s="249"/>
      <c r="UD362" s="249"/>
      <c r="UE362" s="249"/>
      <c r="UF362" s="249"/>
      <c r="UG362" s="249"/>
      <c r="UH362" s="249"/>
      <c r="UI362" s="249"/>
      <c r="UJ362" s="249"/>
      <c r="UK362" s="249"/>
      <c r="UL362" s="249"/>
      <c r="UM362" s="249"/>
      <c r="UN362" s="249"/>
      <c r="UO362" s="249"/>
      <c r="UP362" s="249"/>
      <c r="UQ362" s="249"/>
      <c r="UR362" s="249"/>
      <c r="US362" s="249"/>
      <c r="UT362" s="249"/>
      <c r="UU362" s="249"/>
      <c r="UV362" s="249"/>
      <c r="UW362" s="249"/>
      <c r="UX362" s="249"/>
      <c r="UY362" s="249"/>
      <c r="UZ362" s="249"/>
      <c r="VA362" s="249"/>
      <c r="VB362" s="249"/>
      <c r="VC362" s="249"/>
      <c r="VD362" s="249"/>
      <c r="VE362" s="249"/>
      <c r="VF362" s="249"/>
      <c r="VG362" s="249"/>
      <c r="VH362" s="249"/>
      <c r="VI362" s="249"/>
      <c r="VJ362" s="249"/>
      <c r="VK362" s="249"/>
      <c r="VL362" s="249"/>
      <c r="VM362" s="249"/>
      <c r="VN362" s="249"/>
      <c r="VO362" s="249"/>
      <c r="VP362" s="249"/>
      <c r="VQ362" s="249"/>
      <c r="VR362" s="249"/>
      <c r="VS362" s="249"/>
      <c r="VT362" s="249"/>
      <c r="VU362" s="249"/>
      <c r="VV362" s="249"/>
      <c r="VW362" s="249"/>
      <c r="VX362" s="249"/>
      <c r="VY362" s="249"/>
      <c r="VZ362" s="249"/>
      <c r="WA362" s="249"/>
      <c r="WB362" s="249"/>
      <c r="WC362" s="249"/>
      <c r="WD362" s="249"/>
      <c r="WE362" s="249"/>
      <c r="WF362" s="249"/>
      <c r="WG362" s="249"/>
      <c r="WH362" s="249"/>
      <c r="WI362" s="249"/>
      <c r="WJ362" s="249"/>
      <c r="WK362" s="249"/>
      <c r="WL362" s="249"/>
      <c r="WM362" s="249"/>
      <c r="WN362" s="249"/>
      <c r="WO362" s="249"/>
      <c r="WP362" s="249"/>
      <c r="WQ362" s="249"/>
      <c r="WR362" s="249"/>
      <c r="WS362" s="249"/>
      <c r="WT362" s="249"/>
      <c r="WU362" s="249"/>
      <c r="WV362" s="249"/>
      <c r="WW362" s="249"/>
      <c r="WX362" s="249"/>
      <c r="WY362" s="249"/>
      <c r="WZ362" s="249"/>
      <c r="XA362" s="249"/>
      <c r="XB362" s="249"/>
      <c r="XC362" s="249"/>
      <c r="XD362" s="249"/>
      <c r="XE362" s="249"/>
      <c r="XF362" s="249"/>
      <c r="XG362" s="249"/>
      <c r="XH362" s="249"/>
      <c r="XI362" s="249"/>
      <c r="XJ362" s="249"/>
      <c r="XK362" s="249"/>
      <c r="XL362" s="249"/>
      <c r="XM362" s="249"/>
      <c r="XN362" s="249"/>
      <c r="XO362" s="249"/>
      <c r="XP362" s="249"/>
      <c r="XQ362" s="249"/>
      <c r="XR362" s="249"/>
      <c r="XS362" s="249"/>
      <c r="XT362" s="249"/>
      <c r="XU362" s="249"/>
      <c r="XV362" s="249"/>
      <c r="XW362" s="249"/>
      <c r="XX362" s="249"/>
      <c r="XY362" s="249"/>
      <c r="XZ362" s="249"/>
      <c r="YA362" s="249"/>
      <c r="YB362" s="249"/>
      <c r="YC362" s="249"/>
      <c r="YD362" s="249"/>
      <c r="YE362" s="249"/>
      <c r="YF362" s="249"/>
      <c r="YG362" s="249"/>
      <c r="YH362" s="249"/>
      <c r="YI362" s="249"/>
      <c r="YJ362" s="249"/>
      <c r="YK362" s="249"/>
      <c r="YL362" s="249"/>
      <c r="YM362" s="249"/>
      <c r="YN362" s="249"/>
      <c r="YO362" s="249"/>
      <c r="YP362" s="249"/>
      <c r="YQ362" s="249"/>
      <c r="YR362" s="249"/>
      <c r="YS362" s="249"/>
      <c r="YT362" s="249"/>
      <c r="YU362" s="249"/>
      <c r="YV362" s="249"/>
      <c r="YW362" s="249"/>
      <c r="YX362" s="249"/>
      <c r="YY362" s="249"/>
      <c r="YZ362" s="249"/>
      <c r="ZA362" s="249"/>
      <c r="ZB362" s="249"/>
      <c r="ZC362" s="249"/>
      <c r="ZD362" s="249"/>
      <c r="ZE362" s="249"/>
      <c r="ZF362" s="249"/>
      <c r="ZG362" s="249"/>
      <c r="ZH362" s="249"/>
      <c r="ZI362" s="249"/>
      <c r="ZJ362" s="249"/>
      <c r="ZK362" s="249"/>
      <c r="ZL362" s="249"/>
      <c r="ZM362" s="249"/>
      <c r="ZN362" s="249"/>
      <c r="ZO362" s="249"/>
      <c r="ZP362" s="249"/>
      <c r="ZQ362" s="249"/>
      <c r="ZR362" s="249"/>
      <c r="ZS362" s="249"/>
      <c r="ZT362" s="249"/>
      <c r="ZU362" s="249"/>
      <c r="ZV362" s="249"/>
      <c r="ZW362" s="249"/>
      <c r="ZX362" s="249"/>
      <c r="ZY362" s="249"/>
      <c r="ZZ362" s="249"/>
      <c r="AAA362" s="249"/>
      <c r="AAB362" s="249"/>
      <c r="AAC362" s="249"/>
      <c r="AAD362" s="249"/>
      <c r="AAE362" s="249"/>
      <c r="AAF362" s="249"/>
      <c r="AAG362" s="249"/>
      <c r="AAH362" s="249"/>
      <c r="AAI362" s="249"/>
      <c r="AAJ362" s="249"/>
      <c r="AAK362" s="249"/>
      <c r="AAL362" s="249"/>
      <c r="AAM362" s="249"/>
      <c r="AAN362" s="249"/>
      <c r="AAO362" s="249"/>
      <c r="AAP362" s="249"/>
      <c r="AAQ362" s="249"/>
      <c r="AAR362" s="249"/>
      <c r="AAS362" s="249"/>
      <c r="AAT362" s="249"/>
      <c r="AAU362" s="249"/>
      <c r="AAV362" s="249"/>
      <c r="AAW362" s="249"/>
      <c r="AAX362" s="249"/>
      <c r="AAY362" s="249"/>
      <c r="AAZ362" s="249"/>
      <c r="ABA362" s="249"/>
      <c r="ABB362" s="249"/>
      <c r="ABC362" s="249"/>
      <c r="ABD362" s="249"/>
      <c r="ABE362" s="249"/>
      <c r="ABF362" s="249"/>
      <c r="ABG362" s="249"/>
      <c r="ABH362" s="249"/>
      <c r="ABI362" s="249"/>
      <c r="ABJ362" s="249"/>
      <c r="ABK362" s="249"/>
      <c r="ABL362" s="249"/>
      <c r="ABM362" s="249"/>
      <c r="ABN362" s="249"/>
      <c r="ABO362" s="249"/>
      <c r="ABP362" s="249"/>
      <c r="ABQ362" s="249"/>
      <c r="ABR362" s="249"/>
      <c r="ABS362" s="249"/>
      <c r="ABT362" s="249"/>
      <c r="ABU362" s="249"/>
      <c r="ABV362" s="249"/>
      <c r="ABW362" s="249"/>
      <c r="ABX362" s="249"/>
      <c r="ABY362" s="249"/>
      <c r="ABZ362" s="249"/>
      <c r="ACA362" s="249"/>
      <c r="ACB362" s="249"/>
      <c r="ACC362" s="249"/>
      <c r="ACD362" s="249"/>
      <c r="ACE362" s="249"/>
      <c r="ACF362" s="249"/>
      <c r="ACG362" s="249"/>
      <c r="ACH362" s="249"/>
      <c r="ACI362" s="249"/>
      <c r="ACJ362" s="249"/>
      <c r="ACK362" s="249"/>
      <c r="ACL362" s="249"/>
      <c r="ACM362" s="249"/>
      <c r="ACN362" s="249"/>
      <c r="ACO362" s="249"/>
      <c r="ACP362" s="249"/>
      <c r="ACQ362" s="249"/>
      <c r="ACR362" s="249"/>
      <c r="ACS362" s="249"/>
      <c r="ACT362" s="249"/>
      <c r="ACU362" s="249"/>
      <c r="ACV362" s="249"/>
      <c r="ACW362" s="249"/>
      <c r="ACX362" s="249"/>
      <c r="ACY362" s="249"/>
      <c r="ACZ362" s="249"/>
      <c r="ADA362" s="249"/>
      <c r="ADB362" s="249"/>
      <c r="ADC362" s="249"/>
      <c r="ADD362" s="249"/>
      <c r="ADE362" s="249"/>
      <c r="ADF362" s="249"/>
      <c r="ADG362" s="249"/>
      <c r="ADH362" s="249"/>
      <c r="ADI362" s="249"/>
      <c r="ADJ362" s="249"/>
      <c r="ADK362" s="249"/>
      <c r="ADL362" s="249"/>
      <c r="ADM362" s="249"/>
      <c r="ADN362" s="249"/>
      <c r="ADO362" s="249"/>
      <c r="ADP362" s="249"/>
      <c r="ADQ362" s="249"/>
      <c r="ADR362" s="249"/>
      <c r="ADS362" s="249"/>
      <c r="ADT362" s="249"/>
      <c r="ADU362" s="249"/>
      <c r="ADV362" s="249"/>
      <c r="ADW362" s="249"/>
      <c r="ADX362" s="249"/>
      <c r="ADY362" s="249"/>
      <c r="ADZ362" s="249"/>
      <c r="AEA362" s="249"/>
      <c r="AEB362" s="249"/>
      <c r="AEC362" s="249"/>
      <c r="AED362" s="249"/>
      <c r="AEE362" s="249"/>
      <c r="AEF362" s="249"/>
      <c r="AEG362" s="249"/>
      <c r="AEH362" s="249"/>
      <c r="AEI362" s="249"/>
      <c r="AEJ362" s="249"/>
      <c r="AEK362" s="249"/>
      <c r="AEL362" s="249"/>
      <c r="AEM362" s="249"/>
      <c r="AEN362" s="249"/>
      <c r="AEO362" s="249"/>
      <c r="AEP362" s="249"/>
      <c r="AEQ362" s="249"/>
      <c r="AER362" s="249"/>
      <c r="AES362" s="249"/>
      <c r="AET362" s="249"/>
      <c r="AEU362" s="249"/>
      <c r="AEV362" s="249"/>
      <c r="AEW362" s="249"/>
      <c r="AEX362" s="249"/>
      <c r="AEY362" s="249"/>
      <c r="AEZ362" s="249"/>
      <c r="AFA362" s="249"/>
      <c r="AFB362" s="249"/>
      <c r="AFC362" s="249"/>
      <c r="AFD362" s="249"/>
      <c r="AFE362" s="249"/>
      <c r="AFF362" s="249"/>
      <c r="AFG362" s="249"/>
      <c r="AFH362" s="249"/>
      <c r="AFI362" s="249"/>
      <c r="AFJ362" s="249"/>
      <c r="AFK362" s="249"/>
      <c r="AFL362" s="249"/>
      <c r="AFM362" s="249"/>
      <c r="AFN362" s="249"/>
      <c r="AFO362" s="249"/>
      <c r="AFP362" s="249"/>
      <c r="AFQ362" s="249"/>
      <c r="AFR362" s="249"/>
      <c r="AFS362" s="249"/>
      <c r="AFT362" s="249"/>
      <c r="AFU362" s="249"/>
      <c r="AFV362" s="249"/>
      <c r="AFW362" s="249"/>
      <c r="AFX362" s="249"/>
      <c r="AFY362" s="249"/>
      <c r="AFZ362" s="249"/>
      <c r="AGA362" s="249"/>
      <c r="AGB362" s="249"/>
      <c r="AGC362" s="249"/>
      <c r="AGD362" s="249"/>
      <c r="AGE362" s="249"/>
      <c r="AGF362" s="249"/>
      <c r="AGG362" s="249"/>
      <c r="AGH362" s="249"/>
      <c r="AGI362" s="249"/>
      <c r="AGJ362" s="249"/>
      <c r="AGK362" s="249"/>
      <c r="AGL362" s="249"/>
      <c r="AGM362" s="249"/>
      <c r="AGN362" s="249"/>
      <c r="AGO362" s="249"/>
      <c r="AGP362" s="249"/>
      <c r="AGQ362" s="249"/>
      <c r="AGR362" s="249"/>
      <c r="AGS362" s="249"/>
      <c r="AGT362" s="249"/>
      <c r="AGU362" s="249"/>
      <c r="AGV362" s="249"/>
      <c r="AGW362" s="249"/>
      <c r="AGX362" s="249"/>
      <c r="AGY362" s="249"/>
      <c r="AGZ362" s="249"/>
      <c r="AHA362" s="249"/>
      <c r="AHB362" s="249"/>
      <c r="AHC362" s="249"/>
      <c r="AHD362" s="249"/>
      <c r="AHE362" s="249"/>
      <c r="AHF362" s="249"/>
      <c r="AHG362" s="249"/>
      <c r="AHH362" s="249"/>
      <c r="AHI362" s="249"/>
      <c r="AHJ362" s="249"/>
      <c r="AHK362" s="249"/>
      <c r="AHL362" s="249"/>
      <c r="AHM362" s="249"/>
      <c r="AHN362" s="249"/>
      <c r="AHO362" s="249"/>
      <c r="AHP362" s="249"/>
      <c r="AHQ362" s="249"/>
      <c r="AHR362" s="249"/>
      <c r="AHS362" s="249"/>
      <c r="AHT362" s="249"/>
      <c r="AHU362" s="249"/>
      <c r="AHV362" s="249"/>
      <c r="AHW362" s="249"/>
      <c r="AHX362" s="249"/>
      <c r="AHY362" s="249"/>
      <c r="AHZ362" s="249"/>
      <c r="AIA362" s="249"/>
      <c r="AIB362" s="249"/>
      <c r="AIC362" s="249"/>
      <c r="AID362" s="249"/>
      <c r="AIE362" s="249"/>
      <c r="AIF362" s="249"/>
      <c r="AIG362" s="249"/>
      <c r="AIH362" s="249"/>
      <c r="AII362" s="249"/>
      <c r="AIJ362" s="249"/>
      <c r="AIK362" s="249"/>
      <c r="AIL362" s="249"/>
      <c r="AIM362" s="249"/>
      <c r="AIN362" s="249"/>
      <c r="AIO362" s="249"/>
      <c r="AIP362" s="249"/>
      <c r="AIQ362" s="249"/>
      <c r="AIR362" s="249"/>
      <c r="AIS362" s="249"/>
      <c r="AIT362" s="249"/>
      <c r="AIU362" s="249"/>
      <c r="AIV362" s="249"/>
      <c r="AIW362" s="249"/>
      <c r="AIX362" s="249"/>
      <c r="AIY362" s="249"/>
      <c r="AIZ362" s="249"/>
      <c r="AJA362" s="249"/>
      <c r="AJB362" s="249"/>
      <c r="AJC362" s="249"/>
      <c r="AJD362" s="249"/>
      <c r="AJE362" s="249"/>
      <c r="AJF362" s="249"/>
      <c r="AJG362" s="249"/>
      <c r="AJH362" s="249"/>
      <c r="AJI362" s="249"/>
      <c r="AJJ362" s="249"/>
      <c r="AJK362" s="249"/>
      <c r="AJL362" s="249"/>
      <c r="AJM362" s="249"/>
      <c r="AJN362" s="249"/>
      <c r="AJO362" s="249"/>
      <c r="AJP362" s="249"/>
      <c r="AJQ362" s="249"/>
      <c r="AJR362" s="249"/>
      <c r="AJS362" s="249"/>
      <c r="AJT362" s="249"/>
      <c r="AJU362" s="249"/>
      <c r="AJV362" s="249"/>
      <c r="AJW362" s="249"/>
      <c r="AJX362" s="249"/>
      <c r="AJY362" s="249"/>
      <c r="AJZ362" s="249"/>
      <c r="AKA362" s="249"/>
      <c r="AKB362" s="249"/>
      <c r="AKC362" s="249"/>
      <c r="AKD362" s="249"/>
      <c r="AKE362" s="249"/>
      <c r="AKF362" s="249"/>
      <c r="AKG362" s="249"/>
      <c r="AKH362" s="249"/>
      <c r="AKI362" s="249"/>
      <c r="AKJ362" s="249"/>
      <c r="AKK362" s="249"/>
      <c r="AKL362" s="249"/>
      <c r="AKM362" s="249"/>
      <c r="AKN362" s="249"/>
      <c r="AKO362" s="249"/>
      <c r="AKP362" s="249"/>
      <c r="AKQ362" s="249"/>
      <c r="AKR362" s="249"/>
      <c r="AKS362" s="249"/>
      <c r="AKT362" s="249"/>
      <c r="AKU362" s="249"/>
      <c r="AKV362" s="249"/>
      <c r="AKW362" s="249"/>
      <c r="AKX362" s="249"/>
      <c r="AKY362" s="249"/>
      <c r="AKZ362" s="249"/>
      <c r="ALA362" s="249"/>
      <c r="ALB362" s="249"/>
      <c r="ALC362" s="249"/>
      <c r="ALD362" s="249"/>
      <c r="ALE362" s="249"/>
      <c r="ALF362" s="249"/>
      <c r="ALG362" s="249"/>
      <c r="ALH362" s="249"/>
      <c r="ALI362" s="249"/>
      <c r="ALJ362" s="249"/>
      <c r="ALK362" s="249"/>
      <c r="ALL362" s="249"/>
      <c r="ALM362" s="249"/>
      <c r="ALN362" s="249"/>
      <c r="ALO362" s="249"/>
      <c r="ALP362" s="249"/>
      <c r="ALQ362" s="249"/>
      <c r="ALR362" s="249"/>
      <c r="ALS362" s="249"/>
      <c r="ALT362" s="249"/>
      <c r="ALU362" s="249"/>
      <c r="ALV362" s="249"/>
      <c r="ALW362" s="249"/>
      <c r="ALX362" s="249"/>
      <c r="ALY362" s="249"/>
      <c r="ALZ362" s="249"/>
      <c r="AMA362" s="249"/>
      <c r="AMB362" s="249"/>
      <c r="AMC362" s="249"/>
      <c r="AMD362" s="249"/>
      <c r="AME362" s="249"/>
      <c r="AMF362" s="249"/>
      <c r="AMG362" s="249"/>
      <c r="AMH362" s="249"/>
      <c r="AMI362" s="249"/>
      <c r="AMJ362" s="249"/>
      <c r="AMK362" s="249"/>
      <c r="AML362" s="249"/>
      <c r="AMM362" s="249"/>
      <c r="AMN362" s="249"/>
      <c r="AMO362" s="249"/>
      <c r="AMP362" s="249"/>
      <c r="AMQ362" s="249"/>
      <c r="AMR362" s="249"/>
      <c r="AMS362" s="249"/>
      <c r="AMT362" s="249"/>
      <c r="AMU362" s="249"/>
      <c r="AMV362" s="249"/>
      <c r="AMW362" s="249"/>
      <c r="AMX362" s="249"/>
      <c r="AMY362" s="249"/>
      <c r="AMZ362" s="249"/>
      <c r="ANA362" s="249"/>
      <c r="ANB362" s="249"/>
      <c r="ANC362" s="249"/>
      <c r="AND362" s="249"/>
      <c r="ANE362" s="249"/>
      <c r="ANF362" s="249"/>
      <c r="ANG362" s="249"/>
      <c r="ANH362" s="249"/>
      <c r="ANI362" s="249"/>
      <c r="ANJ362" s="249"/>
      <c r="ANK362" s="249"/>
      <c r="ANL362" s="249"/>
      <c r="ANM362" s="249"/>
      <c r="ANN362" s="249"/>
      <c r="ANO362" s="249"/>
      <c r="ANP362" s="249"/>
      <c r="ANQ362" s="249"/>
      <c r="ANR362" s="249"/>
      <c r="ANS362" s="249"/>
      <c r="ANT362" s="249"/>
      <c r="ANU362" s="249"/>
      <c r="ANV362" s="249"/>
      <c r="ANW362" s="249"/>
      <c r="ANX362" s="249"/>
      <c r="ANY362" s="249"/>
      <c r="ANZ362" s="249"/>
      <c r="AOA362" s="249"/>
      <c r="AOB362" s="249"/>
      <c r="AOC362" s="249"/>
      <c r="AOD362" s="249"/>
      <c r="AOE362" s="249"/>
      <c r="AOF362" s="249"/>
      <c r="AOG362" s="249"/>
      <c r="AOH362" s="249"/>
      <c r="AOI362" s="249"/>
      <c r="AOJ362" s="249"/>
      <c r="AOK362" s="249"/>
      <c r="AOL362" s="249"/>
      <c r="AOM362" s="249"/>
      <c r="AON362" s="249"/>
      <c r="AOO362" s="249"/>
      <c r="AOP362" s="249"/>
      <c r="AOQ362" s="249"/>
      <c r="AOR362" s="249"/>
      <c r="AOS362" s="249"/>
      <c r="AOT362" s="249"/>
      <c r="AOU362" s="249"/>
      <c r="AOV362" s="249"/>
      <c r="AOW362" s="249"/>
      <c r="AOX362" s="249"/>
      <c r="AOY362" s="249"/>
      <c r="AOZ362" s="249"/>
      <c r="APA362" s="249"/>
      <c r="APB362" s="249"/>
      <c r="APC362" s="249"/>
      <c r="APD362" s="249"/>
      <c r="APE362" s="249"/>
      <c r="APF362" s="249"/>
      <c r="APG362" s="249"/>
      <c r="APH362" s="249"/>
      <c r="API362" s="249"/>
      <c r="APJ362" s="249"/>
      <c r="APK362" s="249"/>
      <c r="APL362" s="249"/>
      <c r="APM362" s="249"/>
      <c r="APN362" s="249"/>
      <c r="APO362" s="249"/>
      <c r="APP362" s="249"/>
    </row>
    <row r="363" spans="1:1108" s="252" customFormat="1">
      <c r="A363" s="42">
        <v>646</v>
      </c>
      <c r="B363" s="168">
        <v>349</v>
      </c>
      <c r="C363" s="102" t="s">
        <v>576</v>
      </c>
      <c r="D363" s="174" t="s">
        <v>1624</v>
      </c>
      <c r="E363" s="74" t="s">
        <v>1599</v>
      </c>
      <c r="F363" s="302" t="s">
        <v>1818</v>
      </c>
      <c r="G363" s="310" t="s">
        <v>1817</v>
      </c>
      <c r="H363" s="310" t="s">
        <v>1820</v>
      </c>
      <c r="I363" s="310" t="s">
        <v>1819</v>
      </c>
      <c r="J363" s="173" t="s">
        <v>1625</v>
      </c>
      <c r="K363" s="173" t="s">
        <v>1626</v>
      </c>
      <c r="L363" s="74" t="s">
        <v>1627</v>
      </c>
      <c r="M363" s="10" t="s">
        <v>1628</v>
      </c>
      <c r="N363" s="74" t="s">
        <v>1789</v>
      </c>
      <c r="O363" s="177"/>
      <c r="P363" s="401">
        <v>6</v>
      </c>
      <c r="Q363" s="401" t="s">
        <v>0</v>
      </c>
      <c r="R363" s="401"/>
      <c r="S363" s="109" t="s">
        <v>0</v>
      </c>
      <c r="T363" s="109"/>
      <c r="U363" s="109" t="s">
        <v>0</v>
      </c>
      <c r="V363" s="109">
        <v>11</v>
      </c>
      <c r="W363" s="109" t="s">
        <v>0</v>
      </c>
      <c r="X363" s="109">
        <v>6</v>
      </c>
      <c r="Y363" s="109" t="s">
        <v>0</v>
      </c>
      <c r="Z363" s="109"/>
      <c r="AA363" s="109" t="s">
        <v>0</v>
      </c>
      <c r="AB363" s="109"/>
      <c r="AC363" s="109" t="s">
        <v>0</v>
      </c>
      <c r="AD363" s="109"/>
      <c r="AE363" s="109" t="s">
        <v>0</v>
      </c>
      <c r="AF363" s="77"/>
      <c r="AG363" s="78"/>
      <c r="AH363" s="78"/>
      <c r="AI363" s="77" t="s">
        <v>0</v>
      </c>
      <c r="AJ363" s="78"/>
      <c r="AK363" s="78"/>
      <c r="AL363" s="25" t="s">
        <v>11</v>
      </c>
      <c r="AM363" s="25"/>
      <c r="AN363" s="25"/>
      <c r="AO363" s="25"/>
      <c r="AP363" s="111">
        <v>1</v>
      </c>
      <c r="AQ363" s="111" t="s">
        <v>7</v>
      </c>
      <c r="AR363" s="83"/>
      <c r="AS363" s="83"/>
      <c r="AT363" s="265"/>
      <c r="AU363" s="266"/>
      <c r="AV363" s="266"/>
      <c r="AW363" s="74" t="s">
        <v>206</v>
      </c>
      <c r="AX363" s="74" t="s">
        <v>207</v>
      </c>
      <c r="AY363" s="74" t="s">
        <v>208</v>
      </c>
      <c r="AZ363" s="74" t="s">
        <v>209</v>
      </c>
      <c r="BA363" s="152" t="s">
        <v>12</v>
      </c>
      <c r="BB363" s="419" t="s">
        <v>1520</v>
      </c>
      <c r="BC363" s="419" t="s">
        <v>1521</v>
      </c>
      <c r="BD363" s="419" t="s">
        <v>1522</v>
      </c>
      <c r="BE363" s="87" t="s">
        <v>1599</v>
      </c>
      <c r="BF363" s="95" t="s">
        <v>145</v>
      </c>
      <c r="BG363" s="95" t="s">
        <v>1608</v>
      </c>
      <c r="BH363" s="95" t="s">
        <v>90</v>
      </c>
      <c r="BI363" s="249"/>
      <c r="BJ363" s="249"/>
      <c r="BK363" s="249"/>
      <c r="BL363" s="249"/>
      <c r="BM363" s="155" t="s">
        <v>215</v>
      </c>
      <c r="BN363" s="154" t="s">
        <v>216</v>
      </c>
      <c r="BO363" s="154" t="s">
        <v>217</v>
      </c>
      <c r="BP363" s="154" t="s">
        <v>218</v>
      </c>
      <c r="BQ363" s="154" t="s">
        <v>266</v>
      </c>
      <c r="BR363" s="154" t="s">
        <v>267</v>
      </c>
      <c r="BS363" s="121" t="s">
        <v>268</v>
      </c>
      <c r="BT363" s="121" t="s">
        <v>269</v>
      </c>
      <c r="BU363" s="121" t="s">
        <v>215</v>
      </c>
      <c r="BV363" s="121" t="s">
        <v>216</v>
      </c>
      <c r="BW363" s="121" t="s">
        <v>217</v>
      </c>
      <c r="BX363" s="121" t="s">
        <v>218</v>
      </c>
      <c r="BY363" s="121" t="s">
        <v>283</v>
      </c>
      <c r="BZ363" s="154"/>
      <c r="CA363" s="154"/>
      <c r="CB363" s="154"/>
      <c r="CC363" s="154"/>
      <c r="CD363" s="154"/>
      <c r="CE363" s="154"/>
      <c r="CF363" s="154"/>
      <c r="CG363" s="154"/>
      <c r="CH363" s="154"/>
      <c r="CI363" s="154"/>
      <c r="CJ363" s="154"/>
      <c r="CK363" s="91"/>
      <c r="CL363" s="91"/>
      <c r="CM363" s="91"/>
      <c r="CN363" s="91"/>
      <c r="CO363" s="91"/>
      <c r="CP363" s="91"/>
      <c r="CQ363" s="91"/>
      <c r="CR363" s="91"/>
      <c r="CS363" s="91"/>
      <c r="CT363" s="91"/>
      <c r="CU363" s="91"/>
      <c r="CV363" s="91"/>
      <c r="CW363" s="91"/>
      <c r="CX363" s="91"/>
      <c r="CY363" s="91"/>
      <c r="CZ363" s="91"/>
      <c r="DA363" s="92"/>
      <c r="DB363" s="92"/>
      <c r="DC363" s="92"/>
      <c r="DD363" s="92"/>
      <c r="DE363" s="91" t="s">
        <v>12</v>
      </c>
      <c r="DF363" s="92"/>
      <c r="DG363" s="91"/>
      <c r="DH363" s="91"/>
      <c r="DI363" s="92"/>
      <c r="DJ363" s="91"/>
      <c r="DK363" s="91"/>
      <c r="DL363" s="91"/>
      <c r="DM363" s="127" t="s">
        <v>283</v>
      </c>
      <c r="DN363" s="127" t="s">
        <v>283</v>
      </c>
      <c r="DO363" s="127" t="s">
        <v>283</v>
      </c>
      <c r="DP363" s="127"/>
      <c r="DQ363" s="91"/>
      <c r="DR363" s="91"/>
      <c r="DS363" s="91"/>
      <c r="DT363" s="91"/>
      <c r="DU363" s="91"/>
      <c r="DV363" s="91"/>
      <c r="DW363" s="91"/>
      <c r="DX363" s="91"/>
      <c r="DY363" s="91"/>
      <c r="DZ363" s="91"/>
      <c r="EA363" s="91"/>
      <c r="EB363" s="91"/>
      <c r="EC363" s="91"/>
      <c r="ED363" s="91"/>
      <c r="EE363" s="91"/>
      <c r="EF363" s="91"/>
      <c r="EG363" s="94"/>
      <c r="EH363" s="94"/>
      <c r="EI363" s="95"/>
      <c r="EJ363" s="95"/>
      <c r="EK363" s="96"/>
      <c r="EL363" s="74"/>
      <c r="EM363" s="74"/>
      <c r="EN363" s="137"/>
      <c r="EO363" s="185"/>
      <c r="EP363" s="185"/>
      <c r="EQ363" s="185" t="s">
        <v>1629</v>
      </c>
      <c r="ER363" s="185" t="s">
        <v>1630</v>
      </c>
      <c r="ES363" s="185" t="s">
        <v>1631</v>
      </c>
      <c r="ET363" s="185"/>
      <c r="EU363" s="185"/>
      <c r="EV363" s="137"/>
      <c r="EW363" s="137"/>
      <c r="EX363" s="356"/>
      <c r="EY363" s="356"/>
      <c r="EZ363" s="356" t="s">
        <v>561</v>
      </c>
      <c r="FA363" s="356"/>
      <c r="FB363" s="356" t="s">
        <v>648</v>
      </c>
      <c r="FC363" s="356"/>
      <c r="FD363" s="356"/>
      <c r="FE363" s="356" t="s">
        <v>1798</v>
      </c>
      <c r="FF363" s="248"/>
      <c r="FG363" s="248"/>
      <c r="FH363" s="248"/>
      <c r="FI363" s="240">
        <v>3285352</v>
      </c>
      <c r="FJ363" s="409" t="s">
        <v>588</v>
      </c>
      <c r="FK363" s="240"/>
      <c r="FL363" s="135">
        <v>1</v>
      </c>
      <c r="FM363" s="136"/>
      <c r="FN363" s="136"/>
      <c r="FO363" s="136"/>
      <c r="FP363" s="136"/>
      <c r="FQ363" s="136"/>
      <c r="FR363" s="136"/>
      <c r="FS363" s="136"/>
      <c r="FT363" s="136"/>
      <c r="FU363" s="136"/>
      <c r="FV363" s="136"/>
      <c r="FW363" s="249"/>
      <c r="FX363" s="249"/>
      <c r="FY363" s="249"/>
      <c r="FZ363" s="249"/>
      <c r="GA363" s="249"/>
      <c r="GB363" s="249"/>
      <c r="GC363" s="249"/>
      <c r="GD363" s="249"/>
      <c r="GE363" s="249"/>
      <c r="GF363" s="249"/>
      <c r="GG363" s="249"/>
      <c r="GH363" s="249"/>
      <c r="GI363" s="249"/>
      <c r="GJ363" s="249"/>
      <c r="GK363" s="249"/>
      <c r="GL363" s="249"/>
      <c r="GM363" s="249"/>
      <c r="GN363" s="249"/>
      <c r="GO363" s="249"/>
      <c r="GP363" s="249"/>
      <c r="GQ363" s="249"/>
      <c r="GR363" s="249"/>
      <c r="GS363" s="249"/>
      <c r="GT363" s="249"/>
      <c r="GU363" s="249"/>
      <c r="GV363" s="249"/>
      <c r="GW363" s="249"/>
      <c r="GX363" s="249"/>
      <c r="GY363" s="249"/>
      <c r="GZ363" s="249"/>
      <c r="HA363" s="249"/>
      <c r="HB363" s="249"/>
      <c r="HC363" s="249"/>
      <c r="HD363" s="249"/>
      <c r="HE363" s="249"/>
      <c r="HF363" s="249"/>
      <c r="HG363" s="249"/>
      <c r="HH363" s="249"/>
      <c r="HI363" s="249"/>
      <c r="HJ363" s="249"/>
      <c r="HK363" s="249"/>
      <c r="HL363" s="249"/>
      <c r="HM363" s="249"/>
      <c r="HN363" s="249"/>
      <c r="HO363" s="249"/>
      <c r="HP363" s="249"/>
      <c r="HQ363" s="249"/>
      <c r="HR363" s="249"/>
      <c r="HS363" s="249"/>
      <c r="HT363" s="249"/>
      <c r="HU363" s="249"/>
      <c r="HV363" s="249"/>
      <c r="HW363" s="249"/>
      <c r="HX363" s="249"/>
      <c r="HY363" s="249"/>
      <c r="HZ363" s="249"/>
      <c r="IA363" s="249"/>
      <c r="IB363" s="249"/>
      <c r="IC363" s="249"/>
      <c r="ID363" s="249"/>
      <c r="IE363" s="249"/>
      <c r="IF363" s="249"/>
      <c r="IG363" s="249"/>
      <c r="IH363" s="249"/>
      <c r="II363" s="249"/>
      <c r="IJ363" s="249"/>
      <c r="IK363" s="249"/>
      <c r="IL363" s="249"/>
      <c r="IM363" s="249"/>
      <c r="IN363" s="249"/>
      <c r="IO363" s="249"/>
      <c r="IP363" s="249"/>
      <c r="IQ363" s="249"/>
      <c r="IR363" s="249"/>
      <c r="IS363" s="249"/>
      <c r="IT363" s="249"/>
      <c r="IU363" s="249"/>
      <c r="IV363" s="249"/>
      <c r="IW363" s="249"/>
      <c r="IX363" s="249"/>
      <c r="IY363" s="249"/>
      <c r="IZ363" s="249"/>
      <c r="JA363" s="249"/>
      <c r="JB363" s="249"/>
      <c r="JC363" s="249"/>
      <c r="JD363" s="249"/>
      <c r="JE363" s="249"/>
      <c r="JF363" s="249"/>
      <c r="JG363" s="249"/>
      <c r="JH363" s="249"/>
      <c r="JI363" s="249"/>
      <c r="JJ363" s="249"/>
      <c r="JK363" s="249"/>
      <c r="JL363" s="249"/>
      <c r="JM363" s="249"/>
      <c r="JN363" s="249"/>
      <c r="JO363" s="249"/>
      <c r="JP363" s="249"/>
      <c r="JQ363" s="249"/>
      <c r="JR363" s="249"/>
      <c r="JS363" s="249"/>
      <c r="JT363" s="249"/>
      <c r="JU363" s="249"/>
      <c r="JV363" s="249"/>
      <c r="JW363" s="249"/>
      <c r="JX363" s="249"/>
      <c r="JY363" s="249"/>
      <c r="JZ363" s="249"/>
      <c r="KA363" s="249"/>
      <c r="KB363" s="249"/>
      <c r="KC363" s="249"/>
      <c r="KD363" s="249"/>
      <c r="KE363" s="249"/>
      <c r="KF363" s="249"/>
      <c r="KG363" s="249"/>
      <c r="KH363" s="249"/>
      <c r="KI363" s="249"/>
      <c r="KJ363" s="249"/>
      <c r="KK363" s="249"/>
      <c r="KL363" s="249"/>
      <c r="KM363" s="249"/>
      <c r="KN363" s="249"/>
      <c r="KO363" s="249"/>
      <c r="KP363" s="249"/>
      <c r="KQ363" s="249"/>
      <c r="KR363" s="249"/>
      <c r="KS363" s="249"/>
      <c r="KT363" s="249"/>
      <c r="KU363" s="249"/>
      <c r="KV363" s="249"/>
      <c r="KW363" s="249"/>
      <c r="KX363" s="249"/>
      <c r="KY363" s="249"/>
      <c r="KZ363" s="249"/>
      <c r="LA363" s="249"/>
      <c r="LB363" s="249"/>
      <c r="LC363" s="249"/>
      <c r="LD363" s="249"/>
      <c r="LE363" s="249"/>
      <c r="LF363" s="249"/>
      <c r="LG363" s="249"/>
      <c r="LH363" s="249"/>
      <c r="LI363" s="249"/>
      <c r="LJ363" s="249"/>
      <c r="LK363" s="249"/>
      <c r="LL363" s="249"/>
      <c r="LM363" s="249"/>
      <c r="LN363" s="249"/>
      <c r="LO363" s="249"/>
      <c r="LP363" s="249"/>
      <c r="LQ363" s="249"/>
      <c r="LR363" s="249"/>
      <c r="LS363" s="249"/>
      <c r="LT363" s="249"/>
      <c r="LU363" s="249"/>
      <c r="LV363" s="249"/>
      <c r="LW363" s="249"/>
      <c r="LX363" s="249"/>
      <c r="LY363" s="249"/>
      <c r="LZ363" s="249"/>
      <c r="MA363" s="249"/>
      <c r="MB363" s="249"/>
      <c r="MC363" s="249"/>
      <c r="MD363" s="249"/>
      <c r="ME363" s="249"/>
      <c r="MF363" s="249"/>
      <c r="MG363" s="249"/>
      <c r="MH363" s="249"/>
      <c r="MI363" s="249"/>
      <c r="MJ363" s="249"/>
      <c r="MK363" s="249"/>
      <c r="ML363" s="249"/>
      <c r="MM363" s="249"/>
      <c r="MN363" s="249"/>
      <c r="MO363" s="249"/>
      <c r="MP363" s="249"/>
      <c r="MQ363" s="249"/>
      <c r="MR363" s="249"/>
      <c r="MS363" s="249"/>
      <c r="MT363" s="249"/>
      <c r="MU363" s="249"/>
      <c r="MV363" s="249"/>
      <c r="MW363" s="249"/>
      <c r="MX363" s="249"/>
      <c r="MY363" s="249"/>
      <c r="MZ363" s="249"/>
      <c r="NA363" s="249"/>
      <c r="NB363" s="249"/>
      <c r="NC363" s="249"/>
      <c r="ND363" s="249"/>
      <c r="NE363" s="249"/>
      <c r="NF363" s="249"/>
      <c r="NG363" s="249"/>
      <c r="NH363" s="249"/>
      <c r="NI363" s="249"/>
      <c r="NJ363" s="249"/>
      <c r="NK363" s="249"/>
      <c r="NL363" s="249"/>
      <c r="NM363" s="249"/>
      <c r="NN363" s="249"/>
      <c r="NO363" s="249"/>
      <c r="NP363" s="249"/>
      <c r="NQ363" s="249"/>
      <c r="NR363" s="249"/>
      <c r="NS363" s="249"/>
      <c r="NT363" s="249"/>
      <c r="NU363" s="249"/>
      <c r="NV363" s="249"/>
      <c r="NW363" s="249"/>
      <c r="NX363" s="249"/>
      <c r="NY363" s="249"/>
      <c r="NZ363" s="249"/>
      <c r="OA363" s="249"/>
      <c r="OB363" s="249"/>
      <c r="OC363" s="249"/>
      <c r="OD363" s="249"/>
      <c r="OE363" s="249"/>
      <c r="OF363" s="249"/>
      <c r="OG363" s="249"/>
      <c r="OH363" s="249"/>
      <c r="OI363" s="249"/>
      <c r="OJ363" s="249"/>
      <c r="OK363" s="249"/>
      <c r="OL363" s="249"/>
      <c r="OM363" s="249"/>
      <c r="ON363" s="249"/>
      <c r="OO363" s="249"/>
      <c r="OP363" s="249"/>
      <c r="OQ363" s="249"/>
      <c r="OR363" s="249"/>
      <c r="OS363" s="249"/>
      <c r="OT363" s="249"/>
      <c r="OU363" s="249"/>
      <c r="OV363" s="249"/>
      <c r="OW363" s="249"/>
      <c r="OX363" s="249"/>
      <c r="OY363" s="249"/>
      <c r="OZ363" s="249"/>
      <c r="PA363" s="249"/>
      <c r="PB363" s="249"/>
      <c r="PC363" s="249"/>
      <c r="PD363" s="249"/>
      <c r="PE363" s="249"/>
      <c r="PF363" s="249"/>
      <c r="PG363" s="249"/>
      <c r="PH363" s="249"/>
      <c r="PI363" s="249"/>
      <c r="PJ363" s="249"/>
      <c r="PK363" s="249"/>
      <c r="PL363" s="249"/>
      <c r="PM363" s="249"/>
      <c r="PN363" s="249"/>
      <c r="PO363" s="249"/>
      <c r="PP363" s="249"/>
      <c r="PQ363" s="249"/>
      <c r="PR363" s="249"/>
      <c r="PS363" s="249"/>
      <c r="PT363" s="249"/>
      <c r="PU363" s="249"/>
      <c r="PV363" s="249"/>
      <c r="PW363" s="249"/>
      <c r="PX363" s="249"/>
      <c r="PY363" s="249"/>
      <c r="PZ363" s="249"/>
      <c r="QA363" s="249"/>
      <c r="QB363" s="249"/>
      <c r="QC363" s="249"/>
      <c r="QD363" s="249"/>
      <c r="QE363" s="249"/>
      <c r="QF363" s="249"/>
      <c r="QG363" s="249"/>
      <c r="QH363" s="249"/>
      <c r="QI363" s="249"/>
      <c r="QJ363" s="249"/>
      <c r="QK363" s="249"/>
      <c r="QL363" s="249"/>
      <c r="QM363" s="249"/>
      <c r="QN363" s="249"/>
      <c r="QO363" s="249"/>
      <c r="QP363" s="249"/>
      <c r="QQ363" s="249"/>
      <c r="QR363" s="249"/>
      <c r="QS363" s="249"/>
      <c r="QT363" s="249"/>
      <c r="QU363" s="249"/>
      <c r="QV363" s="249"/>
      <c r="QW363" s="249"/>
      <c r="QX363" s="249"/>
      <c r="QY363" s="249"/>
      <c r="QZ363" s="249"/>
      <c r="RA363" s="249"/>
      <c r="RB363" s="249"/>
      <c r="RC363" s="249"/>
      <c r="RD363" s="249"/>
      <c r="RE363" s="249"/>
      <c r="RF363" s="249"/>
      <c r="RG363" s="249"/>
      <c r="RH363" s="249"/>
      <c r="RI363" s="249"/>
      <c r="RJ363" s="249"/>
      <c r="RK363" s="249"/>
      <c r="RL363" s="249"/>
      <c r="RM363" s="249"/>
      <c r="RN363" s="249"/>
      <c r="RO363" s="249"/>
      <c r="RP363" s="249"/>
      <c r="RQ363" s="249"/>
      <c r="RR363" s="249"/>
      <c r="RS363" s="249"/>
      <c r="RT363" s="249"/>
      <c r="RU363" s="249"/>
      <c r="RV363" s="249"/>
      <c r="RW363" s="249"/>
      <c r="RX363" s="249"/>
      <c r="RY363" s="249"/>
      <c r="RZ363" s="249"/>
      <c r="SA363" s="249"/>
      <c r="SB363" s="249"/>
      <c r="SC363" s="249"/>
      <c r="SD363" s="249"/>
      <c r="SE363" s="249"/>
      <c r="SF363" s="249"/>
      <c r="SG363" s="249"/>
      <c r="SH363" s="249"/>
      <c r="SI363" s="249"/>
      <c r="SJ363" s="249"/>
      <c r="SK363" s="249"/>
      <c r="SL363" s="249"/>
      <c r="SM363" s="249"/>
      <c r="SN363" s="249"/>
      <c r="SO363" s="249"/>
      <c r="SP363" s="249"/>
      <c r="SQ363" s="249"/>
      <c r="SR363" s="249"/>
      <c r="SS363" s="249"/>
      <c r="ST363" s="249"/>
      <c r="SU363" s="249"/>
      <c r="SV363" s="249"/>
      <c r="SW363" s="249"/>
      <c r="SX363" s="249"/>
      <c r="SY363" s="249"/>
      <c r="SZ363" s="249"/>
      <c r="TA363" s="249"/>
      <c r="TB363" s="249"/>
      <c r="TC363" s="249"/>
      <c r="TD363" s="249"/>
      <c r="TE363" s="249"/>
      <c r="TF363" s="249"/>
      <c r="TG363" s="249"/>
      <c r="TH363" s="249"/>
      <c r="TI363" s="249"/>
      <c r="TJ363" s="249"/>
      <c r="TK363" s="249"/>
      <c r="TL363" s="249"/>
      <c r="TM363" s="249"/>
      <c r="TN363" s="249"/>
      <c r="TO363" s="249"/>
      <c r="TP363" s="249"/>
      <c r="TQ363" s="249"/>
      <c r="TR363" s="249"/>
      <c r="TS363" s="249"/>
      <c r="TT363" s="249"/>
      <c r="TU363" s="249"/>
      <c r="TV363" s="249"/>
      <c r="TW363" s="249"/>
      <c r="TX363" s="249"/>
      <c r="TY363" s="249"/>
      <c r="TZ363" s="249"/>
      <c r="UA363" s="249"/>
      <c r="UB363" s="249"/>
      <c r="UC363" s="249"/>
      <c r="UD363" s="249"/>
      <c r="UE363" s="249"/>
      <c r="UF363" s="249"/>
      <c r="UG363" s="249"/>
      <c r="UH363" s="249"/>
      <c r="UI363" s="249"/>
      <c r="UJ363" s="249"/>
      <c r="UK363" s="249"/>
      <c r="UL363" s="249"/>
      <c r="UM363" s="249"/>
      <c r="UN363" s="249"/>
      <c r="UO363" s="249"/>
      <c r="UP363" s="249"/>
      <c r="UQ363" s="249"/>
      <c r="UR363" s="249"/>
      <c r="US363" s="249"/>
      <c r="UT363" s="249"/>
      <c r="UU363" s="249"/>
      <c r="UV363" s="249"/>
      <c r="UW363" s="249"/>
      <c r="UX363" s="249"/>
      <c r="UY363" s="249"/>
      <c r="UZ363" s="249"/>
      <c r="VA363" s="249"/>
      <c r="VB363" s="249"/>
      <c r="VC363" s="249"/>
      <c r="VD363" s="249"/>
      <c r="VE363" s="249"/>
      <c r="VF363" s="249"/>
      <c r="VG363" s="249"/>
      <c r="VH363" s="249"/>
      <c r="VI363" s="249"/>
      <c r="VJ363" s="249"/>
      <c r="VK363" s="249"/>
      <c r="VL363" s="249"/>
      <c r="VM363" s="249"/>
      <c r="VN363" s="249"/>
      <c r="VO363" s="249"/>
      <c r="VP363" s="249"/>
      <c r="VQ363" s="249"/>
      <c r="VR363" s="249"/>
      <c r="VS363" s="249"/>
      <c r="VT363" s="249"/>
      <c r="VU363" s="249"/>
      <c r="VV363" s="249"/>
      <c r="VW363" s="249"/>
      <c r="VX363" s="249"/>
      <c r="VY363" s="249"/>
      <c r="VZ363" s="249"/>
      <c r="WA363" s="249"/>
      <c r="WB363" s="249"/>
      <c r="WC363" s="249"/>
      <c r="WD363" s="249"/>
      <c r="WE363" s="249"/>
      <c r="WF363" s="249"/>
      <c r="WG363" s="249"/>
      <c r="WH363" s="249"/>
      <c r="WI363" s="249"/>
      <c r="WJ363" s="249"/>
      <c r="WK363" s="249"/>
      <c r="WL363" s="249"/>
      <c r="WM363" s="249"/>
      <c r="WN363" s="249"/>
      <c r="WO363" s="249"/>
      <c r="WP363" s="249"/>
      <c r="WQ363" s="249"/>
      <c r="WR363" s="249"/>
      <c r="WS363" s="249"/>
      <c r="WT363" s="249"/>
      <c r="WU363" s="249"/>
      <c r="WV363" s="249"/>
      <c r="WW363" s="249"/>
      <c r="WX363" s="249"/>
      <c r="WY363" s="249"/>
      <c r="WZ363" s="249"/>
      <c r="XA363" s="249"/>
      <c r="XB363" s="249"/>
      <c r="XC363" s="249"/>
      <c r="XD363" s="249"/>
      <c r="XE363" s="249"/>
      <c r="XF363" s="249"/>
      <c r="XG363" s="249"/>
      <c r="XH363" s="249"/>
      <c r="XI363" s="249"/>
      <c r="XJ363" s="249"/>
      <c r="XK363" s="249"/>
      <c r="XL363" s="249"/>
      <c r="XM363" s="249"/>
      <c r="XN363" s="249"/>
      <c r="XO363" s="249"/>
      <c r="XP363" s="249"/>
      <c r="XQ363" s="249"/>
      <c r="XR363" s="249"/>
      <c r="XS363" s="249"/>
      <c r="XT363" s="249"/>
      <c r="XU363" s="249"/>
      <c r="XV363" s="249"/>
      <c r="XW363" s="249"/>
      <c r="XX363" s="249"/>
      <c r="XY363" s="249"/>
      <c r="XZ363" s="249"/>
      <c r="YA363" s="249"/>
      <c r="YB363" s="249"/>
      <c r="YC363" s="249"/>
      <c r="YD363" s="249"/>
      <c r="YE363" s="249"/>
      <c r="YF363" s="249"/>
      <c r="YG363" s="249"/>
      <c r="YH363" s="249"/>
      <c r="YI363" s="249"/>
      <c r="YJ363" s="249"/>
      <c r="YK363" s="249"/>
      <c r="YL363" s="249"/>
      <c r="YM363" s="249"/>
      <c r="YN363" s="249"/>
      <c r="YO363" s="249"/>
      <c r="YP363" s="249"/>
      <c r="YQ363" s="249"/>
      <c r="YR363" s="249"/>
      <c r="YS363" s="249"/>
      <c r="YT363" s="249"/>
      <c r="YU363" s="249"/>
      <c r="YV363" s="249"/>
      <c r="YW363" s="249"/>
      <c r="YX363" s="249"/>
      <c r="YY363" s="249"/>
      <c r="YZ363" s="249"/>
      <c r="ZA363" s="249"/>
      <c r="ZB363" s="249"/>
      <c r="ZC363" s="249"/>
      <c r="ZD363" s="249"/>
      <c r="ZE363" s="249"/>
      <c r="ZF363" s="249"/>
      <c r="ZG363" s="249"/>
      <c r="ZH363" s="249"/>
      <c r="ZI363" s="249"/>
      <c r="ZJ363" s="249"/>
      <c r="ZK363" s="249"/>
      <c r="ZL363" s="249"/>
      <c r="ZM363" s="249"/>
      <c r="ZN363" s="249"/>
      <c r="ZO363" s="249"/>
      <c r="ZP363" s="249"/>
      <c r="ZQ363" s="249"/>
      <c r="ZR363" s="249"/>
      <c r="ZS363" s="249"/>
      <c r="ZT363" s="249"/>
      <c r="ZU363" s="249"/>
      <c r="ZV363" s="249"/>
      <c r="ZW363" s="249"/>
      <c r="ZX363" s="249"/>
      <c r="ZY363" s="249"/>
      <c r="ZZ363" s="249"/>
      <c r="AAA363" s="249"/>
      <c r="AAB363" s="249"/>
      <c r="AAC363" s="249"/>
      <c r="AAD363" s="249"/>
      <c r="AAE363" s="249"/>
      <c r="AAF363" s="249"/>
      <c r="AAG363" s="249"/>
      <c r="AAH363" s="249"/>
      <c r="AAI363" s="249"/>
      <c r="AAJ363" s="249"/>
      <c r="AAK363" s="249"/>
      <c r="AAL363" s="249"/>
      <c r="AAM363" s="249"/>
      <c r="AAN363" s="249"/>
      <c r="AAO363" s="249"/>
      <c r="AAP363" s="249"/>
      <c r="AAQ363" s="249"/>
      <c r="AAR363" s="249"/>
      <c r="AAS363" s="249"/>
      <c r="AAT363" s="249"/>
      <c r="AAU363" s="249"/>
      <c r="AAV363" s="249"/>
      <c r="AAW363" s="249"/>
      <c r="AAX363" s="249"/>
      <c r="AAY363" s="249"/>
      <c r="AAZ363" s="249"/>
      <c r="ABA363" s="249"/>
      <c r="ABB363" s="249"/>
      <c r="ABC363" s="249"/>
      <c r="ABD363" s="249"/>
      <c r="ABE363" s="249"/>
      <c r="ABF363" s="249"/>
      <c r="ABG363" s="249"/>
      <c r="ABH363" s="249"/>
      <c r="ABI363" s="249"/>
      <c r="ABJ363" s="249"/>
      <c r="ABK363" s="249"/>
      <c r="ABL363" s="249"/>
      <c r="ABM363" s="249"/>
      <c r="ABN363" s="249"/>
      <c r="ABO363" s="249"/>
      <c r="ABP363" s="249"/>
      <c r="ABQ363" s="249"/>
      <c r="ABR363" s="249"/>
      <c r="ABS363" s="249"/>
      <c r="ABT363" s="249"/>
      <c r="ABU363" s="249"/>
      <c r="ABV363" s="249"/>
      <c r="ABW363" s="249"/>
      <c r="ABX363" s="249"/>
      <c r="ABY363" s="249"/>
      <c r="ABZ363" s="249"/>
      <c r="ACA363" s="249"/>
      <c r="ACB363" s="249"/>
      <c r="ACC363" s="249"/>
      <c r="ACD363" s="249"/>
      <c r="ACE363" s="249"/>
      <c r="ACF363" s="249"/>
      <c r="ACG363" s="249"/>
      <c r="ACH363" s="249"/>
      <c r="ACI363" s="249"/>
      <c r="ACJ363" s="249"/>
      <c r="ACK363" s="249"/>
      <c r="ACL363" s="249"/>
      <c r="ACM363" s="249"/>
      <c r="ACN363" s="249"/>
      <c r="ACO363" s="249"/>
      <c r="ACP363" s="249"/>
      <c r="ACQ363" s="249"/>
      <c r="ACR363" s="249"/>
      <c r="ACS363" s="249"/>
      <c r="ACT363" s="249"/>
      <c r="ACU363" s="249"/>
      <c r="ACV363" s="249"/>
      <c r="ACW363" s="249"/>
      <c r="ACX363" s="249"/>
      <c r="ACY363" s="249"/>
      <c r="ACZ363" s="249"/>
      <c r="ADA363" s="249"/>
      <c r="ADB363" s="249"/>
      <c r="ADC363" s="249"/>
      <c r="ADD363" s="249"/>
      <c r="ADE363" s="249"/>
      <c r="ADF363" s="249"/>
      <c r="ADG363" s="249"/>
      <c r="ADH363" s="249"/>
      <c r="ADI363" s="249"/>
      <c r="ADJ363" s="249"/>
      <c r="ADK363" s="249"/>
      <c r="ADL363" s="249"/>
      <c r="ADM363" s="249"/>
      <c r="ADN363" s="249"/>
      <c r="ADO363" s="249"/>
      <c r="ADP363" s="249"/>
      <c r="ADQ363" s="249"/>
      <c r="ADR363" s="249"/>
      <c r="ADS363" s="249"/>
      <c r="ADT363" s="249"/>
      <c r="ADU363" s="249"/>
      <c r="ADV363" s="249"/>
      <c r="ADW363" s="249"/>
      <c r="ADX363" s="249"/>
      <c r="ADY363" s="249"/>
      <c r="ADZ363" s="249"/>
      <c r="AEA363" s="249"/>
      <c r="AEB363" s="249"/>
      <c r="AEC363" s="249"/>
      <c r="AED363" s="249"/>
      <c r="AEE363" s="249"/>
      <c r="AEF363" s="249"/>
      <c r="AEG363" s="249"/>
      <c r="AEH363" s="249"/>
      <c r="AEI363" s="249"/>
      <c r="AEJ363" s="249"/>
      <c r="AEK363" s="249"/>
      <c r="AEL363" s="249"/>
      <c r="AEM363" s="249"/>
      <c r="AEN363" s="249"/>
      <c r="AEO363" s="249"/>
      <c r="AEP363" s="249"/>
      <c r="AEQ363" s="249"/>
      <c r="AER363" s="249"/>
      <c r="AES363" s="249"/>
      <c r="AET363" s="249"/>
      <c r="AEU363" s="249"/>
      <c r="AEV363" s="249"/>
      <c r="AEW363" s="249"/>
      <c r="AEX363" s="249"/>
      <c r="AEY363" s="249"/>
      <c r="AEZ363" s="249"/>
      <c r="AFA363" s="249"/>
      <c r="AFB363" s="249"/>
      <c r="AFC363" s="249"/>
      <c r="AFD363" s="249"/>
      <c r="AFE363" s="249"/>
      <c r="AFF363" s="249"/>
      <c r="AFG363" s="249"/>
      <c r="AFH363" s="249"/>
      <c r="AFI363" s="249"/>
      <c r="AFJ363" s="249"/>
      <c r="AFK363" s="249"/>
      <c r="AFL363" s="249"/>
      <c r="AFM363" s="249"/>
      <c r="AFN363" s="249"/>
      <c r="AFO363" s="249"/>
      <c r="AFP363" s="249"/>
      <c r="AFQ363" s="249"/>
      <c r="AFR363" s="249"/>
      <c r="AFS363" s="249"/>
      <c r="AFT363" s="249"/>
      <c r="AFU363" s="249"/>
      <c r="AFV363" s="249"/>
      <c r="AFW363" s="249"/>
      <c r="AFX363" s="249"/>
      <c r="AFY363" s="249"/>
      <c r="AFZ363" s="249"/>
      <c r="AGA363" s="249"/>
      <c r="AGB363" s="249"/>
      <c r="AGC363" s="249"/>
      <c r="AGD363" s="249"/>
      <c r="AGE363" s="249"/>
      <c r="AGF363" s="249"/>
      <c r="AGG363" s="249"/>
      <c r="AGH363" s="249"/>
      <c r="AGI363" s="249"/>
      <c r="AGJ363" s="249"/>
      <c r="AGK363" s="249"/>
      <c r="AGL363" s="249"/>
      <c r="AGM363" s="249"/>
      <c r="AGN363" s="249"/>
      <c r="AGO363" s="249"/>
      <c r="AGP363" s="249"/>
      <c r="AGQ363" s="249"/>
      <c r="AGR363" s="249"/>
      <c r="AGS363" s="249"/>
      <c r="AGT363" s="249"/>
      <c r="AGU363" s="249"/>
      <c r="AGV363" s="249"/>
      <c r="AGW363" s="249"/>
      <c r="AGX363" s="249"/>
      <c r="AGY363" s="249"/>
      <c r="AGZ363" s="249"/>
      <c r="AHA363" s="249"/>
      <c r="AHB363" s="249"/>
      <c r="AHC363" s="249"/>
      <c r="AHD363" s="249"/>
      <c r="AHE363" s="249"/>
      <c r="AHF363" s="249"/>
      <c r="AHG363" s="249"/>
      <c r="AHH363" s="249"/>
      <c r="AHI363" s="249"/>
      <c r="AHJ363" s="249"/>
      <c r="AHK363" s="249"/>
      <c r="AHL363" s="249"/>
      <c r="AHM363" s="249"/>
      <c r="AHN363" s="249"/>
      <c r="AHO363" s="249"/>
      <c r="AHP363" s="249"/>
      <c r="AHQ363" s="249"/>
      <c r="AHR363" s="249"/>
      <c r="AHS363" s="249"/>
      <c r="AHT363" s="249"/>
      <c r="AHU363" s="249"/>
      <c r="AHV363" s="249"/>
      <c r="AHW363" s="249"/>
      <c r="AHX363" s="249"/>
      <c r="AHY363" s="249"/>
      <c r="AHZ363" s="249"/>
      <c r="AIA363" s="249"/>
      <c r="AIB363" s="249"/>
      <c r="AIC363" s="249"/>
      <c r="AID363" s="249"/>
      <c r="AIE363" s="249"/>
      <c r="AIF363" s="249"/>
      <c r="AIG363" s="249"/>
      <c r="AIH363" s="249"/>
      <c r="AII363" s="249"/>
      <c r="AIJ363" s="249"/>
      <c r="AIK363" s="249"/>
      <c r="AIL363" s="249"/>
      <c r="AIM363" s="249"/>
      <c r="AIN363" s="249"/>
      <c r="AIO363" s="249"/>
      <c r="AIP363" s="249"/>
      <c r="AIQ363" s="249"/>
      <c r="AIR363" s="249"/>
      <c r="AIS363" s="249"/>
      <c r="AIT363" s="249"/>
      <c r="AIU363" s="249"/>
      <c r="AIV363" s="249"/>
      <c r="AIW363" s="249"/>
      <c r="AIX363" s="249"/>
      <c r="AIY363" s="249"/>
      <c r="AIZ363" s="249"/>
      <c r="AJA363" s="249"/>
      <c r="AJB363" s="249"/>
      <c r="AJC363" s="249"/>
      <c r="AJD363" s="249"/>
      <c r="AJE363" s="249"/>
      <c r="AJF363" s="249"/>
      <c r="AJG363" s="249"/>
      <c r="AJH363" s="249"/>
      <c r="AJI363" s="249"/>
      <c r="AJJ363" s="249"/>
      <c r="AJK363" s="249"/>
      <c r="AJL363" s="249"/>
      <c r="AJM363" s="249"/>
      <c r="AJN363" s="249"/>
      <c r="AJO363" s="249"/>
      <c r="AJP363" s="249"/>
      <c r="AJQ363" s="249"/>
      <c r="AJR363" s="249"/>
      <c r="AJS363" s="249"/>
      <c r="AJT363" s="249"/>
      <c r="AJU363" s="249"/>
      <c r="AJV363" s="249"/>
      <c r="AJW363" s="249"/>
      <c r="AJX363" s="249"/>
      <c r="AJY363" s="249"/>
      <c r="AJZ363" s="249"/>
      <c r="AKA363" s="249"/>
      <c r="AKB363" s="249"/>
      <c r="AKC363" s="249"/>
      <c r="AKD363" s="249"/>
      <c r="AKE363" s="249"/>
      <c r="AKF363" s="249"/>
      <c r="AKG363" s="249"/>
      <c r="AKH363" s="249"/>
      <c r="AKI363" s="249"/>
      <c r="AKJ363" s="249"/>
      <c r="AKK363" s="249"/>
      <c r="AKL363" s="249"/>
      <c r="AKM363" s="249"/>
      <c r="AKN363" s="249"/>
      <c r="AKO363" s="249"/>
      <c r="AKP363" s="249"/>
      <c r="AKQ363" s="249"/>
      <c r="AKR363" s="249"/>
      <c r="AKS363" s="249"/>
      <c r="AKT363" s="249"/>
      <c r="AKU363" s="249"/>
      <c r="AKV363" s="249"/>
      <c r="AKW363" s="249"/>
      <c r="AKX363" s="249"/>
      <c r="AKY363" s="249"/>
      <c r="AKZ363" s="249"/>
      <c r="ALA363" s="249"/>
      <c r="ALB363" s="249"/>
      <c r="ALC363" s="249"/>
      <c r="ALD363" s="249"/>
      <c r="ALE363" s="249"/>
      <c r="ALF363" s="249"/>
      <c r="ALG363" s="249"/>
      <c r="ALH363" s="249"/>
      <c r="ALI363" s="249"/>
      <c r="ALJ363" s="249"/>
      <c r="ALK363" s="249"/>
      <c r="ALL363" s="249"/>
      <c r="ALM363" s="249"/>
      <c r="ALN363" s="249"/>
      <c r="ALO363" s="249"/>
      <c r="ALP363" s="249"/>
      <c r="ALQ363" s="249"/>
      <c r="ALR363" s="249"/>
      <c r="ALS363" s="249"/>
      <c r="ALT363" s="249"/>
      <c r="ALU363" s="249"/>
      <c r="ALV363" s="249"/>
      <c r="ALW363" s="249"/>
      <c r="ALX363" s="249"/>
      <c r="ALY363" s="249"/>
      <c r="ALZ363" s="249"/>
      <c r="AMA363" s="249"/>
      <c r="AMB363" s="249"/>
      <c r="AMC363" s="249"/>
      <c r="AMD363" s="249"/>
      <c r="AME363" s="249"/>
      <c r="AMF363" s="249"/>
      <c r="AMG363" s="249"/>
      <c r="AMH363" s="249"/>
      <c r="AMI363" s="249"/>
      <c r="AMJ363" s="249"/>
      <c r="AMK363" s="249"/>
      <c r="AML363" s="249"/>
      <c r="AMM363" s="249"/>
      <c r="AMN363" s="249"/>
      <c r="AMO363" s="249"/>
      <c r="AMP363" s="249"/>
      <c r="AMQ363" s="249"/>
      <c r="AMR363" s="249"/>
      <c r="AMS363" s="249"/>
      <c r="AMT363" s="249"/>
      <c r="AMU363" s="249"/>
      <c r="AMV363" s="249"/>
      <c r="AMW363" s="249"/>
      <c r="AMX363" s="249"/>
      <c r="AMY363" s="249"/>
      <c r="AMZ363" s="249"/>
      <c r="ANA363" s="249"/>
      <c r="ANB363" s="249"/>
      <c r="ANC363" s="249"/>
      <c r="AND363" s="249"/>
      <c r="ANE363" s="249"/>
      <c r="ANF363" s="249"/>
      <c r="ANG363" s="249"/>
      <c r="ANH363" s="249"/>
      <c r="ANI363" s="249"/>
      <c r="ANJ363" s="249"/>
      <c r="ANK363" s="249"/>
      <c r="ANL363" s="249"/>
      <c r="ANM363" s="249"/>
      <c r="ANN363" s="249"/>
      <c r="ANO363" s="249"/>
      <c r="ANP363" s="249"/>
      <c r="ANQ363" s="249"/>
      <c r="ANR363" s="249"/>
      <c r="ANS363" s="249"/>
      <c r="ANT363" s="249"/>
      <c r="ANU363" s="249"/>
      <c r="ANV363" s="249"/>
      <c r="ANW363" s="249"/>
      <c r="ANX363" s="249"/>
      <c r="ANY363" s="249"/>
      <c r="ANZ363" s="249"/>
      <c r="AOA363" s="249"/>
      <c r="AOB363" s="249"/>
      <c r="AOC363" s="249"/>
      <c r="AOD363" s="249"/>
      <c r="AOE363" s="249"/>
      <c r="AOF363" s="249"/>
      <c r="AOG363" s="249"/>
      <c r="AOH363" s="249"/>
      <c r="AOI363" s="249"/>
      <c r="AOJ363" s="249"/>
      <c r="AOK363" s="249"/>
      <c r="AOL363" s="249"/>
      <c r="AOM363" s="249"/>
      <c r="AON363" s="249"/>
      <c r="AOO363" s="249"/>
      <c r="AOP363" s="249"/>
      <c r="AOQ363" s="249"/>
      <c r="AOR363" s="249"/>
      <c r="AOS363" s="249"/>
      <c r="AOT363" s="249"/>
      <c r="AOU363" s="249"/>
      <c r="AOV363" s="249"/>
      <c r="AOW363" s="249"/>
      <c r="AOX363" s="249"/>
      <c r="AOY363" s="249"/>
      <c r="AOZ363" s="249"/>
      <c r="APA363" s="249"/>
      <c r="APB363" s="249"/>
      <c r="APC363" s="249"/>
      <c r="APD363" s="249"/>
      <c r="APE363" s="249"/>
      <c r="APF363" s="249"/>
      <c r="APG363" s="249"/>
      <c r="APH363" s="249"/>
      <c r="API363" s="249"/>
      <c r="APJ363" s="249"/>
      <c r="APK363" s="249"/>
      <c r="APL363" s="249"/>
      <c r="APM363" s="249"/>
      <c r="APN363" s="249"/>
      <c r="APO363" s="249"/>
      <c r="APP363" s="249"/>
    </row>
    <row r="364" spans="1:1108" s="252" customFormat="1">
      <c r="A364" s="42">
        <v>647</v>
      </c>
      <c r="B364" s="168">
        <v>350</v>
      </c>
      <c r="C364" s="102" t="s">
        <v>577</v>
      </c>
      <c r="D364" s="174" t="s">
        <v>1747</v>
      </c>
      <c r="E364" s="74" t="s">
        <v>1748</v>
      </c>
      <c r="F364" s="302" t="s">
        <v>1822</v>
      </c>
      <c r="G364" s="310" t="s">
        <v>1821</v>
      </c>
      <c r="H364" s="310" t="s">
        <v>1824</v>
      </c>
      <c r="I364" s="310" t="s">
        <v>1823</v>
      </c>
      <c r="J364" s="173" t="s">
        <v>1825</v>
      </c>
      <c r="K364" s="173" t="s">
        <v>1826</v>
      </c>
      <c r="L364" s="74" t="s">
        <v>1755</v>
      </c>
      <c r="M364" s="10" t="s">
        <v>1756</v>
      </c>
      <c r="N364" s="74" t="s">
        <v>1789</v>
      </c>
      <c r="O364" s="177"/>
      <c r="P364" s="401"/>
      <c r="Q364" s="401" t="s">
        <v>0</v>
      </c>
      <c r="R364" s="401"/>
      <c r="S364" s="109" t="s">
        <v>0</v>
      </c>
      <c r="T364" s="109">
        <v>5</v>
      </c>
      <c r="U364" s="109" t="s">
        <v>0</v>
      </c>
      <c r="V364" s="109">
        <v>12.4</v>
      </c>
      <c r="W364" s="109" t="s">
        <v>0</v>
      </c>
      <c r="X364" s="109">
        <v>6</v>
      </c>
      <c r="Y364" s="109" t="s">
        <v>0</v>
      </c>
      <c r="Z364" s="109"/>
      <c r="AA364" s="109" t="s">
        <v>0</v>
      </c>
      <c r="AB364" s="109"/>
      <c r="AC364" s="109" t="s">
        <v>0</v>
      </c>
      <c r="AD364" s="109"/>
      <c r="AE364" s="109" t="s">
        <v>0</v>
      </c>
      <c r="AF364" s="77"/>
      <c r="AG364" s="78"/>
      <c r="AH364" s="78"/>
      <c r="AI364" s="77" t="s">
        <v>0</v>
      </c>
      <c r="AJ364" s="78"/>
      <c r="AK364" s="78"/>
      <c r="AL364" s="25" t="s">
        <v>11</v>
      </c>
      <c r="AM364" s="25"/>
      <c r="AN364" s="25"/>
      <c r="AO364" s="25"/>
      <c r="AP364" s="111">
        <v>1</v>
      </c>
      <c r="AQ364" s="111" t="s">
        <v>7</v>
      </c>
      <c r="AR364" s="83"/>
      <c r="AS364" s="83"/>
      <c r="AT364" s="265"/>
      <c r="AU364" s="266"/>
      <c r="AV364" s="266"/>
      <c r="AW364" s="74" t="s">
        <v>206</v>
      </c>
      <c r="AX364" s="74" t="s">
        <v>207</v>
      </c>
      <c r="AY364" s="74" t="s">
        <v>208</v>
      </c>
      <c r="AZ364" s="74" t="s">
        <v>209</v>
      </c>
      <c r="BA364" s="152" t="s">
        <v>12</v>
      </c>
      <c r="BB364" s="419" t="s">
        <v>1520</v>
      </c>
      <c r="BC364" s="419" t="s">
        <v>1521</v>
      </c>
      <c r="BD364" s="419" t="s">
        <v>1522</v>
      </c>
      <c r="BE364" s="95" t="s">
        <v>1748</v>
      </c>
      <c r="BF364" s="96" t="s">
        <v>1757</v>
      </c>
      <c r="BG364" s="96" t="s">
        <v>1758</v>
      </c>
      <c r="BH364" s="96" t="s">
        <v>1759</v>
      </c>
      <c r="BI364" s="249"/>
      <c r="BJ364" s="249"/>
      <c r="BK364" s="249"/>
      <c r="BL364" s="249"/>
      <c r="BM364" s="155" t="s">
        <v>215</v>
      </c>
      <c r="BN364" s="154" t="s">
        <v>216</v>
      </c>
      <c r="BO364" s="154" t="s">
        <v>217</v>
      </c>
      <c r="BP364" s="154" t="s">
        <v>218</v>
      </c>
      <c r="BQ364" s="154" t="s">
        <v>266</v>
      </c>
      <c r="BR364" s="154" t="s">
        <v>267</v>
      </c>
      <c r="BS364" s="121" t="s">
        <v>268</v>
      </c>
      <c r="BT364" s="121" t="s">
        <v>269</v>
      </c>
      <c r="BU364" s="121" t="s">
        <v>215</v>
      </c>
      <c r="BV364" s="121" t="s">
        <v>216</v>
      </c>
      <c r="BW364" s="121" t="s">
        <v>217</v>
      </c>
      <c r="BX364" s="121" t="s">
        <v>218</v>
      </c>
      <c r="BY364" s="121" t="s">
        <v>283</v>
      </c>
      <c r="BZ364" s="154"/>
      <c r="CA364" s="154"/>
      <c r="CB364" s="154"/>
      <c r="CC364" s="154"/>
      <c r="CD364" s="154"/>
      <c r="CE364" s="154"/>
      <c r="CF364" s="154"/>
      <c r="CG364" s="154"/>
      <c r="CH364" s="154"/>
      <c r="CI364" s="154"/>
      <c r="CJ364" s="154"/>
      <c r="CK364" s="91"/>
      <c r="CL364" s="91"/>
      <c r="CM364" s="91"/>
      <c r="CN364" s="91"/>
      <c r="CO364" s="91"/>
      <c r="CP364" s="91"/>
      <c r="CQ364" s="91"/>
      <c r="CR364" s="91"/>
      <c r="CS364" s="91"/>
      <c r="CT364" s="91"/>
      <c r="CU364" s="91"/>
      <c r="CV364" s="91"/>
      <c r="CW364" s="91"/>
      <c r="CX364" s="91"/>
      <c r="CY364" s="91"/>
      <c r="CZ364" s="91"/>
      <c r="DA364" s="92"/>
      <c r="DB364" s="92"/>
      <c r="DC364" s="92"/>
      <c r="DD364" s="92"/>
      <c r="DE364" s="91" t="s">
        <v>12</v>
      </c>
      <c r="DF364" s="92"/>
      <c r="DG364" s="91"/>
      <c r="DH364" s="91"/>
      <c r="DI364" s="92"/>
      <c r="DJ364" s="91"/>
      <c r="DK364" s="91"/>
      <c r="DL364" s="91"/>
      <c r="DM364" s="127" t="s">
        <v>283</v>
      </c>
      <c r="DN364" s="127" t="s">
        <v>283</v>
      </c>
      <c r="DO364" s="127" t="s">
        <v>283</v>
      </c>
      <c r="DP364" s="127"/>
      <c r="DQ364" s="91"/>
      <c r="DR364" s="91"/>
      <c r="DS364" s="91"/>
      <c r="DT364" s="91"/>
      <c r="DU364" s="91"/>
      <c r="DV364" s="91"/>
      <c r="DW364" s="91"/>
      <c r="DX364" s="91"/>
      <c r="DY364" s="91"/>
      <c r="DZ364" s="91"/>
      <c r="EA364" s="91"/>
      <c r="EB364" s="91"/>
      <c r="EC364" s="91"/>
      <c r="ED364" s="91"/>
      <c r="EE364" s="91"/>
      <c r="EF364" s="91"/>
      <c r="EG364" s="94"/>
      <c r="EH364" s="94"/>
      <c r="EI364" s="95"/>
      <c r="EJ364" s="95"/>
      <c r="EK364" s="96"/>
      <c r="EL364" s="74"/>
      <c r="EM364" s="74"/>
      <c r="EN364" s="137"/>
      <c r="EO364" s="185"/>
      <c r="EP364" s="185"/>
      <c r="EQ364" s="185" t="s">
        <v>1760</v>
      </c>
      <c r="ER364" s="185" t="s">
        <v>1761</v>
      </c>
      <c r="ES364" s="185" t="s">
        <v>1760</v>
      </c>
      <c r="ET364" s="185"/>
      <c r="EU364" s="185"/>
      <c r="EV364" s="137"/>
      <c r="EW364" s="137"/>
      <c r="EX364" s="356" t="s">
        <v>561</v>
      </c>
      <c r="EY364" s="356"/>
      <c r="EZ364" s="356" t="s">
        <v>648</v>
      </c>
      <c r="FA364" s="356" t="s">
        <v>1798</v>
      </c>
      <c r="FB364" s="356" t="s">
        <v>1057</v>
      </c>
      <c r="FC364" s="356"/>
      <c r="FD364" s="356"/>
      <c r="FE364" s="356"/>
      <c r="FF364" s="248"/>
      <c r="FG364" s="248"/>
      <c r="FH364" s="248"/>
      <c r="FI364" s="240">
        <v>145140</v>
      </c>
      <c r="FJ364" s="409" t="s">
        <v>589</v>
      </c>
      <c r="FK364" s="240">
        <v>49123</v>
      </c>
      <c r="FL364" s="135">
        <v>1</v>
      </c>
      <c r="FM364" s="136"/>
      <c r="FN364" s="136"/>
      <c r="FO364" s="136"/>
      <c r="FP364" s="136"/>
      <c r="FQ364" s="136"/>
      <c r="FR364" s="136"/>
      <c r="FS364" s="136"/>
      <c r="FT364" s="136"/>
      <c r="FU364" s="136"/>
      <c r="FV364" s="136"/>
      <c r="FW364" s="249"/>
      <c r="FX364" s="249"/>
      <c r="FY364" s="249"/>
      <c r="FZ364" s="249"/>
      <c r="GA364" s="249"/>
      <c r="GB364" s="249"/>
      <c r="GC364" s="249"/>
      <c r="GD364" s="249"/>
      <c r="GE364" s="249"/>
      <c r="GF364" s="249"/>
      <c r="GG364" s="249"/>
      <c r="GH364" s="249"/>
      <c r="GI364" s="249"/>
      <c r="GJ364" s="249"/>
      <c r="GK364" s="249"/>
      <c r="GL364" s="249"/>
      <c r="GM364" s="249"/>
      <c r="GN364" s="249"/>
      <c r="GO364" s="249"/>
      <c r="GP364" s="249"/>
      <c r="GQ364" s="249"/>
      <c r="GR364" s="249"/>
      <c r="GS364" s="249"/>
      <c r="GT364" s="249"/>
      <c r="GU364" s="249"/>
      <c r="GV364" s="249"/>
      <c r="GW364" s="249"/>
      <c r="GX364" s="249"/>
      <c r="GY364" s="249"/>
      <c r="GZ364" s="249"/>
      <c r="HA364" s="249"/>
      <c r="HB364" s="249"/>
      <c r="HC364" s="249"/>
      <c r="HD364" s="249"/>
      <c r="HE364" s="249"/>
      <c r="HF364" s="249"/>
      <c r="HG364" s="249"/>
      <c r="HH364" s="249"/>
      <c r="HI364" s="249"/>
      <c r="HJ364" s="249"/>
      <c r="HK364" s="249"/>
      <c r="HL364" s="249"/>
      <c r="HM364" s="249"/>
      <c r="HN364" s="249"/>
      <c r="HO364" s="249"/>
      <c r="HP364" s="249"/>
      <c r="HQ364" s="249"/>
      <c r="HR364" s="249"/>
      <c r="HS364" s="249"/>
      <c r="HT364" s="249"/>
      <c r="HU364" s="249"/>
      <c r="HV364" s="249"/>
      <c r="HW364" s="249"/>
      <c r="HX364" s="249"/>
      <c r="HY364" s="249"/>
      <c r="HZ364" s="249"/>
      <c r="IA364" s="249"/>
      <c r="IB364" s="249"/>
      <c r="IC364" s="249"/>
      <c r="ID364" s="249"/>
      <c r="IE364" s="249"/>
      <c r="IF364" s="249"/>
      <c r="IG364" s="249"/>
      <c r="IH364" s="249"/>
      <c r="II364" s="249"/>
      <c r="IJ364" s="249"/>
      <c r="IK364" s="249"/>
      <c r="IL364" s="249"/>
      <c r="IM364" s="249"/>
      <c r="IN364" s="249"/>
      <c r="IO364" s="249"/>
      <c r="IP364" s="249"/>
      <c r="IQ364" s="249"/>
      <c r="IR364" s="249"/>
      <c r="IS364" s="249"/>
      <c r="IT364" s="249"/>
      <c r="IU364" s="249"/>
      <c r="IV364" s="249"/>
      <c r="IW364" s="249"/>
      <c r="IX364" s="249"/>
      <c r="IY364" s="249"/>
      <c r="IZ364" s="249"/>
      <c r="JA364" s="249"/>
      <c r="JB364" s="249"/>
      <c r="JC364" s="249"/>
      <c r="JD364" s="249"/>
      <c r="JE364" s="249"/>
      <c r="JF364" s="249"/>
      <c r="JG364" s="249"/>
      <c r="JH364" s="249"/>
      <c r="JI364" s="249"/>
      <c r="JJ364" s="249"/>
      <c r="JK364" s="249"/>
      <c r="JL364" s="249"/>
      <c r="JM364" s="249"/>
      <c r="JN364" s="249"/>
      <c r="JO364" s="249"/>
      <c r="JP364" s="249"/>
      <c r="JQ364" s="249"/>
      <c r="JR364" s="249"/>
      <c r="JS364" s="249"/>
      <c r="JT364" s="249"/>
      <c r="JU364" s="249"/>
      <c r="JV364" s="249"/>
      <c r="JW364" s="249"/>
      <c r="JX364" s="249"/>
      <c r="JY364" s="249"/>
      <c r="JZ364" s="249"/>
      <c r="KA364" s="249"/>
      <c r="KB364" s="249"/>
      <c r="KC364" s="249"/>
      <c r="KD364" s="249"/>
      <c r="KE364" s="249"/>
      <c r="KF364" s="249"/>
      <c r="KG364" s="249"/>
      <c r="KH364" s="249"/>
      <c r="KI364" s="249"/>
      <c r="KJ364" s="249"/>
      <c r="KK364" s="249"/>
      <c r="KL364" s="249"/>
      <c r="KM364" s="249"/>
      <c r="KN364" s="249"/>
      <c r="KO364" s="249"/>
      <c r="KP364" s="249"/>
      <c r="KQ364" s="249"/>
      <c r="KR364" s="249"/>
      <c r="KS364" s="249"/>
      <c r="KT364" s="249"/>
      <c r="KU364" s="249"/>
      <c r="KV364" s="249"/>
      <c r="KW364" s="249"/>
      <c r="KX364" s="249"/>
      <c r="KY364" s="249"/>
      <c r="KZ364" s="249"/>
      <c r="LA364" s="249"/>
      <c r="LB364" s="249"/>
      <c r="LC364" s="249"/>
      <c r="LD364" s="249"/>
      <c r="LE364" s="249"/>
      <c r="LF364" s="249"/>
      <c r="LG364" s="249"/>
      <c r="LH364" s="249"/>
      <c r="LI364" s="249"/>
      <c r="LJ364" s="249"/>
      <c r="LK364" s="249"/>
      <c r="LL364" s="249"/>
      <c r="LM364" s="249"/>
      <c r="LN364" s="249"/>
      <c r="LO364" s="249"/>
      <c r="LP364" s="249"/>
      <c r="LQ364" s="249"/>
      <c r="LR364" s="249"/>
      <c r="LS364" s="249"/>
      <c r="LT364" s="249"/>
      <c r="LU364" s="249"/>
      <c r="LV364" s="249"/>
      <c r="LW364" s="249"/>
      <c r="LX364" s="249"/>
      <c r="LY364" s="249"/>
      <c r="LZ364" s="249"/>
      <c r="MA364" s="249"/>
      <c r="MB364" s="249"/>
      <c r="MC364" s="249"/>
      <c r="MD364" s="249"/>
      <c r="ME364" s="249"/>
      <c r="MF364" s="249"/>
      <c r="MG364" s="249"/>
      <c r="MH364" s="249"/>
      <c r="MI364" s="249"/>
      <c r="MJ364" s="249"/>
      <c r="MK364" s="249"/>
      <c r="ML364" s="249"/>
      <c r="MM364" s="249"/>
      <c r="MN364" s="249"/>
      <c r="MO364" s="249"/>
      <c r="MP364" s="249"/>
      <c r="MQ364" s="249"/>
      <c r="MR364" s="249"/>
      <c r="MS364" s="249"/>
      <c r="MT364" s="249"/>
      <c r="MU364" s="249"/>
      <c r="MV364" s="249"/>
      <c r="MW364" s="249"/>
      <c r="MX364" s="249"/>
      <c r="MY364" s="249"/>
      <c r="MZ364" s="249"/>
      <c r="NA364" s="249"/>
      <c r="NB364" s="249"/>
      <c r="NC364" s="249"/>
      <c r="ND364" s="249"/>
      <c r="NE364" s="249"/>
      <c r="NF364" s="249"/>
      <c r="NG364" s="249"/>
      <c r="NH364" s="249"/>
      <c r="NI364" s="249"/>
      <c r="NJ364" s="249"/>
      <c r="NK364" s="249"/>
      <c r="NL364" s="249"/>
      <c r="NM364" s="249"/>
      <c r="NN364" s="249"/>
      <c r="NO364" s="249"/>
      <c r="NP364" s="249"/>
      <c r="NQ364" s="249"/>
      <c r="NR364" s="249"/>
      <c r="NS364" s="249"/>
      <c r="NT364" s="249"/>
      <c r="NU364" s="249"/>
      <c r="NV364" s="249"/>
      <c r="NW364" s="249"/>
      <c r="NX364" s="249"/>
      <c r="NY364" s="249"/>
      <c r="NZ364" s="249"/>
      <c r="OA364" s="249"/>
      <c r="OB364" s="249"/>
      <c r="OC364" s="249"/>
      <c r="OD364" s="249"/>
      <c r="OE364" s="249"/>
      <c r="OF364" s="249"/>
      <c r="OG364" s="249"/>
      <c r="OH364" s="249"/>
      <c r="OI364" s="249"/>
      <c r="OJ364" s="249"/>
      <c r="OK364" s="249"/>
      <c r="OL364" s="249"/>
      <c r="OM364" s="249"/>
      <c r="ON364" s="249"/>
      <c r="OO364" s="249"/>
      <c r="OP364" s="249"/>
      <c r="OQ364" s="249"/>
      <c r="OR364" s="249"/>
      <c r="OS364" s="249"/>
      <c r="OT364" s="249"/>
      <c r="OU364" s="249"/>
      <c r="OV364" s="249"/>
      <c r="OW364" s="249"/>
      <c r="OX364" s="249"/>
      <c r="OY364" s="249"/>
      <c r="OZ364" s="249"/>
      <c r="PA364" s="249"/>
      <c r="PB364" s="249"/>
      <c r="PC364" s="249"/>
      <c r="PD364" s="249"/>
      <c r="PE364" s="249"/>
      <c r="PF364" s="249"/>
      <c r="PG364" s="249"/>
      <c r="PH364" s="249"/>
      <c r="PI364" s="249"/>
      <c r="PJ364" s="249"/>
      <c r="PK364" s="249"/>
      <c r="PL364" s="249"/>
      <c r="PM364" s="249"/>
      <c r="PN364" s="249"/>
      <c r="PO364" s="249"/>
      <c r="PP364" s="249"/>
      <c r="PQ364" s="249"/>
      <c r="PR364" s="249"/>
      <c r="PS364" s="249"/>
      <c r="PT364" s="249"/>
      <c r="PU364" s="249"/>
      <c r="PV364" s="249"/>
      <c r="PW364" s="249"/>
      <c r="PX364" s="249"/>
      <c r="PY364" s="249"/>
      <c r="PZ364" s="249"/>
      <c r="QA364" s="249"/>
      <c r="QB364" s="249"/>
      <c r="QC364" s="249"/>
      <c r="QD364" s="249"/>
      <c r="QE364" s="249"/>
      <c r="QF364" s="249"/>
      <c r="QG364" s="249"/>
      <c r="QH364" s="249"/>
      <c r="QI364" s="249"/>
      <c r="QJ364" s="249"/>
      <c r="QK364" s="249"/>
      <c r="QL364" s="249"/>
      <c r="QM364" s="249"/>
      <c r="QN364" s="249"/>
      <c r="QO364" s="249"/>
      <c r="QP364" s="249"/>
      <c r="QQ364" s="249"/>
      <c r="QR364" s="249"/>
      <c r="QS364" s="249"/>
      <c r="QT364" s="249"/>
      <c r="QU364" s="249"/>
      <c r="QV364" s="249"/>
      <c r="QW364" s="249"/>
      <c r="QX364" s="249"/>
      <c r="QY364" s="249"/>
      <c r="QZ364" s="249"/>
      <c r="RA364" s="249"/>
      <c r="RB364" s="249"/>
      <c r="RC364" s="249"/>
      <c r="RD364" s="249"/>
      <c r="RE364" s="249"/>
      <c r="RF364" s="249"/>
      <c r="RG364" s="249"/>
      <c r="RH364" s="249"/>
      <c r="RI364" s="249"/>
      <c r="RJ364" s="249"/>
      <c r="RK364" s="249"/>
      <c r="RL364" s="249"/>
      <c r="RM364" s="249"/>
      <c r="RN364" s="249"/>
      <c r="RO364" s="249"/>
      <c r="RP364" s="249"/>
      <c r="RQ364" s="249"/>
      <c r="RR364" s="249"/>
      <c r="RS364" s="249"/>
      <c r="RT364" s="249"/>
      <c r="RU364" s="249"/>
      <c r="RV364" s="249"/>
      <c r="RW364" s="249"/>
      <c r="RX364" s="249"/>
      <c r="RY364" s="249"/>
      <c r="RZ364" s="249"/>
      <c r="SA364" s="249"/>
      <c r="SB364" s="249"/>
      <c r="SC364" s="249"/>
      <c r="SD364" s="249"/>
      <c r="SE364" s="249"/>
      <c r="SF364" s="249"/>
      <c r="SG364" s="249"/>
      <c r="SH364" s="249"/>
      <c r="SI364" s="249"/>
      <c r="SJ364" s="249"/>
      <c r="SK364" s="249"/>
      <c r="SL364" s="249"/>
      <c r="SM364" s="249"/>
      <c r="SN364" s="249"/>
      <c r="SO364" s="249"/>
      <c r="SP364" s="249"/>
      <c r="SQ364" s="249"/>
      <c r="SR364" s="249"/>
      <c r="SS364" s="249"/>
      <c r="ST364" s="249"/>
      <c r="SU364" s="249"/>
      <c r="SV364" s="249"/>
      <c r="SW364" s="249"/>
      <c r="SX364" s="249"/>
      <c r="SY364" s="249"/>
      <c r="SZ364" s="249"/>
      <c r="TA364" s="249"/>
      <c r="TB364" s="249"/>
      <c r="TC364" s="249"/>
      <c r="TD364" s="249"/>
      <c r="TE364" s="249"/>
      <c r="TF364" s="249"/>
      <c r="TG364" s="249"/>
      <c r="TH364" s="249"/>
      <c r="TI364" s="249"/>
      <c r="TJ364" s="249"/>
      <c r="TK364" s="249"/>
      <c r="TL364" s="249"/>
      <c r="TM364" s="249"/>
      <c r="TN364" s="249"/>
      <c r="TO364" s="249"/>
      <c r="TP364" s="249"/>
      <c r="TQ364" s="249"/>
      <c r="TR364" s="249"/>
      <c r="TS364" s="249"/>
      <c r="TT364" s="249"/>
      <c r="TU364" s="249"/>
      <c r="TV364" s="249"/>
      <c r="TW364" s="249"/>
      <c r="TX364" s="249"/>
      <c r="TY364" s="249"/>
      <c r="TZ364" s="249"/>
      <c r="UA364" s="249"/>
      <c r="UB364" s="249"/>
      <c r="UC364" s="249"/>
      <c r="UD364" s="249"/>
      <c r="UE364" s="249"/>
      <c r="UF364" s="249"/>
      <c r="UG364" s="249"/>
      <c r="UH364" s="249"/>
      <c r="UI364" s="249"/>
      <c r="UJ364" s="249"/>
      <c r="UK364" s="249"/>
      <c r="UL364" s="249"/>
      <c r="UM364" s="249"/>
      <c r="UN364" s="249"/>
      <c r="UO364" s="249"/>
      <c r="UP364" s="249"/>
      <c r="UQ364" s="249"/>
      <c r="UR364" s="249"/>
      <c r="US364" s="249"/>
      <c r="UT364" s="249"/>
      <c r="UU364" s="249"/>
      <c r="UV364" s="249"/>
      <c r="UW364" s="249"/>
      <c r="UX364" s="249"/>
      <c r="UY364" s="249"/>
      <c r="UZ364" s="249"/>
      <c r="VA364" s="249"/>
      <c r="VB364" s="249"/>
      <c r="VC364" s="249"/>
      <c r="VD364" s="249"/>
      <c r="VE364" s="249"/>
      <c r="VF364" s="249"/>
      <c r="VG364" s="249"/>
      <c r="VH364" s="249"/>
      <c r="VI364" s="249"/>
      <c r="VJ364" s="249"/>
      <c r="VK364" s="249"/>
      <c r="VL364" s="249"/>
      <c r="VM364" s="249"/>
      <c r="VN364" s="249"/>
      <c r="VO364" s="249"/>
      <c r="VP364" s="249"/>
      <c r="VQ364" s="249"/>
      <c r="VR364" s="249"/>
      <c r="VS364" s="249"/>
      <c r="VT364" s="249"/>
      <c r="VU364" s="249"/>
      <c r="VV364" s="249"/>
      <c r="VW364" s="249"/>
      <c r="VX364" s="249"/>
      <c r="VY364" s="249"/>
      <c r="VZ364" s="249"/>
      <c r="WA364" s="249"/>
      <c r="WB364" s="249"/>
      <c r="WC364" s="249"/>
      <c r="WD364" s="249"/>
      <c r="WE364" s="249"/>
      <c r="WF364" s="249"/>
      <c r="WG364" s="249"/>
      <c r="WH364" s="249"/>
      <c r="WI364" s="249"/>
      <c r="WJ364" s="249"/>
      <c r="WK364" s="249"/>
      <c r="WL364" s="249"/>
      <c r="WM364" s="249"/>
      <c r="WN364" s="249"/>
      <c r="WO364" s="249"/>
      <c r="WP364" s="249"/>
      <c r="WQ364" s="249"/>
      <c r="WR364" s="249"/>
      <c r="WS364" s="249"/>
      <c r="WT364" s="249"/>
      <c r="WU364" s="249"/>
      <c r="WV364" s="249"/>
      <c r="WW364" s="249"/>
      <c r="WX364" s="249"/>
      <c r="WY364" s="249"/>
      <c r="WZ364" s="249"/>
      <c r="XA364" s="249"/>
      <c r="XB364" s="249"/>
      <c r="XC364" s="249"/>
      <c r="XD364" s="249"/>
      <c r="XE364" s="249"/>
      <c r="XF364" s="249"/>
      <c r="XG364" s="249"/>
      <c r="XH364" s="249"/>
      <c r="XI364" s="249"/>
      <c r="XJ364" s="249"/>
      <c r="XK364" s="249"/>
      <c r="XL364" s="249"/>
      <c r="XM364" s="249"/>
      <c r="XN364" s="249"/>
      <c r="XO364" s="249"/>
      <c r="XP364" s="249"/>
      <c r="XQ364" s="249"/>
      <c r="XR364" s="249"/>
      <c r="XS364" s="249"/>
      <c r="XT364" s="249"/>
      <c r="XU364" s="249"/>
      <c r="XV364" s="249"/>
      <c r="XW364" s="249"/>
      <c r="XX364" s="249"/>
      <c r="XY364" s="249"/>
      <c r="XZ364" s="249"/>
      <c r="YA364" s="249"/>
      <c r="YB364" s="249"/>
      <c r="YC364" s="249"/>
      <c r="YD364" s="249"/>
      <c r="YE364" s="249"/>
      <c r="YF364" s="249"/>
      <c r="YG364" s="249"/>
      <c r="YH364" s="249"/>
      <c r="YI364" s="249"/>
      <c r="YJ364" s="249"/>
      <c r="YK364" s="249"/>
      <c r="YL364" s="249"/>
      <c r="YM364" s="249"/>
      <c r="YN364" s="249"/>
      <c r="YO364" s="249"/>
      <c r="YP364" s="249"/>
      <c r="YQ364" s="249"/>
      <c r="YR364" s="249"/>
      <c r="YS364" s="249"/>
      <c r="YT364" s="249"/>
      <c r="YU364" s="249"/>
      <c r="YV364" s="249"/>
      <c r="YW364" s="249"/>
      <c r="YX364" s="249"/>
      <c r="YY364" s="249"/>
      <c r="YZ364" s="249"/>
      <c r="ZA364" s="249"/>
      <c r="ZB364" s="249"/>
      <c r="ZC364" s="249"/>
      <c r="ZD364" s="249"/>
      <c r="ZE364" s="249"/>
      <c r="ZF364" s="249"/>
      <c r="ZG364" s="249"/>
      <c r="ZH364" s="249"/>
      <c r="ZI364" s="249"/>
      <c r="ZJ364" s="249"/>
      <c r="ZK364" s="249"/>
      <c r="ZL364" s="249"/>
      <c r="ZM364" s="249"/>
      <c r="ZN364" s="249"/>
      <c r="ZO364" s="249"/>
      <c r="ZP364" s="249"/>
      <c r="ZQ364" s="249"/>
      <c r="ZR364" s="249"/>
      <c r="ZS364" s="249"/>
      <c r="ZT364" s="249"/>
      <c r="ZU364" s="249"/>
      <c r="ZV364" s="249"/>
      <c r="ZW364" s="249"/>
      <c r="ZX364" s="249"/>
      <c r="ZY364" s="249"/>
      <c r="ZZ364" s="249"/>
      <c r="AAA364" s="249"/>
      <c r="AAB364" s="249"/>
      <c r="AAC364" s="249"/>
      <c r="AAD364" s="249"/>
      <c r="AAE364" s="249"/>
      <c r="AAF364" s="249"/>
      <c r="AAG364" s="249"/>
      <c r="AAH364" s="249"/>
      <c r="AAI364" s="249"/>
      <c r="AAJ364" s="249"/>
      <c r="AAK364" s="249"/>
      <c r="AAL364" s="249"/>
      <c r="AAM364" s="249"/>
      <c r="AAN364" s="249"/>
      <c r="AAO364" s="249"/>
      <c r="AAP364" s="249"/>
      <c r="AAQ364" s="249"/>
      <c r="AAR364" s="249"/>
      <c r="AAS364" s="249"/>
      <c r="AAT364" s="249"/>
      <c r="AAU364" s="249"/>
      <c r="AAV364" s="249"/>
      <c r="AAW364" s="249"/>
      <c r="AAX364" s="249"/>
      <c r="AAY364" s="249"/>
      <c r="AAZ364" s="249"/>
      <c r="ABA364" s="249"/>
      <c r="ABB364" s="249"/>
      <c r="ABC364" s="249"/>
      <c r="ABD364" s="249"/>
      <c r="ABE364" s="249"/>
      <c r="ABF364" s="249"/>
      <c r="ABG364" s="249"/>
      <c r="ABH364" s="249"/>
      <c r="ABI364" s="249"/>
      <c r="ABJ364" s="249"/>
      <c r="ABK364" s="249"/>
      <c r="ABL364" s="249"/>
      <c r="ABM364" s="249"/>
      <c r="ABN364" s="249"/>
      <c r="ABO364" s="249"/>
      <c r="ABP364" s="249"/>
      <c r="ABQ364" s="249"/>
      <c r="ABR364" s="249"/>
      <c r="ABS364" s="249"/>
      <c r="ABT364" s="249"/>
      <c r="ABU364" s="249"/>
      <c r="ABV364" s="249"/>
      <c r="ABW364" s="249"/>
      <c r="ABX364" s="249"/>
      <c r="ABY364" s="249"/>
      <c r="ABZ364" s="249"/>
      <c r="ACA364" s="249"/>
      <c r="ACB364" s="249"/>
      <c r="ACC364" s="249"/>
      <c r="ACD364" s="249"/>
      <c r="ACE364" s="249"/>
      <c r="ACF364" s="249"/>
      <c r="ACG364" s="249"/>
      <c r="ACH364" s="249"/>
      <c r="ACI364" s="249"/>
      <c r="ACJ364" s="249"/>
      <c r="ACK364" s="249"/>
      <c r="ACL364" s="249"/>
      <c r="ACM364" s="249"/>
      <c r="ACN364" s="249"/>
      <c r="ACO364" s="249"/>
      <c r="ACP364" s="249"/>
      <c r="ACQ364" s="249"/>
      <c r="ACR364" s="249"/>
      <c r="ACS364" s="249"/>
      <c r="ACT364" s="249"/>
      <c r="ACU364" s="249"/>
      <c r="ACV364" s="249"/>
      <c r="ACW364" s="249"/>
      <c r="ACX364" s="249"/>
      <c r="ACY364" s="249"/>
      <c r="ACZ364" s="249"/>
      <c r="ADA364" s="249"/>
      <c r="ADB364" s="249"/>
      <c r="ADC364" s="249"/>
      <c r="ADD364" s="249"/>
      <c r="ADE364" s="249"/>
      <c r="ADF364" s="249"/>
      <c r="ADG364" s="249"/>
      <c r="ADH364" s="249"/>
      <c r="ADI364" s="249"/>
      <c r="ADJ364" s="249"/>
      <c r="ADK364" s="249"/>
      <c r="ADL364" s="249"/>
      <c r="ADM364" s="249"/>
      <c r="ADN364" s="249"/>
      <c r="ADO364" s="249"/>
      <c r="ADP364" s="249"/>
      <c r="ADQ364" s="249"/>
      <c r="ADR364" s="249"/>
      <c r="ADS364" s="249"/>
      <c r="ADT364" s="249"/>
      <c r="ADU364" s="249"/>
      <c r="ADV364" s="249"/>
      <c r="ADW364" s="249"/>
      <c r="ADX364" s="249"/>
      <c r="ADY364" s="249"/>
      <c r="ADZ364" s="249"/>
      <c r="AEA364" s="249"/>
      <c r="AEB364" s="249"/>
      <c r="AEC364" s="249"/>
      <c r="AED364" s="249"/>
      <c r="AEE364" s="249"/>
      <c r="AEF364" s="249"/>
      <c r="AEG364" s="249"/>
      <c r="AEH364" s="249"/>
      <c r="AEI364" s="249"/>
      <c r="AEJ364" s="249"/>
      <c r="AEK364" s="249"/>
      <c r="AEL364" s="249"/>
      <c r="AEM364" s="249"/>
      <c r="AEN364" s="249"/>
      <c r="AEO364" s="249"/>
      <c r="AEP364" s="249"/>
      <c r="AEQ364" s="249"/>
      <c r="AER364" s="249"/>
      <c r="AES364" s="249"/>
      <c r="AET364" s="249"/>
      <c r="AEU364" s="249"/>
      <c r="AEV364" s="249"/>
      <c r="AEW364" s="249"/>
      <c r="AEX364" s="249"/>
      <c r="AEY364" s="249"/>
      <c r="AEZ364" s="249"/>
      <c r="AFA364" s="249"/>
      <c r="AFB364" s="249"/>
      <c r="AFC364" s="249"/>
      <c r="AFD364" s="249"/>
      <c r="AFE364" s="249"/>
      <c r="AFF364" s="249"/>
      <c r="AFG364" s="249"/>
      <c r="AFH364" s="249"/>
      <c r="AFI364" s="249"/>
      <c r="AFJ364" s="249"/>
      <c r="AFK364" s="249"/>
      <c r="AFL364" s="249"/>
      <c r="AFM364" s="249"/>
      <c r="AFN364" s="249"/>
      <c r="AFO364" s="249"/>
      <c r="AFP364" s="249"/>
      <c r="AFQ364" s="249"/>
      <c r="AFR364" s="249"/>
      <c r="AFS364" s="249"/>
      <c r="AFT364" s="249"/>
      <c r="AFU364" s="249"/>
      <c r="AFV364" s="249"/>
      <c r="AFW364" s="249"/>
      <c r="AFX364" s="249"/>
      <c r="AFY364" s="249"/>
      <c r="AFZ364" s="249"/>
      <c r="AGA364" s="249"/>
      <c r="AGB364" s="249"/>
      <c r="AGC364" s="249"/>
      <c r="AGD364" s="249"/>
      <c r="AGE364" s="249"/>
      <c r="AGF364" s="249"/>
      <c r="AGG364" s="249"/>
      <c r="AGH364" s="249"/>
      <c r="AGI364" s="249"/>
      <c r="AGJ364" s="249"/>
      <c r="AGK364" s="249"/>
      <c r="AGL364" s="249"/>
      <c r="AGM364" s="249"/>
      <c r="AGN364" s="249"/>
      <c r="AGO364" s="249"/>
      <c r="AGP364" s="249"/>
      <c r="AGQ364" s="249"/>
      <c r="AGR364" s="249"/>
      <c r="AGS364" s="249"/>
      <c r="AGT364" s="249"/>
      <c r="AGU364" s="249"/>
      <c r="AGV364" s="249"/>
      <c r="AGW364" s="249"/>
      <c r="AGX364" s="249"/>
      <c r="AGY364" s="249"/>
      <c r="AGZ364" s="249"/>
      <c r="AHA364" s="249"/>
      <c r="AHB364" s="249"/>
      <c r="AHC364" s="249"/>
      <c r="AHD364" s="249"/>
      <c r="AHE364" s="249"/>
      <c r="AHF364" s="249"/>
      <c r="AHG364" s="249"/>
      <c r="AHH364" s="249"/>
      <c r="AHI364" s="249"/>
      <c r="AHJ364" s="249"/>
      <c r="AHK364" s="249"/>
      <c r="AHL364" s="249"/>
      <c r="AHM364" s="249"/>
      <c r="AHN364" s="249"/>
      <c r="AHO364" s="249"/>
      <c r="AHP364" s="249"/>
      <c r="AHQ364" s="249"/>
      <c r="AHR364" s="249"/>
      <c r="AHS364" s="249"/>
      <c r="AHT364" s="249"/>
      <c r="AHU364" s="249"/>
      <c r="AHV364" s="249"/>
      <c r="AHW364" s="249"/>
      <c r="AHX364" s="249"/>
      <c r="AHY364" s="249"/>
      <c r="AHZ364" s="249"/>
      <c r="AIA364" s="249"/>
      <c r="AIB364" s="249"/>
      <c r="AIC364" s="249"/>
      <c r="AID364" s="249"/>
      <c r="AIE364" s="249"/>
      <c r="AIF364" s="249"/>
      <c r="AIG364" s="249"/>
      <c r="AIH364" s="249"/>
      <c r="AII364" s="249"/>
      <c r="AIJ364" s="249"/>
      <c r="AIK364" s="249"/>
      <c r="AIL364" s="249"/>
      <c r="AIM364" s="249"/>
      <c r="AIN364" s="249"/>
      <c r="AIO364" s="249"/>
      <c r="AIP364" s="249"/>
      <c r="AIQ364" s="249"/>
      <c r="AIR364" s="249"/>
      <c r="AIS364" s="249"/>
      <c r="AIT364" s="249"/>
      <c r="AIU364" s="249"/>
      <c r="AIV364" s="249"/>
      <c r="AIW364" s="249"/>
      <c r="AIX364" s="249"/>
      <c r="AIY364" s="249"/>
      <c r="AIZ364" s="249"/>
      <c r="AJA364" s="249"/>
      <c r="AJB364" s="249"/>
      <c r="AJC364" s="249"/>
      <c r="AJD364" s="249"/>
      <c r="AJE364" s="249"/>
      <c r="AJF364" s="249"/>
      <c r="AJG364" s="249"/>
      <c r="AJH364" s="249"/>
      <c r="AJI364" s="249"/>
      <c r="AJJ364" s="249"/>
      <c r="AJK364" s="249"/>
      <c r="AJL364" s="249"/>
      <c r="AJM364" s="249"/>
      <c r="AJN364" s="249"/>
      <c r="AJO364" s="249"/>
      <c r="AJP364" s="249"/>
      <c r="AJQ364" s="249"/>
      <c r="AJR364" s="249"/>
      <c r="AJS364" s="249"/>
      <c r="AJT364" s="249"/>
      <c r="AJU364" s="249"/>
      <c r="AJV364" s="249"/>
      <c r="AJW364" s="249"/>
      <c r="AJX364" s="249"/>
      <c r="AJY364" s="249"/>
      <c r="AJZ364" s="249"/>
      <c r="AKA364" s="249"/>
      <c r="AKB364" s="249"/>
      <c r="AKC364" s="249"/>
      <c r="AKD364" s="249"/>
      <c r="AKE364" s="249"/>
      <c r="AKF364" s="249"/>
      <c r="AKG364" s="249"/>
      <c r="AKH364" s="249"/>
      <c r="AKI364" s="249"/>
      <c r="AKJ364" s="249"/>
      <c r="AKK364" s="249"/>
      <c r="AKL364" s="249"/>
      <c r="AKM364" s="249"/>
      <c r="AKN364" s="249"/>
      <c r="AKO364" s="249"/>
      <c r="AKP364" s="249"/>
      <c r="AKQ364" s="249"/>
      <c r="AKR364" s="249"/>
      <c r="AKS364" s="249"/>
      <c r="AKT364" s="249"/>
      <c r="AKU364" s="249"/>
      <c r="AKV364" s="249"/>
      <c r="AKW364" s="249"/>
      <c r="AKX364" s="249"/>
      <c r="AKY364" s="249"/>
      <c r="AKZ364" s="249"/>
      <c r="ALA364" s="249"/>
      <c r="ALB364" s="249"/>
      <c r="ALC364" s="249"/>
      <c r="ALD364" s="249"/>
      <c r="ALE364" s="249"/>
      <c r="ALF364" s="249"/>
      <c r="ALG364" s="249"/>
      <c r="ALH364" s="249"/>
      <c r="ALI364" s="249"/>
      <c r="ALJ364" s="249"/>
      <c r="ALK364" s="249"/>
      <c r="ALL364" s="249"/>
      <c r="ALM364" s="249"/>
      <c r="ALN364" s="249"/>
      <c r="ALO364" s="249"/>
      <c r="ALP364" s="249"/>
      <c r="ALQ364" s="249"/>
      <c r="ALR364" s="249"/>
      <c r="ALS364" s="249"/>
      <c r="ALT364" s="249"/>
      <c r="ALU364" s="249"/>
      <c r="ALV364" s="249"/>
      <c r="ALW364" s="249"/>
      <c r="ALX364" s="249"/>
      <c r="ALY364" s="249"/>
      <c r="ALZ364" s="249"/>
      <c r="AMA364" s="249"/>
      <c r="AMB364" s="249"/>
      <c r="AMC364" s="249"/>
      <c r="AMD364" s="249"/>
      <c r="AME364" s="249"/>
      <c r="AMF364" s="249"/>
      <c r="AMG364" s="249"/>
      <c r="AMH364" s="249"/>
      <c r="AMI364" s="249"/>
      <c r="AMJ364" s="249"/>
      <c r="AMK364" s="249"/>
      <c r="AML364" s="249"/>
      <c r="AMM364" s="249"/>
      <c r="AMN364" s="249"/>
      <c r="AMO364" s="249"/>
      <c r="AMP364" s="249"/>
      <c r="AMQ364" s="249"/>
      <c r="AMR364" s="249"/>
      <c r="AMS364" s="249"/>
      <c r="AMT364" s="249"/>
      <c r="AMU364" s="249"/>
      <c r="AMV364" s="249"/>
      <c r="AMW364" s="249"/>
      <c r="AMX364" s="249"/>
      <c r="AMY364" s="249"/>
      <c r="AMZ364" s="249"/>
      <c r="ANA364" s="249"/>
      <c r="ANB364" s="249"/>
      <c r="ANC364" s="249"/>
      <c r="AND364" s="249"/>
      <c r="ANE364" s="249"/>
      <c r="ANF364" s="249"/>
      <c r="ANG364" s="249"/>
      <c r="ANH364" s="249"/>
      <c r="ANI364" s="249"/>
      <c r="ANJ364" s="249"/>
      <c r="ANK364" s="249"/>
      <c r="ANL364" s="249"/>
      <c r="ANM364" s="249"/>
      <c r="ANN364" s="249"/>
      <c r="ANO364" s="249"/>
      <c r="ANP364" s="249"/>
      <c r="ANQ364" s="249"/>
      <c r="ANR364" s="249"/>
      <c r="ANS364" s="249"/>
      <c r="ANT364" s="249"/>
      <c r="ANU364" s="249"/>
      <c r="ANV364" s="249"/>
      <c r="ANW364" s="249"/>
      <c r="ANX364" s="249"/>
      <c r="ANY364" s="249"/>
      <c r="ANZ364" s="249"/>
      <c r="AOA364" s="249"/>
      <c r="AOB364" s="249"/>
      <c r="AOC364" s="249"/>
      <c r="AOD364" s="249"/>
      <c r="AOE364" s="249"/>
      <c r="AOF364" s="249"/>
      <c r="AOG364" s="249"/>
      <c r="AOH364" s="249"/>
      <c r="AOI364" s="249"/>
      <c r="AOJ364" s="249"/>
      <c r="AOK364" s="249"/>
      <c r="AOL364" s="249"/>
      <c r="AOM364" s="249"/>
      <c r="AON364" s="249"/>
      <c r="AOO364" s="249"/>
      <c r="AOP364" s="249"/>
      <c r="AOQ364" s="249"/>
      <c r="AOR364" s="249"/>
      <c r="AOS364" s="249"/>
      <c r="AOT364" s="249"/>
      <c r="AOU364" s="249"/>
      <c r="AOV364" s="249"/>
      <c r="AOW364" s="249"/>
      <c r="AOX364" s="249"/>
      <c r="AOY364" s="249"/>
      <c r="AOZ364" s="249"/>
      <c r="APA364" s="249"/>
      <c r="APB364" s="249"/>
      <c r="APC364" s="249"/>
      <c r="APD364" s="249"/>
      <c r="APE364" s="249"/>
      <c r="APF364" s="249"/>
      <c r="APG364" s="249"/>
      <c r="APH364" s="249"/>
      <c r="API364" s="249"/>
      <c r="APJ364" s="249"/>
      <c r="APK364" s="249"/>
      <c r="APL364" s="249"/>
      <c r="APM364" s="249"/>
      <c r="APN364" s="249"/>
      <c r="APO364" s="249"/>
      <c r="APP364" s="249"/>
    </row>
    <row r="365" spans="1:1108" s="252" customFormat="1">
      <c r="A365" s="42">
        <v>648</v>
      </c>
      <c r="B365" s="168">
        <v>351</v>
      </c>
      <c r="C365" s="102" t="s">
        <v>599</v>
      </c>
      <c r="D365" s="174" t="s">
        <v>1747</v>
      </c>
      <c r="E365" s="74" t="s">
        <v>1748</v>
      </c>
      <c r="F365" s="302" t="s">
        <v>1822</v>
      </c>
      <c r="G365" s="310" t="s">
        <v>1821</v>
      </c>
      <c r="H365" s="310" t="s">
        <v>1824</v>
      </c>
      <c r="I365" s="310" t="s">
        <v>1823</v>
      </c>
      <c r="J365" s="173" t="s">
        <v>1825</v>
      </c>
      <c r="K365" s="173" t="s">
        <v>1826</v>
      </c>
      <c r="L365" s="74" t="s">
        <v>1755</v>
      </c>
      <c r="M365" s="10" t="s">
        <v>1756</v>
      </c>
      <c r="N365" s="74" t="s">
        <v>1789</v>
      </c>
      <c r="O365" s="177"/>
      <c r="P365" s="401"/>
      <c r="Q365" s="401" t="s">
        <v>0</v>
      </c>
      <c r="R365" s="401"/>
      <c r="S365" s="109" t="s">
        <v>0</v>
      </c>
      <c r="T365" s="109">
        <v>6.5</v>
      </c>
      <c r="U365" s="109" t="s">
        <v>0</v>
      </c>
      <c r="V365" s="109">
        <v>13</v>
      </c>
      <c r="W365" s="109" t="s">
        <v>0</v>
      </c>
      <c r="X365" s="109">
        <v>7</v>
      </c>
      <c r="Y365" s="109" t="s">
        <v>0</v>
      </c>
      <c r="Z365" s="109"/>
      <c r="AA365" s="109" t="s">
        <v>0</v>
      </c>
      <c r="AB365" s="109"/>
      <c r="AC365" s="109" t="s">
        <v>0</v>
      </c>
      <c r="AD365" s="109"/>
      <c r="AE365" s="109" t="s">
        <v>0</v>
      </c>
      <c r="AF365" s="77"/>
      <c r="AG365" s="78"/>
      <c r="AH365" s="78"/>
      <c r="AI365" s="77" t="s">
        <v>0</v>
      </c>
      <c r="AJ365" s="78"/>
      <c r="AK365" s="78"/>
      <c r="AL365" s="25" t="s">
        <v>11</v>
      </c>
      <c r="AM365" s="25"/>
      <c r="AN365" s="25"/>
      <c r="AO365" s="25"/>
      <c r="AP365" s="111">
        <v>1</v>
      </c>
      <c r="AQ365" s="111" t="s">
        <v>7</v>
      </c>
      <c r="AR365" s="83"/>
      <c r="AS365" s="83"/>
      <c r="AT365" s="265"/>
      <c r="AU365" s="266"/>
      <c r="AV365" s="266"/>
      <c r="AW365" s="74" t="s">
        <v>206</v>
      </c>
      <c r="AX365" s="74" t="s">
        <v>207</v>
      </c>
      <c r="AY365" s="74" t="s">
        <v>208</v>
      </c>
      <c r="AZ365" s="74" t="s">
        <v>209</v>
      </c>
      <c r="BA365" s="152" t="s">
        <v>12</v>
      </c>
      <c r="BB365" s="419" t="s">
        <v>1520</v>
      </c>
      <c r="BC365" s="419" t="s">
        <v>1521</v>
      </c>
      <c r="BD365" s="419" t="s">
        <v>1522</v>
      </c>
      <c r="BE365" s="95" t="s">
        <v>1748</v>
      </c>
      <c r="BF365" s="96" t="s">
        <v>1757</v>
      </c>
      <c r="BG365" s="96" t="s">
        <v>1758</v>
      </c>
      <c r="BH365" s="96" t="s">
        <v>1759</v>
      </c>
      <c r="BI365" s="249"/>
      <c r="BJ365" s="249"/>
      <c r="BK365" s="249"/>
      <c r="BL365" s="249"/>
      <c r="BM365" s="155" t="s">
        <v>215</v>
      </c>
      <c r="BN365" s="154" t="s">
        <v>216</v>
      </c>
      <c r="BO365" s="154" t="s">
        <v>217</v>
      </c>
      <c r="BP365" s="154" t="s">
        <v>218</v>
      </c>
      <c r="BQ365" s="154" t="s">
        <v>266</v>
      </c>
      <c r="BR365" s="154" t="s">
        <v>267</v>
      </c>
      <c r="BS365" s="121" t="s">
        <v>268</v>
      </c>
      <c r="BT365" s="121" t="s">
        <v>269</v>
      </c>
      <c r="BU365" s="121" t="s">
        <v>215</v>
      </c>
      <c r="BV365" s="121" t="s">
        <v>216</v>
      </c>
      <c r="BW365" s="121" t="s">
        <v>217</v>
      </c>
      <c r="BX365" s="121" t="s">
        <v>218</v>
      </c>
      <c r="BY365" s="121" t="s">
        <v>283</v>
      </c>
      <c r="BZ365" s="154"/>
      <c r="CA365" s="154"/>
      <c r="CB365" s="154"/>
      <c r="CC365" s="154"/>
      <c r="CD365" s="154"/>
      <c r="CE365" s="154"/>
      <c r="CF365" s="154"/>
      <c r="CG365" s="154"/>
      <c r="CH365" s="154"/>
      <c r="CI365" s="154"/>
      <c r="CJ365" s="154"/>
      <c r="CK365" s="91"/>
      <c r="CL365" s="91"/>
      <c r="CM365" s="91"/>
      <c r="CN365" s="91"/>
      <c r="CO365" s="91"/>
      <c r="CP365" s="91"/>
      <c r="CQ365" s="91"/>
      <c r="CR365" s="91"/>
      <c r="CS365" s="91"/>
      <c r="CT365" s="91"/>
      <c r="CU365" s="91"/>
      <c r="CV365" s="91"/>
      <c r="CW365" s="91"/>
      <c r="CX365" s="91"/>
      <c r="CY365" s="91"/>
      <c r="CZ365" s="91"/>
      <c r="DA365" s="92"/>
      <c r="DB365" s="92"/>
      <c r="DC365" s="92"/>
      <c r="DD365" s="92"/>
      <c r="DE365" s="91" t="s">
        <v>12</v>
      </c>
      <c r="DF365" s="92"/>
      <c r="DG365" s="91"/>
      <c r="DH365" s="91"/>
      <c r="DI365" s="92"/>
      <c r="DJ365" s="91"/>
      <c r="DK365" s="91"/>
      <c r="DL365" s="91"/>
      <c r="DM365" s="127" t="s">
        <v>283</v>
      </c>
      <c r="DN365" s="127" t="s">
        <v>283</v>
      </c>
      <c r="DO365" s="127" t="s">
        <v>283</v>
      </c>
      <c r="DP365" s="127"/>
      <c r="DQ365" s="91"/>
      <c r="DR365" s="91"/>
      <c r="DS365" s="91"/>
      <c r="DT365" s="91"/>
      <c r="DU365" s="91"/>
      <c r="DV365" s="91"/>
      <c r="DW365" s="91"/>
      <c r="DX365" s="91"/>
      <c r="DY365" s="91"/>
      <c r="DZ365" s="91"/>
      <c r="EA365" s="91"/>
      <c r="EB365" s="91"/>
      <c r="EC365" s="91"/>
      <c r="ED365" s="91"/>
      <c r="EE365" s="91"/>
      <c r="EF365" s="91"/>
      <c r="EG365" s="94"/>
      <c r="EH365" s="94"/>
      <c r="EI365" s="95"/>
      <c r="EJ365" s="95"/>
      <c r="EK365" s="96"/>
      <c r="EL365" s="74"/>
      <c r="EM365" s="74"/>
      <c r="EN365" s="137"/>
      <c r="EO365" s="185"/>
      <c r="EP365" s="185"/>
      <c r="EQ365" s="185" t="s">
        <v>1760</v>
      </c>
      <c r="ER365" s="185" t="s">
        <v>1761</v>
      </c>
      <c r="ES365" s="185" t="s">
        <v>1760</v>
      </c>
      <c r="ET365" s="185"/>
      <c r="EU365" s="185"/>
      <c r="EV365" s="137"/>
      <c r="EW365" s="137"/>
      <c r="EX365" s="356" t="s">
        <v>561</v>
      </c>
      <c r="EY365" s="356"/>
      <c r="EZ365" s="356" t="s">
        <v>648</v>
      </c>
      <c r="FA365" s="356" t="s">
        <v>1798</v>
      </c>
      <c r="FB365" s="356"/>
      <c r="FC365" s="356"/>
      <c r="FD365" s="356"/>
      <c r="FE365" s="356"/>
      <c r="FF365" s="248"/>
      <c r="FG365" s="248"/>
      <c r="FH365" s="248"/>
      <c r="FI365" s="240">
        <v>116228</v>
      </c>
      <c r="FJ365" s="409" t="s">
        <v>595</v>
      </c>
      <c r="FK365" s="240">
        <v>49124</v>
      </c>
      <c r="FL365" s="135">
        <v>1</v>
      </c>
      <c r="FM365" s="136"/>
      <c r="FN365" s="136"/>
      <c r="FO365" s="136"/>
      <c r="FP365" s="136"/>
      <c r="FQ365" s="136"/>
      <c r="FR365" s="136"/>
      <c r="FS365" s="136"/>
      <c r="FT365" s="136"/>
      <c r="FU365" s="136"/>
      <c r="FV365" s="136"/>
      <c r="FW365" s="249"/>
      <c r="FX365" s="249"/>
      <c r="FY365" s="249"/>
      <c r="FZ365" s="249"/>
      <c r="GA365" s="249"/>
      <c r="GB365" s="249"/>
      <c r="GC365" s="249"/>
      <c r="GD365" s="249"/>
      <c r="GE365" s="249"/>
      <c r="GF365" s="249"/>
      <c r="GG365" s="249"/>
      <c r="GH365" s="249"/>
      <c r="GI365" s="249"/>
      <c r="GJ365" s="249"/>
      <c r="GK365" s="249"/>
      <c r="GL365" s="249"/>
      <c r="GM365" s="249"/>
      <c r="GN365" s="249"/>
      <c r="GO365" s="249"/>
      <c r="GP365" s="249"/>
      <c r="GQ365" s="249"/>
      <c r="GR365" s="249"/>
      <c r="GS365" s="249"/>
      <c r="GT365" s="249"/>
      <c r="GU365" s="249"/>
      <c r="GV365" s="249"/>
      <c r="GW365" s="249"/>
      <c r="GX365" s="249"/>
      <c r="GY365" s="249"/>
      <c r="GZ365" s="249"/>
      <c r="HA365" s="249"/>
      <c r="HB365" s="249"/>
      <c r="HC365" s="249"/>
      <c r="HD365" s="249"/>
      <c r="HE365" s="249"/>
      <c r="HF365" s="249"/>
      <c r="HG365" s="249"/>
      <c r="HH365" s="249"/>
      <c r="HI365" s="249"/>
      <c r="HJ365" s="249"/>
      <c r="HK365" s="249"/>
      <c r="HL365" s="249"/>
      <c r="HM365" s="249"/>
      <c r="HN365" s="249"/>
      <c r="HO365" s="249"/>
      <c r="HP365" s="249"/>
      <c r="HQ365" s="249"/>
      <c r="HR365" s="249"/>
      <c r="HS365" s="249"/>
      <c r="HT365" s="249"/>
      <c r="HU365" s="249"/>
      <c r="HV365" s="249"/>
      <c r="HW365" s="249"/>
      <c r="HX365" s="249"/>
      <c r="HY365" s="249"/>
      <c r="HZ365" s="249"/>
      <c r="IA365" s="249"/>
      <c r="IB365" s="249"/>
      <c r="IC365" s="249"/>
      <c r="ID365" s="249"/>
      <c r="IE365" s="249"/>
      <c r="IF365" s="249"/>
      <c r="IG365" s="249"/>
      <c r="IH365" s="249"/>
      <c r="II365" s="249"/>
      <c r="IJ365" s="249"/>
      <c r="IK365" s="249"/>
      <c r="IL365" s="249"/>
      <c r="IM365" s="249"/>
      <c r="IN365" s="249"/>
      <c r="IO365" s="249"/>
      <c r="IP365" s="249"/>
      <c r="IQ365" s="249"/>
      <c r="IR365" s="249"/>
      <c r="IS365" s="249"/>
      <c r="IT365" s="249"/>
      <c r="IU365" s="249"/>
      <c r="IV365" s="249"/>
      <c r="IW365" s="249"/>
      <c r="IX365" s="249"/>
      <c r="IY365" s="249"/>
      <c r="IZ365" s="249"/>
      <c r="JA365" s="249"/>
      <c r="JB365" s="249"/>
      <c r="JC365" s="249"/>
      <c r="JD365" s="249"/>
      <c r="JE365" s="249"/>
      <c r="JF365" s="249"/>
      <c r="JG365" s="249"/>
      <c r="JH365" s="249"/>
      <c r="JI365" s="249"/>
      <c r="JJ365" s="249"/>
      <c r="JK365" s="249"/>
      <c r="JL365" s="249"/>
      <c r="JM365" s="249"/>
      <c r="JN365" s="249"/>
      <c r="JO365" s="249"/>
      <c r="JP365" s="249"/>
      <c r="JQ365" s="249"/>
      <c r="JR365" s="249"/>
      <c r="JS365" s="249"/>
      <c r="JT365" s="249"/>
      <c r="JU365" s="249"/>
      <c r="JV365" s="249"/>
      <c r="JW365" s="249"/>
      <c r="JX365" s="249"/>
      <c r="JY365" s="249"/>
      <c r="JZ365" s="249"/>
      <c r="KA365" s="249"/>
      <c r="KB365" s="249"/>
      <c r="KC365" s="249"/>
      <c r="KD365" s="249"/>
      <c r="KE365" s="249"/>
      <c r="KF365" s="249"/>
      <c r="KG365" s="249"/>
      <c r="KH365" s="249"/>
      <c r="KI365" s="249"/>
      <c r="KJ365" s="249"/>
      <c r="KK365" s="249"/>
      <c r="KL365" s="249"/>
      <c r="KM365" s="249"/>
      <c r="KN365" s="249"/>
      <c r="KO365" s="249"/>
      <c r="KP365" s="249"/>
      <c r="KQ365" s="249"/>
      <c r="KR365" s="249"/>
      <c r="KS365" s="249"/>
      <c r="KT365" s="249"/>
      <c r="KU365" s="249"/>
      <c r="KV365" s="249"/>
      <c r="KW365" s="249"/>
      <c r="KX365" s="249"/>
      <c r="KY365" s="249"/>
      <c r="KZ365" s="249"/>
      <c r="LA365" s="249"/>
      <c r="LB365" s="249"/>
      <c r="LC365" s="249"/>
      <c r="LD365" s="249"/>
      <c r="LE365" s="249"/>
      <c r="LF365" s="249"/>
      <c r="LG365" s="249"/>
      <c r="LH365" s="249"/>
      <c r="LI365" s="249"/>
      <c r="LJ365" s="249"/>
      <c r="LK365" s="249"/>
      <c r="LL365" s="249"/>
      <c r="LM365" s="249"/>
      <c r="LN365" s="249"/>
      <c r="LO365" s="249"/>
      <c r="LP365" s="249"/>
      <c r="LQ365" s="249"/>
      <c r="LR365" s="249"/>
      <c r="LS365" s="249"/>
      <c r="LT365" s="249"/>
      <c r="LU365" s="249"/>
      <c r="LV365" s="249"/>
      <c r="LW365" s="249"/>
      <c r="LX365" s="249"/>
      <c r="LY365" s="249"/>
      <c r="LZ365" s="249"/>
      <c r="MA365" s="249"/>
      <c r="MB365" s="249"/>
      <c r="MC365" s="249"/>
      <c r="MD365" s="249"/>
      <c r="ME365" s="249"/>
      <c r="MF365" s="249"/>
      <c r="MG365" s="249"/>
      <c r="MH365" s="249"/>
      <c r="MI365" s="249"/>
      <c r="MJ365" s="249"/>
      <c r="MK365" s="249"/>
      <c r="ML365" s="249"/>
      <c r="MM365" s="249"/>
      <c r="MN365" s="249"/>
      <c r="MO365" s="249"/>
      <c r="MP365" s="249"/>
      <c r="MQ365" s="249"/>
      <c r="MR365" s="249"/>
      <c r="MS365" s="249"/>
      <c r="MT365" s="249"/>
      <c r="MU365" s="249"/>
      <c r="MV365" s="249"/>
      <c r="MW365" s="249"/>
      <c r="MX365" s="249"/>
      <c r="MY365" s="249"/>
      <c r="MZ365" s="249"/>
      <c r="NA365" s="249"/>
      <c r="NB365" s="249"/>
      <c r="NC365" s="249"/>
      <c r="ND365" s="249"/>
      <c r="NE365" s="249"/>
      <c r="NF365" s="249"/>
      <c r="NG365" s="249"/>
      <c r="NH365" s="249"/>
      <c r="NI365" s="249"/>
      <c r="NJ365" s="249"/>
      <c r="NK365" s="249"/>
      <c r="NL365" s="249"/>
      <c r="NM365" s="249"/>
      <c r="NN365" s="249"/>
      <c r="NO365" s="249"/>
      <c r="NP365" s="249"/>
      <c r="NQ365" s="249"/>
      <c r="NR365" s="249"/>
      <c r="NS365" s="249"/>
      <c r="NT365" s="249"/>
      <c r="NU365" s="249"/>
      <c r="NV365" s="249"/>
      <c r="NW365" s="249"/>
      <c r="NX365" s="249"/>
      <c r="NY365" s="249"/>
      <c r="NZ365" s="249"/>
      <c r="OA365" s="249"/>
      <c r="OB365" s="249"/>
      <c r="OC365" s="249"/>
      <c r="OD365" s="249"/>
      <c r="OE365" s="249"/>
      <c r="OF365" s="249"/>
      <c r="OG365" s="249"/>
      <c r="OH365" s="249"/>
      <c r="OI365" s="249"/>
      <c r="OJ365" s="249"/>
      <c r="OK365" s="249"/>
      <c r="OL365" s="249"/>
      <c r="OM365" s="249"/>
      <c r="ON365" s="249"/>
      <c r="OO365" s="249"/>
      <c r="OP365" s="249"/>
      <c r="OQ365" s="249"/>
      <c r="OR365" s="249"/>
      <c r="OS365" s="249"/>
      <c r="OT365" s="249"/>
      <c r="OU365" s="249"/>
      <c r="OV365" s="249"/>
      <c r="OW365" s="249"/>
      <c r="OX365" s="249"/>
      <c r="OY365" s="249"/>
      <c r="OZ365" s="249"/>
      <c r="PA365" s="249"/>
      <c r="PB365" s="249"/>
      <c r="PC365" s="249"/>
      <c r="PD365" s="249"/>
      <c r="PE365" s="249"/>
      <c r="PF365" s="249"/>
      <c r="PG365" s="249"/>
      <c r="PH365" s="249"/>
      <c r="PI365" s="249"/>
      <c r="PJ365" s="249"/>
      <c r="PK365" s="249"/>
      <c r="PL365" s="249"/>
      <c r="PM365" s="249"/>
      <c r="PN365" s="249"/>
      <c r="PO365" s="249"/>
      <c r="PP365" s="249"/>
      <c r="PQ365" s="249"/>
      <c r="PR365" s="249"/>
      <c r="PS365" s="249"/>
      <c r="PT365" s="249"/>
      <c r="PU365" s="249"/>
      <c r="PV365" s="249"/>
      <c r="PW365" s="249"/>
      <c r="PX365" s="249"/>
      <c r="PY365" s="249"/>
      <c r="PZ365" s="249"/>
      <c r="QA365" s="249"/>
      <c r="QB365" s="249"/>
      <c r="QC365" s="249"/>
      <c r="QD365" s="249"/>
      <c r="QE365" s="249"/>
      <c r="QF365" s="249"/>
      <c r="QG365" s="249"/>
      <c r="QH365" s="249"/>
      <c r="QI365" s="249"/>
      <c r="QJ365" s="249"/>
      <c r="QK365" s="249"/>
      <c r="QL365" s="249"/>
      <c r="QM365" s="249"/>
      <c r="QN365" s="249"/>
      <c r="QO365" s="249"/>
      <c r="QP365" s="249"/>
      <c r="QQ365" s="249"/>
      <c r="QR365" s="249"/>
      <c r="QS365" s="249"/>
      <c r="QT365" s="249"/>
      <c r="QU365" s="249"/>
      <c r="QV365" s="249"/>
      <c r="QW365" s="249"/>
      <c r="QX365" s="249"/>
      <c r="QY365" s="249"/>
      <c r="QZ365" s="249"/>
      <c r="RA365" s="249"/>
      <c r="RB365" s="249"/>
      <c r="RC365" s="249"/>
      <c r="RD365" s="249"/>
      <c r="RE365" s="249"/>
      <c r="RF365" s="249"/>
      <c r="RG365" s="249"/>
      <c r="RH365" s="249"/>
      <c r="RI365" s="249"/>
      <c r="RJ365" s="249"/>
      <c r="RK365" s="249"/>
      <c r="RL365" s="249"/>
      <c r="RM365" s="249"/>
      <c r="RN365" s="249"/>
      <c r="RO365" s="249"/>
      <c r="RP365" s="249"/>
      <c r="RQ365" s="249"/>
      <c r="RR365" s="249"/>
      <c r="RS365" s="249"/>
      <c r="RT365" s="249"/>
      <c r="RU365" s="249"/>
      <c r="RV365" s="249"/>
      <c r="RW365" s="249"/>
      <c r="RX365" s="249"/>
      <c r="RY365" s="249"/>
      <c r="RZ365" s="249"/>
      <c r="SA365" s="249"/>
      <c r="SB365" s="249"/>
      <c r="SC365" s="249"/>
      <c r="SD365" s="249"/>
      <c r="SE365" s="249"/>
      <c r="SF365" s="249"/>
      <c r="SG365" s="249"/>
      <c r="SH365" s="249"/>
      <c r="SI365" s="249"/>
      <c r="SJ365" s="249"/>
      <c r="SK365" s="249"/>
      <c r="SL365" s="249"/>
      <c r="SM365" s="249"/>
      <c r="SN365" s="249"/>
      <c r="SO365" s="249"/>
      <c r="SP365" s="249"/>
      <c r="SQ365" s="249"/>
      <c r="SR365" s="249"/>
      <c r="SS365" s="249"/>
      <c r="ST365" s="249"/>
      <c r="SU365" s="249"/>
      <c r="SV365" s="249"/>
      <c r="SW365" s="249"/>
      <c r="SX365" s="249"/>
      <c r="SY365" s="249"/>
      <c r="SZ365" s="249"/>
      <c r="TA365" s="249"/>
      <c r="TB365" s="249"/>
      <c r="TC365" s="249"/>
      <c r="TD365" s="249"/>
      <c r="TE365" s="249"/>
      <c r="TF365" s="249"/>
      <c r="TG365" s="249"/>
      <c r="TH365" s="249"/>
      <c r="TI365" s="249"/>
      <c r="TJ365" s="249"/>
      <c r="TK365" s="249"/>
      <c r="TL365" s="249"/>
      <c r="TM365" s="249"/>
      <c r="TN365" s="249"/>
      <c r="TO365" s="249"/>
      <c r="TP365" s="249"/>
      <c r="TQ365" s="249"/>
      <c r="TR365" s="249"/>
      <c r="TS365" s="249"/>
      <c r="TT365" s="249"/>
      <c r="TU365" s="249"/>
      <c r="TV365" s="249"/>
      <c r="TW365" s="249"/>
      <c r="TX365" s="249"/>
      <c r="TY365" s="249"/>
      <c r="TZ365" s="249"/>
      <c r="UA365" s="249"/>
      <c r="UB365" s="249"/>
      <c r="UC365" s="249"/>
      <c r="UD365" s="249"/>
      <c r="UE365" s="249"/>
      <c r="UF365" s="249"/>
      <c r="UG365" s="249"/>
      <c r="UH365" s="249"/>
      <c r="UI365" s="249"/>
      <c r="UJ365" s="249"/>
      <c r="UK365" s="249"/>
      <c r="UL365" s="249"/>
      <c r="UM365" s="249"/>
      <c r="UN365" s="249"/>
      <c r="UO365" s="249"/>
      <c r="UP365" s="249"/>
      <c r="UQ365" s="249"/>
      <c r="UR365" s="249"/>
      <c r="US365" s="249"/>
      <c r="UT365" s="249"/>
      <c r="UU365" s="249"/>
      <c r="UV365" s="249"/>
      <c r="UW365" s="249"/>
      <c r="UX365" s="249"/>
      <c r="UY365" s="249"/>
      <c r="UZ365" s="249"/>
      <c r="VA365" s="249"/>
      <c r="VB365" s="249"/>
      <c r="VC365" s="249"/>
      <c r="VD365" s="249"/>
      <c r="VE365" s="249"/>
      <c r="VF365" s="249"/>
      <c r="VG365" s="249"/>
      <c r="VH365" s="249"/>
      <c r="VI365" s="249"/>
      <c r="VJ365" s="249"/>
      <c r="VK365" s="249"/>
      <c r="VL365" s="249"/>
      <c r="VM365" s="249"/>
      <c r="VN365" s="249"/>
      <c r="VO365" s="249"/>
      <c r="VP365" s="249"/>
      <c r="VQ365" s="249"/>
      <c r="VR365" s="249"/>
      <c r="VS365" s="249"/>
      <c r="VT365" s="249"/>
      <c r="VU365" s="249"/>
      <c r="VV365" s="249"/>
      <c r="VW365" s="249"/>
      <c r="VX365" s="249"/>
      <c r="VY365" s="249"/>
      <c r="VZ365" s="249"/>
      <c r="WA365" s="249"/>
      <c r="WB365" s="249"/>
      <c r="WC365" s="249"/>
      <c r="WD365" s="249"/>
      <c r="WE365" s="249"/>
      <c r="WF365" s="249"/>
      <c r="WG365" s="249"/>
      <c r="WH365" s="249"/>
      <c r="WI365" s="249"/>
      <c r="WJ365" s="249"/>
      <c r="WK365" s="249"/>
      <c r="WL365" s="249"/>
      <c r="WM365" s="249"/>
      <c r="WN365" s="249"/>
      <c r="WO365" s="249"/>
      <c r="WP365" s="249"/>
      <c r="WQ365" s="249"/>
      <c r="WR365" s="249"/>
      <c r="WS365" s="249"/>
      <c r="WT365" s="249"/>
      <c r="WU365" s="249"/>
      <c r="WV365" s="249"/>
      <c r="WW365" s="249"/>
      <c r="WX365" s="249"/>
      <c r="WY365" s="249"/>
      <c r="WZ365" s="249"/>
      <c r="XA365" s="249"/>
      <c r="XB365" s="249"/>
      <c r="XC365" s="249"/>
      <c r="XD365" s="249"/>
      <c r="XE365" s="249"/>
      <c r="XF365" s="249"/>
      <c r="XG365" s="249"/>
      <c r="XH365" s="249"/>
      <c r="XI365" s="249"/>
      <c r="XJ365" s="249"/>
      <c r="XK365" s="249"/>
      <c r="XL365" s="249"/>
      <c r="XM365" s="249"/>
      <c r="XN365" s="249"/>
      <c r="XO365" s="249"/>
      <c r="XP365" s="249"/>
      <c r="XQ365" s="249"/>
      <c r="XR365" s="249"/>
      <c r="XS365" s="249"/>
      <c r="XT365" s="249"/>
      <c r="XU365" s="249"/>
      <c r="XV365" s="249"/>
      <c r="XW365" s="249"/>
      <c r="XX365" s="249"/>
      <c r="XY365" s="249"/>
      <c r="XZ365" s="249"/>
      <c r="YA365" s="249"/>
      <c r="YB365" s="249"/>
      <c r="YC365" s="249"/>
      <c r="YD365" s="249"/>
      <c r="YE365" s="249"/>
      <c r="YF365" s="249"/>
      <c r="YG365" s="249"/>
      <c r="YH365" s="249"/>
      <c r="YI365" s="249"/>
      <c r="YJ365" s="249"/>
      <c r="YK365" s="249"/>
      <c r="YL365" s="249"/>
      <c r="YM365" s="249"/>
      <c r="YN365" s="249"/>
      <c r="YO365" s="249"/>
      <c r="YP365" s="249"/>
      <c r="YQ365" s="249"/>
      <c r="YR365" s="249"/>
      <c r="YS365" s="249"/>
      <c r="YT365" s="249"/>
      <c r="YU365" s="249"/>
      <c r="YV365" s="249"/>
      <c r="YW365" s="249"/>
      <c r="YX365" s="249"/>
      <c r="YY365" s="249"/>
      <c r="YZ365" s="249"/>
      <c r="ZA365" s="249"/>
      <c r="ZB365" s="249"/>
      <c r="ZC365" s="249"/>
      <c r="ZD365" s="249"/>
      <c r="ZE365" s="249"/>
      <c r="ZF365" s="249"/>
      <c r="ZG365" s="249"/>
      <c r="ZH365" s="249"/>
      <c r="ZI365" s="249"/>
      <c r="ZJ365" s="249"/>
      <c r="ZK365" s="249"/>
      <c r="ZL365" s="249"/>
      <c r="ZM365" s="249"/>
      <c r="ZN365" s="249"/>
      <c r="ZO365" s="249"/>
      <c r="ZP365" s="249"/>
      <c r="ZQ365" s="249"/>
      <c r="ZR365" s="249"/>
      <c r="ZS365" s="249"/>
      <c r="ZT365" s="249"/>
      <c r="ZU365" s="249"/>
      <c r="ZV365" s="249"/>
      <c r="ZW365" s="249"/>
      <c r="ZX365" s="249"/>
      <c r="ZY365" s="249"/>
      <c r="ZZ365" s="249"/>
      <c r="AAA365" s="249"/>
      <c r="AAB365" s="249"/>
      <c r="AAC365" s="249"/>
      <c r="AAD365" s="249"/>
      <c r="AAE365" s="249"/>
      <c r="AAF365" s="249"/>
      <c r="AAG365" s="249"/>
      <c r="AAH365" s="249"/>
      <c r="AAI365" s="249"/>
      <c r="AAJ365" s="249"/>
      <c r="AAK365" s="249"/>
      <c r="AAL365" s="249"/>
      <c r="AAM365" s="249"/>
      <c r="AAN365" s="249"/>
      <c r="AAO365" s="249"/>
      <c r="AAP365" s="249"/>
      <c r="AAQ365" s="249"/>
      <c r="AAR365" s="249"/>
      <c r="AAS365" s="249"/>
      <c r="AAT365" s="249"/>
      <c r="AAU365" s="249"/>
      <c r="AAV365" s="249"/>
      <c r="AAW365" s="249"/>
      <c r="AAX365" s="249"/>
      <c r="AAY365" s="249"/>
      <c r="AAZ365" s="249"/>
      <c r="ABA365" s="249"/>
      <c r="ABB365" s="249"/>
      <c r="ABC365" s="249"/>
      <c r="ABD365" s="249"/>
      <c r="ABE365" s="249"/>
      <c r="ABF365" s="249"/>
      <c r="ABG365" s="249"/>
      <c r="ABH365" s="249"/>
      <c r="ABI365" s="249"/>
      <c r="ABJ365" s="249"/>
      <c r="ABK365" s="249"/>
      <c r="ABL365" s="249"/>
      <c r="ABM365" s="249"/>
      <c r="ABN365" s="249"/>
      <c r="ABO365" s="249"/>
      <c r="ABP365" s="249"/>
      <c r="ABQ365" s="249"/>
      <c r="ABR365" s="249"/>
      <c r="ABS365" s="249"/>
      <c r="ABT365" s="249"/>
      <c r="ABU365" s="249"/>
      <c r="ABV365" s="249"/>
      <c r="ABW365" s="249"/>
      <c r="ABX365" s="249"/>
      <c r="ABY365" s="249"/>
      <c r="ABZ365" s="249"/>
      <c r="ACA365" s="249"/>
      <c r="ACB365" s="249"/>
      <c r="ACC365" s="249"/>
      <c r="ACD365" s="249"/>
      <c r="ACE365" s="249"/>
      <c r="ACF365" s="249"/>
      <c r="ACG365" s="249"/>
      <c r="ACH365" s="249"/>
      <c r="ACI365" s="249"/>
      <c r="ACJ365" s="249"/>
      <c r="ACK365" s="249"/>
      <c r="ACL365" s="249"/>
      <c r="ACM365" s="249"/>
      <c r="ACN365" s="249"/>
      <c r="ACO365" s="249"/>
      <c r="ACP365" s="249"/>
      <c r="ACQ365" s="249"/>
      <c r="ACR365" s="249"/>
      <c r="ACS365" s="249"/>
      <c r="ACT365" s="249"/>
      <c r="ACU365" s="249"/>
      <c r="ACV365" s="249"/>
      <c r="ACW365" s="249"/>
      <c r="ACX365" s="249"/>
      <c r="ACY365" s="249"/>
      <c r="ACZ365" s="249"/>
      <c r="ADA365" s="249"/>
      <c r="ADB365" s="249"/>
      <c r="ADC365" s="249"/>
      <c r="ADD365" s="249"/>
      <c r="ADE365" s="249"/>
      <c r="ADF365" s="249"/>
      <c r="ADG365" s="249"/>
      <c r="ADH365" s="249"/>
      <c r="ADI365" s="249"/>
      <c r="ADJ365" s="249"/>
      <c r="ADK365" s="249"/>
      <c r="ADL365" s="249"/>
      <c r="ADM365" s="249"/>
      <c r="ADN365" s="249"/>
      <c r="ADO365" s="249"/>
      <c r="ADP365" s="249"/>
      <c r="ADQ365" s="249"/>
      <c r="ADR365" s="249"/>
      <c r="ADS365" s="249"/>
      <c r="ADT365" s="249"/>
      <c r="ADU365" s="249"/>
      <c r="ADV365" s="249"/>
      <c r="ADW365" s="249"/>
      <c r="ADX365" s="249"/>
      <c r="ADY365" s="249"/>
      <c r="ADZ365" s="249"/>
      <c r="AEA365" s="249"/>
      <c r="AEB365" s="249"/>
      <c r="AEC365" s="249"/>
      <c r="AED365" s="249"/>
      <c r="AEE365" s="249"/>
      <c r="AEF365" s="249"/>
      <c r="AEG365" s="249"/>
      <c r="AEH365" s="249"/>
      <c r="AEI365" s="249"/>
      <c r="AEJ365" s="249"/>
      <c r="AEK365" s="249"/>
      <c r="AEL365" s="249"/>
      <c r="AEM365" s="249"/>
      <c r="AEN365" s="249"/>
      <c r="AEO365" s="249"/>
      <c r="AEP365" s="249"/>
      <c r="AEQ365" s="249"/>
      <c r="AER365" s="249"/>
      <c r="AES365" s="249"/>
      <c r="AET365" s="249"/>
      <c r="AEU365" s="249"/>
      <c r="AEV365" s="249"/>
      <c r="AEW365" s="249"/>
      <c r="AEX365" s="249"/>
      <c r="AEY365" s="249"/>
      <c r="AEZ365" s="249"/>
      <c r="AFA365" s="249"/>
      <c r="AFB365" s="249"/>
      <c r="AFC365" s="249"/>
      <c r="AFD365" s="249"/>
      <c r="AFE365" s="249"/>
      <c r="AFF365" s="249"/>
      <c r="AFG365" s="249"/>
      <c r="AFH365" s="249"/>
      <c r="AFI365" s="249"/>
      <c r="AFJ365" s="249"/>
      <c r="AFK365" s="249"/>
      <c r="AFL365" s="249"/>
      <c r="AFM365" s="249"/>
      <c r="AFN365" s="249"/>
      <c r="AFO365" s="249"/>
      <c r="AFP365" s="249"/>
      <c r="AFQ365" s="249"/>
      <c r="AFR365" s="249"/>
      <c r="AFS365" s="249"/>
      <c r="AFT365" s="249"/>
      <c r="AFU365" s="249"/>
      <c r="AFV365" s="249"/>
      <c r="AFW365" s="249"/>
      <c r="AFX365" s="249"/>
      <c r="AFY365" s="249"/>
      <c r="AFZ365" s="249"/>
      <c r="AGA365" s="249"/>
      <c r="AGB365" s="249"/>
      <c r="AGC365" s="249"/>
      <c r="AGD365" s="249"/>
      <c r="AGE365" s="249"/>
      <c r="AGF365" s="249"/>
      <c r="AGG365" s="249"/>
      <c r="AGH365" s="249"/>
      <c r="AGI365" s="249"/>
      <c r="AGJ365" s="249"/>
      <c r="AGK365" s="249"/>
      <c r="AGL365" s="249"/>
      <c r="AGM365" s="249"/>
      <c r="AGN365" s="249"/>
      <c r="AGO365" s="249"/>
      <c r="AGP365" s="249"/>
      <c r="AGQ365" s="249"/>
      <c r="AGR365" s="249"/>
      <c r="AGS365" s="249"/>
      <c r="AGT365" s="249"/>
      <c r="AGU365" s="249"/>
      <c r="AGV365" s="249"/>
      <c r="AGW365" s="249"/>
      <c r="AGX365" s="249"/>
      <c r="AGY365" s="249"/>
      <c r="AGZ365" s="249"/>
      <c r="AHA365" s="249"/>
      <c r="AHB365" s="249"/>
      <c r="AHC365" s="249"/>
      <c r="AHD365" s="249"/>
      <c r="AHE365" s="249"/>
      <c r="AHF365" s="249"/>
      <c r="AHG365" s="249"/>
      <c r="AHH365" s="249"/>
      <c r="AHI365" s="249"/>
      <c r="AHJ365" s="249"/>
      <c r="AHK365" s="249"/>
      <c r="AHL365" s="249"/>
      <c r="AHM365" s="249"/>
      <c r="AHN365" s="249"/>
      <c r="AHO365" s="249"/>
      <c r="AHP365" s="249"/>
      <c r="AHQ365" s="249"/>
      <c r="AHR365" s="249"/>
      <c r="AHS365" s="249"/>
      <c r="AHT365" s="249"/>
      <c r="AHU365" s="249"/>
      <c r="AHV365" s="249"/>
      <c r="AHW365" s="249"/>
      <c r="AHX365" s="249"/>
      <c r="AHY365" s="249"/>
      <c r="AHZ365" s="249"/>
      <c r="AIA365" s="249"/>
      <c r="AIB365" s="249"/>
      <c r="AIC365" s="249"/>
      <c r="AID365" s="249"/>
      <c r="AIE365" s="249"/>
      <c r="AIF365" s="249"/>
      <c r="AIG365" s="249"/>
      <c r="AIH365" s="249"/>
      <c r="AII365" s="249"/>
      <c r="AIJ365" s="249"/>
      <c r="AIK365" s="249"/>
      <c r="AIL365" s="249"/>
      <c r="AIM365" s="249"/>
      <c r="AIN365" s="249"/>
      <c r="AIO365" s="249"/>
      <c r="AIP365" s="249"/>
      <c r="AIQ365" s="249"/>
      <c r="AIR365" s="249"/>
      <c r="AIS365" s="249"/>
      <c r="AIT365" s="249"/>
      <c r="AIU365" s="249"/>
      <c r="AIV365" s="249"/>
      <c r="AIW365" s="249"/>
      <c r="AIX365" s="249"/>
      <c r="AIY365" s="249"/>
      <c r="AIZ365" s="249"/>
      <c r="AJA365" s="249"/>
      <c r="AJB365" s="249"/>
      <c r="AJC365" s="249"/>
      <c r="AJD365" s="249"/>
      <c r="AJE365" s="249"/>
      <c r="AJF365" s="249"/>
      <c r="AJG365" s="249"/>
      <c r="AJH365" s="249"/>
      <c r="AJI365" s="249"/>
      <c r="AJJ365" s="249"/>
      <c r="AJK365" s="249"/>
      <c r="AJL365" s="249"/>
      <c r="AJM365" s="249"/>
      <c r="AJN365" s="249"/>
      <c r="AJO365" s="249"/>
      <c r="AJP365" s="249"/>
      <c r="AJQ365" s="249"/>
      <c r="AJR365" s="249"/>
      <c r="AJS365" s="249"/>
      <c r="AJT365" s="249"/>
      <c r="AJU365" s="249"/>
      <c r="AJV365" s="249"/>
      <c r="AJW365" s="249"/>
      <c r="AJX365" s="249"/>
      <c r="AJY365" s="249"/>
      <c r="AJZ365" s="249"/>
      <c r="AKA365" s="249"/>
      <c r="AKB365" s="249"/>
      <c r="AKC365" s="249"/>
      <c r="AKD365" s="249"/>
      <c r="AKE365" s="249"/>
      <c r="AKF365" s="249"/>
      <c r="AKG365" s="249"/>
      <c r="AKH365" s="249"/>
      <c r="AKI365" s="249"/>
      <c r="AKJ365" s="249"/>
      <c r="AKK365" s="249"/>
      <c r="AKL365" s="249"/>
      <c r="AKM365" s="249"/>
      <c r="AKN365" s="249"/>
      <c r="AKO365" s="249"/>
      <c r="AKP365" s="249"/>
      <c r="AKQ365" s="249"/>
      <c r="AKR365" s="249"/>
      <c r="AKS365" s="249"/>
      <c r="AKT365" s="249"/>
      <c r="AKU365" s="249"/>
      <c r="AKV365" s="249"/>
      <c r="AKW365" s="249"/>
      <c r="AKX365" s="249"/>
      <c r="AKY365" s="249"/>
      <c r="AKZ365" s="249"/>
      <c r="ALA365" s="249"/>
      <c r="ALB365" s="249"/>
      <c r="ALC365" s="249"/>
      <c r="ALD365" s="249"/>
      <c r="ALE365" s="249"/>
      <c r="ALF365" s="249"/>
      <c r="ALG365" s="249"/>
      <c r="ALH365" s="249"/>
      <c r="ALI365" s="249"/>
      <c r="ALJ365" s="249"/>
      <c r="ALK365" s="249"/>
      <c r="ALL365" s="249"/>
      <c r="ALM365" s="249"/>
      <c r="ALN365" s="249"/>
      <c r="ALO365" s="249"/>
      <c r="ALP365" s="249"/>
      <c r="ALQ365" s="249"/>
      <c r="ALR365" s="249"/>
      <c r="ALS365" s="249"/>
      <c r="ALT365" s="249"/>
      <c r="ALU365" s="249"/>
      <c r="ALV365" s="249"/>
      <c r="ALW365" s="249"/>
      <c r="ALX365" s="249"/>
      <c r="ALY365" s="249"/>
      <c r="ALZ365" s="249"/>
      <c r="AMA365" s="249"/>
      <c r="AMB365" s="249"/>
      <c r="AMC365" s="249"/>
      <c r="AMD365" s="249"/>
      <c r="AME365" s="249"/>
      <c r="AMF365" s="249"/>
      <c r="AMG365" s="249"/>
      <c r="AMH365" s="249"/>
      <c r="AMI365" s="249"/>
      <c r="AMJ365" s="249"/>
      <c r="AMK365" s="249"/>
      <c r="AML365" s="249"/>
      <c r="AMM365" s="249"/>
      <c r="AMN365" s="249"/>
      <c r="AMO365" s="249"/>
      <c r="AMP365" s="249"/>
      <c r="AMQ365" s="249"/>
      <c r="AMR365" s="249"/>
      <c r="AMS365" s="249"/>
      <c r="AMT365" s="249"/>
      <c r="AMU365" s="249"/>
      <c r="AMV365" s="249"/>
      <c r="AMW365" s="249"/>
      <c r="AMX365" s="249"/>
      <c r="AMY365" s="249"/>
      <c r="AMZ365" s="249"/>
      <c r="ANA365" s="249"/>
      <c r="ANB365" s="249"/>
      <c r="ANC365" s="249"/>
      <c r="AND365" s="249"/>
      <c r="ANE365" s="249"/>
      <c r="ANF365" s="249"/>
      <c r="ANG365" s="249"/>
      <c r="ANH365" s="249"/>
      <c r="ANI365" s="249"/>
      <c r="ANJ365" s="249"/>
      <c r="ANK365" s="249"/>
      <c r="ANL365" s="249"/>
      <c r="ANM365" s="249"/>
      <c r="ANN365" s="249"/>
      <c r="ANO365" s="249"/>
      <c r="ANP365" s="249"/>
      <c r="ANQ365" s="249"/>
      <c r="ANR365" s="249"/>
      <c r="ANS365" s="249"/>
      <c r="ANT365" s="249"/>
      <c r="ANU365" s="249"/>
      <c r="ANV365" s="249"/>
      <c r="ANW365" s="249"/>
      <c r="ANX365" s="249"/>
      <c r="ANY365" s="249"/>
      <c r="ANZ365" s="249"/>
      <c r="AOA365" s="249"/>
      <c r="AOB365" s="249"/>
      <c r="AOC365" s="249"/>
      <c r="AOD365" s="249"/>
      <c r="AOE365" s="249"/>
      <c r="AOF365" s="249"/>
      <c r="AOG365" s="249"/>
      <c r="AOH365" s="249"/>
      <c r="AOI365" s="249"/>
      <c r="AOJ365" s="249"/>
      <c r="AOK365" s="249"/>
      <c r="AOL365" s="249"/>
      <c r="AOM365" s="249"/>
      <c r="AON365" s="249"/>
      <c r="AOO365" s="249"/>
      <c r="AOP365" s="249"/>
      <c r="AOQ365" s="249"/>
      <c r="AOR365" s="249"/>
      <c r="AOS365" s="249"/>
      <c r="AOT365" s="249"/>
      <c r="AOU365" s="249"/>
      <c r="AOV365" s="249"/>
      <c r="AOW365" s="249"/>
      <c r="AOX365" s="249"/>
      <c r="AOY365" s="249"/>
      <c r="AOZ365" s="249"/>
      <c r="APA365" s="249"/>
      <c r="APB365" s="249"/>
      <c r="APC365" s="249"/>
      <c r="APD365" s="249"/>
      <c r="APE365" s="249"/>
      <c r="APF365" s="249"/>
      <c r="APG365" s="249"/>
      <c r="APH365" s="249"/>
      <c r="API365" s="249"/>
      <c r="APJ365" s="249"/>
      <c r="APK365" s="249"/>
      <c r="APL365" s="249"/>
      <c r="APM365" s="249"/>
      <c r="APN365" s="249"/>
      <c r="APO365" s="249"/>
      <c r="APP365" s="249"/>
    </row>
    <row r="366" spans="1:1108" s="235" customFormat="1">
      <c r="A366" s="422">
        <v>9999</v>
      </c>
      <c r="B366" s="423">
        <v>16.2</v>
      </c>
      <c r="C366" s="102" t="s">
        <v>1827</v>
      </c>
      <c r="D366" s="424">
        <v>1052</v>
      </c>
      <c r="E366" s="425" t="s">
        <v>192</v>
      </c>
      <c r="F366" s="427" t="s">
        <v>337</v>
      </c>
      <c r="G366" s="426" t="s">
        <v>336</v>
      </c>
      <c r="H366" s="426" t="s">
        <v>339</v>
      </c>
      <c r="I366" s="426" t="s">
        <v>338</v>
      </c>
      <c r="J366" s="173" t="s">
        <v>340</v>
      </c>
      <c r="K366" s="173" t="s">
        <v>341</v>
      </c>
      <c r="L366" s="140" t="s">
        <v>342</v>
      </c>
      <c r="M366" s="10" t="s">
        <v>343</v>
      </c>
      <c r="N366" s="141" t="s">
        <v>201</v>
      </c>
      <c r="O366" s="142"/>
      <c r="P366" s="428">
        <v>89</v>
      </c>
      <c r="Q366" s="429" t="s">
        <v>0</v>
      </c>
      <c r="R366" s="428">
        <v>89</v>
      </c>
      <c r="S366" s="429" t="s">
        <v>0</v>
      </c>
      <c r="T366" s="428">
        <v>2.5</v>
      </c>
      <c r="U366" s="429" t="s">
        <v>0</v>
      </c>
      <c r="V366" s="428">
        <v>12</v>
      </c>
      <c r="W366" s="429" t="s">
        <v>0</v>
      </c>
      <c r="X366" s="428">
        <v>7</v>
      </c>
      <c r="Y366" s="429" t="s">
        <v>0</v>
      </c>
      <c r="Z366" s="428">
        <v>5</v>
      </c>
      <c r="AA366" s="429" t="s">
        <v>0</v>
      </c>
      <c r="AB366" s="428"/>
      <c r="AC366" s="429" t="s">
        <v>0</v>
      </c>
      <c r="AD366" s="428"/>
      <c r="AE366" s="429" t="s">
        <v>0</v>
      </c>
      <c r="AF366" s="428">
        <v>4.5</v>
      </c>
      <c r="AG366" s="430">
        <v>8</v>
      </c>
      <c r="AH366" s="430" t="s">
        <v>274</v>
      </c>
      <c r="AI366" s="429" t="s">
        <v>0</v>
      </c>
      <c r="AJ366" s="430"/>
      <c r="AK366" s="430"/>
      <c r="AL366" s="431" t="s">
        <v>11</v>
      </c>
      <c r="AM366" s="431"/>
      <c r="AN366" s="431"/>
      <c r="AO366" s="431"/>
      <c r="AP366" s="430">
        <v>25</v>
      </c>
      <c r="AQ366" s="432" t="s">
        <v>7</v>
      </c>
      <c r="AR366" s="433">
        <v>0.21</v>
      </c>
      <c r="AS366" s="434" t="s">
        <v>20</v>
      </c>
      <c r="AT366" s="433" t="s">
        <v>252</v>
      </c>
      <c r="AU366" s="433" t="s">
        <v>275</v>
      </c>
      <c r="AV366" s="433" t="s">
        <v>276</v>
      </c>
      <c r="AW366" s="435" t="s">
        <v>206</v>
      </c>
      <c r="AX366" s="435" t="s">
        <v>207</v>
      </c>
      <c r="AY366" s="435" t="s">
        <v>208</v>
      </c>
      <c r="AZ366" s="435" t="s">
        <v>209</v>
      </c>
      <c r="BA366" s="435" t="s">
        <v>210</v>
      </c>
      <c r="BB366" s="436" t="s">
        <v>211</v>
      </c>
      <c r="BC366" s="436" t="s">
        <v>212</v>
      </c>
      <c r="BD366" s="436" t="s">
        <v>213</v>
      </c>
      <c r="BE366" s="425" t="s">
        <v>192</v>
      </c>
      <c r="BF366" s="437" t="s">
        <v>214</v>
      </c>
      <c r="BG366" s="437" t="s">
        <v>4</v>
      </c>
      <c r="BH366" s="437" t="s">
        <v>166</v>
      </c>
      <c r="BI366" s="153"/>
      <c r="BJ366" s="153"/>
      <c r="BK366" s="153"/>
      <c r="BL366" s="153"/>
      <c r="BM366" s="155" t="s">
        <v>215</v>
      </c>
      <c r="BN366" s="154" t="s">
        <v>216</v>
      </c>
      <c r="BO366" s="154" t="s">
        <v>217</v>
      </c>
      <c r="BP366" s="154" t="s">
        <v>218</v>
      </c>
      <c r="BQ366" s="155" t="s">
        <v>219</v>
      </c>
      <c r="BR366" s="154" t="s">
        <v>220</v>
      </c>
      <c r="BS366" s="121" t="s">
        <v>221</v>
      </c>
      <c r="BT366" s="121" t="s">
        <v>222</v>
      </c>
      <c r="BU366" s="121" t="s">
        <v>215</v>
      </c>
      <c r="BV366" s="121" t="s">
        <v>216</v>
      </c>
      <c r="BW366" s="121" t="s">
        <v>217</v>
      </c>
      <c r="BX366" s="121" t="s">
        <v>218</v>
      </c>
      <c r="BY366" s="121" t="s">
        <v>223</v>
      </c>
      <c r="BZ366" s="154" t="s">
        <v>224</v>
      </c>
      <c r="CA366" s="154" t="s">
        <v>225</v>
      </c>
      <c r="CB366" s="154" t="s">
        <v>226</v>
      </c>
      <c r="CC366" s="155" t="s">
        <v>344</v>
      </c>
      <c r="CD366" s="155" t="s">
        <v>345</v>
      </c>
      <c r="CE366" s="155" t="s">
        <v>346</v>
      </c>
      <c r="CF366" s="155" t="s">
        <v>347</v>
      </c>
      <c r="CG366" s="245" t="s">
        <v>231</v>
      </c>
      <c r="CH366" s="154" t="s">
        <v>232</v>
      </c>
      <c r="CI366" s="156" t="s">
        <v>233</v>
      </c>
      <c r="CJ366" s="156" t="s">
        <v>234</v>
      </c>
      <c r="CK366" s="158"/>
      <c r="CL366" s="158"/>
      <c r="CM366" s="158"/>
      <c r="CN366" s="158"/>
      <c r="CO366" s="158"/>
      <c r="CP366" s="158"/>
      <c r="CQ366" s="158"/>
      <c r="CR366" s="158"/>
      <c r="CS366" s="158"/>
      <c r="CT366" s="158"/>
      <c r="CU366" s="158"/>
      <c r="CV366" s="158"/>
      <c r="CW366" s="158"/>
      <c r="CX366" s="158"/>
      <c r="CY366" s="158"/>
      <c r="CZ366" s="159"/>
      <c r="DA366" s="160"/>
      <c r="DB366" s="160"/>
      <c r="DC366" s="160"/>
      <c r="DD366" s="160"/>
      <c r="DE366" s="159" t="s">
        <v>235</v>
      </c>
      <c r="DF366" s="160"/>
      <c r="DG366" s="158"/>
      <c r="DH366" s="158"/>
      <c r="DI366" s="163" t="s">
        <v>236</v>
      </c>
      <c r="DJ366" s="91" t="s">
        <v>237</v>
      </c>
      <c r="DK366" s="91" t="s">
        <v>238</v>
      </c>
      <c r="DL366" s="91" t="s">
        <v>239</v>
      </c>
      <c r="DM366" s="127" t="s">
        <v>223</v>
      </c>
      <c r="DN366" s="127" t="s">
        <v>224</v>
      </c>
      <c r="DO366" s="127" t="s">
        <v>225</v>
      </c>
      <c r="DP366" s="127" t="s">
        <v>240</v>
      </c>
      <c r="DQ366" s="91"/>
      <c r="DR366" s="91"/>
      <c r="DS366" s="91"/>
      <c r="DT366" s="91"/>
      <c r="DU366" s="91" t="s">
        <v>241</v>
      </c>
      <c r="DV366" s="91" t="s">
        <v>242</v>
      </c>
      <c r="DW366" s="91" t="s">
        <v>243</v>
      </c>
      <c r="DX366" s="91" t="s">
        <v>244</v>
      </c>
      <c r="DY366" s="91"/>
      <c r="DZ366" s="91"/>
      <c r="EA366" s="91"/>
      <c r="EB366" s="91"/>
      <c r="EC366" s="91"/>
      <c r="ED366" s="91"/>
      <c r="EE366" s="91"/>
      <c r="EF366" s="91"/>
      <c r="EG366" s="438"/>
      <c r="EH366" s="423"/>
      <c r="EI366" s="439"/>
      <c r="EJ366" s="439"/>
      <c r="EK366" s="440" t="s">
        <v>253</v>
      </c>
      <c r="EL366" s="441"/>
      <c r="EM366" s="441"/>
      <c r="EN366" s="442"/>
      <c r="EO366" s="437" t="s">
        <v>254</v>
      </c>
      <c r="EP366" s="437" t="s">
        <v>312</v>
      </c>
      <c r="EQ366" s="437" t="s">
        <v>348</v>
      </c>
      <c r="ER366" s="437" t="s">
        <v>349</v>
      </c>
      <c r="ES366" s="437" t="s">
        <v>350</v>
      </c>
      <c r="ET366" s="437"/>
      <c r="EU366" s="437" t="s">
        <v>363</v>
      </c>
      <c r="EV366" s="443"/>
      <c r="EW366" s="443"/>
      <c r="EX366" s="437" t="s">
        <v>279</v>
      </c>
      <c r="EY366" s="437"/>
      <c r="EZ366" s="441"/>
      <c r="FA366" s="441"/>
      <c r="FB366" s="441"/>
      <c r="FC366" s="441"/>
      <c r="FD366" s="441"/>
      <c r="FE366" s="441"/>
      <c r="FF366" s="255"/>
      <c r="FG366" s="255">
        <v>39384</v>
      </c>
      <c r="FH366" s="256"/>
      <c r="FI366" s="444"/>
      <c r="FJ366" s="444"/>
      <c r="FK366" s="444"/>
      <c r="FL366" s="135">
        <v>1</v>
      </c>
      <c r="FM366" s="136"/>
      <c r="FN366" s="136"/>
      <c r="FO366" s="136"/>
      <c r="FP366" s="136"/>
      <c r="FQ366" s="136"/>
      <c r="FR366" s="136"/>
      <c r="FS366" s="136"/>
      <c r="FT366" s="136"/>
      <c r="FU366" s="136"/>
      <c r="FV366" s="136"/>
      <c r="FW366" s="249"/>
      <c r="FX366" s="249"/>
      <c r="FY366" s="249"/>
      <c r="FZ366" s="249"/>
      <c r="GA366" s="249"/>
      <c r="GB366" s="249"/>
      <c r="GC366" s="249"/>
      <c r="GD366" s="249"/>
      <c r="GE366" s="249"/>
      <c r="GF366" s="249"/>
      <c r="GG366" s="249"/>
      <c r="GH366" s="249"/>
      <c r="GI366" s="249"/>
      <c r="GJ366" s="249"/>
      <c r="GK366" s="249"/>
      <c r="GL366" s="249"/>
      <c r="GM366" s="249"/>
      <c r="GN366" s="249"/>
      <c r="GO366" s="249"/>
      <c r="GP366" s="249"/>
      <c r="GQ366" s="249"/>
      <c r="GR366" s="249"/>
      <c r="GS366" s="249"/>
      <c r="GT366" s="249"/>
      <c r="GU366" s="249"/>
      <c r="GV366" s="249"/>
      <c r="GW366" s="249"/>
      <c r="GX366" s="249"/>
      <c r="GY366" s="249"/>
      <c r="GZ366" s="249"/>
      <c r="HA366" s="249"/>
      <c r="HB366" s="249"/>
      <c r="HC366" s="249"/>
      <c r="HD366" s="249"/>
      <c r="HE366" s="249"/>
      <c r="HF366" s="249"/>
      <c r="HG366" s="249"/>
      <c r="HH366" s="249"/>
      <c r="HI366" s="249"/>
      <c r="HJ366" s="249"/>
      <c r="HK366" s="249"/>
      <c r="HL366" s="249"/>
      <c r="HM366" s="249"/>
      <c r="HN366" s="249"/>
      <c r="HO366" s="249"/>
      <c r="HP366" s="249"/>
      <c r="HQ366" s="249"/>
      <c r="HR366" s="249"/>
      <c r="HS366" s="249"/>
      <c r="HT366" s="249"/>
      <c r="HU366" s="249"/>
      <c r="HV366" s="249"/>
      <c r="HW366" s="249"/>
      <c r="HX366" s="249"/>
      <c r="HY366" s="249"/>
      <c r="HZ366" s="249"/>
      <c r="IA366" s="249"/>
      <c r="IB366" s="249"/>
      <c r="IC366" s="249"/>
      <c r="ID366" s="249"/>
      <c r="IE366" s="249"/>
      <c r="IF366" s="249"/>
      <c r="IG366" s="249"/>
      <c r="IH366" s="249"/>
      <c r="II366" s="249"/>
      <c r="IJ366" s="249"/>
      <c r="IK366" s="249"/>
      <c r="IL366" s="249"/>
      <c r="IM366" s="249"/>
      <c r="IN366" s="249"/>
      <c r="IO366" s="249"/>
      <c r="IP366" s="249"/>
      <c r="IQ366" s="249"/>
      <c r="IR366" s="249"/>
      <c r="IS366" s="249"/>
      <c r="IT366" s="249"/>
      <c r="IU366" s="249"/>
      <c r="IV366" s="249"/>
      <c r="IW366" s="249"/>
      <c r="IX366" s="249"/>
      <c r="IY366" s="249"/>
      <c r="IZ366" s="249"/>
      <c r="JA366" s="249"/>
      <c r="JB366" s="249"/>
      <c r="JC366" s="249"/>
      <c r="JD366" s="249"/>
      <c r="JE366" s="249"/>
      <c r="JF366" s="249"/>
      <c r="JG366" s="249"/>
      <c r="JH366" s="249"/>
      <c r="JI366" s="249"/>
      <c r="JJ366" s="249"/>
      <c r="JK366" s="249"/>
      <c r="JL366" s="249"/>
      <c r="JM366" s="249"/>
      <c r="JN366" s="249"/>
      <c r="JO366" s="249"/>
      <c r="JP366" s="249"/>
      <c r="JQ366" s="249"/>
      <c r="JR366" s="249"/>
      <c r="JS366" s="249"/>
      <c r="JT366" s="249"/>
      <c r="JU366" s="249"/>
      <c r="JV366" s="249"/>
      <c r="JW366" s="249"/>
      <c r="JX366" s="249"/>
      <c r="JY366" s="249"/>
      <c r="JZ366" s="249"/>
      <c r="KA366" s="249"/>
      <c r="KB366" s="249"/>
      <c r="KC366" s="249"/>
      <c r="KD366" s="249"/>
      <c r="KE366" s="249"/>
      <c r="KF366" s="249"/>
      <c r="KG366" s="249"/>
      <c r="KH366" s="249"/>
      <c r="KI366" s="249"/>
      <c r="KJ366" s="249"/>
      <c r="KK366" s="249"/>
      <c r="KL366" s="249"/>
      <c r="KM366" s="249"/>
      <c r="KN366" s="249"/>
      <c r="KO366" s="249"/>
      <c r="KP366" s="249"/>
      <c r="KQ366" s="249"/>
      <c r="KR366" s="249"/>
      <c r="KS366" s="249"/>
      <c r="KT366" s="249"/>
      <c r="KU366" s="249"/>
      <c r="KV366" s="249"/>
      <c r="KW366" s="249"/>
      <c r="KX366" s="249"/>
      <c r="KY366" s="249"/>
      <c r="KZ366" s="249"/>
      <c r="LA366" s="249"/>
      <c r="LB366" s="249"/>
      <c r="LC366" s="249"/>
      <c r="LD366" s="249"/>
      <c r="LE366" s="249"/>
      <c r="LF366" s="249"/>
      <c r="LG366" s="249"/>
      <c r="LH366" s="249"/>
      <c r="LI366" s="249"/>
      <c r="LJ366" s="249"/>
      <c r="LK366" s="249"/>
      <c r="LL366" s="249"/>
      <c r="LM366" s="249"/>
      <c r="LN366" s="249"/>
      <c r="LO366" s="249"/>
      <c r="LP366" s="249"/>
      <c r="LQ366" s="249"/>
      <c r="LR366" s="249"/>
      <c r="LS366" s="249"/>
      <c r="LT366" s="249"/>
      <c r="LU366" s="249"/>
      <c r="LV366" s="249"/>
      <c r="LW366" s="249"/>
      <c r="LX366" s="249"/>
      <c r="LY366" s="249"/>
      <c r="LZ366" s="249"/>
      <c r="MA366" s="249"/>
      <c r="MB366" s="249"/>
      <c r="MC366" s="249"/>
      <c r="MD366" s="249"/>
      <c r="ME366" s="249"/>
      <c r="MF366" s="249"/>
      <c r="MG366" s="249"/>
      <c r="MH366" s="249"/>
      <c r="MI366" s="249"/>
      <c r="MJ366" s="249"/>
      <c r="MK366" s="249"/>
      <c r="ML366" s="249"/>
      <c r="MM366" s="249"/>
      <c r="MN366" s="249"/>
      <c r="MO366" s="249"/>
      <c r="MP366" s="249"/>
      <c r="MQ366" s="249"/>
      <c r="MR366" s="249"/>
      <c r="MS366" s="249"/>
      <c r="MT366" s="249"/>
      <c r="MU366" s="249"/>
      <c r="MV366" s="249"/>
      <c r="MW366" s="249"/>
      <c r="MX366" s="249"/>
      <c r="MY366" s="249"/>
      <c r="MZ366" s="249"/>
      <c r="NA366" s="249"/>
      <c r="NB366" s="249"/>
      <c r="NC366" s="249"/>
      <c r="ND366" s="249"/>
      <c r="NE366" s="249"/>
      <c r="NF366" s="249"/>
      <c r="NG366" s="249"/>
      <c r="NH366" s="249"/>
      <c r="NI366" s="249"/>
      <c r="NJ366" s="249"/>
      <c r="NK366" s="249"/>
      <c r="NL366" s="249"/>
      <c r="NM366" s="249"/>
      <c r="NN366" s="249"/>
      <c r="NO366" s="249"/>
      <c r="NP366" s="249"/>
      <c r="NQ366" s="249"/>
      <c r="NR366" s="249"/>
      <c r="NS366" s="249"/>
      <c r="NT366" s="249"/>
      <c r="NU366" s="249"/>
      <c r="NV366" s="249"/>
      <c r="NW366" s="249"/>
      <c r="NX366" s="249"/>
      <c r="NY366" s="249"/>
      <c r="NZ366" s="249"/>
      <c r="OA366" s="249"/>
      <c r="OB366" s="249"/>
      <c r="OC366" s="249"/>
      <c r="OD366" s="249"/>
      <c r="OE366" s="249"/>
      <c r="OF366" s="249"/>
      <c r="OG366" s="249"/>
      <c r="OH366" s="249"/>
      <c r="OI366" s="249"/>
      <c r="OJ366" s="249"/>
      <c r="OK366" s="249"/>
      <c r="OL366" s="249"/>
      <c r="OM366" s="249"/>
      <c r="ON366" s="249"/>
      <c r="OO366" s="249"/>
      <c r="OP366" s="249"/>
      <c r="OQ366" s="249"/>
      <c r="OR366" s="249"/>
      <c r="OS366" s="249"/>
      <c r="OT366" s="249"/>
      <c r="OU366" s="249"/>
      <c r="OV366" s="249"/>
      <c r="OW366" s="249"/>
      <c r="OX366" s="249"/>
      <c r="OY366" s="249"/>
      <c r="OZ366" s="249"/>
      <c r="PA366" s="249"/>
      <c r="PB366" s="249"/>
      <c r="PC366" s="249"/>
      <c r="PD366" s="249"/>
      <c r="PE366" s="249"/>
      <c r="PF366" s="249"/>
      <c r="PG366" s="249"/>
      <c r="PH366" s="249"/>
      <c r="PI366" s="249"/>
      <c r="PJ366" s="249"/>
      <c r="PK366" s="249"/>
      <c r="PL366" s="249"/>
      <c r="PM366" s="249"/>
      <c r="PN366" s="249"/>
      <c r="PO366" s="249"/>
      <c r="PP366" s="249"/>
      <c r="PQ366" s="249"/>
      <c r="PR366" s="249"/>
      <c r="PS366" s="249"/>
      <c r="PT366" s="249"/>
      <c r="PU366" s="249"/>
      <c r="PV366" s="249"/>
      <c r="PW366" s="249"/>
      <c r="PX366" s="249"/>
      <c r="PY366" s="249"/>
      <c r="PZ366" s="249"/>
      <c r="QA366" s="249"/>
      <c r="QB366" s="249"/>
      <c r="QC366" s="249"/>
      <c r="QD366" s="249"/>
      <c r="QE366" s="249"/>
      <c r="QF366" s="249"/>
      <c r="QG366" s="249"/>
      <c r="QH366" s="249"/>
      <c r="QI366" s="249"/>
      <c r="QJ366" s="249"/>
      <c r="QK366" s="249"/>
      <c r="QL366" s="249"/>
      <c r="QM366" s="249"/>
      <c r="QN366" s="249"/>
      <c r="QO366" s="249"/>
      <c r="QP366" s="249"/>
      <c r="QQ366" s="249"/>
      <c r="QR366" s="249"/>
      <c r="QS366" s="249"/>
      <c r="QT366" s="249"/>
      <c r="QU366" s="249"/>
      <c r="QV366" s="249"/>
      <c r="QW366" s="249"/>
      <c r="QX366" s="249"/>
      <c r="QY366" s="249"/>
      <c r="QZ366" s="249"/>
      <c r="RA366" s="249"/>
      <c r="RB366" s="249"/>
      <c r="RC366" s="249"/>
      <c r="RD366" s="249"/>
      <c r="RE366" s="249"/>
      <c r="RF366" s="249"/>
      <c r="RG366" s="249"/>
      <c r="RH366" s="249"/>
      <c r="RI366" s="249"/>
      <c r="RJ366" s="249"/>
      <c r="RK366" s="249"/>
      <c r="RL366" s="249"/>
      <c r="RM366" s="249"/>
      <c r="RN366" s="249"/>
      <c r="RO366" s="249"/>
      <c r="RP366" s="249"/>
      <c r="RQ366" s="249"/>
      <c r="RR366" s="249"/>
      <c r="RS366" s="249"/>
      <c r="RT366" s="249"/>
      <c r="RU366" s="249"/>
      <c r="RV366" s="249"/>
      <c r="RW366" s="249"/>
      <c r="RX366" s="249"/>
      <c r="RY366" s="249"/>
      <c r="RZ366" s="249"/>
      <c r="SA366" s="249"/>
      <c r="SB366" s="249"/>
      <c r="SC366" s="249"/>
      <c r="SD366" s="249"/>
      <c r="SE366" s="249"/>
      <c r="SF366" s="249"/>
      <c r="SG366" s="249"/>
      <c r="SH366" s="249"/>
      <c r="SI366" s="249"/>
      <c r="SJ366" s="249"/>
      <c r="SK366" s="249"/>
      <c r="SL366" s="249"/>
      <c r="SM366" s="249"/>
      <c r="SN366" s="249"/>
      <c r="SO366" s="249"/>
      <c r="SP366" s="249"/>
      <c r="SQ366" s="249"/>
      <c r="SR366" s="249"/>
      <c r="SS366" s="249"/>
      <c r="ST366" s="249"/>
      <c r="SU366" s="249"/>
      <c r="SV366" s="249"/>
      <c r="SW366" s="249"/>
      <c r="SX366" s="249"/>
      <c r="SY366" s="249"/>
      <c r="SZ366" s="249"/>
      <c r="TA366" s="249"/>
      <c r="TB366" s="249"/>
      <c r="TC366" s="249"/>
      <c r="TD366" s="249"/>
      <c r="TE366" s="249"/>
      <c r="TF366" s="249"/>
      <c r="TG366" s="249"/>
      <c r="TH366" s="249"/>
      <c r="TI366" s="249"/>
      <c r="TJ366" s="249"/>
      <c r="TK366" s="249"/>
      <c r="TL366" s="249"/>
      <c r="TM366" s="249"/>
      <c r="TN366" s="249"/>
      <c r="TO366" s="249"/>
      <c r="TP366" s="249"/>
      <c r="TQ366" s="249"/>
      <c r="TR366" s="249"/>
      <c r="TS366" s="249"/>
      <c r="TT366" s="249"/>
      <c r="TU366" s="249"/>
      <c r="TV366" s="249"/>
      <c r="TW366" s="249"/>
      <c r="TX366" s="249"/>
      <c r="TY366" s="249"/>
      <c r="TZ366" s="249"/>
      <c r="UA366" s="249"/>
      <c r="UB366" s="249"/>
      <c r="UC366" s="249"/>
      <c r="UD366" s="249"/>
      <c r="UE366" s="249"/>
      <c r="UF366" s="249"/>
      <c r="UG366" s="249"/>
      <c r="UH366" s="249"/>
      <c r="UI366" s="249"/>
      <c r="UJ366" s="249"/>
      <c r="UK366" s="249"/>
      <c r="UL366" s="249"/>
      <c r="UM366" s="249"/>
      <c r="UN366" s="249"/>
      <c r="UO366" s="249"/>
      <c r="UP366" s="249"/>
      <c r="UQ366" s="249"/>
      <c r="UR366" s="249"/>
      <c r="US366" s="249"/>
      <c r="UT366" s="249"/>
      <c r="UU366" s="249"/>
      <c r="UV366" s="249"/>
      <c r="UW366" s="249"/>
      <c r="UX366" s="249"/>
      <c r="UY366" s="249"/>
      <c r="UZ366" s="249"/>
      <c r="VA366" s="249"/>
      <c r="VB366" s="249"/>
      <c r="VC366" s="249"/>
      <c r="VD366" s="249"/>
      <c r="VE366" s="249"/>
      <c r="VF366" s="249"/>
      <c r="VG366" s="249"/>
      <c r="VH366" s="249"/>
      <c r="VI366" s="249"/>
      <c r="VJ366" s="249"/>
      <c r="VK366" s="249"/>
      <c r="VL366" s="249"/>
      <c r="VM366" s="249"/>
      <c r="VN366" s="249"/>
      <c r="VO366" s="249"/>
      <c r="VP366" s="249"/>
      <c r="VQ366" s="249"/>
      <c r="VR366" s="249"/>
      <c r="VS366" s="249"/>
      <c r="VT366" s="249"/>
      <c r="VU366" s="249"/>
      <c r="VV366" s="249"/>
      <c r="VW366" s="249"/>
      <c r="VX366" s="249"/>
      <c r="VY366" s="249"/>
      <c r="VZ366" s="249"/>
      <c r="WA366" s="249"/>
      <c r="WB366" s="249"/>
      <c r="WC366" s="249"/>
      <c r="WD366" s="249"/>
      <c r="WE366" s="249"/>
      <c r="WF366" s="249"/>
      <c r="WG366" s="249"/>
      <c r="WH366" s="249"/>
      <c r="WI366" s="249"/>
      <c r="WJ366" s="249"/>
      <c r="WK366" s="249"/>
      <c r="WL366" s="249"/>
      <c r="WM366" s="249"/>
      <c r="WN366" s="249"/>
      <c r="WO366" s="249"/>
      <c r="WP366" s="249"/>
      <c r="WQ366" s="249"/>
      <c r="WR366" s="249"/>
      <c r="WS366" s="249"/>
      <c r="WT366" s="249"/>
      <c r="WU366" s="249"/>
      <c r="WV366" s="249"/>
      <c r="WW366" s="249"/>
      <c r="WX366" s="249"/>
      <c r="WY366" s="249"/>
      <c r="WZ366" s="249"/>
      <c r="XA366" s="249"/>
      <c r="XB366" s="249"/>
      <c r="XC366" s="249"/>
      <c r="XD366" s="249"/>
      <c r="XE366" s="249"/>
      <c r="XF366" s="249"/>
      <c r="XG366" s="249"/>
      <c r="XH366" s="249"/>
      <c r="XI366" s="249"/>
      <c r="XJ366" s="249"/>
      <c r="XK366" s="249"/>
      <c r="XL366" s="249"/>
      <c r="XM366" s="249"/>
      <c r="XN366" s="249"/>
      <c r="XO366" s="249"/>
      <c r="XP366" s="249"/>
      <c r="XQ366" s="249"/>
      <c r="XR366" s="249"/>
      <c r="XS366" s="249"/>
      <c r="XT366" s="249"/>
      <c r="XU366" s="249"/>
      <c r="XV366" s="249"/>
      <c r="XW366" s="249"/>
      <c r="XX366" s="249"/>
      <c r="XY366" s="249"/>
      <c r="XZ366" s="249"/>
      <c r="YA366" s="249"/>
      <c r="YB366" s="249"/>
      <c r="YC366" s="249"/>
      <c r="YD366" s="249"/>
      <c r="YE366" s="249"/>
      <c r="YF366" s="249"/>
      <c r="YG366" s="249"/>
      <c r="YH366" s="249"/>
      <c r="YI366" s="249"/>
      <c r="YJ366" s="249"/>
      <c r="YK366" s="249"/>
      <c r="YL366" s="249"/>
      <c r="YM366" s="249"/>
      <c r="YN366" s="249"/>
      <c r="YO366" s="249"/>
      <c r="YP366" s="249"/>
      <c r="YQ366" s="249"/>
      <c r="YR366" s="249"/>
      <c r="YS366" s="249"/>
      <c r="YT366" s="249"/>
      <c r="YU366" s="249"/>
      <c r="YV366" s="249"/>
      <c r="YW366" s="249"/>
      <c r="YX366" s="249"/>
      <c r="YY366" s="249"/>
      <c r="YZ366" s="249"/>
      <c r="ZA366" s="249"/>
      <c r="ZB366" s="249"/>
      <c r="ZC366" s="249"/>
      <c r="ZD366" s="249"/>
      <c r="ZE366" s="249"/>
      <c r="ZF366" s="249"/>
      <c r="ZG366" s="249"/>
      <c r="ZH366" s="249"/>
      <c r="ZI366" s="249"/>
      <c r="ZJ366" s="249"/>
      <c r="ZK366" s="249"/>
      <c r="ZL366" s="249"/>
      <c r="ZM366" s="249"/>
      <c r="ZN366" s="249"/>
      <c r="ZO366" s="249"/>
      <c r="ZP366" s="249"/>
      <c r="ZQ366" s="249"/>
      <c r="ZR366" s="249"/>
      <c r="ZS366" s="249"/>
      <c r="ZT366" s="249"/>
      <c r="ZU366" s="249"/>
      <c r="ZV366" s="249"/>
      <c r="ZW366" s="249"/>
      <c r="ZX366" s="249"/>
      <c r="ZY366" s="249"/>
      <c r="ZZ366" s="249"/>
      <c r="AAA366" s="249"/>
      <c r="AAB366" s="249"/>
      <c r="AAC366" s="249"/>
      <c r="AAD366" s="249"/>
      <c r="AAE366" s="249"/>
      <c r="AAF366" s="249"/>
      <c r="AAG366" s="249"/>
      <c r="AAH366" s="249"/>
      <c r="AAI366" s="249"/>
      <c r="AAJ366" s="249"/>
      <c r="AAK366" s="249"/>
      <c r="AAL366" s="249"/>
      <c r="AAM366" s="249"/>
      <c r="AAN366" s="249"/>
      <c r="AAO366" s="249"/>
      <c r="AAP366" s="249"/>
      <c r="AAQ366" s="249"/>
      <c r="AAR366" s="249"/>
      <c r="AAS366" s="249"/>
      <c r="AAT366" s="249"/>
      <c r="AAU366" s="249"/>
      <c r="AAV366" s="249"/>
      <c r="AAW366" s="249"/>
      <c r="AAX366" s="249"/>
      <c r="AAY366" s="249"/>
      <c r="AAZ366" s="249"/>
      <c r="ABA366" s="249"/>
      <c r="ABB366" s="249"/>
      <c r="ABC366" s="249"/>
      <c r="ABD366" s="249"/>
      <c r="ABE366" s="249"/>
      <c r="ABF366" s="249"/>
      <c r="ABG366" s="249"/>
      <c r="ABH366" s="249"/>
      <c r="ABI366" s="249"/>
      <c r="ABJ366" s="249"/>
      <c r="ABK366" s="249"/>
      <c r="ABL366" s="249"/>
      <c r="ABM366" s="249"/>
      <c r="ABN366" s="249"/>
      <c r="ABO366" s="249"/>
      <c r="ABP366" s="249"/>
      <c r="ABQ366" s="249"/>
      <c r="ABR366" s="249"/>
      <c r="ABS366" s="249"/>
      <c r="ABT366" s="249"/>
      <c r="ABU366" s="249"/>
      <c r="ABV366" s="249"/>
      <c r="ABW366" s="249"/>
      <c r="ABX366" s="249"/>
      <c r="ABY366" s="249"/>
      <c r="ABZ366" s="249"/>
      <c r="ACA366" s="249"/>
      <c r="ACB366" s="249"/>
      <c r="ACC366" s="249"/>
      <c r="ACD366" s="249"/>
      <c r="ACE366" s="249"/>
      <c r="ACF366" s="249"/>
      <c r="ACG366" s="249"/>
      <c r="ACH366" s="249"/>
      <c r="ACI366" s="249"/>
      <c r="ACJ366" s="249"/>
      <c r="ACK366" s="249"/>
      <c r="ACL366" s="249"/>
      <c r="ACM366" s="249"/>
      <c r="ACN366" s="249"/>
      <c r="ACO366" s="249"/>
      <c r="ACP366" s="249"/>
      <c r="ACQ366" s="249"/>
      <c r="ACR366" s="249"/>
      <c r="ACS366" s="249"/>
      <c r="ACT366" s="249"/>
      <c r="ACU366" s="249"/>
      <c r="ACV366" s="249"/>
      <c r="ACW366" s="249"/>
      <c r="ACX366" s="249"/>
      <c r="ACY366" s="249"/>
      <c r="ACZ366" s="249"/>
      <c r="ADA366" s="249"/>
      <c r="ADB366" s="249"/>
      <c r="ADC366" s="249"/>
      <c r="ADD366" s="249"/>
      <c r="ADE366" s="249"/>
      <c r="ADF366" s="249"/>
      <c r="ADG366" s="249"/>
      <c r="ADH366" s="249"/>
      <c r="ADI366" s="249"/>
      <c r="ADJ366" s="249"/>
      <c r="ADK366" s="249"/>
      <c r="ADL366" s="249"/>
      <c r="ADM366" s="249"/>
      <c r="ADN366" s="249"/>
      <c r="ADO366" s="249"/>
      <c r="ADP366" s="249"/>
      <c r="ADQ366" s="249"/>
      <c r="ADR366" s="249"/>
      <c r="ADS366" s="249"/>
      <c r="ADT366" s="249"/>
      <c r="ADU366" s="249"/>
      <c r="ADV366" s="249"/>
      <c r="ADW366" s="249"/>
      <c r="ADX366" s="249"/>
      <c r="ADY366" s="249"/>
      <c r="ADZ366" s="249"/>
      <c r="AEA366" s="249"/>
      <c r="AEB366" s="249"/>
      <c r="AEC366" s="249"/>
      <c r="AED366" s="249"/>
      <c r="AEE366" s="249"/>
      <c r="AEF366" s="249"/>
      <c r="AEG366" s="249"/>
      <c r="AEH366" s="249"/>
      <c r="AEI366" s="249"/>
      <c r="AEJ366" s="249"/>
      <c r="AEK366" s="249"/>
      <c r="AEL366" s="249"/>
      <c r="AEM366" s="249"/>
      <c r="AEN366" s="249"/>
      <c r="AEO366" s="249"/>
      <c r="AEP366" s="249"/>
      <c r="AEQ366" s="249"/>
      <c r="AER366" s="249"/>
      <c r="AES366" s="249"/>
      <c r="AET366" s="249"/>
      <c r="AEU366" s="249"/>
      <c r="AEV366" s="249"/>
      <c r="AEW366" s="249"/>
      <c r="AEX366" s="249"/>
      <c r="AEY366" s="249"/>
      <c r="AEZ366" s="249"/>
      <c r="AFA366" s="249"/>
      <c r="AFB366" s="249"/>
      <c r="AFC366" s="249"/>
      <c r="AFD366" s="249"/>
      <c r="AFE366" s="249"/>
      <c r="AFF366" s="249"/>
      <c r="AFG366" s="249"/>
      <c r="AFH366" s="249"/>
      <c r="AFI366" s="249"/>
      <c r="AFJ366" s="249"/>
      <c r="AFK366" s="249"/>
      <c r="AFL366" s="249"/>
      <c r="AFM366" s="249"/>
      <c r="AFN366" s="249"/>
      <c r="AFO366" s="249"/>
      <c r="AFP366" s="249"/>
      <c r="AFQ366" s="249"/>
      <c r="AFR366" s="249"/>
      <c r="AFS366" s="249"/>
      <c r="AFT366" s="249"/>
      <c r="AFU366" s="249"/>
      <c r="AFV366" s="249"/>
      <c r="AFW366" s="249"/>
      <c r="AFX366" s="249"/>
      <c r="AFY366" s="249"/>
      <c r="AFZ366" s="249"/>
      <c r="AGA366" s="249"/>
      <c r="AGB366" s="249"/>
      <c r="AGC366" s="249"/>
      <c r="AGD366" s="249"/>
      <c r="AGE366" s="249"/>
      <c r="AGF366" s="249"/>
      <c r="AGG366" s="249"/>
      <c r="AGH366" s="249"/>
      <c r="AGI366" s="249"/>
      <c r="AGJ366" s="249"/>
      <c r="AGK366" s="249"/>
      <c r="AGL366" s="249"/>
      <c r="AGM366" s="249"/>
      <c r="AGN366" s="249"/>
      <c r="AGO366" s="249"/>
      <c r="AGP366" s="249"/>
      <c r="AGQ366" s="249"/>
      <c r="AGR366" s="249"/>
      <c r="AGS366" s="249"/>
      <c r="AGT366" s="249"/>
      <c r="AGU366" s="249"/>
      <c r="AGV366" s="249"/>
      <c r="AGW366" s="249"/>
      <c r="AGX366" s="249"/>
      <c r="AGY366" s="249"/>
      <c r="AGZ366" s="249"/>
      <c r="AHA366" s="249"/>
      <c r="AHB366" s="249"/>
      <c r="AHC366" s="249"/>
      <c r="AHD366" s="249"/>
      <c r="AHE366" s="249"/>
      <c r="AHF366" s="249"/>
      <c r="AHG366" s="249"/>
      <c r="AHH366" s="249"/>
      <c r="AHI366" s="249"/>
      <c r="AHJ366" s="249"/>
      <c r="AHK366" s="249"/>
      <c r="AHL366" s="249"/>
      <c r="AHM366" s="249"/>
      <c r="AHN366" s="249"/>
      <c r="AHO366" s="249"/>
      <c r="AHP366" s="249"/>
      <c r="AHQ366" s="249"/>
      <c r="AHR366" s="249"/>
      <c r="AHS366" s="249"/>
      <c r="AHT366" s="249"/>
      <c r="AHU366" s="249"/>
      <c r="AHV366" s="249"/>
      <c r="AHW366" s="249"/>
      <c r="AHX366" s="249"/>
      <c r="AHY366" s="249"/>
      <c r="AHZ366" s="249"/>
      <c r="AIA366" s="249"/>
      <c r="AIB366" s="249"/>
      <c r="AIC366" s="249"/>
      <c r="AID366" s="249"/>
      <c r="AIE366" s="249"/>
      <c r="AIF366" s="249"/>
      <c r="AIG366" s="249"/>
      <c r="AIH366" s="249"/>
      <c r="AII366" s="249"/>
      <c r="AIJ366" s="249"/>
      <c r="AIK366" s="249"/>
      <c r="AIL366" s="249"/>
      <c r="AIM366" s="249"/>
      <c r="AIN366" s="249"/>
      <c r="AIO366" s="249"/>
      <c r="AIP366" s="249"/>
      <c r="AIQ366" s="249"/>
      <c r="AIR366" s="249"/>
      <c r="AIS366" s="249"/>
      <c r="AIT366" s="249"/>
      <c r="AIU366" s="249"/>
      <c r="AIV366" s="249"/>
      <c r="AIW366" s="249"/>
      <c r="AIX366" s="249"/>
      <c r="AIY366" s="249"/>
      <c r="AIZ366" s="249"/>
      <c r="AJA366" s="249"/>
      <c r="AJB366" s="249"/>
      <c r="AJC366" s="249"/>
      <c r="AJD366" s="249"/>
      <c r="AJE366" s="249"/>
      <c r="AJF366" s="249"/>
      <c r="AJG366" s="249"/>
      <c r="AJH366" s="249"/>
      <c r="AJI366" s="249"/>
      <c r="AJJ366" s="249"/>
      <c r="AJK366" s="249"/>
      <c r="AJL366" s="249"/>
      <c r="AJM366" s="249"/>
      <c r="AJN366" s="249"/>
      <c r="AJO366" s="249"/>
      <c r="AJP366" s="249"/>
      <c r="AJQ366" s="249"/>
      <c r="AJR366" s="249"/>
      <c r="AJS366" s="249"/>
      <c r="AJT366" s="249"/>
      <c r="AJU366" s="249"/>
      <c r="AJV366" s="249"/>
      <c r="AJW366" s="249"/>
      <c r="AJX366" s="249"/>
      <c r="AJY366" s="249"/>
      <c r="AJZ366" s="249"/>
      <c r="AKA366" s="249"/>
      <c r="AKB366" s="249"/>
      <c r="AKC366" s="249"/>
      <c r="AKD366" s="249"/>
      <c r="AKE366" s="249"/>
      <c r="AKF366" s="249"/>
      <c r="AKG366" s="249"/>
      <c r="AKH366" s="249"/>
      <c r="AKI366" s="249"/>
      <c r="AKJ366" s="249"/>
      <c r="AKK366" s="249"/>
      <c r="AKL366" s="249"/>
      <c r="AKM366" s="249"/>
      <c r="AKN366" s="249"/>
      <c r="AKO366" s="249"/>
      <c r="AKP366" s="249"/>
      <c r="AKQ366" s="249"/>
      <c r="AKR366" s="249"/>
      <c r="AKS366" s="249"/>
      <c r="AKT366" s="249"/>
      <c r="AKU366" s="249"/>
      <c r="AKV366" s="249"/>
      <c r="AKW366" s="249"/>
      <c r="AKX366" s="249"/>
      <c r="AKY366" s="249"/>
      <c r="AKZ366" s="249"/>
      <c r="ALA366" s="249"/>
      <c r="ALB366" s="249"/>
      <c r="ALC366" s="249"/>
      <c r="ALD366" s="249"/>
      <c r="ALE366" s="249"/>
      <c r="ALF366" s="249"/>
      <c r="ALG366" s="249"/>
      <c r="ALH366" s="249"/>
      <c r="ALI366" s="249"/>
      <c r="ALJ366" s="249"/>
      <c r="ALK366" s="249"/>
      <c r="ALL366" s="249"/>
      <c r="ALM366" s="249"/>
      <c r="ALN366" s="249"/>
      <c r="ALO366" s="249"/>
      <c r="ALP366" s="249"/>
      <c r="ALQ366" s="249"/>
      <c r="ALR366" s="249"/>
      <c r="ALS366" s="249"/>
      <c r="ALT366" s="249"/>
      <c r="ALU366" s="249"/>
      <c r="ALV366" s="249"/>
      <c r="ALW366" s="249"/>
      <c r="ALX366" s="249"/>
      <c r="ALY366" s="249"/>
      <c r="ALZ366" s="249"/>
      <c r="AMA366" s="249"/>
      <c r="AMB366" s="249"/>
      <c r="AMC366" s="249"/>
      <c r="AMD366" s="249"/>
      <c r="AME366" s="249"/>
      <c r="AMF366" s="249"/>
      <c r="AMG366" s="249"/>
      <c r="AMH366" s="249"/>
      <c r="AMI366" s="249"/>
      <c r="AMJ366" s="249"/>
      <c r="AMK366" s="249"/>
      <c r="AML366" s="249"/>
      <c r="AMM366" s="249"/>
      <c r="AMN366" s="249"/>
      <c r="AMO366" s="249"/>
      <c r="AMP366" s="249"/>
      <c r="AMQ366" s="249"/>
      <c r="AMR366" s="249"/>
      <c r="AMS366" s="249"/>
      <c r="AMT366" s="249"/>
      <c r="AMU366" s="249"/>
      <c r="AMV366" s="249"/>
      <c r="AMW366" s="249"/>
      <c r="AMX366" s="249"/>
      <c r="AMY366" s="249"/>
      <c r="AMZ366" s="249"/>
      <c r="ANA366" s="249"/>
      <c r="ANB366" s="249"/>
      <c r="ANC366" s="249"/>
      <c r="AND366" s="249"/>
      <c r="ANE366" s="249"/>
      <c r="ANF366" s="249"/>
      <c r="ANG366" s="249"/>
      <c r="ANH366" s="249"/>
      <c r="ANI366" s="249"/>
      <c r="ANJ366" s="249"/>
      <c r="ANK366" s="249"/>
      <c r="ANL366" s="249"/>
      <c r="ANM366" s="249"/>
      <c r="ANN366" s="249"/>
      <c r="ANO366" s="249"/>
      <c r="ANP366" s="249"/>
      <c r="ANQ366" s="249"/>
      <c r="ANR366" s="249"/>
      <c r="ANS366" s="249"/>
      <c r="ANT366" s="249"/>
      <c r="ANU366" s="249"/>
      <c r="ANV366" s="249"/>
      <c r="ANW366" s="249"/>
      <c r="ANX366" s="249"/>
      <c r="ANY366" s="249"/>
      <c r="ANZ366" s="249"/>
      <c r="AOA366" s="249"/>
      <c r="AOB366" s="249"/>
      <c r="AOC366" s="249"/>
      <c r="AOD366" s="249"/>
      <c r="AOE366" s="249"/>
      <c r="AOF366" s="249"/>
      <c r="AOG366" s="249"/>
      <c r="AOH366" s="249"/>
      <c r="AOI366" s="249"/>
      <c r="AOJ366" s="249"/>
      <c r="AOK366" s="249"/>
      <c r="AOL366" s="249"/>
      <c r="AOM366" s="249"/>
      <c r="AON366" s="249"/>
      <c r="AOO366" s="249"/>
      <c r="AOP366" s="249"/>
      <c r="AOQ366" s="249"/>
      <c r="AOR366" s="249"/>
      <c r="AOS366" s="249"/>
      <c r="AOT366" s="249"/>
      <c r="AOU366" s="249"/>
      <c r="AOV366" s="249"/>
      <c r="AOW366" s="249"/>
      <c r="AOX366" s="249"/>
      <c r="AOY366" s="249"/>
      <c r="AOZ366" s="249"/>
      <c r="APA366" s="249"/>
      <c r="APB366" s="249"/>
      <c r="APC366" s="249"/>
      <c r="APD366" s="249"/>
      <c r="APE366" s="249"/>
      <c r="APF366" s="249"/>
      <c r="APG366" s="249"/>
      <c r="APH366" s="249"/>
      <c r="API366" s="249"/>
      <c r="APJ366" s="249"/>
      <c r="APK366" s="249"/>
      <c r="APL366" s="249"/>
      <c r="APM366" s="249"/>
      <c r="APN366" s="249"/>
      <c r="APO366" s="249"/>
      <c r="APP366" s="249"/>
    </row>
    <row r="367" spans="1:1108" s="445" customFormat="1">
      <c r="A367" s="234" t="s">
        <v>1828</v>
      </c>
      <c r="B367" s="445" t="s">
        <v>283</v>
      </c>
      <c r="C367" s="201"/>
      <c r="D367" s="206"/>
      <c r="E367" s="206"/>
      <c r="F367" s="326"/>
      <c r="G367" s="206"/>
      <c r="H367" s="206"/>
      <c r="I367" s="206"/>
      <c r="J367" s="446"/>
      <c r="K367" s="447"/>
      <c r="L367" s="448"/>
      <c r="M367" s="449"/>
      <c r="N367" s="448"/>
      <c r="O367" s="450"/>
      <c r="P367" s="451"/>
      <c r="Q367" s="451"/>
      <c r="R367" s="451"/>
      <c r="S367" s="451"/>
      <c r="T367" s="451"/>
      <c r="U367" s="451"/>
      <c r="V367" s="451"/>
      <c r="W367" s="451"/>
      <c r="X367" s="451"/>
      <c r="Y367" s="451"/>
      <c r="Z367" s="451"/>
      <c r="AA367" s="451"/>
      <c r="AB367" s="451"/>
      <c r="AC367" s="451"/>
      <c r="AD367" s="451"/>
      <c r="AE367" s="451"/>
      <c r="AF367" s="451"/>
      <c r="AG367" s="452"/>
      <c r="AH367" s="452"/>
      <c r="AI367" s="451"/>
      <c r="AJ367" s="452"/>
      <c r="AK367" s="452"/>
      <c r="AL367" s="450"/>
      <c r="AM367" s="452"/>
      <c r="AN367" s="453"/>
      <c r="AO367" s="454"/>
      <c r="AP367" s="454"/>
      <c r="AQ367" s="454"/>
      <c r="AR367" s="454"/>
      <c r="AS367" s="454"/>
      <c r="AT367" s="448"/>
      <c r="AU367" s="448"/>
      <c r="AV367" s="448"/>
      <c r="AW367" s="448"/>
      <c r="AX367" s="448"/>
      <c r="AY367" s="448"/>
      <c r="AZ367" s="448"/>
      <c r="BA367" s="448"/>
      <c r="BB367" s="455"/>
      <c r="BC367" s="448"/>
      <c r="BD367" s="448"/>
      <c r="BE367" s="448"/>
      <c r="BF367" s="448"/>
      <c r="BG367" s="448"/>
      <c r="BH367" s="448"/>
      <c r="BM367" s="448"/>
      <c r="BN367" s="448"/>
      <c r="BO367" s="448"/>
      <c r="BP367" s="448"/>
      <c r="BQ367" s="448"/>
      <c r="BR367" s="448"/>
      <c r="BS367" s="222"/>
      <c r="BT367" s="222"/>
      <c r="BU367" s="222"/>
      <c r="BV367" s="222"/>
      <c r="BW367" s="222"/>
      <c r="BX367" s="222"/>
      <c r="BY367" s="222"/>
      <c r="BZ367" s="448"/>
      <c r="CA367" s="448"/>
      <c r="CB367" s="448"/>
      <c r="CC367" s="448"/>
      <c r="CD367" s="448"/>
      <c r="CE367" s="448"/>
      <c r="CF367" s="448"/>
      <c r="CG367" s="448"/>
      <c r="CH367" s="448"/>
      <c r="CI367" s="448"/>
      <c r="CJ367" s="448"/>
      <c r="CK367" s="448"/>
      <c r="CL367" s="448"/>
      <c r="CM367" s="448"/>
      <c r="CN367" s="448"/>
      <c r="CO367" s="448"/>
      <c r="CP367" s="448"/>
      <c r="CQ367" s="448"/>
      <c r="CR367" s="448"/>
      <c r="CS367" s="448"/>
      <c r="CT367" s="448"/>
      <c r="CU367" s="448"/>
      <c r="CV367" s="448"/>
      <c r="CW367" s="448"/>
      <c r="CX367" s="456"/>
      <c r="CY367" s="448"/>
      <c r="CZ367" s="456"/>
      <c r="DA367" s="448"/>
      <c r="DB367" s="448"/>
      <c r="DC367" s="448"/>
      <c r="DD367" s="448"/>
      <c r="DE367" s="448"/>
      <c r="DF367" s="456"/>
      <c r="DG367" s="448"/>
      <c r="DH367" s="448"/>
      <c r="DI367" s="448"/>
      <c r="DJ367" s="448"/>
      <c r="DK367" s="448"/>
      <c r="DL367" s="448"/>
      <c r="DM367" s="228"/>
      <c r="DN367" s="228"/>
      <c r="DO367" s="228"/>
      <c r="DP367" s="228"/>
      <c r="DQ367" s="449"/>
      <c r="DR367" s="457"/>
      <c r="DS367" s="449"/>
      <c r="DT367" s="449"/>
      <c r="DU367" s="448"/>
      <c r="DV367" s="448"/>
      <c r="DW367" s="448"/>
      <c r="DX367" s="448"/>
      <c r="DY367" s="457"/>
      <c r="DZ367" s="457"/>
      <c r="EA367" s="457"/>
      <c r="EB367" s="457"/>
      <c r="EE367" s="448"/>
      <c r="EF367" s="448"/>
      <c r="EG367" s="448"/>
      <c r="EH367" s="448"/>
      <c r="EI367" s="448"/>
      <c r="EJ367" s="448"/>
      <c r="EK367" s="448"/>
      <c r="EL367" s="448"/>
      <c r="EM367" s="448"/>
      <c r="EN367" s="448"/>
      <c r="EO367" s="448"/>
      <c r="EP367" s="448"/>
      <c r="EQ367" s="448"/>
      <c r="ER367" s="448"/>
      <c r="ES367" s="448"/>
      <c r="ET367" s="448"/>
      <c r="EU367" s="458"/>
      <c r="EV367" s="459"/>
      <c r="EW367" s="459"/>
      <c r="EX367" s="460"/>
      <c r="EY367" s="459"/>
      <c r="EZ367" s="459"/>
      <c r="FA367" s="459"/>
      <c r="FB367" s="459"/>
      <c r="FC367" s="459"/>
      <c r="FL367" s="234">
        <v>1</v>
      </c>
      <c r="FM367" s="222"/>
      <c r="FN367" s="222"/>
      <c r="FO367" s="222"/>
      <c r="FP367" s="222"/>
      <c r="FQ367" s="222"/>
      <c r="FR367" s="222"/>
      <c r="FS367" s="222"/>
      <c r="FT367" s="222"/>
      <c r="FU367" s="222"/>
      <c r="FV367" s="222"/>
    </row>
    <row r="368" spans="1:1108" s="445" customFormat="1">
      <c r="A368" s="234"/>
      <c r="C368" s="455"/>
      <c r="D368" s="206"/>
      <c r="E368" s="206"/>
      <c r="F368" s="326"/>
      <c r="G368" s="206"/>
      <c r="H368" s="206"/>
      <c r="I368" s="206"/>
      <c r="J368" s="461"/>
      <c r="K368" s="447"/>
      <c r="L368" s="462"/>
      <c r="M368" s="449"/>
      <c r="N368" s="448"/>
      <c r="O368" s="450"/>
      <c r="P368" s="451"/>
      <c r="Q368" s="451"/>
      <c r="R368" s="451"/>
      <c r="S368" s="451"/>
      <c r="T368" s="451"/>
      <c r="U368" s="451"/>
      <c r="V368" s="451"/>
      <c r="W368" s="451"/>
      <c r="X368" s="451"/>
      <c r="Y368" s="451"/>
      <c r="Z368" s="451"/>
      <c r="AA368" s="451"/>
      <c r="AB368" s="451"/>
      <c r="AC368" s="451"/>
      <c r="AD368" s="451"/>
      <c r="AE368" s="451"/>
      <c r="AF368" s="463"/>
      <c r="AG368" s="464"/>
      <c r="AH368" s="464"/>
      <c r="AI368" s="451"/>
      <c r="AJ368" s="464"/>
      <c r="AK368" s="464"/>
      <c r="AL368" s="465"/>
      <c r="AM368" s="452"/>
      <c r="AN368" s="453"/>
      <c r="AO368" s="454"/>
      <c r="AP368" s="466"/>
      <c r="AQ368" s="454"/>
      <c r="AR368" s="454"/>
      <c r="AS368" s="454"/>
      <c r="AT368" s="448"/>
      <c r="AU368" s="448"/>
      <c r="AV368" s="448"/>
      <c r="AW368" s="448"/>
      <c r="AX368" s="448"/>
      <c r="AY368" s="448"/>
      <c r="AZ368" s="448"/>
      <c r="BA368" s="448"/>
      <c r="BB368" s="455"/>
      <c r="BC368" s="448"/>
      <c r="BD368" s="448"/>
      <c r="BE368" s="448"/>
      <c r="BF368" s="448"/>
      <c r="BG368" s="448"/>
      <c r="BH368" s="448"/>
      <c r="BM368" s="448"/>
      <c r="BN368" s="448"/>
      <c r="BO368" s="448"/>
      <c r="BP368" s="448"/>
      <c r="BQ368" s="448"/>
      <c r="BR368" s="448"/>
      <c r="BS368" s="448"/>
      <c r="BT368" s="448"/>
      <c r="BU368" s="448"/>
      <c r="BV368" s="448"/>
      <c r="BW368" s="448"/>
      <c r="BX368" s="448"/>
      <c r="BY368" s="448"/>
      <c r="BZ368" s="448"/>
      <c r="CA368" s="448"/>
      <c r="CB368" s="448"/>
      <c r="CC368" s="448"/>
      <c r="CD368" s="448"/>
      <c r="CE368" s="448"/>
      <c r="CF368" s="448"/>
      <c r="CG368" s="448"/>
      <c r="CH368" s="448"/>
      <c r="CI368" s="448"/>
      <c r="CJ368" s="448"/>
      <c r="CK368" s="448"/>
      <c r="CL368" s="448"/>
      <c r="CM368" s="448"/>
      <c r="CN368" s="448"/>
      <c r="CO368" s="448"/>
      <c r="CP368" s="448"/>
      <c r="CQ368" s="448"/>
      <c r="CR368" s="448"/>
      <c r="CS368" s="448"/>
      <c r="CT368" s="448"/>
      <c r="CU368" s="448"/>
      <c r="CV368" s="448"/>
      <c r="CW368" s="462"/>
      <c r="CX368" s="467"/>
      <c r="CY368" s="462"/>
      <c r="CZ368" s="467"/>
      <c r="DA368" s="448"/>
      <c r="DB368" s="448"/>
      <c r="DC368" s="448"/>
      <c r="DD368" s="448"/>
      <c r="DE368" s="448"/>
      <c r="DF368" s="456"/>
      <c r="DG368" s="448"/>
      <c r="DH368" s="448"/>
      <c r="DI368" s="448"/>
      <c r="DJ368" s="448"/>
      <c r="DK368" s="448"/>
      <c r="DL368" s="448"/>
      <c r="DM368" s="448"/>
      <c r="DN368" s="468"/>
      <c r="DO368" s="468"/>
      <c r="DP368" s="469"/>
      <c r="DQ368" s="469"/>
      <c r="DR368" s="470"/>
      <c r="DS368" s="449"/>
      <c r="DT368" s="449"/>
      <c r="DU368" s="448"/>
      <c r="DV368" s="448"/>
      <c r="DW368" s="448"/>
      <c r="DX368" s="448"/>
      <c r="DY368" s="457"/>
      <c r="DZ368" s="457"/>
      <c r="EA368" s="457"/>
      <c r="EB368" s="457"/>
      <c r="EE368" s="448"/>
      <c r="EF368" s="448"/>
      <c r="EG368" s="448"/>
      <c r="EH368" s="448"/>
      <c r="EI368" s="448"/>
      <c r="EJ368" s="448"/>
      <c r="EK368" s="448"/>
      <c r="EL368" s="448"/>
      <c r="EM368" s="448"/>
      <c r="EN368" s="448"/>
      <c r="EO368" s="448"/>
      <c r="EP368" s="448"/>
      <c r="EQ368" s="448"/>
      <c r="ER368" s="448"/>
      <c r="ES368" s="448"/>
      <c r="ET368" s="448"/>
      <c r="EU368" s="458"/>
      <c r="EV368" s="459"/>
      <c r="EW368" s="459"/>
      <c r="EX368" s="460"/>
      <c r="EY368" s="459"/>
      <c r="EZ368" s="459"/>
      <c r="FA368" s="459"/>
      <c r="FB368" s="459"/>
      <c r="FC368" s="459"/>
      <c r="FL368" s="234">
        <v>1</v>
      </c>
      <c r="FM368" s="222"/>
      <c r="FN368" s="222"/>
      <c r="FO368" s="222"/>
      <c r="FP368" s="222"/>
      <c r="FQ368" s="222"/>
      <c r="FR368" s="222" t="str">
        <f>PROPER(BX368)</f>
        <v/>
      </c>
      <c r="FS368" s="222" t="str">
        <f>PROPER(BY368)</f>
        <v/>
      </c>
      <c r="FT368" s="222" t="str">
        <f>PROPER(BZ368)</f>
        <v/>
      </c>
      <c r="FU368" s="222" t="str">
        <f>PROPER(CA368)</f>
        <v/>
      </c>
      <c r="FV368" s="222" t="str">
        <f>PROPER(CB368)</f>
        <v/>
      </c>
    </row>
    <row r="369" spans="1:1108" s="88" customFormat="1">
      <c r="A369" s="135"/>
      <c r="B369" s="135"/>
      <c r="C369" s="135">
        <v>1</v>
      </c>
      <c r="D369" s="135">
        <v>1</v>
      </c>
      <c r="E369" s="135">
        <v>1</v>
      </c>
      <c r="F369" s="135">
        <v>1</v>
      </c>
      <c r="G369" s="135">
        <v>1</v>
      </c>
      <c r="H369" s="135">
        <v>1</v>
      </c>
      <c r="I369" s="135">
        <v>1</v>
      </c>
      <c r="J369" s="135">
        <v>1</v>
      </c>
      <c r="K369" s="135">
        <v>1</v>
      </c>
      <c r="L369" s="135">
        <v>1</v>
      </c>
      <c r="M369" s="135">
        <v>1</v>
      </c>
      <c r="N369" s="135">
        <v>1</v>
      </c>
      <c r="O369" s="135">
        <v>1</v>
      </c>
      <c r="P369" s="135">
        <v>1</v>
      </c>
      <c r="Q369" s="135">
        <v>1</v>
      </c>
      <c r="R369" s="135">
        <v>1</v>
      </c>
      <c r="S369" s="135">
        <v>1</v>
      </c>
      <c r="T369" s="135">
        <v>1</v>
      </c>
      <c r="U369" s="135">
        <v>1</v>
      </c>
      <c r="V369" s="135">
        <v>1</v>
      </c>
      <c r="W369" s="135">
        <v>1</v>
      </c>
      <c r="X369" s="135">
        <v>1</v>
      </c>
      <c r="Y369" s="135">
        <v>1</v>
      </c>
      <c r="Z369" s="135">
        <v>1</v>
      </c>
      <c r="AA369" s="135">
        <v>1</v>
      </c>
      <c r="AB369" s="135">
        <v>1</v>
      </c>
      <c r="AC369" s="135">
        <v>1</v>
      </c>
      <c r="AD369" s="135">
        <v>1</v>
      </c>
      <c r="AE369" s="135">
        <v>1</v>
      </c>
      <c r="AF369" s="135">
        <v>1</v>
      </c>
      <c r="AG369" s="135">
        <v>1</v>
      </c>
      <c r="AH369" s="135">
        <v>1</v>
      </c>
      <c r="AI369" s="135">
        <v>1</v>
      </c>
      <c r="AJ369" s="135">
        <v>1</v>
      </c>
      <c r="AK369" s="135">
        <v>1</v>
      </c>
      <c r="AL369" s="135">
        <v>1</v>
      </c>
      <c r="AM369" s="135">
        <v>1</v>
      </c>
      <c r="AN369" s="135">
        <v>1</v>
      </c>
      <c r="AO369" s="135">
        <v>1</v>
      </c>
      <c r="AP369" s="135">
        <v>1</v>
      </c>
      <c r="AQ369" s="135">
        <v>1</v>
      </c>
      <c r="AR369" s="135">
        <v>1</v>
      </c>
      <c r="AS369" s="135">
        <v>1</v>
      </c>
      <c r="AT369" s="135">
        <v>1</v>
      </c>
      <c r="AU369" s="135">
        <v>1</v>
      </c>
      <c r="AV369" s="135">
        <v>1</v>
      </c>
      <c r="AW369" s="135">
        <v>1</v>
      </c>
      <c r="AX369" s="135">
        <v>1</v>
      </c>
      <c r="AY369" s="135">
        <v>1</v>
      </c>
      <c r="AZ369" s="135">
        <v>1</v>
      </c>
      <c r="BA369" s="135">
        <v>1</v>
      </c>
      <c r="BB369" s="135">
        <v>1</v>
      </c>
      <c r="BC369" s="135">
        <v>1</v>
      </c>
      <c r="BD369" s="135">
        <v>1</v>
      </c>
      <c r="BE369" s="135">
        <v>1</v>
      </c>
      <c r="BF369" s="135">
        <v>1</v>
      </c>
      <c r="BG369" s="135">
        <v>1</v>
      </c>
      <c r="BH369" s="135">
        <v>1</v>
      </c>
      <c r="BI369" s="135">
        <v>1</v>
      </c>
      <c r="BJ369" s="135">
        <v>1</v>
      </c>
      <c r="BK369" s="135">
        <v>1</v>
      </c>
      <c r="BL369" s="135">
        <v>1</v>
      </c>
      <c r="BM369" s="135">
        <v>1</v>
      </c>
      <c r="BN369" s="135">
        <v>1</v>
      </c>
      <c r="BO369" s="135">
        <v>1</v>
      </c>
      <c r="BP369" s="135">
        <v>1</v>
      </c>
      <c r="BQ369" s="135">
        <v>1</v>
      </c>
      <c r="BR369" s="135">
        <v>1</v>
      </c>
      <c r="BS369" s="135">
        <v>1</v>
      </c>
      <c r="BT369" s="135">
        <v>1</v>
      </c>
      <c r="BU369" s="135">
        <v>1</v>
      </c>
      <c r="BV369" s="135">
        <v>1</v>
      </c>
      <c r="BW369" s="135">
        <v>1</v>
      </c>
      <c r="BX369" s="135">
        <v>1</v>
      </c>
      <c r="BY369" s="135">
        <v>1</v>
      </c>
      <c r="BZ369" s="135">
        <v>1</v>
      </c>
      <c r="CA369" s="135">
        <v>1</v>
      </c>
      <c r="CB369" s="135">
        <v>1</v>
      </c>
      <c r="CC369" s="135">
        <v>1</v>
      </c>
      <c r="CD369" s="135">
        <v>1</v>
      </c>
      <c r="CE369" s="135">
        <v>1</v>
      </c>
      <c r="CF369" s="135">
        <v>1</v>
      </c>
      <c r="CG369" s="135">
        <v>1</v>
      </c>
      <c r="CH369" s="135">
        <v>1</v>
      </c>
      <c r="CI369" s="135">
        <v>1</v>
      </c>
      <c r="CJ369" s="135">
        <v>1</v>
      </c>
      <c r="CK369" s="471">
        <v>1</v>
      </c>
      <c r="CL369" s="135"/>
      <c r="CM369" s="135"/>
      <c r="CN369" s="135"/>
      <c r="CO369" s="471"/>
      <c r="CP369" s="135"/>
      <c r="CQ369" s="135"/>
      <c r="CR369" s="135"/>
      <c r="CS369" s="471"/>
      <c r="CT369" s="135"/>
      <c r="CU369" s="135"/>
      <c r="CV369" s="135"/>
      <c r="CW369" s="471">
        <v>1</v>
      </c>
      <c r="CX369" s="135">
        <v>1</v>
      </c>
      <c r="CY369" s="135">
        <v>1</v>
      </c>
      <c r="CZ369" s="135">
        <v>1</v>
      </c>
      <c r="DA369" s="471">
        <v>1</v>
      </c>
      <c r="DB369" s="135"/>
      <c r="DC369" s="135"/>
      <c r="DD369" s="135"/>
      <c r="DE369" s="135">
        <v>1</v>
      </c>
      <c r="DF369" s="135">
        <v>1</v>
      </c>
      <c r="DG369" s="135">
        <v>1</v>
      </c>
      <c r="DH369" s="135">
        <v>1</v>
      </c>
      <c r="DI369" s="135">
        <v>1</v>
      </c>
      <c r="DJ369" s="135">
        <v>1</v>
      </c>
      <c r="DK369" s="135">
        <v>1</v>
      </c>
      <c r="DL369" s="135">
        <v>1</v>
      </c>
      <c r="DM369" s="135">
        <v>1</v>
      </c>
      <c r="DN369" s="135">
        <v>1</v>
      </c>
      <c r="DO369" s="135">
        <v>1</v>
      </c>
      <c r="DP369" s="135">
        <v>1</v>
      </c>
      <c r="DQ369" s="135">
        <v>1</v>
      </c>
      <c r="DR369" s="135">
        <v>1</v>
      </c>
      <c r="DS369" s="135">
        <v>1</v>
      </c>
      <c r="DT369" s="135">
        <v>1</v>
      </c>
      <c r="DU369" s="135">
        <v>1</v>
      </c>
      <c r="DV369" s="135">
        <v>1</v>
      </c>
      <c r="DW369" s="135">
        <v>1</v>
      </c>
      <c r="DX369" s="135">
        <v>1</v>
      </c>
      <c r="DY369" s="135">
        <v>1</v>
      </c>
      <c r="DZ369" s="135">
        <v>1</v>
      </c>
      <c r="EA369" s="135">
        <v>1</v>
      </c>
      <c r="EB369" s="135">
        <v>1</v>
      </c>
      <c r="EC369" s="135">
        <v>1</v>
      </c>
      <c r="ED369" s="135">
        <v>1</v>
      </c>
      <c r="EE369" s="135">
        <v>1</v>
      </c>
      <c r="EF369" s="135">
        <v>1</v>
      </c>
      <c r="EG369" s="135">
        <v>1</v>
      </c>
      <c r="EH369" s="135">
        <v>1</v>
      </c>
      <c r="EI369" s="135">
        <v>1</v>
      </c>
      <c r="EJ369" s="135">
        <v>1</v>
      </c>
      <c r="EK369" s="135">
        <v>1</v>
      </c>
      <c r="EL369" s="135">
        <v>1</v>
      </c>
      <c r="EM369" s="135">
        <v>1</v>
      </c>
      <c r="EN369" s="135">
        <v>1</v>
      </c>
      <c r="EO369" s="135">
        <v>1</v>
      </c>
      <c r="EP369" s="135">
        <v>1</v>
      </c>
      <c r="EQ369" s="135">
        <v>1</v>
      </c>
      <c r="ER369" s="135">
        <v>1</v>
      </c>
      <c r="ES369" s="135">
        <v>1</v>
      </c>
      <c r="ET369" s="135">
        <v>1</v>
      </c>
      <c r="EU369" s="135">
        <v>1</v>
      </c>
      <c r="EV369" s="135">
        <v>1</v>
      </c>
      <c r="EW369" s="135">
        <v>1</v>
      </c>
      <c r="EX369" s="135">
        <v>1</v>
      </c>
      <c r="EY369" s="135">
        <v>1</v>
      </c>
      <c r="EZ369" s="135">
        <v>1</v>
      </c>
      <c r="FA369" s="135">
        <v>1</v>
      </c>
      <c r="FB369" s="135">
        <v>1</v>
      </c>
      <c r="FC369" s="135">
        <v>1</v>
      </c>
      <c r="FD369" s="135">
        <v>1</v>
      </c>
      <c r="FE369" s="135">
        <v>1</v>
      </c>
      <c r="FF369" s="135">
        <v>1</v>
      </c>
      <c r="FG369" s="135">
        <v>1</v>
      </c>
      <c r="FH369" s="135">
        <v>1</v>
      </c>
      <c r="FI369" s="135">
        <v>1</v>
      </c>
      <c r="FJ369" s="135">
        <v>1</v>
      </c>
      <c r="FK369" s="135">
        <v>1</v>
      </c>
      <c r="FL369" s="135">
        <v>1</v>
      </c>
      <c r="FM369" s="88">
        <v>1</v>
      </c>
      <c r="FN369" s="88">
        <v>1</v>
      </c>
      <c r="FO369" s="88">
        <v>1</v>
      </c>
      <c r="FP369" s="88">
        <v>1</v>
      </c>
      <c r="FQ369" s="88">
        <v>1</v>
      </c>
      <c r="FR369" s="88">
        <v>1</v>
      </c>
      <c r="FS369" s="88">
        <v>1</v>
      </c>
      <c r="FT369" s="88">
        <v>1</v>
      </c>
      <c r="FU369" s="88">
        <v>1</v>
      </c>
      <c r="FV369" s="88">
        <v>1</v>
      </c>
      <c r="FW369" s="88">
        <v>1</v>
      </c>
    </row>
    <row r="370" spans="1:1108" s="88" customFormat="1">
      <c r="A370" s="135"/>
      <c r="C370" s="472"/>
      <c r="D370" s="73"/>
      <c r="E370" s="73"/>
      <c r="F370" s="264"/>
      <c r="G370" s="73"/>
      <c r="H370" s="73"/>
      <c r="I370" s="73"/>
      <c r="J370" s="473"/>
      <c r="K370" s="474"/>
      <c r="L370" s="475"/>
      <c r="M370" s="476"/>
      <c r="N370" s="477"/>
      <c r="O370" s="478"/>
      <c r="P370" s="479"/>
      <c r="Q370" s="479"/>
      <c r="R370" s="479"/>
      <c r="S370" s="479"/>
      <c r="T370" s="479"/>
      <c r="U370" s="479"/>
      <c r="V370" s="479"/>
      <c r="W370" s="479"/>
      <c r="X370" s="479"/>
      <c r="Y370" s="479"/>
      <c r="Z370" s="479"/>
      <c r="AA370" s="479"/>
      <c r="AB370" s="479"/>
      <c r="AC370" s="479"/>
      <c r="AD370" s="479"/>
      <c r="AE370" s="479"/>
      <c r="AF370" s="480"/>
      <c r="AG370" s="481"/>
      <c r="AH370" s="481"/>
      <c r="AI370" s="479"/>
      <c r="AJ370" s="481"/>
      <c r="AK370" s="481"/>
      <c r="AL370" s="482"/>
      <c r="AM370" s="483"/>
      <c r="AN370" s="484"/>
      <c r="AO370" s="485"/>
      <c r="AP370" s="486"/>
      <c r="AQ370" s="485"/>
      <c r="AR370" s="485"/>
      <c r="AS370" s="485"/>
      <c r="AT370" s="477"/>
      <c r="AU370" s="477"/>
      <c r="AV370" s="477"/>
      <c r="AW370" s="477"/>
      <c r="AX370" s="477"/>
      <c r="AY370" s="477"/>
      <c r="AZ370" s="477"/>
      <c r="BA370" s="477"/>
      <c r="BB370" s="472"/>
      <c r="BC370" s="477"/>
      <c r="BD370" s="477"/>
      <c r="BE370" s="477"/>
      <c r="BF370" s="477"/>
      <c r="BG370" s="477"/>
      <c r="BH370" s="477"/>
      <c r="BI370" s="477"/>
      <c r="BJ370" s="477"/>
      <c r="BK370" s="477"/>
      <c r="BL370" s="477"/>
      <c r="BM370" s="477"/>
      <c r="BN370" s="477"/>
      <c r="BO370" s="477"/>
      <c r="BP370" s="477"/>
      <c r="BQ370" s="477"/>
      <c r="BR370" s="477"/>
      <c r="BS370" s="477"/>
      <c r="BT370" s="477"/>
      <c r="BU370" s="477"/>
      <c r="BV370" s="477"/>
      <c r="BW370" s="477"/>
      <c r="BX370" s="477"/>
      <c r="BY370" s="477"/>
      <c r="BZ370" s="477"/>
      <c r="CA370" s="477"/>
      <c r="CB370" s="477"/>
      <c r="CC370" s="477"/>
      <c r="CD370" s="477"/>
      <c r="CE370" s="477"/>
      <c r="CF370" s="477"/>
      <c r="CG370" s="477"/>
      <c r="CH370" s="477"/>
      <c r="CI370" s="477"/>
      <c r="CJ370" s="477"/>
      <c r="CK370" s="477"/>
      <c r="CL370" s="477"/>
      <c r="CM370" s="477"/>
      <c r="CN370" s="477"/>
      <c r="CO370" s="477"/>
      <c r="CP370" s="477"/>
      <c r="CQ370" s="477"/>
      <c r="CR370" s="477"/>
      <c r="CS370" s="477"/>
      <c r="CT370" s="477"/>
      <c r="CU370" s="477"/>
      <c r="CV370" s="477"/>
      <c r="CW370" s="475"/>
      <c r="CX370" s="487"/>
      <c r="CY370" s="475"/>
      <c r="CZ370" s="487"/>
      <c r="DA370" s="477"/>
      <c r="DB370" s="477"/>
      <c r="DC370" s="477"/>
      <c r="DD370" s="477"/>
      <c r="DE370" s="477"/>
      <c r="DF370" s="488"/>
      <c r="DG370" s="477"/>
      <c r="DH370" s="477"/>
      <c r="DI370" s="477"/>
      <c r="DJ370" s="477"/>
      <c r="DK370" s="477"/>
      <c r="DL370" s="477"/>
      <c r="DM370" s="477"/>
      <c r="DN370" s="489"/>
      <c r="DO370" s="489"/>
      <c r="DP370" s="490"/>
      <c r="DQ370" s="490"/>
      <c r="DR370" s="491"/>
      <c r="DS370" s="476"/>
      <c r="DT370" s="476"/>
      <c r="DV370" s="492"/>
      <c r="DW370" s="492"/>
      <c r="DX370" s="492"/>
      <c r="DY370" s="492"/>
      <c r="DZ370" s="492"/>
      <c r="EA370" s="492"/>
      <c r="EB370" s="492"/>
      <c r="EE370" s="477"/>
      <c r="EF370" s="477"/>
      <c r="EG370" s="477"/>
      <c r="EH370" s="477"/>
      <c r="EI370" s="477"/>
      <c r="EJ370" s="477"/>
      <c r="EK370" s="477"/>
      <c r="EL370" s="477"/>
      <c r="EM370" s="477"/>
      <c r="EN370" s="477"/>
      <c r="EO370" s="477"/>
      <c r="EP370" s="477"/>
      <c r="EQ370" s="477"/>
      <c r="ER370" s="477"/>
      <c r="ES370" s="477"/>
      <c r="ET370" s="477"/>
      <c r="EU370" s="493"/>
      <c r="EV370" s="494"/>
      <c r="EW370" s="494"/>
      <c r="EX370" s="495"/>
      <c r="EY370" s="494"/>
      <c r="EZ370" s="494"/>
      <c r="FA370" s="494"/>
      <c r="FB370" s="494"/>
      <c r="FC370" s="494"/>
    </row>
    <row r="371" spans="1:1108" s="88" customFormat="1">
      <c r="A371" s="135"/>
      <c r="C371" s="472"/>
      <c r="D371" s="73"/>
      <c r="E371" s="73"/>
      <c r="F371" s="264"/>
      <c r="G371" s="73"/>
      <c r="H371" s="73"/>
      <c r="I371" s="73"/>
      <c r="J371" s="473"/>
      <c r="K371" s="474"/>
      <c r="L371" s="475"/>
      <c r="M371" s="476"/>
      <c r="N371" s="477"/>
      <c r="O371" s="478"/>
      <c r="P371" s="479"/>
      <c r="Q371" s="479"/>
      <c r="R371" s="479"/>
      <c r="S371" s="479"/>
      <c r="T371" s="479"/>
      <c r="U371" s="479"/>
      <c r="V371" s="479"/>
      <c r="W371" s="479"/>
      <c r="X371" s="479"/>
      <c r="Y371" s="479"/>
      <c r="Z371" s="479"/>
      <c r="AA371" s="479"/>
      <c r="AB371" s="479"/>
      <c r="AC371" s="479"/>
      <c r="AD371" s="479"/>
      <c r="AE371" s="479"/>
      <c r="AF371" s="480"/>
      <c r="AG371" s="481"/>
      <c r="AH371" s="481"/>
      <c r="AI371" s="479"/>
      <c r="AJ371" s="481"/>
      <c r="AK371" s="481"/>
      <c r="AL371" s="482"/>
      <c r="AM371" s="483"/>
      <c r="AN371" s="484"/>
      <c r="AO371" s="485"/>
      <c r="AP371" s="486"/>
      <c r="AQ371" s="485"/>
      <c r="AR371" s="485"/>
      <c r="AS371" s="485"/>
      <c r="AT371" s="477"/>
      <c r="AU371" s="477"/>
      <c r="AV371" s="477"/>
      <c r="AW371" s="477"/>
      <c r="AX371" s="477"/>
      <c r="AY371" s="477"/>
      <c r="AZ371" s="477"/>
      <c r="BA371" s="477"/>
      <c r="BB371" s="472"/>
      <c r="BC371" s="477"/>
      <c r="BD371" s="477"/>
      <c r="BE371" s="477"/>
      <c r="BF371" s="477"/>
      <c r="BG371" s="477"/>
      <c r="BH371" s="477"/>
      <c r="BI371" s="477"/>
      <c r="BJ371" s="477"/>
      <c r="BK371" s="477"/>
      <c r="BL371" s="477"/>
      <c r="BM371" s="477"/>
      <c r="BN371" s="477"/>
      <c r="BO371" s="477"/>
      <c r="BP371" s="477"/>
      <c r="BQ371" s="477"/>
      <c r="BR371" s="477"/>
      <c r="BS371" s="477"/>
      <c r="BT371" s="477"/>
      <c r="BU371" s="477"/>
      <c r="BV371" s="477"/>
      <c r="BW371" s="477"/>
      <c r="BX371" s="477"/>
      <c r="BY371" s="477"/>
      <c r="BZ371" s="477"/>
      <c r="CA371" s="477"/>
      <c r="CB371" s="477"/>
      <c r="CC371" s="477"/>
      <c r="CD371" s="477"/>
      <c r="CE371" s="477"/>
      <c r="CF371" s="477"/>
      <c r="CG371" s="477"/>
      <c r="CH371" s="477"/>
      <c r="CI371" s="477"/>
      <c r="CJ371" s="477"/>
      <c r="CK371" s="477"/>
      <c r="CL371" s="477"/>
      <c r="CM371" s="477"/>
      <c r="CN371" s="477"/>
      <c r="CO371" s="477"/>
      <c r="CP371" s="477"/>
      <c r="CQ371" s="477"/>
      <c r="CR371" s="477"/>
      <c r="CS371" s="477"/>
      <c r="CT371" s="477"/>
      <c r="CU371" s="477"/>
      <c r="CV371" s="477"/>
      <c r="CW371" s="475"/>
      <c r="CX371" s="487"/>
      <c r="CY371" s="475"/>
      <c r="CZ371" s="487"/>
      <c r="DA371" s="477"/>
      <c r="DB371" s="477"/>
      <c r="DC371" s="477"/>
      <c r="DD371" s="477"/>
      <c r="DE371" s="477"/>
      <c r="DF371" s="488"/>
      <c r="DG371" s="477"/>
      <c r="DH371" s="477"/>
      <c r="DI371" s="477"/>
      <c r="DJ371" s="477"/>
      <c r="DK371" s="477"/>
      <c r="DL371" s="477"/>
      <c r="DM371" s="477"/>
      <c r="DN371" s="489"/>
      <c r="DO371" s="489"/>
      <c r="DP371" s="490"/>
      <c r="DQ371" s="490"/>
      <c r="DR371" s="491"/>
      <c r="DS371" s="476"/>
      <c r="DT371" s="476"/>
      <c r="DV371" s="492"/>
      <c r="DW371" s="492"/>
      <c r="DX371" s="492"/>
      <c r="DY371" s="492"/>
      <c r="DZ371" s="492"/>
      <c r="EA371" s="492"/>
      <c r="EB371" s="492"/>
      <c r="EE371" s="477"/>
      <c r="EF371" s="477"/>
      <c r="EG371" s="477"/>
      <c r="EH371" s="477"/>
      <c r="EI371" s="477"/>
      <c r="EJ371" s="477"/>
      <c r="EK371" s="477"/>
      <c r="EL371" s="477"/>
      <c r="EM371" s="477"/>
      <c r="EN371" s="477"/>
      <c r="EO371" s="477"/>
      <c r="EP371" s="477"/>
      <c r="EQ371" s="477"/>
      <c r="ER371" s="477"/>
      <c r="ES371" s="477"/>
      <c r="ET371" s="477"/>
      <c r="EU371" s="493"/>
      <c r="EV371" s="494"/>
      <c r="EW371" s="494"/>
      <c r="EX371" s="495"/>
      <c r="EY371" s="494"/>
      <c r="EZ371" s="494"/>
      <c r="FA371" s="494"/>
      <c r="FB371" s="494"/>
      <c r="FC371" s="494"/>
    </row>
    <row r="372" spans="1:1108" s="88" customFormat="1">
      <c r="A372" s="135"/>
      <c r="C372" s="472"/>
      <c r="D372" s="73"/>
      <c r="E372" s="73"/>
      <c r="F372" s="264"/>
      <c r="G372" s="73"/>
      <c r="H372" s="73"/>
      <c r="I372" s="73"/>
      <c r="J372" s="473"/>
      <c r="K372" s="474"/>
      <c r="L372" s="475"/>
      <c r="M372" s="476"/>
      <c r="N372" s="477"/>
      <c r="O372" s="478"/>
      <c r="P372" s="479"/>
      <c r="Q372" s="479"/>
      <c r="R372" s="479"/>
      <c r="S372" s="479"/>
      <c r="T372" s="479"/>
      <c r="U372" s="479"/>
      <c r="V372" s="479"/>
      <c r="W372" s="479"/>
      <c r="X372" s="479"/>
      <c r="Y372" s="479"/>
      <c r="Z372" s="479"/>
      <c r="AA372" s="479"/>
      <c r="AB372" s="479"/>
      <c r="AC372" s="479"/>
      <c r="AD372" s="479"/>
      <c r="AE372" s="479"/>
      <c r="AF372" s="480"/>
      <c r="AG372" s="481"/>
      <c r="AH372" s="481"/>
      <c r="AI372" s="479"/>
      <c r="AJ372" s="481"/>
      <c r="AK372" s="481"/>
      <c r="AL372" s="482"/>
      <c r="AM372" s="483"/>
      <c r="AN372" s="484"/>
      <c r="AO372" s="485"/>
      <c r="AP372" s="486"/>
      <c r="AQ372" s="485"/>
      <c r="AR372" s="485"/>
      <c r="AS372" s="485"/>
      <c r="AT372" s="477"/>
      <c r="AU372" s="477"/>
      <c r="AV372" s="477"/>
      <c r="AW372" s="477"/>
      <c r="AX372" s="477"/>
      <c r="AY372" s="477"/>
      <c r="AZ372" s="477"/>
      <c r="BA372" s="477"/>
      <c r="BB372" s="472"/>
      <c r="BC372" s="477"/>
      <c r="BD372" s="477"/>
      <c r="BE372" s="477"/>
      <c r="BF372" s="477"/>
      <c r="BG372" s="477"/>
      <c r="BH372" s="477"/>
      <c r="BI372" s="477"/>
      <c r="BJ372" s="477"/>
      <c r="BK372" s="477"/>
      <c r="BL372" s="477"/>
      <c r="BM372" s="477"/>
      <c r="BN372" s="477"/>
      <c r="BO372" s="477"/>
      <c r="BP372" s="477"/>
      <c r="BQ372" s="477"/>
      <c r="BR372" s="477"/>
      <c r="BS372" s="477"/>
      <c r="BT372" s="477"/>
      <c r="BU372" s="477"/>
      <c r="BV372" s="477"/>
      <c r="BW372" s="477"/>
      <c r="BX372" s="477"/>
      <c r="BY372" s="477"/>
      <c r="BZ372" s="477"/>
      <c r="CA372" s="477"/>
      <c r="CB372" s="477"/>
      <c r="CC372" s="477"/>
      <c r="CD372" s="477"/>
      <c r="CE372" s="477"/>
      <c r="CF372" s="477"/>
      <c r="CG372" s="477"/>
      <c r="CH372" s="477"/>
      <c r="CI372" s="477"/>
      <c r="CJ372" s="477"/>
      <c r="CK372" s="477"/>
      <c r="CL372" s="477"/>
      <c r="CM372" s="477"/>
      <c r="CN372" s="477"/>
      <c r="CO372" s="477"/>
      <c r="CP372" s="477"/>
      <c r="CQ372" s="477"/>
      <c r="CR372" s="477"/>
      <c r="CS372" s="477"/>
      <c r="CT372" s="477"/>
      <c r="CU372" s="477"/>
      <c r="CV372" s="477"/>
      <c r="CW372" s="475"/>
      <c r="CX372" s="487"/>
      <c r="CY372" s="475"/>
      <c r="CZ372" s="487"/>
      <c r="DA372" s="477"/>
      <c r="DB372" s="477"/>
      <c r="DC372" s="477"/>
      <c r="DD372" s="477"/>
      <c r="DE372" s="477"/>
      <c r="DF372" s="488"/>
      <c r="DG372" s="477"/>
      <c r="DH372" s="477"/>
      <c r="DI372" s="477"/>
      <c r="DJ372" s="477"/>
      <c r="DK372" s="477"/>
      <c r="DL372" s="477"/>
      <c r="DM372" s="477"/>
      <c r="DN372" s="489"/>
      <c r="DO372" s="489"/>
      <c r="DP372" s="490"/>
      <c r="DQ372" s="490"/>
      <c r="DR372" s="491"/>
      <c r="DS372" s="476"/>
      <c r="DT372" s="476"/>
      <c r="DV372" s="492"/>
      <c r="DW372" s="492"/>
      <c r="DX372" s="492"/>
      <c r="DY372" s="492"/>
      <c r="DZ372" s="492"/>
      <c r="EA372" s="492"/>
      <c r="EB372" s="492"/>
      <c r="EE372" s="477"/>
      <c r="EF372" s="477"/>
      <c r="EG372" s="477"/>
      <c r="EH372" s="477"/>
      <c r="EI372" s="477"/>
      <c r="EJ372" s="477"/>
      <c r="EK372" s="477"/>
      <c r="EL372" s="477"/>
      <c r="EM372" s="477"/>
      <c r="EN372" s="477"/>
      <c r="EO372" s="477"/>
      <c r="EP372" s="477"/>
      <c r="EQ372" s="477"/>
      <c r="ER372" s="477"/>
      <c r="ES372" s="477"/>
      <c r="ET372" s="477"/>
      <c r="EU372" s="493"/>
      <c r="EV372" s="494"/>
      <c r="EW372" s="494"/>
      <c r="EX372" s="495"/>
      <c r="EY372" s="494"/>
      <c r="EZ372" s="494"/>
      <c r="FA372" s="494"/>
      <c r="FB372" s="494"/>
      <c r="FC372" s="494"/>
    </row>
    <row r="373" spans="1:1108" s="88" customFormat="1">
      <c r="A373" s="135"/>
      <c r="C373" s="472"/>
      <c r="D373" s="73"/>
      <c r="E373" s="73"/>
      <c r="F373" s="264"/>
      <c r="G373" s="73"/>
      <c r="H373" s="73"/>
      <c r="I373" s="73"/>
      <c r="J373" s="473"/>
      <c r="K373" s="474"/>
      <c r="L373" s="475"/>
      <c r="M373" s="476"/>
      <c r="N373" s="477"/>
      <c r="O373" s="478"/>
      <c r="P373" s="479"/>
      <c r="Q373" s="479"/>
      <c r="R373" s="479"/>
      <c r="S373" s="479"/>
      <c r="T373" s="479"/>
      <c r="U373" s="479"/>
      <c r="V373" s="479"/>
      <c r="W373" s="479"/>
      <c r="X373" s="479"/>
      <c r="Y373" s="479"/>
      <c r="Z373" s="479"/>
      <c r="AA373" s="479"/>
      <c r="AB373" s="479"/>
      <c r="AC373" s="479"/>
      <c r="AD373" s="479"/>
      <c r="AE373" s="479"/>
      <c r="AF373" s="480"/>
      <c r="AG373" s="481"/>
      <c r="AH373" s="481"/>
      <c r="AI373" s="479"/>
      <c r="AJ373" s="481"/>
      <c r="AK373" s="481"/>
      <c r="AL373" s="482"/>
      <c r="AM373" s="483"/>
      <c r="AN373" s="484"/>
      <c r="AO373" s="485"/>
      <c r="AP373" s="486"/>
      <c r="AQ373" s="485"/>
      <c r="AR373" s="485"/>
      <c r="AS373" s="485"/>
      <c r="AT373" s="477"/>
      <c r="AU373" s="477"/>
      <c r="AV373" s="477"/>
      <c r="AW373" s="477"/>
      <c r="AX373" s="477"/>
      <c r="AY373" s="477"/>
      <c r="AZ373" s="477"/>
      <c r="BA373" s="477"/>
      <c r="BB373" s="472"/>
      <c r="BC373" s="477"/>
      <c r="BD373" s="477"/>
      <c r="BE373" s="477"/>
      <c r="BF373" s="477"/>
      <c r="BG373" s="477"/>
      <c r="BH373" s="477"/>
      <c r="BI373" s="477"/>
      <c r="BJ373" s="477"/>
      <c r="BK373" s="477"/>
      <c r="BL373" s="477"/>
      <c r="BM373" s="477"/>
      <c r="BN373" s="477"/>
      <c r="BO373" s="477"/>
      <c r="BP373" s="477"/>
      <c r="BQ373" s="477"/>
      <c r="BR373" s="477"/>
      <c r="BS373" s="477"/>
      <c r="BT373" s="477"/>
      <c r="BU373" s="477"/>
      <c r="BV373" s="477"/>
      <c r="BW373" s="477"/>
      <c r="BX373" s="477"/>
      <c r="BY373" s="477"/>
      <c r="BZ373" s="477"/>
      <c r="CA373" s="477"/>
      <c r="CB373" s="477"/>
      <c r="CC373" s="477"/>
      <c r="CD373" s="477"/>
      <c r="CE373" s="477"/>
      <c r="CF373" s="477"/>
      <c r="CG373" s="477"/>
      <c r="CH373" s="477"/>
      <c r="CI373" s="477"/>
      <c r="CJ373" s="477"/>
      <c r="CK373" s="477"/>
      <c r="CL373" s="477"/>
      <c r="CM373" s="477"/>
      <c r="CN373" s="477"/>
      <c r="CO373" s="477"/>
      <c r="CP373" s="477"/>
      <c r="CQ373" s="477"/>
      <c r="CR373" s="477"/>
      <c r="CS373" s="477"/>
      <c r="CT373" s="477"/>
      <c r="CU373" s="477"/>
      <c r="CV373" s="477"/>
      <c r="CW373" s="475"/>
      <c r="CX373" s="487"/>
      <c r="CY373" s="475"/>
      <c r="CZ373" s="487"/>
      <c r="DA373" s="477"/>
      <c r="DB373" s="477"/>
      <c r="DC373" s="477"/>
      <c r="DD373" s="477"/>
      <c r="DE373" s="477"/>
      <c r="DF373" s="488"/>
      <c r="DG373" s="477"/>
      <c r="DH373" s="477"/>
      <c r="DI373" s="477"/>
      <c r="DJ373" s="477"/>
      <c r="DK373" s="477"/>
      <c r="DL373" s="477"/>
      <c r="DM373" s="477"/>
      <c r="DN373" s="489"/>
      <c r="DO373" s="489"/>
      <c r="DP373" s="490"/>
      <c r="DQ373" s="490"/>
      <c r="DR373" s="491"/>
      <c r="DS373" s="476"/>
      <c r="DT373" s="476"/>
      <c r="DV373" s="492"/>
      <c r="DW373" s="492"/>
      <c r="DX373" s="492"/>
      <c r="DY373" s="492"/>
      <c r="DZ373" s="492"/>
      <c r="EA373" s="492"/>
      <c r="EB373" s="492"/>
      <c r="EE373" s="477"/>
      <c r="EF373" s="477"/>
      <c r="EG373" s="477"/>
      <c r="EH373" s="477"/>
      <c r="EI373" s="477"/>
      <c r="EJ373" s="477"/>
      <c r="EK373" s="477"/>
      <c r="EL373" s="477"/>
      <c r="EM373" s="477"/>
      <c r="EN373" s="477"/>
      <c r="EO373" s="477"/>
      <c r="EP373" s="477"/>
      <c r="EQ373" s="477"/>
      <c r="ER373" s="477"/>
      <c r="ES373" s="477"/>
      <c r="ET373" s="477"/>
      <c r="EU373" s="493"/>
      <c r="EV373" s="494"/>
      <c r="EW373" s="494"/>
      <c r="EX373" s="495"/>
      <c r="EY373" s="494"/>
      <c r="EZ373" s="494"/>
      <c r="FA373" s="494"/>
      <c r="FB373" s="494"/>
      <c r="FC373" s="494"/>
    </row>
    <row r="374" spans="1:1108" s="88" customFormat="1">
      <c r="A374" s="135"/>
      <c r="C374" s="472"/>
      <c r="D374" s="73"/>
      <c r="E374" s="73"/>
      <c r="F374" s="264"/>
      <c r="G374" s="73"/>
      <c r="H374" s="73"/>
      <c r="I374" s="73"/>
      <c r="J374" s="496"/>
      <c r="K374" s="474"/>
      <c r="L374" s="477"/>
      <c r="M374" s="476"/>
      <c r="N374" s="477"/>
      <c r="O374" s="478"/>
      <c r="P374" s="479"/>
      <c r="Q374" s="479"/>
      <c r="R374" s="479"/>
      <c r="S374" s="479"/>
      <c r="T374" s="479"/>
      <c r="U374" s="479"/>
      <c r="V374" s="479"/>
      <c r="W374" s="479"/>
      <c r="X374" s="479"/>
      <c r="Y374" s="479"/>
      <c r="Z374" s="479"/>
      <c r="AA374" s="479"/>
      <c r="AB374" s="479"/>
      <c r="AC374" s="479"/>
      <c r="AD374" s="479"/>
      <c r="AE374" s="479"/>
      <c r="AF374" s="479"/>
      <c r="AG374" s="483"/>
      <c r="AH374" s="483"/>
      <c r="AI374" s="479"/>
      <c r="AJ374" s="497"/>
      <c r="AK374" s="497"/>
      <c r="AL374" s="498"/>
      <c r="AM374" s="483"/>
      <c r="AN374" s="484"/>
      <c r="AO374" s="485"/>
      <c r="AP374" s="499"/>
      <c r="AQ374" s="485"/>
      <c r="AR374" s="485"/>
      <c r="AS374" s="485"/>
      <c r="AT374" s="477"/>
      <c r="AU374" s="477"/>
      <c r="AV374" s="477"/>
      <c r="AW374" s="477"/>
      <c r="AX374" s="477"/>
      <c r="AY374" s="477"/>
      <c r="AZ374" s="477"/>
      <c r="BA374" s="477"/>
      <c r="BB374" s="472"/>
      <c r="BC374" s="477"/>
      <c r="BD374" s="477"/>
      <c r="BE374" s="477"/>
      <c r="BF374" s="477"/>
      <c r="BG374" s="477"/>
      <c r="BH374" s="477"/>
      <c r="BI374" s="477"/>
      <c r="BJ374" s="477"/>
      <c r="BK374" s="477"/>
      <c r="BL374" s="477"/>
      <c r="BM374" s="477"/>
      <c r="BN374" s="477"/>
      <c r="BO374" s="477"/>
      <c r="BP374" s="477"/>
      <c r="BQ374" s="477"/>
      <c r="BR374" s="477"/>
      <c r="BS374" s="477"/>
      <c r="BT374" s="477"/>
      <c r="BU374" s="477"/>
      <c r="BV374" s="477"/>
      <c r="BW374" s="477"/>
      <c r="BX374" s="477"/>
      <c r="BY374" s="477"/>
      <c r="BZ374" s="477"/>
      <c r="CA374" s="477"/>
      <c r="CB374" s="477"/>
      <c r="CC374" s="477"/>
      <c r="CD374" s="477"/>
      <c r="CE374" s="477"/>
      <c r="CF374" s="477"/>
      <c r="CG374" s="477"/>
      <c r="CH374" s="477"/>
      <c r="CI374" s="477"/>
      <c r="CJ374" s="477"/>
      <c r="CK374" s="477"/>
      <c r="CL374" s="477"/>
      <c r="CM374" s="477"/>
      <c r="CN374" s="477"/>
      <c r="CO374" s="477"/>
      <c r="CP374" s="477"/>
      <c r="CQ374" s="477"/>
      <c r="CR374" s="477"/>
      <c r="CS374" s="477"/>
      <c r="CT374" s="477"/>
      <c r="CU374" s="477"/>
      <c r="CV374" s="477"/>
      <c r="CW374" s="477"/>
      <c r="CX374" s="488"/>
      <c r="CY374" s="477"/>
      <c r="CZ374" s="497"/>
      <c r="DA374" s="477"/>
      <c r="DB374" s="477"/>
      <c r="DC374" s="477"/>
      <c r="DD374" s="477"/>
      <c r="DE374" s="477"/>
      <c r="DF374" s="488"/>
      <c r="DG374" s="477"/>
      <c r="DH374" s="477"/>
      <c r="DI374" s="477"/>
      <c r="DJ374" s="477"/>
      <c r="DK374" s="477"/>
      <c r="DL374" s="477"/>
      <c r="DM374" s="477"/>
      <c r="DP374" s="476"/>
      <c r="DQ374" s="476"/>
      <c r="DR374" s="492"/>
      <c r="DS374" s="476"/>
      <c r="DT374" s="476"/>
      <c r="DV374" s="492"/>
      <c r="DW374" s="492"/>
      <c r="DX374" s="492"/>
      <c r="DY374" s="492"/>
      <c r="DZ374" s="492"/>
      <c r="EA374" s="492"/>
      <c r="EB374" s="492"/>
      <c r="EE374" s="477"/>
      <c r="EF374" s="477"/>
      <c r="EG374" s="477"/>
      <c r="EH374" s="477"/>
      <c r="EI374" s="477"/>
      <c r="EJ374" s="477"/>
      <c r="EK374" s="477"/>
      <c r="EL374" s="477"/>
      <c r="EM374" s="477"/>
      <c r="EN374" s="477"/>
      <c r="EO374" s="477"/>
      <c r="EP374" s="477"/>
      <c r="EQ374" s="477"/>
      <c r="ER374" s="477"/>
      <c r="ES374" s="477"/>
      <c r="ET374" s="477"/>
      <c r="EU374" s="493"/>
      <c r="EV374" s="494"/>
      <c r="EW374" s="494"/>
      <c r="EX374" s="495"/>
      <c r="EY374" s="494"/>
      <c r="EZ374" s="494"/>
      <c r="FA374" s="494"/>
      <c r="FB374" s="494"/>
      <c r="FC374" s="494"/>
    </row>
    <row r="375" spans="1:1108" s="88" customFormat="1">
      <c r="A375" s="135"/>
      <c r="C375" s="472"/>
      <c r="D375" s="73"/>
      <c r="E375" s="73"/>
      <c r="F375" s="264"/>
      <c r="G375" s="73"/>
      <c r="H375" s="73"/>
      <c r="I375" s="73"/>
      <c r="J375" s="500"/>
      <c r="K375" s="474"/>
      <c r="L375" s="477"/>
      <c r="M375" s="476"/>
      <c r="N375" s="477"/>
      <c r="O375" s="478"/>
      <c r="P375" s="479"/>
      <c r="Q375" s="479"/>
      <c r="R375" s="479"/>
      <c r="S375" s="479"/>
      <c r="T375" s="479"/>
      <c r="U375" s="479"/>
      <c r="V375" s="479"/>
      <c r="W375" s="479"/>
      <c r="X375" s="479"/>
      <c r="Y375" s="479"/>
      <c r="Z375" s="479"/>
      <c r="AA375" s="479"/>
      <c r="AB375" s="479"/>
      <c r="AC375" s="479"/>
      <c r="AD375" s="479"/>
      <c r="AE375" s="479"/>
      <c r="AF375" s="479"/>
      <c r="AG375" s="483"/>
      <c r="AH375" s="483"/>
      <c r="AI375" s="479"/>
      <c r="AJ375" s="483"/>
      <c r="AK375" s="483"/>
      <c r="AL375" s="478"/>
      <c r="AM375" s="483"/>
      <c r="AN375" s="484"/>
      <c r="AO375" s="485"/>
      <c r="AP375" s="485"/>
      <c r="AQ375" s="485"/>
      <c r="AR375" s="485"/>
      <c r="AS375" s="485"/>
      <c r="AT375" s="477"/>
      <c r="AU375" s="477"/>
      <c r="AV375" s="477"/>
      <c r="AW375" s="477"/>
      <c r="AX375" s="477"/>
      <c r="AY375" s="477"/>
      <c r="AZ375" s="477"/>
      <c r="BA375" s="477"/>
      <c r="BB375" s="472"/>
      <c r="BC375" s="477"/>
      <c r="BD375" s="477"/>
      <c r="BE375" s="477"/>
      <c r="BF375" s="477"/>
      <c r="BG375" s="477"/>
      <c r="BH375" s="477"/>
      <c r="BI375" s="477"/>
      <c r="BJ375" s="477"/>
      <c r="BK375" s="477"/>
      <c r="BL375" s="477"/>
      <c r="BM375" s="477"/>
      <c r="BN375" s="477"/>
      <c r="BO375" s="477"/>
      <c r="BP375" s="477"/>
      <c r="BQ375" s="477"/>
      <c r="BR375" s="477"/>
      <c r="BS375" s="477"/>
      <c r="BT375" s="477"/>
      <c r="BU375" s="477"/>
      <c r="BV375" s="477"/>
      <c r="BW375" s="477"/>
      <c r="BX375" s="477"/>
      <c r="BY375" s="477"/>
      <c r="BZ375" s="477"/>
      <c r="CA375" s="477"/>
      <c r="CB375" s="477"/>
      <c r="CC375" s="477"/>
      <c r="CD375" s="477"/>
      <c r="CE375" s="477"/>
      <c r="CF375" s="477"/>
      <c r="CG375" s="477"/>
      <c r="CH375" s="477"/>
      <c r="CI375" s="477"/>
      <c r="CJ375" s="477"/>
      <c r="CK375" s="477"/>
      <c r="CL375" s="477"/>
      <c r="CM375" s="477"/>
      <c r="CN375" s="477"/>
      <c r="CO375" s="477"/>
      <c r="CP375" s="477"/>
      <c r="CQ375" s="477"/>
      <c r="CR375" s="477"/>
      <c r="CS375" s="477"/>
      <c r="CT375" s="477"/>
      <c r="CU375" s="477"/>
      <c r="CV375" s="477"/>
      <c r="CW375" s="477"/>
      <c r="CX375" s="488"/>
      <c r="CY375" s="477"/>
      <c r="CZ375" s="488"/>
      <c r="DA375" s="477"/>
      <c r="DB375" s="477"/>
      <c r="DC375" s="477"/>
      <c r="DD375" s="477"/>
      <c r="DE375" s="477"/>
      <c r="DF375" s="488"/>
      <c r="DG375" s="477"/>
      <c r="DH375" s="477"/>
      <c r="DI375" s="477"/>
      <c r="DJ375" s="477"/>
      <c r="DK375" s="477"/>
      <c r="DL375" s="477"/>
      <c r="DM375" s="477"/>
      <c r="DP375" s="476"/>
      <c r="DQ375" s="476"/>
      <c r="DR375" s="492"/>
      <c r="DS375" s="476"/>
      <c r="DT375" s="476"/>
      <c r="DV375" s="492"/>
      <c r="DW375" s="492"/>
      <c r="DX375" s="492"/>
      <c r="DY375" s="492"/>
      <c r="DZ375" s="492"/>
      <c r="EA375" s="492"/>
      <c r="EB375" s="492"/>
      <c r="EE375" s="477"/>
      <c r="EF375" s="477"/>
      <c r="EG375" s="477"/>
      <c r="EH375" s="477"/>
      <c r="EI375" s="477"/>
      <c r="EJ375" s="477"/>
      <c r="EK375" s="477"/>
      <c r="EL375" s="477"/>
      <c r="EM375" s="477"/>
      <c r="EN375" s="477"/>
      <c r="EO375" s="477"/>
      <c r="EP375" s="477"/>
      <c r="EQ375" s="477"/>
      <c r="ER375" s="477"/>
      <c r="ES375" s="477"/>
      <c r="ET375" s="477"/>
      <c r="EU375" s="493"/>
      <c r="EV375" s="494"/>
      <c r="EW375" s="494"/>
      <c r="EX375" s="495"/>
      <c r="EY375" s="494"/>
      <c r="EZ375" s="494"/>
      <c r="FA375" s="494"/>
      <c r="FB375" s="494"/>
      <c r="FC375" s="494"/>
    </row>
    <row r="376" spans="1:1108" s="88" customFormat="1">
      <c r="A376" s="135"/>
      <c r="C376" s="472"/>
      <c r="D376" s="73"/>
      <c r="E376" s="73"/>
      <c r="F376" s="264"/>
      <c r="G376" s="73"/>
      <c r="H376" s="73"/>
      <c r="I376" s="73"/>
      <c r="J376" s="473"/>
      <c r="K376" s="474"/>
      <c r="L376" s="475"/>
      <c r="M376" s="476"/>
      <c r="N376" s="477"/>
      <c r="O376" s="478"/>
      <c r="P376" s="479"/>
      <c r="Q376" s="479"/>
      <c r="R376" s="479"/>
      <c r="S376" s="479"/>
      <c r="T376" s="479"/>
      <c r="U376" s="479"/>
      <c r="V376" s="479"/>
      <c r="W376" s="479"/>
      <c r="X376" s="479"/>
      <c r="Y376" s="479"/>
      <c r="Z376" s="479"/>
      <c r="AA376" s="479"/>
      <c r="AB376" s="479"/>
      <c r="AC376" s="479"/>
      <c r="AD376" s="479"/>
      <c r="AE376" s="479"/>
      <c r="AF376" s="480"/>
      <c r="AG376" s="481"/>
      <c r="AH376" s="481"/>
      <c r="AI376" s="479"/>
      <c r="AJ376" s="481"/>
      <c r="AK376" s="481"/>
      <c r="AL376" s="482"/>
      <c r="AM376" s="483"/>
      <c r="AN376" s="484"/>
      <c r="AO376" s="485"/>
      <c r="AP376" s="486"/>
      <c r="AQ376" s="485"/>
      <c r="AR376" s="485"/>
      <c r="AS376" s="485"/>
      <c r="AT376" s="477"/>
      <c r="AU376" s="477"/>
      <c r="AV376" s="477"/>
      <c r="AW376" s="477"/>
      <c r="AX376" s="477"/>
      <c r="AY376" s="477"/>
      <c r="AZ376" s="477"/>
      <c r="BA376" s="477"/>
      <c r="BB376" s="472"/>
      <c r="BC376" s="501"/>
      <c r="BD376" s="501"/>
      <c r="BE376" s="501"/>
      <c r="BF376" s="501"/>
      <c r="BG376" s="501"/>
      <c r="BH376" s="501"/>
      <c r="BI376" s="501"/>
      <c r="BJ376" s="477"/>
      <c r="BK376" s="477"/>
      <c r="BL376" s="477"/>
      <c r="BM376" s="477"/>
      <c r="BN376" s="477"/>
      <c r="BO376" s="477"/>
      <c r="BP376" s="477"/>
      <c r="BQ376" s="477"/>
      <c r="BR376" s="477"/>
      <c r="BS376" s="477"/>
      <c r="BT376" s="477"/>
      <c r="BU376" s="477"/>
      <c r="BV376" s="477"/>
      <c r="BW376" s="477"/>
      <c r="BX376" s="477"/>
      <c r="BY376" s="477"/>
      <c r="BZ376" s="477"/>
      <c r="CA376" s="477"/>
      <c r="CB376" s="477"/>
      <c r="CC376" s="477"/>
      <c r="CD376" s="477"/>
      <c r="CE376" s="477"/>
      <c r="CF376" s="477"/>
      <c r="CG376" s="477"/>
      <c r="CH376" s="477"/>
      <c r="CI376" s="477"/>
      <c r="CJ376" s="477"/>
      <c r="CK376" s="477"/>
      <c r="CL376" s="477"/>
      <c r="CM376" s="477"/>
      <c r="CN376" s="477"/>
      <c r="CO376" s="477"/>
      <c r="CP376" s="477"/>
      <c r="CQ376" s="477"/>
      <c r="CR376" s="477"/>
      <c r="CS376" s="477"/>
      <c r="CT376" s="477"/>
      <c r="CU376" s="477"/>
      <c r="CV376" s="477"/>
      <c r="CW376" s="475"/>
      <c r="CX376" s="487"/>
      <c r="CY376" s="475"/>
      <c r="CZ376" s="487"/>
      <c r="DA376" s="477"/>
      <c r="DB376" s="477"/>
      <c r="DC376" s="477"/>
      <c r="DD376" s="477"/>
      <c r="DE376" s="477"/>
      <c r="DF376" s="488"/>
      <c r="DG376" s="477"/>
      <c r="DH376" s="477"/>
      <c r="DI376" s="477"/>
      <c r="DJ376" s="477"/>
      <c r="DK376" s="477"/>
      <c r="DL376" s="477"/>
      <c r="DM376" s="477"/>
      <c r="DN376" s="489"/>
      <c r="DO376" s="489"/>
      <c r="DP376" s="490"/>
      <c r="DQ376" s="490"/>
      <c r="DR376" s="491"/>
      <c r="DS376" s="476"/>
      <c r="DT376" s="476"/>
      <c r="DV376" s="492"/>
      <c r="DW376" s="492"/>
      <c r="DX376" s="492"/>
      <c r="DY376" s="492"/>
      <c r="DZ376" s="492"/>
      <c r="EA376" s="492"/>
      <c r="EB376" s="492"/>
      <c r="EE376" s="477"/>
      <c r="EF376" s="477"/>
      <c r="EG376" s="477"/>
      <c r="EH376" s="477"/>
      <c r="EI376" s="477"/>
      <c r="EJ376" s="477"/>
      <c r="EK376" s="477"/>
      <c r="EL376" s="477"/>
      <c r="EM376" s="477"/>
      <c r="EN376" s="477"/>
      <c r="EO376" s="477"/>
      <c r="EP376" s="477"/>
      <c r="EQ376" s="477"/>
      <c r="ER376" s="477"/>
      <c r="ES376" s="477"/>
      <c r="ET376" s="477"/>
      <c r="EU376" s="493"/>
      <c r="EV376" s="494"/>
      <c r="EW376" s="494"/>
      <c r="EX376" s="495"/>
      <c r="EY376" s="494"/>
      <c r="EZ376" s="494"/>
      <c r="FA376" s="494"/>
      <c r="FB376" s="494"/>
      <c r="FC376" s="494"/>
    </row>
    <row r="377" spans="1:1108" s="88" customFormat="1">
      <c r="A377" s="135"/>
      <c r="C377" s="472"/>
      <c r="D377" s="73"/>
      <c r="E377" s="73"/>
      <c r="F377" s="264"/>
      <c r="G377" s="73"/>
      <c r="H377" s="73"/>
      <c r="I377" s="73"/>
      <c r="J377" s="500"/>
      <c r="K377" s="474"/>
      <c r="L377" s="477"/>
      <c r="M377" s="476"/>
      <c r="N377" s="501"/>
      <c r="O377" s="482"/>
      <c r="P377" s="480"/>
      <c r="Q377" s="480"/>
      <c r="R377" s="480"/>
      <c r="S377" s="480"/>
      <c r="T377" s="480"/>
      <c r="U377" s="480"/>
      <c r="V377" s="480"/>
      <c r="W377" s="480"/>
      <c r="X377" s="480"/>
      <c r="Y377" s="480"/>
      <c r="Z377" s="480"/>
      <c r="AA377" s="480"/>
      <c r="AB377" s="480"/>
      <c r="AC377" s="480"/>
      <c r="AD377" s="480"/>
      <c r="AE377" s="480"/>
      <c r="AF377" s="479"/>
      <c r="AG377" s="483"/>
      <c r="AH377" s="483"/>
      <c r="AI377" s="480"/>
      <c r="AJ377" s="483"/>
      <c r="AK377" s="483"/>
      <c r="AL377" s="478"/>
      <c r="AM377" s="481"/>
      <c r="AN377" s="484"/>
      <c r="AO377" s="502"/>
      <c r="AP377" s="485"/>
      <c r="AQ377" s="502"/>
      <c r="AR377" s="502"/>
      <c r="AS377" s="502"/>
      <c r="AT377" s="501"/>
      <c r="AU377" s="501"/>
      <c r="AV377" s="501"/>
      <c r="AW377" s="501"/>
      <c r="AX377" s="501"/>
      <c r="AY377" s="501"/>
      <c r="AZ377" s="501"/>
      <c r="BA377" s="501"/>
      <c r="BB377" s="472"/>
      <c r="BC377" s="501"/>
      <c r="BD377" s="501"/>
      <c r="BE377" s="501"/>
      <c r="BF377" s="501"/>
      <c r="BG377" s="501"/>
      <c r="BH377" s="501"/>
      <c r="BI377" s="501"/>
      <c r="BJ377" s="501"/>
      <c r="BK377" s="501"/>
      <c r="BL377" s="501"/>
      <c r="BM377" s="501"/>
      <c r="BN377" s="501"/>
      <c r="BO377" s="501"/>
      <c r="BP377" s="501"/>
      <c r="BQ377" s="501"/>
      <c r="BR377" s="501"/>
      <c r="BS377" s="501"/>
      <c r="BT377" s="501"/>
      <c r="BU377" s="501"/>
      <c r="BV377" s="501"/>
      <c r="BW377" s="501"/>
      <c r="BX377" s="501"/>
      <c r="BY377" s="501"/>
      <c r="BZ377" s="501"/>
      <c r="CA377" s="501"/>
      <c r="CB377" s="501"/>
      <c r="CC377" s="501"/>
      <c r="CD377" s="501"/>
      <c r="CE377" s="501"/>
      <c r="CF377" s="501"/>
      <c r="CG377" s="501"/>
      <c r="CH377" s="501"/>
      <c r="CI377" s="501"/>
      <c r="CJ377" s="501"/>
      <c r="CK377" s="501"/>
      <c r="CL377" s="501"/>
      <c r="CM377" s="501"/>
      <c r="CN377" s="501"/>
      <c r="CO377" s="501"/>
      <c r="CP377" s="501"/>
      <c r="CQ377" s="501"/>
      <c r="CR377" s="501"/>
      <c r="CS377" s="501"/>
      <c r="CT377" s="501"/>
      <c r="CU377" s="501"/>
      <c r="CV377" s="501"/>
      <c r="CW377" s="477"/>
      <c r="CX377" s="488"/>
      <c r="CY377" s="477"/>
      <c r="CZ377" s="488"/>
      <c r="DA377" s="501"/>
      <c r="DB377" s="501"/>
      <c r="DC377" s="501"/>
      <c r="DD377" s="501"/>
      <c r="DE377" s="501"/>
      <c r="DF377" s="503"/>
      <c r="DG377" s="501"/>
      <c r="DH377" s="501"/>
      <c r="DI377" s="501"/>
      <c r="DJ377" s="501"/>
      <c r="DK377" s="501"/>
      <c r="DL377" s="501"/>
      <c r="DM377" s="501"/>
      <c r="DP377" s="476"/>
      <c r="DQ377" s="476"/>
      <c r="DR377" s="492"/>
      <c r="DS377" s="504"/>
      <c r="DT377" s="504"/>
      <c r="DU377" s="505"/>
      <c r="DV377" s="491"/>
      <c r="DW377" s="491"/>
      <c r="DX377" s="491"/>
      <c r="DY377" s="491"/>
      <c r="DZ377" s="491"/>
      <c r="EA377" s="491"/>
      <c r="EB377" s="491"/>
      <c r="EC377" s="10"/>
      <c r="ED377" s="10"/>
      <c r="EE377" s="501"/>
      <c r="EF377" s="501"/>
      <c r="EG377" s="501"/>
      <c r="EH377" s="501"/>
      <c r="EI377" s="501"/>
      <c r="EJ377" s="501"/>
      <c r="EK377" s="501"/>
      <c r="EL377" s="501"/>
      <c r="EM377" s="506"/>
      <c r="EN377" s="506"/>
      <c r="EO377" s="501"/>
      <c r="EP377" s="501"/>
      <c r="EQ377" s="501"/>
      <c r="ER377" s="501"/>
      <c r="ES377" s="501"/>
      <c r="ET377" s="501"/>
      <c r="EU377" s="507"/>
      <c r="EV377" s="508"/>
      <c r="EW377" s="508"/>
      <c r="EX377" s="509"/>
      <c r="EY377" s="508"/>
      <c r="EZ377" s="508"/>
      <c r="FA377" s="508"/>
      <c r="FB377" s="508"/>
      <c r="FC377" s="508"/>
      <c r="FE377" s="10"/>
      <c r="FF377" s="10"/>
      <c r="FG377" s="10"/>
      <c r="FH377" s="10"/>
      <c r="FI377" s="10"/>
      <c r="FK377" s="10"/>
      <c r="FL377" s="10"/>
      <c r="FM377" s="10"/>
      <c r="FN377" s="10"/>
      <c r="FO377" s="10"/>
      <c r="FP377" s="10"/>
      <c r="FQ377" s="10"/>
      <c r="FR377" s="10"/>
      <c r="FS377" s="10"/>
      <c r="FT377" s="10"/>
      <c r="FU377" s="10"/>
      <c r="FV377" s="10"/>
      <c r="FW377" s="10"/>
      <c r="FX377" s="10"/>
      <c r="FY377" s="10"/>
      <c r="FZ377" s="10"/>
      <c r="GA377" s="10"/>
      <c r="GB377" s="10"/>
      <c r="GC377" s="10"/>
      <c r="GD377" s="10"/>
      <c r="GE377" s="10"/>
      <c r="GF377" s="10"/>
      <c r="GG377" s="10"/>
      <c r="GH377" s="10"/>
      <c r="GI377" s="10"/>
      <c r="GJ377" s="10"/>
      <c r="GK377" s="10"/>
      <c r="GL377" s="10"/>
      <c r="GM377" s="10"/>
      <c r="GN377" s="10"/>
      <c r="GO377" s="10"/>
      <c r="GP377" s="10"/>
      <c r="GQ377" s="10"/>
      <c r="GR377" s="10"/>
      <c r="GS377" s="10"/>
      <c r="GT377" s="10"/>
      <c r="GU377" s="10"/>
      <c r="GV377" s="10"/>
      <c r="GW377" s="10"/>
      <c r="GX377" s="10"/>
      <c r="GY377" s="10"/>
      <c r="GZ377" s="10"/>
      <c r="HA377" s="10"/>
      <c r="HB377" s="10"/>
      <c r="HC377" s="10"/>
      <c r="HD377" s="10"/>
      <c r="HE377" s="10"/>
      <c r="HF377" s="10"/>
      <c r="HG377" s="10"/>
      <c r="HH377" s="10"/>
      <c r="HI377" s="10"/>
      <c r="HJ377" s="10"/>
      <c r="HK377" s="10"/>
      <c r="HL377" s="10"/>
      <c r="HM377" s="10"/>
      <c r="HN377" s="10"/>
      <c r="HO377" s="10"/>
      <c r="HP377" s="10"/>
      <c r="HQ377" s="10"/>
      <c r="HR377" s="10"/>
      <c r="HS377" s="10"/>
      <c r="HT377" s="10"/>
      <c r="HU377" s="10"/>
      <c r="HV377" s="10"/>
      <c r="HW377" s="10"/>
      <c r="HX377" s="10"/>
      <c r="HY377" s="10"/>
      <c r="HZ377" s="10"/>
      <c r="IA377" s="10"/>
      <c r="IB377" s="10"/>
      <c r="IC377" s="10"/>
      <c r="ID377" s="10"/>
      <c r="IE377" s="10"/>
      <c r="IF377" s="10"/>
      <c r="IG377" s="10"/>
      <c r="IH377" s="10"/>
      <c r="II377" s="10"/>
      <c r="IJ377" s="10"/>
      <c r="IK377" s="10"/>
      <c r="IL377" s="10"/>
      <c r="IM377" s="10"/>
      <c r="IN377" s="10"/>
      <c r="IO377" s="10"/>
      <c r="IP377" s="10"/>
      <c r="IQ377" s="10"/>
      <c r="IR377" s="10"/>
      <c r="IS377" s="10"/>
      <c r="IT377" s="10"/>
      <c r="IU377" s="10"/>
      <c r="IV377" s="10"/>
      <c r="IW377" s="10"/>
      <c r="IX377" s="10"/>
      <c r="IY377" s="10"/>
      <c r="IZ377" s="10"/>
      <c r="JA377" s="10"/>
      <c r="JB377" s="10"/>
      <c r="JC377" s="10"/>
      <c r="JD377" s="10"/>
      <c r="JE377" s="10"/>
      <c r="JF377" s="10"/>
      <c r="JG377" s="10"/>
      <c r="JH377" s="10"/>
      <c r="JI377" s="10"/>
      <c r="JJ377" s="10"/>
      <c r="JK377" s="10"/>
      <c r="JL377" s="10"/>
      <c r="JM377" s="10"/>
      <c r="JN377" s="10"/>
      <c r="JO377" s="10"/>
      <c r="JP377" s="10"/>
      <c r="JQ377" s="10"/>
      <c r="JR377" s="10"/>
      <c r="JS377" s="10"/>
      <c r="JT377" s="10"/>
      <c r="JU377" s="10"/>
      <c r="JV377" s="10"/>
      <c r="JW377" s="10"/>
      <c r="JX377" s="10"/>
      <c r="JY377" s="10"/>
      <c r="JZ377" s="10"/>
      <c r="KA377" s="10"/>
      <c r="KB377" s="10"/>
      <c r="KC377" s="10"/>
      <c r="KD377" s="10"/>
      <c r="KE377" s="10"/>
      <c r="KF377" s="10"/>
      <c r="KG377" s="10"/>
      <c r="KH377" s="10"/>
      <c r="KI377" s="10"/>
      <c r="KJ377" s="10"/>
      <c r="KK377" s="10"/>
      <c r="KL377" s="10"/>
      <c r="KM377" s="10"/>
      <c r="KN377" s="10"/>
      <c r="KO377" s="10"/>
      <c r="KP377" s="10"/>
      <c r="KQ377" s="10"/>
      <c r="KR377" s="10"/>
      <c r="KS377" s="10"/>
      <c r="KT377" s="10"/>
      <c r="KU377" s="10"/>
      <c r="KV377" s="10"/>
      <c r="KW377" s="10"/>
      <c r="KX377" s="10"/>
      <c r="KY377" s="10"/>
      <c r="KZ377" s="10"/>
      <c r="LA377" s="10"/>
      <c r="LB377" s="10"/>
      <c r="LC377" s="10"/>
      <c r="LD377" s="10"/>
      <c r="LE377" s="10"/>
      <c r="LF377" s="10"/>
      <c r="LG377" s="10"/>
      <c r="LH377" s="10"/>
      <c r="LI377" s="10"/>
      <c r="LJ377" s="10"/>
      <c r="LK377" s="10"/>
      <c r="LL377" s="10"/>
      <c r="LM377" s="10"/>
      <c r="LN377" s="10"/>
      <c r="LO377" s="10"/>
      <c r="LP377" s="10"/>
      <c r="LQ377" s="10"/>
      <c r="LR377" s="10"/>
      <c r="LS377" s="10"/>
      <c r="LT377" s="10"/>
      <c r="LU377" s="10"/>
      <c r="LV377" s="10"/>
      <c r="LW377" s="10"/>
      <c r="LX377" s="10"/>
      <c r="LY377" s="10"/>
      <c r="LZ377" s="10"/>
      <c r="MA377" s="10"/>
      <c r="MB377" s="10"/>
      <c r="MC377" s="10"/>
      <c r="MD377" s="10"/>
      <c r="ME377" s="10"/>
      <c r="MF377" s="10"/>
      <c r="MG377" s="10"/>
      <c r="MH377" s="10"/>
      <c r="MI377" s="10"/>
      <c r="MJ377" s="10"/>
      <c r="MK377" s="10"/>
      <c r="ML377" s="10"/>
      <c r="MM377" s="10"/>
      <c r="MN377" s="10"/>
      <c r="MO377" s="10"/>
      <c r="MP377" s="10"/>
      <c r="MQ377" s="10"/>
      <c r="MR377" s="10"/>
      <c r="MS377" s="10"/>
      <c r="MT377" s="10"/>
      <c r="MU377" s="10"/>
      <c r="MV377" s="10"/>
      <c r="MW377" s="10"/>
      <c r="MX377" s="10"/>
      <c r="MY377" s="10"/>
      <c r="MZ377" s="10"/>
      <c r="NA377" s="10"/>
      <c r="NB377" s="10"/>
      <c r="NC377" s="10"/>
      <c r="ND377" s="10"/>
      <c r="NE377" s="10"/>
      <c r="NF377" s="10"/>
      <c r="NG377" s="10"/>
      <c r="NH377" s="10"/>
      <c r="NI377" s="10"/>
      <c r="NJ377" s="10"/>
      <c r="NK377" s="10"/>
      <c r="NL377" s="10"/>
      <c r="NM377" s="10"/>
      <c r="NN377" s="10"/>
      <c r="NO377" s="10"/>
      <c r="NP377" s="10"/>
      <c r="NQ377" s="10"/>
      <c r="NR377" s="10"/>
      <c r="NS377" s="10"/>
      <c r="NT377" s="10"/>
      <c r="NU377" s="10"/>
      <c r="NV377" s="10"/>
      <c r="NW377" s="10"/>
      <c r="NX377" s="10"/>
      <c r="NY377" s="10"/>
      <c r="NZ377" s="10"/>
      <c r="OA377" s="10"/>
      <c r="OB377" s="10"/>
      <c r="OC377" s="10"/>
      <c r="OD377" s="10"/>
      <c r="OE377" s="10"/>
      <c r="OF377" s="10"/>
      <c r="OG377" s="10"/>
      <c r="OH377" s="10"/>
      <c r="OI377" s="10"/>
      <c r="OJ377" s="10"/>
      <c r="OK377" s="10"/>
      <c r="OL377" s="10"/>
      <c r="OM377" s="10"/>
      <c r="ON377" s="10"/>
      <c r="OO377" s="10"/>
      <c r="OP377" s="10"/>
      <c r="OQ377" s="10"/>
      <c r="OR377" s="10"/>
      <c r="OS377" s="10"/>
      <c r="OT377" s="10"/>
      <c r="OU377" s="10"/>
      <c r="OV377" s="10"/>
      <c r="OW377" s="10"/>
      <c r="OX377" s="10"/>
      <c r="OY377" s="10"/>
      <c r="OZ377" s="10"/>
      <c r="PA377" s="10"/>
      <c r="PB377" s="10"/>
      <c r="PC377" s="10"/>
      <c r="PD377" s="10"/>
      <c r="PE377" s="10"/>
      <c r="PF377" s="10"/>
      <c r="PG377" s="10"/>
      <c r="PH377" s="10"/>
      <c r="PI377" s="10"/>
      <c r="PJ377" s="10"/>
      <c r="PK377" s="10"/>
      <c r="PL377" s="10"/>
      <c r="PM377" s="10"/>
      <c r="PN377" s="10"/>
      <c r="PO377" s="10"/>
      <c r="PP377" s="10"/>
      <c r="PQ377" s="10"/>
      <c r="PR377" s="10"/>
      <c r="PS377" s="10"/>
      <c r="PT377" s="10"/>
      <c r="PU377" s="10"/>
      <c r="PV377" s="10"/>
      <c r="PW377" s="10"/>
      <c r="PX377" s="10"/>
      <c r="PY377" s="10"/>
      <c r="PZ377" s="10"/>
      <c r="QA377" s="10"/>
      <c r="QB377" s="10"/>
      <c r="QC377" s="10"/>
      <c r="QD377" s="10"/>
      <c r="QE377" s="10"/>
      <c r="QF377" s="10"/>
      <c r="QG377" s="10"/>
      <c r="QH377" s="10"/>
      <c r="QI377" s="10"/>
      <c r="QJ377" s="10"/>
      <c r="QK377" s="10"/>
      <c r="QL377" s="10"/>
      <c r="QM377" s="10"/>
      <c r="QN377" s="10"/>
      <c r="QO377" s="10"/>
      <c r="QP377" s="10"/>
      <c r="QQ377" s="10"/>
      <c r="QR377" s="10"/>
      <c r="QS377" s="10"/>
      <c r="QT377" s="10"/>
      <c r="QU377" s="10"/>
      <c r="QV377" s="10"/>
      <c r="QW377" s="10"/>
      <c r="QX377" s="10"/>
      <c r="QY377" s="10"/>
      <c r="QZ377" s="10"/>
      <c r="RA377" s="10"/>
      <c r="RB377" s="10"/>
      <c r="RC377" s="10"/>
      <c r="RD377" s="10"/>
      <c r="RE377" s="10"/>
      <c r="RF377" s="10"/>
      <c r="RG377" s="10"/>
      <c r="RH377" s="10"/>
      <c r="RI377" s="10"/>
      <c r="RJ377" s="10"/>
      <c r="RK377" s="10"/>
      <c r="RL377" s="10"/>
      <c r="RM377" s="10"/>
      <c r="RN377" s="10"/>
      <c r="RO377" s="10"/>
      <c r="RP377" s="10"/>
      <c r="RQ377" s="10"/>
      <c r="RR377" s="10"/>
      <c r="RS377" s="10"/>
      <c r="RT377" s="10"/>
      <c r="RU377" s="10"/>
      <c r="RV377" s="10"/>
      <c r="RW377" s="10"/>
      <c r="RX377" s="10"/>
      <c r="RY377" s="10"/>
      <c r="RZ377" s="10"/>
      <c r="SA377" s="10"/>
      <c r="SB377" s="10"/>
      <c r="SC377" s="10"/>
      <c r="SD377" s="10"/>
      <c r="SE377" s="10"/>
      <c r="SF377" s="10"/>
      <c r="SG377" s="10"/>
      <c r="SH377" s="10"/>
      <c r="SI377" s="10"/>
      <c r="SJ377" s="10"/>
      <c r="SK377" s="10"/>
      <c r="SL377" s="10"/>
      <c r="SM377" s="10"/>
      <c r="SN377" s="10"/>
      <c r="SO377" s="10"/>
      <c r="SP377" s="10"/>
      <c r="SQ377" s="10"/>
      <c r="SR377" s="10"/>
      <c r="SS377" s="10"/>
      <c r="ST377" s="10"/>
      <c r="SU377" s="10"/>
      <c r="SV377" s="10"/>
      <c r="SW377" s="10"/>
      <c r="SX377" s="10"/>
      <c r="SY377" s="10"/>
      <c r="SZ377" s="10"/>
      <c r="TA377" s="10"/>
      <c r="TB377" s="10"/>
      <c r="TC377" s="10"/>
      <c r="TD377" s="10"/>
      <c r="TE377" s="10"/>
      <c r="TF377" s="10"/>
      <c r="TG377" s="10"/>
      <c r="TH377" s="10"/>
      <c r="TI377" s="10"/>
      <c r="TJ377" s="10"/>
      <c r="TK377" s="10"/>
      <c r="TL377" s="10"/>
      <c r="TM377" s="10"/>
      <c r="TN377" s="10"/>
      <c r="TO377" s="10"/>
      <c r="TP377" s="10"/>
      <c r="TQ377" s="10"/>
      <c r="TR377" s="10"/>
      <c r="TS377" s="10"/>
      <c r="TT377" s="10"/>
      <c r="TU377" s="10"/>
      <c r="TV377" s="10"/>
      <c r="TW377" s="10"/>
      <c r="TX377" s="10"/>
      <c r="TY377" s="10"/>
      <c r="TZ377" s="10"/>
      <c r="UA377" s="10"/>
      <c r="UB377" s="10"/>
      <c r="UC377" s="10"/>
      <c r="UD377" s="10"/>
      <c r="UE377" s="10"/>
      <c r="UF377" s="10"/>
      <c r="UG377" s="10"/>
      <c r="UH377" s="10"/>
      <c r="UI377" s="10"/>
      <c r="UJ377" s="10"/>
      <c r="UK377" s="10"/>
      <c r="UL377" s="10"/>
      <c r="UM377" s="10"/>
      <c r="UN377" s="10"/>
      <c r="UO377" s="10"/>
      <c r="UP377" s="10"/>
      <c r="UQ377" s="10"/>
      <c r="UR377" s="10"/>
      <c r="US377" s="10"/>
      <c r="UT377" s="10"/>
      <c r="UU377" s="10"/>
      <c r="UV377" s="10"/>
      <c r="UW377" s="10"/>
      <c r="UX377" s="10"/>
      <c r="UY377" s="10"/>
      <c r="UZ377" s="10"/>
      <c r="VA377" s="10"/>
      <c r="VB377" s="10"/>
      <c r="VC377" s="10"/>
      <c r="VD377" s="10"/>
      <c r="VE377" s="10"/>
      <c r="VF377" s="10"/>
      <c r="VG377" s="10"/>
      <c r="VH377" s="10"/>
      <c r="VI377" s="10"/>
      <c r="VJ377" s="10"/>
      <c r="VK377" s="10"/>
      <c r="VL377" s="10"/>
      <c r="VM377" s="10"/>
      <c r="VN377" s="10"/>
      <c r="VO377" s="10"/>
      <c r="VP377" s="10"/>
      <c r="VQ377" s="10"/>
      <c r="VR377" s="10"/>
      <c r="VS377" s="10"/>
      <c r="VT377" s="10"/>
      <c r="VU377" s="10"/>
      <c r="VV377" s="10"/>
      <c r="VW377" s="10"/>
      <c r="VX377" s="10"/>
      <c r="VY377" s="10"/>
      <c r="VZ377" s="10"/>
      <c r="WA377" s="10"/>
      <c r="WB377" s="10"/>
      <c r="WC377" s="10"/>
      <c r="WD377" s="10"/>
      <c r="WE377" s="10"/>
      <c r="WF377" s="10"/>
      <c r="WG377" s="10"/>
      <c r="WH377" s="10"/>
      <c r="WI377" s="10"/>
      <c r="WJ377" s="10"/>
      <c r="WK377" s="10"/>
      <c r="WL377" s="10"/>
      <c r="WM377" s="10"/>
      <c r="WN377" s="10"/>
      <c r="WO377" s="10"/>
      <c r="WP377" s="10"/>
      <c r="WQ377" s="10"/>
      <c r="WR377" s="10"/>
      <c r="WS377" s="10"/>
      <c r="WT377" s="10"/>
      <c r="WU377" s="10"/>
      <c r="WV377" s="10"/>
      <c r="WW377" s="10"/>
      <c r="WX377" s="10"/>
      <c r="WY377" s="10"/>
      <c r="WZ377" s="10"/>
      <c r="XA377" s="10"/>
      <c r="XB377" s="10"/>
      <c r="XC377" s="10"/>
      <c r="XD377" s="10"/>
      <c r="XE377" s="10"/>
      <c r="XF377" s="10"/>
      <c r="XG377" s="10"/>
      <c r="XH377" s="10"/>
      <c r="XI377" s="10"/>
      <c r="XJ377" s="10"/>
      <c r="XK377" s="10"/>
      <c r="XL377" s="10"/>
      <c r="XM377" s="10"/>
      <c r="XN377" s="10"/>
      <c r="XO377" s="10"/>
      <c r="XP377" s="10"/>
      <c r="XQ377" s="10"/>
      <c r="XR377" s="10"/>
      <c r="XS377" s="10"/>
      <c r="XT377" s="10"/>
      <c r="XU377" s="10"/>
      <c r="XV377" s="10"/>
      <c r="XW377" s="10"/>
      <c r="XX377" s="10"/>
      <c r="XY377" s="10"/>
      <c r="XZ377" s="10"/>
      <c r="YA377" s="10"/>
      <c r="YB377" s="10"/>
      <c r="YC377" s="10"/>
      <c r="YD377" s="10"/>
      <c r="YE377" s="10"/>
      <c r="YF377" s="10"/>
      <c r="YG377" s="10"/>
      <c r="YH377" s="10"/>
      <c r="YI377" s="10"/>
      <c r="YJ377" s="10"/>
      <c r="YK377" s="10"/>
      <c r="YL377" s="10"/>
      <c r="YM377" s="10"/>
      <c r="YN377" s="10"/>
      <c r="YO377" s="10"/>
      <c r="YP377" s="10"/>
      <c r="YQ377" s="10"/>
      <c r="YR377" s="10"/>
      <c r="YS377" s="10"/>
      <c r="YT377" s="10"/>
      <c r="YU377" s="10"/>
      <c r="YV377" s="10"/>
      <c r="YW377" s="10"/>
      <c r="YX377" s="10"/>
      <c r="YY377" s="10"/>
      <c r="YZ377" s="10"/>
      <c r="ZA377" s="10"/>
      <c r="ZB377" s="10"/>
      <c r="ZC377" s="10"/>
      <c r="ZD377" s="10"/>
      <c r="ZE377" s="10"/>
      <c r="ZF377" s="10"/>
      <c r="ZG377" s="10"/>
      <c r="ZH377" s="10"/>
      <c r="ZI377" s="10"/>
      <c r="ZJ377" s="10"/>
      <c r="ZK377" s="10"/>
      <c r="ZL377" s="10"/>
      <c r="ZM377" s="10"/>
      <c r="ZN377" s="10"/>
      <c r="ZO377" s="10"/>
      <c r="ZP377" s="10"/>
      <c r="ZQ377" s="10"/>
      <c r="ZR377" s="10"/>
      <c r="ZS377" s="10"/>
      <c r="ZT377" s="10"/>
      <c r="ZU377" s="10"/>
      <c r="ZV377" s="10"/>
      <c r="ZW377" s="10"/>
      <c r="ZX377" s="10"/>
      <c r="ZY377" s="10"/>
      <c r="ZZ377" s="10"/>
      <c r="AAA377" s="10"/>
      <c r="AAB377" s="10"/>
      <c r="AAC377" s="10"/>
      <c r="AAD377" s="10"/>
      <c r="AAE377" s="10"/>
      <c r="AAF377" s="10"/>
      <c r="AAG377" s="10"/>
      <c r="AAH377" s="10"/>
      <c r="AAI377" s="10"/>
      <c r="AAJ377" s="10"/>
      <c r="AAK377" s="10"/>
      <c r="AAL377" s="10"/>
      <c r="AAM377" s="10"/>
      <c r="AAN377" s="10"/>
      <c r="AAO377" s="10"/>
      <c r="AAP377" s="10"/>
      <c r="AAQ377" s="10"/>
      <c r="AAR377" s="10"/>
      <c r="AAS377" s="10"/>
      <c r="AAT377" s="10"/>
      <c r="AAU377" s="10"/>
      <c r="AAV377" s="10"/>
      <c r="AAW377" s="10"/>
      <c r="AAX377" s="10"/>
      <c r="AAY377" s="10"/>
      <c r="AAZ377" s="10"/>
      <c r="ABA377" s="10"/>
      <c r="ABB377" s="10"/>
      <c r="ABC377" s="10"/>
      <c r="ABD377" s="10"/>
      <c r="ABE377" s="10"/>
      <c r="ABF377" s="10"/>
      <c r="ABG377" s="10"/>
      <c r="ABH377" s="10"/>
      <c r="ABI377" s="10"/>
      <c r="ABJ377" s="10"/>
      <c r="ABK377" s="10"/>
      <c r="ABL377" s="10"/>
      <c r="ABM377" s="10"/>
      <c r="ABN377" s="10"/>
      <c r="ABO377" s="10"/>
      <c r="ABP377" s="10"/>
      <c r="ABQ377" s="10"/>
      <c r="ABR377" s="10"/>
      <c r="ABS377" s="10"/>
      <c r="ABT377" s="10"/>
      <c r="ABU377" s="10"/>
      <c r="ABV377" s="10"/>
      <c r="ABW377" s="10"/>
      <c r="ABX377" s="10"/>
      <c r="ABY377" s="10"/>
      <c r="ABZ377" s="10"/>
      <c r="ACA377" s="10"/>
      <c r="ACB377" s="10"/>
      <c r="ACC377" s="10"/>
      <c r="ACD377" s="10"/>
      <c r="ACE377" s="10"/>
      <c r="ACF377" s="10"/>
      <c r="ACG377" s="10"/>
      <c r="ACH377" s="10"/>
      <c r="ACI377" s="10"/>
      <c r="ACJ377" s="10"/>
      <c r="ACK377" s="10"/>
      <c r="ACL377" s="10"/>
      <c r="ACM377" s="10"/>
      <c r="ACN377" s="10"/>
      <c r="ACO377" s="10"/>
      <c r="ACP377" s="10"/>
      <c r="ACQ377" s="10"/>
      <c r="ACR377" s="10"/>
      <c r="ACS377" s="10"/>
      <c r="ACT377" s="10"/>
      <c r="ACU377" s="10"/>
      <c r="ACV377" s="10"/>
      <c r="ACW377" s="10"/>
      <c r="ACX377" s="10"/>
      <c r="ACY377" s="10"/>
      <c r="ACZ377" s="10"/>
      <c r="ADA377" s="10"/>
      <c r="ADB377" s="10"/>
      <c r="ADC377" s="10"/>
      <c r="ADD377" s="10"/>
      <c r="ADE377" s="10"/>
      <c r="ADF377" s="10"/>
      <c r="ADG377" s="10"/>
      <c r="ADH377" s="10"/>
      <c r="ADI377" s="10"/>
      <c r="ADJ377" s="10"/>
      <c r="ADK377" s="10"/>
      <c r="ADL377" s="10"/>
      <c r="ADM377" s="10"/>
      <c r="ADN377" s="10"/>
      <c r="ADO377" s="10"/>
      <c r="ADP377" s="10"/>
      <c r="ADQ377" s="10"/>
      <c r="ADR377" s="10"/>
      <c r="ADS377" s="10"/>
      <c r="ADT377" s="10"/>
      <c r="ADU377" s="10"/>
      <c r="ADV377" s="10"/>
      <c r="ADW377" s="10"/>
      <c r="ADX377" s="10"/>
      <c r="ADY377" s="10"/>
      <c r="ADZ377" s="10"/>
      <c r="AEA377" s="10"/>
      <c r="AEB377" s="10"/>
      <c r="AEC377" s="10"/>
      <c r="AED377" s="10"/>
      <c r="AEE377" s="10"/>
      <c r="AEF377" s="10"/>
      <c r="AEG377" s="10"/>
      <c r="AEH377" s="10"/>
      <c r="AEI377" s="10"/>
      <c r="AEJ377" s="10"/>
      <c r="AEK377" s="10"/>
      <c r="AEL377" s="10"/>
      <c r="AEM377" s="10"/>
      <c r="AEN377" s="10"/>
      <c r="AEO377" s="10"/>
      <c r="AEP377" s="10"/>
      <c r="AEQ377" s="10"/>
      <c r="AER377" s="10"/>
      <c r="AES377" s="10"/>
      <c r="AET377" s="10"/>
      <c r="AEU377" s="10"/>
      <c r="AEV377" s="10"/>
      <c r="AEW377" s="10"/>
      <c r="AEX377" s="10"/>
      <c r="AEY377" s="10"/>
      <c r="AEZ377" s="10"/>
      <c r="AFA377" s="10"/>
      <c r="AFB377" s="10"/>
      <c r="AFC377" s="10"/>
      <c r="AFD377" s="10"/>
      <c r="AFE377" s="10"/>
      <c r="AFF377" s="10"/>
      <c r="AFG377" s="10"/>
      <c r="AFH377" s="10"/>
      <c r="AFI377" s="10"/>
      <c r="AFJ377" s="10"/>
      <c r="AFK377" s="10"/>
      <c r="AFL377" s="10"/>
      <c r="AFM377" s="10"/>
      <c r="AFN377" s="10"/>
      <c r="AFO377" s="10"/>
      <c r="AFP377" s="10"/>
      <c r="AFQ377" s="10"/>
      <c r="AFR377" s="10"/>
      <c r="AFS377" s="10"/>
      <c r="AFT377" s="10"/>
      <c r="AFU377" s="10"/>
      <c r="AFV377" s="10"/>
      <c r="AFW377" s="10"/>
      <c r="AFX377" s="10"/>
      <c r="AFY377" s="10"/>
      <c r="AFZ377" s="10"/>
      <c r="AGA377" s="10"/>
      <c r="AGB377" s="10"/>
      <c r="AGC377" s="10"/>
      <c r="AGD377" s="10"/>
      <c r="AGE377" s="10"/>
      <c r="AGF377" s="10"/>
      <c r="AGG377" s="10"/>
      <c r="AGH377" s="10"/>
      <c r="AGI377" s="10"/>
      <c r="AGJ377" s="10"/>
      <c r="AGK377" s="10"/>
      <c r="AGL377" s="10"/>
      <c r="AGM377" s="10"/>
      <c r="AGN377" s="10"/>
      <c r="AGO377" s="10"/>
      <c r="AGP377" s="10"/>
      <c r="AGQ377" s="10"/>
      <c r="AGR377" s="10"/>
      <c r="AGS377" s="10"/>
      <c r="AGT377" s="10"/>
      <c r="AGU377" s="10"/>
      <c r="AGV377" s="10"/>
      <c r="AGW377" s="10"/>
      <c r="AGX377" s="10"/>
      <c r="AGY377" s="10"/>
      <c r="AGZ377" s="10"/>
      <c r="AHA377" s="10"/>
      <c r="AHB377" s="10"/>
      <c r="AHC377" s="10"/>
      <c r="AHD377" s="10"/>
      <c r="AHE377" s="10"/>
      <c r="AHF377" s="10"/>
      <c r="AHG377" s="10"/>
      <c r="AHH377" s="10"/>
      <c r="AHI377" s="10"/>
      <c r="AHJ377" s="10"/>
      <c r="AHK377" s="10"/>
      <c r="AHL377" s="10"/>
      <c r="AHM377" s="10"/>
      <c r="AHN377" s="10"/>
      <c r="AHO377" s="10"/>
      <c r="AHP377" s="10"/>
      <c r="AHQ377" s="10"/>
      <c r="AHR377" s="10"/>
      <c r="AHS377" s="10"/>
      <c r="AHT377" s="10"/>
      <c r="AHU377" s="10"/>
      <c r="AHV377" s="10"/>
      <c r="AHW377" s="10"/>
      <c r="AHX377" s="10"/>
      <c r="AHY377" s="10"/>
      <c r="AHZ377" s="10"/>
      <c r="AIA377" s="10"/>
      <c r="AIB377" s="10"/>
      <c r="AIC377" s="10"/>
      <c r="AID377" s="10"/>
      <c r="AIE377" s="10"/>
      <c r="AIF377" s="10"/>
      <c r="AIG377" s="10"/>
      <c r="AIH377" s="10"/>
      <c r="AII377" s="10"/>
      <c r="AIJ377" s="10"/>
      <c r="AIK377" s="10"/>
      <c r="AIL377" s="10"/>
      <c r="AIM377" s="10"/>
      <c r="AIN377" s="10"/>
      <c r="AIO377" s="10"/>
      <c r="AIP377" s="10"/>
      <c r="AIQ377" s="10"/>
      <c r="AIR377" s="10"/>
      <c r="AIS377" s="10"/>
      <c r="AIT377" s="10"/>
      <c r="AIU377" s="10"/>
      <c r="AIV377" s="10"/>
      <c r="AIW377" s="10"/>
      <c r="AIX377" s="10"/>
      <c r="AIY377" s="10"/>
      <c r="AIZ377" s="10"/>
      <c r="AJA377" s="10"/>
      <c r="AJB377" s="10"/>
      <c r="AJC377" s="10"/>
      <c r="AJD377" s="10"/>
      <c r="AJE377" s="10"/>
      <c r="AJF377" s="10"/>
      <c r="AJG377" s="10"/>
      <c r="AJH377" s="10"/>
      <c r="AJI377" s="10"/>
      <c r="AJJ377" s="10"/>
      <c r="AJK377" s="10"/>
      <c r="AJL377" s="10"/>
      <c r="AJM377" s="10"/>
      <c r="AJN377" s="10"/>
      <c r="AJO377" s="10"/>
      <c r="AJP377" s="10"/>
      <c r="AJQ377" s="10"/>
      <c r="AJR377" s="10"/>
      <c r="AJS377" s="10"/>
      <c r="AJT377" s="10"/>
      <c r="AJU377" s="10"/>
      <c r="AJV377" s="10"/>
      <c r="AJW377" s="10"/>
      <c r="AJX377" s="10"/>
      <c r="AJY377" s="10"/>
      <c r="AJZ377" s="10"/>
      <c r="AKA377" s="10"/>
      <c r="AKB377" s="10"/>
      <c r="AKC377" s="10"/>
      <c r="AKD377" s="10"/>
      <c r="AKE377" s="10"/>
      <c r="AKF377" s="10"/>
      <c r="AKG377" s="10"/>
      <c r="AKH377" s="10"/>
      <c r="AKI377" s="10"/>
      <c r="AKJ377" s="10"/>
      <c r="AKK377" s="10"/>
      <c r="AKL377" s="10"/>
      <c r="AKM377" s="10"/>
      <c r="AKN377" s="10"/>
      <c r="AKO377" s="10"/>
      <c r="AKP377" s="10"/>
      <c r="AKQ377" s="10"/>
      <c r="AKR377" s="10"/>
      <c r="AKS377" s="10"/>
      <c r="AKT377" s="10"/>
      <c r="AKU377" s="10"/>
      <c r="AKV377" s="10"/>
      <c r="AKW377" s="10"/>
      <c r="AKX377" s="10"/>
      <c r="AKY377" s="10"/>
      <c r="AKZ377" s="10"/>
      <c r="ALA377" s="10"/>
      <c r="ALB377" s="10"/>
      <c r="ALC377" s="10"/>
      <c r="ALD377" s="10"/>
      <c r="ALE377" s="10"/>
      <c r="ALF377" s="10"/>
      <c r="ALG377" s="10"/>
      <c r="ALH377" s="10"/>
      <c r="ALI377" s="10"/>
      <c r="ALJ377" s="10"/>
      <c r="ALK377" s="10"/>
      <c r="ALL377" s="10"/>
      <c r="ALM377" s="10"/>
      <c r="ALN377" s="10"/>
      <c r="ALO377" s="10"/>
      <c r="ALP377" s="10"/>
      <c r="ALQ377" s="10"/>
      <c r="ALR377" s="10"/>
      <c r="ALS377" s="10"/>
      <c r="ALT377" s="10"/>
      <c r="ALU377" s="10"/>
      <c r="ALV377" s="10"/>
      <c r="ALW377" s="10"/>
      <c r="ALX377" s="10"/>
      <c r="ALY377" s="10"/>
      <c r="ALZ377" s="10"/>
      <c r="AMA377" s="10"/>
      <c r="AMB377" s="10"/>
      <c r="AMC377" s="10"/>
      <c r="AMD377" s="10"/>
      <c r="AME377" s="10"/>
      <c r="AMF377" s="10"/>
      <c r="AMG377" s="10"/>
      <c r="AMH377" s="10"/>
      <c r="AMI377" s="10"/>
      <c r="AMJ377" s="10"/>
      <c r="AMK377" s="10"/>
      <c r="AML377" s="10"/>
      <c r="AMM377" s="10"/>
      <c r="AMN377" s="10"/>
      <c r="AMO377" s="10"/>
      <c r="AMP377" s="10"/>
      <c r="AMQ377" s="10"/>
      <c r="AMR377" s="10"/>
      <c r="AMS377" s="10"/>
      <c r="AMT377" s="10"/>
      <c r="AMU377" s="10"/>
      <c r="AMV377" s="10"/>
      <c r="AMW377" s="10"/>
      <c r="AMX377" s="10"/>
      <c r="AMY377" s="10"/>
      <c r="AMZ377" s="10"/>
      <c r="ANA377" s="10"/>
      <c r="ANB377" s="10"/>
      <c r="ANC377" s="10"/>
      <c r="AND377" s="10"/>
      <c r="ANE377" s="10"/>
      <c r="ANF377" s="10"/>
      <c r="ANG377" s="10"/>
      <c r="ANH377" s="10"/>
      <c r="ANI377" s="10"/>
      <c r="ANJ377" s="10"/>
      <c r="ANK377" s="10"/>
      <c r="ANL377" s="10"/>
      <c r="ANM377" s="10"/>
      <c r="ANN377" s="10"/>
      <c r="ANO377" s="10"/>
      <c r="ANP377" s="10"/>
      <c r="ANQ377" s="10"/>
      <c r="ANR377" s="10"/>
      <c r="ANS377" s="10"/>
      <c r="ANT377" s="10"/>
      <c r="ANU377" s="10"/>
      <c r="ANV377" s="10"/>
      <c r="ANW377" s="10"/>
      <c r="ANX377" s="10"/>
      <c r="ANY377" s="10"/>
      <c r="ANZ377" s="10"/>
      <c r="AOA377" s="10"/>
      <c r="AOB377" s="10"/>
      <c r="AOC377" s="10"/>
      <c r="AOD377" s="10"/>
      <c r="AOE377" s="10"/>
      <c r="AOF377" s="10"/>
      <c r="AOG377" s="10"/>
      <c r="AOH377" s="10"/>
      <c r="AOI377" s="10"/>
      <c r="AOJ377" s="10"/>
      <c r="AOK377" s="10"/>
      <c r="AOL377" s="10"/>
      <c r="AOM377" s="10"/>
      <c r="AON377" s="10"/>
      <c r="AOO377" s="10"/>
      <c r="AOP377" s="10"/>
      <c r="AOQ377" s="10"/>
      <c r="AOR377" s="10"/>
      <c r="AOS377" s="10"/>
      <c r="AOT377" s="10"/>
      <c r="AOU377" s="10"/>
      <c r="AOV377" s="10"/>
      <c r="AOW377" s="10"/>
      <c r="AOX377" s="10"/>
      <c r="AOY377" s="10"/>
      <c r="AOZ377" s="10"/>
      <c r="APA377" s="10"/>
      <c r="APB377" s="10"/>
      <c r="APC377" s="10"/>
      <c r="APD377" s="10"/>
      <c r="APE377" s="10"/>
      <c r="APF377" s="10"/>
      <c r="APG377" s="10"/>
      <c r="APH377" s="10"/>
      <c r="API377" s="10"/>
      <c r="APJ377" s="10"/>
      <c r="APK377" s="10"/>
      <c r="APL377" s="10"/>
      <c r="APM377" s="10"/>
      <c r="APN377" s="10"/>
      <c r="APO377" s="10"/>
      <c r="APP377" s="10"/>
    </row>
    <row r="378" spans="1:1108" s="88" customFormat="1">
      <c r="A378" s="135"/>
      <c r="B378" s="496"/>
      <c r="C378" s="472"/>
      <c r="D378" s="73"/>
      <c r="E378" s="73"/>
      <c r="F378" s="264"/>
      <c r="G378" s="73"/>
      <c r="H378" s="73"/>
      <c r="I378" s="73"/>
      <c r="J378" s="500"/>
      <c r="K378" s="474"/>
      <c r="L378" s="477"/>
      <c r="M378" s="476"/>
      <c r="N378" s="501"/>
      <c r="O378" s="482"/>
      <c r="P378" s="480"/>
      <c r="Q378" s="480"/>
      <c r="R378" s="480"/>
      <c r="S378" s="480"/>
      <c r="T378" s="480"/>
      <c r="U378" s="480"/>
      <c r="V378" s="480"/>
      <c r="W378" s="480"/>
      <c r="X378" s="480"/>
      <c r="Y378" s="480"/>
      <c r="Z378" s="480"/>
      <c r="AA378" s="480"/>
      <c r="AB378" s="480"/>
      <c r="AC378" s="480"/>
      <c r="AD378" s="480"/>
      <c r="AE378" s="480"/>
      <c r="AF378" s="479"/>
      <c r="AG378" s="483"/>
      <c r="AH378" s="483"/>
      <c r="AI378" s="480"/>
      <c r="AJ378" s="483"/>
      <c r="AK378" s="483"/>
      <c r="AL378" s="478"/>
      <c r="AM378" s="481"/>
      <c r="AN378" s="484"/>
      <c r="AO378" s="502"/>
      <c r="AP378" s="485"/>
      <c r="AQ378" s="502"/>
      <c r="AR378" s="502"/>
      <c r="AS378" s="502"/>
      <c r="AT378" s="501"/>
      <c r="AU378" s="501"/>
      <c r="AV378" s="501"/>
      <c r="AW378" s="501"/>
      <c r="AX378" s="501"/>
      <c r="AY378" s="501"/>
      <c r="AZ378" s="501"/>
      <c r="BA378" s="501"/>
      <c r="BB378" s="472"/>
      <c r="BC378" s="501"/>
      <c r="BD378" s="501"/>
      <c r="BE378" s="501"/>
      <c r="BF378" s="501"/>
      <c r="BG378" s="501"/>
      <c r="BH378" s="501"/>
      <c r="BI378" s="501"/>
      <c r="BJ378" s="501"/>
      <c r="BK378" s="501"/>
      <c r="BL378" s="501"/>
      <c r="BM378" s="501"/>
      <c r="BN378" s="501"/>
      <c r="BO378" s="501"/>
      <c r="BP378" s="501"/>
      <c r="BQ378" s="501"/>
      <c r="BR378" s="501"/>
      <c r="BS378" s="501"/>
      <c r="BT378" s="501"/>
      <c r="BU378" s="501"/>
      <c r="BV378" s="501"/>
      <c r="BW378" s="501"/>
      <c r="BX378" s="501"/>
      <c r="BY378" s="501"/>
      <c r="BZ378" s="501"/>
      <c r="CA378" s="501"/>
      <c r="CB378" s="501"/>
      <c r="CC378" s="501"/>
      <c r="CD378" s="501"/>
      <c r="CE378" s="501"/>
      <c r="CF378" s="501"/>
      <c r="CG378" s="501"/>
      <c r="CH378" s="501"/>
      <c r="CI378" s="501"/>
      <c r="CJ378" s="501"/>
      <c r="CK378" s="501"/>
      <c r="CL378" s="501"/>
      <c r="CM378" s="501"/>
      <c r="CN378" s="501"/>
      <c r="CO378" s="501"/>
      <c r="CP378" s="501"/>
      <c r="CQ378" s="501"/>
      <c r="CR378" s="501"/>
      <c r="CS378" s="501"/>
      <c r="CT378" s="501"/>
      <c r="CU378" s="501"/>
      <c r="CV378" s="501"/>
      <c r="CW378" s="477"/>
      <c r="CX378" s="488"/>
      <c r="CY378" s="477"/>
      <c r="CZ378" s="488"/>
      <c r="DA378" s="501"/>
      <c r="DB378" s="501"/>
      <c r="DC378" s="501"/>
      <c r="DD378" s="501"/>
      <c r="DE378" s="501"/>
      <c r="DF378" s="503"/>
      <c r="DG378" s="501"/>
      <c r="DH378" s="501"/>
      <c r="DI378" s="501"/>
      <c r="DJ378" s="501"/>
      <c r="DK378" s="501"/>
      <c r="DL378" s="501"/>
      <c r="DM378" s="501"/>
      <c r="DP378" s="476"/>
      <c r="DQ378" s="476"/>
      <c r="DR378" s="492"/>
      <c r="DS378" s="504"/>
      <c r="DT378" s="504"/>
      <c r="DU378" s="505"/>
      <c r="DV378" s="491"/>
      <c r="DW378" s="491"/>
      <c r="DX378" s="491"/>
      <c r="DY378" s="491"/>
      <c r="DZ378" s="491"/>
      <c r="EA378" s="491"/>
      <c r="EB378" s="491"/>
      <c r="EC378" s="10"/>
      <c r="ED378" s="10"/>
      <c r="EE378" s="501"/>
      <c r="EF378" s="501"/>
      <c r="EG378" s="501"/>
      <c r="EH378" s="501"/>
      <c r="EI378" s="501"/>
      <c r="EJ378" s="501"/>
      <c r="EK378" s="501"/>
      <c r="EL378" s="501"/>
      <c r="EM378" s="506"/>
      <c r="EN378" s="506"/>
      <c r="EO378" s="501"/>
      <c r="EP378" s="501"/>
      <c r="EQ378" s="501"/>
      <c r="ER378" s="501"/>
      <c r="ES378" s="501"/>
      <c r="ET378" s="501"/>
      <c r="EU378" s="507"/>
      <c r="EV378" s="508"/>
      <c r="EW378" s="508"/>
      <c r="EX378" s="509"/>
      <c r="EY378" s="508"/>
      <c r="EZ378" s="508"/>
      <c r="FA378" s="508"/>
      <c r="FB378" s="508"/>
      <c r="FC378" s="508"/>
      <c r="FE378" s="10"/>
      <c r="FF378" s="10"/>
      <c r="FG378" s="10"/>
      <c r="FH378" s="10"/>
      <c r="FI378" s="10"/>
      <c r="FK378" s="10"/>
      <c r="FL378" s="10"/>
      <c r="FM378" s="10"/>
      <c r="FN378" s="10"/>
      <c r="FO378" s="10"/>
      <c r="FP378" s="10"/>
      <c r="FQ378" s="10"/>
      <c r="FR378" s="10"/>
      <c r="FS378" s="10"/>
      <c r="FT378" s="10"/>
      <c r="FU378" s="10"/>
      <c r="FV378" s="10"/>
      <c r="FW378" s="10"/>
      <c r="FX378" s="10"/>
      <c r="FY378" s="10"/>
      <c r="FZ378" s="10"/>
      <c r="GA378" s="10"/>
      <c r="GB378" s="10"/>
      <c r="GC378" s="10"/>
      <c r="GD378" s="10"/>
      <c r="GE378" s="10"/>
      <c r="GF378" s="10"/>
      <c r="GG378" s="10"/>
      <c r="GH378" s="10"/>
      <c r="GI378" s="10"/>
      <c r="GJ378" s="10"/>
      <c r="GK378" s="10"/>
      <c r="GL378" s="10"/>
      <c r="GM378" s="10"/>
      <c r="GN378" s="10"/>
      <c r="GO378" s="10"/>
      <c r="GP378" s="10"/>
      <c r="GQ378" s="10"/>
      <c r="GR378" s="10"/>
      <c r="GS378" s="10"/>
      <c r="GT378" s="10"/>
      <c r="GU378" s="10"/>
      <c r="GV378" s="10"/>
      <c r="GW378" s="10"/>
      <c r="GX378" s="10"/>
      <c r="GY378" s="10"/>
      <c r="GZ378" s="10"/>
      <c r="HA378" s="10"/>
      <c r="HB378" s="10"/>
      <c r="HC378" s="10"/>
      <c r="HD378" s="10"/>
      <c r="HE378" s="10"/>
      <c r="HF378" s="10"/>
      <c r="HG378" s="10"/>
      <c r="HH378" s="10"/>
      <c r="HI378" s="10"/>
      <c r="HJ378" s="10"/>
      <c r="HK378" s="10"/>
      <c r="HL378" s="10"/>
      <c r="HM378" s="10"/>
      <c r="HN378" s="10"/>
      <c r="HO378" s="10"/>
      <c r="HP378" s="10"/>
      <c r="HQ378" s="10"/>
      <c r="HR378" s="10"/>
      <c r="HS378" s="10"/>
      <c r="HT378" s="10"/>
      <c r="HU378" s="10"/>
      <c r="HV378" s="10"/>
      <c r="HW378" s="10"/>
      <c r="HX378" s="10"/>
      <c r="HY378" s="10"/>
      <c r="HZ378" s="10"/>
      <c r="IA378" s="10"/>
      <c r="IB378" s="10"/>
      <c r="IC378" s="10"/>
      <c r="ID378" s="10"/>
      <c r="IE378" s="10"/>
      <c r="IF378" s="10"/>
      <c r="IG378" s="10"/>
      <c r="IH378" s="10"/>
      <c r="II378" s="10"/>
      <c r="IJ378" s="10"/>
      <c r="IK378" s="10"/>
      <c r="IL378" s="10"/>
      <c r="IM378" s="10"/>
      <c r="IN378" s="10"/>
      <c r="IO378" s="10"/>
      <c r="IP378" s="10"/>
      <c r="IQ378" s="10"/>
      <c r="IR378" s="10"/>
      <c r="IS378" s="10"/>
      <c r="IT378" s="10"/>
      <c r="IU378" s="10"/>
      <c r="IV378" s="10"/>
      <c r="IW378" s="10"/>
      <c r="IX378" s="10"/>
      <c r="IY378" s="10"/>
      <c r="IZ378" s="10"/>
      <c r="JA378" s="10"/>
      <c r="JB378" s="10"/>
      <c r="JC378" s="10"/>
      <c r="JD378" s="10"/>
      <c r="JE378" s="10"/>
      <c r="JF378" s="10"/>
      <c r="JG378" s="10"/>
      <c r="JH378" s="10"/>
      <c r="JI378" s="10"/>
      <c r="JJ378" s="10"/>
      <c r="JK378" s="10"/>
      <c r="JL378" s="10"/>
      <c r="JM378" s="10"/>
      <c r="JN378" s="10"/>
      <c r="JO378" s="10"/>
      <c r="JP378" s="10"/>
      <c r="JQ378" s="10"/>
      <c r="JR378" s="10"/>
      <c r="JS378" s="10"/>
      <c r="JT378" s="10"/>
      <c r="JU378" s="10"/>
      <c r="JV378" s="10"/>
      <c r="JW378" s="10"/>
      <c r="JX378" s="10"/>
      <c r="JY378" s="10"/>
      <c r="JZ378" s="10"/>
      <c r="KA378" s="10"/>
      <c r="KB378" s="10"/>
      <c r="KC378" s="10"/>
      <c r="KD378" s="10"/>
      <c r="KE378" s="10"/>
      <c r="KF378" s="10"/>
      <c r="KG378" s="10"/>
      <c r="KH378" s="10"/>
      <c r="KI378" s="10"/>
      <c r="KJ378" s="10"/>
      <c r="KK378" s="10"/>
      <c r="KL378" s="10"/>
      <c r="KM378" s="10"/>
      <c r="KN378" s="10"/>
      <c r="KO378" s="10"/>
      <c r="KP378" s="10"/>
      <c r="KQ378" s="10"/>
      <c r="KR378" s="10"/>
      <c r="KS378" s="10"/>
      <c r="KT378" s="10"/>
      <c r="KU378" s="10"/>
      <c r="KV378" s="10"/>
      <c r="KW378" s="10"/>
      <c r="KX378" s="10"/>
      <c r="KY378" s="10"/>
      <c r="KZ378" s="10"/>
      <c r="LA378" s="10"/>
      <c r="LB378" s="10"/>
      <c r="LC378" s="10"/>
      <c r="LD378" s="10"/>
      <c r="LE378" s="10"/>
      <c r="LF378" s="10"/>
      <c r="LG378" s="10"/>
      <c r="LH378" s="10"/>
      <c r="LI378" s="10"/>
      <c r="LJ378" s="10"/>
      <c r="LK378" s="10"/>
      <c r="LL378" s="10"/>
      <c r="LM378" s="10"/>
      <c r="LN378" s="10"/>
      <c r="LO378" s="10"/>
      <c r="LP378" s="10"/>
      <c r="LQ378" s="10"/>
      <c r="LR378" s="10"/>
      <c r="LS378" s="10"/>
      <c r="LT378" s="10"/>
      <c r="LU378" s="10"/>
      <c r="LV378" s="10"/>
      <c r="LW378" s="10"/>
      <c r="LX378" s="10"/>
      <c r="LY378" s="10"/>
      <c r="LZ378" s="10"/>
      <c r="MA378" s="10"/>
      <c r="MB378" s="10"/>
      <c r="MC378" s="10"/>
      <c r="MD378" s="10"/>
      <c r="ME378" s="10"/>
      <c r="MF378" s="10"/>
      <c r="MG378" s="10"/>
      <c r="MH378" s="10"/>
      <c r="MI378" s="10"/>
      <c r="MJ378" s="10"/>
      <c r="MK378" s="10"/>
      <c r="ML378" s="10"/>
      <c r="MM378" s="10"/>
      <c r="MN378" s="10"/>
      <c r="MO378" s="10"/>
      <c r="MP378" s="10"/>
      <c r="MQ378" s="10"/>
      <c r="MR378" s="10"/>
      <c r="MS378" s="10"/>
      <c r="MT378" s="10"/>
      <c r="MU378" s="10"/>
      <c r="MV378" s="10"/>
      <c r="MW378" s="10"/>
      <c r="MX378" s="10"/>
      <c r="MY378" s="10"/>
      <c r="MZ378" s="10"/>
      <c r="NA378" s="10"/>
      <c r="NB378" s="10"/>
      <c r="NC378" s="10"/>
      <c r="ND378" s="10"/>
      <c r="NE378" s="10"/>
      <c r="NF378" s="10"/>
      <c r="NG378" s="10"/>
      <c r="NH378" s="10"/>
      <c r="NI378" s="10"/>
      <c r="NJ378" s="10"/>
      <c r="NK378" s="10"/>
      <c r="NL378" s="10"/>
      <c r="NM378" s="10"/>
      <c r="NN378" s="10"/>
      <c r="NO378" s="10"/>
      <c r="NP378" s="10"/>
      <c r="NQ378" s="10"/>
      <c r="NR378" s="10"/>
      <c r="NS378" s="10"/>
      <c r="NT378" s="10"/>
      <c r="NU378" s="10"/>
      <c r="NV378" s="10"/>
      <c r="NW378" s="10"/>
      <c r="NX378" s="10"/>
      <c r="NY378" s="10"/>
      <c r="NZ378" s="10"/>
      <c r="OA378" s="10"/>
      <c r="OB378" s="10"/>
      <c r="OC378" s="10"/>
      <c r="OD378" s="10"/>
      <c r="OE378" s="10"/>
      <c r="OF378" s="10"/>
      <c r="OG378" s="10"/>
      <c r="OH378" s="10"/>
      <c r="OI378" s="10"/>
      <c r="OJ378" s="10"/>
      <c r="OK378" s="10"/>
      <c r="OL378" s="10"/>
      <c r="OM378" s="10"/>
      <c r="ON378" s="10"/>
      <c r="OO378" s="10"/>
      <c r="OP378" s="10"/>
      <c r="OQ378" s="10"/>
      <c r="OR378" s="10"/>
      <c r="OS378" s="10"/>
      <c r="OT378" s="10"/>
      <c r="OU378" s="10"/>
      <c r="OV378" s="10"/>
      <c r="OW378" s="10"/>
      <c r="OX378" s="10"/>
      <c r="OY378" s="10"/>
      <c r="OZ378" s="10"/>
      <c r="PA378" s="10"/>
      <c r="PB378" s="10"/>
      <c r="PC378" s="10"/>
      <c r="PD378" s="10"/>
      <c r="PE378" s="10"/>
      <c r="PF378" s="10"/>
      <c r="PG378" s="10"/>
      <c r="PH378" s="10"/>
      <c r="PI378" s="10"/>
      <c r="PJ378" s="10"/>
      <c r="PK378" s="10"/>
      <c r="PL378" s="10"/>
      <c r="PM378" s="10"/>
      <c r="PN378" s="10"/>
      <c r="PO378" s="10"/>
      <c r="PP378" s="10"/>
      <c r="PQ378" s="10"/>
      <c r="PR378" s="10"/>
      <c r="PS378" s="10"/>
      <c r="PT378" s="10"/>
      <c r="PU378" s="10"/>
      <c r="PV378" s="10"/>
      <c r="PW378" s="10"/>
      <c r="PX378" s="10"/>
      <c r="PY378" s="10"/>
      <c r="PZ378" s="10"/>
      <c r="QA378" s="10"/>
      <c r="QB378" s="10"/>
      <c r="QC378" s="10"/>
      <c r="QD378" s="10"/>
      <c r="QE378" s="10"/>
      <c r="QF378" s="10"/>
      <c r="QG378" s="10"/>
      <c r="QH378" s="10"/>
      <c r="QI378" s="10"/>
      <c r="QJ378" s="10"/>
      <c r="QK378" s="10"/>
      <c r="QL378" s="10"/>
      <c r="QM378" s="10"/>
      <c r="QN378" s="10"/>
      <c r="QO378" s="10"/>
      <c r="QP378" s="10"/>
      <c r="QQ378" s="10"/>
      <c r="QR378" s="10"/>
      <c r="QS378" s="10"/>
      <c r="QT378" s="10"/>
      <c r="QU378" s="10"/>
      <c r="QV378" s="10"/>
      <c r="QW378" s="10"/>
      <c r="QX378" s="10"/>
      <c r="QY378" s="10"/>
      <c r="QZ378" s="10"/>
      <c r="RA378" s="10"/>
      <c r="RB378" s="10"/>
      <c r="RC378" s="10"/>
      <c r="RD378" s="10"/>
      <c r="RE378" s="10"/>
      <c r="RF378" s="10"/>
      <c r="RG378" s="10"/>
      <c r="RH378" s="10"/>
      <c r="RI378" s="10"/>
      <c r="RJ378" s="10"/>
      <c r="RK378" s="10"/>
      <c r="RL378" s="10"/>
      <c r="RM378" s="10"/>
      <c r="RN378" s="10"/>
      <c r="RO378" s="10"/>
      <c r="RP378" s="10"/>
      <c r="RQ378" s="10"/>
      <c r="RR378" s="10"/>
      <c r="RS378" s="10"/>
      <c r="RT378" s="10"/>
      <c r="RU378" s="10"/>
      <c r="RV378" s="10"/>
      <c r="RW378" s="10"/>
      <c r="RX378" s="10"/>
      <c r="RY378" s="10"/>
      <c r="RZ378" s="10"/>
      <c r="SA378" s="10"/>
      <c r="SB378" s="10"/>
      <c r="SC378" s="10"/>
      <c r="SD378" s="10"/>
      <c r="SE378" s="10"/>
      <c r="SF378" s="10"/>
      <c r="SG378" s="10"/>
      <c r="SH378" s="10"/>
      <c r="SI378" s="10"/>
      <c r="SJ378" s="10"/>
      <c r="SK378" s="10"/>
      <c r="SL378" s="10"/>
      <c r="SM378" s="10"/>
      <c r="SN378" s="10"/>
      <c r="SO378" s="10"/>
      <c r="SP378" s="10"/>
      <c r="SQ378" s="10"/>
      <c r="SR378" s="10"/>
      <c r="SS378" s="10"/>
      <c r="ST378" s="10"/>
      <c r="SU378" s="10"/>
      <c r="SV378" s="10"/>
      <c r="SW378" s="10"/>
      <c r="SX378" s="10"/>
      <c r="SY378" s="10"/>
      <c r="SZ378" s="10"/>
      <c r="TA378" s="10"/>
      <c r="TB378" s="10"/>
      <c r="TC378" s="10"/>
      <c r="TD378" s="10"/>
      <c r="TE378" s="10"/>
      <c r="TF378" s="10"/>
      <c r="TG378" s="10"/>
      <c r="TH378" s="10"/>
      <c r="TI378" s="10"/>
      <c r="TJ378" s="10"/>
      <c r="TK378" s="10"/>
      <c r="TL378" s="10"/>
      <c r="TM378" s="10"/>
      <c r="TN378" s="10"/>
      <c r="TO378" s="10"/>
      <c r="TP378" s="10"/>
      <c r="TQ378" s="10"/>
      <c r="TR378" s="10"/>
      <c r="TS378" s="10"/>
      <c r="TT378" s="10"/>
      <c r="TU378" s="10"/>
      <c r="TV378" s="10"/>
      <c r="TW378" s="10"/>
      <c r="TX378" s="10"/>
      <c r="TY378" s="10"/>
      <c r="TZ378" s="10"/>
      <c r="UA378" s="10"/>
      <c r="UB378" s="10"/>
      <c r="UC378" s="10"/>
      <c r="UD378" s="10"/>
      <c r="UE378" s="10"/>
      <c r="UF378" s="10"/>
      <c r="UG378" s="10"/>
      <c r="UH378" s="10"/>
      <c r="UI378" s="10"/>
      <c r="UJ378" s="10"/>
      <c r="UK378" s="10"/>
      <c r="UL378" s="10"/>
      <c r="UM378" s="10"/>
      <c r="UN378" s="10"/>
      <c r="UO378" s="10"/>
      <c r="UP378" s="10"/>
      <c r="UQ378" s="10"/>
      <c r="UR378" s="10"/>
      <c r="US378" s="10"/>
      <c r="UT378" s="10"/>
      <c r="UU378" s="10"/>
      <c r="UV378" s="10"/>
      <c r="UW378" s="10"/>
      <c r="UX378" s="10"/>
      <c r="UY378" s="10"/>
      <c r="UZ378" s="10"/>
      <c r="VA378" s="10"/>
      <c r="VB378" s="10"/>
      <c r="VC378" s="10"/>
      <c r="VD378" s="10"/>
      <c r="VE378" s="10"/>
      <c r="VF378" s="10"/>
      <c r="VG378" s="10"/>
      <c r="VH378" s="10"/>
      <c r="VI378" s="10"/>
      <c r="VJ378" s="10"/>
      <c r="VK378" s="10"/>
      <c r="VL378" s="10"/>
      <c r="VM378" s="10"/>
      <c r="VN378" s="10"/>
      <c r="VO378" s="10"/>
      <c r="VP378" s="10"/>
      <c r="VQ378" s="10"/>
      <c r="VR378" s="10"/>
      <c r="VS378" s="10"/>
      <c r="VT378" s="10"/>
      <c r="VU378" s="10"/>
      <c r="VV378" s="10"/>
      <c r="VW378" s="10"/>
      <c r="VX378" s="10"/>
      <c r="VY378" s="10"/>
      <c r="VZ378" s="10"/>
      <c r="WA378" s="10"/>
      <c r="WB378" s="10"/>
      <c r="WC378" s="10"/>
      <c r="WD378" s="10"/>
      <c r="WE378" s="10"/>
      <c r="WF378" s="10"/>
      <c r="WG378" s="10"/>
      <c r="WH378" s="10"/>
      <c r="WI378" s="10"/>
      <c r="WJ378" s="10"/>
      <c r="WK378" s="10"/>
      <c r="WL378" s="10"/>
      <c r="WM378" s="10"/>
      <c r="WN378" s="10"/>
      <c r="WO378" s="10"/>
      <c r="WP378" s="10"/>
      <c r="WQ378" s="10"/>
      <c r="WR378" s="10"/>
      <c r="WS378" s="10"/>
      <c r="WT378" s="10"/>
      <c r="WU378" s="10"/>
      <c r="WV378" s="10"/>
      <c r="WW378" s="10"/>
      <c r="WX378" s="10"/>
      <c r="WY378" s="10"/>
      <c r="WZ378" s="10"/>
      <c r="XA378" s="10"/>
      <c r="XB378" s="10"/>
      <c r="XC378" s="10"/>
      <c r="XD378" s="10"/>
      <c r="XE378" s="10"/>
      <c r="XF378" s="10"/>
      <c r="XG378" s="10"/>
      <c r="XH378" s="10"/>
      <c r="XI378" s="10"/>
      <c r="XJ378" s="10"/>
      <c r="XK378" s="10"/>
      <c r="XL378" s="10"/>
      <c r="XM378" s="10"/>
      <c r="XN378" s="10"/>
      <c r="XO378" s="10"/>
      <c r="XP378" s="10"/>
      <c r="XQ378" s="10"/>
      <c r="XR378" s="10"/>
      <c r="XS378" s="10"/>
      <c r="XT378" s="10"/>
      <c r="XU378" s="10"/>
      <c r="XV378" s="10"/>
      <c r="XW378" s="10"/>
      <c r="XX378" s="10"/>
      <c r="XY378" s="10"/>
      <c r="XZ378" s="10"/>
      <c r="YA378" s="10"/>
      <c r="YB378" s="10"/>
      <c r="YC378" s="10"/>
      <c r="YD378" s="10"/>
      <c r="YE378" s="10"/>
      <c r="YF378" s="10"/>
      <c r="YG378" s="10"/>
      <c r="YH378" s="10"/>
      <c r="YI378" s="10"/>
      <c r="YJ378" s="10"/>
      <c r="YK378" s="10"/>
      <c r="YL378" s="10"/>
      <c r="YM378" s="10"/>
      <c r="YN378" s="10"/>
      <c r="YO378" s="10"/>
      <c r="YP378" s="10"/>
      <c r="YQ378" s="10"/>
      <c r="YR378" s="10"/>
      <c r="YS378" s="10"/>
      <c r="YT378" s="10"/>
      <c r="YU378" s="10"/>
      <c r="YV378" s="10"/>
      <c r="YW378" s="10"/>
      <c r="YX378" s="10"/>
      <c r="YY378" s="10"/>
      <c r="YZ378" s="10"/>
      <c r="ZA378" s="10"/>
      <c r="ZB378" s="10"/>
      <c r="ZC378" s="10"/>
      <c r="ZD378" s="10"/>
      <c r="ZE378" s="10"/>
      <c r="ZF378" s="10"/>
      <c r="ZG378" s="10"/>
      <c r="ZH378" s="10"/>
      <c r="ZI378" s="10"/>
      <c r="ZJ378" s="10"/>
      <c r="ZK378" s="10"/>
      <c r="ZL378" s="10"/>
      <c r="ZM378" s="10"/>
      <c r="ZN378" s="10"/>
      <c r="ZO378" s="10"/>
      <c r="ZP378" s="10"/>
      <c r="ZQ378" s="10"/>
      <c r="ZR378" s="10"/>
      <c r="ZS378" s="10"/>
      <c r="ZT378" s="10"/>
      <c r="ZU378" s="10"/>
      <c r="ZV378" s="10"/>
      <c r="ZW378" s="10"/>
      <c r="ZX378" s="10"/>
      <c r="ZY378" s="10"/>
      <c r="ZZ378" s="10"/>
      <c r="AAA378" s="10"/>
      <c r="AAB378" s="10"/>
      <c r="AAC378" s="10"/>
      <c r="AAD378" s="10"/>
      <c r="AAE378" s="10"/>
      <c r="AAF378" s="10"/>
      <c r="AAG378" s="10"/>
      <c r="AAH378" s="10"/>
      <c r="AAI378" s="10"/>
      <c r="AAJ378" s="10"/>
      <c r="AAK378" s="10"/>
      <c r="AAL378" s="10"/>
      <c r="AAM378" s="10"/>
      <c r="AAN378" s="10"/>
      <c r="AAO378" s="10"/>
      <c r="AAP378" s="10"/>
      <c r="AAQ378" s="10"/>
      <c r="AAR378" s="10"/>
      <c r="AAS378" s="10"/>
      <c r="AAT378" s="10"/>
      <c r="AAU378" s="10"/>
      <c r="AAV378" s="10"/>
      <c r="AAW378" s="10"/>
      <c r="AAX378" s="10"/>
      <c r="AAY378" s="10"/>
      <c r="AAZ378" s="10"/>
      <c r="ABA378" s="10"/>
      <c r="ABB378" s="10"/>
      <c r="ABC378" s="10"/>
      <c r="ABD378" s="10"/>
      <c r="ABE378" s="10"/>
      <c r="ABF378" s="10"/>
      <c r="ABG378" s="10"/>
      <c r="ABH378" s="10"/>
      <c r="ABI378" s="10"/>
      <c r="ABJ378" s="10"/>
      <c r="ABK378" s="10"/>
      <c r="ABL378" s="10"/>
      <c r="ABM378" s="10"/>
      <c r="ABN378" s="10"/>
      <c r="ABO378" s="10"/>
      <c r="ABP378" s="10"/>
      <c r="ABQ378" s="10"/>
      <c r="ABR378" s="10"/>
      <c r="ABS378" s="10"/>
      <c r="ABT378" s="10"/>
      <c r="ABU378" s="10"/>
      <c r="ABV378" s="10"/>
      <c r="ABW378" s="10"/>
      <c r="ABX378" s="10"/>
      <c r="ABY378" s="10"/>
      <c r="ABZ378" s="10"/>
      <c r="ACA378" s="10"/>
      <c r="ACB378" s="10"/>
      <c r="ACC378" s="10"/>
      <c r="ACD378" s="10"/>
      <c r="ACE378" s="10"/>
      <c r="ACF378" s="10"/>
      <c r="ACG378" s="10"/>
      <c r="ACH378" s="10"/>
      <c r="ACI378" s="10"/>
      <c r="ACJ378" s="10"/>
      <c r="ACK378" s="10"/>
      <c r="ACL378" s="10"/>
      <c r="ACM378" s="10"/>
      <c r="ACN378" s="10"/>
      <c r="ACO378" s="10"/>
      <c r="ACP378" s="10"/>
      <c r="ACQ378" s="10"/>
      <c r="ACR378" s="10"/>
      <c r="ACS378" s="10"/>
      <c r="ACT378" s="10"/>
      <c r="ACU378" s="10"/>
      <c r="ACV378" s="10"/>
      <c r="ACW378" s="10"/>
      <c r="ACX378" s="10"/>
      <c r="ACY378" s="10"/>
      <c r="ACZ378" s="10"/>
      <c r="ADA378" s="10"/>
      <c r="ADB378" s="10"/>
      <c r="ADC378" s="10"/>
      <c r="ADD378" s="10"/>
      <c r="ADE378" s="10"/>
      <c r="ADF378" s="10"/>
      <c r="ADG378" s="10"/>
      <c r="ADH378" s="10"/>
      <c r="ADI378" s="10"/>
      <c r="ADJ378" s="10"/>
      <c r="ADK378" s="10"/>
      <c r="ADL378" s="10"/>
      <c r="ADM378" s="10"/>
      <c r="ADN378" s="10"/>
      <c r="ADO378" s="10"/>
      <c r="ADP378" s="10"/>
      <c r="ADQ378" s="10"/>
      <c r="ADR378" s="10"/>
      <c r="ADS378" s="10"/>
      <c r="ADT378" s="10"/>
      <c r="ADU378" s="10"/>
      <c r="ADV378" s="10"/>
      <c r="ADW378" s="10"/>
      <c r="ADX378" s="10"/>
      <c r="ADY378" s="10"/>
      <c r="ADZ378" s="10"/>
      <c r="AEA378" s="10"/>
      <c r="AEB378" s="10"/>
      <c r="AEC378" s="10"/>
      <c r="AED378" s="10"/>
      <c r="AEE378" s="10"/>
      <c r="AEF378" s="10"/>
      <c r="AEG378" s="10"/>
      <c r="AEH378" s="10"/>
      <c r="AEI378" s="10"/>
      <c r="AEJ378" s="10"/>
      <c r="AEK378" s="10"/>
      <c r="AEL378" s="10"/>
      <c r="AEM378" s="10"/>
      <c r="AEN378" s="10"/>
      <c r="AEO378" s="10"/>
      <c r="AEP378" s="10"/>
      <c r="AEQ378" s="10"/>
      <c r="AER378" s="10"/>
      <c r="AES378" s="10"/>
      <c r="AET378" s="10"/>
      <c r="AEU378" s="10"/>
      <c r="AEV378" s="10"/>
      <c r="AEW378" s="10"/>
      <c r="AEX378" s="10"/>
      <c r="AEY378" s="10"/>
      <c r="AEZ378" s="10"/>
      <c r="AFA378" s="10"/>
      <c r="AFB378" s="10"/>
      <c r="AFC378" s="10"/>
      <c r="AFD378" s="10"/>
      <c r="AFE378" s="10"/>
      <c r="AFF378" s="10"/>
      <c r="AFG378" s="10"/>
      <c r="AFH378" s="10"/>
      <c r="AFI378" s="10"/>
      <c r="AFJ378" s="10"/>
      <c r="AFK378" s="10"/>
      <c r="AFL378" s="10"/>
      <c r="AFM378" s="10"/>
      <c r="AFN378" s="10"/>
      <c r="AFO378" s="10"/>
      <c r="AFP378" s="10"/>
      <c r="AFQ378" s="10"/>
      <c r="AFR378" s="10"/>
      <c r="AFS378" s="10"/>
      <c r="AFT378" s="10"/>
      <c r="AFU378" s="10"/>
      <c r="AFV378" s="10"/>
      <c r="AFW378" s="10"/>
      <c r="AFX378" s="10"/>
      <c r="AFY378" s="10"/>
      <c r="AFZ378" s="10"/>
      <c r="AGA378" s="10"/>
      <c r="AGB378" s="10"/>
      <c r="AGC378" s="10"/>
      <c r="AGD378" s="10"/>
      <c r="AGE378" s="10"/>
      <c r="AGF378" s="10"/>
      <c r="AGG378" s="10"/>
      <c r="AGH378" s="10"/>
      <c r="AGI378" s="10"/>
      <c r="AGJ378" s="10"/>
      <c r="AGK378" s="10"/>
      <c r="AGL378" s="10"/>
      <c r="AGM378" s="10"/>
      <c r="AGN378" s="10"/>
      <c r="AGO378" s="10"/>
      <c r="AGP378" s="10"/>
      <c r="AGQ378" s="10"/>
      <c r="AGR378" s="10"/>
      <c r="AGS378" s="10"/>
      <c r="AGT378" s="10"/>
      <c r="AGU378" s="10"/>
      <c r="AGV378" s="10"/>
      <c r="AGW378" s="10"/>
      <c r="AGX378" s="10"/>
      <c r="AGY378" s="10"/>
      <c r="AGZ378" s="10"/>
      <c r="AHA378" s="10"/>
      <c r="AHB378" s="10"/>
      <c r="AHC378" s="10"/>
      <c r="AHD378" s="10"/>
      <c r="AHE378" s="10"/>
      <c r="AHF378" s="10"/>
      <c r="AHG378" s="10"/>
      <c r="AHH378" s="10"/>
      <c r="AHI378" s="10"/>
      <c r="AHJ378" s="10"/>
      <c r="AHK378" s="10"/>
      <c r="AHL378" s="10"/>
      <c r="AHM378" s="10"/>
      <c r="AHN378" s="10"/>
      <c r="AHO378" s="10"/>
      <c r="AHP378" s="10"/>
      <c r="AHQ378" s="10"/>
      <c r="AHR378" s="10"/>
      <c r="AHS378" s="10"/>
      <c r="AHT378" s="10"/>
      <c r="AHU378" s="10"/>
      <c r="AHV378" s="10"/>
      <c r="AHW378" s="10"/>
      <c r="AHX378" s="10"/>
      <c r="AHY378" s="10"/>
      <c r="AHZ378" s="10"/>
      <c r="AIA378" s="10"/>
      <c r="AIB378" s="10"/>
      <c r="AIC378" s="10"/>
      <c r="AID378" s="10"/>
      <c r="AIE378" s="10"/>
      <c r="AIF378" s="10"/>
      <c r="AIG378" s="10"/>
      <c r="AIH378" s="10"/>
      <c r="AII378" s="10"/>
      <c r="AIJ378" s="10"/>
      <c r="AIK378" s="10"/>
      <c r="AIL378" s="10"/>
      <c r="AIM378" s="10"/>
      <c r="AIN378" s="10"/>
      <c r="AIO378" s="10"/>
      <c r="AIP378" s="10"/>
      <c r="AIQ378" s="10"/>
      <c r="AIR378" s="10"/>
      <c r="AIS378" s="10"/>
      <c r="AIT378" s="10"/>
      <c r="AIU378" s="10"/>
      <c r="AIV378" s="10"/>
      <c r="AIW378" s="10"/>
      <c r="AIX378" s="10"/>
      <c r="AIY378" s="10"/>
      <c r="AIZ378" s="10"/>
      <c r="AJA378" s="10"/>
      <c r="AJB378" s="10"/>
      <c r="AJC378" s="10"/>
      <c r="AJD378" s="10"/>
      <c r="AJE378" s="10"/>
      <c r="AJF378" s="10"/>
      <c r="AJG378" s="10"/>
      <c r="AJH378" s="10"/>
      <c r="AJI378" s="10"/>
      <c r="AJJ378" s="10"/>
      <c r="AJK378" s="10"/>
      <c r="AJL378" s="10"/>
      <c r="AJM378" s="10"/>
      <c r="AJN378" s="10"/>
      <c r="AJO378" s="10"/>
      <c r="AJP378" s="10"/>
      <c r="AJQ378" s="10"/>
      <c r="AJR378" s="10"/>
      <c r="AJS378" s="10"/>
      <c r="AJT378" s="10"/>
      <c r="AJU378" s="10"/>
      <c r="AJV378" s="10"/>
      <c r="AJW378" s="10"/>
      <c r="AJX378" s="10"/>
      <c r="AJY378" s="10"/>
      <c r="AJZ378" s="10"/>
      <c r="AKA378" s="10"/>
      <c r="AKB378" s="10"/>
      <c r="AKC378" s="10"/>
      <c r="AKD378" s="10"/>
      <c r="AKE378" s="10"/>
      <c r="AKF378" s="10"/>
      <c r="AKG378" s="10"/>
      <c r="AKH378" s="10"/>
      <c r="AKI378" s="10"/>
      <c r="AKJ378" s="10"/>
      <c r="AKK378" s="10"/>
      <c r="AKL378" s="10"/>
      <c r="AKM378" s="10"/>
      <c r="AKN378" s="10"/>
      <c r="AKO378" s="10"/>
      <c r="AKP378" s="10"/>
      <c r="AKQ378" s="10"/>
      <c r="AKR378" s="10"/>
      <c r="AKS378" s="10"/>
      <c r="AKT378" s="10"/>
      <c r="AKU378" s="10"/>
      <c r="AKV378" s="10"/>
      <c r="AKW378" s="10"/>
      <c r="AKX378" s="10"/>
      <c r="AKY378" s="10"/>
      <c r="AKZ378" s="10"/>
      <c r="ALA378" s="10"/>
      <c r="ALB378" s="10"/>
      <c r="ALC378" s="10"/>
      <c r="ALD378" s="10"/>
      <c r="ALE378" s="10"/>
      <c r="ALF378" s="10"/>
      <c r="ALG378" s="10"/>
      <c r="ALH378" s="10"/>
      <c r="ALI378" s="10"/>
      <c r="ALJ378" s="10"/>
      <c r="ALK378" s="10"/>
      <c r="ALL378" s="10"/>
      <c r="ALM378" s="10"/>
      <c r="ALN378" s="10"/>
      <c r="ALO378" s="10"/>
      <c r="ALP378" s="10"/>
      <c r="ALQ378" s="10"/>
      <c r="ALR378" s="10"/>
      <c r="ALS378" s="10"/>
      <c r="ALT378" s="10"/>
      <c r="ALU378" s="10"/>
      <c r="ALV378" s="10"/>
      <c r="ALW378" s="10"/>
      <c r="ALX378" s="10"/>
      <c r="ALY378" s="10"/>
      <c r="ALZ378" s="10"/>
      <c r="AMA378" s="10"/>
      <c r="AMB378" s="10"/>
      <c r="AMC378" s="10"/>
      <c r="AMD378" s="10"/>
      <c r="AME378" s="10"/>
      <c r="AMF378" s="10"/>
      <c r="AMG378" s="10"/>
      <c r="AMH378" s="10"/>
      <c r="AMI378" s="10"/>
      <c r="AMJ378" s="10"/>
      <c r="AMK378" s="10"/>
      <c r="AML378" s="10"/>
      <c r="AMM378" s="10"/>
      <c r="AMN378" s="10"/>
      <c r="AMO378" s="10"/>
      <c r="AMP378" s="10"/>
      <c r="AMQ378" s="10"/>
      <c r="AMR378" s="10"/>
      <c r="AMS378" s="10"/>
      <c r="AMT378" s="10"/>
      <c r="AMU378" s="10"/>
      <c r="AMV378" s="10"/>
      <c r="AMW378" s="10"/>
      <c r="AMX378" s="10"/>
      <c r="AMY378" s="10"/>
      <c r="AMZ378" s="10"/>
      <c r="ANA378" s="10"/>
      <c r="ANB378" s="10"/>
      <c r="ANC378" s="10"/>
      <c r="AND378" s="10"/>
      <c r="ANE378" s="10"/>
      <c r="ANF378" s="10"/>
      <c r="ANG378" s="10"/>
      <c r="ANH378" s="10"/>
      <c r="ANI378" s="10"/>
      <c r="ANJ378" s="10"/>
      <c r="ANK378" s="10"/>
      <c r="ANL378" s="10"/>
      <c r="ANM378" s="10"/>
      <c r="ANN378" s="10"/>
      <c r="ANO378" s="10"/>
      <c r="ANP378" s="10"/>
      <c r="ANQ378" s="10"/>
      <c r="ANR378" s="10"/>
      <c r="ANS378" s="10"/>
      <c r="ANT378" s="10"/>
      <c r="ANU378" s="10"/>
      <c r="ANV378" s="10"/>
      <c r="ANW378" s="10"/>
      <c r="ANX378" s="10"/>
      <c r="ANY378" s="10"/>
      <c r="ANZ378" s="10"/>
      <c r="AOA378" s="10"/>
      <c r="AOB378" s="10"/>
      <c r="AOC378" s="10"/>
      <c r="AOD378" s="10"/>
      <c r="AOE378" s="10"/>
      <c r="AOF378" s="10"/>
      <c r="AOG378" s="10"/>
      <c r="AOH378" s="10"/>
      <c r="AOI378" s="10"/>
      <c r="AOJ378" s="10"/>
      <c r="AOK378" s="10"/>
      <c r="AOL378" s="10"/>
      <c r="AOM378" s="10"/>
      <c r="AON378" s="10"/>
      <c r="AOO378" s="10"/>
      <c r="AOP378" s="10"/>
      <c r="AOQ378" s="10"/>
      <c r="AOR378" s="10"/>
      <c r="AOS378" s="10"/>
      <c r="AOT378" s="10"/>
      <c r="AOU378" s="10"/>
      <c r="AOV378" s="10"/>
      <c r="AOW378" s="10"/>
      <c r="AOX378" s="10"/>
      <c r="AOY378" s="10"/>
      <c r="AOZ378" s="10"/>
      <c r="APA378" s="10"/>
      <c r="APB378" s="10"/>
      <c r="APC378" s="10"/>
      <c r="APD378" s="10"/>
      <c r="APE378" s="10"/>
      <c r="APF378" s="10"/>
      <c r="APG378" s="10"/>
      <c r="APH378" s="10"/>
      <c r="API378" s="10"/>
      <c r="APJ378" s="10"/>
      <c r="APK378" s="10"/>
      <c r="APL378" s="10"/>
      <c r="APM378" s="10"/>
      <c r="APN378" s="10"/>
      <c r="APO378" s="10"/>
      <c r="APP378" s="10"/>
    </row>
    <row r="379" spans="1:1108" s="88" customFormat="1">
      <c r="A379" s="135"/>
      <c r="B379" s="496"/>
      <c r="C379" s="472"/>
      <c r="D379" s="73"/>
      <c r="E379" s="73"/>
      <c r="F379" s="264"/>
      <c r="G379" s="73"/>
      <c r="H379" s="73"/>
      <c r="I379" s="73"/>
      <c r="J379" s="500"/>
      <c r="K379" s="474"/>
      <c r="L379" s="477"/>
      <c r="M379" s="476"/>
      <c r="N379" s="501"/>
      <c r="O379" s="482"/>
      <c r="P379" s="480"/>
      <c r="Q379" s="480"/>
      <c r="R379" s="480"/>
      <c r="S379" s="480"/>
      <c r="T379" s="480"/>
      <c r="U379" s="480"/>
      <c r="V379" s="480"/>
      <c r="W379" s="480"/>
      <c r="X379" s="480"/>
      <c r="Y379" s="480"/>
      <c r="Z379" s="480"/>
      <c r="AA379" s="480"/>
      <c r="AB379" s="480"/>
      <c r="AC379" s="480"/>
      <c r="AD379" s="480"/>
      <c r="AE379" s="480"/>
      <c r="AF379" s="479"/>
      <c r="AG379" s="483"/>
      <c r="AH379" s="483"/>
      <c r="AI379" s="480"/>
      <c r="AJ379" s="483"/>
      <c r="AK379" s="483"/>
      <c r="AL379" s="478"/>
      <c r="AM379" s="481"/>
      <c r="AN379" s="484"/>
      <c r="AO379" s="502"/>
      <c r="AP379" s="485"/>
      <c r="AQ379" s="502"/>
      <c r="AR379" s="502"/>
      <c r="AS379" s="502"/>
      <c r="AT379" s="501"/>
      <c r="AU379" s="501"/>
      <c r="AV379" s="501"/>
      <c r="AW379" s="501"/>
      <c r="AX379" s="501"/>
      <c r="AY379" s="501"/>
      <c r="AZ379" s="501"/>
      <c r="BA379" s="501"/>
      <c r="BB379" s="472"/>
      <c r="BC379" s="501"/>
      <c r="BD379" s="501"/>
      <c r="BE379" s="501"/>
      <c r="BF379" s="501"/>
      <c r="BG379" s="501"/>
      <c r="BH379" s="501"/>
      <c r="BI379" s="501"/>
      <c r="BJ379" s="501"/>
      <c r="BK379" s="501"/>
      <c r="BL379" s="501"/>
      <c r="BM379" s="501"/>
      <c r="BN379" s="501"/>
      <c r="BO379" s="501"/>
      <c r="BP379" s="501"/>
      <c r="BQ379" s="501"/>
      <c r="BR379" s="501"/>
      <c r="BS379" s="501"/>
      <c r="BT379" s="501"/>
      <c r="BU379" s="501"/>
      <c r="BV379" s="501"/>
      <c r="BW379" s="501"/>
      <c r="BX379" s="501"/>
      <c r="BY379" s="501"/>
      <c r="BZ379" s="501"/>
      <c r="CA379" s="501"/>
      <c r="CB379" s="501"/>
      <c r="CC379" s="501"/>
      <c r="CD379" s="501"/>
      <c r="CE379" s="501"/>
      <c r="CF379" s="501"/>
      <c r="CG379" s="501"/>
      <c r="CH379" s="501"/>
      <c r="CI379" s="501"/>
      <c r="CJ379" s="501"/>
      <c r="CK379" s="501"/>
      <c r="CL379" s="501"/>
      <c r="CM379" s="501"/>
      <c r="CN379" s="501"/>
      <c r="CO379" s="501"/>
      <c r="CP379" s="501"/>
      <c r="CQ379" s="501"/>
      <c r="CR379" s="501"/>
      <c r="CS379" s="501"/>
      <c r="CT379" s="501"/>
      <c r="CU379" s="501"/>
      <c r="CV379" s="501"/>
      <c r="CW379" s="477"/>
      <c r="CX379" s="488"/>
      <c r="CY379" s="477"/>
      <c r="CZ379" s="488"/>
      <c r="DA379" s="501"/>
      <c r="DB379" s="501"/>
      <c r="DC379" s="501"/>
      <c r="DD379" s="501"/>
      <c r="DE379" s="501"/>
      <c r="DF379" s="503"/>
      <c r="DG379" s="501"/>
      <c r="DH379" s="501"/>
      <c r="DI379" s="501"/>
      <c r="DJ379" s="501"/>
      <c r="DK379" s="501"/>
      <c r="DL379" s="501"/>
      <c r="DM379" s="501"/>
      <c r="DP379" s="476"/>
      <c r="DQ379" s="476"/>
      <c r="DR379" s="492"/>
      <c r="DS379" s="504"/>
      <c r="DT379" s="504"/>
      <c r="DU379" s="505"/>
      <c r="DV379" s="491"/>
      <c r="DW379" s="491"/>
      <c r="DX379" s="491"/>
      <c r="DY379" s="491"/>
      <c r="DZ379" s="491"/>
      <c r="EA379" s="491"/>
      <c r="EB379" s="491"/>
      <c r="EC379" s="10"/>
      <c r="ED379" s="10"/>
      <c r="EE379" s="501"/>
      <c r="EF379" s="501"/>
      <c r="EG379" s="501"/>
      <c r="EH379" s="501"/>
      <c r="EI379" s="501"/>
      <c r="EJ379" s="501"/>
      <c r="EK379" s="501"/>
      <c r="EL379" s="501"/>
      <c r="EM379" s="506"/>
      <c r="EN379" s="506"/>
      <c r="EO379" s="501"/>
      <c r="EP379" s="501"/>
      <c r="EQ379" s="501"/>
      <c r="ER379" s="501"/>
      <c r="ES379" s="501"/>
      <c r="ET379" s="501"/>
      <c r="EU379" s="507"/>
      <c r="EV379" s="508"/>
      <c r="EW379" s="508"/>
      <c r="EX379" s="509"/>
      <c r="EY379" s="508"/>
      <c r="EZ379" s="508"/>
      <c r="FA379" s="508"/>
      <c r="FB379" s="508"/>
      <c r="FC379" s="508"/>
      <c r="FE379" s="10"/>
      <c r="FF379" s="10"/>
      <c r="FG379" s="10"/>
      <c r="FH379" s="10"/>
      <c r="FI379" s="10"/>
    </row>
    <row r="380" spans="1:1108" s="88" customFormat="1">
      <c r="A380" s="135"/>
      <c r="B380" s="496"/>
      <c r="C380" s="472"/>
      <c r="D380" s="73"/>
      <c r="E380" s="73"/>
      <c r="F380" s="264"/>
      <c r="G380" s="73"/>
      <c r="H380" s="73"/>
      <c r="I380" s="73"/>
      <c r="J380" s="500"/>
      <c r="K380" s="474"/>
      <c r="L380" s="477"/>
      <c r="M380" s="476"/>
      <c r="N380" s="501"/>
      <c r="O380" s="482"/>
      <c r="P380" s="480"/>
      <c r="Q380" s="480"/>
      <c r="R380" s="480"/>
      <c r="S380" s="480"/>
      <c r="T380" s="480"/>
      <c r="U380" s="480"/>
      <c r="V380" s="480"/>
      <c r="W380" s="480"/>
      <c r="X380" s="480"/>
      <c r="Y380" s="480"/>
      <c r="Z380" s="480"/>
      <c r="AA380" s="480"/>
      <c r="AB380" s="480"/>
      <c r="AC380" s="480"/>
      <c r="AD380" s="480"/>
      <c r="AE380" s="480"/>
      <c r="AF380" s="479"/>
      <c r="AG380" s="483"/>
      <c r="AH380" s="483"/>
      <c r="AI380" s="480"/>
      <c r="AJ380" s="483"/>
      <c r="AK380" s="483"/>
      <c r="AL380" s="478"/>
      <c r="AM380" s="481"/>
      <c r="AN380" s="484"/>
      <c r="AO380" s="502"/>
      <c r="AP380" s="485"/>
      <c r="AQ380" s="502"/>
      <c r="AR380" s="502"/>
      <c r="AS380" s="502"/>
      <c r="AT380" s="501"/>
      <c r="AU380" s="501"/>
      <c r="AV380" s="501"/>
      <c r="AW380" s="501"/>
      <c r="AX380" s="501"/>
      <c r="AY380" s="501"/>
      <c r="AZ380" s="501"/>
      <c r="BA380" s="501"/>
      <c r="BB380" s="472"/>
      <c r="BC380" s="501"/>
      <c r="BD380" s="501"/>
      <c r="BE380" s="501"/>
      <c r="BF380" s="501"/>
      <c r="BG380" s="501"/>
      <c r="BH380" s="501"/>
      <c r="BI380" s="501"/>
      <c r="BJ380" s="501"/>
      <c r="BK380" s="501"/>
      <c r="BL380" s="501"/>
      <c r="BM380" s="501"/>
      <c r="BN380" s="501"/>
      <c r="BO380" s="501"/>
      <c r="BP380" s="501"/>
      <c r="BQ380" s="501"/>
      <c r="BR380" s="501"/>
      <c r="BS380" s="501"/>
      <c r="BT380" s="501"/>
      <c r="BU380" s="501"/>
      <c r="BV380" s="501"/>
      <c r="BW380" s="501"/>
      <c r="BX380" s="501"/>
      <c r="BY380" s="501"/>
      <c r="BZ380" s="501"/>
      <c r="CA380" s="501"/>
      <c r="CB380" s="501"/>
      <c r="CC380" s="501"/>
      <c r="CD380" s="501"/>
      <c r="CE380" s="501"/>
      <c r="CF380" s="501"/>
      <c r="CG380" s="501"/>
      <c r="CH380" s="501"/>
      <c r="CI380" s="501"/>
      <c r="CJ380" s="501"/>
      <c r="CK380" s="501"/>
      <c r="CL380" s="501"/>
      <c r="CM380" s="501"/>
      <c r="CN380" s="501"/>
      <c r="CO380" s="501"/>
      <c r="CP380" s="501"/>
      <c r="CQ380" s="501"/>
      <c r="CR380" s="501"/>
      <c r="CS380" s="501"/>
      <c r="CT380" s="501"/>
      <c r="CU380" s="501"/>
      <c r="CV380" s="501"/>
      <c r="CW380" s="477"/>
      <c r="CX380" s="488"/>
      <c r="CY380" s="477"/>
      <c r="CZ380" s="488"/>
      <c r="DA380" s="501"/>
      <c r="DB380" s="501"/>
      <c r="DC380" s="501"/>
      <c r="DD380" s="501"/>
      <c r="DE380" s="501"/>
      <c r="DF380" s="503"/>
      <c r="DG380" s="501"/>
      <c r="DH380" s="501"/>
      <c r="DI380" s="501"/>
      <c r="DJ380" s="501"/>
      <c r="DK380" s="501"/>
      <c r="DL380" s="501"/>
      <c r="DM380" s="501"/>
      <c r="DP380" s="476"/>
      <c r="DQ380" s="476"/>
      <c r="DR380" s="492"/>
      <c r="DS380" s="504"/>
      <c r="DT380" s="504"/>
      <c r="DU380" s="505"/>
      <c r="DV380" s="491"/>
      <c r="DW380" s="491"/>
      <c r="DX380" s="491"/>
      <c r="DY380" s="491"/>
      <c r="DZ380" s="491"/>
      <c r="EA380" s="491"/>
      <c r="EB380" s="491"/>
      <c r="EC380" s="10"/>
      <c r="ED380" s="10"/>
      <c r="EE380" s="501"/>
      <c r="EF380" s="501"/>
      <c r="EG380" s="501"/>
      <c r="EH380" s="501"/>
      <c r="EI380" s="501"/>
      <c r="EJ380" s="501"/>
      <c r="EK380" s="501"/>
      <c r="EL380" s="501"/>
      <c r="EM380" s="506"/>
      <c r="EN380" s="506"/>
      <c r="EO380" s="501"/>
      <c r="EP380" s="501"/>
      <c r="EQ380" s="501"/>
      <c r="ER380" s="501"/>
      <c r="ES380" s="501"/>
      <c r="ET380" s="501"/>
      <c r="EU380" s="507"/>
      <c r="EV380" s="508"/>
      <c r="EW380" s="508"/>
      <c r="EX380" s="509"/>
      <c r="EY380" s="508"/>
      <c r="EZ380" s="508"/>
      <c r="FA380" s="508"/>
      <c r="FB380" s="508"/>
      <c r="FC380" s="508"/>
      <c r="FE380" s="10"/>
      <c r="FF380" s="10"/>
      <c r="FG380" s="10"/>
      <c r="FH380" s="10"/>
      <c r="FI380" s="10"/>
    </row>
    <row r="381" spans="1:1108" s="88" customFormat="1">
      <c r="A381" s="135"/>
      <c r="B381" s="496"/>
      <c r="C381" s="472"/>
      <c r="D381" s="73"/>
      <c r="E381" s="73"/>
      <c r="F381" s="264"/>
      <c r="G381" s="73"/>
      <c r="H381" s="73"/>
      <c r="I381" s="73"/>
      <c r="J381" s="500"/>
      <c r="K381" s="474"/>
      <c r="L381" s="477"/>
      <c r="M381" s="476"/>
      <c r="N381" s="501"/>
      <c r="O381" s="482"/>
      <c r="P381" s="480"/>
      <c r="Q381" s="480"/>
      <c r="R381" s="480"/>
      <c r="S381" s="480"/>
      <c r="T381" s="480"/>
      <c r="U381" s="480"/>
      <c r="V381" s="480"/>
      <c r="W381" s="480"/>
      <c r="X381" s="480"/>
      <c r="Y381" s="480"/>
      <c r="Z381" s="480"/>
      <c r="AA381" s="480"/>
      <c r="AB381" s="480"/>
      <c r="AC381" s="480"/>
      <c r="AD381" s="480"/>
      <c r="AE381" s="480"/>
      <c r="AF381" s="479"/>
      <c r="AG381" s="483"/>
      <c r="AH381" s="483"/>
      <c r="AI381" s="480"/>
      <c r="AJ381" s="483"/>
      <c r="AK381" s="483"/>
      <c r="AL381" s="478"/>
      <c r="AM381" s="481"/>
      <c r="AN381" s="484"/>
      <c r="AO381" s="502"/>
      <c r="AP381" s="485"/>
      <c r="AQ381" s="502"/>
      <c r="AR381" s="502"/>
      <c r="AS381" s="502"/>
      <c r="AT381" s="501"/>
      <c r="AU381" s="501"/>
      <c r="AV381" s="501"/>
      <c r="AW381" s="501"/>
      <c r="AX381" s="501"/>
      <c r="AY381" s="501"/>
      <c r="AZ381" s="501"/>
      <c r="BA381" s="501"/>
      <c r="BB381" s="472"/>
      <c r="BC381" s="501"/>
      <c r="BD381" s="501"/>
      <c r="BE381" s="501"/>
      <c r="BF381" s="501"/>
      <c r="BG381" s="501"/>
      <c r="BH381" s="501"/>
      <c r="BI381" s="501"/>
      <c r="BJ381" s="501"/>
      <c r="BK381" s="501"/>
      <c r="BL381" s="501"/>
      <c r="BM381" s="501"/>
      <c r="BN381" s="501"/>
      <c r="BO381" s="501"/>
      <c r="BP381" s="501"/>
      <c r="BQ381" s="501"/>
      <c r="BR381" s="501"/>
      <c r="BS381" s="501"/>
      <c r="BT381" s="501"/>
      <c r="BU381" s="501"/>
      <c r="BV381" s="501"/>
      <c r="BW381" s="501"/>
      <c r="BX381" s="501"/>
      <c r="BY381" s="501"/>
      <c r="BZ381" s="501"/>
      <c r="CA381" s="501"/>
      <c r="CB381" s="501"/>
      <c r="CC381" s="501"/>
      <c r="CD381" s="501"/>
      <c r="CE381" s="501"/>
      <c r="CF381" s="501"/>
      <c r="CG381" s="501"/>
      <c r="CH381" s="501"/>
      <c r="CI381" s="501"/>
      <c r="CJ381" s="501"/>
      <c r="CK381" s="501"/>
      <c r="CL381" s="501"/>
      <c r="CM381" s="501"/>
      <c r="CN381" s="501"/>
      <c r="CO381" s="501"/>
      <c r="CP381" s="501"/>
      <c r="CQ381" s="501"/>
      <c r="CR381" s="501"/>
      <c r="CS381" s="501"/>
      <c r="CT381" s="501"/>
      <c r="CU381" s="501"/>
      <c r="CV381" s="501"/>
      <c r="CW381" s="477"/>
      <c r="CX381" s="488"/>
      <c r="CY381" s="477"/>
      <c r="CZ381" s="488"/>
      <c r="DA381" s="501"/>
      <c r="DB381" s="501"/>
      <c r="DC381" s="501"/>
      <c r="DD381" s="501"/>
      <c r="DE381" s="501"/>
      <c r="DF381" s="503"/>
      <c r="DG381" s="501"/>
      <c r="DH381" s="501"/>
      <c r="DI381" s="501"/>
      <c r="DJ381" s="501"/>
      <c r="DK381" s="501"/>
      <c r="DL381" s="501"/>
      <c r="DM381" s="501"/>
      <c r="DP381" s="476"/>
      <c r="DQ381" s="476"/>
      <c r="DR381" s="492"/>
      <c r="DS381" s="504"/>
      <c r="DT381" s="504"/>
      <c r="DU381" s="505"/>
      <c r="DV381" s="491"/>
      <c r="DW381" s="491"/>
      <c r="DX381" s="491"/>
      <c r="DY381" s="491"/>
      <c r="DZ381" s="491"/>
      <c r="EA381" s="491"/>
      <c r="EB381" s="491"/>
      <c r="EC381" s="10"/>
      <c r="ED381" s="10"/>
      <c r="EE381" s="501"/>
      <c r="EF381" s="501"/>
      <c r="EG381" s="501"/>
      <c r="EH381" s="501"/>
      <c r="EI381" s="501"/>
      <c r="EJ381" s="501"/>
      <c r="EK381" s="501"/>
      <c r="EL381" s="501"/>
      <c r="EM381" s="510"/>
      <c r="EN381" s="510"/>
      <c r="EO381" s="501"/>
      <c r="EP381" s="501"/>
      <c r="EQ381" s="501"/>
      <c r="ER381" s="501"/>
      <c r="ES381" s="501"/>
      <c r="ET381" s="501"/>
      <c r="EU381" s="507"/>
      <c r="EV381" s="511"/>
      <c r="EW381" s="511"/>
      <c r="EX381" s="512"/>
      <c r="EY381" s="513"/>
      <c r="EZ381" s="513"/>
      <c r="FA381" s="513"/>
      <c r="FB381" s="513"/>
      <c r="FC381" s="513"/>
      <c r="FE381" s="10"/>
      <c r="FF381" s="10"/>
      <c r="FG381" s="10"/>
      <c r="FH381" s="10"/>
      <c r="FI381" s="10"/>
      <c r="FK381" s="514"/>
      <c r="FL381" s="514"/>
      <c r="FM381" s="514"/>
      <c r="FN381" s="514"/>
      <c r="FO381" s="514"/>
      <c r="FP381" s="514"/>
      <c r="FQ381" s="514"/>
      <c r="FR381" s="514"/>
      <c r="FS381" s="514"/>
      <c r="FT381" s="514"/>
      <c r="FU381" s="514"/>
      <c r="FV381" s="514"/>
      <c r="FW381" s="514"/>
      <c r="FX381" s="514"/>
      <c r="FY381" s="514"/>
      <c r="FZ381" s="514"/>
      <c r="GA381" s="514"/>
      <c r="GB381" s="514"/>
      <c r="GC381" s="514"/>
      <c r="GD381" s="514"/>
      <c r="GE381" s="514"/>
      <c r="GF381" s="514"/>
      <c r="GG381" s="514"/>
      <c r="GH381" s="514"/>
      <c r="GI381" s="514"/>
      <c r="GJ381" s="514"/>
      <c r="GK381" s="514"/>
      <c r="GL381" s="514"/>
      <c r="GM381" s="514"/>
      <c r="GN381" s="514"/>
      <c r="GO381" s="514"/>
      <c r="GP381" s="514"/>
      <c r="GQ381" s="514"/>
      <c r="GR381" s="514"/>
      <c r="GS381" s="514"/>
      <c r="GT381" s="514"/>
      <c r="GU381" s="514"/>
      <c r="GV381" s="514"/>
      <c r="GW381" s="514"/>
      <c r="GX381" s="514"/>
      <c r="GY381" s="514"/>
      <c r="GZ381" s="514"/>
      <c r="HA381" s="514"/>
      <c r="HB381" s="514"/>
      <c r="HC381" s="514"/>
      <c r="HD381" s="514"/>
      <c r="HE381" s="514"/>
      <c r="HF381" s="514"/>
      <c r="HG381" s="514"/>
      <c r="HH381" s="514"/>
      <c r="HI381" s="514"/>
      <c r="HJ381" s="514"/>
      <c r="HK381" s="514"/>
      <c r="HL381" s="514"/>
      <c r="HM381" s="514"/>
      <c r="HN381" s="514"/>
      <c r="HO381" s="514"/>
      <c r="HP381" s="514"/>
      <c r="HQ381" s="514"/>
      <c r="HR381" s="514"/>
      <c r="HS381" s="514"/>
      <c r="HT381" s="514"/>
      <c r="HU381" s="514"/>
      <c r="HV381" s="514"/>
      <c r="HW381" s="514"/>
      <c r="HX381" s="514"/>
      <c r="HY381" s="514"/>
      <c r="HZ381" s="514"/>
      <c r="IA381" s="514"/>
      <c r="IB381" s="514"/>
      <c r="IC381" s="514"/>
      <c r="ID381" s="514"/>
      <c r="IE381" s="514"/>
      <c r="IF381" s="514"/>
      <c r="IG381" s="514"/>
      <c r="IH381" s="514"/>
      <c r="II381" s="514"/>
      <c r="IJ381" s="514"/>
      <c r="IK381" s="514"/>
      <c r="IL381" s="514"/>
      <c r="IM381" s="514"/>
      <c r="IN381" s="514"/>
      <c r="IO381" s="514"/>
      <c r="IP381" s="514"/>
      <c r="IQ381" s="514"/>
      <c r="IR381" s="514"/>
      <c r="IS381" s="514"/>
      <c r="IT381" s="514"/>
      <c r="IU381" s="514"/>
      <c r="IV381" s="514"/>
      <c r="IW381" s="514"/>
      <c r="IX381" s="514"/>
      <c r="IY381" s="514"/>
      <c r="IZ381" s="514"/>
      <c r="JA381" s="514"/>
      <c r="JB381" s="514"/>
      <c r="JC381" s="514"/>
      <c r="JD381" s="514"/>
      <c r="JE381" s="514"/>
      <c r="JF381" s="514"/>
      <c r="JG381" s="514"/>
      <c r="JH381" s="514"/>
      <c r="JI381" s="514"/>
      <c r="JJ381" s="514"/>
      <c r="JK381" s="514"/>
      <c r="JL381" s="514"/>
      <c r="JM381" s="514"/>
      <c r="JN381" s="514"/>
      <c r="JO381" s="514"/>
      <c r="JP381" s="514"/>
      <c r="JQ381" s="514"/>
      <c r="JR381" s="514"/>
      <c r="JS381" s="514"/>
      <c r="JT381" s="514"/>
      <c r="JU381" s="514"/>
      <c r="JV381" s="514"/>
      <c r="JW381" s="514"/>
      <c r="JX381" s="514"/>
      <c r="JY381" s="514"/>
      <c r="JZ381" s="514"/>
      <c r="KA381" s="514"/>
      <c r="KB381" s="514"/>
      <c r="KC381" s="514"/>
      <c r="KD381" s="514"/>
      <c r="KE381" s="514"/>
      <c r="KF381" s="514"/>
      <c r="KG381" s="514"/>
      <c r="KH381" s="514"/>
      <c r="KI381" s="514"/>
      <c r="KJ381" s="514"/>
      <c r="KK381" s="514"/>
      <c r="KL381" s="514"/>
      <c r="KM381" s="514"/>
      <c r="KN381" s="514"/>
      <c r="KO381" s="514"/>
      <c r="KP381" s="514"/>
      <c r="KQ381" s="514"/>
      <c r="KR381" s="514"/>
      <c r="KS381" s="514"/>
      <c r="KT381" s="514"/>
      <c r="KU381" s="514"/>
      <c r="KV381" s="514"/>
      <c r="KW381" s="514"/>
      <c r="KX381" s="514"/>
      <c r="KY381" s="514"/>
      <c r="KZ381" s="514"/>
      <c r="LA381" s="514"/>
      <c r="LB381" s="514"/>
      <c r="LC381" s="514"/>
      <c r="LD381" s="514"/>
      <c r="LE381" s="514"/>
      <c r="LF381" s="514"/>
      <c r="LG381" s="514"/>
      <c r="LH381" s="514"/>
      <c r="LI381" s="514"/>
      <c r="LJ381" s="514"/>
      <c r="LK381" s="514"/>
      <c r="LL381" s="514"/>
      <c r="LM381" s="514"/>
      <c r="LN381" s="514"/>
      <c r="LO381" s="514"/>
      <c r="LP381" s="514"/>
      <c r="LQ381" s="514"/>
      <c r="LR381" s="514"/>
      <c r="LS381" s="514"/>
      <c r="LT381" s="514"/>
      <c r="LU381" s="514"/>
      <c r="LV381" s="514"/>
      <c r="LW381" s="514"/>
      <c r="LX381" s="514"/>
      <c r="LY381" s="514"/>
      <c r="LZ381" s="514"/>
      <c r="MA381" s="514"/>
      <c r="MB381" s="514"/>
      <c r="MC381" s="514"/>
      <c r="MD381" s="514"/>
      <c r="ME381" s="514"/>
      <c r="MF381" s="514"/>
      <c r="MG381" s="514"/>
      <c r="MH381" s="514"/>
      <c r="MI381" s="514"/>
      <c r="MJ381" s="514"/>
      <c r="MK381" s="514"/>
      <c r="ML381" s="514"/>
      <c r="MM381" s="514"/>
      <c r="MN381" s="514"/>
      <c r="MO381" s="514"/>
      <c r="MP381" s="514"/>
      <c r="MQ381" s="514"/>
      <c r="MR381" s="514"/>
      <c r="MS381" s="514"/>
      <c r="MT381" s="514"/>
      <c r="MU381" s="514"/>
      <c r="MV381" s="514"/>
      <c r="MW381" s="514"/>
      <c r="MX381" s="514"/>
      <c r="MY381" s="514"/>
      <c r="MZ381" s="514"/>
      <c r="NA381" s="514"/>
      <c r="NB381" s="514"/>
      <c r="NC381" s="514"/>
      <c r="ND381" s="514"/>
      <c r="NE381" s="514"/>
      <c r="NF381" s="514"/>
      <c r="NG381" s="514"/>
      <c r="NH381" s="514"/>
      <c r="NI381" s="514"/>
      <c r="NJ381" s="514"/>
      <c r="NK381" s="514"/>
      <c r="NL381" s="514"/>
      <c r="NM381" s="514"/>
      <c r="NN381" s="514"/>
      <c r="NO381" s="514"/>
      <c r="NP381" s="514"/>
      <c r="NQ381" s="514"/>
      <c r="NR381" s="514"/>
      <c r="NS381" s="514"/>
      <c r="NT381" s="514"/>
      <c r="NU381" s="514"/>
      <c r="NV381" s="514"/>
      <c r="NW381" s="514"/>
      <c r="NX381" s="514"/>
      <c r="NY381" s="514"/>
      <c r="NZ381" s="514"/>
      <c r="OA381" s="514"/>
      <c r="OB381" s="514"/>
      <c r="OC381" s="514"/>
      <c r="OD381" s="514"/>
      <c r="OE381" s="514"/>
      <c r="OF381" s="514"/>
      <c r="OG381" s="514"/>
      <c r="OH381" s="514"/>
      <c r="OI381" s="514"/>
      <c r="OJ381" s="514"/>
      <c r="OK381" s="514"/>
      <c r="OL381" s="514"/>
      <c r="OM381" s="514"/>
      <c r="ON381" s="514"/>
      <c r="OO381" s="514"/>
      <c r="OP381" s="514"/>
      <c r="OQ381" s="514"/>
      <c r="OR381" s="514"/>
      <c r="OS381" s="514"/>
      <c r="OT381" s="514"/>
      <c r="OU381" s="514"/>
      <c r="OV381" s="514"/>
      <c r="OW381" s="514"/>
      <c r="OX381" s="514"/>
      <c r="OY381" s="514"/>
      <c r="OZ381" s="514"/>
      <c r="PA381" s="514"/>
      <c r="PB381" s="514"/>
      <c r="PC381" s="514"/>
      <c r="PD381" s="514"/>
      <c r="PE381" s="514"/>
      <c r="PF381" s="514"/>
      <c r="PG381" s="514"/>
      <c r="PH381" s="514"/>
      <c r="PI381" s="514"/>
      <c r="PJ381" s="514"/>
      <c r="PK381" s="514"/>
      <c r="PL381" s="514"/>
      <c r="PM381" s="514"/>
      <c r="PN381" s="514"/>
      <c r="PO381" s="514"/>
      <c r="PP381" s="514"/>
      <c r="PQ381" s="514"/>
      <c r="PR381" s="514"/>
      <c r="PS381" s="514"/>
      <c r="PT381" s="514"/>
      <c r="PU381" s="514"/>
      <c r="PV381" s="514"/>
      <c r="PW381" s="514"/>
      <c r="PX381" s="514"/>
      <c r="PY381" s="514"/>
      <c r="PZ381" s="514"/>
      <c r="QA381" s="514"/>
      <c r="QB381" s="514"/>
      <c r="QC381" s="514"/>
      <c r="QD381" s="514"/>
      <c r="QE381" s="514"/>
      <c r="QF381" s="514"/>
      <c r="QG381" s="514"/>
      <c r="QH381" s="514"/>
      <c r="QI381" s="514"/>
      <c r="QJ381" s="514"/>
      <c r="QK381" s="514"/>
      <c r="QL381" s="514"/>
      <c r="QM381" s="514"/>
      <c r="QN381" s="514"/>
      <c r="QO381" s="514"/>
      <c r="QP381" s="514"/>
      <c r="QQ381" s="514"/>
      <c r="QR381" s="514"/>
      <c r="QS381" s="514"/>
      <c r="QT381" s="514"/>
      <c r="QU381" s="514"/>
      <c r="QV381" s="514"/>
      <c r="QW381" s="514"/>
      <c r="QX381" s="514"/>
      <c r="QY381" s="514"/>
      <c r="QZ381" s="514"/>
      <c r="RA381" s="514"/>
      <c r="RB381" s="514"/>
      <c r="RC381" s="514"/>
      <c r="RD381" s="514"/>
      <c r="RE381" s="514"/>
      <c r="RF381" s="514"/>
      <c r="RG381" s="514"/>
      <c r="RH381" s="514"/>
      <c r="RI381" s="514"/>
      <c r="RJ381" s="514"/>
      <c r="RK381" s="514"/>
      <c r="RL381" s="514"/>
      <c r="RM381" s="514"/>
      <c r="RN381" s="514"/>
      <c r="RO381" s="514"/>
      <c r="RP381" s="514"/>
      <c r="RQ381" s="514"/>
      <c r="RR381" s="514"/>
      <c r="RS381" s="514"/>
      <c r="RT381" s="514"/>
      <c r="RU381" s="514"/>
      <c r="RV381" s="514"/>
      <c r="RW381" s="514"/>
      <c r="RX381" s="514"/>
      <c r="RY381" s="514"/>
      <c r="RZ381" s="514"/>
      <c r="SA381" s="514"/>
      <c r="SB381" s="514"/>
      <c r="SC381" s="514"/>
      <c r="SD381" s="514"/>
      <c r="SE381" s="514"/>
      <c r="SF381" s="514"/>
      <c r="SG381" s="514"/>
      <c r="SH381" s="514"/>
      <c r="SI381" s="514"/>
      <c r="SJ381" s="514"/>
      <c r="SK381" s="514"/>
      <c r="SL381" s="514"/>
      <c r="SM381" s="514"/>
      <c r="SN381" s="514"/>
      <c r="SO381" s="514"/>
      <c r="SP381" s="514"/>
      <c r="SQ381" s="514"/>
      <c r="SR381" s="514"/>
      <c r="SS381" s="514"/>
      <c r="ST381" s="514"/>
      <c r="SU381" s="514"/>
      <c r="SV381" s="514"/>
      <c r="SW381" s="514"/>
      <c r="SX381" s="514"/>
      <c r="SY381" s="514"/>
      <c r="SZ381" s="514"/>
      <c r="TA381" s="514"/>
      <c r="TB381" s="514"/>
      <c r="TC381" s="514"/>
      <c r="TD381" s="514"/>
      <c r="TE381" s="514"/>
      <c r="TF381" s="514"/>
      <c r="TG381" s="514"/>
      <c r="TH381" s="514"/>
      <c r="TI381" s="514"/>
      <c r="TJ381" s="514"/>
      <c r="TK381" s="514"/>
      <c r="TL381" s="514"/>
      <c r="TM381" s="514"/>
      <c r="TN381" s="514"/>
      <c r="TO381" s="514"/>
      <c r="TP381" s="514"/>
      <c r="TQ381" s="514"/>
      <c r="TR381" s="514"/>
      <c r="TS381" s="514"/>
      <c r="TT381" s="514"/>
      <c r="TU381" s="514"/>
      <c r="TV381" s="514"/>
      <c r="TW381" s="514"/>
      <c r="TX381" s="514"/>
      <c r="TY381" s="514"/>
      <c r="TZ381" s="514"/>
      <c r="UA381" s="514"/>
      <c r="UB381" s="514"/>
      <c r="UC381" s="514"/>
      <c r="UD381" s="514"/>
      <c r="UE381" s="514"/>
      <c r="UF381" s="514"/>
      <c r="UG381" s="514"/>
      <c r="UH381" s="514"/>
      <c r="UI381" s="514"/>
      <c r="UJ381" s="514"/>
      <c r="UK381" s="514"/>
      <c r="UL381" s="514"/>
      <c r="UM381" s="514"/>
      <c r="UN381" s="514"/>
      <c r="UO381" s="514"/>
      <c r="UP381" s="514"/>
      <c r="UQ381" s="514"/>
      <c r="UR381" s="514"/>
      <c r="US381" s="514"/>
      <c r="UT381" s="514"/>
      <c r="UU381" s="514"/>
      <c r="UV381" s="514"/>
      <c r="UW381" s="514"/>
      <c r="UX381" s="514"/>
      <c r="UY381" s="514"/>
      <c r="UZ381" s="514"/>
      <c r="VA381" s="514"/>
      <c r="VB381" s="514"/>
      <c r="VC381" s="514"/>
      <c r="VD381" s="514"/>
      <c r="VE381" s="514"/>
      <c r="VF381" s="514"/>
      <c r="VG381" s="514"/>
      <c r="VH381" s="514"/>
      <c r="VI381" s="514"/>
      <c r="VJ381" s="514"/>
      <c r="VK381" s="514"/>
      <c r="VL381" s="514"/>
      <c r="VM381" s="514"/>
      <c r="VN381" s="514"/>
      <c r="VO381" s="514"/>
      <c r="VP381" s="514"/>
      <c r="VQ381" s="514"/>
      <c r="VR381" s="514"/>
      <c r="VS381" s="514"/>
      <c r="VT381" s="514"/>
      <c r="VU381" s="514"/>
      <c r="VV381" s="514"/>
      <c r="VW381" s="514"/>
      <c r="VX381" s="514"/>
      <c r="VY381" s="514"/>
      <c r="VZ381" s="514"/>
      <c r="WA381" s="514"/>
      <c r="WB381" s="514"/>
      <c r="WC381" s="514"/>
      <c r="WD381" s="514"/>
      <c r="WE381" s="514"/>
      <c r="WF381" s="514"/>
      <c r="WG381" s="514"/>
      <c r="WH381" s="514"/>
      <c r="WI381" s="514"/>
      <c r="WJ381" s="514"/>
      <c r="WK381" s="514"/>
      <c r="WL381" s="514"/>
      <c r="WM381" s="514"/>
      <c r="WN381" s="514"/>
      <c r="WO381" s="514"/>
      <c r="WP381" s="514"/>
      <c r="WQ381" s="514"/>
      <c r="WR381" s="514"/>
      <c r="WS381" s="514"/>
      <c r="WT381" s="514"/>
      <c r="WU381" s="514"/>
      <c r="WV381" s="514"/>
      <c r="WW381" s="514"/>
      <c r="WX381" s="514"/>
      <c r="WY381" s="514"/>
      <c r="WZ381" s="514"/>
      <c r="XA381" s="514"/>
      <c r="XB381" s="514"/>
      <c r="XC381" s="514"/>
      <c r="XD381" s="514"/>
      <c r="XE381" s="514"/>
      <c r="XF381" s="514"/>
      <c r="XG381" s="514"/>
      <c r="XH381" s="514"/>
      <c r="XI381" s="514"/>
      <c r="XJ381" s="514"/>
      <c r="XK381" s="514"/>
      <c r="XL381" s="514"/>
      <c r="XM381" s="514"/>
      <c r="XN381" s="514"/>
      <c r="XO381" s="514"/>
      <c r="XP381" s="514"/>
      <c r="XQ381" s="514"/>
      <c r="XR381" s="514"/>
      <c r="XS381" s="514"/>
      <c r="XT381" s="514"/>
      <c r="XU381" s="514"/>
      <c r="XV381" s="514"/>
      <c r="XW381" s="514"/>
      <c r="XX381" s="514"/>
      <c r="XY381" s="514"/>
      <c r="XZ381" s="514"/>
      <c r="YA381" s="514"/>
      <c r="YB381" s="514"/>
      <c r="YC381" s="514"/>
      <c r="YD381" s="514"/>
      <c r="YE381" s="514"/>
      <c r="YF381" s="514"/>
      <c r="YG381" s="514"/>
      <c r="YH381" s="514"/>
      <c r="YI381" s="514"/>
      <c r="YJ381" s="514"/>
      <c r="YK381" s="514"/>
      <c r="YL381" s="514"/>
      <c r="YM381" s="514"/>
      <c r="YN381" s="514"/>
      <c r="YO381" s="514"/>
      <c r="YP381" s="514"/>
      <c r="YQ381" s="514"/>
      <c r="YR381" s="514"/>
      <c r="YS381" s="514"/>
      <c r="YT381" s="514"/>
      <c r="YU381" s="514"/>
      <c r="YV381" s="514"/>
      <c r="YW381" s="514"/>
      <c r="YX381" s="514"/>
      <c r="YY381" s="514"/>
      <c r="YZ381" s="514"/>
      <c r="ZA381" s="514"/>
      <c r="ZB381" s="514"/>
      <c r="ZC381" s="514"/>
      <c r="ZD381" s="514"/>
      <c r="ZE381" s="514"/>
      <c r="ZF381" s="514"/>
      <c r="ZG381" s="514"/>
      <c r="ZH381" s="514"/>
      <c r="ZI381" s="514"/>
      <c r="ZJ381" s="514"/>
      <c r="ZK381" s="514"/>
      <c r="ZL381" s="514"/>
      <c r="ZM381" s="514"/>
      <c r="ZN381" s="514"/>
      <c r="ZO381" s="514"/>
      <c r="ZP381" s="514"/>
      <c r="ZQ381" s="514"/>
      <c r="ZR381" s="514"/>
      <c r="ZS381" s="514"/>
      <c r="ZT381" s="514"/>
      <c r="ZU381" s="514"/>
      <c r="ZV381" s="514"/>
      <c r="ZW381" s="514"/>
      <c r="ZX381" s="514"/>
      <c r="ZY381" s="514"/>
      <c r="ZZ381" s="514"/>
      <c r="AAA381" s="514"/>
      <c r="AAB381" s="514"/>
      <c r="AAC381" s="514"/>
      <c r="AAD381" s="514"/>
      <c r="AAE381" s="514"/>
      <c r="AAF381" s="514"/>
      <c r="AAG381" s="514"/>
      <c r="AAH381" s="514"/>
      <c r="AAI381" s="514"/>
      <c r="AAJ381" s="514"/>
      <c r="AAK381" s="514"/>
      <c r="AAL381" s="514"/>
      <c r="AAM381" s="514"/>
      <c r="AAN381" s="514"/>
      <c r="AAO381" s="514"/>
      <c r="AAP381" s="514"/>
      <c r="AAQ381" s="514"/>
      <c r="AAR381" s="514"/>
      <c r="AAS381" s="514"/>
      <c r="AAT381" s="514"/>
      <c r="AAU381" s="514"/>
      <c r="AAV381" s="514"/>
      <c r="AAW381" s="514"/>
      <c r="AAX381" s="514"/>
      <c r="AAY381" s="514"/>
      <c r="AAZ381" s="514"/>
      <c r="ABA381" s="514"/>
      <c r="ABB381" s="514"/>
      <c r="ABC381" s="514"/>
      <c r="ABD381" s="514"/>
      <c r="ABE381" s="514"/>
      <c r="ABF381" s="514"/>
      <c r="ABG381" s="514"/>
      <c r="ABH381" s="514"/>
      <c r="ABI381" s="514"/>
      <c r="ABJ381" s="514"/>
      <c r="ABK381" s="514"/>
      <c r="ABL381" s="514"/>
      <c r="ABM381" s="514"/>
      <c r="ABN381" s="514"/>
      <c r="ABO381" s="514"/>
      <c r="ABP381" s="514"/>
      <c r="ABQ381" s="514"/>
      <c r="ABR381" s="514"/>
      <c r="ABS381" s="514"/>
      <c r="ABT381" s="514"/>
      <c r="ABU381" s="514"/>
      <c r="ABV381" s="514"/>
      <c r="ABW381" s="514"/>
      <c r="ABX381" s="514"/>
      <c r="ABY381" s="514"/>
      <c r="ABZ381" s="514"/>
      <c r="ACA381" s="514"/>
      <c r="ACB381" s="514"/>
      <c r="ACC381" s="514"/>
      <c r="ACD381" s="514"/>
      <c r="ACE381" s="514"/>
      <c r="ACF381" s="514"/>
      <c r="ACG381" s="514"/>
      <c r="ACH381" s="514"/>
      <c r="ACI381" s="514"/>
      <c r="ACJ381" s="514"/>
      <c r="ACK381" s="514"/>
      <c r="ACL381" s="514"/>
      <c r="ACM381" s="514"/>
      <c r="ACN381" s="514"/>
      <c r="ACO381" s="514"/>
      <c r="ACP381" s="514"/>
      <c r="ACQ381" s="514"/>
      <c r="ACR381" s="514"/>
      <c r="ACS381" s="514"/>
      <c r="ACT381" s="514"/>
      <c r="ACU381" s="514"/>
      <c r="ACV381" s="514"/>
      <c r="ACW381" s="514"/>
      <c r="ACX381" s="514"/>
      <c r="ACY381" s="514"/>
      <c r="ACZ381" s="514"/>
      <c r="ADA381" s="514"/>
      <c r="ADB381" s="514"/>
      <c r="ADC381" s="514"/>
      <c r="ADD381" s="514"/>
      <c r="ADE381" s="514"/>
      <c r="ADF381" s="514"/>
      <c r="ADG381" s="514"/>
      <c r="ADH381" s="514"/>
      <c r="ADI381" s="514"/>
      <c r="ADJ381" s="514"/>
      <c r="ADK381" s="514"/>
      <c r="ADL381" s="514"/>
      <c r="ADM381" s="514"/>
      <c r="ADN381" s="514"/>
      <c r="ADO381" s="514"/>
      <c r="ADP381" s="514"/>
      <c r="ADQ381" s="514"/>
      <c r="ADR381" s="514"/>
      <c r="ADS381" s="514"/>
      <c r="ADT381" s="514"/>
      <c r="ADU381" s="514"/>
      <c r="ADV381" s="514"/>
      <c r="ADW381" s="514"/>
      <c r="ADX381" s="514"/>
      <c r="ADY381" s="514"/>
      <c r="ADZ381" s="514"/>
      <c r="AEA381" s="514"/>
      <c r="AEB381" s="514"/>
      <c r="AEC381" s="514"/>
      <c r="AED381" s="514"/>
      <c r="AEE381" s="514"/>
      <c r="AEF381" s="514"/>
      <c r="AEG381" s="514"/>
      <c r="AEH381" s="514"/>
      <c r="AEI381" s="514"/>
      <c r="AEJ381" s="514"/>
      <c r="AEK381" s="514"/>
      <c r="AEL381" s="514"/>
      <c r="AEM381" s="514"/>
      <c r="AEN381" s="514"/>
      <c r="AEO381" s="514"/>
      <c r="AEP381" s="514"/>
      <c r="AEQ381" s="514"/>
      <c r="AER381" s="514"/>
      <c r="AES381" s="514"/>
      <c r="AET381" s="514"/>
      <c r="AEU381" s="514"/>
      <c r="AEV381" s="514"/>
      <c r="AEW381" s="514"/>
      <c r="AEX381" s="514"/>
      <c r="AEY381" s="514"/>
      <c r="AEZ381" s="514"/>
      <c r="AFA381" s="514"/>
      <c r="AFB381" s="514"/>
      <c r="AFC381" s="514"/>
      <c r="AFD381" s="514"/>
      <c r="AFE381" s="514"/>
      <c r="AFF381" s="514"/>
      <c r="AFG381" s="514"/>
      <c r="AFH381" s="514"/>
      <c r="AFI381" s="514"/>
      <c r="AFJ381" s="514"/>
      <c r="AFK381" s="514"/>
      <c r="AFL381" s="514"/>
      <c r="AFM381" s="514"/>
      <c r="AFN381" s="514"/>
      <c r="AFO381" s="514"/>
      <c r="AFP381" s="514"/>
      <c r="AFQ381" s="514"/>
      <c r="AFR381" s="514"/>
      <c r="AFS381" s="514"/>
      <c r="AFT381" s="514"/>
      <c r="AFU381" s="514"/>
      <c r="AFV381" s="514"/>
      <c r="AFW381" s="514"/>
      <c r="AFX381" s="514"/>
      <c r="AFY381" s="514"/>
      <c r="AFZ381" s="514"/>
      <c r="AGA381" s="514"/>
      <c r="AGB381" s="514"/>
      <c r="AGC381" s="514"/>
      <c r="AGD381" s="514"/>
      <c r="AGE381" s="514"/>
      <c r="AGF381" s="514"/>
      <c r="AGG381" s="514"/>
      <c r="AGH381" s="514"/>
      <c r="AGI381" s="514"/>
      <c r="AGJ381" s="514"/>
      <c r="AGK381" s="514"/>
      <c r="AGL381" s="514"/>
      <c r="AGM381" s="514"/>
      <c r="AGN381" s="514"/>
      <c r="AGO381" s="514"/>
      <c r="AGP381" s="514"/>
      <c r="AGQ381" s="514"/>
      <c r="AGR381" s="514"/>
      <c r="AGS381" s="514"/>
      <c r="AGT381" s="514"/>
      <c r="AGU381" s="514"/>
      <c r="AGV381" s="514"/>
      <c r="AGW381" s="514"/>
      <c r="AGX381" s="514"/>
      <c r="AGY381" s="514"/>
      <c r="AGZ381" s="514"/>
      <c r="AHA381" s="514"/>
      <c r="AHB381" s="514"/>
      <c r="AHC381" s="514"/>
      <c r="AHD381" s="514"/>
      <c r="AHE381" s="514"/>
      <c r="AHF381" s="514"/>
      <c r="AHG381" s="514"/>
      <c r="AHH381" s="514"/>
      <c r="AHI381" s="514"/>
      <c r="AHJ381" s="514"/>
      <c r="AHK381" s="514"/>
      <c r="AHL381" s="514"/>
      <c r="AHM381" s="514"/>
      <c r="AHN381" s="514"/>
      <c r="AHO381" s="514"/>
      <c r="AHP381" s="514"/>
      <c r="AHQ381" s="514"/>
      <c r="AHR381" s="514"/>
      <c r="AHS381" s="514"/>
      <c r="AHT381" s="514"/>
      <c r="AHU381" s="514"/>
      <c r="AHV381" s="514"/>
      <c r="AHW381" s="514"/>
      <c r="AHX381" s="514"/>
      <c r="AHY381" s="514"/>
      <c r="AHZ381" s="514"/>
      <c r="AIA381" s="514"/>
      <c r="AIB381" s="514"/>
      <c r="AIC381" s="514"/>
      <c r="AID381" s="514"/>
      <c r="AIE381" s="514"/>
      <c r="AIF381" s="514"/>
      <c r="AIG381" s="514"/>
      <c r="AIH381" s="514"/>
      <c r="AII381" s="514"/>
      <c r="AIJ381" s="514"/>
      <c r="AIK381" s="514"/>
      <c r="AIL381" s="514"/>
      <c r="AIM381" s="514"/>
      <c r="AIN381" s="514"/>
      <c r="AIO381" s="514"/>
      <c r="AIP381" s="514"/>
      <c r="AIQ381" s="514"/>
      <c r="AIR381" s="514"/>
      <c r="AIS381" s="514"/>
      <c r="AIT381" s="514"/>
      <c r="AIU381" s="514"/>
      <c r="AIV381" s="514"/>
      <c r="AIW381" s="514"/>
      <c r="AIX381" s="514"/>
      <c r="AIY381" s="514"/>
      <c r="AIZ381" s="514"/>
      <c r="AJA381" s="514"/>
      <c r="AJB381" s="514"/>
      <c r="AJC381" s="514"/>
      <c r="AJD381" s="514"/>
      <c r="AJE381" s="514"/>
      <c r="AJF381" s="514"/>
      <c r="AJG381" s="514"/>
      <c r="AJH381" s="514"/>
      <c r="AJI381" s="514"/>
      <c r="AJJ381" s="514"/>
      <c r="AJK381" s="514"/>
      <c r="AJL381" s="514"/>
      <c r="AJM381" s="514"/>
      <c r="AJN381" s="514"/>
      <c r="AJO381" s="514"/>
      <c r="AJP381" s="514"/>
      <c r="AJQ381" s="514"/>
      <c r="AJR381" s="514"/>
      <c r="AJS381" s="514"/>
      <c r="AJT381" s="514"/>
      <c r="AJU381" s="514"/>
      <c r="AJV381" s="514"/>
      <c r="AJW381" s="514"/>
      <c r="AJX381" s="514"/>
      <c r="AJY381" s="514"/>
      <c r="AJZ381" s="514"/>
      <c r="AKA381" s="514"/>
      <c r="AKB381" s="514"/>
      <c r="AKC381" s="514"/>
      <c r="AKD381" s="514"/>
      <c r="AKE381" s="514"/>
      <c r="AKF381" s="514"/>
      <c r="AKG381" s="514"/>
      <c r="AKH381" s="514"/>
      <c r="AKI381" s="514"/>
      <c r="AKJ381" s="514"/>
      <c r="AKK381" s="514"/>
      <c r="AKL381" s="514"/>
      <c r="AKM381" s="514"/>
      <c r="AKN381" s="514"/>
      <c r="AKO381" s="514"/>
      <c r="AKP381" s="514"/>
      <c r="AKQ381" s="514"/>
      <c r="AKR381" s="514"/>
      <c r="AKS381" s="514"/>
      <c r="AKT381" s="514"/>
      <c r="AKU381" s="514"/>
      <c r="AKV381" s="514"/>
      <c r="AKW381" s="514"/>
      <c r="AKX381" s="514"/>
      <c r="AKY381" s="514"/>
      <c r="AKZ381" s="514"/>
      <c r="ALA381" s="514"/>
      <c r="ALB381" s="514"/>
      <c r="ALC381" s="514"/>
      <c r="ALD381" s="514"/>
      <c r="ALE381" s="514"/>
      <c r="ALF381" s="514"/>
      <c r="ALG381" s="514"/>
      <c r="ALH381" s="514"/>
      <c r="ALI381" s="514"/>
      <c r="ALJ381" s="514"/>
      <c r="ALK381" s="514"/>
      <c r="ALL381" s="514"/>
      <c r="ALM381" s="514"/>
      <c r="ALN381" s="514"/>
      <c r="ALO381" s="514"/>
      <c r="ALP381" s="514"/>
      <c r="ALQ381" s="514"/>
      <c r="ALR381" s="514"/>
      <c r="ALS381" s="514"/>
      <c r="ALT381" s="514"/>
      <c r="ALU381" s="514"/>
      <c r="ALV381" s="514"/>
      <c r="ALW381" s="514"/>
      <c r="ALX381" s="514"/>
      <c r="ALY381" s="514"/>
      <c r="ALZ381" s="514"/>
      <c r="AMA381" s="514"/>
      <c r="AMB381" s="514"/>
      <c r="AMC381" s="514"/>
      <c r="AMD381" s="514"/>
      <c r="AME381" s="514"/>
      <c r="AMF381" s="514"/>
      <c r="AMG381" s="514"/>
      <c r="AMH381" s="514"/>
      <c r="AMI381" s="514"/>
      <c r="AMJ381" s="514"/>
      <c r="AMK381" s="514"/>
      <c r="AML381" s="514"/>
      <c r="AMM381" s="514"/>
      <c r="AMN381" s="514"/>
      <c r="AMO381" s="514"/>
      <c r="AMP381" s="514"/>
      <c r="AMQ381" s="514"/>
      <c r="AMR381" s="514"/>
      <c r="AMS381" s="514"/>
      <c r="AMT381" s="514"/>
      <c r="AMU381" s="514"/>
      <c r="AMV381" s="514"/>
      <c r="AMW381" s="514"/>
      <c r="AMX381" s="514"/>
      <c r="AMY381" s="514"/>
      <c r="AMZ381" s="514"/>
      <c r="ANA381" s="514"/>
      <c r="ANB381" s="514"/>
      <c r="ANC381" s="514"/>
      <c r="AND381" s="514"/>
      <c r="ANE381" s="514"/>
      <c r="ANF381" s="514"/>
      <c r="ANG381" s="514"/>
      <c r="ANH381" s="514"/>
      <c r="ANI381" s="514"/>
      <c r="ANJ381" s="514"/>
      <c r="ANK381" s="514"/>
      <c r="ANL381" s="514"/>
      <c r="ANM381" s="514"/>
      <c r="ANN381" s="514"/>
      <c r="ANO381" s="514"/>
      <c r="ANP381" s="514"/>
      <c r="ANQ381" s="514"/>
      <c r="ANR381" s="514"/>
      <c r="ANS381" s="514"/>
      <c r="ANT381" s="514"/>
      <c r="ANU381" s="514"/>
      <c r="ANV381" s="514"/>
      <c r="ANW381" s="514"/>
      <c r="ANX381" s="514"/>
      <c r="ANY381" s="514"/>
      <c r="ANZ381" s="514"/>
      <c r="AOA381" s="514"/>
      <c r="AOB381" s="514"/>
      <c r="AOC381" s="514"/>
      <c r="AOD381" s="514"/>
      <c r="AOE381" s="514"/>
      <c r="AOF381" s="514"/>
      <c r="AOG381" s="514"/>
      <c r="AOH381" s="514"/>
      <c r="AOI381" s="514"/>
      <c r="AOJ381" s="514"/>
      <c r="AOK381" s="514"/>
      <c r="AOL381" s="514"/>
      <c r="AOM381" s="514"/>
      <c r="AON381" s="514"/>
      <c r="AOO381" s="514"/>
      <c r="AOP381" s="514"/>
      <c r="AOQ381" s="514"/>
      <c r="AOR381" s="514"/>
      <c r="AOS381" s="514"/>
      <c r="AOT381" s="514"/>
      <c r="AOU381" s="514"/>
      <c r="AOV381" s="514"/>
      <c r="AOW381" s="514"/>
      <c r="AOX381" s="514"/>
      <c r="AOY381" s="514"/>
      <c r="AOZ381" s="514"/>
      <c r="APA381" s="514"/>
      <c r="APB381" s="514"/>
      <c r="APC381" s="514"/>
      <c r="APD381" s="514"/>
      <c r="APE381" s="514"/>
      <c r="APF381" s="514"/>
      <c r="APG381" s="514"/>
      <c r="APH381" s="514"/>
      <c r="API381" s="514"/>
      <c r="APJ381" s="514"/>
      <c r="APK381" s="514"/>
      <c r="APL381" s="514"/>
      <c r="APM381" s="514"/>
      <c r="APN381" s="514"/>
      <c r="APO381" s="514"/>
      <c r="APP381" s="514"/>
    </row>
    <row r="382" spans="1:1108" s="88" customFormat="1">
      <c r="A382" s="135"/>
      <c r="B382" s="496"/>
      <c r="C382" s="472"/>
      <c r="D382" s="73"/>
      <c r="E382" s="73"/>
      <c r="F382" s="264"/>
      <c r="G382" s="73"/>
      <c r="H382" s="73"/>
      <c r="I382" s="73"/>
      <c r="J382" s="500"/>
      <c r="K382" s="474"/>
      <c r="L382" s="477"/>
      <c r="M382" s="476"/>
      <c r="N382" s="501"/>
      <c r="O382" s="482"/>
      <c r="P382" s="480"/>
      <c r="Q382" s="480"/>
      <c r="R382" s="480"/>
      <c r="S382" s="480"/>
      <c r="T382" s="480"/>
      <c r="U382" s="480"/>
      <c r="V382" s="480"/>
      <c r="W382" s="480"/>
      <c r="X382" s="480"/>
      <c r="Y382" s="480"/>
      <c r="Z382" s="480"/>
      <c r="AA382" s="480"/>
      <c r="AB382" s="480"/>
      <c r="AC382" s="480"/>
      <c r="AD382" s="480"/>
      <c r="AE382" s="480"/>
      <c r="AF382" s="479"/>
      <c r="AG382" s="483"/>
      <c r="AH382" s="483"/>
      <c r="AI382" s="480"/>
      <c r="AJ382" s="483"/>
      <c r="AK382" s="483"/>
      <c r="AL382" s="478"/>
      <c r="AM382" s="481"/>
      <c r="AN382" s="484"/>
      <c r="AO382" s="502"/>
      <c r="AP382" s="485"/>
      <c r="AQ382" s="502"/>
      <c r="AR382" s="502"/>
      <c r="AS382" s="502"/>
      <c r="AT382" s="501"/>
      <c r="AU382" s="501"/>
      <c r="AV382" s="501"/>
      <c r="AW382" s="501"/>
      <c r="AX382" s="501"/>
      <c r="AY382" s="501"/>
      <c r="AZ382" s="501"/>
      <c r="BA382" s="501"/>
      <c r="BB382" s="472"/>
      <c r="BC382" s="501"/>
      <c r="BD382" s="501"/>
      <c r="BE382" s="501"/>
      <c r="BF382" s="501"/>
      <c r="BG382" s="501"/>
      <c r="BH382" s="501"/>
      <c r="BI382" s="501"/>
      <c r="BJ382" s="501"/>
      <c r="BK382" s="501"/>
      <c r="BL382" s="501"/>
      <c r="BM382" s="501"/>
      <c r="BN382" s="501"/>
      <c r="BO382" s="501"/>
      <c r="BP382" s="501"/>
      <c r="BQ382" s="501"/>
      <c r="BR382" s="501"/>
      <c r="BS382" s="501"/>
      <c r="BT382" s="501"/>
      <c r="BU382" s="501"/>
      <c r="BV382" s="501"/>
      <c r="BW382" s="501"/>
      <c r="BX382" s="501"/>
      <c r="BY382" s="501"/>
      <c r="BZ382" s="501"/>
      <c r="CA382" s="501"/>
      <c r="CB382" s="501"/>
      <c r="CC382" s="501"/>
      <c r="CD382" s="501"/>
      <c r="CE382" s="501"/>
      <c r="CF382" s="501"/>
      <c r="CG382" s="501"/>
      <c r="CH382" s="501"/>
      <c r="CI382" s="501"/>
      <c r="CJ382" s="501"/>
      <c r="CK382" s="501"/>
      <c r="CL382" s="501"/>
      <c r="CM382" s="501"/>
      <c r="CN382" s="501"/>
      <c r="CO382" s="501"/>
      <c r="CP382" s="501"/>
      <c r="CQ382" s="501"/>
      <c r="CR382" s="501"/>
      <c r="CS382" s="501"/>
      <c r="CT382" s="501"/>
      <c r="CU382" s="501"/>
      <c r="CV382" s="501"/>
      <c r="CW382" s="477"/>
      <c r="CX382" s="488"/>
      <c r="CY382" s="477"/>
      <c r="CZ382" s="488"/>
      <c r="DA382" s="501"/>
      <c r="DB382" s="501"/>
      <c r="DC382" s="501"/>
      <c r="DD382" s="501"/>
      <c r="DE382" s="501"/>
      <c r="DF382" s="503"/>
      <c r="DG382" s="501"/>
      <c r="DH382" s="501"/>
      <c r="DI382" s="501"/>
      <c r="DJ382" s="501"/>
      <c r="DK382" s="501"/>
      <c r="DL382" s="501"/>
      <c r="DM382" s="501"/>
      <c r="DP382" s="476"/>
      <c r="DQ382" s="476"/>
      <c r="DR382" s="492"/>
      <c r="DS382" s="504"/>
      <c r="DT382" s="504"/>
      <c r="DU382" s="505"/>
      <c r="DV382" s="491"/>
      <c r="DW382" s="491"/>
      <c r="DX382" s="491"/>
      <c r="DY382" s="491"/>
      <c r="DZ382" s="491"/>
      <c r="EA382" s="491"/>
      <c r="EB382" s="491"/>
      <c r="EC382" s="10"/>
      <c r="ED382" s="10"/>
      <c r="EE382" s="501"/>
      <c r="EF382" s="501"/>
      <c r="EG382" s="501"/>
      <c r="EH382" s="501"/>
      <c r="EI382" s="501"/>
      <c r="EJ382" s="501"/>
      <c r="EK382" s="501"/>
      <c r="EL382" s="501"/>
      <c r="EM382" s="510"/>
      <c r="EN382" s="510"/>
      <c r="EO382" s="501"/>
      <c r="EP382" s="501"/>
      <c r="EQ382" s="501"/>
      <c r="ER382" s="501"/>
      <c r="ES382" s="501"/>
      <c r="ET382" s="501"/>
      <c r="EU382" s="507"/>
      <c r="EV382" s="511"/>
      <c r="EW382" s="511"/>
      <c r="EX382" s="512"/>
      <c r="EY382" s="513"/>
      <c r="EZ382" s="513"/>
      <c r="FA382" s="513"/>
      <c r="FB382" s="513"/>
      <c r="FC382" s="513"/>
      <c r="FE382" s="10"/>
      <c r="FF382" s="10"/>
      <c r="FG382" s="10"/>
      <c r="FH382" s="10"/>
      <c r="FI382" s="10"/>
    </row>
    <row r="383" spans="1:1108" s="88" customFormat="1">
      <c r="A383" s="135"/>
      <c r="B383" s="496"/>
      <c r="C383" s="472"/>
      <c r="D383" s="73"/>
      <c r="E383" s="73"/>
      <c r="F383" s="264"/>
      <c r="G383" s="73"/>
      <c r="H383" s="73"/>
      <c r="I383" s="73"/>
      <c r="J383" s="500"/>
      <c r="K383" s="474"/>
      <c r="L383" s="477"/>
      <c r="M383" s="476"/>
      <c r="N383" s="501"/>
      <c r="O383" s="482"/>
      <c r="P383" s="480"/>
      <c r="Q383" s="480"/>
      <c r="R383" s="480"/>
      <c r="S383" s="480"/>
      <c r="T383" s="480"/>
      <c r="U383" s="480"/>
      <c r="V383" s="480"/>
      <c r="W383" s="480"/>
      <c r="X383" s="480"/>
      <c r="Y383" s="480"/>
      <c r="Z383" s="480"/>
      <c r="AA383" s="480"/>
      <c r="AB383" s="480"/>
      <c r="AC383" s="480"/>
      <c r="AD383" s="480"/>
      <c r="AE383" s="480"/>
      <c r="AF383" s="479"/>
      <c r="AG383" s="483"/>
      <c r="AH383" s="483"/>
      <c r="AI383" s="480"/>
      <c r="AJ383" s="483"/>
      <c r="AK383" s="483"/>
      <c r="AL383" s="478"/>
      <c r="AM383" s="481"/>
      <c r="AN383" s="484"/>
      <c r="AO383" s="502"/>
      <c r="AP383" s="485"/>
      <c r="AQ383" s="502"/>
      <c r="AR383" s="502"/>
      <c r="AS383" s="502"/>
      <c r="AT383" s="501"/>
      <c r="AU383" s="501"/>
      <c r="AV383" s="501"/>
      <c r="AW383" s="501"/>
      <c r="AX383" s="501"/>
      <c r="AY383" s="501"/>
      <c r="AZ383" s="501"/>
      <c r="BA383" s="501"/>
      <c r="BB383" s="472"/>
      <c r="BC383" s="501"/>
      <c r="BD383" s="501"/>
      <c r="BE383" s="501"/>
      <c r="BF383" s="501"/>
      <c r="BG383" s="501"/>
      <c r="BH383" s="501"/>
      <c r="BI383" s="501"/>
      <c r="BJ383" s="501"/>
      <c r="BK383" s="501"/>
      <c r="BL383" s="501"/>
      <c r="BM383" s="501"/>
      <c r="BN383" s="501"/>
      <c r="BO383" s="501"/>
      <c r="BP383" s="501"/>
      <c r="BQ383" s="501"/>
      <c r="BR383" s="501"/>
      <c r="BS383" s="501"/>
      <c r="BT383" s="501"/>
      <c r="BU383" s="501"/>
      <c r="BV383" s="501"/>
      <c r="BW383" s="501"/>
      <c r="BX383" s="501"/>
      <c r="BY383" s="501"/>
      <c r="BZ383" s="501"/>
      <c r="CA383" s="501"/>
      <c r="CB383" s="501"/>
      <c r="CC383" s="501"/>
      <c r="CD383" s="501"/>
      <c r="CE383" s="501"/>
      <c r="CF383" s="501"/>
      <c r="CG383" s="501"/>
      <c r="CH383" s="501"/>
      <c r="CI383" s="501"/>
      <c r="CJ383" s="501"/>
      <c r="CK383" s="501"/>
      <c r="CL383" s="501"/>
      <c r="CM383" s="501"/>
      <c r="CN383" s="501"/>
      <c r="CO383" s="501"/>
      <c r="CP383" s="501"/>
      <c r="CQ383" s="501"/>
      <c r="CR383" s="501"/>
      <c r="CS383" s="501"/>
      <c r="CT383" s="501"/>
      <c r="CU383" s="501"/>
      <c r="CV383" s="501"/>
      <c r="CW383" s="477"/>
      <c r="CX383" s="488"/>
      <c r="CY383" s="477"/>
      <c r="CZ383" s="488"/>
      <c r="DA383" s="501"/>
      <c r="DB383" s="501"/>
      <c r="DC383" s="501"/>
      <c r="DD383" s="501"/>
      <c r="DE383" s="501"/>
      <c r="DF383" s="503"/>
      <c r="DG383" s="501"/>
      <c r="DH383" s="501"/>
      <c r="DI383" s="501"/>
      <c r="DJ383" s="501"/>
      <c r="DK383" s="501"/>
      <c r="DL383" s="501"/>
      <c r="DM383" s="501"/>
      <c r="DP383" s="476"/>
      <c r="DQ383" s="476"/>
      <c r="DR383" s="492"/>
      <c r="DS383" s="504"/>
      <c r="DT383" s="504"/>
      <c r="DU383" s="505"/>
      <c r="DV383" s="491"/>
      <c r="DW383" s="491"/>
      <c r="DX383" s="491"/>
      <c r="DY383" s="491"/>
      <c r="DZ383" s="491"/>
      <c r="EA383" s="491"/>
      <c r="EB383" s="491"/>
      <c r="EC383" s="10"/>
      <c r="ED383" s="10"/>
      <c r="EE383" s="501"/>
      <c r="EF383" s="501"/>
      <c r="EG383" s="501"/>
      <c r="EH383" s="501"/>
      <c r="EI383" s="501"/>
      <c r="EJ383" s="501"/>
      <c r="EK383" s="501"/>
      <c r="EL383" s="501"/>
      <c r="EM383" s="501"/>
      <c r="EN383" s="501"/>
      <c r="EO383" s="501"/>
      <c r="EP383" s="501"/>
      <c r="EQ383" s="501"/>
      <c r="ER383" s="501"/>
      <c r="ES383" s="501"/>
      <c r="ET383" s="501"/>
      <c r="EU383" s="507"/>
      <c r="EV383" s="508"/>
      <c r="EW383" s="513"/>
      <c r="EX383" s="515"/>
      <c r="EY383" s="513"/>
      <c r="EZ383" s="513"/>
      <c r="FA383" s="513"/>
      <c r="FB383" s="513"/>
      <c r="FC383" s="513"/>
      <c r="FE383" s="10"/>
      <c r="FF383" s="10"/>
      <c r="FG383" s="10"/>
      <c r="FH383" s="10"/>
      <c r="FI383" s="10"/>
    </row>
    <row r="384" spans="1:1108" s="88" customFormat="1">
      <c r="A384" s="135"/>
      <c r="B384" s="496"/>
      <c r="C384" s="472"/>
      <c r="D384" s="73"/>
      <c r="E384" s="73"/>
      <c r="F384" s="264"/>
      <c r="G384" s="73"/>
      <c r="H384" s="73"/>
      <c r="I384" s="73"/>
      <c r="J384" s="516"/>
      <c r="K384" s="474"/>
      <c r="L384" s="516"/>
      <c r="M384" s="476"/>
      <c r="N384" s="501"/>
      <c r="O384" s="482"/>
      <c r="P384" s="480"/>
      <c r="Q384" s="480"/>
      <c r="R384" s="480"/>
      <c r="S384" s="480"/>
      <c r="T384" s="480"/>
      <c r="U384" s="480"/>
      <c r="V384" s="480"/>
      <c r="W384" s="480"/>
      <c r="X384" s="480"/>
      <c r="Y384" s="480"/>
      <c r="Z384" s="480"/>
      <c r="AA384" s="480"/>
      <c r="AB384" s="480"/>
      <c r="AC384" s="480"/>
      <c r="AD384" s="480"/>
      <c r="AE384" s="480"/>
      <c r="AF384" s="517"/>
      <c r="AG384" s="518"/>
      <c r="AH384" s="518"/>
      <c r="AI384" s="480"/>
      <c r="AJ384" s="518"/>
      <c r="AK384" s="518"/>
      <c r="AL384" s="516"/>
      <c r="AM384" s="481"/>
      <c r="AN384" s="484"/>
      <c r="AO384" s="502"/>
      <c r="AP384" s="518"/>
      <c r="AQ384" s="502"/>
      <c r="AR384" s="502"/>
      <c r="AS384" s="502"/>
      <c r="AT384" s="501"/>
      <c r="AU384" s="501"/>
      <c r="AV384" s="501"/>
      <c r="AW384" s="501"/>
      <c r="AX384" s="501"/>
      <c r="AY384" s="501"/>
      <c r="AZ384" s="501"/>
      <c r="BA384" s="501"/>
      <c r="BB384" s="472"/>
      <c r="BC384" s="501"/>
      <c r="BD384" s="501"/>
      <c r="BE384" s="501"/>
      <c r="BF384" s="501"/>
      <c r="BG384" s="501"/>
      <c r="BH384" s="501"/>
      <c r="BI384" s="501"/>
      <c r="BJ384" s="501"/>
      <c r="BK384" s="501"/>
      <c r="BL384" s="501"/>
      <c r="BM384" s="501"/>
      <c r="BN384" s="501"/>
      <c r="BO384" s="501"/>
      <c r="BP384" s="501"/>
      <c r="BQ384" s="501"/>
      <c r="BR384" s="501"/>
      <c r="BS384" s="501"/>
      <c r="BT384" s="501"/>
      <c r="BU384" s="501"/>
      <c r="BV384" s="501"/>
      <c r="BW384" s="501"/>
      <c r="BX384" s="501"/>
      <c r="BY384" s="501"/>
      <c r="BZ384" s="501"/>
      <c r="CA384" s="501"/>
      <c r="CB384" s="501"/>
      <c r="CC384" s="501"/>
      <c r="CD384" s="501"/>
      <c r="CE384" s="501"/>
      <c r="CF384" s="501"/>
      <c r="CG384" s="501"/>
      <c r="CH384" s="501"/>
      <c r="CI384" s="501"/>
      <c r="CJ384" s="501"/>
      <c r="CK384" s="501"/>
      <c r="CL384" s="501"/>
      <c r="CM384" s="501"/>
      <c r="CN384" s="501"/>
      <c r="CO384" s="501"/>
      <c r="CP384" s="501"/>
      <c r="CQ384" s="501"/>
      <c r="CR384" s="501"/>
      <c r="CS384" s="501"/>
      <c r="CT384" s="501"/>
      <c r="CU384" s="501"/>
      <c r="CV384" s="501"/>
      <c r="CW384" s="516"/>
      <c r="CX384" s="516"/>
      <c r="CY384" s="516"/>
      <c r="CZ384" s="516"/>
      <c r="DA384" s="501"/>
      <c r="DB384" s="501"/>
      <c r="DC384" s="501"/>
      <c r="DD384" s="501"/>
      <c r="DE384" s="501"/>
      <c r="DF384" s="503"/>
      <c r="DG384" s="501"/>
      <c r="DH384" s="501"/>
      <c r="DI384" s="501"/>
      <c r="DJ384" s="501"/>
      <c r="DK384" s="501"/>
      <c r="DL384" s="501"/>
      <c r="DM384" s="501"/>
      <c r="DN384" s="519"/>
      <c r="DO384" s="519"/>
      <c r="DP384" s="519"/>
      <c r="DQ384" s="519"/>
      <c r="DR384" s="519"/>
      <c r="DS384" s="504"/>
      <c r="DT384" s="504"/>
      <c r="DU384" s="505"/>
      <c r="DV384" s="491"/>
      <c r="DW384" s="491"/>
      <c r="DX384" s="491"/>
      <c r="DY384" s="491"/>
      <c r="DZ384" s="491"/>
      <c r="EA384" s="491"/>
      <c r="EB384" s="491"/>
      <c r="EC384" s="10"/>
      <c r="ED384" s="10"/>
      <c r="EE384" s="501"/>
      <c r="EF384" s="501"/>
      <c r="EG384" s="501"/>
      <c r="EH384" s="501"/>
      <c r="EI384" s="501"/>
      <c r="EJ384" s="501"/>
      <c r="EK384" s="501"/>
      <c r="EL384" s="501"/>
      <c r="EM384" s="501"/>
      <c r="EN384" s="501"/>
      <c r="EO384" s="501"/>
      <c r="EP384" s="501"/>
      <c r="EQ384" s="501"/>
      <c r="ER384" s="501"/>
      <c r="ES384" s="501"/>
      <c r="ET384" s="501"/>
      <c r="EU384" s="507"/>
      <c r="EV384" s="508"/>
      <c r="EW384" s="513"/>
      <c r="EX384" s="515"/>
      <c r="EY384" s="513"/>
      <c r="EZ384" s="513"/>
      <c r="FA384" s="513"/>
      <c r="FB384" s="513"/>
      <c r="FC384" s="513"/>
      <c r="FE384" s="10"/>
      <c r="FF384" s="10"/>
      <c r="FG384" s="10"/>
      <c r="FH384" s="10"/>
      <c r="FI384" s="10"/>
    </row>
    <row r="385" spans="1:1108" s="88" customFormat="1">
      <c r="A385" s="135"/>
      <c r="B385" s="496"/>
      <c r="C385" s="472"/>
      <c r="D385" s="73"/>
      <c r="E385" s="73"/>
      <c r="F385" s="264"/>
      <c r="G385" s="73"/>
      <c r="H385" s="73"/>
      <c r="I385" s="73"/>
      <c r="J385" s="516"/>
      <c r="K385" s="474"/>
      <c r="L385" s="477"/>
      <c r="M385" s="476"/>
      <c r="N385" s="501"/>
      <c r="O385" s="482"/>
      <c r="P385" s="480"/>
      <c r="Q385" s="480"/>
      <c r="R385" s="480"/>
      <c r="S385" s="480"/>
      <c r="T385" s="480"/>
      <c r="U385" s="480"/>
      <c r="V385" s="480"/>
      <c r="W385" s="480"/>
      <c r="X385" s="480"/>
      <c r="Y385" s="480"/>
      <c r="Z385" s="480"/>
      <c r="AA385" s="480"/>
      <c r="AB385" s="480"/>
      <c r="AC385" s="480"/>
      <c r="AD385" s="480"/>
      <c r="AE385" s="480"/>
      <c r="AF385" s="479"/>
      <c r="AG385" s="483"/>
      <c r="AH385" s="483"/>
      <c r="AI385" s="480"/>
      <c r="AJ385" s="483"/>
      <c r="AK385" s="483"/>
      <c r="AL385" s="478"/>
      <c r="AM385" s="481"/>
      <c r="AN385" s="484"/>
      <c r="AO385" s="502"/>
      <c r="AP385" s="520"/>
      <c r="AQ385" s="502"/>
      <c r="AR385" s="502"/>
      <c r="AS385" s="502"/>
      <c r="AT385" s="501"/>
      <c r="AU385" s="501"/>
      <c r="AV385" s="501"/>
      <c r="AW385" s="501"/>
      <c r="AX385" s="501"/>
      <c r="AY385" s="501"/>
      <c r="AZ385" s="501"/>
      <c r="BA385" s="501"/>
      <c r="BB385" s="472"/>
      <c r="BC385" s="501"/>
      <c r="BD385" s="501"/>
      <c r="BE385" s="501"/>
      <c r="BF385" s="501"/>
      <c r="BG385" s="501"/>
      <c r="BH385" s="501"/>
      <c r="BI385" s="501"/>
      <c r="BJ385" s="501"/>
      <c r="BK385" s="501"/>
      <c r="BL385" s="501"/>
      <c r="BM385" s="501"/>
      <c r="BN385" s="501"/>
      <c r="BO385" s="501"/>
      <c r="BP385" s="501"/>
      <c r="BQ385" s="501"/>
      <c r="BR385" s="501"/>
      <c r="BS385" s="501"/>
      <c r="BT385" s="501"/>
      <c r="BU385" s="501"/>
      <c r="BV385" s="501"/>
      <c r="BW385" s="501"/>
      <c r="BX385" s="501"/>
      <c r="BY385" s="501"/>
      <c r="BZ385" s="501"/>
      <c r="CA385" s="501"/>
      <c r="CB385" s="501"/>
      <c r="CC385" s="501"/>
      <c r="CD385" s="501"/>
      <c r="CE385" s="501"/>
      <c r="CF385" s="501"/>
      <c r="CG385" s="501"/>
      <c r="CH385" s="501"/>
      <c r="CI385" s="501"/>
      <c r="CJ385" s="501"/>
      <c r="CK385" s="501"/>
      <c r="CL385" s="501"/>
      <c r="CM385" s="501"/>
      <c r="CN385" s="501"/>
      <c r="CO385" s="501"/>
      <c r="CP385" s="501"/>
      <c r="CQ385" s="501"/>
      <c r="CR385" s="501"/>
      <c r="CS385" s="501"/>
      <c r="CT385" s="501"/>
      <c r="CU385" s="501"/>
      <c r="CV385" s="501"/>
      <c r="CW385" s="496"/>
      <c r="CX385" s="488"/>
      <c r="CY385" s="477"/>
      <c r="CZ385" s="488"/>
      <c r="DA385" s="501"/>
      <c r="DB385" s="501"/>
      <c r="DC385" s="501"/>
      <c r="DD385" s="501"/>
      <c r="DE385" s="501"/>
      <c r="DF385" s="503"/>
      <c r="DG385" s="501"/>
      <c r="DH385" s="501"/>
      <c r="DI385" s="501"/>
      <c r="DJ385" s="501"/>
      <c r="DK385" s="501"/>
      <c r="DL385" s="501"/>
      <c r="DM385" s="501"/>
      <c r="DP385" s="476"/>
      <c r="DQ385" s="476"/>
      <c r="DR385" s="492"/>
      <c r="DS385" s="504"/>
      <c r="DT385" s="504"/>
      <c r="DU385" s="505"/>
      <c r="DV385" s="491"/>
      <c r="DW385" s="491"/>
      <c r="DX385" s="491"/>
      <c r="DY385" s="491"/>
      <c r="DZ385" s="491"/>
      <c r="EA385" s="491"/>
      <c r="EB385" s="491"/>
      <c r="EC385" s="10"/>
      <c r="ED385" s="10"/>
      <c r="EE385" s="501"/>
      <c r="EF385" s="501"/>
      <c r="EG385" s="501"/>
      <c r="EH385" s="501"/>
      <c r="EI385" s="501"/>
      <c r="EJ385" s="501"/>
      <c r="EK385" s="501"/>
      <c r="EL385" s="501"/>
      <c r="EM385" s="501"/>
      <c r="EN385" s="501"/>
      <c r="EO385" s="501"/>
      <c r="EP385" s="501"/>
      <c r="EQ385" s="501"/>
      <c r="ER385" s="501"/>
      <c r="ES385" s="501"/>
      <c r="ET385" s="501"/>
      <c r="EU385" s="507"/>
      <c r="EV385" s="508"/>
      <c r="EW385" s="513"/>
      <c r="EX385" s="515"/>
      <c r="EY385" s="513"/>
      <c r="EZ385" s="513"/>
      <c r="FA385" s="513"/>
      <c r="FB385" s="513"/>
      <c r="FC385" s="513"/>
      <c r="FE385" s="10"/>
      <c r="FF385" s="10"/>
      <c r="FG385" s="10"/>
      <c r="FH385" s="10"/>
      <c r="FI385" s="10"/>
    </row>
    <row r="386" spans="1:1108" s="88" customFormat="1">
      <c r="A386" s="135"/>
      <c r="B386" s="496"/>
      <c r="C386" s="472"/>
      <c r="D386" s="73"/>
      <c r="E386" s="73"/>
      <c r="F386" s="264"/>
      <c r="G386" s="73"/>
      <c r="H386" s="73"/>
      <c r="I386" s="73"/>
      <c r="J386" s="500"/>
      <c r="K386" s="474"/>
      <c r="L386" s="477"/>
      <c r="M386" s="476"/>
      <c r="N386" s="501"/>
      <c r="O386" s="482"/>
      <c r="P386" s="480"/>
      <c r="Q386" s="480"/>
      <c r="R386" s="480"/>
      <c r="S386" s="480"/>
      <c r="T386" s="480"/>
      <c r="U386" s="480"/>
      <c r="V386" s="480"/>
      <c r="W386" s="480"/>
      <c r="X386" s="480"/>
      <c r="Y386" s="480"/>
      <c r="Z386" s="480"/>
      <c r="AA386" s="480"/>
      <c r="AB386" s="480"/>
      <c r="AC386" s="480"/>
      <c r="AD386" s="480"/>
      <c r="AE386" s="480"/>
      <c r="AF386" s="479"/>
      <c r="AG386" s="483"/>
      <c r="AH386" s="483"/>
      <c r="AI386" s="480"/>
      <c r="AJ386" s="483"/>
      <c r="AK386" s="483"/>
      <c r="AL386" s="478"/>
      <c r="AM386" s="481"/>
      <c r="AN386" s="484"/>
      <c r="AO386" s="502"/>
      <c r="AP386" s="485"/>
      <c r="AQ386" s="502"/>
      <c r="AR386" s="502"/>
      <c r="AS386" s="502"/>
      <c r="AT386" s="501"/>
      <c r="AU386" s="501"/>
      <c r="AV386" s="501"/>
      <c r="AW386" s="501"/>
      <c r="AX386" s="501"/>
      <c r="AY386" s="501"/>
      <c r="AZ386" s="501"/>
      <c r="BA386" s="501"/>
      <c r="BB386" s="472"/>
      <c r="BC386" s="477"/>
      <c r="BD386" s="477"/>
      <c r="BE386" s="477"/>
      <c r="BF386" s="477"/>
      <c r="BG386" s="477"/>
      <c r="BH386" s="477"/>
      <c r="BI386" s="477"/>
      <c r="BJ386" s="501"/>
      <c r="BK386" s="501"/>
      <c r="BL386" s="501"/>
      <c r="BM386" s="501"/>
      <c r="BN386" s="501"/>
      <c r="BO386" s="501"/>
      <c r="BP386" s="501"/>
      <c r="BQ386" s="501"/>
      <c r="BR386" s="501"/>
      <c r="BS386" s="501"/>
      <c r="BT386" s="501"/>
      <c r="BU386" s="501"/>
      <c r="BV386" s="501"/>
      <c r="BW386" s="501"/>
      <c r="BX386" s="501"/>
      <c r="BY386" s="501"/>
      <c r="BZ386" s="501"/>
      <c r="CA386" s="501"/>
      <c r="CB386" s="501"/>
      <c r="CC386" s="501"/>
      <c r="CD386" s="501"/>
      <c r="CE386" s="501"/>
      <c r="CF386" s="501"/>
      <c r="CG386" s="501"/>
      <c r="CH386" s="501"/>
      <c r="CI386" s="501"/>
      <c r="CJ386" s="501"/>
      <c r="CK386" s="501"/>
      <c r="CL386" s="501"/>
      <c r="CM386" s="501"/>
      <c r="CN386" s="501"/>
      <c r="CO386" s="501"/>
      <c r="CP386" s="501"/>
      <c r="CQ386" s="501"/>
      <c r="CR386" s="501"/>
      <c r="CS386" s="501"/>
      <c r="CT386" s="501"/>
      <c r="CU386" s="501"/>
      <c r="CV386" s="501"/>
      <c r="CW386" s="477"/>
      <c r="CX386" s="488"/>
      <c r="CY386" s="477"/>
      <c r="CZ386" s="488"/>
      <c r="DA386" s="501"/>
      <c r="DB386" s="501"/>
      <c r="DC386" s="501"/>
      <c r="DD386" s="501"/>
      <c r="DE386" s="501"/>
      <c r="DF386" s="503"/>
      <c r="DG386" s="501"/>
      <c r="DH386" s="501"/>
      <c r="DI386" s="501"/>
      <c r="DJ386" s="501"/>
      <c r="DK386" s="501"/>
      <c r="DL386" s="501"/>
      <c r="DM386" s="501"/>
      <c r="DP386" s="476"/>
      <c r="DQ386" s="476"/>
      <c r="DR386" s="492"/>
      <c r="DS386" s="504"/>
      <c r="DT386" s="504"/>
      <c r="DU386" s="505"/>
      <c r="DV386" s="491"/>
      <c r="DW386" s="491"/>
      <c r="DX386" s="491"/>
      <c r="DY386" s="491"/>
      <c r="DZ386" s="491"/>
      <c r="EA386" s="491"/>
      <c r="EB386" s="491"/>
      <c r="EC386" s="10"/>
      <c r="ED386" s="10"/>
      <c r="EE386" s="501"/>
      <c r="EF386" s="501"/>
      <c r="EG386" s="501"/>
      <c r="EH386" s="501"/>
      <c r="EI386" s="501"/>
      <c r="EJ386" s="501"/>
      <c r="EK386" s="501"/>
      <c r="EL386" s="501"/>
      <c r="EM386" s="501"/>
      <c r="EN386" s="501"/>
      <c r="EO386" s="501"/>
      <c r="EP386" s="501"/>
      <c r="EQ386" s="501"/>
      <c r="ER386" s="501"/>
      <c r="ES386" s="501"/>
      <c r="ET386" s="501"/>
      <c r="EU386" s="507"/>
      <c r="EV386" s="508"/>
      <c r="EW386" s="513"/>
      <c r="EX386" s="515"/>
      <c r="EY386" s="513"/>
      <c r="EZ386" s="513"/>
      <c r="FA386" s="513"/>
      <c r="FB386" s="513"/>
      <c r="FC386" s="513"/>
      <c r="FE386" s="10"/>
      <c r="FF386" s="10"/>
      <c r="FG386" s="10"/>
      <c r="FH386" s="10"/>
      <c r="FI386" s="10"/>
    </row>
    <row r="387" spans="1:1108" s="88" customFormat="1">
      <c r="A387" s="135"/>
      <c r="B387" s="496"/>
      <c r="C387" s="472"/>
      <c r="D387" s="73"/>
      <c r="E387" s="73"/>
      <c r="F387" s="264"/>
      <c r="G387" s="73"/>
      <c r="H387" s="73"/>
      <c r="I387" s="73"/>
      <c r="J387" s="500"/>
      <c r="K387" s="474"/>
      <c r="L387" s="477"/>
      <c r="M387" s="476"/>
      <c r="N387" s="477"/>
      <c r="O387" s="478"/>
      <c r="P387" s="479"/>
      <c r="Q387" s="479"/>
      <c r="R387" s="479"/>
      <c r="S387" s="479"/>
      <c r="T387" s="479"/>
      <c r="U387" s="479"/>
      <c r="V387" s="479"/>
      <c r="W387" s="479"/>
      <c r="X387" s="479"/>
      <c r="Y387" s="479"/>
      <c r="Z387" s="479"/>
      <c r="AA387" s="479"/>
      <c r="AB387" s="479"/>
      <c r="AC387" s="479"/>
      <c r="AD387" s="479"/>
      <c r="AE387" s="479"/>
      <c r="AF387" s="479"/>
      <c r="AG387" s="483"/>
      <c r="AH387" s="483"/>
      <c r="AI387" s="479"/>
      <c r="AJ387" s="497"/>
      <c r="AK387" s="497"/>
      <c r="AL387" s="498"/>
      <c r="AM387" s="483"/>
      <c r="AN387" s="484"/>
      <c r="AO387" s="485"/>
      <c r="AP387" s="485"/>
      <c r="AQ387" s="485"/>
      <c r="AR387" s="485"/>
      <c r="AS387" s="485"/>
      <c r="AT387" s="477"/>
      <c r="AU387" s="477"/>
      <c r="AV387" s="477"/>
      <c r="AW387" s="477"/>
      <c r="AX387" s="477"/>
      <c r="AY387" s="477"/>
      <c r="AZ387" s="477"/>
      <c r="BA387" s="477"/>
      <c r="BB387" s="472"/>
      <c r="BC387" s="477"/>
      <c r="BD387" s="477"/>
      <c r="BE387" s="477"/>
      <c r="BF387" s="477"/>
      <c r="BG387" s="477"/>
      <c r="BH387" s="477"/>
      <c r="BI387" s="477"/>
      <c r="BJ387" s="477"/>
      <c r="BK387" s="477"/>
      <c r="BL387" s="477"/>
      <c r="BM387" s="477"/>
      <c r="BN387" s="477"/>
      <c r="BO387" s="477"/>
      <c r="BP387" s="477"/>
      <c r="BQ387" s="477"/>
      <c r="BR387" s="477"/>
      <c r="BS387" s="477"/>
      <c r="BT387" s="477"/>
      <c r="BU387" s="477"/>
      <c r="BV387" s="477"/>
      <c r="BW387" s="477"/>
      <c r="BX387" s="477"/>
      <c r="BY387" s="477"/>
      <c r="BZ387" s="477"/>
      <c r="CA387" s="477"/>
      <c r="CB387" s="477"/>
      <c r="CC387" s="477"/>
      <c r="CD387" s="477"/>
      <c r="CE387" s="477"/>
      <c r="CF387" s="477"/>
      <c r="CG387" s="477"/>
      <c r="CH387" s="477"/>
      <c r="CI387" s="477"/>
      <c r="CJ387" s="477"/>
      <c r="CK387" s="477"/>
      <c r="CL387" s="477"/>
      <c r="CM387" s="477"/>
      <c r="CN387" s="477"/>
      <c r="CO387" s="477"/>
      <c r="CP387" s="477"/>
      <c r="CQ387" s="477"/>
      <c r="CR387" s="477"/>
      <c r="CS387" s="477"/>
      <c r="CT387" s="477"/>
      <c r="CU387" s="477"/>
      <c r="CV387" s="477"/>
      <c r="CW387" s="477"/>
      <c r="CX387" s="488"/>
      <c r="CY387" s="477"/>
      <c r="CZ387" s="488"/>
      <c r="DA387" s="477"/>
      <c r="DB387" s="477"/>
      <c r="DC387" s="477"/>
      <c r="DD387" s="477"/>
      <c r="DE387" s="477"/>
      <c r="DF387" s="488"/>
      <c r="DG387" s="477"/>
      <c r="DH387" s="477"/>
      <c r="DI387" s="477"/>
      <c r="DJ387" s="477"/>
      <c r="DK387" s="477"/>
      <c r="DL387" s="477"/>
      <c r="DM387" s="477"/>
      <c r="DP387" s="476"/>
      <c r="DQ387" s="476"/>
      <c r="DR387" s="492"/>
      <c r="DS387" s="476"/>
      <c r="DT387" s="476"/>
      <c r="DV387" s="492"/>
      <c r="DW387" s="492"/>
      <c r="DX387" s="492"/>
      <c r="DY387" s="492"/>
      <c r="DZ387" s="492"/>
      <c r="EA387" s="492"/>
      <c r="EB387" s="492"/>
      <c r="EE387" s="477"/>
      <c r="EF387" s="477"/>
      <c r="EG387" s="477"/>
      <c r="EH387" s="477"/>
      <c r="EI387" s="477"/>
      <c r="EJ387" s="477"/>
      <c r="EK387" s="477"/>
      <c r="EL387" s="477"/>
      <c r="EM387" s="477"/>
      <c r="EN387" s="477"/>
      <c r="EO387" s="477"/>
      <c r="EP387" s="477"/>
      <c r="EQ387" s="477"/>
      <c r="ER387" s="477"/>
      <c r="ES387" s="477"/>
      <c r="ET387" s="477"/>
      <c r="EU387" s="493"/>
      <c r="EV387" s="494"/>
      <c r="EW387" s="494"/>
      <c r="EX387" s="495"/>
      <c r="EY387" s="494"/>
      <c r="EZ387" s="494"/>
      <c r="FA387" s="494"/>
      <c r="FB387" s="494"/>
      <c r="FC387" s="494"/>
    </row>
    <row r="388" spans="1:1108" s="88" customFormat="1">
      <c r="A388" s="135"/>
      <c r="B388" s="496"/>
      <c r="C388" s="472"/>
      <c r="D388" s="73"/>
      <c r="E388" s="73"/>
      <c r="F388" s="264"/>
      <c r="G388" s="73"/>
      <c r="H388" s="73"/>
      <c r="I388" s="73"/>
      <c r="J388" s="500"/>
      <c r="K388" s="474"/>
      <c r="L388" s="477"/>
      <c r="M388" s="476"/>
      <c r="N388" s="477"/>
      <c r="O388" s="478"/>
      <c r="P388" s="479"/>
      <c r="Q388" s="479"/>
      <c r="R388" s="479"/>
      <c r="S388" s="479"/>
      <c r="T388" s="479"/>
      <c r="U388" s="479"/>
      <c r="V388" s="479"/>
      <c r="W388" s="479"/>
      <c r="X388" s="479"/>
      <c r="Y388" s="479"/>
      <c r="Z388" s="479"/>
      <c r="AA388" s="479"/>
      <c r="AB388" s="479"/>
      <c r="AC388" s="479"/>
      <c r="AD388" s="479"/>
      <c r="AE388" s="479"/>
      <c r="AF388" s="479"/>
      <c r="AG388" s="483"/>
      <c r="AH388" s="483"/>
      <c r="AI388" s="479"/>
      <c r="AJ388" s="497"/>
      <c r="AK388" s="497"/>
      <c r="AL388" s="498"/>
      <c r="AM388" s="483"/>
      <c r="AN388" s="484"/>
      <c r="AO388" s="485"/>
      <c r="AP388" s="485"/>
      <c r="AQ388" s="485"/>
      <c r="AR388" s="485"/>
      <c r="AS388" s="485"/>
      <c r="AT388" s="477"/>
      <c r="AU388" s="477"/>
      <c r="AV388" s="477"/>
      <c r="AW388" s="477"/>
      <c r="AX388" s="477"/>
      <c r="AY388" s="477"/>
      <c r="AZ388" s="477"/>
      <c r="BA388" s="477"/>
      <c r="BB388" s="472"/>
      <c r="BC388" s="477"/>
      <c r="BD388" s="477"/>
      <c r="BE388" s="477"/>
      <c r="BF388" s="477"/>
      <c r="BG388" s="477"/>
      <c r="BH388" s="477"/>
      <c r="BI388" s="477"/>
      <c r="BJ388" s="477"/>
      <c r="BK388" s="477"/>
      <c r="BL388" s="477"/>
      <c r="BM388" s="477"/>
      <c r="BN388" s="477"/>
      <c r="BO388" s="477"/>
      <c r="BP388" s="477"/>
      <c r="BQ388" s="477"/>
      <c r="BR388" s="477"/>
      <c r="BS388" s="477"/>
      <c r="BT388" s="477"/>
      <c r="BU388" s="477"/>
      <c r="BV388" s="477"/>
      <c r="BW388" s="477"/>
      <c r="BX388" s="477"/>
      <c r="BY388" s="477"/>
      <c r="BZ388" s="477"/>
      <c r="CA388" s="477"/>
      <c r="CB388" s="477"/>
      <c r="CC388" s="477"/>
      <c r="CD388" s="477"/>
      <c r="CE388" s="477"/>
      <c r="CF388" s="477"/>
      <c r="CG388" s="477"/>
      <c r="CH388" s="477"/>
      <c r="CI388" s="477"/>
      <c r="CJ388" s="477"/>
      <c r="CK388" s="477"/>
      <c r="CL388" s="477"/>
      <c r="CM388" s="477"/>
      <c r="CN388" s="477"/>
      <c r="CO388" s="477"/>
      <c r="CP388" s="477"/>
      <c r="CQ388" s="477"/>
      <c r="CR388" s="477"/>
      <c r="CS388" s="477"/>
      <c r="CT388" s="477"/>
      <c r="CU388" s="477"/>
      <c r="CV388" s="477"/>
      <c r="CW388" s="477"/>
      <c r="CX388" s="488"/>
      <c r="CY388" s="477"/>
      <c r="CZ388" s="488"/>
      <c r="DA388" s="477"/>
      <c r="DB388" s="477"/>
      <c r="DC388" s="477"/>
      <c r="DD388" s="477"/>
      <c r="DE388" s="477"/>
      <c r="DF388" s="488"/>
      <c r="DG388" s="477"/>
      <c r="DH388" s="477"/>
      <c r="DI388" s="477"/>
      <c r="DJ388" s="477"/>
      <c r="DK388" s="477"/>
      <c r="DL388" s="477"/>
      <c r="DM388" s="477"/>
      <c r="DP388" s="476"/>
      <c r="DQ388" s="476"/>
      <c r="DR388" s="492"/>
      <c r="DS388" s="476"/>
      <c r="DT388" s="476"/>
      <c r="DV388" s="492"/>
      <c r="DW388" s="492"/>
      <c r="DX388" s="492"/>
      <c r="DY388" s="492"/>
      <c r="DZ388" s="492"/>
      <c r="EA388" s="492"/>
      <c r="EB388" s="492"/>
      <c r="EE388" s="477"/>
      <c r="EF388" s="477"/>
      <c r="EG388" s="477"/>
      <c r="EH388" s="477"/>
      <c r="EI388" s="477"/>
      <c r="EJ388" s="477"/>
      <c r="EK388" s="477"/>
      <c r="EL388" s="477"/>
      <c r="EM388" s="477"/>
      <c r="EN388" s="477"/>
      <c r="EO388" s="477"/>
      <c r="EP388" s="477"/>
      <c r="EQ388" s="477"/>
      <c r="ER388" s="477"/>
      <c r="ES388" s="477"/>
      <c r="ET388" s="477"/>
      <c r="EU388" s="493"/>
      <c r="EV388" s="494"/>
      <c r="EW388" s="494"/>
      <c r="EX388" s="495"/>
      <c r="EY388" s="494"/>
      <c r="EZ388" s="494"/>
      <c r="FA388" s="494"/>
      <c r="FB388" s="494"/>
      <c r="FC388" s="494"/>
      <c r="FE388" s="521"/>
      <c r="FF388" s="522"/>
      <c r="FG388" s="521"/>
    </row>
    <row r="389" spans="1:1108" s="88" customFormat="1">
      <c r="A389" s="135"/>
      <c r="B389" s="496"/>
      <c r="C389" s="472"/>
      <c r="D389" s="73"/>
      <c r="E389" s="73"/>
      <c r="F389" s="264"/>
      <c r="G389" s="73"/>
      <c r="H389" s="73"/>
      <c r="I389" s="73"/>
      <c r="J389" s="500"/>
      <c r="K389" s="474"/>
      <c r="L389" s="477"/>
      <c r="M389" s="476"/>
      <c r="N389" s="477"/>
      <c r="O389" s="478"/>
      <c r="P389" s="479"/>
      <c r="Q389" s="479"/>
      <c r="R389" s="479"/>
      <c r="S389" s="479"/>
      <c r="T389" s="479"/>
      <c r="U389" s="479"/>
      <c r="V389" s="479"/>
      <c r="W389" s="479"/>
      <c r="X389" s="479"/>
      <c r="Y389" s="479"/>
      <c r="Z389" s="479"/>
      <c r="AA389" s="479"/>
      <c r="AB389" s="479"/>
      <c r="AC389" s="479"/>
      <c r="AD389" s="479"/>
      <c r="AE389" s="479"/>
      <c r="AF389" s="479"/>
      <c r="AG389" s="483"/>
      <c r="AH389" s="483"/>
      <c r="AI389" s="479"/>
      <c r="AJ389" s="497"/>
      <c r="AK389" s="497"/>
      <c r="AL389" s="498"/>
      <c r="AM389" s="483"/>
      <c r="AN389" s="484"/>
      <c r="AO389" s="485"/>
      <c r="AP389" s="485"/>
      <c r="AQ389" s="485"/>
      <c r="AR389" s="485"/>
      <c r="AS389" s="485"/>
      <c r="AT389" s="477"/>
      <c r="AU389" s="477"/>
      <c r="AV389" s="477"/>
      <c r="AW389" s="477"/>
      <c r="AX389" s="477"/>
      <c r="AY389" s="477"/>
      <c r="AZ389" s="477"/>
      <c r="BA389" s="477"/>
      <c r="BB389" s="472"/>
      <c r="BC389" s="477"/>
      <c r="BD389" s="477"/>
      <c r="BE389" s="477"/>
      <c r="BF389" s="477"/>
      <c r="BG389" s="477"/>
      <c r="BH389" s="477"/>
      <c r="BI389" s="477"/>
      <c r="BJ389" s="477"/>
      <c r="BK389" s="477"/>
      <c r="BL389" s="477"/>
      <c r="BM389" s="477"/>
      <c r="BN389" s="477"/>
      <c r="BO389" s="477"/>
      <c r="BP389" s="477"/>
      <c r="BQ389" s="477"/>
      <c r="BR389" s="477"/>
      <c r="BS389" s="477"/>
      <c r="BT389" s="477"/>
      <c r="BU389" s="477"/>
      <c r="BV389" s="477"/>
      <c r="BW389" s="477"/>
      <c r="BX389" s="477"/>
      <c r="BY389" s="477"/>
      <c r="BZ389" s="477"/>
      <c r="CA389" s="477"/>
      <c r="CB389" s="477"/>
      <c r="CC389" s="477"/>
      <c r="CD389" s="477"/>
      <c r="CE389" s="477"/>
      <c r="CF389" s="477"/>
      <c r="CG389" s="477"/>
      <c r="CH389" s="477"/>
      <c r="CI389" s="477"/>
      <c r="CJ389" s="477"/>
      <c r="CK389" s="477"/>
      <c r="CL389" s="477"/>
      <c r="CM389" s="477"/>
      <c r="CN389" s="477"/>
      <c r="CO389" s="477"/>
      <c r="CP389" s="477"/>
      <c r="CQ389" s="477"/>
      <c r="CR389" s="477"/>
      <c r="CS389" s="477"/>
      <c r="CT389" s="477"/>
      <c r="CU389" s="477"/>
      <c r="CV389" s="477"/>
      <c r="CW389" s="477"/>
      <c r="CX389" s="488"/>
      <c r="CY389" s="477"/>
      <c r="CZ389" s="488"/>
      <c r="DA389" s="477"/>
      <c r="DB389" s="477"/>
      <c r="DC389" s="477"/>
      <c r="DD389" s="477"/>
      <c r="DE389" s="477"/>
      <c r="DF389" s="488"/>
      <c r="DG389" s="477"/>
      <c r="DH389" s="477"/>
      <c r="DI389" s="477"/>
      <c r="DJ389" s="477"/>
      <c r="DK389" s="477"/>
      <c r="DL389" s="477"/>
      <c r="DM389" s="477"/>
      <c r="DP389" s="476"/>
      <c r="DQ389" s="476"/>
      <c r="DR389" s="492"/>
      <c r="DS389" s="476"/>
      <c r="DT389" s="476"/>
      <c r="DV389" s="492"/>
      <c r="DW389" s="492"/>
      <c r="DX389" s="492"/>
      <c r="DY389" s="492"/>
      <c r="DZ389" s="492"/>
      <c r="EA389" s="492"/>
      <c r="EB389" s="492"/>
      <c r="EE389" s="477"/>
      <c r="EF389" s="477"/>
      <c r="EG389" s="477"/>
      <c r="EH389" s="477"/>
      <c r="EI389" s="477"/>
      <c r="EJ389" s="477"/>
      <c r="EK389" s="477"/>
      <c r="EL389" s="477"/>
      <c r="EM389" s="477"/>
      <c r="EN389" s="477"/>
      <c r="EO389" s="477"/>
      <c r="EP389" s="477"/>
      <c r="EQ389" s="477"/>
      <c r="ER389" s="477"/>
      <c r="ES389" s="477"/>
      <c r="ET389" s="477"/>
      <c r="EU389" s="493"/>
      <c r="EV389" s="494"/>
      <c r="EW389" s="494"/>
      <c r="EX389" s="495"/>
      <c r="EY389" s="494"/>
      <c r="EZ389" s="494"/>
      <c r="FA389" s="494"/>
      <c r="FB389" s="494"/>
      <c r="FC389" s="494"/>
      <c r="FE389" s="521"/>
      <c r="FF389" s="522"/>
      <c r="FG389" s="521"/>
      <c r="FK389" s="10"/>
      <c r="FL389" s="10"/>
      <c r="FM389" s="10"/>
      <c r="FN389" s="10"/>
      <c r="FO389" s="10"/>
      <c r="FP389" s="10"/>
      <c r="FQ389" s="10"/>
      <c r="FR389" s="10"/>
      <c r="FS389" s="10"/>
      <c r="FT389" s="10"/>
      <c r="FU389" s="10"/>
      <c r="FV389" s="10"/>
      <c r="FW389" s="10"/>
      <c r="FX389" s="10"/>
      <c r="FY389" s="10"/>
      <c r="FZ389" s="10"/>
      <c r="GA389" s="10"/>
      <c r="GB389" s="10"/>
      <c r="GC389" s="10"/>
      <c r="GD389" s="10"/>
      <c r="GE389" s="10"/>
      <c r="GF389" s="10"/>
      <c r="GG389" s="10"/>
      <c r="GH389" s="10"/>
      <c r="GI389" s="10"/>
      <c r="GJ389" s="10"/>
      <c r="GK389" s="10"/>
      <c r="GL389" s="10"/>
      <c r="GM389" s="10"/>
      <c r="GN389" s="10"/>
      <c r="GO389" s="10"/>
      <c r="GP389" s="10"/>
      <c r="GQ389" s="10"/>
      <c r="GR389" s="10"/>
      <c r="GS389" s="10"/>
      <c r="GT389" s="10"/>
      <c r="GU389" s="10"/>
      <c r="GV389" s="10"/>
      <c r="GW389" s="10"/>
      <c r="GX389" s="10"/>
      <c r="GY389" s="10"/>
      <c r="GZ389" s="10"/>
      <c r="HA389" s="10"/>
      <c r="HB389" s="10"/>
      <c r="HC389" s="10"/>
      <c r="HD389" s="10"/>
      <c r="HE389" s="10"/>
      <c r="HF389" s="10"/>
      <c r="HG389" s="10"/>
      <c r="HH389" s="10"/>
      <c r="HI389" s="10"/>
      <c r="HJ389" s="10"/>
      <c r="HK389" s="10"/>
      <c r="HL389" s="10"/>
      <c r="HM389" s="10"/>
      <c r="HN389" s="10"/>
      <c r="HO389" s="10"/>
      <c r="HP389" s="10"/>
      <c r="HQ389" s="10"/>
      <c r="HR389" s="10"/>
      <c r="HS389" s="10"/>
      <c r="HT389" s="10"/>
      <c r="HU389" s="10"/>
      <c r="HV389" s="10"/>
      <c r="HW389" s="10"/>
      <c r="HX389" s="10"/>
      <c r="HY389" s="10"/>
      <c r="HZ389" s="10"/>
      <c r="IA389" s="10"/>
      <c r="IB389" s="10"/>
      <c r="IC389" s="10"/>
      <c r="ID389" s="10"/>
      <c r="IE389" s="10"/>
      <c r="IF389" s="10"/>
      <c r="IG389" s="10"/>
      <c r="IH389" s="10"/>
      <c r="II389" s="10"/>
      <c r="IJ389" s="10"/>
      <c r="IK389" s="10"/>
      <c r="IL389" s="10"/>
      <c r="IM389" s="10"/>
      <c r="IN389" s="10"/>
      <c r="IO389" s="10"/>
      <c r="IP389" s="10"/>
      <c r="IQ389" s="10"/>
      <c r="IR389" s="10"/>
      <c r="IS389" s="10"/>
      <c r="IT389" s="10"/>
      <c r="IU389" s="10"/>
      <c r="IV389" s="10"/>
      <c r="IW389" s="10"/>
      <c r="IX389" s="10"/>
      <c r="IY389" s="10"/>
      <c r="IZ389" s="10"/>
      <c r="JA389" s="10"/>
      <c r="JB389" s="10"/>
      <c r="JC389" s="10"/>
      <c r="JD389" s="10"/>
      <c r="JE389" s="10"/>
      <c r="JF389" s="10"/>
      <c r="JG389" s="10"/>
      <c r="JH389" s="10"/>
      <c r="JI389" s="10"/>
      <c r="JJ389" s="10"/>
      <c r="JK389" s="10"/>
      <c r="JL389" s="10"/>
      <c r="JM389" s="10"/>
      <c r="JN389" s="10"/>
      <c r="JO389" s="10"/>
      <c r="JP389" s="10"/>
      <c r="JQ389" s="10"/>
      <c r="JR389" s="10"/>
      <c r="JS389" s="10"/>
      <c r="JT389" s="10"/>
      <c r="JU389" s="10"/>
      <c r="JV389" s="10"/>
      <c r="JW389" s="10"/>
      <c r="JX389" s="10"/>
      <c r="JY389" s="10"/>
      <c r="JZ389" s="10"/>
      <c r="KA389" s="10"/>
      <c r="KB389" s="10"/>
      <c r="KC389" s="10"/>
      <c r="KD389" s="10"/>
      <c r="KE389" s="10"/>
      <c r="KF389" s="10"/>
      <c r="KG389" s="10"/>
      <c r="KH389" s="10"/>
      <c r="KI389" s="10"/>
      <c r="KJ389" s="10"/>
      <c r="KK389" s="10"/>
      <c r="KL389" s="10"/>
      <c r="KM389" s="10"/>
      <c r="KN389" s="10"/>
      <c r="KO389" s="10"/>
      <c r="KP389" s="10"/>
      <c r="KQ389" s="10"/>
      <c r="KR389" s="10"/>
      <c r="KS389" s="10"/>
      <c r="KT389" s="10"/>
      <c r="KU389" s="10"/>
      <c r="KV389" s="10"/>
      <c r="KW389" s="10"/>
      <c r="KX389" s="10"/>
      <c r="KY389" s="10"/>
      <c r="KZ389" s="10"/>
      <c r="LA389" s="10"/>
      <c r="LB389" s="10"/>
      <c r="LC389" s="10"/>
      <c r="LD389" s="10"/>
      <c r="LE389" s="10"/>
      <c r="LF389" s="10"/>
      <c r="LG389" s="10"/>
      <c r="LH389" s="10"/>
      <c r="LI389" s="10"/>
      <c r="LJ389" s="10"/>
      <c r="LK389" s="10"/>
      <c r="LL389" s="10"/>
      <c r="LM389" s="10"/>
      <c r="LN389" s="10"/>
      <c r="LO389" s="10"/>
      <c r="LP389" s="10"/>
      <c r="LQ389" s="10"/>
      <c r="LR389" s="10"/>
      <c r="LS389" s="10"/>
      <c r="LT389" s="10"/>
      <c r="LU389" s="10"/>
      <c r="LV389" s="10"/>
      <c r="LW389" s="10"/>
      <c r="LX389" s="10"/>
      <c r="LY389" s="10"/>
      <c r="LZ389" s="10"/>
      <c r="MA389" s="10"/>
      <c r="MB389" s="10"/>
      <c r="MC389" s="10"/>
      <c r="MD389" s="10"/>
      <c r="ME389" s="10"/>
      <c r="MF389" s="10"/>
      <c r="MG389" s="10"/>
      <c r="MH389" s="10"/>
      <c r="MI389" s="10"/>
      <c r="MJ389" s="10"/>
      <c r="MK389" s="10"/>
      <c r="ML389" s="10"/>
      <c r="MM389" s="10"/>
      <c r="MN389" s="10"/>
      <c r="MO389" s="10"/>
      <c r="MP389" s="10"/>
      <c r="MQ389" s="10"/>
      <c r="MR389" s="10"/>
      <c r="MS389" s="10"/>
      <c r="MT389" s="10"/>
      <c r="MU389" s="10"/>
      <c r="MV389" s="10"/>
      <c r="MW389" s="10"/>
      <c r="MX389" s="10"/>
      <c r="MY389" s="10"/>
      <c r="MZ389" s="10"/>
      <c r="NA389" s="10"/>
      <c r="NB389" s="10"/>
      <c r="NC389" s="10"/>
      <c r="ND389" s="10"/>
      <c r="NE389" s="10"/>
      <c r="NF389" s="10"/>
      <c r="NG389" s="10"/>
      <c r="NH389" s="10"/>
      <c r="NI389" s="10"/>
      <c r="NJ389" s="10"/>
      <c r="NK389" s="10"/>
      <c r="NL389" s="10"/>
      <c r="NM389" s="10"/>
      <c r="NN389" s="10"/>
      <c r="NO389" s="10"/>
      <c r="NP389" s="10"/>
      <c r="NQ389" s="10"/>
      <c r="NR389" s="10"/>
      <c r="NS389" s="10"/>
      <c r="NT389" s="10"/>
      <c r="NU389" s="10"/>
      <c r="NV389" s="10"/>
      <c r="NW389" s="10"/>
      <c r="NX389" s="10"/>
      <c r="NY389" s="10"/>
      <c r="NZ389" s="10"/>
      <c r="OA389" s="10"/>
      <c r="OB389" s="10"/>
      <c r="OC389" s="10"/>
      <c r="OD389" s="10"/>
      <c r="OE389" s="10"/>
      <c r="OF389" s="10"/>
      <c r="OG389" s="10"/>
      <c r="OH389" s="10"/>
      <c r="OI389" s="10"/>
      <c r="OJ389" s="10"/>
      <c r="OK389" s="10"/>
      <c r="OL389" s="10"/>
      <c r="OM389" s="10"/>
      <c r="ON389" s="10"/>
      <c r="OO389" s="10"/>
      <c r="OP389" s="10"/>
      <c r="OQ389" s="10"/>
      <c r="OR389" s="10"/>
      <c r="OS389" s="10"/>
      <c r="OT389" s="10"/>
      <c r="OU389" s="10"/>
      <c r="OV389" s="10"/>
      <c r="OW389" s="10"/>
      <c r="OX389" s="10"/>
      <c r="OY389" s="10"/>
      <c r="OZ389" s="10"/>
      <c r="PA389" s="10"/>
      <c r="PB389" s="10"/>
      <c r="PC389" s="10"/>
      <c r="PD389" s="10"/>
      <c r="PE389" s="10"/>
      <c r="PF389" s="10"/>
      <c r="PG389" s="10"/>
      <c r="PH389" s="10"/>
      <c r="PI389" s="10"/>
      <c r="PJ389" s="10"/>
      <c r="PK389" s="10"/>
      <c r="PL389" s="10"/>
      <c r="PM389" s="10"/>
      <c r="PN389" s="10"/>
      <c r="PO389" s="10"/>
      <c r="PP389" s="10"/>
      <c r="PQ389" s="10"/>
      <c r="PR389" s="10"/>
      <c r="PS389" s="10"/>
      <c r="PT389" s="10"/>
      <c r="PU389" s="10"/>
      <c r="PV389" s="10"/>
      <c r="PW389" s="10"/>
      <c r="PX389" s="10"/>
      <c r="PY389" s="10"/>
      <c r="PZ389" s="10"/>
      <c r="QA389" s="10"/>
      <c r="QB389" s="10"/>
      <c r="QC389" s="10"/>
      <c r="QD389" s="10"/>
      <c r="QE389" s="10"/>
      <c r="QF389" s="10"/>
      <c r="QG389" s="10"/>
      <c r="QH389" s="10"/>
      <c r="QI389" s="10"/>
      <c r="QJ389" s="10"/>
      <c r="QK389" s="10"/>
      <c r="QL389" s="10"/>
      <c r="QM389" s="10"/>
      <c r="QN389" s="10"/>
      <c r="QO389" s="10"/>
      <c r="QP389" s="10"/>
      <c r="QQ389" s="10"/>
      <c r="QR389" s="10"/>
      <c r="QS389" s="10"/>
      <c r="QT389" s="10"/>
      <c r="QU389" s="10"/>
      <c r="QV389" s="10"/>
      <c r="QW389" s="10"/>
      <c r="QX389" s="10"/>
      <c r="QY389" s="10"/>
      <c r="QZ389" s="10"/>
      <c r="RA389" s="10"/>
      <c r="RB389" s="10"/>
      <c r="RC389" s="10"/>
      <c r="RD389" s="10"/>
      <c r="RE389" s="10"/>
      <c r="RF389" s="10"/>
      <c r="RG389" s="10"/>
      <c r="RH389" s="10"/>
      <c r="RI389" s="10"/>
      <c r="RJ389" s="10"/>
      <c r="RK389" s="10"/>
      <c r="RL389" s="10"/>
      <c r="RM389" s="10"/>
      <c r="RN389" s="10"/>
      <c r="RO389" s="10"/>
      <c r="RP389" s="10"/>
      <c r="RQ389" s="10"/>
      <c r="RR389" s="10"/>
      <c r="RS389" s="10"/>
      <c r="RT389" s="10"/>
      <c r="RU389" s="10"/>
      <c r="RV389" s="10"/>
      <c r="RW389" s="10"/>
      <c r="RX389" s="10"/>
      <c r="RY389" s="10"/>
      <c r="RZ389" s="10"/>
      <c r="SA389" s="10"/>
      <c r="SB389" s="10"/>
      <c r="SC389" s="10"/>
      <c r="SD389" s="10"/>
      <c r="SE389" s="10"/>
      <c r="SF389" s="10"/>
      <c r="SG389" s="10"/>
      <c r="SH389" s="10"/>
      <c r="SI389" s="10"/>
      <c r="SJ389" s="10"/>
      <c r="SK389" s="10"/>
      <c r="SL389" s="10"/>
      <c r="SM389" s="10"/>
      <c r="SN389" s="10"/>
      <c r="SO389" s="10"/>
      <c r="SP389" s="10"/>
      <c r="SQ389" s="10"/>
      <c r="SR389" s="10"/>
      <c r="SS389" s="10"/>
      <c r="ST389" s="10"/>
      <c r="SU389" s="10"/>
      <c r="SV389" s="10"/>
      <c r="SW389" s="10"/>
      <c r="SX389" s="10"/>
      <c r="SY389" s="10"/>
      <c r="SZ389" s="10"/>
      <c r="TA389" s="10"/>
      <c r="TB389" s="10"/>
      <c r="TC389" s="10"/>
      <c r="TD389" s="10"/>
      <c r="TE389" s="10"/>
      <c r="TF389" s="10"/>
      <c r="TG389" s="10"/>
      <c r="TH389" s="10"/>
      <c r="TI389" s="10"/>
      <c r="TJ389" s="10"/>
      <c r="TK389" s="10"/>
      <c r="TL389" s="10"/>
      <c r="TM389" s="10"/>
      <c r="TN389" s="10"/>
      <c r="TO389" s="10"/>
      <c r="TP389" s="10"/>
      <c r="TQ389" s="10"/>
      <c r="TR389" s="10"/>
      <c r="TS389" s="10"/>
      <c r="TT389" s="10"/>
      <c r="TU389" s="10"/>
      <c r="TV389" s="10"/>
      <c r="TW389" s="10"/>
      <c r="TX389" s="10"/>
      <c r="TY389" s="10"/>
      <c r="TZ389" s="10"/>
      <c r="UA389" s="10"/>
      <c r="UB389" s="10"/>
      <c r="UC389" s="10"/>
      <c r="UD389" s="10"/>
      <c r="UE389" s="10"/>
      <c r="UF389" s="10"/>
      <c r="UG389" s="10"/>
      <c r="UH389" s="10"/>
      <c r="UI389" s="10"/>
      <c r="UJ389" s="10"/>
      <c r="UK389" s="10"/>
      <c r="UL389" s="10"/>
      <c r="UM389" s="10"/>
      <c r="UN389" s="10"/>
      <c r="UO389" s="10"/>
      <c r="UP389" s="10"/>
      <c r="UQ389" s="10"/>
      <c r="UR389" s="10"/>
      <c r="US389" s="10"/>
      <c r="UT389" s="10"/>
      <c r="UU389" s="10"/>
      <c r="UV389" s="10"/>
      <c r="UW389" s="10"/>
      <c r="UX389" s="10"/>
      <c r="UY389" s="10"/>
      <c r="UZ389" s="10"/>
      <c r="VA389" s="10"/>
      <c r="VB389" s="10"/>
      <c r="VC389" s="10"/>
      <c r="VD389" s="10"/>
      <c r="VE389" s="10"/>
      <c r="VF389" s="10"/>
      <c r="VG389" s="10"/>
      <c r="VH389" s="10"/>
      <c r="VI389" s="10"/>
      <c r="VJ389" s="10"/>
      <c r="VK389" s="10"/>
      <c r="VL389" s="10"/>
      <c r="VM389" s="10"/>
      <c r="VN389" s="10"/>
      <c r="VO389" s="10"/>
      <c r="VP389" s="10"/>
      <c r="VQ389" s="10"/>
      <c r="VR389" s="10"/>
      <c r="VS389" s="10"/>
      <c r="VT389" s="10"/>
      <c r="VU389" s="10"/>
      <c r="VV389" s="10"/>
      <c r="VW389" s="10"/>
      <c r="VX389" s="10"/>
      <c r="VY389" s="10"/>
      <c r="VZ389" s="10"/>
      <c r="WA389" s="10"/>
      <c r="WB389" s="10"/>
      <c r="WC389" s="10"/>
      <c r="WD389" s="10"/>
      <c r="WE389" s="10"/>
      <c r="WF389" s="10"/>
      <c r="WG389" s="10"/>
      <c r="WH389" s="10"/>
      <c r="WI389" s="10"/>
      <c r="WJ389" s="10"/>
      <c r="WK389" s="10"/>
      <c r="WL389" s="10"/>
      <c r="WM389" s="10"/>
      <c r="WN389" s="10"/>
      <c r="WO389" s="10"/>
      <c r="WP389" s="10"/>
      <c r="WQ389" s="10"/>
      <c r="WR389" s="10"/>
      <c r="WS389" s="10"/>
      <c r="WT389" s="10"/>
      <c r="WU389" s="10"/>
      <c r="WV389" s="10"/>
      <c r="WW389" s="10"/>
      <c r="WX389" s="10"/>
      <c r="WY389" s="10"/>
      <c r="WZ389" s="10"/>
      <c r="XA389" s="10"/>
      <c r="XB389" s="10"/>
      <c r="XC389" s="10"/>
      <c r="XD389" s="10"/>
      <c r="XE389" s="10"/>
      <c r="XF389" s="10"/>
      <c r="XG389" s="10"/>
      <c r="XH389" s="10"/>
      <c r="XI389" s="10"/>
      <c r="XJ389" s="10"/>
      <c r="XK389" s="10"/>
      <c r="XL389" s="10"/>
      <c r="XM389" s="10"/>
      <c r="XN389" s="10"/>
      <c r="XO389" s="10"/>
      <c r="XP389" s="10"/>
      <c r="XQ389" s="10"/>
      <c r="XR389" s="10"/>
      <c r="XS389" s="10"/>
      <c r="XT389" s="10"/>
      <c r="XU389" s="10"/>
      <c r="XV389" s="10"/>
      <c r="XW389" s="10"/>
      <c r="XX389" s="10"/>
      <c r="XY389" s="10"/>
      <c r="XZ389" s="10"/>
      <c r="YA389" s="10"/>
      <c r="YB389" s="10"/>
      <c r="YC389" s="10"/>
      <c r="YD389" s="10"/>
      <c r="YE389" s="10"/>
      <c r="YF389" s="10"/>
      <c r="YG389" s="10"/>
      <c r="YH389" s="10"/>
      <c r="YI389" s="10"/>
      <c r="YJ389" s="10"/>
      <c r="YK389" s="10"/>
      <c r="YL389" s="10"/>
      <c r="YM389" s="10"/>
      <c r="YN389" s="10"/>
      <c r="YO389" s="10"/>
      <c r="YP389" s="10"/>
      <c r="YQ389" s="10"/>
      <c r="YR389" s="10"/>
      <c r="YS389" s="10"/>
      <c r="YT389" s="10"/>
      <c r="YU389" s="10"/>
      <c r="YV389" s="10"/>
      <c r="YW389" s="10"/>
      <c r="YX389" s="10"/>
      <c r="YY389" s="10"/>
      <c r="YZ389" s="10"/>
      <c r="ZA389" s="10"/>
      <c r="ZB389" s="10"/>
      <c r="ZC389" s="10"/>
      <c r="ZD389" s="10"/>
      <c r="ZE389" s="10"/>
      <c r="ZF389" s="10"/>
      <c r="ZG389" s="10"/>
      <c r="ZH389" s="10"/>
      <c r="ZI389" s="10"/>
      <c r="ZJ389" s="10"/>
      <c r="ZK389" s="10"/>
      <c r="ZL389" s="10"/>
      <c r="ZM389" s="10"/>
      <c r="ZN389" s="10"/>
      <c r="ZO389" s="10"/>
      <c r="ZP389" s="10"/>
      <c r="ZQ389" s="10"/>
      <c r="ZR389" s="10"/>
      <c r="ZS389" s="10"/>
      <c r="ZT389" s="10"/>
      <c r="ZU389" s="10"/>
      <c r="ZV389" s="10"/>
      <c r="ZW389" s="10"/>
      <c r="ZX389" s="10"/>
      <c r="ZY389" s="10"/>
      <c r="ZZ389" s="10"/>
      <c r="AAA389" s="10"/>
      <c r="AAB389" s="10"/>
      <c r="AAC389" s="10"/>
      <c r="AAD389" s="10"/>
      <c r="AAE389" s="10"/>
      <c r="AAF389" s="10"/>
      <c r="AAG389" s="10"/>
      <c r="AAH389" s="10"/>
      <c r="AAI389" s="10"/>
      <c r="AAJ389" s="10"/>
      <c r="AAK389" s="10"/>
      <c r="AAL389" s="10"/>
      <c r="AAM389" s="10"/>
      <c r="AAN389" s="10"/>
      <c r="AAO389" s="10"/>
      <c r="AAP389" s="10"/>
      <c r="AAQ389" s="10"/>
      <c r="AAR389" s="10"/>
      <c r="AAS389" s="10"/>
      <c r="AAT389" s="10"/>
      <c r="AAU389" s="10"/>
      <c r="AAV389" s="10"/>
      <c r="AAW389" s="10"/>
      <c r="AAX389" s="10"/>
      <c r="AAY389" s="10"/>
      <c r="AAZ389" s="10"/>
      <c r="ABA389" s="10"/>
      <c r="ABB389" s="10"/>
      <c r="ABC389" s="10"/>
      <c r="ABD389" s="10"/>
      <c r="ABE389" s="10"/>
      <c r="ABF389" s="10"/>
      <c r="ABG389" s="10"/>
      <c r="ABH389" s="10"/>
      <c r="ABI389" s="10"/>
      <c r="ABJ389" s="10"/>
      <c r="ABK389" s="10"/>
      <c r="ABL389" s="10"/>
      <c r="ABM389" s="10"/>
      <c r="ABN389" s="10"/>
      <c r="ABO389" s="10"/>
      <c r="ABP389" s="10"/>
      <c r="ABQ389" s="10"/>
      <c r="ABR389" s="10"/>
      <c r="ABS389" s="10"/>
      <c r="ABT389" s="10"/>
      <c r="ABU389" s="10"/>
      <c r="ABV389" s="10"/>
      <c r="ABW389" s="10"/>
      <c r="ABX389" s="10"/>
      <c r="ABY389" s="10"/>
      <c r="ABZ389" s="10"/>
      <c r="ACA389" s="10"/>
      <c r="ACB389" s="10"/>
      <c r="ACC389" s="10"/>
      <c r="ACD389" s="10"/>
      <c r="ACE389" s="10"/>
      <c r="ACF389" s="10"/>
      <c r="ACG389" s="10"/>
      <c r="ACH389" s="10"/>
      <c r="ACI389" s="10"/>
      <c r="ACJ389" s="10"/>
      <c r="ACK389" s="10"/>
      <c r="ACL389" s="10"/>
      <c r="ACM389" s="10"/>
      <c r="ACN389" s="10"/>
      <c r="ACO389" s="10"/>
      <c r="ACP389" s="10"/>
      <c r="ACQ389" s="10"/>
      <c r="ACR389" s="10"/>
      <c r="ACS389" s="10"/>
      <c r="ACT389" s="10"/>
      <c r="ACU389" s="10"/>
      <c r="ACV389" s="10"/>
      <c r="ACW389" s="10"/>
      <c r="ACX389" s="10"/>
      <c r="ACY389" s="10"/>
      <c r="ACZ389" s="10"/>
      <c r="ADA389" s="10"/>
      <c r="ADB389" s="10"/>
      <c r="ADC389" s="10"/>
      <c r="ADD389" s="10"/>
      <c r="ADE389" s="10"/>
      <c r="ADF389" s="10"/>
      <c r="ADG389" s="10"/>
      <c r="ADH389" s="10"/>
      <c r="ADI389" s="10"/>
      <c r="ADJ389" s="10"/>
      <c r="ADK389" s="10"/>
      <c r="ADL389" s="10"/>
      <c r="ADM389" s="10"/>
      <c r="ADN389" s="10"/>
      <c r="ADO389" s="10"/>
      <c r="ADP389" s="10"/>
      <c r="ADQ389" s="10"/>
      <c r="ADR389" s="10"/>
      <c r="ADS389" s="10"/>
      <c r="ADT389" s="10"/>
      <c r="ADU389" s="10"/>
      <c r="ADV389" s="10"/>
      <c r="ADW389" s="10"/>
      <c r="ADX389" s="10"/>
      <c r="ADY389" s="10"/>
      <c r="ADZ389" s="10"/>
      <c r="AEA389" s="10"/>
      <c r="AEB389" s="10"/>
      <c r="AEC389" s="10"/>
      <c r="AED389" s="10"/>
      <c r="AEE389" s="10"/>
      <c r="AEF389" s="10"/>
      <c r="AEG389" s="10"/>
      <c r="AEH389" s="10"/>
      <c r="AEI389" s="10"/>
      <c r="AEJ389" s="10"/>
      <c r="AEK389" s="10"/>
      <c r="AEL389" s="10"/>
      <c r="AEM389" s="10"/>
      <c r="AEN389" s="10"/>
      <c r="AEO389" s="10"/>
      <c r="AEP389" s="10"/>
      <c r="AEQ389" s="10"/>
      <c r="AER389" s="10"/>
      <c r="AES389" s="10"/>
      <c r="AET389" s="10"/>
      <c r="AEU389" s="10"/>
      <c r="AEV389" s="10"/>
      <c r="AEW389" s="10"/>
      <c r="AEX389" s="10"/>
      <c r="AEY389" s="10"/>
      <c r="AEZ389" s="10"/>
      <c r="AFA389" s="10"/>
      <c r="AFB389" s="10"/>
      <c r="AFC389" s="10"/>
      <c r="AFD389" s="10"/>
      <c r="AFE389" s="10"/>
      <c r="AFF389" s="10"/>
      <c r="AFG389" s="10"/>
      <c r="AFH389" s="10"/>
      <c r="AFI389" s="10"/>
      <c r="AFJ389" s="10"/>
      <c r="AFK389" s="10"/>
      <c r="AFL389" s="10"/>
      <c r="AFM389" s="10"/>
      <c r="AFN389" s="10"/>
      <c r="AFO389" s="10"/>
      <c r="AFP389" s="10"/>
      <c r="AFQ389" s="10"/>
      <c r="AFR389" s="10"/>
      <c r="AFS389" s="10"/>
      <c r="AFT389" s="10"/>
      <c r="AFU389" s="10"/>
      <c r="AFV389" s="10"/>
      <c r="AFW389" s="10"/>
      <c r="AFX389" s="10"/>
      <c r="AFY389" s="10"/>
      <c r="AFZ389" s="10"/>
      <c r="AGA389" s="10"/>
      <c r="AGB389" s="10"/>
      <c r="AGC389" s="10"/>
      <c r="AGD389" s="10"/>
      <c r="AGE389" s="10"/>
      <c r="AGF389" s="10"/>
      <c r="AGG389" s="10"/>
      <c r="AGH389" s="10"/>
      <c r="AGI389" s="10"/>
      <c r="AGJ389" s="10"/>
      <c r="AGK389" s="10"/>
      <c r="AGL389" s="10"/>
      <c r="AGM389" s="10"/>
      <c r="AGN389" s="10"/>
      <c r="AGO389" s="10"/>
      <c r="AGP389" s="10"/>
      <c r="AGQ389" s="10"/>
      <c r="AGR389" s="10"/>
      <c r="AGS389" s="10"/>
      <c r="AGT389" s="10"/>
      <c r="AGU389" s="10"/>
      <c r="AGV389" s="10"/>
      <c r="AGW389" s="10"/>
      <c r="AGX389" s="10"/>
      <c r="AGY389" s="10"/>
      <c r="AGZ389" s="10"/>
      <c r="AHA389" s="10"/>
      <c r="AHB389" s="10"/>
      <c r="AHC389" s="10"/>
      <c r="AHD389" s="10"/>
      <c r="AHE389" s="10"/>
      <c r="AHF389" s="10"/>
      <c r="AHG389" s="10"/>
      <c r="AHH389" s="10"/>
      <c r="AHI389" s="10"/>
      <c r="AHJ389" s="10"/>
      <c r="AHK389" s="10"/>
      <c r="AHL389" s="10"/>
      <c r="AHM389" s="10"/>
      <c r="AHN389" s="10"/>
      <c r="AHO389" s="10"/>
      <c r="AHP389" s="10"/>
      <c r="AHQ389" s="10"/>
      <c r="AHR389" s="10"/>
      <c r="AHS389" s="10"/>
      <c r="AHT389" s="10"/>
      <c r="AHU389" s="10"/>
      <c r="AHV389" s="10"/>
      <c r="AHW389" s="10"/>
      <c r="AHX389" s="10"/>
      <c r="AHY389" s="10"/>
      <c r="AHZ389" s="10"/>
      <c r="AIA389" s="10"/>
      <c r="AIB389" s="10"/>
      <c r="AIC389" s="10"/>
      <c r="AID389" s="10"/>
      <c r="AIE389" s="10"/>
      <c r="AIF389" s="10"/>
      <c r="AIG389" s="10"/>
      <c r="AIH389" s="10"/>
      <c r="AII389" s="10"/>
      <c r="AIJ389" s="10"/>
      <c r="AIK389" s="10"/>
      <c r="AIL389" s="10"/>
      <c r="AIM389" s="10"/>
      <c r="AIN389" s="10"/>
      <c r="AIO389" s="10"/>
      <c r="AIP389" s="10"/>
      <c r="AIQ389" s="10"/>
      <c r="AIR389" s="10"/>
      <c r="AIS389" s="10"/>
      <c r="AIT389" s="10"/>
      <c r="AIU389" s="10"/>
      <c r="AIV389" s="10"/>
      <c r="AIW389" s="10"/>
      <c r="AIX389" s="10"/>
      <c r="AIY389" s="10"/>
      <c r="AIZ389" s="10"/>
      <c r="AJA389" s="10"/>
      <c r="AJB389" s="10"/>
      <c r="AJC389" s="10"/>
      <c r="AJD389" s="10"/>
      <c r="AJE389" s="10"/>
      <c r="AJF389" s="10"/>
      <c r="AJG389" s="10"/>
      <c r="AJH389" s="10"/>
      <c r="AJI389" s="10"/>
      <c r="AJJ389" s="10"/>
      <c r="AJK389" s="10"/>
      <c r="AJL389" s="10"/>
      <c r="AJM389" s="10"/>
      <c r="AJN389" s="10"/>
      <c r="AJO389" s="10"/>
      <c r="AJP389" s="10"/>
      <c r="AJQ389" s="10"/>
      <c r="AJR389" s="10"/>
      <c r="AJS389" s="10"/>
      <c r="AJT389" s="10"/>
      <c r="AJU389" s="10"/>
      <c r="AJV389" s="10"/>
      <c r="AJW389" s="10"/>
      <c r="AJX389" s="10"/>
      <c r="AJY389" s="10"/>
      <c r="AJZ389" s="10"/>
      <c r="AKA389" s="10"/>
      <c r="AKB389" s="10"/>
      <c r="AKC389" s="10"/>
      <c r="AKD389" s="10"/>
      <c r="AKE389" s="10"/>
      <c r="AKF389" s="10"/>
      <c r="AKG389" s="10"/>
      <c r="AKH389" s="10"/>
      <c r="AKI389" s="10"/>
      <c r="AKJ389" s="10"/>
      <c r="AKK389" s="10"/>
      <c r="AKL389" s="10"/>
      <c r="AKM389" s="10"/>
      <c r="AKN389" s="10"/>
      <c r="AKO389" s="10"/>
      <c r="AKP389" s="10"/>
      <c r="AKQ389" s="10"/>
      <c r="AKR389" s="10"/>
      <c r="AKS389" s="10"/>
      <c r="AKT389" s="10"/>
      <c r="AKU389" s="10"/>
      <c r="AKV389" s="10"/>
      <c r="AKW389" s="10"/>
      <c r="AKX389" s="10"/>
      <c r="AKY389" s="10"/>
      <c r="AKZ389" s="10"/>
      <c r="ALA389" s="10"/>
      <c r="ALB389" s="10"/>
      <c r="ALC389" s="10"/>
      <c r="ALD389" s="10"/>
      <c r="ALE389" s="10"/>
      <c r="ALF389" s="10"/>
      <c r="ALG389" s="10"/>
      <c r="ALH389" s="10"/>
      <c r="ALI389" s="10"/>
      <c r="ALJ389" s="10"/>
      <c r="ALK389" s="10"/>
      <c r="ALL389" s="10"/>
      <c r="ALM389" s="10"/>
      <c r="ALN389" s="10"/>
      <c r="ALO389" s="10"/>
      <c r="ALP389" s="10"/>
      <c r="ALQ389" s="10"/>
      <c r="ALR389" s="10"/>
      <c r="ALS389" s="10"/>
      <c r="ALT389" s="10"/>
      <c r="ALU389" s="10"/>
      <c r="ALV389" s="10"/>
      <c r="ALW389" s="10"/>
      <c r="ALX389" s="10"/>
      <c r="ALY389" s="10"/>
      <c r="ALZ389" s="10"/>
      <c r="AMA389" s="10"/>
      <c r="AMB389" s="10"/>
      <c r="AMC389" s="10"/>
      <c r="AMD389" s="10"/>
      <c r="AME389" s="10"/>
      <c r="AMF389" s="10"/>
      <c r="AMG389" s="10"/>
      <c r="AMH389" s="10"/>
      <c r="AMI389" s="10"/>
      <c r="AMJ389" s="10"/>
      <c r="AMK389" s="10"/>
      <c r="AML389" s="10"/>
      <c r="AMM389" s="10"/>
      <c r="AMN389" s="10"/>
      <c r="AMO389" s="10"/>
      <c r="AMP389" s="10"/>
      <c r="AMQ389" s="10"/>
      <c r="AMR389" s="10"/>
      <c r="AMS389" s="10"/>
      <c r="AMT389" s="10"/>
      <c r="AMU389" s="10"/>
      <c r="AMV389" s="10"/>
      <c r="AMW389" s="10"/>
      <c r="AMX389" s="10"/>
      <c r="AMY389" s="10"/>
      <c r="AMZ389" s="10"/>
      <c r="ANA389" s="10"/>
      <c r="ANB389" s="10"/>
      <c r="ANC389" s="10"/>
      <c r="AND389" s="10"/>
      <c r="ANE389" s="10"/>
      <c r="ANF389" s="10"/>
      <c r="ANG389" s="10"/>
      <c r="ANH389" s="10"/>
      <c r="ANI389" s="10"/>
      <c r="ANJ389" s="10"/>
      <c r="ANK389" s="10"/>
      <c r="ANL389" s="10"/>
      <c r="ANM389" s="10"/>
      <c r="ANN389" s="10"/>
      <c r="ANO389" s="10"/>
      <c r="ANP389" s="10"/>
      <c r="ANQ389" s="10"/>
      <c r="ANR389" s="10"/>
      <c r="ANS389" s="10"/>
      <c r="ANT389" s="10"/>
      <c r="ANU389" s="10"/>
      <c r="ANV389" s="10"/>
      <c r="ANW389" s="10"/>
      <c r="ANX389" s="10"/>
      <c r="ANY389" s="10"/>
      <c r="ANZ389" s="10"/>
      <c r="AOA389" s="10"/>
      <c r="AOB389" s="10"/>
      <c r="AOC389" s="10"/>
      <c r="AOD389" s="10"/>
      <c r="AOE389" s="10"/>
      <c r="AOF389" s="10"/>
      <c r="AOG389" s="10"/>
      <c r="AOH389" s="10"/>
      <c r="AOI389" s="10"/>
      <c r="AOJ389" s="10"/>
      <c r="AOK389" s="10"/>
      <c r="AOL389" s="10"/>
      <c r="AOM389" s="10"/>
      <c r="AON389" s="10"/>
      <c r="AOO389" s="10"/>
      <c r="AOP389" s="10"/>
      <c r="AOQ389" s="10"/>
      <c r="AOR389" s="10"/>
      <c r="AOS389" s="10"/>
      <c r="AOT389" s="10"/>
      <c r="AOU389" s="10"/>
      <c r="AOV389" s="10"/>
      <c r="AOW389" s="10"/>
      <c r="AOX389" s="10"/>
      <c r="AOY389" s="10"/>
      <c r="AOZ389" s="10"/>
      <c r="APA389" s="10"/>
      <c r="APB389" s="10"/>
      <c r="APC389" s="10"/>
      <c r="APD389" s="10"/>
      <c r="APE389" s="10"/>
      <c r="APF389" s="10"/>
      <c r="APG389" s="10"/>
      <c r="APH389" s="10"/>
      <c r="API389" s="10"/>
      <c r="APJ389" s="10"/>
      <c r="APK389" s="10"/>
      <c r="APL389" s="10"/>
      <c r="APM389" s="10"/>
      <c r="APN389" s="10"/>
      <c r="APO389" s="10"/>
      <c r="APP389" s="10"/>
    </row>
    <row r="390" spans="1:1108" s="88" customFormat="1">
      <c r="A390" s="135"/>
      <c r="B390" s="496"/>
      <c r="C390" s="472"/>
      <c r="D390" s="73"/>
      <c r="E390" s="73"/>
      <c r="F390" s="264"/>
      <c r="G390" s="73"/>
      <c r="H390" s="73"/>
      <c r="I390" s="73"/>
      <c r="J390" s="500"/>
      <c r="K390" s="474"/>
      <c r="L390" s="477"/>
      <c r="M390" s="476"/>
      <c r="N390" s="477"/>
      <c r="O390" s="478"/>
      <c r="P390" s="479"/>
      <c r="Q390" s="479"/>
      <c r="R390" s="479"/>
      <c r="S390" s="479"/>
      <c r="T390" s="479"/>
      <c r="U390" s="479"/>
      <c r="V390" s="479"/>
      <c r="W390" s="479"/>
      <c r="X390" s="479"/>
      <c r="Y390" s="479"/>
      <c r="Z390" s="479"/>
      <c r="AA390" s="479"/>
      <c r="AB390" s="479"/>
      <c r="AC390" s="479"/>
      <c r="AD390" s="479"/>
      <c r="AE390" s="479"/>
      <c r="AF390" s="479"/>
      <c r="AG390" s="483"/>
      <c r="AH390" s="483"/>
      <c r="AI390" s="479"/>
      <c r="AJ390" s="497"/>
      <c r="AK390" s="497"/>
      <c r="AL390" s="498"/>
      <c r="AM390" s="483"/>
      <c r="AN390" s="484"/>
      <c r="AO390" s="485"/>
      <c r="AP390" s="485"/>
      <c r="AQ390" s="485"/>
      <c r="AR390" s="485"/>
      <c r="AS390" s="485"/>
      <c r="AT390" s="477"/>
      <c r="AU390" s="477"/>
      <c r="AV390" s="477"/>
      <c r="AW390" s="477"/>
      <c r="AX390" s="477"/>
      <c r="AY390" s="477"/>
      <c r="AZ390" s="477"/>
      <c r="BA390" s="477"/>
      <c r="BB390" s="472"/>
      <c r="BC390" s="477"/>
      <c r="BD390" s="477"/>
      <c r="BE390" s="477"/>
      <c r="BF390" s="477"/>
      <c r="BG390" s="477"/>
      <c r="BH390" s="477"/>
      <c r="BI390" s="477"/>
      <c r="BJ390" s="477"/>
      <c r="BK390" s="477"/>
      <c r="BL390" s="477"/>
      <c r="BM390" s="477"/>
      <c r="BN390" s="477"/>
      <c r="BO390" s="477"/>
      <c r="BP390" s="477"/>
      <c r="BQ390" s="477"/>
      <c r="BR390" s="477"/>
      <c r="BS390" s="477"/>
      <c r="BT390" s="477"/>
      <c r="BU390" s="477"/>
      <c r="BV390" s="477"/>
      <c r="BW390" s="477"/>
      <c r="BX390" s="477"/>
      <c r="BY390" s="477"/>
      <c r="BZ390" s="477"/>
      <c r="CA390" s="477"/>
      <c r="CB390" s="477"/>
      <c r="CC390" s="477"/>
      <c r="CD390" s="477"/>
      <c r="CE390" s="477"/>
      <c r="CF390" s="477"/>
      <c r="CG390" s="477"/>
      <c r="CH390" s="477"/>
      <c r="CI390" s="477"/>
      <c r="CJ390" s="477"/>
      <c r="CK390" s="477"/>
      <c r="CL390" s="477"/>
      <c r="CM390" s="477"/>
      <c r="CN390" s="477"/>
      <c r="CO390" s="477"/>
      <c r="CP390" s="477"/>
      <c r="CQ390" s="477"/>
      <c r="CR390" s="477"/>
      <c r="CS390" s="477"/>
      <c r="CT390" s="477"/>
      <c r="CU390" s="477"/>
      <c r="CV390" s="477"/>
      <c r="CW390" s="477"/>
      <c r="CX390" s="488"/>
      <c r="CY390" s="477"/>
      <c r="CZ390" s="488"/>
      <c r="DA390" s="477"/>
      <c r="DB390" s="477"/>
      <c r="DC390" s="477"/>
      <c r="DD390" s="477"/>
      <c r="DE390" s="477"/>
      <c r="DF390" s="488"/>
      <c r="DG390" s="477"/>
      <c r="DH390" s="477"/>
      <c r="DI390" s="477"/>
      <c r="DJ390" s="477"/>
      <c r="DK390" s="477"/>
      <c r="DL390" s="477"/>
      <c r="DM390" s="477"/>
      <c r="DP390" s="476"/>
      <c r="DQ390" s="476"/>
      <c r="DR390" s="492"/>
      <c r="DS390" s="476"/>
      <c r="DT390" s="476"/>
      <c r="DV390" s="492"/>
      <c r="DW390" s="492"/>
      <c r="DX390" s="492"/>
      <c r="DY390" s="492"/>
      <c r="DZ390" s="492"/>
      <c r="EA390" s="492"/>
      <c r="EB390" s="492"/>
      <c r="EE390" s="477"/>
      <c r="EF390" s="477"/>
      <c r="EG390" s="477"/>
      <c r="EH390" s="477"/>
      <c r="EI390" s="477"/>
      <c r="EJ390" s="477"/>
      <c r="EK390" s="477"/>
      <c r="EL390" s="477"/>
      <c r="EM390" s="477"/>
      <c r="EN390" s="477"/>
      <c r="EO390" s="477"/>
      <c r="EP390" s="477"/>
      <c r="EQ390" s="477"/>
      <c r="ER390" s="477"/>
      <c r="ES390" s="477"/>
      <c r="ET390" s="477"/>
      <c r="EU390" s="493"/>
      <c r="EV390" s="494"/>
      <c r="EW390" s="494"/>
      <c r="EX390" s="495"/>
      <c r="EY390" s="494"/>
      <c r="EZ390" s="494"/>
      <c r="FA390" s="494"/>
      <c r="FB390" s="494"/>
      <c r="FC390" s="494"/>
      <c r="FE390" s="521"/>
      <c r="FF390" s="522"/>
      <c r="FG390" s="521"/>
      <c r="FK390" s="10"/>
      <c r="FL390" s="10"/>
      <c r="FM390" s="10"/>
      <c r="FN390" s="10"/>
      <c r="FO390" s="10"/>
      <c r="FP390" s="10"/>
      <c r="FQ390" s="10"/>
      <c r="FR390" s="10"/>
      <c r="FS390" s="10"/>
      <c r="FT390" s="10"/>
      <c r="FU390" s="10"/>
      <c r="FV390" s="10"/>
      <c r="FW390" s="10"/>
      <c r="FX390" s="10"/>
      <c r="FY390" s="10"/>
      <c r="FZ390" s="10"/>
      <c r="GA390" s="10"/>
      <c r="GB390" s="10"/>
      <c r="GC390" s="10"/>
      <c r="GD390" s="10"/>
      <c r="GE390" s="10"/>
      <c r="GF390" s="10"/>
      <c r="GG390" s="10"/>
      <c r="GH390" s="10"/>
      <c r="GI390" s="10"/>
      <c r="GJ390" s="10"/>
      <c r="GK390" s="10"/>
      <c r="GL390" s="10"/>
      <c r="GM390" s="10"/>
      <c r="GN390" s="10"/>
      <c r="GO390" s="10"/>
      <c r="GP390" s="10"/>
      <c r="GQ390" s="10"/>
      <c r="GR390" s="10"/>
      <c r="GS390" s="10"/>
      <c r="GT390" s="10"/>
      <c r="GU390" s="10"/>
      <c r="GV390" s="10"/>
      <c r="GW390" s="10"/>
      <c r="GX390" s="10"/>
      <c r="GY390" s="10"/>
      <c r="GZ390" s="10"/>
      <c r="HA390" s="10"/>
      <c r="HB390" s="10"/>
      <c r="HC390" s="10"/>
      <c r="HD390" s="10"/>
      <c r="HE390" s="10"/>
      <c r="HF390" s="10"/>
      <c r="HG390" s="10"/>
      <c r="HH390" s="10"/>
      <c r="HI390" s="10"/>
      <c r="HJ390" s="10"/>
      <c r="HK390" s="10"/>
      <c r="HL390" s="10"/>
      <c r="HM390" s="10"/>
      <c r="HN390" s="10"/>
      <c r="HO390" s="10"/>
      <c r="HP390" s="10"/>
      <c r="HQ390" s="10"/>
      <c r="HR390" s="10"/>
      <c r="HS390" s="10"/>
      <c r="HT390" s="10"/>
      <c r="HU390" s="10"/>
      <c r="HV390" s="10"/>
      <c r="HW390" s="10"/>
      <c r="HX390" s="10"/>
      <c r="HY390" s="10"/>
      <c r="HZ390" s="10"/>
      <c r="IA390" s="10"/>
      <c r="IB390" s="10"/>
      <c r="IC390" s="10"/>
      <c r="ID390" s="10"/>
      <c r="IE390" s="10"/>
      <c r="IF390" s="10"/>
      <c r="IG390" s="10"/>
      <c r="IH390" s="10"/>
      <c r="II390" s="10"/>
      <c r="IJ390" s="10"/>
      <c r="IK390" s="10"/>
      <c r="IL390" s="10"/>
      <c r="IM390" s="10"/>
      <c r="IN390" s="10"/>
      <c r="IO390" s="10"/>
      <c r="IP390" s="10"/>
      <c r="IQ390" s="10"/>
      <c r="IR390" s="10"/>
      <c r="IS390" s="10"/>
      <c r="IT390" s="10"/>
      <c r="IU390" s="10"/>
      <c r="IV390" s="10"/>
      <c r="IW390" s="10"/>
      <c r="IX390" s="10"/>
      <c r="IY390" s="10"/>
      <c r="IZ390" s="10"/>
      <c r="JA390" s="10"/>
      <c r="JB390" s="10"/>
      <c r="JC390" s="10"/>
      <c r="JD390" s="10"/>
      <c r="JE390" s="10"/>
      <c r="JF390" s="10"/>
      <c r="JG390" s="10"/>
      <c r="JH390" s="10"/>
      <c r="JI390" s="10"/>
      <c r="JJ390" s="10"/>
      <c r="JK390" s="10"/>
      <c r="JL390" s="10"/>
      <c r="JM390" s="10"/>
      <c r="JN390" s="10"/>
      <c r="JO390" s="10"/>
      <c r="JP390" s="10"/>
      <c r="JQ390" s="10"/>
      <c r="JR390" s="10"/>
      <c r="JS390" s="10"/>
      <c r="JT390" s="10"/>
      <c r="JU390" s="10"/>
      <c r="JV390" s="10"/>
      <c r="JW390" s="10"/>
      <c r="JX390" s="10"/>
      <c r="JY390" s="10"/>
      <c r="JZ390" s="10"/>
      <c r="KA390" s="10"/>
      <c r="KB390" s="10"/>
      <c r="KC390" s="10"/>
      <c r="KD390" s="10"/>
      <c r="KE390" s="10"/>
      <c r="KF390" s="10"/>
      <c r="KG390" s="10"/>
      <c r="KH390" s="10"/>
      <c r="KI390" s="10"/>
      <c r="KJ390" s="10"/>
      <c r="KK390" s="10"/>
      <c r="KL390" s="10"/>
      <c r="KM390" s="10"/>
      <c r="KN390" s="10"/>
      <c r="KO390" s="10"/>
      <c r="KP390" s="10"/>
      <c r="KQ390" s="10"/>
      <c r="KR390" s="10"/>
      <c r="KS390" s="10"/>
      <c r="KT390" s="10"/>
      <c r="KU390" s="10"/>
      <c r="KV390" s="10"/>
      <c r="KW390" s="10"/>
      <c r="KX390" s="10"/>
      <c r="KY390" s="10"/>
      <c r="KZ390" s="10"/>
      <c r="LA390" s="10"/>
      <c r="LB390" s="10"/>
      <c r="LC390" s="10"/>
      <c r="LD390" s="10"/>
      <c r="LE390" s="10"/>
      <c r="LF390" s="10"/>
      <c r="LG390" s="10"/>
      <c r="LH390" s="10"/>
      <c r="LI390" s="10"/>
      <c r="LJ390" s="10"/>
      <c r="LK390" s="10"/>
      <c r="LL390" s="10"/>
      <c r="LM390" s="10"/>
      <c r="LN390" s="10"/>
      <c r="LO390" s="10"/>
      <c r="LP390" s="10"/>
      <c r="LQ390" s="10"/>
      <c r="LR390" s="10"/>
      <c r="LS390" s="10"/>
      <c r="LT390" s="10"/>
      <c r="LU390" s="10"/>
      <c r="LV390" s="10"/>
      <c r="LW390" s="10"/>
      <c r="LX390" s="10"/>
      <c r="LY390" s="10"/>
      <c r="LZ390" s="10"/>
      <c r="MA390" s="10"/>
      <c r="MB390" s="10"/>
      <c r="MC390" s="10"/>
      <c r="MD390" s="10"/>
      <c r="ME390" s="10"/>
      <c r="MF390" s="10"/>
      <c r="MG390" s="10"/>
      <c r="MH390" s="10"/>
      <c r="MI390" s="10"/>
      <c r="MJ390" s="10"/>
      <c r="MK390" s="10"/>
      <c r="ML390" s="10"/>
      <c r="MM390" s="10"/>
      <c r="MN390" s="10"/>
      <c r="MO390" s="10"/>
      <c r="MP390" s="10"/>
      <c r="MQ390" s="10"/>
      <c r="MR390" s="10"/>
      <c r="MS390" s="10"/>
      <c r="MT390" s="10"/>
      <c r="MU390" s="10"/>
      <c r="MV390" s="10"/>
      <c r="MW390" s="10"/>
      <c r="MX390" s="10"/>
      <c r="MY390" s="10"/>
      <c r="MZ390" s="10"/>
      <c r="NA390" s="10"/>
      <c r="NB390" s="10"/>
      <c r="NC390" s="10"/>
      <c r="ND390" s="10"/>
      <c r="NE390" s="10"/>
      <c r="NF390" s="10"/>
      <c r="NG390" s="10"/>
      <c r="NH390" s="10"/>
      <c r="NI390" s="10"/>
      <c r="NJ390" s="10"/>
      <c r="NK390" s="10"/>
      <c r="NL390" s="10"/>
      <c r="NM390" s="10"/>
      <c r="NN390" s="10"/>
      <c r="NO390" s="10"/>
      <c r="NP390" s="10"/>
      <c r="NQ390" s="10"/>
      <c r="NR390" s="10"/>
      <c r="NS390" s="10"/>
      <c r="NT390" s="10"/>
      <c r="NU390" s="10"/>
      <c r="NV390" s="10"/>
      <c r="NW390" s="10"/>
      <c r="NX390" s="10"/>
      <c r="NY390" s="10"/>
      <c r="NZ390" s="10"/>
      <c r="OA390" s="10"/>
      <c r="OB390" s="10"/>
      <c r="OC390" s="10"/>
      <c r="OD390" s="10"/>
      <c r="OE390" s="10"/>
      <c r="OF390" s="10"/>
      <c r="OG390" s="10"/>
      <c r="OH390" s="10"/>
      <c r="OI390" s="10"/>
      <c r="OJ390" s="10"/>
      <c r="OK390" s="10"/>
      <c r="OL390" s="10"/>
      <c r="OM390" s="10"/>
      <c r="ON390" s="10"/>
      <c r="OO390" s="10"/>
      <c r="OP390" s="10"/>
      <c r="OQ390" s="10"/>
      <c r="OR390" s="10"/>
      <c r="OS390" s="10"/>
      <c r="OT390" s="10"/>
      <c r="OU390" s="10"/>
      <c r="OV390" s="10"/>
      <c r="OW390" s="10"/>
      <c r="OX390" s="10"/>
      <c r="OY390" s="10"/>
      <c r="OZ390" s="10"/>
      <c r="PA390" s="10"/>
      <c r="PB390" s="10"/>
      <c r="PC390" s="10"/>
      <c r="PD390" s="10"/>
      <c r="PE390" s="10"/>
      <c r="PF390" s="10"/>
      <c r="PG390" s="10"/>
      <c r="PH390" s="10"/>
      <c r="PI390" s="10"/>
      <c r="PJ390" s="10"/>
      <c r="PK390" s="10"/>
      <c r="PL390" s="10"/>
      <c r="PM390" s="10"/>
      <c r="PN390" s="10"/>
      <c r="PO390" s="10"/>
      <c r="PP390" s="10"/>
      <c r="PQ390" s="10"/>
      <c r="PR390" s="10"/>
      <c r="PS390" s="10"/>
      <c r="PT390" s="10"/>
      <c r="PU390" s="10"/>
      <c r="PV390" s="10"/>
      <c r="PW390" s="10"/>
      <c r="PX390" s="10"/>
      <c r="PY390" s="10"/>
      <c r="PZ390" s="10"/>
      <c r="QA390" s="10"/>
      <c r="QB390" s="10"/>
      <c r="QC390" s="10"/>
      <c r="QD390" s="10"/>
      <c r="QE390" s="10"/>
      <c r="QF390" s="10"/>
      <c r="QG390" s="10"/>
      <c r="QH390" s="10"/>
      <c r="QI390" s="10"/>
      <c r="QJ390" s="10"/>
      <c r="QK390" s="10"/>
      <c r="QL390" s="10"/>
      <c r="QM390" s="10"/>
      <c r="QN390" s="10"/>
      <c r="QO390" s="10"/>
      <c r="QP390" s="10"/>
      <c r="QQ390" s="10"/>
      <c r="QR390" s="10"/>
      <c r="QS390" s="10"/>
      <c r="QT390" s="10"/>
      <c r="QU390" s="10"/>
      <c r="QV390" s="10"/>
      <c r="QW390" s="10"/>
      <c r="QX390" s="10"/>
      <c r="QY390" s="10"/>
      <c r="QZ390" s="10"/>
      <c r="RA390" s="10"/>
      <c r="RB390" s="10"/>
      <c r="RC390" s="10"/>
      <c r="RD390" s="10"/>
      <c r="RE390" s="10"/>
      <c r="RF390" s="10"/>
      <c r="RG390" s="10"/>
      <c r="RH390" s="10"/>
      <c r="RI390" s="10"/>
      <c r="RJ390" s="10"/>
      <c r="RK390" s="10"/>
      <c r="RL390" s="10"/>
      <c r="RM390" s="10"/>
      <c r="RN390" s="10"/>
      <c r="RO390" s="10"/>
      <c r="RP390" s="10"/>
      <c r="RQ390" s="10"/>
      <c r="RR390" s="10"/>
      <c r="RS390" s="10"/>
      <c r="RT390" s="10"/>
      <c r="RU390" s="10"/>
      <c r="RV390" s="10"/>
      <c r="RW390" s="10"/>
      <c r="RX390" s="10"/>
      <c r="RY390" s="10"/>
      <c r="RZ390" s="10"/>
      <c r="SA390" s="10"/>
      <c r="SB390" s="10"/>
      <c r="SC390" s="10"/>
      <c r="SD390" s="10"/>
      <c r="SE390" s="10"/>
      <c r="SF390" s="10"/>
      <c r="SG390" s="10"/>
      <c r="SH390" s="10"/>
      <c r="SI390" s="10"/>
      <c r="SJ390" s="10"/>
      <c r="SK390" s="10"/>
      <c r="SL390" s="10"/>
      <c r="SM390" s="10"/>
      <c r="SN390" s="10"/>
      <c r="SO390" s="10"/>
      <c r="SP390" s="10"/>
      <c r="SQ390" s="10"/>
      <c r="SR390" s="10"/>
      <c r="SS390" s="10"/>
      <c r="ST390" s="10"/>
      <c r="SU390" s="10"/>
      <c r="SV390" s="10"/>
      <c r="SW390" s="10"/>
      <c r="SX390" s="10"/>
      <c r="SY390" s="10"/>
      <c r="SZ390" s="10"/>
      <c r="TA390" s="10"/>
      <c r="TB390" s="10"/>
      <c r="TC390" s="10"/>
      <c r="TD390" s="10"/>
      <c r="TE390" s="10"/>
      <c r="TF390" s="10"/>
      <c r="TG390" s="10"/>
      <c r="TH390" s="10"/>
      <c r="TI390" s="10"/>
      <c r="TJ390" s="10"/>
      <c r="TK390" s="10"/>
      <c r="TL390" s="10"/>
      <c r="TM390" s="10"/>
      <c r="TN390" s="10"/>
      <c r="TO390" s="10"/>
      <c r="TP390" s="10"/>
      <c r="TQ390" s="10"/>
      <c r="TR390" s="10"/>
      <c r="TS390" s="10"/>
      <c r="TT390" s="10"/>
      <c r="TU390" s="10"/>
      <c r="TV390" s="10"/>
      <c r="TW390" s="10"/>
      <c r="TX390" s="10"/>
      <c r="TY390" s="10"/>
      <c r="TZ390" s="10"/>
      <c r="UA390" s="10"/>
      <c r="UB390" s="10"/>
      <c r="UC390" s="10"/>
      <c r="UD390" s="10"/>
      <c r="UE390" s="10"/>
      <c r="UF390" s="10"/>
      <c r="UG390" s="10"/>
      <c r="UH390" s="10"/>
      <c r="UI390" s="10"/>
      <c r="UJ390" s="10"/>
      <c r="UK390" s="10"/>
      <c r="UL390" s="10"/>
      <c r="UM390" s="10"/>
      <c r="UN390" s="10"/>
      <c r="UO390" s="10"/>
      <c r="UP390" s="10"/>
      <c r="UQ390" s="10"/>
      <c r="UR390" s="10"/>
      <c r="US390" s="10"/>
      <c r="UT390" s="10"/>
      <c r="UU390" s="10"/>
      <c r="UV390" s="10"/>
      <c r="UW390" s="10"/>
      <c r="UX390" s="10"/>
      <c r="UY390" s="10"/>
      <c r="UZ390" s="10"/>
      <c r="VA390" s="10"/>
      <c r="VB390" s="10"/>
      <c r="VC390" s="10"/>
      <c r="VD390" s="10"/>
      <c r="VE390" s="10"/>
      <c r="VF390" s="10"/>
      <c r="VG390" s="10"/>
      <c r="VH390" s="10"/>
      <c r="VI390" s="10"/>
      <c r="VJ390" s="10"/>
      <c r="VK390" s="10"/>
      <c r="VL390" s="10"/>
      <c r="VM390" s="10"/>
      <c r="VN390" s="10"/>
      <c r="VO390" s="10"/>
      <c r="VP390" s="10"/>
      <c r="VQ390" s="10"/>
      <c r="VR390" s="10"/>
      <c r="VS390" s="10"/>
      <c r="VT390" s="10"/>
      <c r="VU390" s="10"/>
      <c r="VV390" s="10"/>
      <c r="VW390" s="10"/>
      <c r="VX390" s="10"/>
      <c r="VY390" s="10"/>
      <c r="VZ390" s="10"/>
      <c r="WA390" s="10"/>
      <c r="WB390" s="10"/>
      <c r="WC390" s="10"/>
      <c r="WD390" s="10"/>
      <c r="WE390" s="10"/>
      <c r="WF390" s="10"/>
      <c r="WG390" s="10"/>
      <c r="WH390" s="10"/>
      <c r="WI390" s="10"/>
      <c r="WJ390" s="10"/>
      <c r="WK390" s="10"/>
      <c r="WL390" s="10"/>
      <c r="WM390" s="10"/>
      <c r="WN390" s="10"/>
      <c r="WO390" s="10"/>
      <c r="WP390" s="10"/>
      <c r="WQ390" s="10"/>
      <c r="WR390" s="10"/>
      <c r="WS390" s="10"/>
      <c r="WT390" s="10"/>
      <c r="WU390" s="10"/>
      <c r="WV390" s="10"/>
      <c r="WW390" s="10"/>
      <c r="WX390" s="10"/>
      <c r="WY390" s="10"/>
      <c r="WZ390" s="10"/>
      <c r="XA390" s="10"/>
      <c r="XB390" s="10"/>
      <c r="XC390" s="10"/>
      <c r="XD390" s="10"/>
      <c r="XE390" s="10"/>
      <c r="XF390" s="10"/>
      <c r="XG390" s="10"/>
      <c r="XH390" s="10"/>
      <c r="XI390" s="10"/>
      <c r="XJ390" s="10"/>
      <c r="XK390" s="10"/>
      <c r="XL390" s="10"/>
      <c r="XM390" s="10"/>
      <c r="XN390" s="10"/>
      <c r="XO390" s="10"/>
      <c r="XP390" s="10"/>
      <c r="XQ390" s="10"/>
      <c r="XR390" s="10"/>
      <c r="XS390" s="10"/>
      <c r="XT390" s="10"/>
      <c r="XU390" s="10"/>
      <c r="XV390" s="10"/>
      <c r="XW390" s="10"/>
      <c r="XX390" s="10"/>
      <c r="XY390" s="10"/>
      <c r="XZ390" s="10"/>
      <c r="YA390" s="10"/>
      <c r="YB390" s="10"/>
      <c r="YC390" s="10"/>
      <c r="YD390" s="10"/>
      <c r="YE390" s="10"/>
      <c r="YF390" s="10"/>
      <c r="YG390" s="10"/>
      <c r="YH390" s="10"/>
      <c r="YI390" s="10"/>
      <c r="YJ390" s="10"/>
      <c r="YK390" s="10"/>
      <c r="YL390" s="10"/>
      <c r="YM390" s="10"/>
      <c r="YN390" s="10"/>
      <c r="YO390" s="10"/>
      <c r="YP390" s="10"/>
      <c r="YQ390" s="10"/>
      <c r="YR390" s="10"/>
      <c r="YS390" s="10"/>
      <c r="YT390" s="10"/>
      <c r="YU390" s="10"/>
      <c r="YV390" s="10"/>
      <c r="YW390" s="10"/>
      <c r="YX390" s="10"/>
      <c r="YY390" s="10"/>
      <c r="YZ390" s="10"/>
      <c r="ZA390" s="10"/>
      <c r="ZB390" s="10"/>
      <c r="ZC390" s="10"/>
      <c r="ZD390" s="10"/>
      <c r="ZE390" s="10"/>
      <c r="ZF390" s="10"/>
      <c r="ZG390" s="10"/>
      <c r="ZH390" s="10"/>
      <c r="ZI390" s="10"/>
      <c r="ZJ390" s="10"/>
      <c r="ZK390" s="10"/>
      <c r="ZL390" s="10"/>
      <c r="ZM390" s="10"/>
      <c r="ZN390" s="10"/>
      <c r="ZO390" s="10"/>
      <c r="ZP390" s="10"/>
      <c r="ZQ390" s="10"/>
      <c r="ZR390" s="10"/>
      <c r="ZS390" s="10"/>
      <c r="ZT390" s="10"/>
      <c r="ZU390" s="10"/>
      <c r="ZV390" s="10"/>
      <c r="ZW390" s="10"/>
      <c r="ZX390" s="10"/>
      <c r="ZY390" s="10"/>
      <c r="ZZ390" s="10"/>
      <c r="AAA390" s="10"/>
      <c r="AAB390" s="10"/>
      <c r="AAC390" s="10"/>
      <c r="AAD390" s="10"/>
      <c r="AAE390" s="10"/>
      <c r="AAF390" s="10"/>
      <c r="AAG390" s="10"/>
      <c r="AAH390" s="10"/>
      <c r="AAI390" s="10"/>
      <c r="AAJ390" s="10"/>
      <c r="AAK390" s="10"/>
      <c r="AAL390" s="10"/>
      <c r="AAM390" s="10"/>
      <c r="AAN390" s="10"/>
      <c r="AAO390" s="10"/>
      <c r="AAP390" s="10"/>
      <c r="AAQ390" s="10"/>
      <c r="AAR390" s="10"/>
      <c r="AAS390" s="10"/>
      <c r="AAT390" s="10"/>
      <c r="AAU390" s="10"/>
      <c r="AAV390" s="10"/>
      <c r="AAW390" s="10"/>
      <c r="AAX390" s="10"/>
      <c r="AAY390" s="10"/>
      <c r="AAZ390" s="10"/>
      <c r="ABA390" s="10"/>
      <c r="ABB390" s="10"/>
      <c r="ABC390" s="10"/>
      <c r="ABD390" s="10"/>
      <c r="ABE390" s="10"/>
      <c r="ABF390" s="10"/>
      <c r="ABG390" s="10"/>
      <c r="ABH390" s="10"/>
      <c r="ABI390" s="10"/>
      <c r="ABJ390" s="10"/>
      <c r="ABK390" s="10"/>
      <c r="ABL390" s="10"/>
      <c r="ABM390" s="10"/>
      <c r="ABN390" s="10"/>
      <c r="ABO390" s="10"/>
      <c r="ABP390" s="10"/>
      <c r="ABQ390" s="10"/>
      <c r="ABR390" s="10"/>
      <c r="ABS390" s="10"/>
      <c r="ABT390" s="10"/>
      <c r="ABU390" s="10"/>
      <c r="ABV390" s="10"/>
      <c r="ABW390" s="10"/>
      <c r="ABX390" s="10"/>
      <c r="ABY390" s="10"/>
      <c r="ABZ390" s="10"/>
      <c r="ACA390" s="10"/>
      <c r="ACB390" s="10"/>
      <c r="ACC390" s="10"/>
      <c r="ACD390" s="10"/>
      <c r="ACE390" s="10"/>
      <c r="ACF390" s="10"/>
      <c r="ACG390" s="10"/>
      <c r="ACH390" s="10"/>
      <c r="ACI390" s="10"/>
      <c r="ACJ390" s="10"/>
      <c r="ACK390" s="10"/>
      <c r="ACL390" s="10"/>
      <c r="ACM390" s="10"/>
      <c r="ACN390" s="10"/>
      <c r="ACO390" s="10"/>
      <c r="ACP390" s="10"/>
      <c r="ACQ390" s="10"/>
      <c r="ACR390" s="10"/>
      <c r="ACS390" s="10"/>
      <c r="ACT390" s="10"/>
      <c r="ACU390" s="10"/>
      <c r="ACV390" s="10"/>
      <c r="ACW390" s="10"/>
      <c r="ACX390" s="10"/>
      <c r="ACY390" s="10"/>
      <c r="ACZ390" s="10"/>
      <c r="ADA390" s="10"/>
      <c r="ADB390" s="10"/>
      <c r="ADC390" s="10"/>
      <c r="ADD390" s="10"/>
      <c r="ADE390" s="10"/>
      <c r="ADF390" s="10"/>
      <c r="ADG390" s="10"/>
      <c r="ADH390" s="10"/>
      <c r="ADI390" s="10"/>
      <c r="ADJ390" s="10"/>
      <c r="ADK390" s="10"/>
      <c r="ADL390" s="10"/>
      <c r="ADM390" s="10"/>
      <c r="ADN390" s="10"/>
      <c r="ADO390" s="10"/>
      <c r="ADP390" s="10"/>
      <c r="ADQ390" s="10"/>
      <c r="ADR390" s="10"/>
      <c r="ADS390" s="10"/>
      <c r="ADT390" s="10"/>
      <c r="ADU390" s="10"/>
      <c r="ADV390" s="10"/>
      <c r="ADW390" s="10"/>
      <c r="ADX390" s="10"/>
      <c r="ADY390" s="10"/>
      <c r="ADZ390" s="10"/>
      <c r="AEA390" s="10"/>
      <c r="AEB390" s="10"/>
      <c r="AEC390" s="10"/>
      <c r="AED390" s="10"/>
      <c r="AEE390" s="10"/>
      <c r="AEF390" s="10"/>
      <c r="AEG390" s="10"/>
      <c r="AEH390" s="10"/>
      <c r="AEI390" s="10"/>
      <c r="AEJ390" s="10"/>
      <c r="AEK390" s="10"/>
      <c r="AEL390" s="10"/>
      <c r="AEM390" s="10"/>
      <c r="AEN390" s="10"/>
      <c r="AEO390" s="10"/>
      <c r="AEP390" s="10"/>
      <c r="AEQ390" s="10"/>
      <c r="AER390" s="10"/>
      <c r="AES390" s="10"/>
      <c r="AET390" s="10"/>
      <c r="AEU390" s="10"/>
      <c r="AEV390" s="10"/>
      <c r="AEW390" s="10"/>
      <c r="AEX390" s="10"/>
      <c r="AEY390" s="10"/>
      <c r="AEZ390" s="10"/>
      <c r="AFA390" s="10"/>
      <c r="AFB390" s="10"/>
      <c r="AFC390" s="10"/>
      <c r="AFD390" s="10"/>
      <c r="AFE390" s="10"/>
      <c r="AFF390" s="10"/>
      <c r="AFG390" s="10"/>
      <c r="AFH390" s="10"/>
      <c r="AFI390" s="10"/>
      <c r="AFJ390" s="10"/>
      <c r="AFK390" s="10"/>
      <c r="AFL390" s="10"/>
      <c r="AFM390" s="10"/>
      <c r="AFN390" s="10"/>
      <c r="AFO390" s="10"/>
      <c r="AFP390" s="10"/>
      <c r="AFQ390" s="10"/>
      <c r="AFR390" s="10"/>
      <c r="AFS390" s="10"/>
      <c r="AFT390" s="10"/>
      <c r="AFU390" s="10"/>
      <c r="AFV390" s="10"/>
      <c r="AFW390" s="10"/>
      <c r="AFX390" s="10"/>
      <c r="AFY390" s="10"/>
      <c r="AFZ390" s="10"/>
      <c r="AGA390" s="10"/>
      <c r="AGB390" s="10"/>
      <c r="AGC390" s="10"/>
      <c r="AGD390" s="10"/>
      <c r="AGE390" s="10"/>
      <c r="AGF390" s="10"/>
      <c r="AGG390" s="10"/>
      <c r="AGH390" s="10"/>
      <c r="AGI390" s="10"/>
      <c r="AGJ390" s="10"/>
      <c r="AGK390" s="10"/>
      <c r="AGL390" s="10"/>
      <c r="AGM390" s="10"/>
      <c r="AGN390" s="10"/>
      <c r="AGO390" s="10"/>
      <c r="AGP390" s="10"/>
      <c r="AGQ390" s="10"/>
      <c r="AGR390" s="10"/>
      <c r="AGS390" s="10"/>
      <c r="AGT390" s="10"/>
      <c r="AGU390" s="10"/>
      <c r="AGV390" s="10"/>
      <c r="AGW390" s="10"/>
      <c r="AGX390" s="10"/>
      <c r="AGY390" s="10"/>
      <c r="AGZ390" s="10"/>
      <c r="AHA390" s="10"/>
      <c r="AHB390" s="10"/>
      <c r="AHC390" s="10"/>
      <c r="AHD390" s="10"/>
      <c r="AHE390" s="10"/>
      <c r="AHF390" s="10"/>
      <c r="AHG390" s="10"/>
      <c r="AHH390" s="10"/>
      <c r="AHI390" s="10"/>
      <c r="AHJ390" s="10"/>
      <c r="AHK390" s="10"/>
      <c r="AHL390" s="10"/>
      <c r="AHM390" s="10"/>
      <c r="AHN390" s="10"/>
      <c r="AHO390" s="10"/>
      <c r="AHP390" s="10"/>
      <c r="AHQ390" s="10"/>
      <c r="AHR390" s="10"/>
      <c r="AHS390" s="10"/>
      <c r="AHT390" s="10"/>
      <c r="AHU390" s="10"/>
      <c r="AHV390" s="10"/>
      <c r="AHW390" s="10"/>
      <c r="AHX390" s="10"/>
      <c r="AHY390" s="10"/>
      <c r="AHZ390" s="10"/>
      <c r="AIA390" s="10"/>
      <c r="AIB390" s="10"/>
      <c r="AIC390" s="10"/>
      <c r="AID390" s="10"/>
      <c r="AIE390" s="10"/>
      <c r="AIF390" s="10"/>
      <c r="AIG390" s="10"/>
      <c r="AIH390" s="10"/>
      <c r="AII390" s="10"/>
      <c r="AIJ390" s="10"/>
      <c r="AIK390" s="10"/>
      <c r="AIL390" s="10"/>
      <c r="AIM390" s="10"/>
      <c r="AIN390" s="10"/>
      <c r="AIO390" s="10"/>
      <c r="AIP390" s="10"/>
      <c r="AIQ390" s="10"/>
      <c r="AIR390" s="10"/>
      <c r="AIS390" s="10"/>
      <c r="AIT390" s="10"/>
      <c r="AIU390" s="10"/>
      <c r="AIV390" s="10"/>
      <c r="AIW390" s="10"/>
      <c r="AIX390" s="10"/>
      <c r="AIY390" s="10"/>
      <c r="AIZ390" s="10"/>
      <c r="AJA390" s="10"/>
      <c r="AJB390" s="10"/>
      <c r="AJC390" s="10"/>
      <c r="AJD390" s="10"/>
      <c r="AJE390" s="10"/>
      <c r="AJF390" s="10"/>
      <c r="AJG390" s="10"/>
      <c r="AJH390" s="10"/>
      <c r="AJI390" s="10"/>
      <c r="AJJ390" s="10"/>
      <c r="AJK390" s="10"/>
      <c r="AJL390" s="10"/>
      <c r="AJM390" s="10"/>
      <c r="AJN390" s="10"/>
      <c r="AJO390" s="10"/>
      <c r="AJP390" s="10"/>
      <c r="AJQ390" s="10"/>
      <c r="AJR390" s="10"/>
      <c r="AJS390" s="10"/>
      <c r="AJT390" s="10"/>
      <c r="AJU390" s="10"/>
      <c r="AJV390" s="10"/>
      <c r="AJW390" s="10"/>
      <c r="AJX390" s="10"/>
      <c r="AJY390" s="10"/>
      <c r="AJZ390" s="10"/>
      <c r="AKA390" s="10"/>
      <c r="AKB390" s="10"/>
      <c r="AKC390" s="10"/>
      <c r="AKD390" s="10"/>
      <c r="AKE390" s="10"/>
      <c r="AKF390" s="10"/>
      <c r="AKG390" s="10"/>
      <c r="AKH390" s="10"/>
      <c r="AKI390" s="10"/>
      <c r="AKJ390" s="10"/>
      <c r="AKK390" s="10"/>
      <c r="AKL390" s="10"/>
      <c r="AKM390" s="10"/>
      <c r="AKN390" s="10"/>
      <c r="AKO390" s="10"/>
      <c r="AKP390" s="10"/>
      <c r="AKQ390" s="10"/>
      <c r="AKR390" s="10"/>
      <c r="AKS390" s="10"/>
      <c r="AKT390" s="10"/>
      <c r="AKU390" s="10"/>
      <c r="AKV390" s="10"/>
      <c r="AKW390" s="10"/>
      <c r="AKX390" s="10"/>
      <c r="AKY390" s="10"/>
      <c r="AKZ390" s="10"/>
      <c r="ALA390" s="10"/>
      <c r="ALB390" s="10"/>
      <c r="ALC390" s="10"/>
      <c r="ALD390" s="10"/>
      <c r="ALE390" s="10"/>
      <c r="ALF390" s="10"/>
      <c r="ALG390" s="10"/>
      <c r="ALH390" s="10"/>
      <c r="ALI390" s="10"/>
      <c r="ALJ390" s="10"/>
      <c r="ALK390" s="10"/>
      <c r="ALL390" s="10"/>
      <c r="ALM390" s="10"/>
      <c r="ALN390" s="10"/>
      <c r="ALO390" s="10"/>
      <c r="ALP390" s="10"/>
      <c r="ALQ390" s="10"/>
      <c r="ALR390" s="10"/>
      <c r="ALS390" s="10"/>
      <c r="ALT390" s="10"/>
      <c r="ALU390" s="10"/>
      <c r="ALV390" s="10"/>
      <c r="ALW390" s="10"/>
      <c r="ALX390" s="10"/>
      <c r="ALY390" s="10"/>
      <c r="ALZ390" s="10"/>
      <c r="AMA390" s="10"/>
      <c r="AMB390" s="10"/>
      <c r="AMC390" s="10"/>
      <c r="AMD390" s="10"/>
      <c r="AME390" s="10"/>
      <c r="AMF390" s="10"/>
      <c r="AMG390" s="10"/>
      <c r="AMH390" s="10"/>
      <c r="AMI390" s="10"/>
      <c r="AMJ390" s="10"/>
      <c r="AMK390" s="10"/>
      <c r="AML390" s="10"/>
      <c r="AMM390" s="10"/>
      <c r="AMN390" s="10"/>
      <c r="AMO390" s="10"/>
      <c r="AMP390" s="10"/>
      <c r="AMQ390" s="10"/>
      <c r="AMR390" s="10"/>
      <c r="AMS390" s="10"/>
      <c r="AMT390" s="10"/>
      <c r="AMU390" s="10"/>
      <c r="AMV390" s="10"/>
      <c r="AMW390" s="10"/>
      <c r="AMX390" s="10"/>
      <c r="AMY390" s="10"/>
      <c r="AMZ390" s="10"/>
      <c r="ANA390" s="10"/>
      <c r="ANB390" s="10"/>
      <c r="ANC390" s="10"/>
      <c r="AND390" s="10"/>
      <c r="ANE390" s="10"/>
      <c r="ANF390" s="10"/>
      <c r="ANG390" s="10"/>
      <c r="ANH390" s="10"/>
      <c r="ANI390" s="10"/>
      <c r="ANJ390" s="10"/>
      <c r="ANK390" s="10"/>
      <c r="ANL390" s="10"/>
      <c r="ANM390" s="10"/>
      <c r="ANN390" s="10"/>
      <c r="ANO390" s="10"/>
      <c r="ANP390" s="10"/>
      <c r="ANQ390" s="10"/>
      <c r="ANR390" s="10"/>
      <c r="ANS390" s="10"/>
      <c r="ANT390" s="10"/>
      <c r="ANU390" s="10"/>
      <c r="ANV390" s="10"/>
      <c r="ANW390" s="10"/>
      <c r="ANX390" s="10"/>
      <c r="ANY390" s="10"/>
      <c r="ANZ390" s="10"/>
      <c r="AOA390" s="10"/>
      <c r="AOB390" s="10"/>
      <c r="AOC390" s="10"/>
      <c r="AOD390" s="10"/>
      <c r="AOE390" s="10"/>
      <c r="AOF390" s="10"/>
      <c r="AOG390" s="10"/>
      <c r="AOH390" s="10"/>
      <c r="AOI390" s="10"/>
      <c r="AOJ390" s="10"/>
      <c r="AOK390" s="10"/>
      <c r="AOL390" s="10"/>
      <c r="AOM390" s="10"/>
      <c r="AON390" s="10"/>
      <c r="AOO390" s="10"/>
      <c r="AOP390" s="10"/>
      <c r="AOQ390" s="10"/>
      <c r="AOR390" s="10"/>
      <c r="AOS390" s="10"/>
      <c r="AOT390" s="10"/>
      <c r="AOU390" s="10"/>
      <c r="AOV390" s="10"/>
      <c r="AOW390" s="10"/>
      <c r="AOX390" s="10"/>
      <c r="AOY390" s="10"/>
      <c r="AOZ390" s="10"/>
      <c r="APA390" s="10"/>
      <c r="APB390" s="10"/>
      <c r="APC390" s="10"/>
      <c r="APD390" s="10"/>
      <c r="APE390" s="10"/>
      <c r="APF390" s="10"/>
      <c r="APG390" s="10"/>
      <c r="APH390" s="10"/>
      <c r="API390" s="10"/>
      <c r="APJ390" s="10"/>
      <c r="APK390" s="10"/>
      <c r="APL390" s="10"/>
      <c r="APM390" s="10"/>
      <c r="APN390" s="10"/>
      <c r="APO390" s="10"/>
      <c r="APP390" s="10"/>
    </row>
    <row r="391" spans="1:1108" s="88" customFormat="1">
      <c r="A391" s="135"/>
      <c r="C391" s="472"/>
      <c r="D391" s="73"/>
      <c r="E391" s="73"/>
      <c r="F391" s="264"/>
      <c r="G391" s="73"/>
      <c r="H391" s="73"/>
      <c r="I391" s="73"/>
      <c r="J391" s="500"/>
      <c r="K391" s="474"/>
      <c r="L391" s="477"/>
      <c r="M391" s="476"/>
      <c r="N391" s="477"/>
      <c r="O391" s="478"/>
      <c r="P391" s="479"/>
      <c r="Q391" s="479"/>
      <c r="R391" s="479"/>
      <c r="S391" s="479"/>
      <c r="T391" s="479"/>
      <c r="U391" s="479"/>
      <c r="V391" s="479"/>
      <c r="W391" s="479"/>
      <c r="X391" s="479"/>
      <c r="Y391" s="479"/>
      <c r="Z391" s="479"/>
      <c r="AA391" s="479"/>
      <c r="AB391" s="479"/>
      <c r="AC391" s="479"/>
      <c r="AD391" s="479"/>
      <c r="AE391" s="479"/>
      <c r="AF391" s="479"/>
      <c r="AG391" s="483"/>
      <c r="AH391" s="483"/>
      <c r="AI391" s="479"/>
      <c r="AJ391" s="497"/>
      <c r="AK391" s="497"/>
      <c r="AL391" s="498"/>
      <c r="AM391" s="483"/>
      <c r="AN391" s="484"/>
      <c r="AO391" s="485"/>
      <c r="AP391" s="485"/>
      <c r="AQ391" s="485"/>
      <c r="AR391" s="485"/>
      <c r="AS391" s="485"/>
      <c r="AT391" s="477"/>
      <c r="AU391" s="477"/>
      <c r="AV391" s="477"/>
      <c r="AW391" s="477"/>
      <c r="AX391" s="477"/>
      <c r="AY391" s="477"/>
      <c r="AZ391" s="477"/>
      <c r="BA391" s="477"/>
      <c r="BB391" s="472"/>
      <c r="BC391" s="477"/>
      <c r="BD391" s="477"/>
      <c r="BE391" s="477"/>
      <c r="BF391" s="477"/>
      <c r="BG391" s="477"/>
      <c r="BH391" s="477"/>
      <c r="BI391" s="477"/>
      <c r="BJ391" s="477"/>
      <c r="BK391" s="477"/>
      <c r="BL391" s="477"/>
      <c r="BM391" s="477"/>
      <c r="BN391" s="477"/>
      <c r="BO391" s="477"/>
      <c r="BP391" s="477"/>
      <c r="BQ391" s="477"/>
      <c r="BR391" s="477"/>
      <c r="BS391" s="477"/>
      <c r="BT391" s="477"/>
      <c r="BU391" s="477"/>
      <c r="BV391" s="477"/>
      <c r="BW391" s="477"/>
      <c r="BX391" s="477"/>
      <c r="BY391" s="477"/>
      <c r="BZ391" s="477"/>
      <c r="CA391" s="477"/>
      <c r="CB391" s="477"/>
      <c r="CC391" s="477"/>
      <c r="CD391" s="477"/>
      <c r="CE391" s="477"/>
      <c r="CF391" s="477"/>
      <c r="CG391" s="477"/>
      <c r="CH391" s="477"/>
      <c r="CI391" s="477"/>
      <c r="CJ391" s="477"/>
      <c r="CK391" s="477"/>
      <c r="CL391" s="477"/>
      <c r="CM391" s="477"/>
      <c r="CN391" s="477"/>
      <c r="CO391" s="477"/>
      <c r="CP391" s="477"/>
      <c r="CQ391" s="477"/>
      <c r="CR391" s="477"/>
      <c r="CS391" s="477"/>
      <c r="CT391" s="477"/>
      <c r="CU391" s="477"/>
      <c r="CV391" s="477"/>
      <c r="CW391" s="477"/>
      <c r="CX391" s="488"/>
      <c r="CY391" s="477"/>
      <c r="CZ391" s="488"/>
      <c r="DA391" s="477"/>
      <c r="DB391" s="477"/>
      <c r="DC391" s="477"/>
      <c r="DD391" s="477"/>
      <c r="DE391" s="477"/>
      <c r="DF391" s="488"/>
      <c r="DG391" s="477"/>
      <c r="DH391" s="477"/>
      <c r="DI391" s="477"/>
      <c r="DJ391" s="477"/>
      <c r="DK391" s="477"/>
      <c r="DL391" s="477"/>
      <c r="DM391" s="477"/>
      <c r="DP391" s="476"/>
      <c r="DQ391" s="476"/>
      <c r="DR391" s="492"/>
      <c r="DS391" s="476"/>
      <c r="DT391" s="476"/>
      <c r="DV391" s="492"/>
      <c r="DW391" s="492"/>
      <c r="DX391" s="492"/>
      <c r="DY391" s="492"/>
      <c r="DZ391" s="492"/>
      <c r="EA391" s="492"/>
      <c r="EB391" s="492"/>
      <c r="EE391" s="477"/>
      <c r="EF391" s="477"/>
      <c r="EG391" s="477"/>
      <c r="EH391" s="477"/>
      <c r="EI391" s="477"/>
      <c r="EJ391" s="477"/>
      <c r="EK391" s="477"/>
      <c r="EL391" s="477"/>
      <c r="EM391" s="477"/>
      <c r="EN391" s="477"/>
      <c r="EO391" s="477"/>
      <c r="EP391" s="477"/>
      <c r="EQ391" s="477"/>
      <c r="ER391" s="477"/>
      <c r="ES391" s="477"/>
      <c r="ET391" s="477"/>
      <c r="EU391" s="493"/>
      <c r="EV391" s="494"/>
      <c r="EW391" s="494"/>
      <c r="EX391" s="495"/>
      <c r="EY391" s="494"/>
      <c r="EZ391" s="494"/>
      <c r="FA391" s="494"/>
      <c r="FB391" s="494"/>
      <c r="FC391" s="494"/>
      <c r="FE391" s="521"/>
      <c r="FF391" s="522"/>
      <c r="FG391" s="521"/>
      <c r="FK391" s="10"/>
      <c r="FL391" s="10"/>
      <c r="FM391" s="10"/>
      <c r="FN391" s="10"/>
      <c r="FO391" s="10"/>
      <c r="FP391" s="10"/>
      <c r="FQ391" s="10"/>
      <c r="FR391" s="10"/>
      <c r="FS391" s="10"/>
      <c r="FT391" s="10"/>
      <c r="FU391" s="10"/>
      <c r="FV391" s="10"/>
      <c r="FW391" s="10"/>
      <c r="FX391" s="10"/>
      <c r="FY391" s="10"/>
      <c r="FZ391" s="10"/>
      <c r="GA391" s="10"/>
      <c r="GB391" s="10"/>
      <c r="GC391" s="10"/>
      <c r="GD391" s="10"/>
      <c r="GE391" s="10"/>
      <c r="GF391" s="10"/>
      <c r="GG391" s="10"/>
      <c r="GH391" s="10"/>
      <c r="GI391" s="10"/>
      <c r="GJ391" s="10"/>
      <c r="GK391" s="10"/>
      <c r="GL391" s="10"/>
      <c r="GM391" s="10"/>
      <c r="GN391" s="10"/>
      <c r="GO391" s="10"/>
      <c r="GP391" s="10"/>
      <c r="GQ391" s="10"/>
      <c r="GR391" s="10"/>
      <c r="GS391" s="10"/>
      <c r="GT391" s="10"/>
      <c r="GU391" s="10"/>
      <c r="GV391" s="10"/>
      <c r="GW391" s="10"/>
      <c r="GX391" s="10"/>
      <c r="GY391" s="10"/>
      <c r="GZ391" s="10"/>
      <c r="HA391" s="10"/>
      <c r="HB391" s="10"/>
      <c r="HC391" s="10"/>
      <c r="HD391" s="10"/>
      <c r="HE391" s="10"/>
      <c r="HF391" s="10"/>
      <c r="HG391" s="10"/>
      <c r="HH391" s="10"/>
      <c r="HI391" s="10"/>
      <c r="HJ391" s="10"/>
      <c r="HK391" s="10"/>
      <c r="HL391" s="10"/>
      <c r="HM391" s="10"/>
      <c r="HN391" s="10"/>
      <c r="HO391" s="10"/>
      <c r="HP391" s="10"/>
      <c r="HQ391" s="10"/>
      <c r="HR391" s="10"/>
      <c r="HS391" s="10"/>
      <c r="HT391" s="10"/>
      <c r="HU391" s="10"/>
      <c r="HV391" s="10"/>
      <c r="HW391" s="10"/>
      <c r="HX391" s="10"/>
      <c r="HY391" s="10"/>
      <c r="HZ391" s="10"/>
      <c r="IA391" s="10"/>
      <c r="IB391" s="10"/>
      <c r="IC391" s="10"/>
      <c r="ID391" s="10"/>
      <c r="IE391" s="10"/>
      <c r="IF391" s="10"/>
      <c r="IG391" s="10"/>
      <c r="IH391" s="10"/>
      <c r="II391" s="10"/>
      <c r="IJ391" s="10"/>
      <c r="IK391" s="10"/>
      <c r="IL391" s="10"/>
      <c r="IM391" s="10"/>
      <c r="IN391" s="10"/>
      <c r="IO391" s="10"/>
      <c r="IP391" s="10"/>
      <c r="IQ391" s="10"/>
      <c r="IR391" s="10"/>
      <c r="IS391" s="10"/>
      <c r="IT391" s="10"/>
      <c r="IU391" s="10"/>
      <c r="IV391" s="10"/>
      <c r="IW391" s="10"/>
      <c r="IX391" s="10"/>
      <c r="IY391" s="10"/>
      <c r="IZ391" s="10"/>
      <c r="JA391" s="10"/>
      <c r="JB391" s="10"/>
      <c r="JC391" s="10"/>
      <c r="JD391" s="10"/>
      <c r="JE391" s="10"/>
      <c r="JF391" s="10"/>
      <c r="JG391" s="10"/>
      <c r="JH391" s="10"/>
      <c r="JI391" s="10"/>
      <c r="JJ391" s="10"/>
      <c r="JK391" s="10"/>
      <c r="JL391" s="10"/>
      <c r="JM391" s="10"/>
      <c r="JN391" s="10"/>
      <c r="JO391" s="10"/>
      <c r="JP391" s="10"/>
      <c r="JQ391" s="10"/>
      <c r="JR391" s="10"/>
      <c r="JS391" s="10"/>
      <c r="JT391" s="10"/>
      <c r="JU391" s="10"/>
      <c r="JV391" s="10"/>
      <c r="JW391" s="10"/>
      <c r="JX391" s="10"/>
      <c r="JY391" s="10"/>
      <c r="JZ391" s="10"/>
      <c r="KA391" s="10"/>
      <c r="KB391" s="10"/>
      <c r="KC391" s="10"/>
      <c r="KD391" s="10"/>
      <c r="KE391" s="10"/>
      <c r="KF391" s="10"/>
      <c r="KG391" s="10"/>
      <c r="KH391" s="10"/>
      <c r="KI391" s="10"/>
      <c r="KJ391" s="10"/>
      <c r="KK391" s="10"/>
      <c r="KL391" s="10"/>
      <c r="KM391" s="10"/>
      <c r="KN391" s="10"/>
      <c r="KO391" s="10"/>
      <c r="KP391" s="10"/>
      <c r="KQ391" s="10"/>
      <c r="KR391" s="10"/>
      <c r="KS391" s="10"/>
      <c r="KT391" s="10"/>
      <c r="KU391" s="10"/>
      <c r="KV391" s="10"/>
      <c r="KW391" s="10"/>
      <c r="KX391" s="10"/>
      <c r="KY391" s="10"/>
      <c r="KZ391" s="10"/>
      <c r="LA391" s="10"/>
      <c r="LB391" s="10"/>
      <c r="LC391" s="10"/>
      <c r="LD391" s="10"/>
      <c r="LE391" s="10"/>
      <c r="LF391" s="10"/>
      <c r="LG391" s="10"/>
      <c r="LH391" s="10"/>
      <c r="LI391" s="10"/>
      <c r="LJ391" s="10"/>
      <c r="LK391" s="10"/>
      <c r="LL391" s="10"/>
      <c r="LM391" s="10"/>
      <c r="LN391" s="10"/>
      <c r="LO391" s="10"/>
      <c r="LP391" s="10"/>
      <c r="LQ391" s="10"/>
      <c r="LR391" s="10"/>
      <c r="LS391" s="10"/>
      <c r="LT391" s="10"/>
      <c r="LU391" s="10"/>
      <c r="LV391" s="10"/>
      <c r="LW391" s="10"/>
      <c r="LX391" s="10"/>
      <c r="LY391" s="10"/>
      <c r="LZ391" s="10"/>
      <c r="MA391" s="10"/>
      <c r="MB391" s="10"/>
      <c r="MC391" s="10"/>
      <c r="MD391" s="10"/>
      <c r="ME391" s="10"/>
      <c r="MF391" s="10"/>
      <c r="MG391" s="10"/>
      <c r="MH391" s="10"/>
      <c r="MI391" s="10"/>
      <c r="MJ391" s="10"/>
      <c r="MK391" s="10"/>
      <c r="ML391" s="10"/>
      <c r="MM391" s="10"/>
      <c r="MN391" s="10"/>
      <c r="MO391" s="10"/>
      <c r="MP391" s="10"/>
      <c r="MQ391" s="10"/>
      <c r="MR391" s="10"/>
      <c r="MS391" s="10"/>
      <c r="MT391" s="10"/>
      <c r="MU391" s="10"/>
      <c r="MV391" s="10"/>
      <c r="MW391" s="10"/>
      <c r="MX391" s="10"/>
      <c r="MY391" s="10"/>
      <c r="MZ391" s="10"/>
      <c r="NA391" s="10"/>
      <c r="NB391" s="10"/>
      <c r="NC391" s="10"/>
      <c r="ND391" s="10"/>
      <c r="NE391" s="10"/>
      <c r="NF391" s="10"/>
      <c r="NG391" s="10"/>
      <c r="NH391" s="10"/>
      <c r="NI391" s="10"/>
      <c r="NJ391" s="10"/>
      <c r="NK391" s="10"/>
      <c r="NL391" s="10"/>
      <c r="NM391" s="10"/>
      <c r="NN391" s="10"/>
      <c r="NO391" s="10"/>
      <c r="NP391" s="10"/>
      <c r="NQ391" s="10"/>
      <c r="NR391" s="10"/>
      <c r="NS391" s="10"/>
      <c r="NT391" s="10"/>
      <c r="NU391" s="10"/>
      <c r="NV391" s="10"/>
      <c r="NW391" s="10"/>
      <c r="NX391" s="10"/>
      <c r="NY391" s="10"/>
      <c r="NZ391" s="10"/>
      <c r="OA391" s="10"/>
      <c r="OB391" s="10"/>
      <c r="OC391" s="10"/>
      <c r="OD391" s="10"/>
      <c r="OE391" s="10"/>
      <c r="OF391" s="10"/>
      <c r="OG391" s="10"/>
      <c r="OH391" s="10"/>
      <c r="OI391" s="10"/>
      <c r="OJ391" s="10"/>
      <c r="OK391" s="10"/>
      <c r="OL391" s="10"/>
      <c r="OM391" s="10"/>
      <c r="ON391" s="10"/>
      <c r="OO391" s="10"/>
      <c r="OP391" s="10"/>
      <c r="OQ391" s="10"/>
      <c r="OR391" s="10"/>
      <c r="OS391" s="10"/>
      <c r="OT391" s="10"/>
      <c r="OU391" s="10"/>
      <c r="OV391" s="10"/>
      <c r="OW391" s="10"/>
      <c r="OX391" s="10"/>
      <c r="OY391" s="10"/>
      <c r="OZ391" s="10"/>
      <c r="PA391" s="10"/>
      <c r="PB391" s="10"/>
      <c r="PC391" s="10"/>
      <c r="PD391" s="10"/>
      <c r="PE391" s="10"/>
      <c r="PF391" s="10"/>
      <c r="PG391" s="10"/>
      <c r="PH391" s="10"/>
      <c r="PI391" s="10"/>
      <c r="PJ391" s="10"/>
      <c r="PK391" s="10"/>
      <c r="PL391" s="10"/>
      <c r="PM391" s="10"/>
      <c r="PN391" s="10"/>
      <c r="PO391" s="10"/>
      <c r="PP391" s="10"/>
      <c r="PQ391" s="10"/>
      <c r="PR391" s="10"/>
      <c r="PS391" s="10"/>
      <c r="PT391" s="10"/>
      <c r="PU391" s="10"/>
      <c r="PV391" s="10"/>
      <c r="PW391" s="10"/>
      <c r="PX391" s="10"/>
      <c r="PY391" s="10"/>
      <c r="PZ391" s="10"/>
      <c r="QA391" s="10"/>
      <c r="QB391" s="10"/>
      <c r="QC391" s="10"/>
      <c r="QD391" s="10"/>
      <c r="QE391" s="10"/>
      <c r="QF391" s="10"/>
      <c r="QG391" s="10"/>
      <c r="QH391" s="10"/>
      <c r="QI391" s="10"/>
      <c r="QJ391" s="10"/>
      <c r="QK391" s="10"/>
      <c r="QL391" s="10"/>
      <c r="QM391" s="10"/>
      <c r="QN391" s="10"/>
      <c r="QO391" s="10"/>
      <c r="QP391" s="10"/>
      <c r="QQ391" s="10"/>
      <c r="QR391" s="10"/>
      <c r="QS391" s="10"/>
      <c r="QT391" s="10"/>
      <c r="QU391" s="10"/>
      <c r="QV391" s="10"/>
      <c r="QW391" s="10"/>
      <c r="QX391" s="10"/>
      <c r="QY391" s="10"/>
      <c r="QZ391" s="10"/>
      <c r="RA391" s="10"/>
      <c r="RB391" s="10"/>
      <c r="RC391" s="10"/>
      <c r="RD391" s="10"/>
      <c r="RE391" s="10"/>
      <c r="RF391" s="10"/>
      <c r="RG391" s="10"/>
      <c r="RH391" s="10"/>
      <c r="RI391" s="10"/>
      <c r="RJ391" s="10"/>
      <c r="RK391" s="10"/>
      <c r="RL391" s="10"/>
      <c r="RM391" s="10"/>
      <c r="RN391" s="10"/>
      <c r="RO391" s="10"/>
      <c r="RP391" s="10"/>
      <c r="RQ391" s="10"/>
      <c r="RR391" s="10"/>
      <c r="RS391" s="10"/>
      <c r="RT391" s="10"/>
      <c r="RU391" s="10"/>
      <c r="RV391" s="10"/>
      <c r="RW391" s="10"/>
      <c r="RX391" s="10"/>
      <c r="RY391" s="10"/>
      <c r="RZ391" s="10"/>
      <c r="SA391" s="10"/>
      <c r="SB391" s="10"/>
      <c r="SC391" s="10"/>
      <c r="SD391" s="10"/>
      <c r="SE391" s="10"/>
      <c r="SF391" s="10"/>
      <c r="SG391" s="10"/>
      <c r="SH391" s="10"/>
      <c r="SI391" s="10"/>
      <c r="SJ391" s="10"/>
      <c r="SK391" s="10"/>
      <c r="SL391" s="10"/>
      <c r="SM391" s="10"/>
      <c r="SN391" s="10"/>
      <c r="SO391" s="10"/>
      <c r="SP391" s="10"/>
      <c r="SQ391" s="10"/>
      <c r="SR391" s="10"/>
      <c r="SS391" s="10"/>
      <c r="ST391" s="10"/>
      <c r="SU391" s="10"/>
      <c r="SV391" s="10"/>
      <c r="SW391" s="10"/>
      <c r="SX391" s="10"/>
      <c r="SY391" s="10"/>
      <c r="SZ391" s="10"/>
      <c r="TA391" s="10"/>
      <c r="TB391" s="10"/>
      <c r="TC391" s="10"/>
      <c r="TD391" s="10"/>
      <c r="TE391" s="10"/>
      <c r="TF391" s="10"/>
      <c r="TG391" s="10"/>
      <c r="TH391" s="10"/>
      <c r="TI391" s="10"/>
      <c r="TJ391" s="10"/>
      <c r="TK391" s="10"/>
      <c r="TL391" s="10"/>
      <c r="TM391" s="10"/>
      <c r="TN391" s="10"/>
      <c r="TO391" s="10"/>
      <c r="TP391" s="10"/>
      <c r="TQ391" s="10"/>
      <c r="TR391" s="10"/>
      <c r="TS391" s="10"/>
      <c r="TT391" s="10"/>
      <c r="TU391" s="10"/>
      <c r="TV391" s="10"/>
      <c r="TW391" s="10"/>
      <c r="TX391" s="10"/>
      <c r="TY391" s="10"/>
      <c r="TZ391" s="10"/>
      <c r="UA391" s="10"/>
      <c r="UB391" s="10"/>
      <c r="UC391" s="10"/>
      <c r="UD391" s="10"/>
      <c r="UE391" s="10"/>
      <c r="UF391" s="10"/>
      <c r="UG391" s="10"/>
      <c r="UH391" s="10"/>
      <c r="UI391" s="10"/>
      <c r="UJ391" s="10"/>
      <c r="UK391" s="10"/>
      <c r="UL391" s="10"/>
      <c r="UM391" s="10"/>
      <c r="UN391" s="10"/>
      <c r="UO391" s="10"/>
      <c r="UP391" s="10"/>
      <c r="UQ391" s="10"/>
      <c r="UR391" s="10"/>
      <c r="US391" s="10"/>
      <c r="UT391" s="10"/>
      <c r="UU391" s="10"/>
      <c r="UV391" s="10"/>
      <c r="UW391" s="10"/>
      <c r="UX391" s="10"/>
      <c r="UY391" s="10"/>
      <c r="UZ391" s="10"/>
      <c r="VA391" s="10"/>
      <c r="VB391" s="10"/>
      <c r="VC391" s="10"/>
      <c r="VD391" s="10"/>
      <c r="VE391" s="10"/>
      <c r="VF391" s="10"/>
      <c r="VG391" s="10"/>
      <c r="VH391" s="10"/>
      <c r="VI391" s="10"/>
      <c r="VJ391" s="10"/>
      <c r="VK391" s="10"/>
      <c r="VL391" s="10"/>
      <c r="VM391" s="10"/>
      <c r="VN391" s="10"/>
      <c r="VO391" s="10"/>
      <c r="VP391" s="10"/>
      <c r="VQ391" s="10"/>
      <c r="VR391" s="10"/>
      <c r="VS391" s="10"/>
      <c r="VT391" s="10"/>
      <c r="VU391" s="10"/>
      <c r="VV391" s="10"/>
      <c r="VW391" s="10"/>
      <c r="VX391" s="10"/>
      <c r="VY391" s="10"/>
      <c r="VZ391" s="10"/>
      <c r="WA391" s="10"/>
      <c r="WB391" s="10"/>
      <c r="WC391" s="10"/>
      <c r="WD391" s="10"/>
      <c r="WE391" s="10"/>
      <c r="WF391" s="10"/>
      <c r="WG391" s="10"/>
      <c r="WH391" s="10"/>
      <c r="WI391" s="10"/>
      <c r="WJ391" s="10"/>
      <c r="WK391" s="10"/>
      <c r="WL391" s="10"/>
      <c r="WM391" s="10"/>
      <c r="WN391" s="10"/>
      <c r="WO391" s="10"/>
      <c r="WP391" s="10"/>
      <c r="WQ391" s="10"/>
      <c r="WR391" s="10"/>
      <c r="WS391" s="10"/>
      <c r="WT391" s="10"/>
      <c r="WU391" s="10"/>
      <c r="WV391" s="10"/>
      <c r="WW391" s="10"/>
      <c r="WX391" s="10"/>
      <c r="WY391" s="10"/>
      <c r="WZ391" s="10"/>
      <c r="XA391" s="10"/>
      <c r="XB391" s="10"/>
      <c r="XC391" s="10"/>
      <c r="XD391" s="10"/>
      <c r="XE391" s="10"/>
      <c r="XF391" s="10"/>
      <c r="XG391" s="10"/>
      <c r="XH391" s="10"/>
      <c r="XI391" s="10"/>
      <c r="XJ391" s="10"/>
      <c r="XK391" s="10"/>
      <c r="XL391" s="10"/>
      <c r="XM391" s="10"/>
      <c r="XN391" s="10"/>
      <c r="XO391" s="10"/>
      <c r="XP391" s="10"/>
      <c r="XQ391" s="10"/>
      <c r="XR391" s="10"/>
      <c r="XS391" s="10"/>
      <c r="XT391" s="10"/>
      <c r="XU391" s="10"/>
      <c r="XV391" s="10"/>
      <c r="XW391" s="10"/>
      <c r="XX391" s="10"/>
      <c r="XY391" s="10"/>
      <c r="XZ391" s="10"/>
      <c r="YA391" s="10"/>
      <c r="YB391" s="10"/>
      <c r="YC391" s="10"/>
      <c r="YD391" s="10"/>
      <c r="YE391" s="10"/>
      <c r="YF391" s="10"/>
      <c r="YG391" s="10"/>
      <c r="YH391" s="10"/>
      <c r="YI391" s="10"/>
      <c r="YJ391" s="10"/>
      <c r="YK391" s="10"/>
      <c r="YL391" s="10"/>
      <c r="YM391" s="10"/>
      <c r="YN391" s="10"/>
      <c r="YO391" s="10"/>
      <c r="YP391" s="10"/>
      <c r="YQ391" s="10"/>
      <c r="YR391" s="10"/>
      <c r="YS391" s="10"/>
      <c r="YT391" s="10"/>
      <c r="YU391" s="10"/>
      <c r="YV391" s="10"/>
      <c r="YW391" s="10"/>
      <c r="YX391" s="10"/>
      <c r="YY391" s="10"/>
      <c r="YZ391" s="10"/>
      <c r="ZA391" s="10"/>
      <c r="ZB391" s="10"/>
      <c r="ZC391" s="10"/>
      <c r="ZD391" s="10"/>
      <c r="ZE391" s="10"/>
      <c r="ZF391" s="10"/>
      <c r="ZG391" s="10"/>
      <c r="ZH391" s="10"/>
      <c r="ZI391" s="10"/>
      <c r="ZJ391" s="10"/>
      <c r="ZK391" s="10"/>
      <c r="ZL391" s="10"/>
      <c r="ZM391" s="10"/>
      <c r="ZN391" s="10"/>
      <c r="ZO391" s="10"/>
      <c r="ZP391" s="10"/>
      <c r="ZQ391" s="10"/>
      <c r="ZR391" s="10"/>
      <c r="ZS391" s="10"/>
      <c r="ZT391" s="10"/>
      <c r="ZU391" s="10"/>
      <c r="ZV391" s="10"/>
      <c r="ZW391" s="10"/>
      <c r="ZX391" s="10"/>
      <c r="ZY391" s="10"/>
      <c r="ZZ391" s="10"/>
      <c r="AAA391" s="10"/>
      <c r="AAB391" s="10"/>
      <c r="AAC391" s="10"/>
      <c r="AAD391" s="10"/>
      <c r="AAE391" s="10"/>
      <c r="AAF391" s="10"/>
      <c r="AAG391" s="10"/>
      <c r="AAH391" s="10"/>
      <c r="AAI391" s="10"/>
      <c r="AAJ391" s="10"/>
      <c r="AAK391" s="10"/>
      <c r="AAL391" s="10"/>
      <c r="AAM391" s="10"/>
      <c r="AAN391" s="10"/>
      <c r="AAO391" s="10"/>
      <c r="AAP391" s="10"/>
      <c r="AAQ391" s="10"/>
      <c r="AAR391" s="10"/>
      <c r="AAS391" s="10"/>
      <c r="AAT391" s="10"/>
      <c r="AAU391" s="10"/>
      <c r="AAV391" s="10"/>
      <c r="AAW391" s="10"/>
      <c r="AAX391" s="10"/>
      <c r="AAY391" s="10"/>
      <c r="AAZ391" s="10"/>
      <c r="ABA391" s="10"/>
      <c r="ABB391" s="10"/>
      <c r="ABC391" s="10"/>
      <c r="ABD391" s="10"/>
      <c r="ABE391" s="10"/>
      <c r="ABF391" s="10"/>
      <c r="ABG391" s="10"/>
      <c r="ABH391" s="10"/>
      <c r="ABI391" s="10"/>
      <c r="ABJ391" s="10"/>
      <c r="ABK391" s="10"/>
      <c r="ABL391" s="10"/>
      <c r="ABM391" s="10"/>
      <c r="ABN391" s="10"/>
      <c r="ABO391" s="10"/>
      <c r="ABP391" s="10"/>
      <c r="ABQ391" s="10"/>
      <c r="ABR391" s="10"/>
      <c r="ABS391" s="10"/>
      <c r="ABT391" s="10"/>
      <c r="ABU391" s="10"/>
      <c r="ABV391" s="10"/>
      <c r="ABW391" s="10"/>
      <c r="ABX391" s="10"/>
      <c r="ABY391" s="10"/>
      <c r="ABZ391" s="10"/>
      <c r="ACA391" s="10"/>
      <c r="ACB391" s="10"/>
      <c r="ACC391" s="10"/>
      <c r="ACD391" s="10"/>
      <c r="ACE391" s="10"/>
      <c r="ACF391" s="10"/>
      <c r="ACG391" s="10"/>
      <c r="ACH391" s="10"/>
      <c r="ACI391" s="10"/>
      <c r="ACJ391" s="10"/>
      <c r="ACK391" s="10"/>
      <c r="ACL391" s="10"/>
      <c r="ACM391" s="10"/>
      <c r="ACN391" s="10"/>
      <c r="ACO391" s="10"/>
      <c r="ACP391" s="10"/>
      <c r="ACQ391" s="10"/>
      <c r="ACR391" s="10"/>
      <c r="ACS391" s="10"/>
      <c r="ACT391" s="10"/>
      <c r="ACU391" s="10"/>
      <c r="ACV391" s="10"/>
      <c r="ACW391" s="10"/>
      <c r="ACX391" s="10"/>
      <c r="ACY391" s="10"/>
      <c r="ACZ391" s="10"/>
      <c r="ADA391" s="10"/>
      <c r="ADB391" s="10"/>
      <c r="ADC391" s="10"/>
      <c r="ADD391" s="10"/>
      <c r="ADE391" s="10"/>
      <c r="ADF391" s="10"/>
      <c r="ADG391" s="10"/>
      <c r="ADH391" s="10"/>
      <c r="ADI391" s="10"/>
      <c r="ADJ391" s="10"/>
      <c r="ADK391" s="10"/>
      <c r="ADL391" s="10"/>
      <c r="ADM391" s="10"/>
      <c r="ADN391" s="10"/>
      <c r="ADO391" s="10"/>
      <c r="ADP391" s="10"/>
      <c r="ADQ391" s="10"/>
      <c r="ADR391" s="10"/>
      <c r="ADS391" s="10"/>
      <c r="ADT391" s="10"/>
      <c r="ADU391" s="10"/>
      <c r="ADV391" s="10"/>
      <c r="ADW391" s="10"/>
      <c r="ADX391" s="10"/>
      <c r="ADY391" s="10"/>
      <c r="ADZ391" s="10"/>
      <c r="AEA391" s="10"/>
      <c r="AEB391" s="10"/>
      <c r="AEC391" s="10"/>
      <c r="AED391" s="10"/>
      <c r="AEE391" s="10"/>
      <c r="AEF391" s="10"/>
      <c r="AEG391" s="10"/>
      <c r="AEH391" s="10"/>
      <c r="AEI391" s="10"/>
      <c r="AEJ391" s="10"/>
      <c r="AEK391" s="10"/>
      <c r="AEL391" s="10"/>
      <c r="AEM391" s="10"/>
      <c r="AEN391" s="10"/>
      <c r="AEO391" s="10"/>
      <c r="AEP391" s="10"/>
      <c r="AEQ391" s="10"/>
      <c r="AER391" s="10"/>
      <c r="AES391" s="10"/>
      <c r="AET391" s="10"/>
      <c r="AEU391" s="10"/>
      <c r="AEV391" s="10"/>
      <c r="AEW391" s="10"/>
      <c r="AEX391" s="10"/>
      <c r="AEY391" s="10"/>
      <c r="AEZ391" s="10"/>
      <c r="AFA391" s="10"/>
      <c r="AFB391" s="10"/>
      <c r="AFC391" s="10"/>
      <c r="AFD391" s="10"/>
      <c r="AFE391" s="10"/>
      <c r="AFF391" s="10"/>
      <c r="AFG391" s="10"/>
      <c r="AFH391" s="10"/>
      <c r="AFI391" s="10"/>
      <c r="AFJ391" s="10"/>
      <c r="AFK391" s="10"/>
      <c r="AFL391" s="10"/>
      <c r="AFM391" s="10"/>
      <c r="AFN391" s="10"/>
      <c r="AFO391" s="10"/>
      <c r="AFP391" s="10"/>
      <c r="AFQ391" s="10"/>
      <c r="AFR391" s="10"/>
      <c r="AFS391" s="10"/>
      <c r="AFT391" s="10"/>
      <c r="AFU391" s="10"/>
      <c r="AFV391" s="10"/>
      <c r="AFW391" s="10"/>
      <c r="AFX391" s="10"/>
      <c r="AFY391" s="10"/>
      <c r="AFZ391" s="10"/>
      <c r="AGA391" s="10"/>
      <c r="AGB391" s="10"/>
      <c r="AGC391" s="10"/>
      <c r="AGD391" s="10"/>
      <c r="AGE391" s="10"/>
      <c r="AGF391" s="10"/>
      <c r="AGG391" s="10"/>
      <c r="AGH391" s="10"/>
      <c r="AGI391" s="10"/>
      <c r="AGJ391" s="10"/>
      <c r="AGK391" s="10"/>
      <c r="AGL391" s="10"/>
      <c r="AGM391" s="10"/>
      <c r="AGN391" s="10"/>
      <c r="AGO391" s="10"/>
      <c r="AGP391" s="10"/>
      <c r="AGQ391" s="10"/>
      <c r="AGR391" s="10"/>
      <c r="AGS391" s="10"/>
      <c r="AGT391" s="10"/>
      <c r="AGU391" s="10"/>
      <c r="AGV391" s="10"/>
      <c r="AGW391" s="10"/>
      <c r="AGX391" s="10"/>
      <c r="AGY391" s="10"/>
      <c r="AGZ391" s="10"/>
      <c r="AHA391" s="10"/>
      <c r="AHB391" s="10"/>
      <c r="AHC391" s="10"/>
      <c r="AHD391" s="10"/>
      <c r="AHE391" s="10"/>
      <c r="AHF391" s="10"/>
      <c r="AHG391" s="10"/>
      <c r="AHH391" s="10"/>
      <c r="AHI391" s="10"/>
      <c r="AHJ391" s="10"/>
      <c r="AHK391" s="10"/>
      <c r="AHL391" s="10"/>
      <c r="AHM391" s="10"/>
      <c r="AHN391" s="10"/>
      <c r="AHO391" s="10"/>
      <c r="AHP391" s="10"/>
      <c r="AHQ391" s="10"/>
      <c r="AHR391" s="10"/>
      <c r="AHS391" s="10"/>
      <c r="AHT391" s="10"/>
      <c r="AHU391" s="10"/>
      <c r="AHV391" s="10"/>
      <c r="AHW391" s="10"/>
      <c r="AHX391" s="10"/>
      <c r="AHY391" s="10"/>
      <c r="AHZ391" s="10"/>
      <c r="AIA391" s="10"/>
      <c r="AIB391" s="10"/>
      <c r="AIC391" s="10"/>
      <c r="AID391" s="10"/>
      <c r="AIE391" s="10"/>
      <c r="AIF391" s="10"/>
      <c r="AIG391" s="10"/>
      <c r="AIH391" s="10"/>
      <c r="AII391" s="10"/>
      <c r="AIJ391" s="10"/>
      <c r="AIK391" s="10"/>
      <c r="AIL391" s="10"/>
      <c r="AIM391" s="10"/>
      <c r="AIN391" s="10"/>
      <c r="AIO391" s="10"/>
      <c r="AIP391" s="10"/>
      <c r="AIQ391" s="10"/>
      <c r="AIR391" s="10"/>
      <c r="AIS391" s="10"/>
      <c r="AIT391" s="10"/>
      <c r="AIU391" s="10"/>
      <c r="AIV391" s="10"/>
      <c r="AIW391" s="10"/>
      <c r="AIX391" s="10"/>
      <c r="AIY391" s="10"/>
      <c r="AIZ391" s="10"/>
      <c r="AJA391" s="10"/>
      <c r="AJB391" s="10"/>
      <c r="AJC391" s="10"/>
      <c r="AJD391" s="10"/>
      <c r="AJE391" s="10"/>
      <c r="AJF391" s="10"/>
      <c r="AJG391" s="10"/>
      <c r="AJH391" s="10"/>
      <c r="AJI391" s="10"/>
      <c r="AJJ391" s="10"/>
      <c r="AJK391" s="10"/>
      <c r="AJL391" s="10"/>
      <c r="AJM391" s="10"/>
      <c r="AJN391" s="10"/>
      <c r="AJO391" s="10"/>
      <c r="AJP391" s="10"/>
      <c r="AJQ391" s="10"/>
      <c r="AJR391" s="10"/>
      <c r="AJS391" s="10"/>
      <c r="AJT391" s="10"/>
      <c r="AJU391" s="10"/>
      <c r="AJV391" s="10"/>
      <c r="AJW391" s="10"/>
      <c r="AJX391" s="10"/>
      <c r="AJY391" s="10"/>
      <c r="AJZ391" s="10"/>
      <c r="AKA391" s="10"/>
      <c r="AKB391" s="10"/>
      <c r="AKC391" s="10"/>
      <c r="AKD391" s="10"/>
      <c r="AKE391" s="10"/>
      <c r="AKF391" s="10"/>
      <c r="AKG391" s="10"/>
      <c r="AKH391" s="10"/>
      <c r="AKI391" s="10"/>
      <c r="AKJ391" s="10"/>
      <c r="AKK391" s="10"/>
      <c r="AKL391" s="10"/>
      <c r="AKM391" s="10"/>
      <c r="AKN391" s="10"/>
      <c r="AKO391" s="10"/>
      <c r="AKP391" s="10"/>
      <c r="AKQ391" s="10"/>
      <c r="AKR391" s="10"/>
      <c r="AKS391" s="10"/>
      <c r="AKT391" s="10"/>
      <c r="AKU391" s="10"/>
      <c r="AKV391" s="10"/>
      <c r="AKW391" s="10"/>
      <c r="AKX391" s="10"/>
      <c r="AKY391" s="10"/>
      <c r="AKZ391" s="10"/>
      <c r="ALA391" s="10"/>
      <c r="ALB391" s="10"/>
      <c r="ALC391" s="10"/>
      <c r="ALD391" s="10"/>
      <c r="ALE391" s="10"/>
      <c r="ALF391" s="10"/>
      <c r="ALG391" s="10"/>
      <c r="ALH391" s="10"/>
      <c r="ALI391" s="10"/>
      <c r="ALJ391" s="10"/>
      <c r="ALK391" s="10"/>
      <c r="ALL391" s="10"/>
      <c r="ALM391" s="10"/>
      <c r="ALN391" s="10"/>
      <c r="ALO391" s="10"/>
      <c r="ALP391" s="10"/>
      <c r="ALQ391" s="10"/>
      <c r="ALR391" s="10"/>
      <c r="ALS391" s="10"/>
      <c r="ALT391" s="10"/>
      <c r="ALU391" s="10"/>
      <c r="ALV391" s="10"/>
      <c r="ALW391" s="10"/>
      <c r="ALX391" s="10"/>
      <c r="ALY391" s="10"/>
      <c r="ALZ391" s="10"/>
      <c r="AMA391" s="10"/>
      <c r="AMB391" s="10"/>
      <c r="AMC391" s="10"/>
      <c r="AMD391" s="10"/>
      <c r="AME391" s="10"/>
      <c r="AMF391" s="10"/>
      <c r="AMG391" s="10"/>
      <c r="AMH391" s="10"/>
      <c r="AMI391" s="10"/>
      <c r="AMJ391" s="10"/>
      <c r="AMK391" s="10"/>
      <c r="AML391" s="10"/>
      <c r="AMM391" s="10"/>
      <c r="AMN391" s="10"/>
      <c r="AMO391" s="10"/>
      <c r="AMP391" s="10"/>
      <c r="AMQ391" s="10"/>
      <c r="AMR391" s="10"/>
      <c r="AMS391" s="10"/>
      <c r="AMT391" s="10"/>
      <c r="AMU391" s="10"/>
      <c r="AMV391" s="10"/>
      <c r="AMW391" s="10"/>
      <c r="AMX391" s="10"/>
      <c r="AMY391" s="10"/>
      <c r="AMZ391" s="10"/>
      <c r="ANA391" s="10"/>
      <c r="ANB391" s="10"/>
      <c r="ANC391" s="10"/>
      <c r="AND391" s="10"/>
      <c r="ANE391" s="10"/>
      <c r="ANF391" s="10"/>
      <c r="ANG391" s="10"/>
      <c r="ANH391" s="10"/>
      <c r="ANI391" s="10"/>
      <c r="ANJ391" s="10"/>
      <c r="ANK391" s="10"/>
      <c r="ANL391" s="10"/>
      <c r="ANM391" s="10"/>
      <c r="ANN391" s="10"/>
      <c r="ANO391" s="10"/>
      <c r="ANP391" s="10"/>
      <c r="ANQ391" s="10"/>
      <c r="ANR391" s="10"/>
      <c r="ANS391" s="10"/>
      <c r="ANT391" s="10"/>
      <c r="ANU391" s="10"/>
      <c r="ANV391" s="10"/>
      <c r="ANW391" s="10"/>
      <c r="ANX391" s="10"/>
      <c r="ANY391" s="10"/>
      <c r="ANZ391" s="10"/>
      <c r="AOA391" s="10"/>
      <c r="AOB391" s="10"/>
      <c r="AOC391" s="10"/>
      <c r="AOD391" s="10"/>
      <c r="AOE391" s="10"/>
      <c r="AOF391" s="10"/>
      <c r="AOG391" s="10"/>
      <c r="AOH391" s="10"/>
      <c r="AOI391" s="10"/>
      <c r="AOJ391" s="10"/>
      <c r="AOK391" s="10"/>
      <c r="AOL391" s="10"/>
      <c r="AOM391" s="10"/>
      <c r="AON391" s="10"/>
      <c r="AOO391" s="10"/>
      <c r="AOP391" s="10"/>
      <c r="AOQ391" s="10"/>
      <c r="AOR391" s="10"/>
      <c r="AOS391" s="10"/>
      <c r="AOT391" s="10"/>
      <c r="AOU391" s="10"/>
      <c r="AOV391" s="10"/>
      <c r="AOW391" s="10"/>
      <c r="AOX391" s="10"/>
      <c r="AOY391" s="10"/>
      <c r="AOZ391" s="10"/>
      <c r="APA391" s="10"/>
      <c r="APB391" s="10"/>
      <c r="APC391" s="10"/>
      <c r="APD391" s="10"/>
      <c r="APE391" s="10"/>
      <c r="APF391" s="10"/>
      <c r="APG391" s="10"/>
      <c r="APH391" s="10"/>
      <c r="API391" s="10"/>
      <c r="APJ391" s="10"/>
      <c r="APK391" s="10"/>
      <c r="APL391" s="10"/>
      <c r="APM391" s="10"/>
      <c r="APN391" s="10"/>
      <c r="APO391" s="10"/>
      <c r="APP391" s="10"/>
    </row>
    <row r="392" spans="1:1108" s="88" customFormat="1">
      <c r="A392" s="135"/>
      <c r="C392" s="472"/>
      <c r="D392" s="73"/>
      <c r="E392" s="73"/>
      <c r="F392" s="264"/>
      <c r="G392" s="73"/>
      <c r="H392" s="73"/>
      <c r="I392" s="73"/>
      <c r="J392" s="500"/>
      <c r="K392" s="474"/>
      <c r="L392" s="477"/>
      <c r="M392" s="476"/>
      <c r="N392" s="477"/>
      <c r="O392" s="478"/>
      <c r="P392" s="479"/>
      <c r="Q392" s="479"/>
      <c r="R392" s="479"/>
      <c r="S392" s="479"/>
      <c r="T392" s="479"/>
      <c r="U392" s="479"/>
      <c r="V392" s="479"/>
      <c r="W392" s="479"/>
      <c r="X392" s="479"/>
      <c r="Y392" s="479"/>
      <c r="Z392" s="479"/>
      <c r="AA392" s="479"/>
      <c r="AB392" s="479"/>
      <c r="AC392" s="479"/>
      <c r="AD392" s="479"/>
      <c r="AE392" s="479"/>
      <c r="AF392" s="479"/>
      <c r="AG392" s="483"/>
      <c r="AH392" s="483"/>
      <c r="AI392" s="479"/>
      <c r="AJ392" s="497"/>
      <c r="AK392" s="497"/>
      <c r="AL392" s="498"/>
      <c r="AM392" s="483"/>
      <c r="AN392" s="484"/>
      <c r="AO392" s="485"/>
      <c r="AP392" s="485"/>
      <c r="AQ392" s="485"/>
      <c r="AR392" s="485"/>
      <c r="AS392" s="485"/>
      <c r="AT392" s="477"/>
      <c r="AU392" s="477"/>
      <c r="AV392" s="477"/>
      <c r="AW392" s="477"/>
      <c r="AX392" s="477"/>
      <c r="AY392" s="477"/>
      <c r="AZ392" s="477"/>
      <c r="BA392" s="477"/>
      <c r="BB392" s="472"/>
      <c r="BC392" s="477"/>
      <c r="BD392" s="477"/>
      <c r="BE392" s="477"/>
      <c r="BF392" s="477"/>
      <c r="BG392" s="477"/>
      <c r="BH392" s="477"/>
      <c r="BI392" s="477"/>
      <c r="BJ392" s="477"/>
      <c r="BK392" s="477"/>
      <c r="BL392" s="477"/>
      <c r="BM392" s="477"/>
      <c r="BN392" s="477"/>
      <c r="BO392" s="477"/>
      <c r="BP392" s="477"/>
      <c r="BQ392" s="477"/>
      <c r="BR392" s="477"/>
      <c r="BS392" s="477"/>
      <c r="BT392" s="477"/>
      <c r="BU392" s="477"/>
      <c r="BV392" s="477"/>
      <c r="BW392" s="477"/>
      <c r="BX392" s="477"/>
      <c r="BY392" s="477"/>
      <c r="BZ392" s="477"/>
      <c r="CA392" s="477"/>
      <c r="CB392" s="477"/>
      <c r="CC392" s="477"/>
      <c r="CD392" s="477"/>
      <c r="CE392" s="477"/>
      <c r="CF392" s="477"/>
      <c r="CG392" s="477"/>
      <c r="CH392" s="477"/>
      <c r="CI392" s="477"/>
      <c r="CJ392" s="477"/>
      <c r="CK392" s="477"/>
      <c r="CL392" s="477"/>
      <c r="CM392" s="477"/>
      <c r="CN392" s="477"/>
      <c r="CO392" s="477"/>
      <c r="CP392" s="477"/>
      <c r="CQ392" s="477"/>
      <c r="CR392" s="477"/>
      <c r="CS392" s="477"/>
      <c r="CT392" s="477"/>
      <c r="CU392" s="477"/>
      <c r="CV392" s="477"/>
      <c r="CW392" s="477"/>
      <c r="CX392" s="488"/>
      <c r="CY392" s="477"/>
      <c r="CZ392" s="488"/>
      <c r="DA392" s="477"/>
      <c r="DB392" s="477"/>
      <c r="DC392" s="477"/>
      <c r="DD392" s="477"/>
      <c r="DE392" s="477"/>
      <c r="DF392" s="488"/>
      <c r="DG392" s="477"/>
      <c r="DH392" s="477"/>
      <c r="DI392" s="477"/>
      <c r="DJ392" s="477"/>
      <c r="DK392" s="477"/>
      <c r="DL392" s="477"/>
      <c r="DM392" s="477"/>
      <c r="DP392" s="476"/>
      <c r="DQ392" s="476"/>
      <c r="DR392" s="492"/>
      <c r="DS392" s="476"/>
      <c r="DT392" s="476"/>
      <c r="DV392" s="492"/>
      <c r="DW392" s="492"/>
      <c r="DX392" s="492"/>
      <c r="DY392" s="492"/>
      <c r="DZ392" s="492"/>
      <c r="EA392" s="492"/>
      <c r="EB392" s="492"/>
      <c r="EE392" s="477"/>
      <c r="EF392" s="477"/>
      <c r="EG392" s="477"/>
      <c r="EH392" s="477"/>
      <c r="EI392" s="477"/>
      <c r="EJ392" s="477"/>
      <c r="EK392" s="477"/>
      <c r="EL392" s="477"/>
      <c r="EM392" s="477"/>
      <c r="EN392" s="477"/>
      <c r="EO392" s="477"/>
      <c r="EP392" s="477"/>
      <c r="EQ392" s="477"/>
      <c r="ER392" s="477"/>
      <c r="ES392" s="477"/>
      <c r="ET392" s="477"/>
      <c r="EU392" s="493"/>
      <c r="EV392" s="494"/>
      <c r="EW392" s="494"/>
      <c r="EX392" s="495"/>
      <c r="EY392" s="494"/>
      <c r="EZ392" s="494"/>
      <c r="FA392" s="494"/>
      <c r="FB392" s="494"/>
      <c r="FC392" s="494"/>
      <c r="FK392" s="514"/>
      <c r="FL392" s="514"/>
      <c r="FM392" s="514"/>
      <c r="FN392" s="514"/>
      <c r="FO392" s="514"/>
      <c r="FP392" s="514"/>
      <c r="FQ392" s="514"/>
      <c r="FR392" s="514"/>
      <c r="FS392" s="514"/>
      <c r="FT392" s="514"/>
      <c r="FU392" s="514"/>
      <c r="FV392" s="514"/>
      <c r="FW392" s="514"/>
      <c r="FX392" s="514"/>
      <c r="FY392" s="514"/>
      <c r="FZ392" s="514"/>
      <c r="GA392" s="514"/>
      <c r="GB392" s="514"/>
      <c r="GC392" s="514"/>
      <c r="GD392" s="514"/>
      <c r="GE392" s="514"/>
      <c r="GF392" s="514"/>
      <c r="GG392" s="514"/>
      <c r="GH392" s="514"/>
      <c r="GI392" s="514"/>
      <c r="GJ392" s="514"/>
      <c r="GK392" s="514"/>
      <c r="GL392" s="514"/>
      <c r="GM392" s="514"/>
      <c r="GN392" s="514"/>
      <c r="GO392" s="514"/>
      <c r="GP392" s="514"/>
      <c r="GQ392" s="514"/>
      <c r="GR392" s="514"/>
      <c r="GS392" s="514"/>
      <c r="GT392" s="514"/>
      <c r="GU392" s="514"/>
      <c r="GV392" s="514"/>
      <c r="GW392" s="514"/>
      <c r="GX392" s="514"/>
      <c r="GY392" s="514"/>
      <c r="GZ392" s="514"/>
      <c r="HA392" s="514"/>
      <c r="HB392" s="514"/>
      <c r="HC392" s="514"/>
      <c r="HD392" s="514"/>
      <c r="HE392" s="514"/>
      <c r="HF392" s="514"/>
      <c r="HG392" s="514"/>
      <c r="HH392" s="514"/>
      <c r="HI392" s="514"/>
      <c r="HJ392" s="514"/>
      <c r="HK392" s="514"/>
      <c r="HL392" s="514"/>
      <c r="HM392" s="514"/>
      <c r="HN392" s="514"/>
      <c r="HO392" s="514"/>
      <c r="HP392" s="514"/>
      <c r="HQ392" s="514"/>
      <c r="HR392" s="514"/>
      <c r="HS392" s="514"/>
      <c r="HT392" s="514"/>
      <c r="HU392" s="514"/>
      <c r="HV392" s="514"/>
      <c r="HW392" s="514"/>
      <c r="HX392" s="514"/>
      <c r="HY392" s="514"/>
      <c r="HZ392" s="514"/>
      <c r="IA392" s="514"/>
      <c r="IB392" s="514"/>
      <c r="IC392" s="514"/>
      <c r="ID392" s="514"/>
      <c r="IE392" s="514"/>
      <c r="IF392" s="514"/>
      <c r="IG392" s="514"/>
      <c r="IH392" s="514"/>
      <c r="II392" s="514"/>
      <c r="IJ392" s="514"/>
      <c r="IK392" s="514"/>
      <c r="IL392" s="514"/>
      <c r="IM392" s="514"/>
      <c r="IN392" s="514"/>
      <c r="IO392" s="514"/>
      <c r="IP392" s="514"/>
      <c r="IQ392" s="514"/>
      <c r="IR392" s="514"/>
      <c r="IS392" s="514"/>
      <c r="IT392" s="514"/>
      <c r="IU392" s="514"/>
      <c r="IV392" s="514"/>
      <c r="IW392" s="514"/>
      <c r="IX392" s="514"/>
      <c r="IY392" s="514"/>
      <c r="IZ392" s="514"/>
      <c r="JA392" s="514"/>
      <c r="JB392" s="514"/>
      <c r="JC392" s="514"/>
      <c r="JD392" s="514"/>
      <c r="JE392" s="514"/>
      <c r="JF392" s="514"/>
      <c r="JG392" s="514"/>
      <c r="JH392" s="514"/>
      <c r="JI392" s="514"/>
      <c r="JJ392" s="514"/>
      <c r="JK392" s="514"/>
      <c r="JL392" s="514"/>
      <c r="JM392" s="514"/>
      <c r="JN392" s="514"/>
      <c r="JO392" s="514"/>
      <c r="JP392" s="514"/>
      <c r="JQ392" s="514"/>
      <c r="JR392" s="514"/>
      <c r="JS392" s="514"/>
      <c r="JT392" s="514"/>
      <c r="JU392" s="514"/>
      <c r="JV392" s="514"/>
      <c r="JW392" s="514"/>
      <c r="JX392" s="514"/>
      <c r="JY392" s="514"/>
      <c r="JZ392" s="514"/>
      <c r="KA392" s="514"/>
      <c r="KB392" s="514"/>
      <c r="KC392" s="514"/>
      <c r="KD392" s="514"/>
      <c r="KE392" s="514"/>
      <c r="KF392" s="514"/>
      <c r="KG392" s="514"/>
      <c r="KH392" s="514"/>
      <c r="KI392" s="514"/>
      <c r="KJ392" s="514"/>
      <c r="KK392" s="514"/>
      <c r="KL392" s="514"/>
      <c r="KM392" s="514"/>
      <c r="KN392" s="514"/>
      <c r="KO392" s="514"/>
      <c r="KP392" s="514"/>
      <c r="KQ392" s="514"/>
      <c r="KR392" s="514"/>
      <c r="KS392" s="514"/>
      <c r="KT392" s="514"/>
      <c r="KU392" s="514"/>
      <c r="KV392" s="514"/>
      <c r="KW392" s="514"/>
      <c r="KX392" s="514"/>
      <c r="KY392" s="514"/>
      <c r="KZ392" s="514"/>
      <c r="LA392" s="514"/>
      <c r="LB392" s="514"/>
      <c r="LC392" s="514"/>
      <c r="LD392" s="514"/>
      <c r="LE392" s="514"/>
      <c r="LF392" s="514"/>
      <c r="LG392" s="514"/>
      <c r="LH392" s="514"/>
      <c r="LI392" s="514"/>
      <c r="LJ392" s="514"/>
      <c r="LK392" s="514"/>
      <c r="LL392" s="514"/>
      <c r="LM392" s="514"/>
      <c r="LN392" s="514"/>
      <c r="LO392" s="514"/>
      <c r="LP392" s="514"/>
      <c r="LQ392" s="514"/>
      <c r="LR392" s="514"/>
      <c r="LS392" s="514"/>
      <c r="LT392" s="514"/>
      <c r="LU392" s="514"/>
      <c r="LV392" s="514"/>
      <c r="LW392" s="514"/>
      <c r="LX392" s="514"/>
      <c r="LY392" s="514"/>
      <c r="LZ392" s="514"/>
      <c r="MA392" s="514"/>
      <c r="MB392" s="514"/>
      <c r="MC392" s="514"/>
      <c r="MD392" s="514"/>
      <c r="ME392" s="514"/>
      <c r="MF392" s="514"/>
      <c r="MG392" s="514"/>
      <c r="MH392" s="514"/>
      <c r="MI392" s="514"/>
      <c r="MJ392" s="514"/>
      <c r="MK392" s="514"/>
      <c r="ML392" s="514"/>
      <c r="MM392" s="514"/>
      <c r="MN392" s="514"/>
      <c r="MO392" s="514"/>
      <c r="MP392" s="514"/>
      <c r="MQ392" s="514"/>
      <c r="MR392" s="514"/>
      <c r="MS392" s="514"/>
      <c r="MT392" s="514"/>
      <c r="MU392" s="514"/>
      <c r="MV392" s="514"/>
      <c r="MW392" s="514"/>
      <c r="MX392" s="514"/>
      <c r="MY392" s="514"/>
      <c r="MZ392" s="514"/>
      <c r="NA392" s="514"/>
      <c r="NB392" s="514"/>
      <c r="NC392" s="514"/>
      <c r="ND392" s="514"/>
      <c r="NE392" s="514"/>
      <c r="NF392" s="514"/>
      <c r="NG392" s="514"/>
      <c r="NH392" s="514"/>
      <c r="NI392" s="514"/>
      <c r="NJ392" s="514"/>
      <c r="NK392" s="514"/>
      <c r="NL392" s="514"/>
      <c r="NM392" s="514"/>
      <c r="NN392" s="514"/>
      <c r="NO392" s="514"/>
      <c r="NP392" s="514"/>
      <c r="NQ392" s="514"/>
      <c r="NR392" s="514"/>
      <c r="NS392" s="514"/>
      <c r="NT392" s="514"/>
      <c r="NU392" s="514"/>
      <c r="NV392" s="514"/>
      <c r="NW392" s="514"/>
      <c r="NX392" s="514"/>
      <c r="NY392" s="514"/>
      <c r="NZ392" s="514"/>
      <c r="OA392" s="514"/>
      <c r="OB392" s="514"/>
      <c r="OC392" s="514"/>
      <c r="OD392" s="514"/>
      <c r="OE392" s="514"/>
      <c r="OF392" s="514"/>
      <c r="OG392" s="514"/>
      <c r="OH392" s="514"/>
      <c r="OI392" s="514"/>
      <c r="OJ392" s="514"/>
      <c r="OK392" s="514"/>
      <c r="OL392" s="514"/>
      <c r="OM392" s="514"/>
      <c r="ON392" s="514"/>
      <c r="OO392" s="514"/>
      <c r="OP392" s="514"/>
      <c r="OQ392" s="514"/>
      <c r="OR392" s="514"/>
      <c r="OS392" s="514"/>
      <c r="OT392" s="514"/>
      <c r="OU392" s="514"/>
      <c r="OV392" s="514"/>
      <c r="OW392" s="514"/>
      <c r="OX392" s="514"/>
      <c r="OY392" s="514"/>
      <c r="OZ392" s="514"/>
      <c r="PA392" s="514"/>
      <c r="PB392" s="514"/>
      <c r="PC392" s="514"/>
      <c r="PD392" s="514"/>
      <c r="PE392" s="514"/>
      <c r="PF392" s="514"/>
      <c r="PG392" s="514"/>
      <c r="PH392" s="514"/>
      <c r="PI392" s="514"/>
      <c r="PJ392" s="514"/>
      <c r="PK392" s="514"/>
      <c r="PL392" s="514"/>
      <c r="PM392" s="514"/>
      <c r="PN392" s="514"/>
      <c r="PO392" s="514"/>
      <c r="PP392" s="514"/>
      <c r="PQ392" s="514"/>
      <c r="PR392" s="514"/>
      <c r="PS392" s="514"/>
      <c r="PT392" s="514"/>
      <c r="PU392" s="514"/>
      <c r="PV392" s="514"/>
      <c r="PW392" s="514"/>
      <c r="PX392" s="514"/>
      <c r="PY392" s="514"/>
      <c r="PZ392" s="514"/>
      <c r="QA392" s="514"/>
      <c r="QB392" s="514"/>
      <c r="QC392" s="514"/>
      <c r="QD392" s="514"/>
      <c r="QE392" s="514"/>
      <c r="QF392" s="514"/>
      <c r="QG392" s="514"/>
      <c r="QH392" s="514"/>
      <c r="QI392" s="514"/>
      <c r="QJ392" s="514"/>
      <c r="QK392" s="514"/>
      <c r="QL392" s="514"/>
      <c r="QM392" s="514"/>
      <c r="QN392" s="514"/>
      <c r="QO392" s="514"/>
      <c r="QP392" s="514"/>
      <c r="QQ392" s="514"/>
      <c r="QR392" s="514"/>
      <c r="QS392" s="514"/>
      <c r="QT392" s="514"/>
      <c r="QU392" s="514"/>
      <c r="QV392" s="514"/>
      <c r="QW392" s="514"/>
      <c r="QX392" s="514"/>
      <c r="QY392" s="514"/>
      <c r="QZ392" s="514"/>
      <c r="RA392" s="514"/>
      <c r="RB392" s="514"/>
      <c r="RC392" s="514"/>
      <c r="RD392" s="514"/>
      <c r="RE392" s="514"/>
      <c r="RF392" s="514"/>
      <c r="RG392" s="514"/>
      <c r="RH392" s="514"/>
      <c r="RI392" s="514"/>
      <c r="RJ392" s="514"/>
      <c r="RK392" s="514"/>
      <c r="RL392" s="514"/>
      <c r="RM392" s="514"/>
      <c r="RN392" s="514"/>
      <c r="RO392" s="514"/>
      <c r="RP392" s="514"/>
      <c r="RQ392" s="514"/>
      <c r="RR392" s="514"/>
      <c r="RS392" s="514"/>
      <c r="RT392" s="514"/>
      <c r="RU392" s="514"/>
      <c r="RV392" s="514"/>
      <c r="RW392" s="514"/>
      <c r="RX392" s="514"/>
      <c r="RY392" s="514"/>
      <c r="RZ392" s="514"/>
      <c r="SA392" s="514"/>
      <c r="SB392" s="514"/>
      <c r="SC392" s="514"/>
      <c r="SD392" s="514"/>
      <c r="SE392" s="514"/>
      <c r="SF392" s="514"/>
      <c r="SG392" s="514"/>
      <c r="SH392" s="514"/>
      <c r="SI392" s="514"/>
      <c r="SJ392" s="514"/>
      <c r="SK392" s="514"/>
      <c r="SL392" s="514"/>
      <c r="SM392" s="514"/>
      <c r="SN392" s="514"/>
      <c r="SO392" s="514"/>
      <c r="SP392" s="514"/>
      <c r="SQ392" s="514"/>
      <c r="SR392" s="514"/>
      <c r="SS392" s="514"/>
      <c r="ST392" s="514"/>
      <c r="SU392" s="514"/>
      <c r="SV392" s="514"/>
      <c r="SW392" s="514"/>
      <c r="SX392" s="514"/>
      <c r="SY392" s="514"/>
      <c r="SZ392" s="514"/>
      <c r="TA392" s="514"/>
      <c r="TB392" s="514"/>
      <c r="TC392" s="514"/>
      <c r="TD392" s="514"/>
      <c r="TE392" s="514"/>
      <c r="TF392" s="514"/>
      <c r="TG392" s="514"/>
      <c r="TH392" s="514"/>
      <c r="TI392" s="514"/>
      <c r="TJ392" s="514"/>
      <c r="TK392" s="514"/>
      <c r="TL392" s="514"/>
      <c r="TM392" s="514"/>
      <c r="TN392" s="514"/>
      <c r="TO392" s="514"/>
      <c r="TP392" s="514"/>
      <c r="TQ392" s="514"/>
      <c r="TR392" s="514"/>
      <c r="TS392" s="514"/>
      <c r="TT392" s="514"/>
      <c r="TU392" s="514"/>
      <c r="TV392" s="514"/>
      <c r="TW392" s="514"/>
      <c r="TX392" s="514"/>
      <c r="TY392" s="514"/>
      <c r="TZ392" s="514"/>
      <c r="UA392" s="514"/>
      <c r="UB392" s="514"/>
      <c r="UC392" s="514"/>
      <c r="UD392" s="514"/>
      <c r="UE392" s="514"/>
      <c r="UF392" s="514"/>
      <c r="UG392" s="514"/>
      <c r="UH392" s="514"/>
      <c r="UI392" s="514"/>
      <c r="UJ392" s="514"/>
      <c r="UK392" s="514"/>
      <c r="UL392" s="514"/>
      <c r="UM392" s="514"/>
      <c r="UN392" s="514"/>
      <c r="UO392" s="514"/>
      <c r="UP392" s="514"/>
      <c r="UQ392" s="514"/>
      <c r="UR392" s="514"/>
      <c r="US392" s="514"/>
      <c r="UT392" s="514"/>
      <c r="UU392" s="514"/>
      <c r="UV392" s="514"/>
      <c r="UW392" s="514"/>
      <c r="UX392" s="514"/>
      <c r="UY392" s="514"/>
      <c r="UZ392" s="514"/>
      <c r="VA392" s="514"/>
      <c r="VB392" s="514"/>
      <c r="VC392" s="514"/>
      <c r="VD392" s="514"/>
      <c r="VE392" s="514"/>
      <c r="VF392" s="514"/>
      <c r="VG392" s="514"/>
      <c r="VH392" s="514"/>
      <c r="VI392" s="514"/>
      <c r="VJ392" s="514"/>
      <c r="VK392" s="514"/>
      <c r="VL392" s="514"/>
      <c r="VM392" s="514"/>
      <c r="VN392" s="514"/>
      <c r="VO392" s="514"/>
      <c r="VP392" s="514"/>
      <c r="VQ392" s="514"/>
      <c r="VR392" s="514"/>
      <c r="VS392" s="514"/>
      <c r="VT392" s="514"/>
      <c r="VU392" s="514"/>
      <c r="VV392" s="514"/>
      <c r="VW392" s="514"/>
      <c r="VX392" s="514"/>
      <c r="VY392" s="514"/>
      <c r="VZ392" s="514"/>
      <c r="WA392" s="514"/>
      <c r="WB392" s="514"/>
      <c r="WC392" s="514"/>
      <c r="WD392" s="514"/>
      <c r="WE392" s="514"/>
      <c r="WF392" s="514"/>
      <c r="WG392" s="514"/>
      <c r="WH392" s="514"/>
      <c r="WI392" s="514"/>
      <c r="WJ392" s="514"/>
      <c r="WK392" s="514"/>
      <c r="WL392" s="514"/>
      <c r="WM392" s="514"/>
      <c r="WN392" s="514"/>
      <c r="WO392" s="514"/>
      <c r="WP392" s="514"/>
      <c r="WQ392" s="514"/>
      <c r="WR392" s="514"/>
      <c r="WS392" s="514"/>
      <c r="WT392" s="514"/>
      <c r="WU392" s="514"/>
      <c r="WV392" s="514"/>
      <c r="WW392" s="514"/>
      <c r="WX392" s="514"/>
      <c r="WY392" s="514"/>
      <c r="WZ392" s="514"/>
      <c r="XA392" s="514"/>
      <c r="XB392" s="514"/>
      <c r="XC392" s="514"/>
      <c r="XD392" s="514"/>
      <c r="XE392" s="514"/>
      <c r="XF392" s="514"/>
      <c r="XG392" s="514"/>
      <c r="XH392" s="514"/>
      <c r="XI392" s="514"/>
      <c r="XJ392" s="514"/>
      <c r="XK392" s="514"/>
      <c r="XL392" s="514"/>
      <c r="XM392" s="514"/>
      <c r="XN392" s="514"/>
      <c r="XO392" s="514"/>
      <c r="XP392" s="514"/>
      <c r="XQ392" s="514"/>
      <c r="XR392" s="514"/>
      <c r="XS392" s="514"/>
      <c r="XT392" s="514"/>
      <c r="XU392" s="514"/>
      <c r="XV392" s="514"/>
      <c r="XW392" s="514"/>
      <c r="XX392" s="514"/>
      <c r="XY392" s="514"/>
      <c r="XZ392" s="514"/>
      <c r="YA392" s="514"/>
      <c r="YB392" s="514"/>
      <c r="YC392" s="514"/>
      <c r="YD392" s="514"/>
      <c r="YE392" s="514"/>
      <c r="YF392" s="514"/>
      <c r="YG392" s="514"/>
      <c r="YH392" s="514"/>
      <c r="YI392" s="514"/>
      <c r="YJ392" s="514"/>
      <c r="YK392" s="514"/>
      <c r="YL392" s="514"/>
      <c r="YM392" s="514"/>
      <c r="YN392" s="514"/>
      <c r="YO392" s="514"/>
      <c r="YP392" s="514"/>
      <c r="YQ392" s="514"/>
      <c r="YR392" s="514"/>
      <c r="YS392" s="514"/>
      <c r="YT392" s="514"/>
      <c r="YU392" s="514"/>
      <c r="YV392" s="514"/>
      <c r="YW392" s="514"/>
      <c r="YX392" s="514"/>
      <c r="YY392" s="514"/>
      <c r="YZ392" s="514"/>
      <c r="ZA392" s="514"/>
      <c r="ZB392" s="514"/>
      <c r="ZC392" s="514"/>
      <c r="ZD392" s="514"/>
      <c r="ZE392" s="514"/>
      <c r="ZF392" s="514"/>
      <c r="ZG392" s="514"/>
      <c r="ZH392" s="514"/>
      <c r="ZI392" s="514"/>
      <c r="ZJ392" s="514"/>
      <c r="ZK392" s="514"/>
      <c r="ZL392" s="514"/>
      <c r="ZM392" s="514"/>
      <c r="ZN392" s="514"/>
      <c r="ZO392" s="514"/>
      <c r="ZP392" s="514"/>
      <c r="ZQ392" s="514"/>
      <c r="ZR392" s="514"/>
      <c r="ZS392" s="514"/>
      <c r="ZT392" s="514"/>
      <c r="ZU392" s="514"/>
      <c r="ZV392" s="514"/>
      <c r="ZW392" s="514"/>
      <c r="ZX392" s="514"/>
      <c r="ZY392" s="514"/>
      <c r="ZZ392" s="514"/>
      <c r="AAA392" s="514"/>
      <c r="AAB392" s="514"/>
      <c r="AAC392" s="514"/>
      <c r="AAD392" s="514"/>
      <c r="AAE392" s="514"/>
      <c r="AAF392" s="514"/>
      <c r="AAG392" s="514"/>
      <c r="AAH392" s="514"/>
      <c r="AAI392" s="514"/>
      <c r="AAJ392" s="514"/>
      <c r="AAK392" s="514"/>
      <c r="AAL392" s="514"/>
      <c r="AAM392" s="514"/>
      <c r="AAN392" s="514"/>
      <c r="AAO392" s="514"/>
      <c r="AAP392" s="514"/>
      <c r="AAQ392" s="514"/>
      <c r="AAR392" s="514"/>
      <c r="AAS392" s="514"/>
      <c r="AAT392" s="514"/>
      <c r="AAU392" s="514"/>
      <c r="AAV392" s="514"/>
      <c r="AAW392" s="514"/>
      <c r="AAX392" s="514"/>
      <c r="AAY392" s="514"/>
      <c r="AAZ392" s="514"/>
      <c r="ABA392" s="514"/>
      <c r="ABB392" s="514"/>
      <c r="ABC392" s="514"/>
      <c r="ABD392" s="514"/>
      <c r="ABE392" s="514"/>
      <c r="ABF392" s="514"/>
      <c r="ABG392" s="514"/>
      <c r="ABH392" s="514"/>
      <c r="ABI392" s="514"/>
      <c r="ABJ392" s="514"/>
      <c r="ABK392" s="514"/>
      <c r="ABL392" s="514"/>
      <c r="ABM392" s="514"/>
      <c r="ABN392" s="514"/>
      <c r="ABO392" s="514"/>
      <c r="ABP392" s="514"/>
      <c r="ABQ392" s="514"/>
      <c r="ABR392" s="514"/>
      <c r="ABS392" s="514"/>
      <c r="ABT392" s="514"/>
      <c r="ABU392" s="514"/>
      <c r="ABV392" s="514"/>
      <c r="ABW392" s="514"/>
      <c r="ABX392" s="514"/>
      <c r="ABY392" s="514"/>
      <c r="ABZ392" s="514"/>
      <c r="ACA392" s="514"/>
      <c r="ACB392" s="514"/>
      <c r="ACC392" s="514"/>
      <c r="ACD392" s="514"/>
      <c r="ACE392" s="514"/>
      <c r="ACF392" s="514"/>
      <c r="ACG392" s="514"/>
      <c r="ACH392" s="514"/>
      <c r="ACI392" s="514"/>
      <c r="ACJ392" s="514"/>
      <c r="ACK392" s="514"/>
      <c r="ACL392" s="514"/>
      <c r="ACM392" s="514"/>
      <c r="ACN392" s="514"/>
      <c r="ACO392" s="514"/>
      <c r="ACP392" s="514"/>
      <c r="ACQ392" s="514"/>
      <c r="ACR392" s="514"/>
      <c r="ACS392" s="514"/>
      <c r="ACT392" s="514"/>
      <c r="ACU392" s="514"/>
      <c r="ACV392" s="514"/>
      <c r="ACW392" s="514"/>
      <c r="ACX392" s="514"/>
      <c r="ACY392" s="514"/>
      <c r="ACZ392" s="514"/>
      <c r="ADA392" s="514"/>
      <c r="ADB392" s="514"/>
      <c r="ADC392" s="514"/>
      <c r="ADD392" s="514"/>
      <c r="ADE392" s="514"/>
      <c r="ADF392" s="514"/>
      <c r="ADG392" s="514"/>
      <c r="ADH392" s="514"/>
      <c r="ADI392" s="514"/>
      <c r="ADJ392" s="514"/>
      <c r="ADK392" s="514"/>
      <c r="ADL392" s="514"/>
      <c r="ADM392" s="514"/>
      <c r="ADN392" s="514"/>
      <c r="ADO392" s="514"/>
      <c r="ADP392" s="514"/>
      <c r="ADQ392" s="514"/>
      <c r="ADR392" s="514"/>
      <c r="ADS392" s="514"/>
      <c r="ADT392" s="514"/>
      <c r="ADU392" s="514"/>
      <c r="ADV392" s="514"/>
      <c r="ADW392" s="514"/>
      <c r="ADX392" s="514"/>
      <c r="ADY392" s="514"/>
      <c r="ADZ392" s="514"/>
      <c r="AEA392" s="514"/>
      <c r="AEB392" s="514"/>
      <c r="AEC392" s="514"/>
      <c r="AED392" s="514"/>
      <c r="AEE392" s="514"/>
      <c r="AEF392" s="514"/>
      <c r="AEG392" s="514"/>
      <c r="AEH392" s="514"/>
      <c r="AEI392" s="514"/>
      <c r="AEJ392" s="514"/>
      <c r="AEK392" s="514"/>
      <c r="AEL392" s="514"/>
      <c r="AEM392" s="514"/>
      <c r="AEN392" s="514"/>
      <c r="AEO392" s="514"/>
      <c r="AEP392" s="514"/>
      <c r="AEQ392" s="514"/>
      <c r="AER392" s="514"/>
      <c r="AES392" s="514"/>
      <c r="AET392" s="514"/>
      <c r="AEU392" s="514"/>
      <c r="AEV392" s="514"/>
      <c r="AEW392" s="514"/>
      <c r="AEX392" s="514"/>
      <c r="AEY392" s="514"/>
      <c r="AEZ392" s="514"/>
      <c r="AFA392" s="514"/>
      <c r="AFB392" s="514"/>
      <c r="AFC392" s="514"/>
      <c r="AFD392" s="514"/>
      <c r="AFE392" s="514"/>
      <c r="AFF392" s="514"/>
      <c r="AFG392" s="514"/>
      <c r="AFH392" s="514"/>
      <c r="AFI392" s="514"/>
      <c r="AFJ392" s="514"/>
      <c r="AFK392" s="514"/>
      <c r="AFL392" s="514"/>
      <c r="AFM392" s="514"/>
      <c r="AFN392" s="514"/>
      <c r="AFO392" s="514"/>
      <c r="AFP392" s="514"/>
      <c r="AFQ392" s="514"/>
      <c r="AFR392" s="514"/>
      <c r="AFS392" s="514"/>
      <c r="AFT392" s="514"/>
      <c r="AFU392" s="514"/>
      <c r="AFV392" s="514"/>
      <c r="AFW392" s="514"/>
      <c r="AFX392" s="514"/>
      <c r="AFY392" s="514"/>
      <c r="AFZ392" s="514"/>
      <c r="AGA392" s="514"/>
      <c r="AGB392" s="514"/>
      <c r="AGC392" s="514"/>
      <c r="AGD392" s="514"/>
      <c r="AGE392" s="514"/>
      <c r="AGF392" s="514"/>
      <c r="AGG392" s="514"/>
      <c r="AGH392" s="514"/>
      <c r="AGI392" s="514"/>
      <c r="AGJ392" s="514"/>
      <c r="AGK392" s="514"/>
      <c r="AGL392" s="514"/>
      <c r="AGM392" s="514"/>
      <c r="AGN392" s="514"/>
      <c r="AGO392" s="514"/>
      <c r="AGP392" s="514"/>
      <c r="AGQ392" s="514"/>
      <c r="AGR392" s="514"/>
      <c r="AGS392" s="514"/>
      <c r="AGT392" s="514"/>
      <c r="AGU392" s="514"/>
      <c r="AGV392" s="514"/>
      <c r="AGW392" s="514"/>
      <c r="AGX392" s="514"/>
      <c r="AGY392" s="514"/>
      <c r="AGZ392" s="514"/>
      <c r="AHA392" s="514"/>
      <c r="AHB392" s="514"/>
      <c r="AHC392" s="514"/>
      <c r="AHD392" s="514"/>
      <c r="AHE392" s="514"/>
      <c r="AHF392" s="514"/>
      <c r="AHG392" s="514"/>
      <c r="AHH392" s="514"/>
      <c r="AHI392" s="514"/>
      <c r="AHJ392" s="514"/>
      <c r="AHK392" s="514"/>
      <c r="AHL392" s="514"/>
      <c r="AHM392" s="514"/>
      <c r="AHN392" s="514"/>
      <c r="AHO392" s="514"/>
      <c r="AHP392" s="514"/>
      <c r="AHQ392" s="514"/>
      <c r="AHR392" s="514"/>
      <c r="AHS392" s="514"/>
      <c r="AHT392" s="514"/>
      <c r="AHU392" s="514"/>
      <c r="AHV392" s="514"/>
      <c r="AHW392" s="514"/>
      <c r="AHX392" s="514"/>
      <c r="AHY392" s="514"/>
      <c r="AHZ392" s="514"/>
      <c r="AIA392" s="514"/>
      <c r="AIB392" s="514"/>
      <c r="AIC392" s="514"/>
      <c r="AID392" s="514"/>
      <c r="AIE392" s="514"/>
      <c r="AIF392" s="514"/>
      <c r="AIG392" s="514"/>
      <c r="AIH392" s="514"/>
      <c r="AII392" s="514"/>
      <c r="AIJ392" s="514"/>
      <c r="AIK392" s="514"/>
      <c r="AIL392" s="514"/>
      <c r="AIM392" s="514"/>
      <c r="AIN392" s="514"/>
      <c r="AIO392" s="514"/>
      <c r="AIP392" s="514"/>
      <c r="AIQ392" s="514"/>
      <c r="AIR392" s="514"/>
      <c r="AIS392" s="514"/>
      <c r="AIT392" s="514"/>
      <c r="AIU392" s="514"/>
      <c r="AIV392" s="514"/>
      <c r="AIW392" s="514"/>
      <c r="AIX392" s="514"/>
      <c r="AIY392" s="514"/>
      <c r="AIZ392" s="514"/>
      <c r="AJA392" s="514"/>
      <c r="AJB392" s="514"/>
      <c r="AJC392" s="514"/>
      <c r="AJD392" s="514"/>
      <c r="AJE392" s="514"/>
      <c r="AJF392" s="514"/>
      <c r="AJG392" s="514"/>
      <c r="AJH392" s="514"/>
      <c r="AJI392" s="514"/>
      <c r="AJJ392" s="514"/>
      <c r="AJK392" s="514"/>
      <c r="AJL392" s="514"/>
      <c r="AJM392" s="514"/>
      <c r="AJN392" s="514"/>
      <c r="AJO392" s="514"/>
      <c r="AJP392" s="514"/>
      <c r="AJQ392" s="514"/>
      <c r="AJR392" s="514"/>
      <c r="AJS392" s="514"/>
      <c r="AJT392" s="514"/>
      <c r="AJU392" s="514"/>
      <c r="AJV392" s="514"/>
      <c r="AJW392" s="514"/>
      <c r="AJX392" s="514"/>
      <c r="AJY392" s="514"/>
      <c r="AJZ392" s="514"/>
      <c r="AKA392" s="514"/>
      <c r="AKB392" s="514"/>
      <c r="AKC392" s="514"/>
      <c r="AKD392" s="514"/>
      <c r="AKE392" s="514"/>
      <c r="AKF392" s="514"/>
      <c r="AKG392" s="514"/>
      <c r="AKH392" s="514"/>
      <c r="AKI392" s="514"/>
      <c r="AKJ392" s="514"/>
      <c r="AKK392" s="514"/>
      <c r="AKL392" s="514"/>
      <c r="AKM392" s="514"/>
      <c r="AKN392" s="514"/>
      <c r="AKO392" s="514"/>
      <c r="AKP392" s="514"/>
      <c r="AKQ392" s="514"/>
      <c r="AKR392" s="514"/>
      <c r="AKS392" s="514"/>
      <c r="AKT392" s="514"/>
      <c r="AKU392" s="514"/>
      <c r="AKV392" s="514"/>
      <c r="AKW392" s="514"/>
      <c r="AKX392" s="514"/>
      <c r="AKY392" s="514"/>
      <c r="AKZ392" s="514"/>
      <c r="ALA392" s="514"/>
      <c r="ALB392" s="514"/>
      <c r="ALC392" s="514"/>
      <c r="ALD392" s="514"/>
      <c r="ALE392" s="514"/>
      <c r="ALF392" s="514"/>
      <c r="ALG392" s="514"/>
      <c r="ALH392" s="514"/>
      <c r="ALI392" s="514"/>
      <c r="ALJ392" s="514"/>
      <c r="ALK392" s="514"/>
      <c r="ALL392" s="514"/>
      <c r="ALM392" s="514"/>
      <c r="ALN392" s="514"/>
      <c r="ALO392" s="514"/>
      <c r="ALP392" s="514"/>
      <c r="ALQ392" s="514"/>
      <c r="ALR392" s="514"/>
      <c r="ALS392" s="514"/>
      <c r="ALT392" s="514"/>
      <c r="ALU392" s="514"/>
      <c r="ALV392" s="514"/>
      <c r="ALW392" s="514"/>
      <c r="ALX392" s="514"/>
      <c r="ALY392" s="514"/>
      <c r="ALZ392" s="514"/>
      <c r="AMA392" s="514"/>
      <c r="AMB392" s="514"/>
      <c r="AMC392" s="514"/>
      <c r="AMD392" s="514"/>
      <c r="AME392" s="514"/>
      <c r="AMF392" s="514"/>
      <c r="AMG392" s="514"/>
      <c r="AMH392" s="514"/>
      <c r="AMI392" s="514"/>
      <c r="AMJ392" s="514"/>
      <c r="AMK392" s="514"/>
      <c r="AML392" s="514"/>
      <c r="AMM392" s="514"/>
      <c r="AMN392" s="514"/>
      <c r="AMO392" s="514"/>
      <c r="AMP392" s="514"/>
      <c r="AMQ392" s="514"/>
      <c r="AMR392" s="514"/>
      <c r="AMS392" s="514"/>
      <c r="AMT392" s="514"/>
      <c r="AMU392" s="514"/>
      <c r="AMV392" s="514"/>
      <c r="AMW392" s="514"/>
      <c r="AMX392" s="514"/>
      <c r="AMY392" s="514"/>
      <c r="AMZ392" s="514"/>
      <c r="ANA392" s="514"/>
      <c r="ANB392" s="514"/>
      <c r="ANC392" s="514"/>
      <c r="AND392" s="514"/>
      <c r="ANE392" s="514"/>
      <c r="ANF392" s="514"/>
      <c r="ANG392" s="514"/>
      <c r="ANH392" s="514"/>
      <c r="ANI392" s="514"/>
      <c r="ANJ392" s="514"/>
      <c r="ANK392" s="514"/>
      <c r="ANL392" s="514"/>
      <c r="ANM392" s="514"/>
      <c r="ANN392" s="514"/>
      <c r="ANO392" s="514"/>
      <c r="ANP392" s="514"/>
      <c r="ANQ392" s="514"/>
      <c r="ANR392" s="514"/>
      <c r="ANS392" s="514"/>
      <c r="ANT392" s="514"/>
      <c r="ANU392" s="514"/>
      <c r="ANV392" s="514"/>
      <c r="ANW392" s="514"/>
      <c r="ANX392" s="514"/>
      <c r="ANY392" s="514"/>
      <c r="ANZ392" s="514"/>
      <c r="AOA392" s="514"/>
      <c r="AOB392" s="514"/>
      <c r="AOC392" s="514"/>
      <c r="AOD392" s="514"/>
      <c r="AOE392" s="514"/>
      <c r="AOF392" s="514"/>
      <c r="AOG392" s="514"/>
      <c r="AOH392" s="514"/>
      <c r="AOI392" s="514"/>
      <c r="AOJ392" s="514"/>
      <c r="AOK392" s="514"/>
      <c r="AOL392" s="514"/>
      <c r="AOM392" s="514"/>
      <c r="AON392" s="514"/>
      <c r="AOO392" s="514"/>
      <c r="AOP392" s="514"/>
      <c r="AOQ392" s="514"/>
      <c r="AOR392" s="514"/>
      <c r="AOS392" s="514"/>
      <c r="AOT392" s="514"/>
      <c r="AOU392" s="514"/>
      <c r="AOV392" s="514"/>
      <c r="AOW392" s="514"/>
      <c r="AOX392" s="514"/>
      <c r="AOY392" s="514"/>
      <c r="AOZ392" s="514"/>
      <c r="APA392" s="514"/>
      <c r="APB392" s="514"/>
      <c r="APC392" s="514"/>
      <c r="APD392" s="514"/>
      <c r="APE392" s="514"/>
      <c r="APF392" s="514"/>
      <c r="APG392" s="514"/>
      <c r="APH392" s="514"/>
      <c r="API392" s="514"/>
      <c r="APJ392" s="514"/>
      <c r="APK392" s="514"/>
      <c r="APL392" s="514"/>
      <c r="APM392" s="514"/>
      <c r="APN392" s="514"/>
      <c r="APO392" s="514"/>
      <c r="APP392" s="514"/>
    </row>
    <row r="393" spans="1:1108" s="88" customFormat="1">
      <c r="A393" s="135"/>
      <c r="C393" s="472"/>
      <c r="D393" s="73"/>
      <c r="E393" s="73"/>
      <c r="F393" s="264"/>
      <c r="G393" s="73"/>
      <c r="H393" s="73"/>
      <c r="I393" s="73"/>
      <c r="J393" s="500"/>
      <c r="K393" s="474"/>
      <c r="L393" s="477"/>
      <c r="M393" s="476"/>
      <c r="N393" s="477"/>
      <c r="O393" s="478"/>
      <c r="P393" s="479"/>
      <c r="Q393" s="479"/>
      <c r="R393" s="479"/>
      <c r="S393" s="479"/>
      <c r="T393" s="479"/>
      <c r="U393" s="479"/>
      <c r="V393" s="479"/>
      <c r="W393" s="479"/>
      <c r="X393" s="479"/>
      <c r="Y393" s="479"/>
      <c r="Z393" s="479"/>
      <c r="AA393" s="479"/>
      <c r="AB393" s="479"/>
      <c r="AC393" s="479"/>
      <c r="AD393" s="479"/>
      <c r="AE393" s="479"/>
      <c r="AF393" s="479"/>
      <c r="AG393" s="483"/>
      <c r="AH393" s="483"/>
      <c r="AI393" s="479"/>
      <c r="AJ393" s="497"/>
      <c r="AK393" s="497"/>
      <c r="AL393" s="498"/>
      <c r="AM393" s="483"/>
      <c r="AN393" s="484"/>
      <c r="AO393" s="485"/>
      <c r="AP393" s="485"/>
      <c r="AQ393" s="485"/>
      <c r="AR393" s="485"/>
      <c r="AS393" s="485"/>
      <c r="AT393" s="477"/>
      <c r="AU393" s="477"/>
      <c r="AV393" s="477"/>
      <c r="AW393" s="477"/>
      <c r="AX393" s="477"/>
      <c r="AY393" s="477"/>
      <c r="AZ393" s="477"/>
      <c r="BA393" s="477"/>
      <c r="BB393" s="472"/>
      <c r="BC393" s="477"/>
      <c r="BD393" s="477"/>
      <c r="BE393" s="477"/>
      <c r="BF393" s="477"/>
      <c r="BG393" s="477"/>
      <c r="BH393" s="477"/>
      <c r="BI393" s="477"/>
      <c r="BJ393" s="477"/>
      <c r="BK393" s="477"/>
      <c r="BL393" s="477"/>
      <c r="BM393" s="477"/>
      <c r="BN393" s="477"/>
      <c r="BO393" s="477"/>
      <c r="BP393" s="477"/>
      <c r="BQ393" s="477"/>
      <c r="BR393" s="477"/>
      <c r="BS393" s="477"/>
      <c r="BT393" s="477"/>
      <c r="BU393" s="477"/>
      <c r="BV393" s="477"/>
      <c r="BW393" s="477"/>
      <c r="BX393" s="477"/>
      <c r="BY393" s="477"/>
      <c r="BZ393" s="477"/>
      <c r="CA393" s="477"/>
      <c r="CB393" s="477"/>
      <c r="CC393" s="477"/>
      <c r="CD393" s="477"/>
      <c r="CE393" s="477"/>
      <c r="CF393" s="477"/>
      <c r="CG393" s="477"/>
      <c r="CH393" s="477"/>
      <c r="CI393" s="477"/>
      <c r="CJ393" s="477"/>
      <c r="CK393" s="477"/>
      <c r="CL393" s="477"/>
      <c r="CM393" s="477"/>
      <c r="CN393" s="477"/>
      <c r="CO393" s="477"/>
      <c r="CP393" s="477"/>
      <c r="CQ393" s="477"/>
      <c r="CR393" s="477"/>
      <c r="CS393" s="477"/>
      <c r="CT393" s="477"/>
      <c r="CU393" s="477"/>
      <c r="CV393" s="477"/>
      <c r="CW393" s="477"/>
      <c r="CX393" s="488"/>
      <c r="CY393" s="477"/>
      <c r="CZ393" s="488"/>
      <c r="DA393" s="477"/>
      <c r="DB393" s="477"/>
      <c r="DC393" s="477"/>
      <c r="DD393" s="477"/>
      <c r="DE393" s="477"/>
      <c r="DF393" s="488"/>
      <c r="DG393" s="477"/>
      <c r="DH393" s="477"/>
      <c r="DI393" s="477"/>
      <c r="DJ393" s="477"/>
      <c r="DK393" s="477"/>
      <c r="DL393" s="477"/>
      <c r="DM393" s="477"/>
      <c r="DP393" s="476"/>
      <c r="DQ393" s="476"/>
      <c r="DR393" s="492"/>
      <c r="DS393" s="476"/>
      <c r="DT393" s="476"/>
      <c r="DV393" s="492"/>
      <c r="DW393" s="492"/>
      <c r="DX393" s="492"/>
      <c r="DY393" s="492"/>
      <c r="DZ393" s="492"/>
      <c r="EA393" s="492"/>
      <c r="EB393" s="492"/>
      <c r="EE393" s="477"/>
      <c r="EF393" s="477"/>
      <c r="EG393" s="477"/>
      <c r="EH393" s="477"/>
      <c r="EI393" s="477"/>
      <c r="EJ393" s="477"/>
      <c r="EK393" s="477"/>
      <c r="EL393" s="477"/>
      <c r="EM393" s="477"/>
      <c r="EN393" s="477"/>
      <c r="EO393" s="477"/>
      <c r="EP393" s="477"/>
      <c r="EQ393" s="477"/>
      <c r="ER393" s="477"/>
      <c r="ES393" s="477"/>
      <c r="ET393" s="477"/>
      <c r="EU393" s="493"/>
      <c r="EV393" s="494"/>
      <c r="EW393" s="494"/>
      <c r="EX393" s="495"/>
      <c r="EY393" s="494"/>
      <c r="EZ393" s="494"/>
      <c r="FA393" s="494"/>
      <c r="FB393" s="494"/>
      <c r="FC393" s="494"/>
    </row>
    <row r="394" spans="1:1108" s="88" customFormat="1">
      <c r="A394" s="135"/>
      <c r="C394" s="472"/>
      <c r="D394" s="73"/>
      <c r="E394" s="73"/>
      <c r="F394" s="264"/>
      <c r="G394" s="73"/>
      <c r="H394" s="73"/>
      <c r="I394" s="73"/>
      <c r="J394" s="500"/>
      <c r="K394" s="474"/>
      <c r="L394" s="477"/>
      <c r="M394" s="476"/>
      <c r="N394" s="477"/>
      <c r="O394" s="478"/>
      <c r="P394" s="479"/>
      <c r="Q394" s="479"/>
      <c r="R394" s="479"/>
      <c r="S394" s="479"/>
      <c r="T394" s="479"/>
      <c r="U394" s="479"/>
      <c r="V394" s="479"/>
      <c r="W394" s="479"/>
      <c r="X394" s="479"/>
      <c r="Y394" s="479"/>
      <c r="Z394" s="479"/>
      <c r="AA394" s="479"/>
      <c r="AB394" s="479"/>
      <c r="AC394" s="479"/>
      <c r="AD394" s="479"/>
      <c r="AE394" s="479"/>
      <c r="AF394" s="479"/>
      <c r="AG394" s="483"/>
      <c r="AH394" s="483"/>
      <c r="AI394" s="479"/>
      <c r="AJ394" s="497"/>
      <c r="AK394" s="497"/>
      <c r="AL394" s="498"/>
      <c r="AM394" s="483"/>
      <c r="AN394" s="484"/>
      <c r="AO394" s="485"/>
      <c r="AP394" s="485"/>
      <c r="AQ394" s="485"/>
      <c r="AR394" s="485"/>
      <c r="AS394" s="485"/>
      <c r="AT394" s="477"/>
      <c r="AU394" s="477"/>
      <c r="AV394" s="477"/>
      <c r="AW394" s="477"/>
      <c r="AX394" s="477"/>
      <c r="AY394" s="477"/>
      <c r="AZ394" s="477"/>
      <c r="BA394" s="477"/>
      <c r="BB394" s="472"/>
      <c r="BC394" s="477"/>
      <c r="BD394" s="477"/>
      <c r="BE394" s="477"/>
      <c r="BF394" s="477"/>
      <c r="BG394" s="477"/>
      <c r="BH394" s="477"/>
      <c r="BI394" s="477"/>
      <c r="BJ394" s="477"/>
      <c r="BK394" s="477"/>
      <c r="BL394" s="477"/>
      <c r="BM394" s="477"/>
      <c r="BN394" s="477"/>
      <c r="BO394" s="477"/>
      <c r="BP394" s="477"/>
      <c r="BQ394" s="477"/>
      <c r="BR394" s="477"/>
      <c r="BS394" s="477"/>
      <c r="BT394" s="477"/>
      <c r="BU394" s="477"/>
      <c r="BV394" s="477"/>
      <c r="BW394" s="477"/>
      <c r="BX394" s="477"/>
      <c r="BY394" s="477"/>
      <c r="BZ394" s="477"/>
      <c r="CA394" s="477"/>
      <c r="CB394" s="477"/>
      <c r="CC394" s="477"/>
      <c r="CD394" s="477"/>
      <c r="CE394" s="477"/>
      <c r="CF394" s="477"/>
      <c r="CG394" s="477"/>
      <c r="CH394" s="477"/>
      <c r="CI394" s="477"/>
      <c r="CJ394" s="477"/>
      <c r="CK394" s="477"/>
      <c r="CL394" s="477"/>
      <c r="CM394" s="477"/>
      <c r="CN394" s="477"/>
      <c r="CO394" s="477"/>
      <c r="CP394" s="477"/>
      <c r="CQ394" s="477"/>
      <c r="CR394" s="477"/>
      <c r="CS394" s="477"/>
      <c r="CT394" s="477"/>
      <c r="CU394" s="477"/>
      <c r="CV394" s="477"/>
      <c r="CW394" s="477"/>
      <c r="CX394" s="488"/>
      <c r="CY394" s="477"/>
      <c r="CZ394" s="488"/>
      <c r="DA394" s="477"/>
      <c r="DB394" s="477"/>
      <c r="DC394" s="477"/>
      <c r="DD394" s="477"/>
      <c r="DE394" s="477"/>
      <c r="DF394" s="488"/>
      <c r="DG394" s="477"/>
      <c r="DH394" s="477"/>
      <c r="DI394" s="477"/>
      <c r="DJ394" s="477"/>
      <c r="DK394" s="477"/>
      <c r="DL394" s="477"/>
      <c r="DM394" s="477"/>
      <c r="DP394" s="476"/>
      <c r="DQ394" s="476"/>
      <c r="DR394" s="492"/>
      <c r="DS394" s="476"/>
      <c r="DT394" s="476"/>
      <c r="DV394" s="492"/>
      <c r="DW394" s="492"/>
      <c r="DX394" s="492"/>
      <c r="DY394" s="492"/>
      <c r="DZ394" s="492"/>
      <c r="EA394" s="492"/>
      <c r="EB394" s="492"/>
      <c r="EE394" s="477"/>
      <c r="EF394" s="477"/>
      <c r="EG394" s="477"/>
      <c r="EH394" s="477"/>
      <c r="EI394" s="477"/>
      <c r="EJ394" s="477"/>
      <c r="EK394" s="477"/>
      <c r="EL394" s="477"/>
      <c r="EM394" s="477"/>
      <c r="EN394" s="477"/>
      <c r="EO394" s="477"/>
      <c r="EP394" s="477"/>
      <c r="EQ394" s="477"/>
      <c r="ER394" s="477"/>
      <c r="ES394" s="477"/>
      <c r="ET394" s="477"/>
      <c r="EU394" s="493"/>
      <c r="EV394" s="494"/>
      <c r="EW394" s="494"/>
      <c r="EX394" s="495"/>
      <c r="EY394" s="494"/>
      <c r="EZ394" s="494"/>
      <c r="FA394" s="494"/>
      <c r="FB394" s="494"/>
      <c r="FC394" s="494"/>
    </row>
    <row r="395" spans="1:1108" s="88" customFormat="1">
      <c r="A395" s="135"/>
      <c r="C395" s="472"/>
      <c r="D395" s="73"/>
      <c r="E395" s="73"/>
      <c r="F395" s="264"/>
      <c r="G395" s="73"/>
      <c r="H395" s="73"/>
      <c r="I395" s="73"/>
      <c r="J395" s="500"/>
      <c r="K395" s="474"/>
      <c r="L395" s="477"/>
      <c r="M395" s="476"/>
      <c r="N395" s="477"/>
      <c r="O395" s="478"/>
      <c r="P395" s="479"/>
      <c r="Q395" s="479"/>
      <c r="R395" s="479"/>
      <c r="S395" s="479"/>
      <c r="T395" s="479"/>
      <c r="U395" s="479"/>
      <c r="V395" s="479"/>
      <c r="W395" s="479"/>
      <c r="X395" s="479"/>
      <c r="Y395" s="479"/>
      <c r="Z395" s="479"/>
      <c r="AA395" s="479"/>
      <c r="AB395" s="479"/>
      <c r="AC395" s="479"/>
      <c r="AD395" s="479"/>
      <c r="AE395" s="479"/>
      <c r="AF395" s="479"/>
      <c r="AG395" s="483"/>
      <c r="AH395" s="483"/>
      <c r="AI395" s="479"/>
      <c r="AJ395" s="497"/>
      <c r="AK395" s="497"/>
      <c r="AL395" s="498"/>
      <c r="AM395" s="483"/>
      <c r="AN395" s="484"/>
      <c r="AO395" s="485"/>
      <c r="AP395" s="485"/>
      <c r="AQ395" s="485"/>
      <c r="AR395" s="485"/>
      <c r="AS395" s="485"/>
      <c r="AT395" s="477"/>
      <c r="AU395" s="477"/>
      <c r="AV395" s="477"/>
      <c r="AW395" s="477"/>
      <c r="AX395" s="477"/>
      <c r="AY395" s="477"/>
      <c r="AZ395" s="477"/>
      <c r="BA395" s="477"/>
      <c r="BB395" s="472"/>
      <c r="BC395" s="477"/>
      <c r="BD395" s="477"/>
      <c r="BE395" s="477"/>
      <c r="BF395" s="477"/>
      <c r="BG395" s="477"/>
      <c r="BH395" s="477"/>
      <c r="BI395" s="477"/>
      <c r="BJ395" s="477"/>
      <c r="BK395" s="477"/>
      <c r="BL395" s="477"/>
      <c r="BM395" s="477"/>
      <c r="BN395" s="477"/>
      <c r="BO395" s="477"/>
      <c r="BP395" s="477"/>
      <c r="BQ395" s="477"/>
      <c r="BR395" s="477"/>
      <c r="BS395" s="477"/>
      <c r="BT395" s="477"/>
      <c r="BU395" s="477"/>
      <c r="BV395" s="477"/>
      <c r="BW395" s="477"/>
      <c r="BX395" s="477"/>
      <c r="BY395" s="477"/>
      <c r="BZ395" s="477"/>
      <c r="CA395" s="477"/>
      <c r="CB395" s="477"/>
      <c r="CC395" s="477"/>
      <c r="CD395" s="477"/>
      <c r="CE395" s="477"/>
      <c r="CF395" s="477"/>
      <c r="CG395" s="477"/>
      <c r="CH395" s="477"/>
      <c r="CI395" s="477"/>
      <c r="CJ395" s="477"/>
      <c r="CK395" s="477"/>
      <c r="CL395" s="477"/>
      <c r="CM395" s="477"/>
      <c r="CN395" s="477"/>
      <c r="CO395" s="477"/>
      <c r="CP395" s="477"/>
      <c r="CQ395" s="477"/>
      <c r="CR395" s="477"/>
      <c r="CS395" s="477"/>
      <c r="CT395" s="477"/>
      <c r="CU395" s="477"/>
      <c r="CV395" s="477"/>
      <c r="CW395" s="477"/>
      <c r="CX395" s="488"/>
      <c r="CY395" s="477"/>
      <c r="CZ395" s="488"/>
      <c r="DA395" s="477"/>
      <c r="DB395" s="477"/>
      <c r="DC395" s="477"/>
      <c r="DD395" s="477"/>
      <c r="DE395" s="477"/>
      <c r="DF395" s="488"/>
      <c r="DG395" s="477"/>
      <c r="DH395" s="477"/>
      <c r="DI395" s="477"/>
      <c r="DJ395" s="477"/>
      <c r="DK395" s="477"/>
      <c r="DL395" s="477"/>
      <c r="DM395" s="477"/>
      <c r="DP395" s="476"/>
      <c r="DQ395" s="476"/>
      <c r="DR395" s="492"/>
      <c r="DS395" s="476"/>
      <c r="DT395" s="476"/>
      <c r="DV395" s="492"/>
      <c r="DW395" s="492"/>
      <c r="DX395" s="492"/>
      <c r="DY395" s="492"/>
      <c r="DZ395" s="492"/>
      <c r="EA395" s="492"/>
      <c r="EB395" s="492"/>
      <c r="EE395" s="477"/>
      <c r="EF395" s="477"/>
      <c r="EG395" s="477"/>
      <c r="EH395" s="477"/>
      <c r="EI395" s="477"/>
      <c r="EJ395" s="477"/>
      <c r="EK395" s="477"/>
      <c r="EL395" s="477"/>
      <c r="EM395" s="477"/>
      <c r="EN395" s="477"/>
      <c r="EO395" s="477"/>
      <c r="EP395" s="477"/>
      <c r="EQ395" s="477"/>
      <c r="ER395" s="477"/>
      <c r="ES395" s="477"/>
      <c r="ET395" s="477"/>
      <c r="EU395" s="493"/>
      <c r="EV395" s="494"/>
      <c r="EW395" s="494"/>
      <c r="EX395" s="495"/>
      <c r="EY395" s="494"/>
      <c r="EZ395" s="494"/>
      <c r="FA395" s="494"/>
      <c r="FB395" s="494"/>
      <c r="FC395" s="494"/>
    </row>
    <row r="396" spans="1:1108" s="88" customFormat="1">
      <c r="A396" s="135"/>
      <c r="C396" s="472"/>
      <c r="D396" s="73"/>
      <c r="E396" s="73"/>
      <c r="F396" s="264"/>
      <c r="G396" s="73"/>
      <c r="H396" s="73"/>
      <c r="I396" s="73"/>
      <c r="J396" s="500"/>
      <c r="K396" s="474"/>
      <c r="L396" s="477"/>
      <c r="M396" s="476"/>
      <c r="N396" s="477"/>
      <c r="O396" s="478"/>
      <c r="P396" s="479"/>
      <c r="Q396" s="479"/>
      <c r="R396" s="479"/>
      <c r="S396" s="479"/>
      <c r="T396" s="479"/>
      <c r="U396" s="479"/>
      <c r="V396" s="479"/>
      <c r="W396" s="479"/>
      <c r="X396" s="479"/>
      <c r="Y396" s="479"/>
      <c r="Z396" s="479"/>
      <c r="AA396" s="479"/>
      <c r="AB396" s="479"/>
      <c r="AC396" s="479"/>
      <c r="AD396" s="479"/>
      <c r="AE396" s="479"/>
      <c r="AF396" s="479"/>
      <c r="AG396" s="483"/>
      <c r="AH396" s="483"/>
      <c r="AI396" s="479"/>
      <c r="AJ396" s="497"/>
      <c r="AK396" s="497"/>
      <c r="AL396" s="498"/>
      <c r="AM396" s="483"/>
      <c r="AN396" s="484"/>
      <c r="AO396" s="485"/>
      <c r="AP396" s="485"/>
      <c r="AQ396" s="485"/>
      <c r="AR396" s="485"/>
      <c r="AS396" s="485"/>
      <c r="AT396" s="477"/>
      <c r="AU396" s="477"/>
      <c r="AV396" s="477"/>
      <c r="AW396" s="477"/>
      <c r="AX396" s="477"/>
      <c r="AY396" s="477"/>
      <c r="AZ396" s="477"/>
      <c r="BA396" s="477"/>
      <c r="BB396" s="472"/>
      <c r="BC396" s="477"/>
      <c r="BD396" s="477"/>
      <c r="BE396" s="477"/>
      <c r="BF396" s="477"/>
      <c r="BG396" s="477"/>
      <c r="BH396" s="477"/>
      <c r="BI396" s="477"/>
      <c r="BJ396" s="477"/>
      <c r="BK396" s="477"/>
      <c r="BL396" s="477"/>
      <c r="BM396" s="477"/>
      <c r="BN396" s="477"/>
      <c r="BO396" s="477"/>
      <c r="BP396" s="477"/>
      <c r="BQ396" s="477"/>
      <c r="BR396" s="477"/>
      <c r="BS396" s="477"/>
      <c r="BT396" s="477"/>
      <c r="BU396" s="477"/>
      <c r="BV396" s="477"/>
      <c r="BW396" s="477"/>
      <c r="BX396" s="477"/>
      <c r="BY396" s="477"/>
      <c r="BZ396" s="477"/>
      <c r="CA396" s="477"/>
      <c r="CB396" s="477"/>
      <c r="CC396" s="477"/>
      <c r="CD396" s="477"/>
      <c r="CE396" s="477"/>
      <c r="CF396" s="477"/>
      <c r="CG396" s="477"/>
      <c r="CH396" s="477"/>
      <c r="CI396" s="477"/>
      <c r="CJ396" s="477"/>
      <c r="CK396" s="477"/>
      <c r="CL396" s="477"/>
      <c r="CM396" s="477"/>
      <c r="CN396" s="477"/>
      <c r="CO396" s="477"/>
      <c r="CP396" s="477"/>
      <c r="CQ396" s="477"/>
      <c r="CR396" s="477"/>
      <c r="CS396" s="477"/>
      <c r="CT396" s="477"/>
      <c r="CU396" s="477"/>
      <c r="CV396" s="477"/>
      <c r="CW396" s="477"/>
      <c r="CX396" s="488"/>
      <c r="CY396" s="477"/>
      <c r="CZ396" s="488"/>
      <c r="DA396" s="477"/>
      <c r="DB396" s="477"/>
      <c r="DC396" s="477"/>
      <c r="DD396" s="477"/>
      <c r="DE396" s="477"/>
      <c r="DF396" s="488"/>
      <c r="DG396" s="477"/>
      <c r="DH396" s="477"/>
      <c r="DI396" s="477"/>
      <c r="DJ396" s="477"/>
      <c r="DK396" s="477"/>
      <c r="DL396" s="477"/>
      <c r="DM396" s="477"/>
      <c r="DN396" s="523"/>
      <c r="DO396" s="523"/>
      <c r="DP396" s="476"/>
      <c r="DQ396" s="476"/>
      <c r="DR396" s="492"/>
      <c r="DS396" s="476"/>
      <c r="DT396" s="476"/>
      <c r="DV396" s="492"/>
      <c r="DW396" s="492"/>
      <c r="DX396" s="492"/>
      <c r="DY396" s="492"/>
      <c r="DZ396" s="492"/>
      <c r="EA396" s="492"/>
      <c r="EB396" s="492"/>
      <c r="EE396" s="477"/>
      <c r="EF396" s="477"/>
      <c r="EG396" s="477"/>
      <c r="EH396" s="477"/>
      <c r="EI396" s="477"/>
      <c r="EJ396" s="477"/>
      <c r="EK396" s="477"/>
      <c r="EL396" s="477"/>
      <c r="EM396" s="477"/>
      <c r="EN396" s="477"/>
      <c r="EO396" s="477"/>
      <c r="EP396" s="477"/>
      <c r="EQ396" s="477"/>
      <c r="ER396" s="477"/>
      <c r="ES396" s="477"/>
      <c r="ET396" s="477"/>
      <c r="EU396" s="493"/>
      <c r="EV396" s="494"/>
      <c r="EW396" s="494"/>
      <c r="EX396" s="495"/>
      <c r="EY396" s="494"/>
      <c r="EZ396" s="494"/>
      <c r="FA396" s="494"/>
      <c r="FB396" s="494"/>
      <c r="FC396" s="494"/>
      <c r="FE396" s="521"/>
      <c r="FF396" s="522"/>
      <c r="FG396" s="521"/>
    </row>
    <row r="397" spans="1:1108" s="88" customFormat="1">
      <c r="A397" s="135"/>
      <c r="C397" s="472"/>
      <c r="D397" s="73"/>
      <c r="E397" s="73"/>
      <c r="F397" s="264"/>
      <c r="G397" s="73"/>
      <c r="H397" s="73"/>
      <c r="I397" s="73"/>
      <c r="J397" s="500"/>
      <c r="K397" s="474"/>
      <c r="L397" s="477"/>
      <c r="M397" s="476"/>
      <c r="N397" s="477"/>
      <c r="O397" s="478"/>
      <c r="P397" s="479"/>
      <c r="Q397" s="479"/>
      <c r="R397" s="479"/>
      <c r="S397" s="479"/>
      <c r="T397" s="479"/>
      <c r="U397" s="479"/>
      <c r="V397" s="479"/>
      <c r="W397" s="479"/>
      <c r="X397" s="479"/>
      <c r="Y397" s="479"/>
      <c r="Z397" s="479"/>
      <c r="AA397" s="479"/>
      <c r="AB397" s="479"/>
      <c r="AC397" s="479"/>
      <c r="AD397" s="479"/>
      <c r="AE397" s="479"/>
      <c r="AF397" s="479"/>
      <c r="AG397" s="483"/>
      <c r="AH397" s="483"/>
      <c r="AI397" s="479"/>
      <c r="AJ397" s="497"/>
      <c r="AK397" s="497"/>
      <c r="AL397" s="498"/>
      <c r="AM397" s="483"/>
      <c r="AN397" s="484"/>
      <c r="AO397" s="485"/>
      <c r="AP397" s="485"/>
      <c r="AQ397" s="485"/>
      <c r="AR397" s="485"/>
      <c r="AS397" s="485"/>
      <c r="AT397" s="477"/>
      <c r="AU397" s="477"/>
      <c r="AV397" s="477"/>
      <c r="AW397" s="477"/>
      <c r="AX397" s="477"/>
      <c r="AY397" s="477"/>
      <c r="AZ397" s="477"/>
      <c r="BA397" s="477"/>
      <c r="BB397" s="472"/>
      <c r="BC397" s="477"/>
      <c r="BD397" s="477"/>
      <c r="BE397" s="477"/>
      <c r="BF397" s="477"/>
      <c r="BG397" s="477"/>
      <c r="BH397" s="477"/>
      <c r="BI397" s="477"/>
      <c r="BJ397" s="477"/>
      <c r="BK397" s="477"/>
      <c r="BL397" s="477"/>
      <c r="BM397" s="477"/>
      <c r="BN397" s="477"/>
      <c r="BO397" s="477"/>
      <c r="BP397" s="477"/>
      <c r="BQ397" s="477"/>
      <c r="BR397" s="477"/>
      <c r="BS397" s="477"/>
      <c r="BT397" s="477"/>
      <c r="BU397" s="477"/>
      <c r="BV397" s="477"/>
      <c r="BW397" s="477"/>
      <c r="BX397" s="477"/>
      <c r="BY397" s="477"/>
      <c r="BZ397" s="477"/>
      <c r="CA397" s="477"/>
      <c r="CB397" s="477"/>
      <c r="CC397" s="477"/>
      <c r="CD397" s="477"/>
      <c r="CE397" s="477"/>
      <c r="CF397" s="477"/>
      <c r="CG397" s="477"/>
      <c r="CH397" s="477"/>
      <c r="CI397" s="477"/>
      <c r="CJ397" s="477"/>
      <c r="CK397" s="477"/>
      <c r="CL397" s="477"/>
      <c r="CM397" s="477"/>
      <c r="CN397" s="477"/>
      <c r="CO397" s="477"/>
      <c r="CP397" s="477"/>
      <c r="CQ397" s="477"/>
      <c r="CR397" s="477"/>
      <c r="CS397" s="477"/>
      <c r="CT397" s="477"/>
      <c r="CU397" s="477"/>
      <c r="CV397" s="477"/>
      <c r="CW397" s="477"/>
      <c r="CX397" s="488"/>
      <c r="CY397" s="477"/>
      <c r="CZ397" s="488"/>
      <c r="DA397" s="477"/>
      <c r="DB397" s="477"/>
      <c r="DC397" s="477"/>
      <c r="DD397" s="477"/>
      <c r="DE397" s="477"/>
      <c r="DF397" s="488"/>
      <c r="DG397" s="477"/>
      <c r="DH397" s="477"/>
      <c r="DI397" s="477"/>
      <c r="DJ397" s="477"/>
      <c r="DK397" s="477"/>
      <c r="DL397" s="477"/>
      <c r="DM397" s="477"/>
      <c r="DP397" s="476"/>
      <c r="DQ397" s="476"/>
      <c r="DR397" s="492"/>
      <c r="DS397" s="476"/>
      <c r="DT397" s="476"/>
      <c r="DU397" s="523"/>
      <c r="DV397" s="492"/>
      <c r="DW397" s="492"/>
      <c r="DX397" s="492"/>
      <c r="DY397" s="492"/>
      <c r="DZ397" s="492"/>
      <c r="EA397" s="492"/>
      <c r="EB397" s="492"/>
      <c r="EE397" s="477"/>
      <c r="EF397" s="477"/>
      <c r="EG397" s="477"/>
      <c r="EH397" s="477"/>
      <c r="EI397" s="477"/>
      <c r="EJ397" s="477"/>
      <c r="EK397" s="477"/>
      <c r="EL397" s="477"/>
      <c r="EM397" s="477"/>
      <c r="EN397" s="477"/>
      <c r="EO397" s="477"/>
      <c r="EP397" s="477"/>
      <c r="EQ397" s="477"/>
      <c r="ER397" s="477"/>
      <c r="ES397" s="477"/>
      <c r="ET397" s="477"/>
      <c r="EU397" s="493"/>
      <c r="EV397" s="494"/>
      <c r="EW397" s="494"/>
      <c r="EX397" s="495"/>
      <c r="EY397" s="494"/>
      <c r="EZ397" s="494"/>
      <c r="FA397" s="494"/>
      <c r="FB397" s="494"/>
      <c r="FC397" s="494"/>
      <c r="FE397" s="521"/>
      <c r="FF397" s="522"/>
      <c r="FG397" s="521"/>
    </row>
    <row r="398" spans="1:1108" s="88" customFormat="1">
      <c r="A398" s="135"/>
      <c r="C398" s="472"/>
      <c r="D398" s="73"/>
      <c r="E398" s="73"/>
      <c r="F398" s="264"/>
      <c r="G398" s="73"/>
      <c r="H398" s="73"/>
      <c r="I398" s="73"/>
      <c r="J398" s="500"/>
      <c r="K398" s="474"/>
      <c r="L398" s="477"/>
      <c r="M398" s="476"/>
      <c r="N398" s="477"/>
      <c r="O398" s="478"/>
      <c r="P398" s="479"/>
      <c r="Q398" s="479"/>
      <c r="R398" s="479"/>
      <c r="S398" s="479"/>
      <c r="T398" s="479"/>
      <c r="U398" s="479"/>
      <c r="V398" s="479"/>
      <c r="W398" s="479"/>
      <c r="X398" s="479"/>
      <c r="Y398" s="479"/>
      <c r="Z398" s="479"/>
      <c r="AA398" s="479"/>
      <c r="AB398" s="479"/>
      <c r="AC398" s="479"/>
      <c r="AD398" s="479"/>
      <c r="AE398" s="479"/>
      <c r="AF398" s="479"/>
      <c r="AG398" s="483"/>
      <c r="AH398" s="483"/>
      <c r="AI398" s="479"/>
      <c r="AJ398" s="497"/>
      <c r="AK398" s="497"/>
      <c r="AL398" s="498"/>
      <c r="AM398" s="483"/>
      <c r="AN398" s="484"/>
      <c r="AO398" s="485"/>
      <c r="AP398" s="485"/>
      <c r="AQ398" s="485"/>
      <c r="AR398" s="485"/>
      <c r="AS398" s="485"/>
      <c r="AT398" s="477"/>
      <c r="AU398" s="477"/>
      <c r="AV398" s="477"/>
      <c r="AW398" s="477"/>
      <c r="AX398" s="477"/>
      <c r="AY398" s="477"/>
      <c r="AZ398" s="477"/>
      <c r="BA398" s="477"/>
      <c r="BB398" s="472"/>
      <c r="BC398" s="477"/>
      <c r="BD398" s="477"/>
      <c r="BE398" s="477"/>
      <c r="BF398" s="477"/>
      <c r="BG398" s="477"/>
      <c r="BH398" s="477"/>
      <c r="BI398" s="477"/>
      <c r="BJ398" s="477"/>
      <c r="BK398" s="477"/>
      <c r="BL398" s="477"/>
      <c r="BM398" s="477"/>
      <c r="BN398" s="477"/>
      <c r="BO398" s="477"/>
      <c r="BP398" s="477"/>
      <c r="BQ398" s="477"/>
      <c r="BR398" s="477"/>
      <c r="BS398" s="477"/>
      <c r="BT398" s="477"/>
      <c r="BU398" s="477"/>
      <c r="BV398" s="477"/>
      <c r="BW398" s="477"/>
      <c r="BX398" s="477"/>
      <c r="BY398" s="477"/>
      <c r="BZ398" s="477"/>
      <c r="CA398" s="477"/>
      <c r="CB398" s="477"/>
      <c r="CC398" s="477"/>
      <c r="CD398" s="477"/>
      <c r="CE398" s="477"/>
      <c r="CF398" s="477"/>
      <c r="CG398" s="477"/>
      <c r="CH398" s="477"/>
      <c r="CI398" s="477"/>
      <c r="CJ398" s="477"/>
      <c r="CK398" s="477"/>
      <c r="CL398" s="477"/>
      <c r="CM398" s="477"/>
      <c r="CN398" s="477"/>
      <c r="CO398" s="477"/>
      <c r="CP398" s="477"/>
      <c r="CQ398" s="477"/>
      <c r="CR398" s="477"/>
      <c r="CS398" s="477"/>
      <c r="CT398" s="477"/>
      <c r="CU398" s="477"/>
      <c r="CV398" s="477"/>
      <c r="CW398" s="477"/>
      <c r="CX398" s="488"/>
      <c r="CY398" s="477"/>
      <c r="CZ398" s="488"/>
      <c r="DA398" s="477"/>
      <c r="DB398" s="477"/>
      <c r="DC398" s="477"/>
      <c r="DD398" s="477"/>
      <c r="DE398" s="477"/>
      <c r="DF398" s="488"/>
      <c r="DG398" s="477"/>
      <c r="DH398" s="477"/>
      <c r="DI398" s="477"/>
      <c r="DJ398" s="477"/>
      <c r="DK398" s="477"/>
      <c r="DL398" s="477"/>
      <c r="DM398" s="477"/>
      <c r="DP398" s="476"/>
      <c r="DQ398" s="476"/>
      <c r="DR398" s="492"/>
      <c r="DS398" s="476"/>
      <c r="DT398" s="476"/>
      <c r="DV398" s="492"/>
      <c r="DW398" s="492"/>
      <c r="DX398" s="492"/>
      <c r="DY398" s="492"/>
      <c r="DZ398" s="492"/>
      <c r="EA398" s="492"/>
      <c r="EB398" s="492"/>
      <c r="EE398" s="477"/>
      <c r="EF398" s="477"/>
      <c r="EG398" s="477"/>
      <c r="EH398" s="477"/>
      <c r="EI398" s="477"/>
      <c r="EJ398" s="477"/>
      <c r="EK398" s="477"/>
      <c r="EL398" s="477"/>
      <c r="EM398" s="477"/>
      <c r="EN398" s="477"/>
      <c r="EO398" s="477"/>
      <c r="EP398" s="477"/>
      <c r="EQ398" s="477"/>
      <c r="ER398" s="477"/>
      <c r="ES398" s="477"/>
      <c r="ET398" s="477"/>
      <c r="EU398" s="493"/>
      <c r="EV398" s="494"/>
      <c r="EW398" s="494"/>
      <c r="EX398" s="495"/>
      <c r="EY398" s="494"/>
      <c r="EZ398" s="494"/>
      <c r="FA398" s="494"/>
      <c r="FB398" s="494"/>
      <c r="FC398" s="494"/>
    </row>
    <row r="399" spans="1:1108" s="88" customFormat="1">
      <c r="A399" s="135"/>
      <c r="C399" s="472"/>
      <c r="D399" s="73"/>
      <c r="E399" s="73"/>
      <c r="F399" s="264"/>
      <c r="G399" s="73"/>
      <c r="H399" s="73"/>
      <c r="I399" s="73"/>
      <c r="J399" s="500"/>
      <c r="K399" s="474"/>
      <c r="L399" s="477"/>
      <c r="M399" s="476"/>
      <c r="N399" s="477"/>
      <c r="O399" s="478"/>
      <c r="P399" s="479"/>
      <c r="Q399" s="479"/>
      <c r="R399" s="479"/>
      <c r="S399" s="479"/>
      <c r="T399" s="479"/>
      <c r="U399" s="479"/>
      <c r="V399" s="479"/>
      <c r="W399" s="479"/>
      <c r="X399" s="479"/>
      <c r="Y399" s="479"/>
      <c r="Z399" s="479"/>
      <c r="AA399" s="479"/>
      <c r="AB399" s="479"/>
      <c r="AC399" s="479"/>
      <c r="AD399" s="479"/>
      <c r="AE399" s="479"/>
      <c r="AF399" s="479"/>
      <c r="AG399" s="483"/>
      <c r="AH399" s="483"/>
      <c r="AI399" s="479"/>
      <c r="AJ399" s="483"/>
      <c r="AK399" s="483"/>
      <c r="AL399" s="478"/>
      <c r="AM399" s="483"/>
      <c r="AN399" s="484"/>
      <c r="AO399" s="485"/>
      <c r="AP399" s="485"/>
      <c r="AQ399" s="485"/>
      <c r="AR399" s="485"/>
      <c r="AS399" s="485"/>
      <c r="AT399" s="477"/>
      <c r="AU399" s="477"/>
      <c r="AV399" s="477"/>
      <c r="AW399" s="477"/>
      <c r="AX399" s="477"/>
      <c r="AY399" s="477"/>
      <c r="AZ399" s="477"/>
      <c r="BA399" s="477"/>
      <c r="BB399" s="472"/>
      <c r="BC399" s="477"/>
      <c r="BD399" s="477"/>
      <c r="BE399" s="477"/>
      <c r="BF399" s="477"/>
      <c r="BG399" s="477"/>
      <c r="BH399" s="477"/>
      <c r="BI399" s="477"/>
      <c r="BJ399" s="477"/>
      <c r="BK399" s="477"/>
      <c r="BL399" s="477"/>
      <c r="BM399" s="477"/>
      <c r="BN399" s="477"/>
      <c r="BO399" s="477"/>
      <c r="BP399" s="477"/>
      <c r="BQ399" s="477"/>
      <c r="BR399" s="477"/>
      <c r="BS399" s="477"/>
      <c r="BT399" s="477"/>
      <c r="BU399" s="477"/>
      <c r="BV399" s="477"/>
      <c r="BW399" s="477"/>
      <c r="BX399" s="477"/>
      <c r="BY399" s="477"/>
      <c r="BZ399" s="477"/>
      <c r="CA399" s="477"/>
      <c r="CB399" s="477"/>
      <c r="CC399" s="477"/>
      <c r="CD399" s="477"/>
      <c r="CE399" s="477"/>
      <c r="CF399" s="477"/>
      <c r="CG399" s="477"/>
      <c r="CH399" s="477"/>
      <c r="CI399" s="477"/>
      <c r="CJ399" s="477"/>
      <c r="CK399" s="477"/>
      <c r="CL399" s="477"/>
      <c r="CM399" s="477"/>
      <c r="CN399" s="477"/>
      <c r="CO399" s="477"/>
      <c r="CP399" s="477"/>
      <c r="CQ399" s="477"/>
      <c r="CR399" s="477"/>
      <c r="CS399" s="477"/>
      <c r="CT399" s="477"/>
      <c r="CU399" s="477"/>
      <c r="CV399" s="477"/>
      <c r="CW399" s="477"/>
      <c r="CX399" s="488"/>
      <c r="CY399" s="477"/>
      <c r="CZ399" s="488"/>
      <c r="DA399" s="477"/>
      <c r="DB399" s="477"/>
      <c r="DC399" s="477"/>
      <c r="DD399" s="477"/>
      <c r="DE399" s="477"/>
      <c r="DF399" s="488"/>
      <c r="DG399" s="477"/>
      <c r="DH399" s="477"/>
      <c r="DI399" s="477"/>
      <c r="DJ399" s="477"/>
      <c r="DK399" s="477"/>
      <c r="DL399" s="477"/>
      <c r="DM399" s="477"/>
      <c r="DP399" s="476"/>
      <c r="DQ399" s="476"/>
      <c r="DR399" s="492"/>
      <c r="DS399" s="476"/>
      <c r="DT399" s="476"/>
      <c r="DV399" s="492"/>
      <c r="DW399" s="492"/>
      <c r="DX399" s="492"/>
      <c r="DY399" s="492"/>
      <c r="DZ399" s="492"/>
      <c r="EA399" s="492"/>
      <c r="EB399" s="492"/>
      <c r="EE399" s="477"/>
      <c r="EF399" s="477"/>
      <c r="EG399" s="477"/>
      <c r="EH399" s="477"/>
      <c r="EI399" s="477"/>
      <c r="EJ399" s="477"/>
      <c r="EK399" s="477"/>
      <c r="EL399" s="477"/>
      <c r="EM399" s="477"/>
      <c r="EN399" s="477"/>
      <c r="EO399" s="477"/>
      <c r="EP399" s="477"/>
      <c r="EQ399" s="477"/>
      <c r="ER399" s="477"/>
      <c r="ES399" s="477"/>
      <c r="ET399" s="477"/>
      <c r="EU399" s="493"/>
      <c r="EV399" s="494"/>
      <c r="EW399" s="494"/>
      <c r="EX399" s="495"/>
      <c r="EY399" s="494"/>
      <c r="EZ399" s="494"/>
      <c r="FA399" s="494"/>
      <c r="FB399" s="494"/>
      <c r="FC399" s="494"/>
      <c r="FE399" s="521"/>
      <c r="FF399" s="522"/>
      <c r="FG399" s="521"/>
    </row>
    <row r="400" spans="1:1108" s="88" customFormat="1">
      <c r="A400" s="135"/>
      <c r="C400" s="524"/>
      <c r="D400" s="73"/>
      <c r="E400" s="73"/>
      <c r="F400" s="264"/>
      <c r="G400" s="73"/>
      <c r="H400" s="73"/>
      <c r="I400" s="73"/>
      <c r="J400" s="473"/>
      <c r="K400" s="474"/>
      <c r="L400" s="475"/>
      <c r="M400" s="476"/>
      <c r="N400" s="477"/>
      <c r="O400" s="478"/>
      <c r="P400" s="479"/>
      <c r="Q400" s="479"/>
      <c r="R400" s="479"/>
      <c r="S400" s="479"/>
      <c r="T400" s="479"/>
      <c r="U400" s="479"/>
      <c r="V400" s="479"/>
      <c r="W400" s="479"/>
      <c r="X400" s="479"/>
      <c r="Y400" s="479"/>
      <c r="Z400" s="479"/>
      <c r="AA400" s="479"/>
      <c r="AB400" s="479"/>
      <c r="AC400" s="479"/>
      <c r="AD400" s="479"/>
      <c r="AE400" s="479"/>
      <c r="AF400" s="480"/>
      <c r="AG400" s="481"/>
      <c r="AH400" s="481"/>
      <c r="AI400" s="479"/>
      <c r="AJ400" s="481"/>
      <c r="AK400" s="481"/>
      <c r="AL400" s="482"/>
      <c r="AM400" s="483"/>
      <c r="AN400" s="484"/>
      <c r="AO400" s="485"/>
      <c r="AP400" s="486"/>
      <c r="AQ400" s="485"/>
      <c r="AR400" s="485"/>
      <c r="AS400" s="485"/>
      <c r="AT400" s="477"/>
      <c r="AU400" s="477"/>
      <c r="AV400" s="477"/>
      <c r="AW400" s="477"/>
      <c r="AX400" s="477"/>
      <c r="AY400" s="477"/>
      <c r="AZ400" s="477"/>
      <c r="BA400" s="477"/>
      <c r="BB400" s="472"/>
      <c r="BC400" s="477"/>
      <c r="BD400" s="477"/>
      <c r="BE400" s="477"/>
      <c r="BF400" s="477"/>
      <c r="BG400" s="477"/>
      <c r="BH400" s="477"/>
      <c r="BI400" s="477"/>
      <c r="BJ400" s="477"/>
      <c r="BK400" s="477"/>
      <c r="BL400" s="477"/>
      <c r="BM400" s="477"/>
      <c r="BN400" s="477"/>
      <c r="BO400" s="477"/>
      <c r="BP400" s="477"/>
      <c r="BQ400" s="477"/>
      <c r="BR400" s="477"/>
      <c r="BS400" s="477"/>
      <c r="BT400" s="477"/>
      <c r="BU400" s="477"/>
      <c r="BV400" s="477"/>
      <c r="BW400" s="477"/>
      <c r="BX400" s="477"/>
      <c r="BY400" s="477"/>
      <c r="BZ400" s="477"/>
      <c r="CA400" s="477"/>
      <c r="CB400" s="477"/>
      <c r="CC400" s="477"/>
      <c r="CD400" s="477"/>
      <c r="CE400" s="477"/>
      <c r="CF400" s="477"/>
      <c r="CG400" s="477"/>
      <c r="CH400" s="477"/>
      <c r="CI400" s="477"/>
      <c r="CJ400" s="477"/>
      <c r="CK400" s="477"/>
      <c r="CL400" s="477"/>
      <c r="CM400" s="477"/>
      <c r="CN400" s="477"/>
      <c r="CO400" s="477"/>
      <c r="CP400" s="477"/>
      <c r="CQ400" s="477"/>
      <c r="CR400" s="477"/>
      <c r="CS400" s="477"/>
      <c r="CT400" s="477"/>
      <c r="CU400" s="477"/>
      <c r="CV400" s="477"/>
      <c r="CW400" s="475"/>
      <c r="CX400" s="487"/>
      <c r="CY400" s="475"/>
      <c r="CZ400" s="487"/>
      <c r="DA400" s="477"/>
      <c r="DB400" s="477"/>
      <c r="DC400" s="477"/>
      <c r="DD400" s="477"/>
      <c r="DE400" s="477"/>
      <c r="DF400" s="488"/>
      <c r="DG400" s="477"/>
      <c r="DH400" s="477"/>
      <c r="DI400" s="477"/>
      <c r="DJ400" s="477"/>
      <c r="DK400" s="477"/>
      <c r="DL400" s="477"/>
      <c r="DM400" s="477"/>
      <c r="DN400" s="489"/>
      <c r="DO400" s="489"/>
      <c r="DP400" s="490"/>
      <c r="DQ400" s="490"/>
      <c r="DR400" s="491"/>
      <c r="DS400" s="476"/>
      <c r="DT400" s="476"/>
      <c r="DV400" s="492"/>
      <c r="DW400" s="492"/>
      <c r="DX400" s="472"/>
      <c r="DY400" s="492"/>
      <c r="DZ400" s="492"/>
      <c r="EA400" s="492"/>
      <c r="EB400" s="492"/>
      <c r="EE400" s="477"/>
      <c r="EF400" s="477"/>
      <c r="EG400" s="477"/>
      <c r="EH400" s="477"/>
      <c r="EI400" s="477"/>
      <c r="EJ400" s="477"/>
      <c r="EK400" s="477"/>
      <c r="EL400" s="477"/>
      <c r="EM400" s="477"/>
      <c r="EN400" s="477"/>
      <c r="EO400" s="477"/>
      <c r="EP400" s="477"/>
      <c r="EQ400" s="477"/>
      <c r="ER400" s="477"/>
      <c r="ES400" s="477"/>
      <c r="ET400" s="477"/>
      <c r="EU400" s="493"/>
      <c r="EV400" s="494"/>
      <c r="EW400" s="494"/>
      <c r="EX400" s="495"/>
      <c r="EY400" s="494"/>
      <c r="EZ400" s="494"/>
      <c r="FA400" s="494"/>
      <c r="FB400" s="494"/>
      <c r="FC400" s="494"/>
    </row>
    <row r="401" spans="1:1108" s="88" customFormat="1">
      <c r="A401" s="135"/>
      <c r="C401" s="525"/>
      <c r="D401" s="73"/>
      <c r="E401" s="73"/>
      <c r="F401" s="264"/>
      <c r="G401" s="73"/>
      <c r="H401" s="73"/>
      <c r="I401" s="73"/>
      <c r="J401" s="473"/>
      <c r="K401" s="474"/>
      <c r="L401" s="475"/>
      <c r="M401" s="476"/>
      <c r="N401" s="477"/>
      <c r="O401" s="478"/>
      <c r="P401" s="479"/>
      <c r="Q401" s="479"/>
      <c r="R401" s="479"/>
      <c r="S401" s="479"/>
      <c r="T401" s="479"/>
      <c r="U401" s="479"/>
      <c r="V401" s="479"/>
      <c r="W401" s="479"/>
      <c r="X401" s="479"/>
      <c r="Y401" s="479"/>
      <c r="Z401" s="479"/>
      <c r="AA401" s="479"/>
      <c r="AB401" s="479"/>
      <c r="AC401" s="479"/>
      <c r="AD401" s="479"/>
      <c r="AE401" s="479"/>
      <c r="AF401" s="480"/>
      <c r="AG401" s="481"/>
      <c r="AH401" s="481"/>
      <c r="AI401" s="479"/>
      <c r="AJ401" s="481"/>
      <c r="AK401" s="481"/>
      <c r="AL401" s="482"/>
      <c r="AM401" s="483"/>
      <c r="AN401" s="484"/>
      <c r="AO401" s="485"/>
      <c r="AP401" s="486"/>
      <c r="AQ401" s="485"/>
      <c r="AR401" s="485"/>
      <c r="AS401" s="485"/>
      <c r="AT401" s="477"/>
      <c r="AU401" s="477"/>
      <c r="AV401" s="477"/>
      <c r="AW401" s="477"/>
      <c r="AX401" s="477"/>
      <c r="AY401" s="477"/>
      <c r="AZ401" s="477"/>
      <c r="BA401" s="477"/>
      <c r="BB401" s="472"/>
      <c r="BC401" s="477"/>
      <c r="BD401" s="477"/>
      <c r="BE401" s="477"/>
      <c r="BF401" s="477"/>
      <c r="BG401" s="477"/>
      <c r="BH401" s="477"/>
      <c r="BI401" s="477"/>
      <c r="BJ401" s="477"/>
      <c r="BK401" s="477"/>
      <c r="BL401" s="477"/>
      <c r="BM401" s="477"/>
      <c r="BN401" s="477"/>
      <c r="BO401" s="477"/>
      <c r="BP401" s="477"/>
      <c r="BQ401" s="477"/>
      <c r="BR401" s="477"/>
      <c r="BS401" s="477"/>
      <c r="BT401" s="477"/>
      <c r="BU401" s="477"/>
      <c r="BV401" s="477"/>
      <c r="BW401" s="477"/>
      <c r="BX401" s="477"/>
      <c r="BY401" s="477"/>
      <c r="BZ401" s="477"/>
      <c r="CA401" s="477"/>
      <c r="CB401" s="477"/>
      <c r="CC401" s="477"/>
      <c r="CD401" s="477"/>
      <c r="CE401" s="477"/>
      <c r="CF401" s="477"/>
      <c r="CG401" s="477"/>
      <c r="CH401" s="477"/>
      <c r="CI401" s="477"/>
      <c r="CJ401" s="477"/>
      <c r="CK401" s="477"/>
      <c r="CL401" s="477"/>
      <c r="CM401" s="477"/>
      <c r="CN401" s="477"/>
      <c r="CO401" s="477"/>
      <c r="CP401" s="477"/>
      <c r="CQ401" s="477"/>
      <c r="CR401" s="477"/>
      <c r="CS401" s="477"/>
      <c r="CT401" s="477"/>
      <c r="CU401" s="477"/>
      <c r="CV401" s="477"/>
      <c r="CW401" s="475"/>
      <c r="CX401" s="487"/>
      <c r="CY401" s="475"/>
      <c r="CZ401" s="487"/>
      <c r="DA401" s="477"/>
      <c r="DB401" s="477"/>
      <c r="DC401" s="477"/>
      <c r="DD401" s="477"/>
      <c r="DE401" s="477"/>
      <c r="DF401" s="488"/>
      <c r="DG401" s="477"/>
      <c r="DH401" s="477"/>
      <c r="DI401" s="477"/>
      <c r="DJ401" s="477"/>
      <c r="DK401" s="477"/>
      <c r="DL401" s="477"/>
      <c r="DM401" s="477"/>
      <c r="DN401" s="489"/>
      <c r="DO401" s="489"/>
      <c r="DP401" s="490"/>
      <c r="DQ401" s="490"/>
      <c r="DR401" s="491"/>
      <c r="DS401" s="476"/>
      <c r="DT401" s="476"/>
      <c r="DV401" s="492"/>
      <c r="DW401" s="492"/>
      <c r="DX401" s="492"/>
      <c r="DY401" s="492"/>
      <c r="DZ401" s="492"/>
      <c r="EA401" s="492"/>
      <c r="EB401" s="492"/>
      <c r="EE401" s="477"/>
      <c r="EF401" s="477"/>
      <c r="EG401" s="477"/>
      <c r="EH401" s="477"/>
      <c r="EI401" s="477"/>
      <c r="EJ401" s="477"/>
      <c r="EK401" s="477"/>
      <c r="EL401" s="477"/>
      <c r="EM401" s="477"/>
      <c r="EN401" s="477"/>
      <c r="EO401" s="477"/>
      <c r="EP401" s="477"/>
      <c r="EQ401" s="477"/>
      <c r="ER401" s="477"/>
      <c r="ES401" s="477"/>
      <c r="ET401" s="477"/>
      <c r="EU401" s="493"/>
      <c r="EV401" s="494"/>
      <c r="EW401" s="494"/>
      <c r="EX401" s="495"/>
      <c r="EY401" s="494"/>
      <c r="EZ401" s="494"/>
      <c r="FA401" s="494"/>
      <c r="FB401" s="494"/>
      <c r="FC401" s="494"/>
    </row>
    <row r="402" spans="1:1108" s="88" customFormat="1">
      <c r="A402" s="135"/>
      <c r="C402" s="472"/>
      <c r="D402" s="73"/>
      <c r="E402" s="73"/>
      <c r="F402" s="264"/>
      <c r="G402" s="73"/>
      <c r="H402" s="73"/>
      <c r="I402" s="73"/>
      <c r="J402" s="473"/>
      <c r="K402" s="474"/>
      <c r="L402" s="475"/>
      <c r="M402" s="476"/>
      <c r="N402" s="477"/>
      <c r="O402" s="478"/>
      <c r="P402" s="479"/>
      <c r="Q402" s="479"/>
      <c r="R402" s="479"/>
      <c r="S402" s="479"/>
      <c r="T402" s="479"/>
      <c r="U402" s="479"/>
      <c r="V402" s="479"/>
      <c r="W402" s="479"/>
      <c r="X402" s="479"/>
      <c r="Y402" s="479"/>
      <c r="Z402" s="479"/>
      <c r="AA402" s="479"/>
      <c r="AB402" s="479"/>
      <c r="AC402" s="479"/>
      <c r="AD402" s="479"/>
      <c r="AE402" s="479"/>
      <c r="AF402" s="480"/>
      <c r="AG402" s="481"/>
      <c r="AH402" s="481"/>
      <c r="AI402" s="479"/>
      <c r="AJ402" s="481"/>
      <c r="AK402" s="481"/>
      <c r="AL402" s="482"/>
      <c r="AM402" s="483"/>
      <c r="AN402" s="484"/>
      <c r="AO402" s="485"/>
      <c r="AP402" s="486"/>
      <c r="AQ402" s="485"/>
      <c r="AR402" s="485"/>
      <c r="AS402" s="485"/>
      <c r="AT402" s="477"/>
      <c r="AU402" s="477"/>
      <c r="AV402" s="477"/>
      <c r="AW402" s="477"/>
      <c r="AX402" s="477"/>
      <c r="AY402" s="477"/>
      <c r="AZ402" s="477"/>
      <c r="BA402" s="477"/>
      <c r="BB402" s="472"/>
      <c r="BC402" s="477"/>
      <c r="BD402" s="477"/>
      <c r="BE402" s="477"/>
      <c r="BF402" s="477"/>
      <c r="BG402" s="477"/>
      <c r="BH402" s="477"/>
      <c r="BI402" s="477"/>
      <c r="BJ402" s="477"/>
      <c r="BK402" s="477"/>
      <c r="BL402" s="477"/>
      <c r="BM402" s="477"/>
      <c r="BN402" s="477"/>
      <c r="BO402" s="477"/>
      <c r="BP402" s="477"/>
      <c r="BQ402" s="477"/>
      <c r="BR402" s="477"/>
      <c r="BS402" s="477"/>
      <c r="BT402" s="477"/>
      <c r="BU402" s="477"/>
      <c r="BV402" s="477"/>
      <c r="BW402" s="477"/>
      <c r="BX402" s="477"/>
      <c r="BY402" s="477"/>
      <c r="BZ402" s="477"/>
      <c r="CA402" s="477"/>
      <c r="CB402" s="477"/>
      <c r="CC402" s="477"/>
      <c r="CD402" s="477"/>
      <c r="CE402" s="477"/>
      <c r="CF402" s="477"/>
      <c r="CG402" s="477"/>
      <c r="CH402" s="477"/>
      <c r="CI402" s="477"/>
      <c r="CJ402" s="477"/>
      <c r="CK402" s="477"/>
      <c r="CL402" s="477"/>
      <c r="CM402" s="477"/>
      <c r="CN402" s="477"/>
      <c r="CO402" s="477"/>
      <c r="CP402" s="477"/>
      <c r="CQ402" s="477"/>
      <c r="CR402" s="477"/>
      <c r="CS402" s="477"/>
      <c r="CT402" s="477"/>
      <c r="CU402" s="477"/>
      <c r="CV402" s="477"/>
      <c r="CW402" s="475"/>
      <c r="CX402" s="487"/>
      <c r="CY402" s="475"/>
      <c r="CZ402" s="487"/>
      <c r="DA402" s="477"/>
      <c r="DB402" s="477"/>
      <c r="DC402" s="477"/>
      <c r="DD402" s="477"/>
      <c r="DE402" s="477"/>
      <c r="DF402" s="488"/>
      <c r="DG402" s="477"/>
      <c r="DH402" s="477"/>
      <c r="DI402" s="477"/>
      <c r="DJ402" s="477"/>
      <c r="DK402" s="477"/>
      <c r="DL402" s="477"/>
      <c r="DM402" s="477"/>
      <c r="DN402" s="489"/>
      <c r="DO402" s="489"/>
      <c r="DP402" s="490"/>
      <c r="DQ402" s="490"/>
      <c r="DR402" s="491"/>
      <c r="DS402" s="476"/>
      <c r="DT402" s="476"/>
      <c r="DV402" s="492"/>
      <c r="DW402" s="492"/>
      <c r="DX402" s="492"/>
      <c r="DY402" s="492"/>
      <c r="DZ402" s="492"/>
      <c r="EA402" s="492"/>
      <c r="EB402" s="492"/>
      <c r="EE402" s="477"/>
      <c r="EF402" s="477"/>
      <c r="EG402" s="477"/>
      <c r="EH402" s="477"/>
      <c r="EI402" s="477"/>
      <c r="EJ402" s="477"/>
      <c r="EK402" s="477"/>
      <c r="EL402" s="477"/>
      <c r="EM402" s="477"/>
      <c r="EN402" s="477"/>
      <c r="EO402" s="477"/>
      <c r="EP402" s="477"/>
      <c r="EQ402" s="477"/>
      <c r="ER402" s="477"/>
      <c r="ES402" s="477"/>
      <c r="ET402" s="477"/>
      <c r="EU402" s="493"/>
      <c r="EV402" s="494"/>
      <c r="EW402" s="494"/>
      <c r="EX402" s="495"/>
      <c r="EY402" s="494"/>
      <c r="EZ402" s="494"/>
      <c r="FA402" s="494"/>
      <c r="FB402" s="494"/>
      <c r="FC402" s="494"/>
      <c r="FE402" s="521"/>
      <c r="FF402" s="522"/>
      <c r="FG402" s="521"/>
      <c r="FK402" s="10"/>
      <c r="FL402" s="10"/>
      <c r="FM402" s="10"/>
      <c r="FN402" s="10"/>
      <c r="FO402" s="10"/>
      <c r="FP402" s="10"/>
      <c r="FQ402" s="10"/>
      <c r="FR402" s="10"/>
      <c r="FS402" s="10"/>
      <c r="FT402" s="10"/>
      <c r="FU402" s="10"/>
      <c r="FV402" s="10"/>
      <c r="FW402" s="10"/>
      <c r="FX402" s="10"/>
      <c r="FY402" s="10"/>
      <c r="FZ402" s="10"/>
      <c r="GA402" s="10"/>
      <c r="GB402" s="10"/>
      <c r="GC402" s="10"/>
      <c r="GD402" s="10"/>
      <c r="GE402" s="10"/>
      <c r="GF402" s="10"/>
      <c r="GG402" s="10"/>
      <c r="GH402" s="10"/>
      <c r="GI402" s="10"/>
      <c r="GJ402" s="10"/>
      <c r="GK402" s="10"/>
      <c r="GL402" s="10"/>
      <c r="GM402" s="10"/>
      <c r="GN402" s="10"/>
      <c r="GO402" s="10"/>
      <c r="GP402" s="10"/>
      <c r="GQ402" s="10"/>
      <c r="GR402" s="10"/>
      <c r="GS402" s="10"/>
      <c r="GT402" s="10"/>
      <c r="GU402" s="10"/>
      <c r="GV402" s="10"/>
      <c r="GW402" s="10"/>
      <c r="GX402" s="10"/>
      <c r="GY402" s="10"/>
      <c r="GZ402" s="10"/>
      <c r="HA402" s="10"/>
      <c r="HB402" s="10"/>
      <c r="HC402" s="10"/>
      <c r="HD402" s="10"/>
      <c r="HE402" s="10"/>
      <c r="HF402" s="10"/>
      <c r="HG402" s="10"/>
      <c r="HH402" s="10"/>
      <c r="HI402" s="10"/>
      <c r="HJ402" s="10"/>
      <c r="HK402" s="10"/>
      <c r="HL402" s="10"/>
      <c r="HM402" s="10"/>
      <c r="HN402" s="10"/>
      <c r="HO402" s="10"/>
      <c r="HP402" s="10"/>
      <c r="HQ402" s="10"/>
      <c r="HR402" s="10"/>
      <c r="HS402" s="10"/>
      <c r="HT402" s="10"/>
      <c r="HU402" s="10"/>
      <c r="HV402" s="10"/>
      <c r="HW402" s="10"/>
      <c r="HX402" s="10"/>
      <c r="HY402" s="10"/>
      <c r="HZ402" s="10"/>
      <c r="IA402" s="10"/>
      <c r="IB402" s="10"/>
      <c r="IC402" s="10"/>
      <c r="ID402" s="10"/>
      <c r="IE402" s="10"/>
      <c r="IF402" s="10"/>
      <c r="IG402" s="10"/>
      <c r="IH402" s="10"/>
      <c r="II402" s="10"/>
      <c r="IJ402" s="10"/>
      <c r="IK402" s="10"/>
      <c r="IL402" s="10"/>
      <c r="IM402" s="10"/>
      <c r="IN402" s="10"/>
      <c r="IO402" s="10"/>
      <c r="IP402" s="10"/>
      <c r="IQ402" s="10"/>
      <c r="IR402" s="10"/>
      <c r="IS402" s="10"/>
      <c r="IT402" s="10"/>
      <c r="IU402" s="10"/>
      <c r="IV402" s="10"/>
      <c r="IW402" s="10"/>
      <c r="IX402" s="10"/>
      <c r="IY402" s="10"/>
      <c r="IZ402" s="10"/>
      <c r="JA402" s="10"/>
      <c r="JB402" s="10"/>
      <c r="JC402" s="10"/>
      <c r="JD402" s="10"/>
      <c r="JE402" s="10"/>
      <c r="JF402" s="10"/>
      <c r="JG402" s="10"/>
      <c r="JH402" s="10"/>
      <c r="JI402" s="10"/>
      <c r="JJ402" s="10"/>
      <c r="JK402" s="10"/>
      <c r="JL402" s="10"/>
      <c r="JM402" s="10"/>
      <c r="JN402" s="10"/>
      <c r="JO402" s="10"/>
      <c r="JP402" s="10"/>
      <c r="JQ402" s="10"/>
      <c r="JR402" s="10"/>
      <c r="JS402" s="10"/>
      <c r="JT402" s="10"/>
      <c r="JU402" s="10"/>
      <c r="JV402" s="10"/>
      <c r="JW402" s="10"/>
      <c r="JX402" s="10"/>
      <c r="JY402" s="10"/>
      <c r="JZ402" s="10"/>
      <c r="KA402" s="10"/>
      <c r="KB402" s="10"/>
      <c r="KC402" s="10"/>
      <c r="KD402" s="10"/>
      <c r="KE402" s="10"/>
      <c r="KF402" s="10"/>
      <c r="KG402" s="10"/>
      <c r="KH402" s="10"/>
      <c r="KI402" s="10"/>
      <c r="KJ402" s="10"/>
      <c r="KK402" s="10"/>
      <c r="KL402" s="10"/>
      <c r="KM402" s="10"/>
      <c r="KN402" s="10"/>
      <c r="KO402" s="10"/>
      <c r="KP402" s="10"/>
      <c r="KQ402" s="10"/>
      <c r="KR402" s="10"/>
      <c r="KS402" s="10"/>
      <c r="KT402" s="10"/>
      <c r="KU402" s="10"/>
      <c r="KV402" s="10"/>
      <c r="KW402" s="10"/>
      <c r="KX402" s="10"/>
      <c r="KY402" s="10"/>
      <c r="KZ402" s="10"/>
      <c r="LA402" s="10"/>
      <c r="LB402" s="10"/>
      <c r="LC402" s="10"/>
      <c r="LD402" s="10"/>
      <c r="LE402" s="10"/>
      <c r="LF402" s="10"/>
      <c r="LG402" s="10"/>
      <c r="LH402" s="10"/>
      <c r="LI402" s="10"/>
      <c r="LJ402" s="10"/>
      <c r="LK402" s="10"/>
      <c r="LL402" s="10"/>
      <c r="LM402" s="10"/>
      <c r="LN402" s="10"/>
      <c r="LO402" s="10"/>
      <c r="LP402" s="10"/>
      <c r="LQ402" s="10"/>
      <c r="LR402" s="10"/>
      <c r="LS402" s="10"/>
      <c r="LT402" s="10"/>
      <c r="LU402" s="10"/>
      <c r="LV402" s="10"/>
      <c r="LW402" s="10"/>
      <c r="LX402" s="10"/>
      <c r="LY402" s="10"/>
      <c r="LZ402" s="10"/>
      <c r="MA402" s="10"/>
      <c r="MB402" s="10"/>
      <c r="MC402" s="10"/>
      <c r="MD402" s="10"/>
      <c r="ME402" s="10"/>
      <c r="MF402" s="10"/>
      <c r="MG402" s="10"/>
      <c r="MH402" s="10"/>
      <c r="MI402" s="10"/>
      <c r="MJ402" s="10"/>
      <c r="MK402" s="10"/>
      <c r="ML402" s="10"/>
      <c r="MM402" s="10"/>
      <c r="MN402" s="10"/>
      <c r="MO402" s="10"/>
      <c r="MP402" s="10"/>
      <c r="MQ402" s="10"/>
      <c r="MR402" s="10"/>
      <c r="MS402" s="10"/>
      <c r="MT402" s="10"/>
      <c r="MU402" s="10"/>
      <c r="MV402" s="10"/>
      <c r="MW402" s="10"/>
      <c r="MX402" s="10"/>
      <c r="MY402" s="10"/>
      <c r="MZ402" s="10"/>
      <c r="NA402" s="10"/>
      <c r="NB402" s="10"/>
      <c r="NC402" s="10"/>
      <c r="ND402" s="10"/>
      <c r="NE402" s="10"/>
      <c r="NF402" s="10"/>
      <c r="NG402" s="10"/>
      <c r="NH402" s="10"/>
      <c r="NI402" s="10"/>
      <c r="NJ402" s="10"/>
      <c r="NK402" s="10"/>
      <c r="NL402" s="10"/>
      <c r="NM402" s="10"/>
      <c r="NN402" s="10"/>
      <c r="NO402" s="10"/>
      <c r="NP402" s="10"/>
      <c r="NQ402" s="10"/>
      <c r="NR402" s="10"/>
      <c r="NS402" s="10"/>
      <c r="NT402" s="10"/>
      <c r="NU402" s="10"/>
      <c r="NV402" s="10"/>
      <c r="NW402" s="10"/>
      <c r="NX402" s="10"/>
      <c r="NY402" s="10"/>
      <c r="NZ402" s="10"/>
      <c r="OA402" s="10"/>
      <c r="OB402" s="10"/>
      <c r="OC402" s="10"/>
      <c r="OD402" s="10"/>
      <c r="OE402" s="10"/>
      <c r="OF402" s="10"/>
      <c r="OG402" s="10"/>
      <c r="OH402" s="10"/>
      <c r="OI402" s="10"/>
      <c r="OJ402" s="10"/>
      <c r="OK402" s="10"/>
      <c r="OL402" s="10"/>
      <c r="OM402" s="10"/>
      <c r="ON402" s="10"/>
      <c r="OO402" s="10"/>
      <c r="OP402" s="10"/>
      <c r="OQ402" s="10"/>
      <c r="OR402" s="10"/>
      <c r="OS402" s="10"/>
      <c r="OT402" s="10"/>
      <c r="OU402" s="10"/>
      <c r="OV402" s="10"/>
      <c r="OW402" s="10"/>
      <c r="OX402" s="10"/>
      <c r="OY402" s="10"/>
      <c r="OZ402" s="10"/>
      <c r="PA402" s="10"/>
      <c r="PB402" s="10"/>
      <c r="PC402" s="10"/>
      <c r="PD402" s="10"/>
      <c r="PE402" s="10"/>
      <c r="PF402" s="10"/>
      <c r="PG402" s="10"/>
      <c r="PH402" s="10"/>
      <c r="PI402" s="10"/>
      <c r="PJ402" s="10"/>
      <c r="PK402" s="10"/>
      <c r="PL402" s="10"/>
      <c r="PM402" s="10"/>
      <c r="PN402" s="10"/>
      <c r="PO402" s="10"/>
      <c r="PP402" s="10"/>
      <c r="PQ402" s="10"/>
      <c r="PR402" s="10"/>
      <c r="PS402" s="10"/>
      <c r="PT402" s="10"/>
      <c r="PU402" s="10"/>
      <c r="PV402" s="10"/>
      <c r="PW402" s="10"/>
      <c r="PX402" s="10"/>
      <c r="PY402" s="10"/>
      <c r="PZ402" s="10"/>
      <c r="QA402" s="10"/>
      <c r="QB402" s="10"/>
      <c r="QC402" s="10"/>
      <c r="QD402" s="10"/>
      <c r="QE402" s="10"/>
      <c r="QF402" s="10"/>
      <c r="QG402" s="10"/>
      <c r="QH402" s="10"/>
      <c r="QI402" s="10"/>
      <c r="QJ402" s="10"/>
      <c r="QK402" s="10"/>
      <c r="QL402" s="10"/>
      <c r="QM402" s="10"/>
      <c r="QN402" s="10"/>
      <c r="QO402" s="10"/>
      <c r="QP402" s="10"/>
      <c r="QQ402" s="10"/>
      <c r="QR402" s="10"/>
      <c r="QS402" s="10"/>
      <c r="QT402" s="10"/>
      <c r="QU402" s="10"/>
      <c r="QV402" s="10"/>
      <c r="QW402" s="10"/>
      <c r="QX402" s="10"/>
      <c r="QY402" s="10"/>
      <c r="QZ402" s="10"/>
      <c r="RA402" s="10"/>
      <c r="RB402" s="10"/>
      <c r="RC402" s="10"/>
      <c r="RD402" s="10"/>
      <c r="RE402" s="10"/>
      <c r="RF402" s="10"/>
      <c r="RG402" s="10"/>
      <c r="RH402" s="10"/>
      <c r="RI402" s="10"/>
      <c r="RJ402" s="10"/>
      <c r="RK402" s="10"/>
      <c r="RL402" s="10"/>
      <c r="RM402" s="10"/>
      <c r="RN402" s="10"/>
      <c r="RO402" s="10"/>
      <c r="RP402" s="10"/>
      <c r="RQ402" s="10"/>
      <c r="RR402" s="10"/>
      <c r="RS402" s="10"/>
      <c r="RT402" s="10"/>
      <c r="RU402" s="10"/>
      <c r="RV402" s="10"/>
      <c r="RW402" s="10"/>
      <c r="RX402" s="10"/>
      <c r="RY402" s="10"/>
      <c r="RZ402" s="10"/>
      <c r="SA402" s="10"/>
      <c r="SB402" s="10"/>
      <c r="SC402" s="10"/>
      <c r="SD402" s="10"/>
      <c r="SE402" s="10"/>
      <c r="SF402" s="10"/>
      <c r="SG402" s="10"/>
      <c r="SH402" s="10"/>
      <c r="SI402" s="10"/>
      <c r="SJ402" s="10"/>
      <c r="SK402" s="10"/>
      <c r="SL402" s="10"/>
      <c r="SM402" s="10"/>
      <c r="SN402" s="10"/>
      <c r="SO402" s="10"/>
      <c r="SP402" s="10"/>
      <c r="SQ402" s="10"/>
      <c r="SR402" s="10"/>
      <c r="SS402" s="10"/>
      <c r="ST402" s="10"/>
      <c r="SU402" s="10"/>
      <c r="SV402" s="10"/>
      <c r="SW402" s="10"/>
      <c r="SX402" s="10"/>
      <c r="SY402" s="10"/>
      <c r="SZ402" s="10"/>
      <c r="TA402" s="10"/>
      <c r="TB402" s="10"/>
      <c r="TC402" s="10"/>
      <c r="TD402" s="10"/>
      <c r="TE402" s="10"/>
      <c r="TF402" s="10"/>
      <c r="TG402" s="10"/>
      <c r="TH402" s="10"/>
      <c r="TI402" s="10"/>
      <c r="TJ402" s="10"/>
      <c r="TK402" s="10"/>
      <c r="TL402" s="10"/>
      <c r="TM402" s="10"/>
      <c r="TN402" s="10"/>
      <c r="TO402" s="10"/>
      <c r="TP402" s="10"/>
      <c r="TQ402" s="10"/>
      <c r="TR402" s="10"/>
      <c r="TS402" s="10"/>
      <c r="TT402" s="10"/>
      <c r="TU402" s="10"/>
      <c r="TV402" s="10"/>
      <c r="TW402" s="10"/>
      <c r="TX402" s="10"/>
      <c r="TY402" s="10"/>
      <c r="TZ402" s="10"/>
      <c r="UA402" s="10"/>
      <c r="UB402" s="10"/>
      <c r="UC402" s="10"/>
      <c r="UD402" s="10"/>
      <c r="UE402" s="10"/>
      <c r="UF402" s="10"/>
      <c r="UG402" s="10"/>
      <c r="UH402" s="10"/>
      <c r="UI402" s="10"/>
      <c r="UJ402" s="10"/>
      <c r="UK402" s="10"/>
      <c r="UL402" s="10"/>
      <c r="UM402" s="10"/>
      <c r="UN402" s="10"/>
      <c r="UO402" s="10"/>
      <c r="UP402" s="10"/>
      <c r="UQ402" s="10"/>
      <c r="UR402" s="10"/>
      <c r="US402" s="10"/>
      <c r="UT402" s="10"/>
      <c r="UU402" s="10"/>
      <c r="UV402" s="10"/>
      <c r="UW402" s="10"/>
      <c r="UX402" s="10"/>
      <c r="UY402" s="10"/>
      <c r="UZ402" s="10"/>
      <c r="VA402" s="10"/>
      <c r="VB402" s="10"/>
      <c r="VC402" s="10"/>
      <c r="VD402" s="10"/>
      <c r="VE402" s="10"/>
      <c r="VF402" s="10"/>
      <c r="VG402" s="10"/>
      <c r="VH402" s="10"/>
      <c r="VI402" s="10"/>
      <c r="VJ402" s="10"/>
      <c r="VK402" s="10"/>
      <c r="VL402" s="10"/>
      <c r="VM402" s="10"/>
      <c r="VN402" s="10"/>
      <c r="VO402" s="10"/>
      <c r="VP402" s="10"/>
      <c r="VQ402" s="10"/>
      <c r="VR402" s="10"/>
      <c r="VS402" s="10"/>
      <c r="VT402" s="10"/>
      <c r="VU402" s="10"/>
      <c r="VV402" s="10"/>
      <c r="VW402" s="10"/>
      <c r="VX402" s="10"/>
      <c r="VY402" s="10"/>
      <c r="VZ402" s="10"/>
      <c r="WA402" s="10"/>
      <c r="WB402" s="10"/>
      <c r="WC402" s="10"/>
      <c r="WD402" s="10"/>
      <c r="WE402" s="10"/>
      <c r="WF402" s="10"/>
      <c r="WG402" s="10"/>
      <c r="WH402" s="10"/>
      <c r="WI402" s="10"/>
      <c r="WJ402" s="10"/>
      <c r="WK402" s="10"/>
      <c r="WL402" s="10"/>
      <c r="WM402" s="10"/>
      <c r="WN402" s="10"/>
      <c r="WO402" s="10"/>
      <c r="WP402" s="10"/>
      <c r="WQ402" s="10"/>
      <c r="WR402" s="10"/>
      <c r="WS402" s="10"/>
      <c r="WT402" s="10"/>
      <c r="WU402" s="10"/>
      <c r="WV402" s="10"/>
      <c r="WW402" s="10"/>
      <c r="WX402" s="10"/>
      <c r="WY402" s="10"/>
      <c r="WZ402" s="10"/>
      <c r="XA402" s="10"/>
      <c r="XB402" s="10"/>
      <c r="XC402" s="10"/>
      <c r="XD402" s="10"/>
      <c r="XE402" s="10"/>
      <c r="XF402" s="10"/>
      <c r="XG402" s="10"/>
      <c r="XH402" s="10"/>
      <c r="XI402" s="10"/>
      <c r="XJ402" s="10"/>
      <c r="XK402" s="10"/>
      <c r="XL402" s="10"/>
      <c r="XM402" s="10"/>
      <c r="XN402" s="10"/>
      <c r="XO402" s="10"/>
      <c r="XP402" s="10"/>
      <c r="XQ402" s="10"/>
      <c r="XR402" s="10"/>
      <c r="XS402" s="10"/>
      <c r="XT402" s="10"/>
      <c r="XU402" s="10"/>
      <c r="XV402" s="10"/>
      <c r="XW402" s="10"/>
      <c r="XX402" s="10"/>
      <c r="XY402" s="10"/>
      <c r="XZ402" s="10"/>
      <c r="YA402" s="10"/>
      <c r="YB402" s="10"/>
      <c r="YC402" s="10"/>
      <c r="YD402" s="10"/>
      <c r="YE402" s="10"/>
      <c r="YF402" s="10"/>
      <c r="YG402" s="10"/>
      <c r="YH402" s="10"/>
      <c r="YI402" s="10"/>
      <c r="YJ402" s="10"/>
      <c r="YK402" s="10"/>
      <c r="YL402" s="10"/>
      <c r="YM402" s="10"/>
      <c r="YN402" s="10"/>
      <c r="YO402" s="10"/>
      <c r="YP402" s="10"/>
      <c r="YQ402" s="10"/>
      <c r="YR402" s="10"/>
      <c r="YS402" s="10"/>
      <c r="YT402" s="10"/>
      <c r="YU402" s="10"/>
      <c r="YV402" s="10"/>
      <c r="YW402" s="10"/>
      <c r="YX402" s="10"/>
      <c r="YY402" s="10"/>
      <c r="YZ402" s="10"/>
      <c r="ZA402" s="10"/>
      <c r="ZB402" s="10"/>
      <c r="ZC402" s="10"/>
      <c r="ZD402" s="10"/>
      <c r="ZE402" s="10"/>
      <c r="ZF402" s="10"/>
      <c r="ZG402" s="10"/>
      <c r="ZH402" s="10"/>
      <c r="ZI402" s="10"/>
      <c r="ZJ402" s="10"/>
      <c r="ZK402" s="10"/>
      <c r="ZL402" s="10"/>
      <c r="ZM402" s="10"/>
      <c r="ZN402" s="10"/>
      <c r="ZO402" s="10"/>
      <c r="ZP402" s="10"/>
      <c r="ZQ402" s="10"/>
      <c r="ZR402" s="10"/>
      <c r="ZS402" s="10"/>
      <c r="ZT402" s="10"/>
      <c r="ZU402" s="10"/>
      <c r="ZV402" s="10"/>
      <c r="ZW402" s="10"/>
      <c r="ZX402" s="10"/>
      <c r="ZY402" s="10"/>
      <c r="ZZ402" s="10"/>
      <c r="AAA402" s="10"/>
      <c r="AAB402" s="10"/>
      <c r="AAC402" s="10"/>
      <c r="AAD402" s="10"/>
      <c r="AAE402" s="10"/>
      <c r="AAF402" s="10"/>
      <c r="AAG402" s="10"/>
      <c r="AAH402" s="10"/>
      <c r="AAI402" s="10"/>
      <c r="AAJ402" s="10"/>
      <c r="AAK402" s="10"/>
      <c r="AAL402" s="10"/>
      <c r="AAM402" s="10"/>
      <c r="AAN402" s="10"/>
      <c r="AAO402" s="10"/>
      <c r="AAP402" s="10"/>
      <c r="AAQ402" s="10"/>
      <c r="AAR402" s="10"/>
      <c r="AAS402" s="10"/>
      <c r="AAT402" s="10"/>
      <c r="AAU402" s="10"/>
      <c r="AAV402" s="10"/>
      <c r="AAW402" s="10"/>
      <c r="AAX402" s="10"/>
      <c r="AAY402" s="10"/>
      <c r="AAZ402" s="10"/>
      <c r="ABA402" s="10"/>
      <c r="ABB402" s="10"/>
      <c r="ABC402" s="10"/>
      <c r="ABD402" s="10"/>
      <c r="ABE402" s="10"/>
      <c r="ABF402" s="10"/>
      <c r="ABG402" s="10"/>
      <c r="ABH402" s="10"/>
      <c r="ABI402" s="10"/>
      <c r="ABJ402" s="10"/>
      <c r="ABK402" s="10"/>
      <c r="ABL402" s="10"/>
      <c r="ABM402" s="10"/>
      <c r="ABN402" s="10"/>
      <c r="ABO402" s="10"/>
      <c r="ABP402" s="10"/>
      <c r="ABQ402" s="10"/>
      <c r="ABR402" s="10"/>
      <c r="ABS402" s="10"/>
      <c r="ABT402" s="10"/>
      <c r="ABU402" s="10"/>
      <c r="ABV402" s="10"/>
      <c r="ABW402" s="10"/>
      <c r="ABX402" s="10"/>
      <c r="ABY402" s="10"/>
      <c r="ABZ402" s="10"/>
      <c r="ACA402" s="10"/>
      <c r="ACB402" s="10"/>
      <c r="ACC402" s="10"/>
      <c r="ACD402" s="10"/>
      <c r="ACE402" s="10"/>
      <c r="ACF402" s="10"/>
      <c r="ACG402" s="10"/>
      <c r="ACH402" s="10"/>
      <c r="ACI402" s="10"/>
      <c r="ACJ402" s="10"/>
      <c r="ACK402" s="10"/>
      <c r="ACL402" s="10"/>
      <c r="ACM402" s="10"/>
      <c r="ACN402" s="10"/>
      <c r="ACO402" s="10"/>
      <c r="ACP402" s="10"/>
      <c r="ACQ402" s="10"/>
      <c r="ACR402" s="10"/>
      <c r="ACS402" s="10"/>
      <c r="ACT402" s="10"/>
      <c r="ACU402" s="10"/>
      <c r="ACV402" s="10"/>
      <c r="ACW402" s="10"/>
      <c r="ACX402" s="10"/>
      <c r="ACY402" s="10"/>
      <c r="ACZ402" s="10"/>
      <c r="ADA402" s="10"/>
      <c r="ADB402" s="10"/>
      <c r="ADC402" s="10"/>
      <c r="ADD402" s="10"/>
      <c r="ADE402" s="10"/>
      <c r="ADF402" s="10"/>
      <c r="ADG402" s="10"/>
      <c r="ADH402" s="10"/>
      <c r="ADI402" s="10"/>
      <c r="ADJ402" s="10"/>
      <c r="ADK402" s="10"/>
      <c r="ADL402" s="10"/>
      <c r="ADM402" s="10"/>
      <c r="ADN402" s="10"/>
      <c r="ADO402" s="10"/>
      <c r="ADP402" s="10"/>
      <c r="ADQ402" s="10"/>
      <c r="ADR402" s="10"/>
      <c r="ADS402" s="10"/>
      <c r="ADT402" s="10"/>
      <c r="ADU402" s="10"/>
      <c r="ADV402" s="10"/>
      <c r="ADW402" s="10"/>
      <c r="ADX402" s="10"/>
      <c r="ADY402" s="10"/>
      <c r="ADZ402" s="10"/>
      <c r="AEA402" s="10"/>
      <c r="AEB402" s="10"/>
      <c r="AEC402" s="10"/>
      <c r="AED402" s="10"/>
      <c r="AEE402" s="10"/>
      <c r="AEF402" s="10"/>
      <c r="AEG402" s="10"/>
      <c r="AEH402" s="10"/>
      <c r="AEI402" s="10"/>
      <c r="AEJ402" s="10"/>
      <c r="AEK402" s="10"/>
      <c r="AEL402" s="10"/>
      <c r="AEM402" s="10"/>
      <c r="AEN402" s="10"/>
      <c r="AEO402" s="10"/>
      <c r="AEP402" s="10"/>
      <c r="AEQ402" s="10"/>
      <c r="AER402" s="10"/>
      <c r="AES402" s="10"/>
      <c r="AET402" s="10"/>
      <c r="AEU402" s="10"/>
      <c r="AEV402" s="10"/>
      <c r="AEW402" s="10"/>
      <c r="AEX402" s="10"/>
      <c r="AEY402" s="10"/>
      <c r="AEZ402" s="10"/>
      <c r="AFA402" s="10"/>
      <c r="AFB402" s="10"/>
      <c r="AFC402" s="10"/>
      <c r="AFD402" s="10"/>
      <c r="AFE402" s="10"/>
      <c r="AFF402" s="10"/>
      <c r="AFG402" s="10"/>
      <c r="AFH402" s="10"/>
      <c r="AFI402" s="10"/>
      <c r="AFJ402" s="10"/>
      <c r="AFK402" s="10"/>
      <c r="AFL402" s="10"/>
      <c r="AFM402" s="10"/>
      <c r="AFN402" s="10"/>
      <c r="AFO402" s="10"/>
      <c r="AFP402" s="10"/>
      <c r="AFQ402" s="10"/>
      <c r="AFR402" s="10"/>
      <c r="AFS402" s="10"/>
      <c r="AFT402" s="10"/>
      <c r="AFU402" s="10"/>
      <c r="AFV402" s="10"/>
      <c r="AFW402" s="10"/>
      <c r="AFX402" s="10"/>
      <c r="AFY402" s="10"/>
      <c r="AFZ402" s="10"/>
      <c r="AGA402" s="10"/>
      <c r="AGB402" s="10"/>
      <c r="AGC402" s="10"/>
      <c r="AGD402" s="10"/>
      <c r="AGE402" s="10"/>
      <c r="AGF402" s="10"/>
      <c r="AGG402" s="10"/>
      <c r="AGH402" s="10"/>
      <c r="AGI402" s="10"/>
      <c r="AGJ402" s="10"/>
      <c r="AGK402" s="10"/>
      <c r="AGL402" s="10"/>
      <c r="AGM402" s="10"/>
      <c r="AGN402" s="10"/>
      <c r="AGO402" s="10"/>
      <c r="AGP402" s="10"/>
      <c r="AGQ402" s="10"/>
      <c r="AGR402" s="10"/>
      <c r="AGS402" s="10"/>
      <c r="AGT402" s="10"/>
      <c r="AGU402" s="10"/>
      <c r="AGV402" s="10"/>
      <c r="AGW402" s="10"/>
      <c r="AGX402" s="10"/>
      <c r="AGY402" s="10"/>
      <c r="AGZ402" s="10"/>
      <c r="AHA402" s="10"/>
      <c r="AHB402" s="10"/>
      <c r="AHC402" s="10"/>
      <c r="AHD402" s="10"/>
      <c r="AHE402" s="10"/>
      <c r="AHF402" s="10"/>
      <c r="AHG402" s="10"/>
      <c r="AHH402" s="10"/>
      <c r="AHI402" s="10"/>
      <c r="AHJ402" s="10"/>
      <c r="AHK402" s="10"/>
      <c r="AHL402" s="10"/>
      <c r="AHM402" s="10"/>
      <c r="AHN402" s="10"/>
      <c r="AHO402" s="10"/>
      <c r="AHP402" s="10"/>
      <c r="AHQ402" s="10"/>
      <c r="AHR402" s="10"/>
      <c r="AHS402" s="10"/>
      <c r="AHT402" s="10"/>
      <c r="AHU402" s="10"/>
      <c r="AHV402" s="10"/>
      <c r="AHW402" s="10"/>
      <c r="AHX402" s="10"/>
      <c r="AHY402" s="10"/>
      <c r="AHZ402" s="10"/>
      <c r="AIA402" s="10"/>
      <c r="AIB402" s="10"/>
      <c r="AIC402" s="10"/>
      <c r="AID402" s="10"/>
      <c r="AIE402" s="10"/>
      <c r="AIF402" s="10"/>
      <c r="AIG402" s="10"/>
      <c r="AIH402" s="10"/>
      <c r="AII402" s="10"/>
      <c r="AIJ402" s="10"/>
      <c r="AIK402" s="10"/>
      <c r="AIL402" s="10"/>
      <c r="AIM402" s="10"/>
      <c r="AIN402" s="10"/>
      <c r="AIO402" s="10"/>
      <c r="AIP402" s="10"/>
      <c r="AIQ402" s="10"/>
      <c r="AIR402" s="10"/>
      <c r="AIS402" s="10"/>
      <c r="AIT402" s="10"/>
      <c r="AIU402" s="10"/>
      <c r="AIV402" s="10"/>
      <c r="AIW402" s="10"/>
      <c r="AIX402" s="10"/>
      <c r="AIY402" s="10"/>
      <c r="AIZ402" s="10"/>
      <c r="AJA402" s="10"/>
      <c r="AJB402" s="10"/>
      <c r="AJC402" s="10"/>
      <c r="AJD402" s="10"/>
      <c r="AJE402" s="10"/>
      <c r="AJF402" s="10"/>
      <c r="AJG402" s="10"/>
      <c r="AJH402" s="10"/>
      <c r="AJI402" s="10"/>
      <c r="AJJ402" s="10"/>
      <c r="AJK402" s="10"/>
      <c r="AJL402" s="10"/>
      <c r="AJM402" s="10"/>
      <c r="AJN402" s="10"/>
      <c r="AJO402" s="10"/>
      <c r="AJP402" s="10"/>
      <c r="AJQ402" s="10"/>
      <c r="AJR402" s="10"/>
      <c r="AJS402" s="10"/>
      <c r="AJT402" s="10"/>
      <c r="AJU402" s="10"/>
      <c r="AJV402" s="10"/>
      <c r="AJW402" s="10"/>
      <c r="AJX402" s="10"/>
      <c r="AJY402" s="10"/>
      <c r="AJZ402" s="10"/>
      <c r="AKA402" s="10"/>
      <c r="AKB402" s="10"/>
      <c r="AKC402" s="10"/>
      <c r="AKD402" s="10"/>
      <c r="AKE402" s="10"/>
      <c r="AKF402" s="10"/>
      <c r="AKG402" s="10"/>
      <c r="AKH402" s="10"/>
      <c r="AKI402" s="10"/>
      <c r="AKJ402" s="10"/>
      <c r="AKK402" s="10"/>
      <c r="AKL402" s="10"/>
      <c r="AKM402" s="10"/>
      <c r="AKN402" s="10"/>
      <c r="AKO402" s="10"/>
      <c r="AKP402" s="10"/>
      <c r="AKQ402" s="10"/>
      <c r="AKR402" s="10"/>
      <c r="AKS402" s="10"/>
      <c r="AKT402" s="10"/>
      <c r="AKU402" s="10"/>
      <c r="AKV402" s="10"/>
      <c r="AKW402" s="10"/>
      <c r="AKX402" s="10"/>
      <c r="AKY402" s="10"/>
      <c r="AKZ402" s="10"/>
      <c r="ALA402" s="10"/>
      <c r="ALB402" s="10"/>
      <c r="ALC402" s="10"/>
      <c r="ALD402" s="10"/>
      <c r="ALE402" s="10"/>
      <c r="ALF402" s="10"/>
      <c r="ALG402" s="10"/>
      <c r="ALH402" s="10"/>
      <c r="ALI402" s="10"/>
      <c r="ALJ402" s="10"/>
      <c r="ALK402" s="10"/>
      <c r="ALL402" s="10"/>
      <c r="ALM402" s="10"/>
      <c r="ALN402" s="10"/>
      <c r="ALO402" s="10"/>
      <c r="ALP402" s="10"/>
      <c r="ALQ402" s="10"/>
      <c r="ALR402" s="10"/>
      <c r="ALS402" s="10"/>
      <c r="ALT402" s="10"/>
      <c r="ALU402" s="10"/>
      <c r="ALV402" s="10"/>
      <c r="ALW402" s="10"/>
      <c r="ALX402" s="10"/>
      <c r="ALY402" s="10"/>
      <c r="ALZ402" s="10"/>
      <c r="AMA402" s="10"/>
      <c r="AMB402" s="10"/>
      <c r="AMC402" s="10"/>
      <c r="AMD402" s="10"/>
      <c r="AME402" s="10"/>
      <c r="AMF402" s="10"/>
      <c r="AMG402" s="10"/>
      <c r="AMH402" s="10"/>
      <c r="AMI402" s="10"/>
      <c r="AMJ402" s="10"/>
      <c r="AMK402" s="10"/>
      <c r="AML402" s="10"/>
      <c r="AMM402" s="10"/>
      <c r="AMN402" s="10"/>
      <c r="AMO402" s="10"/>
      <c r="AMP402" s="10"/>
      <c r="AMQ402" s="10"/>
      <c r="AMR402" s="10"/>
      <c r="AMS402" s="10"/>
      <c r="AMT402" s="10"/>
      <c r="AMU402" s="10"/>
      <c r="AMV402" s="10"/>
      <c r="AMW402" s="10"/>
      <c r="AMX402" s="10"/>
      <c r="AMY402" s="10"/>
      <c r="AMZ402" s="10"/>
      <c r="ANA402" s="10"/>
      <c r="ANB402" s="10"/>
      <c r="ANC402" s="10"/>
      <c r="AND402" s="10"/>
      <c r="ANE402" s="10"/>
      <c r="ANF402" s="10"/>
      <c r="ANG402" s="10"/>
      <c r="ANH402" s="10"/>
      <c r="ANI402" s="10"/>
      <c r="ANJ402" s="10"/>
      <c r="ANK402" s="10"/>
      <c r="ANL402" s="10"/>
      <c r="ANM402" s="10"/>
      <c r="ANN402" s="10"/>
      <c r="ANO402" s="10"/>
      <c r="ANP402" s="10"/>
      <c r="ANQ402" s="10"/>
      <c r="ANR402" s="10"/>
      <c r="ANS402" s="10"/>
      <c r="ANT402" s="10"/>
      <c r="ANU402" s="10"/>
      <c r="ANV402" s="10"/>
      <c r="ANW402" s="10"/>
      <c r="ANX402" s="10"/>
      <c r="ANY402" s="10"/>
      <c r="ANZ402" s="10"/>
      <c r="AOA402" s="10"/>
      <c r="AOB402" s="10"/>
      <c r="AOC402" s="10"/>
      <c r="AOD402" s="10"/>
      <c r="AOE402" s="10"/>
      <c r="AOF402" s="10"/>
      <c r="AOG402" s="10"/>
      <c r="AOH402" s="10"/>
      <c r="AOI402" s="10"/>
      <c r="AOJ402" s="10"/>
      <c r="AOK402" s="10"/>
      <c r="AOL402" s="10"/>
      <c r="AOM402" s="10"/>
      <c r="AON402" s="10"/>
      <c r="AOO402" s="10"/>
      <c r="AOP402" s="10"/>
      <c r="AOQ402" s="10"/>
      <c r="AOR402" s="10"/>
      <c r="AOS402" s="10"/>
      <c r="AOT402" s="10"/>
      <c r="AOU402" s="10"/>
      <c r="AOV402" s="10"/>
      <c r="AOW402" s="10"/>
      <c r="AOX402" s="10"/>
      <c r="AOY402" s="10"/>
      <c r="AOZ402" s="10"/>
      <c r="APA402" s="10"/>
      <c r="APB402" s="10"/>
      <c r="APC402" s="10"/>
      <c r="APD402" s="10"/>
      <c r="APE402" s="10"/>
      <c r="APF402" s="10"/>
      <c r="APG402" s="10"/>
      <c r="APH402" s="10"/>
      <c r="API402" s="10"/>
      <c r="APJ402" s="10"/>
      <c r="APK402" s="10"/>
      <c r="APL402" s="10"/>
      <c r="APM402" s="10"/>
      <c r="APN402" s="10"/>
      <c r="APO402" s="10"/>
      <c r="APP402" s="10"/>
    </row>
    <row r="403" spans="1:1108" s="88" customFormat="1">
      <c r="A403" s="135"/>
      <c r="C403" s="524"/>
      <c r="D403" s="73"/>
      <c r="E403" s="73"/>
      <c r="F403" s="264"/>
      <c r="G403" s="73"/>
      <c r="H403" s="73"/>
      <c r="I403" s="73"/>
      <c r="J403" s="473"/>
      <c r="K403" s="474"/>
      <c r="L403" s="475"/>
      <c r="M403" s="476"/>
      <c r="N403" s="477"/>
      <c r="O403" s="478"/>
      <c r="P403" s="479"/>
      <c r="Q403" s="479"/>
      <c r="R403" s="479"/>
      <c r="S403" s="479"/>
      <c r="T403" s="479"/>
      <c r="U403" s="479"/>
      <c r="V403" s="479"/>
      <c r="W403" s="479"/>
      <c r="X403" s="479"/>
      <c r="Y403" s="479"/>
      <c r="Z403" s="479"/>
      <c r="AA403" s="479"/>
      <c r="AB403" s="479"/>
      <c r="AC403" s="479"/>
      <c r="AD403" s="479"/>
      <c r="AE403" s="479"/>
      <c r="AF403" s="480"/>
      <c r="AG403" s="481"/>
      <c r="AH403" s="481"/>
      <c r="AI403" s="479"/>
      <c r="AJ403" s="481"/>
      <c r="AK403" s="481"/>
      <c r="AL403" s="482"/>
      <c r="AM403" s="483"/>
      <c r="AN403" s="484"/>
      <c r="AO403" s="485"/>
      <c r="AP403" s="486"/>
      <c r="AQ403" s="485"/>
      <c r="AR403" s="485"/>
      <c r="AS403" s="485"/>
      <c r="AT403" s="477"/>
      <c r="AU403" s="477"/>
      <c r="AV403" s="477"/>
      <c r="AW403" s="477"/>
      <c r="AX403" s="477"/>
      <c r="AY403" s="477"/>
      <c r="AZ403" s="477"/>
      <c r="BA403" s="477"/>
      <c r="BB403" s="472"/>
      <c r="BC403" s="477"/>
      <c r="BD403" s="477"/>
      <c r="BE403" s="477"/>
      <c r="BF403" s="477"/>
      <c r="BG403" s="477"/>
      <c r="BH403" s="477"/>
      <c r="BI403" s="477"/>
      <c r="BJ403" s="477"/>
      <c r="BK403" s="477"/>
      <c r="BL403" s="477"/>
      <c r="BM403" s="477"/>
      <c r="BN403" s="477"/>
      <c r="BO403" s="477"/>
      <c r="BP403" s="477"/>
      <c r="BQ403" s="477"/>
      <c r="BR403" s="477"/>
      <c r="BS403" s="477"/>
      <c r="BT403" s="477"/>
      <c r="BU403" s="477"/>
      <c r="BV403" s="477"/>
      <c r="BW403" s="477"/>
      <c r="BX403" s="477"/>
      <c r="BY403" s="477"/>
      <c r="BZ403" s="477"/>
      <c r="CA403" s="477"/>
      <c r="CB403" s="477"/>
      <c r="CC403" s="477"/>
      <c r="CD403" s="477"/>
      <c r="CE403" s="477"/>
      <c r="CF403" s="477"/>
      <c r="CG403" s="477"/>
      <c r="CH403" s="477"/>
      <c r="CI403" s="477"/>
      <c r="CJ403" s="477"/>
      <c r="CK403" s="477"/>
      <c r="CL403" s="477"/>
      <c r="CM403" s="477"/>
      <c r="CN403" s="477"/>
      <c r="CO403" s="477"/>
      <c r="CP403" s="477"/>
      <c r="CQ403" s="477"/>
      <c r="CR403" s="477"/>
      <c r="CS403" s="477"/>
      <c r="CT403" s="477"/>
      <c r="CU403" s="477"/>
      <c r="CV403" s="477"/>
      <c r="CW403" s="475"/>
      <c r="CX403" s="487"/>
      <c r="CY403" s="475"/>
      <c r="CZ403" s="487"/>
      <c r="DA403" s="477"/>
      <c r="DB403" s="477"/>
      <c r="DC403" s="477"/>
      <c r="DD403" s="477"/>
      <c r="DE403" s="477"/>
      <c r="DF403" s="488"/>
      <c r="DG403" s="477"/>
      <c r="DH403" s="477"/>
      <c r="DI403" s="477"/>
      <c r="DJ403" s="477"/>
      <c r="DK403" s="477"/>
      <c r="DL403" s="477"/>
      <c r="DM403" s="477"/>
      <c r="DN403" s="489"/>
      <c r="DO403" s="489"/>
      <c r="DP403" s="490"/>
      <c r="DQ403" s="490"/>
      <c r="DR403" s="491"/>
      <c r="DS403" s="476"/>
      <c r="DT403" s="476"/>
      <c r="DV403" s="492"/>
      <c r="DW403" s="492"/>
      <c r="DX403" s="492"/>
      <c r="DY403" s="492"/>
      <c r="DZ403" s="492"/>
      <c r="EA403" s="492"/>
      <c r="EB403" s="492"/>
      <c r="EE403" s="477"/>
      <c r="EF403" s="477"/>
      <c r="EG403" s="477"/>
      <c r="EH403" s="477"/>
      <c r="EI403" s="477"/>
      <c r="EJ403" s="477"/>
      <c r="EK403" s="477"/>
      <c r="EL403" s="477"/>
      <c r="EM403" s="477"/>
      <c r="EN403" s="477"/>
      <c r="EO403" s="477"/>
      <c r="EP403" s="477"/>
      <c r="EQ403" s="477"/>
      <c r="ER403" s="477"/>
      <c r="ES403" s="477"/>
      <c r="ET403" s="477"/>
      <c r="EU403" s="493"/>
      <c r="EV403" s="494"/>
      <c r="EW403" s="494"/>
      <c r="EX403" s="495"/>
      <c r="EY403" s="494"/>
      <c r="EZ403" s="494"/>
      <c r="FA403" s="494"/>
      <c r="FB403" s="494"/>
      <c r="FC403" s="494"/>
      <c r="FE403" s="521"/>
      <c r="FF403" s="522"/>
      <c r="FG403" s="521"/>
      <c r="FK403" s="514"/>
      <c r="FL403" s="514"/>
      <c r="FM403" s="514"/>
      <c r="FN403" s="514"/>
      <c r="FO403" s="514"/>
      <c r="FP403" s="514"/>
      <c r="FQ403" s="514"/>
      <c r="FR403" s="514"/>
      <c r="FS403" s="514"/>
      <c r="FT403" s="514"/>
      <c r="FU403" s="514"/>
      <c r="FV403" s="514"/>
      <c r="FW403" s="514"/>
      <c r="FX403" s="514"/>
      <c r="FY403" s="514"/>
      <c r="FZ403" s="514"/>
      <c r="GA403" s="514"/>
      <c r="GB403" s="514"/>
      <c r="GC403" s="514"/>
      <c r="GD403" s="514"/>
      <c r="GE403" s="514"/>
      <c r="GF403" s="514"/>
      <c r="GG403" s="514"/>
      <c r="GH403" s="514"/>
      <c r="GI403" s="514"/>
      <c r="GJ403" s="514"/>
      <c r="GK403" s="514"/>
      <c r="GL403" s="514"/>
      <c r="GM403" s="514"/>
      <c r="GN403" s="514"/>
      <c r="GO403" s="514"/>
      <c r="GP403" s="514"/>
      <c r="GQ403" s="514"/>
      <c r="GR403" s="514"/>
      <c r="GS403" s="514"/>
      <c r="GT403" s="514"/>
      <c r="GU403" s="514"/>
      <c r="GV403" s="514"/>
      <c r="GW403" s="514"/>
      <c r="GX403" s="514"/>
      <c r="GY403" s="514"/>
      <c r="GZ403" s="514"/>
      <c r="HA403" s="514"/>
      <c r="HB403" s="514"/>
      <c r="HC403" s="514"/>
      <c r="HD403" s="514"/>
      <c r="HE403" s="514"/>
      <c r="HF403" s="514"/>
      <c r="HG403" s="514"/>
      <c r="HH403" s="514"/>
      <c r="HI403" s="514"/>
      <c r="HJ403" s="514"/>
      <c r="HK403" s="514"/>
      <c r="HL403" s="514"/>
      <c r="HM403" s="514"/>
      <c r="HN403" s="514"/>
      <c r="HO403" s="514"/>
      <c r="HP403" s="514"/>
      <c r="HQ403" s="514"/>
      <c r="HR403" s="514"/>
      <c r="HS403" s="514"/>
      <c r="HT403" s="514"/>
      <c r="HU403" s="514"/>
      <c r="HV403" s="514"/>
      <c r="HW403" s="514"/>
      <c r="HX403" s="514"/>
      <c r="HY403" s="514"/>
      <c r="HZ403" s="514"/>
      <c r="IA403" s="514"/>
      <c r="IB403" s="514"/>
      <c r="IC403" s="514"/>
      <c r="ID403" s="514"/>
      <c r="IE403" s="514"/>
      <c r="IF403" s="514"/>
      <c r="IG403" s="514"/>
      <c r="IH403" s="514"/>
      <c r="II403" s="514"/>
      <c r="IJ403" s="514"/>
      <c r="IK403" s="514"/>
      <c r="IL403" s="514"/>
      <c r="IM403" s="514"/>
      <c r="IN403" s="514"/>
      <c r="IO403" s="514"/>
      <c r="IP403" s="514"/>
      <c r="IQ403" s="514"/>
      <c r="IR403" s="514"/>
      <c r="IS403" s="514"/>
      <c r="IT403" s="514"/>
      <c r="IU403" s="514"/>
      <c r="IV403" s="514"/>
      <c r="IW403" s="514"/>
      <c r="IX403" s="514"/>
      <c r="IY403" s="514"/>
      <c r="IZ403" s="514"/>
      <c r="JA403" s="514"/>
      <c r="JB403" s="514"/>
      <c r="JC403" s="514"/>
      <c r="JD403" s="514"/>
      <c r="JE403" s="514"/>
      <c r="JF403" s="514"/>
      <c r="JG403" s="514"/>
      <c r="JH403" s="514"/>
      <c r="JI403" s="514"/>
      <c r="JJ403" s="514"/>
      <c r="JK403" s="514"/>
      <c r="JL403" s="514"/>
      <c r="JM403" s="514"/>
      <c r="JN403" s="514"/>
      <c r="JO403" s="514"/>
      <c r="JP403" s="514"/>
      <c r="JQ403" s="514"/>
      <c r="JR403" s="514"/>
      <c r="JS403" s="514"/>
      <c r="JT403" s="514"/>
      <c r="JU403" s="514"/>
      <c r="JV403" s="514"/>
      <c r="JW403" s="514"/>
      <c r="JX403" s="514"/>
      <c r="JY403" s="514"/>
      <c r="JZ403" s="514"/>
      <c r="KA403" s="514"/>
      <c r="KB403" s="514"/>
      <c r="KC403" s="514"/>
      <c r="KD403" s="514"/>
      <c r="KE403" s="514"/>
      <c r="KF403" s="514"/>
      <c r="KG403" s="514"/>
      <c r="KH403" s="514"/>
      <c r="KI403" s="514"/>
      <c r="KJ403" s="514"/>
      <c r="KK403" s="514"/>
      <c r="KL403" s="514"/>
      <c r="KM403" s="514"/>
      <c r="KN403" s="514"/>
      <c r="KO403" s="514"/>
      <c r="KP403" s="514"/>
      <c r="KQ403" s="514"/>
      <c r="KR403" s="514"/>
      <c r="KS403" s="514"/>
      <c r="KT403" s="514"/>
      <c r="KU403" s="514"/>
      <c r="KV403" s="514"/>
      <c r="KW403" s="514"/>
      <c r="KX403" s="514"/>
      <c r="KY403" s="514"/>
      <c r="KZ403" s="514"/>
      <c r="LA403" s="514"/>
      <c r="LB403" s="514"/>
      <c r="LC403" s="514"/>
      <c r="LD403" s="514"/>
      <c r="LE403" s="514"/>
      <c r="LF403" s="514"/>
      <c r="LG403" s="514"/>
      <c r="LH403" s="514"/>
      <c r="LI403" s="514"/>
      <c r="LJ403" s="514"/>
      <c r="LK403" s="514"/>
      <c r="LL403" s="514"/>
      <c r="LM403" s="514"/>
      <c r="LN403" s="514"/>
      <c r="LO403" s="514"/>
      <c r="LP403" s="514"/>
      <c r="LQ403" s="514"/>
      <c r="LR403" s="514"/>
      <c r="LS403" s="514"/>
      <c r="LT403" s="514"/>
      <c r="LU403" s="514"/>
      <c r="LV403" s="514"/>
      <c r="LW403" s="514"/>
      <c r="LX403" s="514"/>
      <c r="LY403" s="514"/>
      <c r="LZ403" s="514"/>
      <c r="MA403" s="514"/>
      <c r="MB403" s="514"/>
      <c r="MC403" s="514"/>
      <c r="MD403" s="514"/>
      <c r="ME403" s="514"/>
      <c r="MF403" s="514"/>
      <c r="MG403" s="514"/>
      <c r="MH403" s="514"/>
      <c r="MI403" s="514"/>
      <c r="MJ403" s="514"/>
      <c r="MK403" s="514"/>
      <c r="ML403" s="514"/>
      <c r="MM403" s="514"/>
      <c r="MN403" s="514"/>
      <c r="MO403" s="514"/>
      <c r="MP403" s="514"/>
      <c r="MQ403" s="514"/>
      <c r="MR403" s="514"/>
      <c r="MS403" s="514"/>
      <c r="MT403" s="514"/>
      <c r="MU403" s="514"/>
      <c r="MV403" s="514"/>
      <c r="MW403" s="514"/>
      <c r="MX403" s="514"/>
      <c r="MY403" s="514"/>
      <c r="MZ403" s="514"/>
      <c r="NA403" s="514"/>
      <c r="NB403" s="514"/>
      <c r="NC403" s="514"/>
      <c r="ND403" s="514"/>
      <c r="NE403" s="514"/>
      <c r="NF403" s="514"/>
      <c r="NG403" s="514"/>
      <c r="NH403" s="514"/>
      <c r="NI403" s="514"/>
      <c r="NJ403" s="514"/>
      <c r="NK403" s="514"/>
      <c r="NL403" s="514"/>
      <c r="NM403" s="514"/>
      <c r="NN403" s="514"/>
      <c r="NO403" s="514"/>
      <c r="NP403" s="514"/>
      <c r="NQ403" s="514"/>
      <c r="NR403" s="514"/>
      <c r="NS403" s="514"/>
      <c r="NT403" s="514"/>
      <c r="NU403" s="514"/>
      <c r="NV403" s="514"/>
      <c r="NW403" s="514"/>
      <c r="NX403" s="514"/>
      <c r="NY403" s="514"/>
      <c r="NZ403" s="514"/>
      <c r="OA403" s="514"/>
      <c r="OB403" s="514"/>
      <c r="OC403" s="514"/>
      <c r="OD403" s="514"/>
      <c r="OE403" s="514"/>
      <c r="OF403" s="514"/>
      <c r="OG403" s="514"/>
      <c r="OH403" s="514"/>
      <c r="OI403" s="514"/>
      <c r="OJ403" s="514"/>
      <c r="OK403" s="514"/>
      <c r="OL403" s="514"/>
      <c r="OM403" s="514"/>
      <c r="ON403" s="514"/>
      <c r="OO403" s="514"/>
      <c r="OP403" s="514"/>
      <c r="OQ403" s="514"/>
      <c r="OR403" s="514"/>
      <c r="OS403" s="514"/>
      <c r="OT403" s="514"/>
      <c r="OU403" s="514"/>
      <c r="OV403" s="514"/>
      <c r="OW403" s="514"/>
      <c r="OX403" s="514"/>
      <c r="OY403" s="514"/>
      <c r="OZ403" s="514"/>
      <c r="PA403" s="514"/>
      <c r="PB403" s="514"/>
      <c r="PC403" s="514"/>
      <c r="PD403" s="514"/>
      <c r="PE403" s="514"/>
      <c r="PF403" s="514"/>
      <c r="PG403" s="514"/>
      <c r="PH403" s="514"/>
      <c r="PI403" s="514"/>
      <c r="PJ403" s="514"/>
      <c r="PK403" s="514"/>
      <c r="PL403" s="514"/>
      <c r="PM403" s="514"/>
      <c r="PN403" s="514"/>
      <c r="PO403" s="514"/>
      <c r="PP403" s="514"/>
      <c r="PQ403" s="514"/>
      <c r="PR403" s="514"/>
      <c r="PS403" s="514"/>
      <c r="PT403" s="514"/>
      <c r="PU403" s="514"/>
      <c r="PV403" s="514"/>
      <c r="PW403" s="514"/>
      <c r="PX403" s="514"/>
      <c r="PY403" s="514"/>
      <c r="PZ403" s="514"/>
      <c r="QA403" s="514"/>
      <c r="QB403" s="514"/>
      <c r="QC403" s="514"/>
      <c r="QD403" s="514"/>
      <c r="QE403" s="514"/>
      <c r="QF403" s="514"/>
      <c r="QG403" s="514"/>
      <c r="QH403" s="514"/>
      <c r="QI403" s="514"/>
      <c r="QJ403" s="514"/>
      <c r="QK403" s="514"/>
      <c r="QL403" s="514"/>
      <c r="QM403" s="514"/>
      <c r="QN403" s="514"/>
      <c r="QO403" s="514"/>
      <c r="QP403" s="514"/>
      <c r="QQ403" s="514"/>
      <c r="QR403" s="514"/>
      <c r="QS403" s="514"/>
      <c r="QT403" s="514"/>
      <c r="QU403" s="514"/>
      <c r="QV403" s="514"/>
      <c r="QW403" s="514"/>
      <c r="QX403" s="514"/>
      <c r="QY403" s="514"/>
      <c r="QZ403" s="514"/>
      <c r="RA403" s="514"/>
      <c r="RB403" s="514"/>
      <c r="RC403" s="514"/>
      <c r="RD403" s="514"/>
      <c r="RE403" s="514"/>
      <c r="RF403" s="514"/>
      <c r="RG403" s="514"/>
      <c r="RH403" s="514"/>
      <c r="RI403" s="514"/>
      <c r="RJ403" s="514"/>
      <c r="RK403" s="514"/>
      <c r="RL403" s="514"/>
      <c r="RM403" s="514"/>
      <c r="RN403" s="514"/>
      <c r="RO403" s="514"/>
      <c r="RP403" s="514"/>
      <c r="RQ403" s="514"/>
      <c r="RR403" s="514"/>
      <c r="RS403" s="514"/>
      <c r="RT403" s="514"/>
      <c r="RU403" s="514"/>
      <c r="RV403" s="514"/>
      <c r="RW403" s="514"/>
      <c r="RX403" s="514"/>
      <c r="RY403" s="514"/>
      <c r="RZ403" s="514"/>
      <c r="SA403" s="514"/>
      <c r="SB403" s="514"/>
      <c r="SC403" s="514"/>
      <c r="SD403" s="514"/>
      <c r="SE403" s="514"/>
      <c r="SF403" s="514"/>
      <c r="SG403" s="514"/>
      <c r="SH403" s="514"/>
      <c r="SI403" s="514"/>
      <c r="SJ403" s="514"/>
      <c r="SK403" s="514"/>
      <c r="SL403" s="514"/>
      <c r="SM403" s="514"/>
      <c r="SN403" s="514"/>
      <c r="SO403" s="514"/>
      <c r="SP403" s="514"/>
      <c r="SQ403" s="514"/>
      <c r="SR403" s="514"/>
      <c r="SS403" s="514"/>
      <c r="ST403" s="514"/>
      <c r="SU403" s="514"/>
      <c r="SV403" s="514"/>
      <c r="SW403" s="514"/>
      <c r="SX403" s="514"/>
      <c r="SY403" s="514"/>
      <c r="SZ403" s="514"/>
      <c r="TA403" s="514"/>
      <c r="TB403" s="514"/>
      <c r="TC403" s="514"/>
      <c r="TD403" s="514"/>
      <c r="TE403" s="514"/>
      <c r="TF403" s="514"/>
      <c r="TG403" s="514"/>
      <c r="TH403" s="514"/>
      <c r="TI403" s="514"/>
      <c r="TJ403" s="514"/>
      <c r="TK403" s="514"/>
      <c r="TL403" s="514"/>
      <c r="TM403" s="514"/>
      <c r="TN403" s="514"/>
      <c r="TO403" s="514"/>
      <c r="TP403" s="514"/>
      <c r="TQ403" s="514"/>
      <c r="TR403" s="514"/>
      <c r="TS403" s="514"/>
      <c r="TT403" s="514"/>
      <c r="TU403" s="514"/>
      <c r="TV403" s="514"/>
      <c r="TW403" s="514"/>
      <c r="TX403" s="514"/>
      <c r="TY403" s="514"/>
      <c r="TZ403" s="514"/>
      <c r="UA403" s="514"/>
      <c r="UB403" s="514"/>
      <c r="UC403" s="514"/>
      <c r="UD403" s="514"/>
      <c r="UE403" s="514"/>
      <c r="UF403" s="514"/>
      <c r="UG403" s="514"/>
      <c r="UH403" s="514"/>
      <c r="UI403" s="514"/>
      <c r="UJ403" s="514"/>
      <c r="UK403" s="514"/>
      <c r="UL403" s="514"/>
      <c r="UM403" s="514"/>
      <c r="UN403" s="514"/>
      <c r="UO403" s="514"/>
      <c r="UP403" s="514"/>
      <c r="UQ403" s="514"/>
      <c r="UR403" s="514"/>
      <c r="US403" s="514"/>
      <c r="UT403" s="514"/>
      <c r="UU403" s="514"/>
      <c r="UV403" s="514"/>
      <c r="UW403" s="514"/>
      <c r="UX403" s="514"/>
      <c r="UY403" s="514"/>
      <c r="UZ403" s="514"/>
      <c r="VA403" s="514"/>
      <c r="VB403" s="514"/>
      <c r="VC403" s="514"/>
      <c r="VD403" s="514"/>
      <c r="VE403" s="514"/>
      <c r="VF403" s="514"/>
      <c r="VG403" s="514"/>
      <c r="VH403" s="514"/>
      <c r="VI403" s="514"/>
      <c r="VJ403" s="514"/>
      <c r="VK403" s="514"/>
      <c r="VL403" s="514"/>
      <c r="VM403" s="514"/>
      <c r="VN403" s="514"/>
      <c r="VO403" s="514"/>
      <c r="VP403" s="514"/>
      <c r="VQ403" s="514"/>
      <c r="VR403" s="514"/>
      <c r="VS403" s="514"/>
      <c r="VT403" s="514"/>
      <c r="VU403" s="514"/>
      <c r="VV403" s="514"/>
      <c r="VW403" s="514"/>
      <c r="VX403" s="514"/>
      <c r="VY403" s="514"/>
      <c r="VZ403" s="514"/>
      <c r="WA403" s="514"/>
      <c r="WB403" s="514"/>
      <c r="WC403" s="514"/>
      <c r="WD403" s="514"/>
      <c r="WE403" s="514"/>
      <c r="WF403" s="514"/>
      <c r="WG403" s="514"/>
      <c r="WH403" s="514"/>
      <c r="WI403" s="514"/>
      <c r="WJ403" s="514"/>
      <c r="WK403" s="514"/>
      <c r="WL403" s="514"/>
      <c r="WM403" s="514"/>
      <c r="WN403" s="514"/>
      <c r="WO403" s="514"/>
      <c r="WP403" s="514"/>
      <c r="WQ403" s="514"/>
      <c r="WR403" s="514"/>
      <c r="WS403" s="514"/>
      <c r="WT403" s="514"/>
      <c r="WU403" s="514"/>
      <c r="WV403" s="514"/>
      <c r="WW403" s="514"/>
      <c r="WX403" s="514"/>
      <c r="WY403" s="514"/>
      <c r="WZ403" s="514"/>
      <c r="XA403" s="514"/>
      <c r="XB403" s="514"/>
      <c r="XC403" s="514"/>
      <c r="XD403" s="514"/>
      <c r="XE403" s="514"/>
      <c r="XF403" s="514"/>
      <c r="XG403" s="514"/>
      <c r="XH403" s="514"/>
      <c r="XI403" s="514"/>
      <c r="XJ403" s="514"/>
      <c r="XK403" s="514"/>
      <c r="XL403" s="514"/>
      <c r="XM403" s="514"/>
      <c r="XN403" s="514"/>
      <c r="XO403" s="514"/>
      <c r="XP403" s="514"/>
      <c r="XQ403" s="514"/>
      <c r="XR403" s="514"/>
      <c r="XS403" s="514"/>
      <c r="XT403" s="514"/>
      <c r="XU403" s="514"/>
      <c r="XV403" s="514"/>
      <c r="XW403" s="514"/>
      <c r="XX403" s="514"/>
      <c r="XY403" s="514"/>
      <c r="XZ403" s="514"/>
      <c r="YA403" s="514"/>
      <c r="YB403" s="514"/>
      <c r="YC403" s="514"/>
      <c r="YD403" s="514"/>
      <c r="YE403" s="514"/>
      <c r="YF403" s="514"/>
      <c r="YG403" s="514"/>
      <c r="YH403" s="514"/>
      <c r="YI403" s="514"/>
      <c r="YJ403" s="514"/>
      <c r="YK403" s="514"/>
      <c r="YL403" s="514"/>
      <c r="YM403" s="514"/>
      <c r="YN403" s="514"/>
      <c r="YO403" s="514"/>
      <c r="YP403" s="514"/>
      <c r="YQ403" s="514"/>
      <c r="YR403" s="514"/>
      <c r="YS403" s="514"/>
      <c r="YT403" s="514"/>
      <c r="YU403" s="514"/>
      <c r="YV403" s="514"/>
      <c r="YW403" s="514"/>
      <c r="YX403" s="514"/>
      <c r="YY403" s="514"/>
      <c r="YZ403" s="514"/>
      <c r="ZA403" s="514"/>
      <c r="ZB403" s="514"/>
      <c r="ZC403" s="514"/>
      <c r="ZD403" s="514"/>
      <c r="ZE403" s="514"/>
      <c r="ZF403" s="514"/>
      <c r="ZG403" s="514"/>
      <c r="ZH403" s="514"/>
      <c r="ZI403" s="514"/>
      <c r="ZJ403" s="514"/>
      <c r="ZK403" s="514"/>
      <c r="ZL403" s="514"/>
      <c r="ZM403" s="514"/>
      <c r="ZN403" s="514"/>
      <c r="ZO403" s="514"/>
      <c r="ZP403" s="514"/>
      <c r="ZQ403" s="514"/>
      <c r="ZR403" s="514"/>
      <c r="ZS403" s="514"/>
      <c r="ZT403" s="514"/>
      <c r="ZU403" s="514"/>
      <c r="ZV403" s="514"/>
      <c r="ZW403" s="514"/>
      <c r="ZX403" s="514"/>
      <c r="ZY403" s="514"/>
      <c r="ZZ403" s="514"/>
      <c r="AAA403" s="514"/>
      <c r="AAB403" s="514"/>
      <c r="AAC403" s="514"/>
      <c r="AAD403" s="514"/>
      <c r="AAE403" s="514"/>
      <c r="AAF403" s="514"/>
      <c r="AAG403" s="514"/>
      <c r="AAH403" s="514"/>
      <c r="AAI403" s="514"/>
      <c r="AAJ403" s="514"/>
      <c r="AAK403" s="514"/>
      <c r="AAL403" s="514"/>
      <c r="AAM403" s="514"/>
      <c r="AAN403" s="514"/>
      <c r="AAO403" s="514"/>
      <c r="AAP403" s="514"/>
      <c r="AAQ403" s="514"/>
      <c r="AAR403" s="514"/>
      <c r="AAS403" s="514"/>
      <c r="AAT403" s="514"/>
      <c r="AAU403" s="514"/>
      <c r="AAV403" s="514"/>
      <c r="AAW403" s="514"/>
      <c r="AAX403" s="514"/>
      <c r="AAY403" s="514"/>
      <c r="AAZ403" s="514"/>
      <c r="ABA403" s="514"/>
      <c r="ABB403" s="514"/>
      <c r="ABC403" s="514"/>
      <c r="ABD403" s="514"/>
      <c r="ABE403" s="514"/>
      <c r="ABF403" s="514"/>
      <c r="ABG403" s="514"/>
      <c r="ABH403" s="514"/>
      <c r="ABI403" s="514"/>
      <c r="ABJ403" s="514"/>
      <c r="ABK403" s="514"/>
      <c r="ABL403" s="514"/>
      <c r="ABM403" s="514"/>
      <c r="ABN403" s="514"/>
      <c r="ABO403" s="514"/>
      <c r="ABP403" s="514"/>
      <c r="ABQ403" s="514"/>
      <c r="ABR403" s="514"/>
      <c r="ABS403" s="514"/>
      <c r="ABT403" s="514"/>
      <c r="ABU403" s="514"/>
      <c r="ABV403" s="514"/>
      <c r="ABW403" s="514"/>
      <c r="ABX403" s="514"/>
      <c r="ABY403" s="514"/>
      <c r="ABZ403" s="514"/>
      <c r="ACA403" s="514"/>
      <c r="ACB403" s="514"/>
      <c r="ACC403" s="514"/>
      <c r="ACD403" s="514"/>
      <c r="ACE403" s="514"/>
      <c r="ACF403" s="514"/>
      <c r="ACG403" s="514"/>
      <c r="ACH403" s="514"/>
      <c r="ACI403" s="514"/>
      <c r="ACJ403" s="514"/>
      <c r="ACK403" s="514"/>
      <c r="ACL403" s="514"/>
      <c r="ACM403" s="514"/>
      <c r="ACN403" s="514"/>
      <c r="ACO403" s="514"/>
      <c r="ACP403" s="514"/>
      <c r="ACQ403" s="514"/>
      <c r="ACR403" s="514"/>
      <c r="ACS403" s="514"/>
      <c r="ACT403" s="514"/>
      <c r="ACU403" s="514"/>
      <c r="ACV403" s="514"/>
      <c r="ACW403" s="514"/>
      <c r="ACX403" s="514"/>
      <c r="ACY403" s="514"/>
      <c r="ACZ403" s="514"/>
      <c r="ADA403" s="514"/>
      <c r="ADB403" s="514"/>
      <c r="ADC403" s="514"/>
      <c r="ADD403" s="514"/>
      <c r="ADE403" s="514"/>
      <c r="ADF403" s="514"/>
      <c r="ADG403" s="514"/>
      <c r="ADH403" s="514"/>
      <c r="ADI403" s="514"/>
      <c r="ADJ403" s="514"/>
      <c r="ADK403" s="514"/>
      <c r="ADL403" s="514"/>
      <c r="ADM403" s="514"/>
      <c r="ADN403" s="514"/>
      <c r="ADO403" s="514"/>
      <c r="ADP403" s="514"/>
      <c r="ADQ403" s="514"/>
      <c r="ADR403" s="514"/>
      <c r="ADS403" s="514"/>
      <c r="ADT403" s="514"/>
      <c r="ADU403" s="514"/>
      <c r="ADV403" s="514"/>
      <c r="ADW403" s="514"/>
      <c r="ADX403" s="514"/>
      <c r="ADY403" s="514"/>
      <c r="ADZ403" s="514"/>
      <c r="AEA403" s="514"/>
      <c r="AEB403" s="514"/>
      <c r="AEC403" s="514"/>
      <c r="AED403" s="514"/>
      <c r="AEE403" s="514"/>
      <c r="AEF403" s="514"/>
      <c r="AEG403" s="514"/>
      <c r="AEH403" s="514"/>
      <c r="AEI403" s="514"/>
      <c r="AEJ403" s="514"/>
      <c r="AEK403" s="514"/>
      <c r="AEL403" s="514"/>
      <c r="AEM403" s="514"/>
      <c r="AEN403" s="514"/>
      <c r="AEO403" s="514"/>
      <c r="AEP403" s="514"/>
      <c r="AEQ403" s="514"/>
      <c r="AER403" s="514"/>
      <c r="AES403" s="514"/>
      <c r="AET403" s="514"/>
      <c r="AEU403" s="514"/>
      <c r="AEV403" s="514"/>
      <c r="AEW403" s="514"/>
      <c r="AEX403" s="514"/>
      <c r="AEY403" s="514"/>
      <c r="AEZ403" s="514"/>
      <c r="AFA403" s="514"/>
      <c r="AFB403" s="514"/>
      <c r="AFC403" s="514"/>
      <c r="AFD403" s="514"/>
      <c r="AFE403" s="514"/>
      <c r="AFF403" s="514"/>
      <c r="AFG403" s="514"/>
      <c r="AFH403" s="514"/>
      <c r="AFI403" s="514"/>
      <c r="AFJ403" s="514"/>
      <c r="AFK403" s="514"/>
      <c r="AFL403" s="514"/>
      <c r="AFM403" s="514"/>
      <c r="AFN403" s="514"/>
      <c r="AFO403" s="514"/>
      <c r="AFP403" s="514"/>
      <c r="AFQ403" s="514"/>
      <c r="AFR403" s="514"/>
      <c r="AFS403" s="514"/>
      <c r="AFT403" s="514"/>
      <c r="AFU403" s="514"/>
      <c r="AFV403" s="514"/>
      <c r="AFW403" s="514"/>
      <c r="AFX403" s="514"/>
      <c r="AFY403" s="514"/>
      <c r="AFZ403" s="514"/>
      <c r="AGA403" s="514"/>
      <c r="AGB403" s="514"/>
      <c r="AGC403" s="514"/>
      <c r="AGD403" s="514"/>
      <c r="AGE403" s="514"/>
      <c r="AGF403" s="514"/>
      <c r="AGG403" s="514"/>
      <c r="AGH403" s="514"/>
      <c r="AGI403" s="514"/>
      <c r="AGJ403" s="514"/>
      <c r="AGK403" s="514"/>
      <c r="AGL403" s="514"/>
      <c r="AGM403" s="514"/>
      <c r="AGN403" s="514"/>
      <c r="AGO403" s="514"/>
      <c r="AGP403" s="514"/>
      <c r="AGQ403" s="514"/>
      <c r="AGR403" s="514"/>
      <c r="AGS403" s="514"/>
      <c r="AGT403" s="514"/>
      <c r="AGU403" s="514"/>
      <c r="AGV403" s="514"/>
      <c r="AGW403" s="514"/>
      <c r="AGX403" s="514"/>
      <c r="AGY403" s="514"/>
      <c r="AGZ403" s="514"/>
      <c r="AHA403" s="514"/>
      <c r="AHB403" s="514"/>
      <c r="AHC403" s="514"/>
      <c r="AHD403" s="514"/>
      <c r="AHE403" s="514"/>
      <c r="AHF403" s="514"/>
      <c r="AHG403" s="514"/>
      <c r="AHH403" s="514"/>
      <c r="AHI403" s="514"/>
      <c r="AHJ403" s="514"/>
      <c r="AHK403" s="514"/>
      <c r="AHL403" s="514"/>
      <c r="AHM403" s="514"/>
      <c r="AHN403" s="514"/>
      <c r="AHO403" s="514"/>
      <c r="AHP403" s="514"/>
      <c r="AHQ403" s="514"/>
      <c r="AHR403" s="514"/>
      <c r="AHS403" s="514"/>
      <c r="AHT403" s="514"/>
      <c r="AHU403" s="514"/>
      <c r="AHV403" s="514"/>
      <c r="AHW403" s="514"/>
      <c r="AHX403" s="514"/>
      <c r="AHY403" s="514"/>
      <c r="AHZ403" s="514"/>
      <c r="AIA403" s="514"/>
      <c r="AIB403" s="514"/>
      <c r="AIC403" s="514"/>
      <c r="AID403" s="514"/>
      <c r="AIE403" s="514"/>
      <c r="AIF403" s="514"/>
      <c r="AIG403" s="514"/>
      <c r="AIH403" s="514"/>
      <c r="AII403" s="514"/>
      <c r="AIJ403" s="514"/>
      <c r="AIK403" s="514"/>
      <c r="AIL403" s="514"/>
      <c r="AIM403" s="514"/>
      <c r="AIN403" s="514"/>
      <c r="AIO403" s="514"/>
      <c r="AIP403" s="514"/>
      <c r="AIQ403" s="514"/>
      <c r="AIR403" s="514"/>
      <c r="AIS403" s="514"/>
      <c r="AIT403" s="514"/>
      <c r="AIU403" s="514"/>
      <c r="AIV403" s="514"/>
      <c r="AIW403" s="514"/>
      <c r="AIX403" s="514"/>
      <c r="AIY403" s="514"/>
      <c r="AIZ403" s="514"/>
      <c r="AJA403" s="514"/>
      <c r="AJB403" s="514"/>
      <c r="AJC403" s="514"/>
      <c r="AJD403" s="514"/>
      <c r="AJE403" s="514"/>
      <c r="AJF403" s="514"/>
      <c r="AJG403" s="514"/>
      <c r="AJH403" s="514"/>
      <c r="AJI403" s="514"/>
      <c r="AJJ403" s="514"/>
      <c r="AJK403" s="514"/>
      <c r="AJL403" s="514"/>
      <c r="AJM403" s="514"/>
      <c r="AJN403" s="514"/>
      <c r="AJO403" s="514"/>
      <c r="AJP403" s="514"/>
      <c r="AJQ403" s="514"/>
      <c r="AJR403" s="514"/>
      <c r="AJS403" s="514"/>
      <c r="AJT403" s="514"/>
      <c r="AJU403" s="514"/>
      <c r="AJV403" s="514"/>
      <c r="AJW403" s="514"/>
      <c r="AJX403" s="514"/>
      <c r="AJY403" s="514"/>
      <c r="AJZ403" s="514"/>
      <c r="AKA403" s="514"/>
      <c r="AKB403" s="514"/>
      <c r="AKC403" s="514"/>
      <c r="AKD403" s="514"/>
      <c r="AKE403" s="514"/>
      <c r="AKF403" s="514"/>
      <c r="AKG403" s="514"/>
      <c r="AKH403" s="514"/>
      <c r="AKI403" s="514"/>
      <c r="AKJ403" s="514"/>
      <c r="AKK403" s="514"/>
      <c r="AKL403" s="514"/>
      <c r="AKM403" s="514"/>
      <c r="AKN403" s="514"/>
      <c r="AKO403" s="514"/>
      <c r="AKP403" s="514"/>
      <c r="AKQ403" s="514"/>
      <c r="AKR403" s="514"/>
      <c r="AKS403" s="514"/>
      <c r="AKT403" s="514"/>
      <c r="AKU403" s="514"/>
      <c r="AKV403" s="514"/>
      <c r="AKW403" s="514"/>
      <c r="AKX403" s="514"/>
      <c r="AKY403" s="514"/>
      <c r="AKZ403" s="514"/>
      <c r="ALA403" s="514"/>
      <c r="ALB403" s="514"/>
      <c r="ALC403" s="514"/>
      <c r="ALD403" s="514"/>
      <c r="ALE403" s="514"/>
      <c r="ALF403" s="514"/>
      <c r="ALG403" s="514"/>
      <c r="ALH403" s="514"/>
      <c r="ALI403" s="514"/>
      <c r="ALJ403" s="514"/>
      <c r="ALK403" s="514"/>
      <c r="ALL403" s="514"/>
      <c r="ALM403" s="514"/>
      <c r="ALN403" s="514"/>
      <c r="ALO403" s="514"/>
      <c r="ALP403" s="514"/>
      <c r="ALQ403" s="514"/>
      <c r="ALR403" s="514"/>
      <c r="ALS403" s="514"/>
      <c r="ALT403" s="514"/>
      <c r="ALU403" s="514"/>
      <c r="ALV403" s="514"/>
      <c r="ALW403" s="514"/>
      <c r="ALX403" s="514"/>
      <c r="ALY403" s="514"/>
      <c r="ALZ403" s="514"/>
      <c r="AMA403" s="514"/>
      <c r="AMB403" s="514"/>
      <c r="AMC403" s="514"/>
      <c r="AMD403" s="514"/>
      <c r="AME403" s="514"/>
      <c r="AMF403" s="514"/>
      <c r="AMG403" s="514"/>
      <c r="AMH403" s="514"/>
      <c r="AMI403" s="514"/>
      <c r="AMJ403" s="514"/>
      <c r="AMK403" s="514"/>
      <c r="AML403" s="514"/>
      <c r="AMM403" s="514"/>
      <c r="AMN403" s="514"/>
      <c r="AMO403" s="514"/>
      <c r="AMP403" s="514"/>
      <c r="AMQ403" s="514"/>
      <c r="AMR403" s="514"/>
      <c r="AMS403" s="514"/>
      <c r="AMT403" s="514"/>
      <c r="AMU403" s="514"/>
      <c r="AMV403" s="514"/>
      <c r="AMW403" s="514"/>
      <c r="AMX403" s="514"/>
      <c r="AMY403" s="514"/>
      <c r="AMZ403" s="514"/>
      <c r="ANA403" s="514"/>
      <c r="ANB403" s="514"/>
      <c r="ANC403" s="514"/>
      <c r="AND403" s="514"/>
      <c r="ANE403" s="514"/>
      <c r="ANF403" s="514"/>
      <c r="ANG403" s="514"/>
      <c r="ANH403" s="514"/>
      <c r="ANI403" s="514"/>
      <c r="ANJ403" s="514"/>
      <c r="ANK403" s="514"/>
      <c r="ANL403" s="514"/>
      <c r="ANM403" s="514"/>
      <c r="ANN403" s="514"/>
      <c r="ANO403" s="514"/>
      <c r="ANP403" s="514"/>
      <c r="ANQ403" s="514"/>
      <c r="ANR403" s="514"/>
      <c r="ANS403" s="514"/>
      <c r="ANT403" s="514"/>
      <c r="ANU403" s="514"/>
      <c r="ANV403" s="514"/>
      <c r="ANW403" s="514"/>
      <c r="ANX403" s="514"/>
      <c r="ANY403" s="514"/>
      <c r="ANZ403" s="514"/>
      <c r="AOA403" s="514"/>
      <c r="AOB403" s="514"/>
      <c r="AOC403" s="514"/>
      <c r="AOD403" s="514"/>
      <c r="AOE403" s="514"/>
      <c r="AOF403" s="514"/>
      <c r="AOG403" s="514"/>
      <c r="AOH403" s="514"/>
      <c r="AOI403" s="514"/>
      <c r="AOJ403" s="514"/>
      <c r="AOK403" s="514"/>
      <c r="AOL403" s="514"/>
      <c r="AOM403" s="514"/>
      <c r="AON403" s="514"/>
      <c r="AOO403" s="514"/>
      <c r="AOP403" s="514"/>
      <c r="AOQ403" s="514"/>
      <c r="AOR403" s="514"/>
      <c r="AOS403" s="514"/>
      <c r="AOT403" s="514"/>
      <c r="AOU403" s="514"/>
      <c r="AOV403" s="514"/>
      <c r="AOW403" s="514"/>
      <c r="AOX403" s="514"/>
      <c r="AOY403" s="514"/>
      <c r="AOZ403" s="514"/>
      <c r="APA403" s="514"/>
      <c r="APB403" s="514"/>
      <c r="APC403" s="514"/>
      <c r="APD403" s="514"/>
      <c r="APE403" s="514"/>
      <c r="APF403" s="514"/>
      <c r="APG403" s="514"/>
      <c r="APH403" s="514"/>
      <c r="API403" s="514"/>
      <c r="APJ403" s="514"/>
      <c r="APK403" s="514"/>
      <c r="APL403" s="514"/>
      <c r="APM403" s="514"/>
      <c r="APN403" s="514"/>
      <c r="APO403" s="514"/>
      <c r="APP403" s="514"/>
    </row>
    <row r="404" spans="1:1108" s="88" customFormat="1">
      <c r="A404" s="135"/>
      <c r="C404" s="524"/>
      <c r="D404" s="73"/>
      <c r="E404" s="73"/>
      <c r="F404" s="264"/>
      <c r="G404" s="73"/>
      <c r="H404" s="73"/>
      <c r="I404" s="73"/>
      <c r="J404" s="473"/>
      <c r="K404" s="474"/>
      <c r="L404" s="475"/>
      <c r="M404" s="476"/>
      <c r="N404" s="477"/>
      <c r="O404" s="478"/>
      <c r="P404" s="479"/>
      <c r="Q404" s="479"/>
      <c r="R404" s="479"/>
      <c r="S404" s="479"/>
      <c r="T404" s="479"/>
      <c r="U404" s="479"/>
      <c r="V404" s="479"/>
      <c r="W404" s="479"/>
      <c r="X404" s="479"/>
      <c r="Y404" s="479"/>
      <c r="Z404" s="479"/>
      <c r="AA404" s="479"/>
      <c r="AB404" s="479"/>
      <c r="AC404" s="479"/>
      <c r="AD404" s="479"/>
      <c r="AE404" s="479"/>
      <c r="AF404" s="480"/>
      <c r="AG404" s="481"/>
      <c r="AH404" s="481"/>
      <c r="AI404" s="479"/>
      <c r="AJ404" s="481"/>
      <c r="AK404" s="481"/>
      <c r="AL404" s="482"/>
      <c r="AM404" s="483"/>
      <c r="AN404" s="484"/>
      <c r="AO404" s="485"/>
      <c r="AP404" s="486"/>
      <c r="AQ404" s="485"/>
      <c r="AR404" s="485"/>
      <c r="AS404" s="485"/>
      <c r="AT404" s="477"/>
      <c r="AU404" s="477"/>
      <c r="AV404" s="477"/>
      <c r="AW404" s="477"/>
      <c r="AX404" s="477"/>
      <c r="AY404" s="477"/>
      <c r="AZ404" s="477"/>
      <c r="BA404" s="477"/>
      <c r="BB404" s="472"/>
      <c r="BC404" s="477"/>
      <c r="BD404" s="477"/>
      <c r="BE404" s="477"/>
      <c r="BF404" s="477"/>
      <c r="BG404" s="477"/>
      <c r="BH404" s="477"/>
      <c r="BI404" s="477"/>
      <c r="BJ404" s="477"/>
      <c r="BK404" s="477"/>
      <c r="BL404" s="477"/>
      <c r="BM404" s="477"/>
      <c r="BN404" s="477"/>
      <c r="BO404" s="477"/>
      <c r="BP404" s="477"/>
      <c r="BQ404" s="477"/>
      <c r="BR404" s="477"/>
      <c r="BS404" s="477"/>
      <c r="BT404" s="477"/>
      <c r="BU404" s="477"/>
      <c r="BV404" s="477"/>
      <c r="BW404" s="477"/>
      <c r="BX404" s="477"/>
      <c r="BY404" s="477"/>
      <c r="BZ404" s="477"/>
      <c r="CA404" s="477"/>
      <c r="CB404" s="477"/>
      <c r="CC404" s="477"/>
      <c r="CD404" s="477"/>
      <c r="CE404" s="477"/>
      <c r="CF404" s="477"/>
      <c r="CG404" s="477"/>
      <c r="CH404" s="477"/>
      <c r="CI404" s="477"/>
      <c r="CJ404" s="477"/>
      <c r="CK404" s="477"/>
      <c r="CL404" s="477"/>
      <c r="CM404" s="477"/>
      <c r="CN404" s="477"/>
      <c r="CO404" s="477"/>
      <c r="CP404" s="477"/>
      <c r="CQ404" s="477"/>
      <c r="CR404" s="477"/>
      <c r="CS404" s="477"/>
      <c r="CT404" s="477"/>
      <c r="CU404" s="477"/>
      <c r="CV404" s="477"/>
      <c r="CW404" s="475"/>
      <c r="CX404" s="487"/>
      <c r="CY404" s="475"/>
      <c r="CZ404" s="487"/>
      <c r="DA404" s="477"/>
      <c r="DB404" s="477"/>
      <c r="DC404" s="477"/>
      <c r="DD404" s="477"/>
      <c r="DE404" s="477"/>
      <c r="DF404" s="488"/>
      <c r="DG404" s="477"/>
      <c r="DH404" s="477"/>
      <c r="DI404" s="477"/>
      <c r="DJ404" s="477"/>
      <c r="DK404" s="477"/>
      <c r="DL404" s="477"/>
      <c r="DM404" s="477"/>
      <c r="DN404" s="489"/>
      <c r="DO404" s="489"/>
      <c r="DP404" s="490"/>
      <c r="DQ404" s="490"/>
      <c r="DR404" s="491"/>
      <c r="DS404" s="476"/>
      <c r="DT404" s="476"/>
      <c r="DV404" s="492"/>
      <c r="DW404" s="492"/>
      <c r="DX404" s="492"/>
      <c r="DY404" s="492"/>
      <c r="DZ404" s="492"/>
      <c r="EA404" s="492"/>
      <c r="EB404" s="492"/>
      <c r="EE404" s="477"/>
      <c r="EF404" s="477"/>
      <c r="EG404" s="477"/>
      <c r="EH404" s="477"/>
      <c r="EI404" s="477"/>
      <c r="EJ404" s="477"/>
      <c r="EK404" s="477"/>
      <c r="EL404" s="477"/>
      <c r="EM404" s="477"/>
      <c r="EN404" s="477"/>
      <c r="EO404" s="477"/>
      <c r="EP404" s="477"/>
      <c r="EQ404" s="477"/>
      <c r="ER404" s="477"/>
      <c r="ES404" s="477"/>
      <c r="ET404" s="477"/>
      <c r="EU404" s="493"/>
      <c r="EV404" s="494"/>
      <c r="EW404" s="494"/>
      <c r="EX404" s="495"/>
      <c r="EY404" s="494"/>
      <c r="EZ404" s="494"/>
      <c r="FA404" s="494"/>
      <c r="FB404" s="494"/>
      <c r="FC404" s="494"/>
      <c r="FE404" s="521"/>
      <c r="FF404" s="522"/>
      <c r="FG404" s="521"/>
      <c r="FK404" s="10"/>
      <c r="FL404" s="10"/>
      <c r="FM404" s="10"/>
      <c r="FN404" s="10"/>
      <c r="FO404" s="10"/>
      <c r="FP404" s="10"/>
      <c r="FQ404" s="10"/>
      <c r="FR404" s="10"/>
      <c r="FS404" s="10"/>
      <c r="FT404" s="10"/>
      <c r="FU404" s="10"/>
      <c r="FV404" s="10"/>
      <c r="FW404" s="10"/>
      <c r="FX404" s="10"/>
      <c r="FY404" s="10"/>
      <c r="FZ404" s="10"/>
      <c r="GA404" s="10"/>
      <c r="GB404" s="10"/>
      <c r="GC404" s="10"/>
      <c r="GD404" s="10"/>
      <c r="GE404" s="10"/>
      <c r="GF404" s="10"/>
      <c r="GG404" s="10"/>
      <c r="GH404" s="10"/>
      <c r="GI404" s="10"/>
      <c r="GJ404" s="10"/>
      <c r="GK404" s="10"/>
      <c r="GL404" s="10"/>
      <c r="GM404" s="10"/>
      <c r="GN404" s="10"/>
      <c r="GO404" s="10"/>
      <c r="GP404" s="10"/>
      <c r="GQ404" s="10"/>
      <c r="GR404" s="10"/>
      <c r="GS404" s="10"/>
      <c r="GT404" s="10"/>
      <c r="GU404" s="10"/>
      <c r="GV404" s="10"/>
      <c r="GW404" s="10"/>
      <c r="GX404" s="10"/>
      <c r="GY404" s="10"/>
      <c r="GZ404" s="10"/>
      <c r="HA404" s="10"/>
      <c r="HB404" s="10"/>
      <c r="HC404" s="10"/>
      <c r="HD404" s="10"/>
      <c r="HE404" s="10"/>
      <c r="HF404" s="10"/>
      <c r="HG404" s="10"/>
      <c r="HH404" s="10"/>
      <c r="HI404" s="10"/>
      <c r="HJ404" s="10"/>
      <c r="HK404" s="10"/>
      <c r="HL404" s="10"/>
      <c r="HM404" s="10"/>
      <c r="HN404" s="10"/>
      <c r="HO404" s="10"/>
      <c r="HP404" s="10"/>
      <c r="HQ404" s="10"/>
      <c r="HR404" s="10"/>
      <c r="HS404" s="10"/>
      <c r="HT404" s="10"/>
      <c r="HU404" s="10"/>
      <c r="HV404" s="10"/>
      <c r="HW404" s="10"/>
      <c r="HX404" s="10"/>
      <c r="HY404" s="10"/>
      <c r="HZ404" s="10"/>
      <c r="IA404" s="10"/>
      <c r="IB404" s="10"/>
      <c r="IC404" s="10"/>
      <c r="ID404" s="10"/>
      <c r="IE404" s="10"/>
      <c r="IF404" s="10"/>
      <c r="IG404" s="10"/>
      <c r="IH404" s="10"/>
      <c r="II404" s="10"/>
      <c r="IJ404" s="10"/>
      <c r="IK404" s="10"/>
      <c r="IL404" s="10"/>
      <c r="IM404" s="10"/>
      <c r="IN404" s="10"/>
      <c r="IO404" s="10"/>
      <c r="IP404" s="10"/>
      <c r="IQ404" s="10"/>
      <c r="IR404" s="10"/>
      <c r="IS404" s="10"/>
      <c r="IT404" s="10"/>
      <c r="IU404" s="10"/>
      <c r="IV404" s="10"/>
      <c r="IW404" s="10"/>
      <c r="IX404" s="10"/>
      <c r="IY404" s="10"/>
      <c r="IZ404" s="10"/>
      <c r="JA404" s="10"/>
      <c r="JB404" s="10"/>
      <c r="JC404" s="10"/>
      <c r="JD404" s="10"/>
      <c r="JE404" s="10"/>
      <c r="JF404" s="10"/>
      <c r="JG404" s="10"/>
      <c r="JH404" s="10"/>
      <c r="JI404" s="10"/>
      <c r="JJ404" s="10"/>
      <c r="JK404" s="10"/>
      <c r="JL404" s="10"/>
      <c r="JM404" s="10"/>
      <c r="JN404" s="10"/>
      <c r="JO404" s="10"/>
      <c r="JP404" s="10"/>
      <c r="JQ404" s="10"/>
      <c r="JR404" s="10"/>
      <c r="JS404" s="10"/>
      <c r="JT404" s="10"/>
      <c r="JU404" s="10"/>
      <c r="JV404" s="10"/>
      <c r="JW404" s="10"/>
      <c r="JX404" s="10"/>
      <c r="JY404" s="10"/>
      <c r="JZ404" s="10"/>
      <c r="KA404" s="10"/>
      <c r="KB404" s="10"/>
      <c r="KC404" s="10"/>
      <c r="KD404" s="10"/>
      <c r="KE404" s="10"/>
      <c r="KF404" s="10"/>
      <c r="KG404" s="10"/>
      <c r="KH404" s="10"/>
      <c r="KI404" s="10"/>
      <c r="KJ404" s="10"/>
      <c r="KK404" s="10"/>
      <c r="KL404" s="10"/>
      <c r="KM404" s="10"/>
      <c r="KN404" s="10"/>
      <c r="KO404" s="10"/>
      <c r="KP404" s="10"/>
      <c r="KQ404" s="10"/>
      <c r="KR404" s="10"/>
      <c r="KS404" s="10"/>
      <c r="KT404" s="10"/>
      <c r="KU404" s="10"/>
      <c r="KV404" s="10"/>
      <c r="KW404" s="10"/>
      <c r="KX404" s="10"/>
      <c r="KY404" s="10"/>
      <c r="KZ404" s="10"/>
      <c r="LA404" s="10"/>
      <c r="LB404" s="10"/>
      <c r="LC404" s="10"/>
      <c r="LD404" s="10"/>
      <c r="LE404" s="10"/>
      <c r="LF404" s="10"/>
      <c r="LG404" s="10"/>
      <c r="LH404" s="10"/>
      <c r="LI404" s="10"/>
      <c r="LJ404" s="10"/>
      <c r="LK404" s="10"/>
      <c r="LL404" s="10"/>
      <c r="LM404" s="10"/>
      <c r="LN404" s="10"/>
      <c r="LO404" s="10"/>
      <c r="LP404" s="10"/>
      <c r="LQ404" s="10"/>
      <c r="LR404" s="10"/>
      <c r="LS404" s="10"/>
      <c r="LT404" s="10"/>
      <c r="LU404" s="10"/>
      <c r="LV404" s="10"/>
      <c r="LW404" s="10"/>
      <c r="LX404" s="10"/>
      <c r="LY404" s="10"/>
      <c r="LZ404" s="10"/>
      <c r="MA404" s="10"/>
      <c r="MB404" s="10"/>
      <c r="MC404" s="10"/>
      <c r="MD404" s="10"/>
      <c r="ME404" s="10"/>
      <c r="MF404" s="10"/>
      <c r="MG404" s="10"/>
      <c r="MH404" s="10"/>
      <c r="MI404" s="10"/>
      <c r="MJ404" s="10"/>
      <c r="MK404" s="10"/>
      <c r="ML404" s="10"/>
      <c r="MM404" s="10"/>
      <c r="MN404" s="10"/>
      <c r="MO404" s="10"/>
      <c r="MP404" s="10"/>
      <c r="MQ404" s="10"/>
      <c r="MR404" s="10"/>
      <c r="MS404" s="10"/>
      <c r="MT404" s="10"/>
      <c r="MU404" s="10"/>
      <c r="MV404" s="10"/>
      <c r="MW404" s="10"/>
      <c r="MX404" s="10"/>
      <c r="MY404" s="10"/>
      <c r="MZ404" s="10"/>
      <c r="NA404" s="10"/>
      <c r="NB404" s="10"/>
      <c r="NC404" s="10"/>
      <c r="ND404" s="10"/>
      <c r="NE404" s="10"/>
      <c r="NF404" s="10"/>
      <c r="NG404" s="10"/>
      <c r="NH404" s="10"/>
      <c r="NI404" s="10"/>
      <c r="NJ404" s="10"/>
      <c r="NK404" s="10"/>
      <c r="NL404" s="10"/>
      <c r="NM404" s="10"/>
      <c r="NN404" s="10"/>
      <c r="NO404" s="10"/>
      <c r="NP404" s="10"/>
      <c r="NQ404" s="10"/>
      <c r="NR404" s="10"/>
      <c r="NS404" s="10"/>
      <c r="NT404" s="10"/>
      <c r="NU404" s="10"/>
      <c r="NV404" s="10"/>
      <c r="NW404" s="10"/>
      <c r="NX404" s="10"/>
      <c r="NY404" s="10"/>
      <c r="NZ404" s="10"/>
      <c r="OA404" s="10"/>
      <c r="OB404" s="10"/>
      <c r="OC404" s="10"/>
      <c r="OD404" s="10"/>
      <c r="OE404" s="10"/>
      <c r="OF404" s="10"/>
      <c r="OG404" s="10"/>
      <c r="OH404" s="10"/>
      <c r="OI404" s="10"/>
      <c r="OJ404" s="10"/>
      <c r="OK404" s="10"/>
      <c r="OL404" s="10"/>
      <c r="OM404" s="10"/>
      <c r="ON404" s="10"/>
      <c r="OO404" s="10"/>
      <c r="OP404" s="10"/>
      <c r="OQ404" s="10"/>
      <c r="OR404" s="10"/>
      <c r="OS404" s="10"/>
      <c r="OT404" s="10"/>
      <c r="OU404" s="10"/>
      <c r="OV404" s="10"/>
      <c r="OW404" s="10"/>
      <c r="OX404" s="10"/>
      <c r="OY404" s="10"/>
      <c r="OZ404" s="10"/>
      <c r="PA404" s="10"/>
      <c r="PB404" s="10"/>
      <c r="PC404" s="10"/>
      <c r="PD404" s="10"/>
      <c r="PE404" s="10"/>
      <c r="PF404" s="10"/>
      <c r="PG404" s="10"/>
      <c r="PH404" s="10"/>
      <c r="PI404" s="10"/>
      <c r="PJ404" s="10"/>
      <c r="PK404" s="10"/>
      <c r="PL404" s="10"/>
      <c r="PM404" s="10"/>
      <c r="PN404" s="10"/>
      <c r="PO404" s="10"/>
      <c r="PP404" s="10"/>
      <c r="PQ404" s="10"/>
      <c r="PR404" s="10"/>
      <c r="PS404" s="10"/>
      <c r="PT404" s="10"/>
      <c r="PU404" s="10"/>
      <c r="PV404" s="10"/>
      <c r="PW404" s="10"/>
      <c r="PX404" s="10"/>
      <c r="PY404" s="10"/>
      <c r="PZ404" s="10"/>
      <c r="QA404" s="10"/>
      <c r="QB404" s="10"/>
      <c r="QC404" s="10"/>
      <c r="QD404" s="10"/>
      <c r="QE404" s="10"/>
      <c r="QF404" s="10"/>
      <c r="QG404" s="10"/>
      <c r="QH404" s="10"/>
      <c r="QI404" s="10"/>
      <c r="QJ404" s="10"/>
      <c r="QK404" s="10"/>
      <c r="QL404" s="10"/>
      <c r="QM404" s="10"/>
      <c r="QN404" s="10"/>
      <c r="QO404" s="10"/>
      <c r="QP404" s="10"/>
      <c r="QQ404" s="10"/>
      <c r="QR404" s="10"/>
      <c r="QS404" s="10"/>
      <c r="QT404" s="10"/>
      <c r="QU404" s="10"/>
      <c r="QV404" s="10"/>
      <c r="QW404" s="10"/>
      <c r="QX404" s="10"/>
      <c r="QY404" s="10"/>
      <c r="QZ404" s="10"/>
      <c r="RA404" s="10"/>
      <c r="RB404" s="10"/>
      <c r="RC404" s="10"/>
      <c r="RD404" s="10"/>
      <c r="RE404" s="10"/>
      <c r="RF404" s="10"/>
      <c r="RG404" s="10"/>
      <c r="RH404" s="10"/>
      <c r="RI404" s="10"/>
      <c r="RJ404" s="10"/>
      <c r="RK404" s="10"/>
      <c r="RL404" s="10"/>
      <c r="RM404" s="10"/>
      <c r="RN404" s="10"/>
      <c r="RO404" s="10"/>
      <c r="RP404" s="10"/>
      <c r="RQ404" s="10"/>
      <c r="RR404" s="10"/>
      <c r="RS404" s="10"/>
      <c r="RT404" s="10"/>
      <c r="RU404" s="10"/>
      <c r="RV404" s="10"/>
      <c r="RW404" s="10"/>
      <c r="RX404" s="10"/>
      <c r="RY404" s="10"/>
      <c r="RZ404" s="10"/>
      <c r="SA404" s="10"/>
      <c r="SB404" s="10"/>
      <c r="SC404" s="10"/>
      <c r="SD404" s="10"/>
      <c r="SE404" s="10"/>
      <c r="SF404" s="10"/>
      <c r="SG404" s="10"/>
      <c r="SH404" s="10"/>
      <c r="SI404" s="10"/>
      <c r="SJ404" s="10"/>
      <c r="SK404" s="10"/>
      <c r="SL404" s="10"/>
      <c r="SM404" s="10"/>
      <c r="SN404" s="10"/>
      <c r="SO404" s="10"/>
      <c r="SP404" s="10"/>
      <c r="SQ404" s="10"/>
      <c r="SR404" s="10"/>
      <c r="SS404" s="10"/>
      <c r="ST404" s="10"/>
      <c r="SU404" s="10"/>
      <c r="SV404" s="10"/>
      <c r="SW404" s="10"/>
      <c r="SX404" s="10"/>
      <c r="SY404" s="10"/>
      <c r="SZ404" s="10"/>
      <c r="TA404" s="10"/>
      <c r="TB404" s="10"/>
      <c r="TC404" s="10"/>
      <c r="TD404" s="10"/>
      <c r="TE404" s="10"/>
      <c r="TF404" s="10"/>
      <c r="TG404" s="10"/>
      <c r="TH404" s="10"/>
      <c r="TI404" s="10"/>
      <c r="TJ404" s="10"/>
      <c r="TK404" s="10"/>
      <c r="TL404" s="10"/>
      <c r="TM404" s="10"/>
      <c r="TN404" s="10"/>
      <c r="TO404" s="10"/>
      <c r="TP404" s="10"/>
      <c r="TQ404" s="10"/>
      <c r="TR404" s="10"/>
      <c r="TS404" s="10"/>
      <c r="TT404" s="10"/>
      <c r="TU404" s="10"/>
      <c r="TV404" s="10"/>
      <c r="TW404" s="10"/>
      <c r="TX404" s="10"/>
      <c r="TY404" s="10"/>
      <c r="TZ404" s="10"/>
      <c r="UA404" s="10"/>
      <c r="UB404" s="10"/>
      <c r="UC404" s="10"/>
      <c r="UD404" s="10"/>
      <c r="UE404" s="10"/>
      <c r="UF404" s="10"/>
      <c r="UG404" s="10"/>
      <c r="UH404" s="10"/>
      <c r="UI404" s="10"/>
      <c r="UJ404" s="10"/>
      <c r="UK404" s="10"/>
      <c r="UL404" s="10"/>
      <c r="UM404" s="10"/>
      <c r="UN404" s="10"/>
      <c r="UO404" s="10"/>
      <c r="UP404" s="10"/>
      <c r="UQ404" s="10"/>
      <c r="UR404" s="10"/>
      <c r="US404" s="10"/>
      <c r="UT404" s="10"/>
      <c r="UU404" s="10"/>
      <c r="UV404" s="10"/>
      <c r="UW404" s="10"/>
      <c r="UX404" s="10"/>
      <c r="UY404" s="10"/>
      <c r="UZ404" s="10"/>
      <c r="VA404" s="10"/>
      <c r="VB404" s="10"/>
      <c r="VC404" s="10"/>
      <c r="VD404" s="10"/>
      <c r="VE404" s="10"/>
      <c r="VF404" s="10"/>
      <c r="VG404" s="10"/>
      <c r="VH404" s="10"/>
      <c r="VI404" s="10"/>
      <c r="VJ404" s="10"/>
      <c r="VK404" s="10"/>
      <c r="VL404" s="10"/>
      <c r="VM404" s="10"/>
      <c r="VN404" s="10"/>
      <c r="VO404" s="10"/>
      <c r="VP404" s="10"/>
      <c r="VQ404" s="10"/>
      <c r="VR404" s="10"/>
      <c r="VS404" s="10"/>
      <c r="VT404" s="10"/>
      <c r="VU404" s="10"/>
      <c r="VV404" s="10"/>
      <c r="VW404" s="10"/>
      <c r="VX404" s="10"/>
      <c r="VY404" s="10"/>
      <c r="VZ404" s="10"/>
      <c r="WA404" s="10"/>
      <c r="WB404" s="10"/>
      <c r="WC404" s="10"/>
      <c r="WD404" s="10"/>
      <c r="WE404" s="10"/>
      <c r="WF404" s="10"/>
      <c r="WG404" s="10"/>
      <c r="WH404" s="10"/>
      <c r="WI404" s="10"/>
      <c r="WJ404" s="10"/>
      <c r="WK404" s="10"/>
      <c r="WL404" s="10"/>
      <c r="WM404" s="10"/>
      <c r="WN404" s="10"/>
      <c r="WO404" s="10"/>
      <c r="WP404" s="10"/>
      <c r="WQ404" s="10"/>
      <c r="WR404" s="10"/>
      <c r="WS404" s="10"/>
      <c r="WT404" s="10"/>
      <c r="WU404" s="10"/>
      <c r="WV404" s="10"/>
      <c r="WW404" s="10"/>
      <c r="WX404" s="10"/>
      <c r="WY404" s="10"/>
      <c r="WZ404" s="10"/>
      <c r="XA404" s="10"/>
      <c r="XB404" s="10"/>
      <c r="XC404" s="10"/>
      <c r="XD404" s="10"/>
      <c r="XE404" s="10"/>
      <c r="XF404" s="10"/>
      <c r="XG404" s="10"/>
      <c r="XH404" s="10"/>
      <c r="XI404" s="10"/>
      <c r="XJ404" s="10"/>
      <c r="XK404" s="10"/>
      <c r="XL404" s="10"/>
      <c r="XM404" s="10"/>
      <c r="XN404" s="10"/>
      <c r="XO404" s="10"/>
      <c r="XP404" s="10"/>
      <c r="XQ404" s="10"/>
      <c r="XR404" s="10"/>
      <c r="XS404" s="10"/>
      <c r="XT404" s="10"/>
      <c r="XU404" s="10"/>
      <c r="XV404" s="10"/>
      <c r="XW404" s="10"/>
      <c r="XX404" s="10"/>
      <c r="XY404" s="10"/>
      <c r="XZ404" s="10"/>
      <c r="YA404" s="10"/>
      <c r="YB404" s="10"/>
      <c r="YC404" s="10"/>
      <c r="YD404" s="10"/>
      <c r="YE404" s="10"/>
      <c r="YF404" s="10"/>
      <c r="YG404" s="10"/>
      <c r="YH404" s="10"/>
      <c r="YI404" s="10"/>
      <c r="YJ404" s="10"/>
      <c r="YK404" s="10"/>
      <c r="YL404" s="10"/>
      <c r="YM404" s="10"/>
      <c r="YN404" s="10"/>
      <c r="YO404" s="10"/>
      <c r="YP404" s="10"/>
      <c r="YQ404" s="10"/>
      <c r="YR404" s="10"/>
      <c r="YS404" s="10"/>
      <c r="YT404" s="10"/>
      <c r="YU404" s="10"/>
      <c r="YV404" s="10"/>
      <c r="YW404" s="10"/>
      <c r="YX404" s="10"/>
      <c r="YY404" s="10"/>
      <c r="YZ404" s="10"/>
      <c r="ZA404" s="10"/>
      <c r="ZB404" s="10"/>
      <c r="ZC404" s="10"/>
      <c r="ZD404" s="10"/>
      <c r="ZE404" s="10"/>
      <c r="ZF404" s="10"/>
      <c r="ZG404" s="10"/>
      <c r="ZH404" s="10"/>
      <c r="ZI404" s="10"/>
      <c r="ZJ404" s="10"/>
      <c r="ZK404" s="10"/>
      <c r="ZL404" s="10"/>
      <c r="ZM404" s="10"/>
      <c r="ZN404" s="10"/>
      <c r="ZO404" s="10"/>
      <c r="ZP404" s="10"/>
      <c r="ZQ404" s="10"/>
      <c r="ZR404" s="10"/>
      <c r="ZS404" s="10"/>
      <c r="ZT404" s="10"/>
      <c r="ZU404" s="10"/>
      <c r="ZV404" s="10"/>
      <c r="ZW404" s="10"/>
      <c r="ZX404" s="10"/>
      <c r="ZY404" s="10"/>
      <c r="ZZ404" s="10"/>
      <c r="AAA404" s="10"/>
      <c r="AAB404" s="10"/>
      <c r="AAC404" s="10"/>
      <c r="AAD404" s="10"/>
      <c r="AAE404" s="10"/>
      <c r="AAF404" s="10"/>
      <c r="AAG404" s="10"/>
      <c r="AAH404" s="10"/>
      <c r="AAI404" s="10"/>
      <c r="AAJ404" s="10"/>
      <c r="AAK404" s="10"/>
      <c r="AAL404" s="10"/>
      <c r="AAM404" s="10"/>
      <c r="AAN404" s="10"/>
      <c r="AAO404" s="10"/>
      <c r="AAP404" s="10"/>
      <c r="AAQ404" s="10"/>
      <c r="AAR404" s="10"/>
      <c r="AAS404" s="10"/>
      <c r="AAT404" s="10"/>
      <c r="AAU404" s="10"/>
      <c r="AAV404" s="10"/>
      <c r="AAW404" s="10"/>
      <c r="AAX404" s="10"/>
      <c r="AAY404" s="10"/>
      <c r="AAZ404" s="10"/>
      <c r="ABA404" s="10"/>
      <c r="ABB404" s="10"/>
      <c r="ABC404" s="10"/>
      <c r="ABD404" s="10"/>
      <c r="ABE404" s="10"/>
      <c r="ABF404" s="10"/>
      <c r="ABG404" s="10"/>
      <c r="ABH404" s="10"/>
      <c r="ABI404" s="10"/>
      <c r="ABJ404" s="10"/>
      <c r="ABK404" s="10"/>
      <c r="ABL404" s="10"/>
      <c r="ABM404" s="10"/>
      <c r="ABN404" s="10"/>
      <c r="ABO404" s="10"/>
      <c r="ABP404" s="10"/>
      <c r="ABQ404" s="10"/>
      <c r="ABR404" s="10"/>
      <c r="ABS404" s="10"/>
      <c r="ABT404" s="10"/>
      <c r="ABU404" s="10"/>
      <c r="ABV404" s="10"/>
      <c r="ABW404" s="10"/>
      <c r="ABX404" s="10"/>
      <c r="ABY404" s="10"/>
      <c r="ABZ404" s="10"/>
      <c r="ACA404" s="10"/>
      <c r="ACB404" s="10"/>
      <c r="ACC404" s="10"/>
      <c r="ACD404" s="10"/>
      <c r="ACE404" s="10"/>
      <c r="ACF404" s="10"/>
      <c r="ACG404" s="10"/>
      <c r="ACH404" s="10"/>
      <c r="ACI404" s="10"/>
      <c r="ACJ404" s="10"/>
      <c r="ACK404" s="10"/>
      <c r="ACL404" s="10"/>
      <c r="ACM404" s="10"/>
      <c r="ACN404" s="10"/>
      <c r="ACO404" s="10"/>
      <c r="ACP404" s="10"/>
      <c r="ACQ404" s="10"/>
      <c r="ACR404" s="10"/>
      <c r="ACS404" s="10"/>
      <c r="ACT404" s="10"/>
      <c r="ACU404" s="10"/>
      <c r="ACV404" s="10"/>
      <c r="ACW404" s="10"/>
      <c r="ACX404" s="10"/>
      <c r="ACY404" s="10"/>
      <c r="ACZ404" s="10"/>
      <c r="ADA404" s="10"/>
      <c r="ADB404" s="10"/>
      <c r="ADC404" s="10"/>
      <c r="ADD404" s="10"/>
      <c r="ADE404" s="10"/>
      <c r="ADF404" s="10"/>
      <c r="ADG404" s="10"/>
      <c r="ADH404" s="10"/>
      <c r="ADI404" s="10"/>
      <c r="ADJ404" s="10"/>
      <c r="ADK404" s="10"/>
      <c r="ADL404" s="10"/>
      <c r="ADM404" s="10"/>
      <c r="ADN404" s="10"/>
      <c r="ADO404" s="10"/>
      <c r="ADP404" s="10"/>
      <c r="ADQ404" s="10"/>
      <c r="ADR404" s="10"/>
      <c r="ADS404" s="10"/>
      <c r="ADT404" s="10"/>
      <c r="ADU404" s="10"/>
      <c r="ADV404" s="10"/>
      <c r="ADW404" s="10"/>
      <c r="ADX404" s="10"/>
      <c r="ADY404" s="10"/>
      <c r="ADZ404" s="10"/>
      <c r="AEA404" s="10"/>
      <c r="AEB404" s="10"/>
      <c r="AEC404" s="10"/>
      <c r="AED404" s="10"/>
      <c r="AEE404" s="10"/>
      <c r="AEF404" s="10"/>
      <c r="AEG404" s="10"/>
      <c r="AEH404" s="10"/>
      <c r="AEI404" s="10"/>
      <c r="AEJ404" s="10"/>
      <c r="AEK404" s="10"/>
      <c r="AEL404" s="10"/>
      <c r="AEM404" s="10"/>
      <c r="AEN404" s="10"/>
      <c r="AEO404" s="10"/>
      <c r="AEP404" s="10"/>
      <c r="AEQ404" s="10"/>
      <c r="AER404" s="10"/>
      <c r="AES404" s="10"/>
      <c r="AET404" s="10"/>
      <c r="AEU404" s="10"/>
      <c r="AEV404" s="10"/>
      <c r="AEW404" s="10"/>
      <c r="AEX404" s="10"/>
      <c r="AEY404" s="10"/>
      <c r="AEZ404" s="10"/>
      <c r="AFA404" s="10"/>
      <c r="AFB404" s="10"/>
      <c r="AFC404" s="10"/>
      <c r="AFD404" s="10"/>
      <c r="AFE404" s="10"/>
      <c r="AFF404" s="10"/>
      <c r="AFG404" s="10"/>
      <c r="AFH404" s="10"/>
      <c r="AFI404" s="10"/>
      <c r="AFJ404" s="10"/>
      <c r="AFK404" s="10"/>
      <c r="AFL404" s="10"/>
      <c r="AFM404" s="10"/>
      <c r="AFN404" s="10"/>
      <c r="AFO404" s="10"/>
      <c r="AFP404" s="10"/>
      <c r="AFQ404" s="10"/>
      <c r="AFR404" s="10"/>
      <c r="AFS404" s="10"/>
      <c r="AFT404" s="10"/>
      <c r="AFU404" s="10"/>
      <c r="AFV404" s="10"/>
      <c r="AFW404" s="10"/>
      <c r="AFX404" s="10"/>
      <c r="AFY404" s="10"/>
      <c r="AFZ404" s="10"/>
      <c r="AGA404" s="10"/>
      <c r="AGB404" s="10"/>
      <c r="AGC404" s="10"/>
      <c r="AGD404" s="10"/>
      <c r="AGE404" s="10"/>
      <c r="AGF404" s="10"/>
      <c r="AGG404" s="10"/>
      <c r="AGH404" s="10"/>
      <c r="AGI404" s="10"/>
      <c r="AGJ404" s="10"/>
      <c r="AGK404" s="10"/>
      <c r="AGL404" s="10"/>
      <c r="AGM404" s="10"/>
      <c r="AGN404" s="10"/>
      <c r="AGO404" s="10"/>
      <c r="AGP404" s="10"/>
      <c r="AGQ404" s="10"/>
      <c r="AGR404" s="10"/>
      <c r="AGS404" s="10"/>
      <c r="AGT404" s="10"/>
      <c r="AGU404" s="10"/>
      <c r="AGV404" s="10"/>
      <c r="AGW404" s="10"/>
      <c r="AGX404" s="10"/>
      <c r="AGY404" s="10"/>
      <c r="AGZ404" s="10"/>
      <c r="AHA404" s="10"/>
      <c r="AHB404" s="10"/>
      <c r="AHC404" s="10"/>
      <c r="AHD404" s="10"/>
      <c r="AHE404" s="10"/>
      <c r="AHF404" s="10"/>
      <c r="AHG404" s="10"/>
      <c r="AHH404" s="10"/>
      <c r="AHI404" s="10"/>
      <c r="AHJ404" s="10"/>
      <c r="AHK404" s="10"/>
      <c r="AHL404" s="10"/>
      <c r="AHM404" s="10"/>
      <c r="AHN404" s="10"/>
      <c r="AHO404" s="10"/>
      <c r="AHP404" s="10"/>
      <c r="AHQ404" s="10"/>
      <c r="AHR404" s="10"/>
      <c r="AHS404" s="10"/>
      <c r="AHT404" s="10"/>
      <c r="AHU404" s="10"/>
      <c r="AHV404" s="10"/>
      <c r="AHW404" s="10"/>
      <c r="AHX404" s="10"/>
      <c r="AHY404" s="10"/>
      <c r="AHZ404" s="10"/>
      <c r="AIA404" s="10"/>
      <c r="AIB404" s="10"/>
      <c r="AIC404" s="10"/>
      <c r="AID404" s="10"/>
      <c r="AIE404" s="10"/>
      <c r="AIF404" s="10"/>
      <c r="AIG404" s="10"/>
      <c r="AIH404" s="10"/>
      <c r="AII404" s="10"/>
      <c r="AIJ404" s="10"/>
      <c r="AIK404" s="10"/>
      <c r="AIL404" s="10"/>
      <c r="AIM404" s="10"/>
      <c r="AIN404" s="10"/>
      <c r="AIO404" s="10"/>
      <c r="AIP404" s="10"/>
      <c r="AIQ404" s="10"/>
      <c r="AIR404" s="10"/>
      <c r="AIS404" s="10"/>
      <c r="AIT404" s="10"/>
      <c r="AIU404" s="10"/>
      <c r="AIV404" s="10"/>
      <c r="AIW404" s="10"/>
      <c r="AIX404" s="10"/>
      <c r="AIY404" s="10"/>
      <c r="AIZ404" s="10"/>
      <c r="AJA404" s="10"/>
      <c r="AJB404" s="10"/>
      <c r="AJC404" s="10"/>
      <c r="AJD404" s="10"/>
      <c r="AJE404" s="10"/>
      <c r="AJF404" s="10"/>
      <c r="AJG404" s="10"/>
      <c r="AJH404" s="10"/>
      <c r="AJI404" s="10"/>
      <c r="AJJ404" s="10"/>
      <c r="AJK404" s="10"/>
      <c r="AJL404" s="10"/>
      <c r="AJM404" s="10"/>
      <c r="AJN404" s="10"/>
      <c r="AJO404" s="10"/>
      <c r="AJP404" s="10"/>
      <c r="AJQ404" s="10"/>
      <c r="AJR404" s="10"/>
      <c r="AJS404" s="10"/>
      <c r="AJT404" s="10"/>
      <c r="AJU404" s="10"/>
      <c r="AJV404" s="10"/>
      <c r="AJW404" s="10"/>
      <c r="AJX404" s="10"/>
      <c r="AJY404" s="10"/>
      <c r="AJZ404" s="10"/>
      <c r="AKA404" s="10"/>
      <c r="AKB404" s="10"/>
      <c r="AKC404" s="10"/>
      <c r="AKD404" s="10"/>
      <c r="AKE404" s="10"/>
      <c r="AKF404" s="10"/>
      <c r="AKG404" s="10"/>
      <c r="AKH404" s="10"/>
      <c r="AKI404" s="10"/>
      <c r="AKJ404" s="10"/>
      <c r="AKK404" s="10"/>
      <c r="AKL404" s="10"/>
      <c r="AKM404" s="10"/>
      <c r="AKN404" s="10"/>
      <c r="AKO404" s="10"/>
      <c r="AKP404" s="10"/>
      <c r="AKQ404" s="10"/>
      <c r="AKR404" s="10"/>
      <c r="AKS404" s="10"/>
      <c r="AKT404" s="10"/>
      <c r="AKU404" s="10"/>
      <c r="AKV404" s="10"/>
      <c r="AKW404" s="10"/>
      <c r="AKX404" s="10"/>
      <c r="AKY404" s="10"/>
      <c r="AKZ404" s="10"/>
      <c r="ALA404" s="10"/>
      <c r="ALB404" s="10"/>
      <c r="ALC404" s="10"/>
      <c r="ALD404" s="10"/>
      <c r="ALE404" s="10"/>
      <c r="ALF404" s="10"/>
      <c r="ALG404" s="10"/>
      <c r="ALH404" s="10"/>
      <c r="ALI404" s="10"/>
      <c r="ALJ404" s="10"/>
      <c r="ALK404" s="10"/>
      <c r="ALL404" s="10"/>
      <c r="ALM404" s="10"/>
      <c r="ALN404" s="10"/>
      <c r="ALO404" s="10"/>
      <c r="ALP404" s="10"/>
      <c r="ALQ404" s="10"/>
      <c r="ALR404" s="10"/>
      <c r="ALS404" s="10"/>
      <c r="ALT404" s="10"/>
      <c r="ALU404" s="10"/>
      <c r="ALV404" s="10"/>
      <c r="ALW404" s="10"/>
      <c r="ALX404" s="10"/>
      <c r="ALY404" s="10"/>
      <c r="ALZ404" s="10"/>
      <c r="AMA404" s="10"/>
      <c r="AMB404" s="10"/>
      <c r="AMC404" s="10"/>
      <c r="AMD404" s="10"/>
      <c r="AME404" s="10"/>
      <c r="AMF404" s="10"/>
      <c r="AMG404" s="10"/>
      <c r="AMH404" s="10"/>
      <c r="AMI404" s="10"/>
      <c r="AMJ404" s="10"/>
      <c r="AMK404" s="10"/>
      <c r="AML404" s="10"/>
      <c r="AMM404" s="10"/>
      <c r="AMN404" s="10"/>
      <c r="AMO404" s="10"/>
      <c r="AMP404" s="10"/>
      <c r="AMQ404" s="10"/>
      <c r="AMR404" s="10"/>
      <c r="AMS404" s="10"/>
      <c r="AMT404" s="10"/>
      <c r="AMU404" s="10"/>
      <c r="AMV404" s="10"/>
      <c r="AMW404" s="10"/>
      <c r="AMX404" s="10"/>
      <c r="AMY404" s="10"/>
      <c r="AMZ404" s="10"/>
      <c r="ANA404" s="10"/>
      <c r="ANB404" s="10"/>
      <c r="ANC404" s="10"/>
      <c r="AND404" s="10"/>
      <c r="ANE404" s="10"/>
      <c r="ANF404" s="10"/>
      <c r="ANG404" s="10"/>
      <c r="ANH404" s="10"/>
      <c r="ANI404" s="10"/>
      <c r="ANJ404" s="10"/>
      <c r="ANK404" s="10"/>
      <c r="ANL404" s="10"/>
      <c r="ANM404" s="10"/>
      <c r="ANN404" s="10"/>
      <c r="ANO404" s="10"/>
      <c r="ANP404" s="10"/>
      <c r="ANQ404" s="10"/>
      <c r="ANR404" s="10"/>
      <c r="ANS404" s="10"/>
      <c r="ANT404" s="10"/>
      <c r="ANU404" s="10"/>
      <c r="ANV404" s="10"/>
      <c r="ANW404" s="10"/>
      <c r="ANX404" s="10"/>
      <c r="ANY404" s="10"/>
      <c r="ANZ404" s="10"/>
      <c r="AOA404" s="10"/>
      <c r="AOB404" s="10"/>
      <c r="AOC404" s="10"/>
      <c r="AOD404" s="10"/>
      <c r="AOE404" s="10"/>
      <c r="AOF404" s="10"/>
      <c r="AOG404" s="10"/>
      <c r="AOH404" s="10"/>
      <c r="AOI404" s="10"/>
      <c r="AOJ404" s="10"/>
      <c r="AOK404" s="10"/>
      <c r="AOL404" s="10"/>
      <c r="AOM404" s="10"/>
      <c r="AON404" s="10"/>
      <c r="AOO404" s="10"/>
      <c r="AOP404" s="10"/>
      <c r="AOQ404" s="10"/>
      <c r="AOR404" s="10"/>
      <c r="AOS404" s="10"/>
      <c r="AOT404" s="10"/>
      <c r="AOU404" s="10"/>
      <c r="AOV404" s="10"/>
      <c r="AOW404" s="10"/>
      <c r="AOX404" s="10"/>
      <c r="AOY404" s="10"/>
      <c r="AOZ404" s="10"/>
      <c r="APA404" s="10"/>
      <c r="APB404" s="10"/>
      <c r="APC404" s="10"/>
      <c r="APD404" s="10"/>
      <c r="APE404" s="10"/>
      <c r="APF404" s="10"/>
      <c r="APG404" s="10"/>
      <c r="APH404" s="10"/>
      <c r="API404" s="10"/>
      <c r="APJ404" s="10"/>
      <c r="APK404" s="10"/>
      <c r="APL404" s="10"/>
      <c r="APM404" s="10"/>
      <c r="APN404" s="10"/>
      <c r="APO404" s="10"/>
      <c r="APP404" s="10"/>
    </row>
    <row r="405" spans="1:1108" s="88" customFormat="1">
      <c r="A405" s="135"/>
      <c r="C405" s="524"/>
      <c r="D405" s="73"/>
      <c r="E405" s="73"/>
      <c r="F405" s="264"/>
      <c r="G405" s="73"/>
      <c r="H405" s="73"/>
      <c r="I405" s="73"/>
      <c r="J405" s="473"/>
      <c r="K405" s="474"/>
      <c r="L405" s="475"/>
      <c r="M405" s="476"/>
      <c r="N405" s="477"/>
      <c r="O405" s="478"/>
      <c r="P405" s="479"/>
      <c r="Q405" s="479"/>
      <c r="R405" s="479"/>
      <c r="S405" s="479"/>
      <c r="T405" s="479"/>
      <c r="U405" s="479"/>
      <c r="V405" s="479"/>
      <c r="W405" s="479"/>
      <c r="X405" s="479"/>
      <c r="Y405" s="479"/>
      <c r="Z405" s="479"/>
      <c r="AA405" s="479"/>
      <c r="AB405" s="479"/>
      <c r="AC405" s="479"/>
      <c r="AD405" s="479"/>
      <c r="AE405" s="479"/>
      <c r="AF405" s="480"/>
      <c r="AG405" s="481"/>
      <c r="AH405" s="481"/>
      <c r="AI405" s="479"/>
      <c r="AJ405" s="481"/>
      <c r="AK405" s="481"/>
      <c r="AL405" s="482"/>
      <c r="AM405" s="483"/>
      <c r="AN405" s="484"/>
      <c r="AO405" s="485"/>
      <c r="AP405" s="486"/>
      <c r="AQ405" s="485"/>
      <c r="AR405" s="485"/>
      <c r="AS405" s="485"/>
      <c r="AT405" s="477"/>
      <c r="AU405" s="477"/>
      <c r="AV405" s="477"/>
      <c r="AW405" s="477"/>
      <c r="AX405" s="477"/>
      <c r="AY405" s="477"/>
      <c r="AZ405" s="477"/>
      <c r="BA405" s="477"/>
      <c r="BB405" s="472"/>
      <c r="BC405" s="477"/>
      <c r="BD405" s="477"/>
      <c r="BE405" s="477"/>
      <c r="BF405" s="477"/>
      <c r="BG405" s="477"/>
      <c r="BH405" s="477"/>
      <c r="BI405" s="477"/>
      <c r="BJ405" s="477"/>
      <c r="BK405" s="477"/>
      <c r="BL405" s="477"/>
      <c r="BM405" s="477"/>
      <c r="BN405" s="477"/>
      <c r="BO405" s="477"/>
      <c r="BP405" s="477"/>
      <c r="BQ405" s="477"/>
      <c r="BR405" s="477"/>
      <c r="BS405" s="477"/>
      <c r="BT405" s="477"/>
      <c r="BU405" s="477"/>
      <c r="BV405" s="477"/>
      <c r="BW405" s="477"/>
      <c r="BX405" s="477"/>
      <c r="BY405" s="477"/>
      <c r="BZ405" s="477"/>
      <c r="CA405" s="477"/>
      <c r="CB405" s="477"/>
      <c r="CC405" s="477"/>
      <c r="CD405" s="477"/>
      <c r="CE405" s="477"/>
      <c r="CF405" s="477"/>
      <c r="CG405" s="477"/>
      <c r="CH405" s="477"/>
      <c r="CI405" s="477"/>
      <c r="CJ405" s="477"/>
      <c r="CK405" s="477"/>
      <c r="CL405" s="477"/>
      <c r="CM405" s="477"/>
      <c r="CN405" s="477"/>
      <c r="CO405" s="477"/>
      <c r="CP405" s="477"/>
      <c r="CQ405" s="477"/>
      <c r="CR405" s="477"/>
      <c r="CS405" s="477"/>
      <c r="CT405" s="477"/>
      <c r="CU405" s="477"/>
      <c r="CV405" s="477"/>
      <c r="CW405" s="475"/>
      <c r="CX405" s="487"/>
      <c r="CY405" s="475"/>
      <c r="CZ405" s="487"/>
      <c r="DA405" s="477"/>
      <c r="DB405" s="477"/>
      <c r="DC405" s="477"/>
      <c r="DD405" s="477"/>
      <c r="DE405" s="477"/>
      <c r="DF405" s="488"/>
      <c r="DG405" s="477"/>
      <c r="DH405" s="477"/>
      <c r="DI405" s="477"/>
      <c r="DJ405" s="477"/>
      <c r="DK405" s="477"/>
      <c r="DL405" s="477"/>
      <c r="DM405" s="477"/>
      <c r="DN405" s="489"/>
      <c r="DO405" s="489"/>
      <c r="DP405" s="490"/>
      <c r="DQ405" s="490"/>
      <c r="DR405" s="491"/>
      <c r="DS405" s="476"/>
      <c r="DT405" s="476"/>
      <c r="DV405" s="492"/>
      <c r="DW405" s="492"/>
      <c r="DX405" s="492"/>
      <c r="DY405" s="492"/>
      <c r="DZ405" s="492"/>
      <c r="EA405" s="492"/>
      <c r="EB405" s="492"/>
      <c r="EE405" s="477"/>
      <c r="EF405" s="477"/>
      <c r="EG405" s="477"/>
      <c r="EH405" s="477"/>
      <c r="EI405" s="477"/>
      <c r="EJ405" s="477"/>
      <c r="EK405" s="477"/>
      <c r="EL405" s="477"/>
      <c r="EM405" s="477"/>
      <c r="EN405" s="477"/>
      <c r="EO405" s="477"/>
      <c r="EP405" s="477"/>
      <c r="EQ405" s="477"/>
      <c r="ER405" s="477"/>
      <c r="ES405" s="477"/>
      <c r="ET405" s="477"/>
      <c r="EU405" s="493"/>
      <c r="EV405" s="494"/>
      <c r="EW405" s="494"/>
      <c r="EX405" s="495"/>
      <c r="EY405" s="494"/>
      <c r="EZ405" s="494"/>
      <c r="FA405" s="494"/>
      <c r="FB405" s="494"/>
      <c r="FC405" s="494"/>
      <c r="FE405" s="521"/>
      <c r="FF405" s="522"/>
      <c r="FG405" s="521"/>
    </row>
    <row r="406" spans="1:1108" s="88" customFormat="1">
      <c r="A406" s="135"/>
      <c r="C406" s="524"/>
      <c r="D406" s="73"/>
      <c r="E406" s="73"/>
      <c r="F406" s="264"/>
      <c r="G406" s="73"/>
      <c r="H406" s="73"/>
      <c r="I406" s="73"/>
      <c r="J406" s="496"/>
      <c r="K406" s="474"/>
      <c r="L406" s="477"/>
      <c r="M406" s="476"/>
      <c r="N406" s="477"/>
      <c r="O406" s="478"/>
      <c r="P406" s="479"/>
      <c r="Q406" s="479"/>
      <c r="R406" s="479"/>
      <c r="S406" s="479"/>
      <c r="T406" s="479"/>
      <c r="U406" s="479"/>
      <c r="V406" s="479"/>
      <c r="W406" s="479"/>
      <c r="X406" s="479"/>
      <c r="Y406" s="479"/>
      <c r="Z406" s="479"/>
      <c r="AA406" s="479"/>
      <c r="AB406" s="479"/>
      <c r="AC406" s="479"/>
      <c r="AD406" s="479"/>
      <c r="AE406" s="479"/>
      <c r="AF406" s="479"/>
      <c r="AG406" s="483"/>
      <c r="AH406" s="483"/>
      <c r="AI406" s="479"/>
      <c r="AJ406" s="497"/>
      <c r="AK406" s="497"/>
      <c r="AL406" s="498"/>
      <c r="AM406" s="483"/>
      <c r="AN406" s="484"/>
      <c r="AO406" s="485"/>
      <c r="AP406" s="499"/>
      <c r="AQ406" s="485"/>
      <c r="AR406" s="485"/>
      <c r="AS406" s="485"/>
      <c r="AT406" s="477"/>
      <c r="AU406" s="477"/>
      <c r="AV406" s="477"/>
      <c r="AW406" s="477"/>
      <c r="AX406" s="477"/>
      <c r="AY406" s="477"/>
      <c r="AZ406" s="477"/>
      <c r="BA406" s="477"/>
      <c r="BB406" s="472"/>
      <c r="BC406" s="477"/>
      <c r="BD406" s="477"/>
      <c r="BE406" s="477"/>
      <c r="BF406" s="477"/>
      <c r="BG406" s="477"/>
      <c r="BH406" s="477"/>
      <c r="BI406" s="477"/>
      <c r="BJ406" s="477"/>
      <c r="BK406" s="477"/>
      <c r="BL406" s="477"/>
      <c r="BM406" s="477"/>
      <c r="BN406" s="477"/>
      <c r="BO406" s="477"/>
      <c r="BP406" s="477"/>
      <c r="BQ406" s="477"/>
      <c r="BR406" s="477"/>
      <c r="BS406" s="477"/>
      <c r="BT406" s="477"/>
      <c r="BU406" s="477"/>
      <c r="BV406" s="477"/>
      <c r="BW406" s="477"/>
      <c r="BX406" s="477"/>
      <c r="BY406" s="477"/>
      <c r="BZ406" s="477"/>
      <c r="CA406" s="477"/>
      <c r="CB406" s="477"/>
      <c r="CC406" s="477"/>
      <c r="CD406" s="477"/>
      <c r="CE406" s="477"/>
      <c r="CF406" s="477"/>
      <c r="CG406" s="477"/>
      <c r="CH406" s="477"/>
      <c r="CI406" s="477"/>
      <c r="CJ406" s="477"/>
      <c r="CK406" s="477"/>
      <c r="CL406" s="477"/>
      <c r="CM406" s="477"/>
      <c r="CN406" s="477"/>
      <c r="CO406" s="477"/>
      <c r="CP406" s="477"/>
      <c r="CQ406" s="477"/>
      <c r="CR406" s="477"/>
      <c r="CS406" s="477"/>
      <c r="CT406" s="477"/>
      <c r="CU406" s="477"/>
      <c r="CV406" s="477"/>
      <c r="CW406" s="477"/>
      <c r="CX406" s="488"/>
      <c r="CY406" s="477"/>
      <c r="CZ406" s="497"/>
      <c r="DA406" s="477"/>
      <c r="DB406" s="477"/>
      <c r="DC406" s="477"/>
      <c r="DD406" s="477"/>
      <c r="DE406" s="477"/>
      <c r="DF406" s="488"/>
      <c r="DG406" s="477"/>
      <c r="DH406" s="477"/>
      <c r="DI406" s="477"/>
      <c r="DJ406" s="477"/>
      <c r="DK406" s="477"/>
      <c r="DL406" s="477"/>
      <c r="DM406" s="477"/>
      <c r="DP406" s="476"/>
      <c r="DQ406" s="476"/>
      <c r="DR406" s="492"/>
      <c r="DS406" s="476"/>
      <c r="DT406" s="476"/>
      <c r="DV406" s="492"/>
      <c r="DW406" s="492"/>
      <c r="DX406" s="492"/>
      <c r="DY406" s="492"/>
      <c r="DZ406" s="492"/>
      <c r="EA406" s="492"/>
      <c r="EB406" s="492"/>
      <c r="EE406" s="477"/>
      <c r="EF406" s="477"/>
      <c r="EG406" s="477"/>
      <c r="EH406" s="477"/>
      <c r="EI406" s="477"/>
      <c r="EJ406" s="477"/>
      <c r="EK406" s="477"/>
      <c r="EL406" s="477"/>
      <c r="EM406" s="477"/>
      <c r="EN406" s="477"/>
      <c r="EO406" s="477"/>
      <c r="EP406" s="477"/>
      <c r="EQ406" s="477"/>
      <c r="ER406" s="477"/>
      <c r="ES406" s="477"/>
      <c r="ET406" s="477"/>
      <c r="EU406" s="493"/>
      <c r="EV406" s="494"/>
      <c r="EW406" s="494"/>
      <c r="EX406" s="495"/>
      <c r="EY406" s="494"/>
      <c r="EZ406" s="494"/>
      <c r="FA406" s="494"/>
      <c r="FB406" s="494"/>
      <c r="FC406" s="494"/>
    </row>
    <row r="407" spans="1:1108" s="88" customFormat="1">
      <c r="A407" s="135"/>
      <c r="C407" s="472"/>
      <c r="D407" s="73"/>
      <c r="E407" s="73"/>
      <c r="F407" s="264"/>
      <c r="G407" s="73"/>
      <c r="H407" s="73"/>
      <c r="I407" s="73"/>
      <c r="J407" s="500"/>
      <c r="K407" s="474"/>
      <c r="L407" s="477"/>
      <c r="M407" s="476"/>
      <c r="N407" s="477"/>
      <c r="O407" s="478"/>
      <c r="P407" s="479"/>
      <c r="Q407" s="479"/>
      <c r="R407" s="479"/>
      <c r="S407" s="479"/>
      <c r="T407" s="479"/>
      <c r="U407" s="479"/>
      <c r="V407" s="479"/>
      <c r="W407" s="479"/>
      <c r="X407" s="479"/>
      <c r="Y407" s="479"/>
      <c r="Z407" s="479"/>
      <c r="AA407" s="479"/>
      <c r="AB407" s="479"/>
      <c r="AC407" s="479"/>
      <c r="AD407" s="479"/>
      <c r="AE407" s="479"/>
      <c r="AF407" s="479"/>
      <c r="AG407" s="483"/>
      <c r="AH407" s="483"/>
      <c r="AI407" s="479"/>
      <c r="AJ407" s="483"/>
      <c r="AK407" s="483"/>
      <c r="AL407" s="478"/>
      <c r="AM407" s="483"/>
      <c r="AN407" s="484"/>
      <c r="AO407" s="485"/>
      <c r="AP407" s="485"/>
      <c r="AQ407" s="485"/>
      <c r="AR407" s="485"/>
      <c r="AS407" s="485"/>
      <c r="AT407" s="477"/>
      <c r="AU407" s="477"/>
      <c r="AV407" s="477"/>
      <c r="AW407" s="477"/>
      <c r="AX407" s="477"/>
      <c r="AY407" s="477"/>
      <c r="AZ407" s="477"/>
      <c r="BA407" s="477"/>
      <c r="BB407" s="472"/>
      <c r="BC407" s="477"/>
      <c r="BD407" s="477"/>
      <c r="BE407" s="477"/>
      <c r="BF407" s="477"/>
      <c r="BG407" s="477"/>
      <c r="BH407" s="477"/>
      <c r="BI407" s="477"/>
      <c r="BJ407" s="477"/>
      <c r="BK407" s="477"/>
      <c r="BL407" s="477"/>
      <c r="BM407" s="477"/>
      <c r="BN407" s="477"/>
      <c r="BO407" s="477"/>
      <c r="BP407" s="477"/>
      <c r="BQ407" s="477"/>
      <c r="BR407" s="477"/>
      <c r="BS407" s="477"/>
      <c r="BT407" s="477"/>
      <c r="BU407" s="477"/>
      <c r="BV407" s="477"/>
      <c r="BW407" s="477"/>
      <c r="BX407" s="477"/>
      <c r="BY407" s="477"/>
      <c r="BZ407" s="477"/>
      <c r="CA407" s="477"/>
      <c r="CB407" s="477"/>
      <c r="CC407" s="477"/>
      <c r="CD407" s="477"/>
      <c r="CE407" s="477"/>
      <c r="CF407" s="477"/>
      <c r="CG407" s="477"/>
      <c r="CH407" s="477"/>
      <c r="CI407" s="477"/>
      <c r="CJ407" s="477"/>
      <c r="CK407" s="477"/>
      <c r="CL407" s="477"/>
      <c r="CM407" s="477"/>
      <c r="CN407" s="477"/>
      <c r="CO407" s="477"/>
      <c r="CP407" s="477"/>
      <c r="CQ407" s="477"/>
      <c r="CR407" s="477"/>
      <c r="CS407" s="477"/>
      <c r="CT407" s="477"/>
      <c r="CU407" s="477"/>
      <c r="CV407" s="477"/>
      <c r="CW407" s="477"/>
      <c r="CX407" s="488"/>
      <c r="CY407" s="477"/>
      <c r="CZ407" s="488"/>
      <c r="DA407" s="477"/>
      <c r="DB407" s="477"/>
      <c r="DC407" s="477"/>
      <c r="DD407" s="477"/>
      <c r="DE407" s="477"/>
      <c r="DF407" s="488"/>
      <c r="DG407" s="477"/>
      <c r="DH407" s="477"/>
      <c r="DI407" s="477"/>
      <c r="DJ407" s="477"/>
      <c r="DK407" s="477"/>
      <c r="DL407" s="477"/>
      <c r="DM407" s="477"/>
      <c r="DP407" s="476"/>
      <c r="DQ407" s="476"/>
      <c r="DR407" s="492"/>
      <c r="DS407" s="476"/>
      <c r="DT407" s="476"/>
      <c r="DV407" s="492"/>
      <c r="DW407" s="492"/>
      <c r="DX407" s="492"/>
      <c r="DY407" s="492"/>
      <c r="DZ407" s="492"/>
      <c r="EA407" s="492"/>
      <c r="EB407" s="492"/>
      <c r="EE407" s="477"/>
      <c r="EF407" s="477"/>
      <c r="EG407" s="477"/>
      <c r="EH407" s="477"/>
      <c r="EI407" s="477"/>
      <c r="EJ407" s="477"/>
      <c r="EK407" s="477"/>
      <c r="EL407" s="477"/>
      <c r="EM407" s="477"/>
      <c r="EN407" s="477"/>
      <c r="EO407" s="477"/>
      <c r="EP407" s="477"/>
      <c r="EQ407" s="477"/>
      <c r="ER407" s="477"/>
      <c r="ES407" s="477"/>
      <c r="ET407" s="477"/>
      <c r="EU407" s="493"/>
      <c r="EV407" s="494"/>
      <c r="EW407" s="494"/>
      <c r="EX407" s="495"/>
      <c r="EY407" s="494"/>
      <c r="EZ407" s="494"/>
      <c r="FA407" s="494"/>
      <c r="FB407" s="494"/>
      <c r="FC407" s="494"/>
      <c r="FK407" s="514"/>
      <c r="FL407" s="514"/>
      <c r="FM407" s="514"/>
      <c r="FN407" s="514"/>
      <c r="FO407" s="514"/>
      <c r="FP407" s="514"/>
      <c r="FQ407" s="514"/>
      <c r="FR407" s="514"/>
      <c r="FS407" s="514"/>
      <c r="FT407" s="514"/>
      <c r="FU407" s="514"/>
      <c r="FV407" s="514"/>
      <c r="FW407" s="514"/>
      <c r="FX407" s="514"/>
      <c r="FY407" s="514"/>
      <c r="FZ407" s="514"/>
      <c r="GA407" s="514"/>
      <c r="GB407" s="514"/>
      <c r="GC407" s="514"/>
      <c r="GD407" s="514"/>
      <c r="GE407" s="514"/>
      <c r="GF407" s="514"/>
      <c r="GG407" s="514"/>
      <c r="GH407" s="514"/>
      <c r="GI407" s="514"/>
      <c r="GJ407" s="514"/>
      <c r="GK407" s="514"/>
      <c r="GL407" s="514"/>
      <c r="GM407" s="514"/>
      <c r="GN407" s="514"/>
      <c r="GO407" s="514"/>
      <c r="GP407" s="514"/>
      <c r="GQ407" s="514"/>
      <c r="GR407" s="514"/>
      <c r="GS407" s="514"/>
      <c r="GT407" s="514"/>
      <c r="GU407" s="514"/>
      <c r="GV407" s="514"/>
      <c r="GW407" s="514"/>
      <c r="GX407" s="514"/>
      <c r="GY407" s="514"/>
      <c r="GZ407" s="514"/>
      <c r="HA407" s="514"/>
      <c r="HB407" s="514"/>
      <c r="HC407" s="514"/>
      <c r="HD407" s="514"/>
      <c r="HE407" s="514"/>
      <c r="HF407" s="514"/>
      <c r="HG407" s="514"/>
      <c r="HH407" s="514"/>
      <c r="HI407" s="514"/>
      <c r="HJ407" s="514"/>
      <c r="HK407" s="514"/>
      <c r="HL407" s="514"/>
      <c r="HM407" s="514"/>
      <c r="HN407" s="514"/>
      <c r="HO407" s="514"/>
      <c r="HP407" s="514"/>
      <c r="HQ407" s="514"/>
      <c r="HR407" s="514"/>
      <c r="HS407" s="514"/>
      <c r="HT407" s="514"/>
      <c r="HU407" s="514"/>
      <c r="HV407" s="514"/>
      <c r="HW407" s="514"/>
      <c r="HX407" s="514"/>
      <c r="HY407" s="514"/>
      <c r="HZ407" s="514"/>
      <c r="IA407" s="514"/>
      <c r="IB407" s="514"/>
      <c r="IC407" s="514"/>
      <c r="ID407" s="514"/>
      <c r="IE407" s="514"/>
      <c r="IF407" s="514"/>
      <c r="IG407" s="514"/>
      <c r="IH407" s="514"/>
      <c r="II407" s="514"/>
      <c r="IJ407" s="514"/>
      <c r="IK407" s="514"/>
      <c r="IL407" s="514"/>
      <c r="IM407" s="514"/>
      <c r="IN407" s="514"/>
      <c r="IO407" s="514"/>
      <c r="IP407" s="514"/>
      <c r="IQ407" s="514"/>
      <c r="IR407" s="514"/>
      <c r="IS407" s="514"/>
      <c r="IT407" s="514"/>
      <c r="IU407" s="514"/>
      <c r="IV407" s="514"/>
      <c r="IW407" s="514"/>
      <c r="IX407" s="514"/>
      <c r="IY407" s="514"/>
      <c r="IZ407" s="514"/>
      <c r="JA407" s="514"/>
      <c r="JB407" s="514"/>
      <c r="JC407" s="514"/>
      <c r="JD407" s="514"/>
      <c r="JE407" s="514"/>
      <c r="JF407" s="514"/>
      <c r="JG407" s="514"/>
      <c r="JH407" s="514"/>
      <c r="JI407" s="514"/>
      <c r="JJ407" s="514"/>
      <c r="JK407" s="514"/>
      <c r="JL407" s="514"/>
      <c r="JM407" s="514"/>
      <c r="JN407" s="514"/>
      <c r="JO407" s="514"/>
      <c r="JP407" s="514"/>
      <c r="JQ407" s="514"/>
      <c r="JR407" s="514"/>
      <c r="JS407" s="514"/>
      <c r="JT407" s="514"/>
      <c r="JU407" s="514"/>
      <c r="JV407" s="514"/>
      <c r="JW407" s="514"/>
      <c r="JX407" s="514"/>
      <c r="JY407" s="514"/>
      <c r="JZ407" s="514"/>
      <c r="KA407" s="514"/>
      <c r="KB407" s="514"/>
      <c r="KC407" s="514"/>
      <c r="KD407" s="514"/>
      <c r="KE407" s="514"/>
      <c r="KF407" s="514"/>
      <c r="KG407" s="514"/>
      <c r="KH407" s="514"/>
      <c r="KI407" s="514"/>
      <c r="KJ407" s="514"/>
      <c r="KK407" s="514"/>
      <c r="KL407" s="514"/>
      <c r="KM407" s="514"/>
      <c r="KN407" s="514"/>
      <c r="KO407" s="514"/>
      <c r="KP407" s="514"/>
      <c r="KQ407" s="514"/>
      <c r="KR407" s="514"/>
      <c r="KS407" s="514"/>
      <c r="KT407" s="514"/>
      <c r="KU407" s="514"/>
      <c r="KV407" s="514"/>
      <c r="KW407" s="514"/>
      <c r="KX407" s="514"/>
      <c r="KY407" s="514"/>
      <c r="KZ407" s="514"/>
      <c r="LA407" s="514"/>
      <c r="LB407" s="514"/>
      <c r="LC407" s="514"/>
      <c r="LD407" s="514"/>
      <c r="LE407" s="514"/>
      <c r="LF407" s="514"/>
      <c r="LG407" s="514"/>
      <c r="LH407" s="514"/>
      <c r="LI407" s="514"/>
      <c r="LJ407" s="514"/>
      <c r="LK407" s="514"/>
      <c r="LL407" s="514"/>
      <c r="LM407" s="514"/>
      <c r="LN407" s="514"/>
      <c r="LO407" s="514"/>
      <c r="LP407" s="514"/>
      <c r="LQ407" s="514"/>
      <c r="LR407" s="514"/>
      <c r="LS407" s="514"/>
      <c r="LT407" s="514"/>
      <c r="LU407" s="514"/>
      <c r="LV407" s="514"/>
      <c r="LW407" s="514"/>
      <c r="LX407" s="514"/>
      <c r="LY407" s="514"/>
      <c r="LZ407" s="514"/>
      <c r="MA407" s="514"/>
      <c r="MB407" s="514"/>
      <c r="MC407" s="514"/>
      <c r="MD407" s="514"/>
      <c r="ME407" s="514"/>
      <c r="MF407" s="514"/>
      <c r="MG407" s="514"/>
      <c r="MH407" s="514"/>
      <c r="MI407" s="514"/>
      <c r="MJ407" s="514"/>
      <c r="MK407" s="514"/>
      <c r="ML407" s="514"/>
      <c r="MM407" s="514"/>
      <c r="MN407" s="514"/>
      <c r="MO407" s="514"/>
      <c r="MP407" s="514"/>
      <c r="MQ407" s="514"/>
      <c r="MR407" s="514"/>
      <c r="MS407" s="514"/>
      <c r="MT407" s="514"/>
      <c r="MU407" s="514"/>
      <c r="MV407" s="514"/>
      <c r="MW407" s="514"/>
      <c r="MX407" s="514"/>
      <c r="MY407" s="514"/>
      <c r="MZ407" s="514"/>
      <c r="NA407" s="514"/>
      <c r="NB407" s="514"/>
      <c r="NC407" s="514"/>
      <c r="ND407" s="514"/>
      <c r="NE407" s="514"/>
      <c r="NF407" s="514"/>
      <c r="NG407" s="514"/>
      <c r="NH407" s="514"/>
      <c r="NI407" s="514"/>
      <c r="NJ407" s="514"/>
      <c r="NK407" s="514"/>
      <c r="NL407" s="514"/>
      <c r="NM407" s="514"/>
      <c r="NN407" s="514"/>
      <c r="NO407" s="514"/>
      <c r="NP407" s="514"/>
      <c r="NQ407" s="514"/>
      <c r="NR407" s="514"/>
      <c r="NS407" s="514"/>
      <c r="NT407" s="514"/>
      <c r="NU407" s="514"/>
      <c r="NV407" s="514"/>
      <c r="NW407" s="514"/>
      <c r="NX407" s="514"/>
      <c r="NY407" s="514"/>
      <c r="NZ407" s="514"/>
      <c r="OA407" s="514"/>
      <c r="OB407" s="514"/>
      <c r="OC407" s="514"/>
      <c r="OD407" s="514"/>
      <c r="OE407" s="514"/>
      <c r="OF407" s="514"/>
      <c r="OG407" s="514"/>
      <c r="OH407" s="514"/>
      <c r="OI407" s="514"/>
      <c r="OJ407" s="514"/>
      <c r="OK407" s="514"/>
      <c r="OL407" s="514"/>
      <c r="OM407" s="514"/>
      <c r="ON407" s="514"/>
      <c r="OO407" s="514"/>
      <c r="OP407" s="514"/>
      <c r="OQ407" s="514"/>
      <c r="OR407" s="514"/>
      <c r="OS407" s="514"/>
      <c r="OT407" s="514"/>
      <c r="OU407" s="514"/>
      <c r="OV407" s="514"/>
      <c r="OW407" s="514"/>
      <c r="OX407" s="514"/>
      <c r="OY407" s="514"/>
      <c r="OZ407" s="514"/>
      <c r="PA407" s="514"/>
      <c r="PB407" s="514"/>
      <c r="PC407" s="514"/>
      <c r="PD407" s="514"/>
      <c r="PE407" s="514"/>
      <c r="PF407" s="514"/>
      <c r="PG407" s="514"/>
      <c r="PH407" s="514"/>
      <c r="PI407" s="514"/>
      <c r="PJ407" s="514"/>
      <c r="PK407" s="514"/>
      <c r="PL407" s="514"/>
      <c r="PM407" s="514"/>
      <c r="PN407" s="514"/>
      <c r="PO407" s="514"/>
      <c r="PP407" s="514"/>
      <c r="PQ407" s="514"/>
      <c r="PR407" s="514"/>
      <c r="PS407" s="514"/>
      <c r="PT407" s="514"/>
      <c r="PU407" s="514"/>
      <c r="PV407" s="514"/>
      <c r="PW407" s="514"/>
      <c r="PX407" s="514"/>
      <c r="PY407" s="514"/>
      <c r="PZ407" s="514"/>
      <c r="QA407" s="514"/>
      <c r="QB407" s="514"/>
      <c r="QC407" s="514"/>
      <c r="QD407" s="514"/>
      <c r="QE407" s="514"/>
      <c r="QF407" s="514"/>
      <c r="QG407" s="514"/>
      <c r="QH407" s="514"/>
      <c r="QI407" s="514"/>
      <c r="QJ407" s="514"/>
      <c r="QK407" s="514"/>
      <c r="QL407" s="514"/>
      <c r="QM407" s="514"/>
      <c r="QN407" s="514"/>
      <c r="QO407" s="514"/>
      <c r="QP407" s="514"/>
      <c r="QQ407" s="514"/>
      <c r="QR407" s="514"/>
      <c r="QS407" s="514"/>
      <c r="QT407" s="514"/>
      <c r="QU407" s="514"/>
      <c r="QV407" s="514"/>
      <c r="QW407" s="514"/>
      <c r="QX407" s="514"/>
      <c r="QY407" s="514"/>
      <c r="QZ407" s="514"/>
      <c r="RA407" s="514"/>
      <c r="RB407" s="514"/>
      <c r="RC407" s="514"/>
      <c r="RD407" s="514"/>
      <c r="RE407" s="514"/>
      <c r="RF407" s="514"/>
      <c r="RG407" s="514"/>
      <c r="RH407" s="514"/>
      <c r="RI407" s="514"/>
      <c r="RJ407" s="514"/>
      <c r="RK407" s="514"/>
      <c r="RL407" s="514"/>
      <c r="RM407" s="514"/>
      <c r="RN407" s="514"/>
      <c r="RO407" s="514"/>
      <c r="RP407" s="514"/>
      <c r="RQ407" s="514"/>
      <c r="RR407" s="514"/>
      <c r="RS407" s="514"/>
      <c r="RT407" s="514"/>
      <c r="RU407" s="514"/>
      <c r="RV407" s="514"/>
      <c r="RW407" s="514"/>
      <c r="RX407" s="514"/>
      <c r="RY407" s="514"/>
      <c r="RZ407" s="514"/>
      <c r="SA407" s="514"/>
      <c r="SB407" s="514"/>
      <c r="SC407" s="514"/>
      <c r="SD407" s="514"/>
      <c r="SE407" s="514"/>
      <c r="SF407" s="514"/>
      <c r="SG407" s="514"/>
      <c r="SH407" s="514"/>
      <c r="SI407" s="514"/>
      <c r="SJ407" s="514"/>
      <c r="SK407" s="514"/>
      <c r="SL407" s="514"/>
      <c r="SM407" s="514"/>
      <c r="SN407" s="514"/>
      <c r="SO407" s="514"/>
      <c r="SP407" s="514"/>
      <c r="SQ407" s="514"/>
      <c r="SR407" s="514"/>
      <c r="SS407" s="514"/>
      <c r="ST407" s="514"/>
      <c r="SU407" s="514"/>
      <c r="SV407" s="514"/>
      <c r="SW407" s="514"/>
      <c r="SX407" s="514"/>
      <c r="SY407" s="514"/>
      <c r="SZ407" s="514"/>
      <c r="TA407" s="514"/>
      <c r="TB407" s="514"/>
      <c r="TC407" s="514"/>
      <c r="TD407" s="514"/>
      <c r="TE407" s="514"/>
      <c r="TF407" s="514"/>
      <c r="TG407" s="514"/>
      <c r="TH407" s="514"/>
      <c r="TI407" s="514"/>
      <c r="TJ407" s="514"/>
      <c r="TK407" s="514"/>
      <c r="TL407" s="514"/>
      <c r="TM407" s="514"/>
      <c r="TN407" s="514"/>
      <c r="TO407" s="514"/>
      <c r="TP407" s="514"/>
      <c r="TQ407" s="514"/>
      <c r="TR407" s="514"/>
      <c r="TS407" s="514"/>
      <c r="TT407" s="514"/>
      <c r="TU407" s="514"/>
      <c r="TV407" s="514"/>
      <c r="TW407" s="514"/>
      <c r="TX407" s="514"/>
      <c r="TY407" s="514"/>
      <c r="TZ407" s="514"/>
      <c r="UA407" s="514"/>
      <c r="UB407" s="514"/>
      <c r="UC407" s="514"/>
      <c r="UD407" s="514"/>
      <c r="UE407" s="514"/>
      <c r="UF407" s="514"/>
      <c r="UG407" s="514"/>
      <c r="UH407" s="514"/>
      <c r="UI407" s="514"/>
      <c r="UJ407" s="514"/>
      <c r="UK407" s="514"/>
      <c r="UL407" s="514"/>
      <c r="UM407" s="514"/>
      <c r="UN407" s="514"/>
      <c r="UO407" s="514"/>
      <c r="UP407" s="514"/>
      <c r="UQ407" s="514"/>
      <c r="UR407" s="514"/>
      <c r="US407" s="514"/>
      <c r="UT407" s="514"/>
      <c r="UU407" s="514"/>
      <c r="UV407" s="514"/>
      <c r="UW407" s="514"/>
      <c r="UX407" s="514"/>
      <c r="UY407" s="514"/>
      <c r="UZ407" s="514"/>
      <c r="VA407" s="514"/>
      <c r="VB407" s="514"/>
      <c r="VC407" s="514"/>
      <c r="VD407" s="514"/>
      <c r="VE407" s="514"/>
      <c r="VF407" s="514"/>
      <c r="VG407" s="514"/>
      <c r="VH407" s="514"/>
      <c r="VI407" s="514"/>
      <c r="VJ407" s="514"/>
      <c r="VK407" s="514"/>
      <c r="VL407" s="514"/>
      <c r="VM407" s="514"/>
      <c r="VN407" s="514"/>
      <c r="VO407" s="514"/>
      <c r="VP407" s="514"/>
      <c r="VQ407" s="514"/>
      <c r="VR407" s="514"/>
      <c r="VS407" s="514"/>
      <c r="VT407" s="514"/>
      <c r="VU407" s="514"/>
      <c r="VV407" s="514"/>
      <c r="VW407" s="514"/>
      <c r="VX407" s="514"/>
      <c r="VY407" s="514"/>
      <c r="VZ407" s="514"/>
      <c r="WA407" s="514"/>
      <c r="WB407" s="514"/>
      <c r="WC407" s="514"/>
      <c r="WD407" s="514"/>
      <c r="WE407" s="514"/>
      <c r="WF407" s="514"/>
      <c r="WG407" s="514"/>
      <c r="WH407" s="514"/>
      <c r="WI407" s="514"/>
      <c r="WJ407" s="514"/>
      <c r="WK407" s="514"/>
      <c r="WL407" s="514"/>
      <c r="WM407" s="514"/>
      <c r="WN407" s="514"/>
      <c r="WO407" s="514"/>
      <c r="WP407" s="514"/>
      <c r="WQ407" s="514"/>
      <c r="WR407" s="514"/>
      <c r="WS407" s="514"/>
      <c r="WT407" s="514"/>
      <c r="WU407" s="514"/>
      <c r="WV407" s="514"/>
      <c r="WW407" s="514"/>
      <c r="WX407" s="514"/>
      <c r="WY407" s="514"/>
      <c r="WZ407" s="514"/>
      <c r="XA407" s="514"/>
      <c r="XB407" s="514"/>
      <c r="XC407" s="514"/>
      <c r="XD407" s="514"/>
      <c r="XE407" s="514"/>
      <c r="XF407" s="514"/>
      <c r="XG407" s="514"/>
      <c r="XH407" s="514"/>
      <c r="XI407" s="514"/>
      <c r="XJ407" s="514"/>
      <c r="XK407" s="514"/>
      <c r="XL407" s="514"/>
      <c r="XM407" s="514"/>
      <c r="XN407" s="514"/>
      <c r="XO407" s="514"/>
      <c r="XP407" s="514"/>
      <c r="XQ407" s="514"/>
      <c r="XR407" s="514"/>
      <c r="XS407" s="514"/>
      <c r="XT407" s="514"/>
      <c r="XU407" s="514"/>
      <c r="XV407" s="514"/>
      <c r="XW407" s="514"/>
      <c r="XX407" s="514"/>
      <c r="XY407" s="514"/>
      <c r="XZ407" s="514"/>
      <c r="YA407" s="514"/>
      <c r="YB407" s="514"/>
      <c r="YC407" s="514"/>
      <c r="YD407" s="514"/>
      <c r="YE407" s="514"/>
      <c r="YF407" s="514"/>
      <c r="YG407" s="514"/>
      <c r="YH407" s="514"/>
      <c r="YI407" s="514"/>
      <c r="YJ407" s="514"/>
      <c r="YK407" s="514"/>
      <c r="YL407" s="514"/>
      <c r="YM407" s="514"/>
      <c r="YN407" s="514"/>
      <c r="YO407" s="514"/>
      <c r="YP407" s="514"/>
      <c r="YQ407" s="514"/>
      <c r="YR407" s="514"/>
      <c r="YS407" s="514"/>
      <c r="YT407" s="514"/>
      <c r="YU407" s="514"/>
      <c r="YV407" s="514"/>
      <c r="YW407" s="514"/>
      <c r="YX407" s="514"/>
      <c r="YY407" s="514"/>
      <c r="YZ407" s="514"/>
      <c r="ZA407" s="514"/>
      <c r="ZB407" s="514"/>
      <c r="ZC407" s="514"/>
      <c r="ZD407" s="514"/>
      <c r="ZE407" s="514"/>
      <c r="ZF407" s="514"/>
      <c r="ZG407" s="514"/>
      <c r="ZH407" s="514"/>
      <c r="ZI407" s="514"/>
      <c r="ZJ407" s="514"/>
      <c r="ZK407" s="514"/>
      <c r="ZL407" s="514"/>
      <c r="ZM407" s="514"/>
      <c r="ZN407" s="514"/>
      <c r="ZO407" s="514"/>
      <c r="ZP407" s="514"/>
      <c r="ZQ407" s="514"/>
      <c r="ZR407" s="514"/>
      <c r="ZS407" s="514"/>
      <c r="ZT407" s="514"/>
      <c r="ZU407" s="514"/>
      <c r="ZV407" s="514"/>
      <c r="ZW407" s="514"/>
      <c r="ZX407" s="514"/>
      <c r="ZY407" s="514"/>
      <c r="ZZ407" s="514"/>
      <c r="AAA407" s="514"/>
      <c r="AAB407" s="514"/>
      <c r="AAC407" s="514"/>
      <c r="AAD407" s="514"/>
      <c r="AAE407" s="514"/>
      <c r="AAF407" s="514"/>
      <c r="AAG407" s="514"/>
      <c r="AAH407" s="514"/>
      <c r="AAI407" s="514"/>
      <c r="AAJ407" s="514"/>
      <c r="AAK407" s="514"/>
      <c r="AAL407" s="514"/>
      <c r="AAM407" s="514"/>
      <c r="AAN407" s="514"/>
      <c r="AAO407" s="514"/>
      <c r="AAP407" s="514"/>
      <c r="AAQ407" s="514"/>
      <c r="AAR407" s="514"/>
      <c r="AAS407" s="514"/>
      <c r="AAT407" s="514"/>
      <c r="AAU407" s="514"/>
      <c r="AAV407" s="514"/>
      <c r="AAW407" s="514"/>
      <c r="AAX407" s="514"/>
      <c r="AAY407" s="514"/>
      <c r="AAZ407" s="514"/>
      <c r="ABA407" s="514"/>
      <c r="ABB407" s="514"/>
      <c r="ABC407" s="514"/>
      <c r="ABD407" s="514"/>
      <c r="ABE407" s="514"/>
      <c r="ABF407" s="514"/>
      <c r="ABG407" s="514"/>
      <c r="ABH407" s="514"/>
      <c r="ABI407" s="514"/>
      <c r="ABJ407" s="514"/>
      <c r="ABK407" s="514"/>
      <c r="ABL407" s="514"/>
      <c r="ABM407" s="514"/>
      <c r="ABN407" s="514"/>
      <c r="ABO407" s="514"/>
      <c r="ABP407" s="514"/>
      <c r="ABQ407" s="514"/>
      <c r="ABR407" s="514"/>
      <c r="ABS407" s="514"/>
      <c r="ABT407" s="514"/>
      <c r="ABU407" s="514"/>
      <c r="ABV407" s="514"/>
      <c r="ABW407" s="514"/>
      <c r="ABX407" s="514"/>
      <c r="ABY407" s="514"/>
      <c r="ABZ407" s="514"/>
      <c r="ACA407" s="514"/>
      <c r="ACB407" s="514"/>
      <c r="ACC407" s="514"/>
      <c r="ACD407" s="514"/>
      <c r="ACE407" s="514"/>
      <c r="ACF407" s="514"/>
      <c r="ACG407" s="514"/>
      <c r="ACH407" s="514"/>
      <c r="ACI407" s="514"/>
      <c r="ACJ407" s="514"/>
      <c r="ACK407" s="514"/>
      <c r="ACL407" s="514"/>
      <c r="ACM407" s="514"/>
      <c r="ACN407" s="514"/>
      <c r="ACO407" s="514"/>
      <c r="ACP407" s="514"/>
      <c r="ACQ407" s="514"/>
      <c r="ACR407" s="514"/>
      <c r="ACS407" s="514"/>
      <c r="ACT407" s="514"/>
      <c r="ACU407" s="514"/>
      <c r="ACV407" s="514"/>
      <c r="ACW407" s="514"/>
      <c r="ACX407" s="514"/>
      <c r="ACY407" s="514"/>
      <c r="ACZ407" s="514"/>
      <c r="ADA407" s="514"/>
      <c r="ADB407" s="514"/>
      <c r="ADC407" s="514"/>
      <c r="ADD407" s="514"/>
      <c r="ADE407" s="514"/>
      <c r="ADF407" s="514"/>
      <c r="ADG407" s="514"/>
      <c r="ADH407" s="514"/>
      <c r="ADI407" s="514"/>
      <c r="ADJ407" s="514"/>
      <c r="ADK407" s="514"/>
      <c r="ADL407" s="514"/>
      <c r="ADM407" s="514"/>
      <c r="ADN407" s="514"/>
      <c r="ADO407" s="514"/>
      <c r="ADP407" s="514"/>
      <c r="ADQ407" s="514"/>
      <c r="ADR407" s="514"/>
      <c r="ADS407" s="514"/>
      <c r="ADT407" s="514"/>
      <c r="ADU407" s="514"/>
      <c r="ADV407" s="514"/>
      <c r="ADW407" s="514"/>
      <c r="ADX407" s="514"/>
      <c r="ADY407" s="514"/>
      <c r="ADZ407" s="514"/>
      <c r="AEA407" s="514"/>
      <c r="AEB407" s="514"/>
      <c r="AEC407" s="514"/>
      <c r="AED407" s="514"/>
      <c r="AEE407" s="514"/>
      <c r="AEF407" s="514"/>
      <c r="AEG407" s="514"/>
      <c r="AEH407" s="514"/>
      <c r="AEI407" s="514"/>
      <c r="AEJ407" s="514"/>
      <c r="AEK407" s="514"/>
      <c r="AEL407" s="514"/>
      <c r="AEM407" s="514"/>
      <c r="AEN407" s="514"/>
      <c r="AEO407" s="514"/>
      <c r="AEP407" s="514"/>
      <c r="AEQ407" s="514"/>
      <c r="AER407" s="514"/>
      <c r="AES407" s="514"/>
      <c r="AET407" s="514"/>
      <c r="AEU407" s="514"/>
      <c r="AEV407" s="514"/>
      <c r="AEW407" s="514"/>
      <c r="AEX407" s="514"/>
      <c r="AEY407" s="514"/>
      <c r="AEZ407" s="514"/>
      <c r="AFA407" s="514"/>
      <c r="AFB407" s="514"/>
      <c r="AFC407" s="514"/>
      <c r="AFD407" s="514"/>
      <c r="AFE407" s="514"/>
      <c r="AFF407" s="514"/>
      <c r="AFG407" s="514"/>
      <c r="AFH407" s="514"/>
      <c r="AFI407" s="514"/>
      <c r="AFJ407" s="514"/>
      <c r="AFK407" s="514"/>
      <c r="AFL407" s="514"/>
      <c r="AFM407" s="514"/>
      <c r="AFN407" s="514"/>
      <c r="AFO407" s="514"/>
      <c r="AFP407" s="514"/>
      <c r="AFQ407" s="514"/>
      <c r="AFR407" s="514"/>
      <c r="AFS407" s="514"/>
      <c r="AFT407" s="514"/>
      <c r="AFU407" s="514"/>
      <c r="AFV407" s="514"/>
      <c r="AFW407" s="514"/>
      <c r="AFX407" s="514"/>
      <c r="AFY407" s="514"/>
      <c r="AFZ407" s="514"/>
      <c r="AGA407" s="514"/>
      <c r="AGB407" s="514"/>
      <c r="AGC407" s="514"/>
      <c r="AGD407" s="514"/>
      <c r="AGE407" s="514"/>
      <c r="AGF407" s="514"/>
      <c r="AGG407" s="514"/>
      <c r="AGH407" s="514"/>
      <c r="AGI407" s="514"/>
      <c r="AGJ407" s="514"/>
      <c r="AGK407" s="514"/>
      <c r="AGL407" s="514"/>
      <c r="AGM407" s="514"/>
      <c r="AGN407" s="514"/>
      <c r="AGO407" s="514"/>
      <c r="AGP407" s="514"/>
      <c r="AGQ407" s="514"/>
      <c r="AGR407" s="514"/>
      <c r="AGS407" s="514"/>
      <c r="AGT407" s="514"/>
      <c r="AGU407" s="514"/>
      <c r="AGV407" s="514"/>
      <c r="AGW407" s="514"/>
      <c r="AGX407" s="514"/>
      <c r="AGY407" s="514"/>
      <c r="AGZ407" s="514"/>
      <c r="AHA407" s="514"/>
      <c r="AHB407" s="514"/>
      <c r="AHC407" s="514"/>
      <c r="AHD407" s="514"/>
      <c r="AHE407" s="514"/>
      <c r="AHF407" s="514"/>
      <c r="AHG407" s="514"/>
      <c r="AHH407" s="514"/>
      <c r="AHI407" s="514"/>
      <c r="AHJ407" s="514"/>
      <c r="AHK407" s="514"/>
      <c r="AHL407" s="514"/>
      <c r="AHM407" s="514"/>
      <c r="AHN407" s="514"/>
      <c r="AHO407" s="514"/>
      <c r="AHP407" s="514"/>
      <c r="AHQ407" s="514"/>
      <c r="AHR407" s="514"/>
      <c r="AHS407" s="514"/>
      <c r="AHT407" s="514"/>
      <c r="AHU407" s="514"/>
      <c r="AHV407" s="514"/>
      <c r="AHW407" s="514"/>
      <c r="AHX407" s="514"/>
      <c r="AHY407" s="514"/>
      <c r="AHZ407" s="514"/>
      <c r="AIA407" s="514"/>
      <c r="AIB407" s="514"/>
      <c r="AIC407" s="514"/>
      <c r="AID407" s="514"/>
      <c r="AIE407" s="514"/>
      <c r="AIF407" s="514"/>
      <c r="AIG407" s="514"/>
      <c r="AIH407" s="514"/>
      <c r="AII407" s="514"/>
      <c r="AIJ407" s="514"/>
      <c r="AIK407" s="514"/>
      <c r="AIL407" s="514"/>
      <c r="AIM407" s="514"/>
      <c r="AIN407" s="514"/>
      <c r="AIO407" s="514"/>
      <c r="AIP407" s="514"/>
      <c r="AIQ407" s="514"/>
      <c r="AIR407" s="514"/>
      <c r="AIS407" s="514"/>
      <c r="AIT407" s="514"/>
      <c r="AIU407" s="514"/>
      <c r="AIV407" s="514"/>
      <c r="AIW407" s="514"/>
      <c r="AIX407" s="514"/>
      <c r="AIY407" s="514"/>
      <c r="AIZ407" s="514"/>
      <c r="AJA407" s="514"/>
      <c r="AJB407" s="514"/>
      <c r="AJC407" s="514"/>
      <c r="AJD407" s="514"/>
      <c r="AJE407" s="514"/>
      <c r="AJF407" s="514"/>
      <c r="AJG407" s="514"/>
      <c r="AJH407" s="514"/>
      <c r="AJI407" s="514"/>
      <c r="AJJ407" s="514"/>
      <c r="AJK407" s="514"/>
      <c r="AJL407" s="514"/>
      <c r="AJM407" s="514"/>
      <c r="AJN407" s="514"/>
      <c r="AJO407" s="514"/>
      <c r="AJP407" s="514"/>
      <c r="AJQ407" s="514"/>
      <c r="AJR407" s="514"/>
      <c r="AJS407" s="514"/>
      <c r="AJT407" s="514"/>
      <c r="AJU407" s="514"/>
      <c r="AJV407" s="514"/>
      <c r="AJW407" s="514"/>
      <c r="AJX407" s="514"/>
      <c r="AJY407" s="514"/>
      <c r="AJZ407" s="514"/>
      <c r="AKA407" s="514"/>
      <c r="AKB407" s="514"/>
      <c r="AKC407" s="514"/>
      <c r="AKD407" s="514"/>
      <c r="AKE407" s="514"/>
      <c r="AKF407" s="514"/>
      <c r="AKG407" s="514"/>
      <c r="AKH407" s="514"/>
      <c r="AKI407" s="514"/>
      <c r="AKJ407" s="514"/>
      <c r="AKK407" s="514"/>
      <c r="AKL407" s="514"/>
      <c r="AKM407" s="514"/>
      <c r="AKN407" s="514"/>
      <c r="AKO407" s="514"/>
      <c r="AKP407" s="514"/>
      <c r="AKQ407" s="514"/>
      <c r="AKR407" s="514"/>
      <c r="AKS407" s="514"/>
      <c r="AKT407" s="514"/>
      <c r="AKU407" s="514"/>
      <c r="AKV407" s="514"/>
      <c r="AKW407" s="514"/>
      <c r="AKX407" s="514"/>
      <c r="AKY407" s="514"/>
      <c r="AKZ407" s="514"/>
      <c r="ALA407" s="514"/>
      <c r="ALB407" s="514"/>
      <c r="ALC407" s="514"/>
      <c r="ALD407" s="514"/>
      <c r="ALE407" s="514"/>
      <c r="ALF407" s="514"/>
      <c r="ALG407" s="514"/>
      <c r="ALH407" s="514"/>
      <c r="ALI407" s="514"/>
      <c r="ALJ407" s="514"/>
      <c r="ALK407" s="514"/>
      <c r="ALL407" s="514"/>
      <c r="ALM407" s="514"/>
      <c r="ALN407" s="514"/>
      <c r="ALO407" s="514"/>
      <c r="ALP407" s="514"/>
      <c r="ALQ407" s="514"/>
      <c r="ALR407" s="514"/>
      <c r="ALS407" s="514"/>
      <c r="ALT407" s="514"/>
      <c r="ALU407" s="514"/>
      <c r="ALV407" s="514"/>
      <c r="ALW407" s="514"/>
      <c r="ALX407" s="514"/>
      <c r="ALY407" s="514"/>
      <c r="ALZ407" s="514"/>
      <c r="AMA407" s="514"/>
      <c r="AMB407" s="514"/>
      <c r="AMC407" s="514"/>
      <c r="AMD407" s="514"/>
      <c r="AME407" s="514"/>
      <c r="AMF407" s="514"/>
      <c r="AMG407" s="514"/>
      <c r="AMH407" s="514"/>
      <c r="AMI407" s="514"/>
      <c r="AMJ407" s="514"/>
      <c r="AMK407" s="514"/>
      <c r="AML407" s="514"/>
      <c r="AMM407" s="514"/>
      <c r="AMN407" s="514"/>
      <c r="AMO407" s="514"/>
      <c r="AMP407" s="514"/>
      <c r="AMQ407" s="514"/>
      <c r="AMR407" s="514"/>
      <c r="AMS407" s="514"/>
      <c r="AMT407" s="514"/>
      <c r="AMU407" s="514"/>
      <c r="AMV407" s="514"/>
      <c r="AMW407" s="514"/>
      <c r="AMX407" s="514"/>
      <c r="AMY407" s="514"/>
      <c r="AMZ407" s="514"/>
      <c r="ANA407" s="514"/>
      <c r="ANB407" s="514"/>
      <c r="ANC407" s="514"/>
      <c r="AND407" s="514"/>
      <c r="ANE407" s="514"/>
      <c r="ANF407" s="514"/>
      <c r="ANG407" s="514"/>
      <c r="ANH407" s="514"/>
      <c r="ANI407" s="514"/>
      <c r="ANJ407" s="514"/>
      <c r="ANK407" s="514"/>
      <c r="ANL407" s="514"/>
      <c r="ANM407" s="514"/>
      <c r="ANN407" s="514"/>
      <c r="ANO407" s="514"/>
      <c r="ANP407" s="514"/>
      <c r="ANQ407" s="514"/>
      <c r="ANR407" s="514"/>
      <c r="ANS407" s="514"/>
      <c r="ANT407" s="514"/>
      <c r="ANU407" s="514"/>
      <c r="ANV407" s="514"/>
      <c r="ANW407" s="514"/>
      <c r="ANX407" s="514"/>
      <c r="ANY407" s="514"/>
      <c r="ANZ407" s="514"/>
      <c r="AOA407" s="514"/>
      <c r="AOB407" s="514"/>
      <c r="AOC407" s="514"/>
      <c r="AOD407" s="514"/>
      <c r="AOE407" s="514"/>
      <c r="AOF407" s="514"/>
      <c r="AOG407" s="514"/>
      <c r="AOH407" s="514"/>
      <c r="AOI407" s="514"/>
      <c r="AOJ407" s="514"/>
      <c r="AOK407" s="514"/>
      <c r="AOL407" s="514"/>
      <c r="AOM407" s="514"/>
      <c r="AON407" s="514"/>
      <c r="AOO407" s="514"/>
      <c r="AOP407" s="514"/>
      <c r="AOQ407" s="514"/>
      <c r="AOR407" s="514"/>
      <c r="AOS407" s="514"/>
      <c r="AOT407" s="514"/>
      <c r="AOU407" s="514"/>
      <c r="AOV407" s="514"/>
      <c r="AOW407" s="514"/>
      <c r="AOX407" s="514"/>
      <c r="AOY407" s="514"/>
      <c r="AOZ407" s="514"/>
      <c r="APA407" s="514"/>
      <c r="APB407" s="514"/>
      <c r="APC407" s="514"/>
      <c r="APD407" s="514"/>
      <c r="APE407" s="514"/>
      <c r="APF407" s="514"/>
      <c r="APG407" s="514"/>
      <c r="APH407" s="514"/>
      <c r="API407" s="514"/>
      <c r="APJ407" s="514"/>
      <c r="APK407" s="514"/>
      <c r="APL407" s="514"/>
      <c r="APM407" s="514"/>
      <c r="APN407" s="514"/>
      <c r="APO407" s="514"/>
      <c r="APP407" s="514"/>
    </row>
    <row r="408" spans="1:1108" s="88" customFormat="1">
      <c r="A408" s="135"/>
      <c r="C408" s="472"/>
      <c r="D408" s="73"/>
      <c r="E408" s="73"/>
      <c r="F408" s="264"/>
      <c r="G408" s="73"/>
      <c r="H408" s="73"/>
      <c r="I408" s="73"/>
      <c r="J408" s="473"/>
      <c r="K408" s="474"/>
      <c r="L408" s="475"/>
      <c r="M408" s="476"/>
      <c r="N408" s="477"/>
      <c r="O408" s="478"/>
      <c r="P408" s="479"/>
      <c r="Q408" s="479"/>
      <c r="R408" s="479"/>
      <c r="S408" s="479"/>
      <c r="T408" s="479"/>
      <c r="U408" s="479"/>
      <c r="V408" s="479"/>
      <c r="W408" s="479"/>
      <c r="X408" s="479"/>
      <c r="Y408" s="479"/>
      <c r="Z408" s="479"/>
      <c r="AA408" s="479"/>
      <c r="AB408" s="479"/>
      <c r="AC408" s="479"/>
      <c r="AD408" s="479"/>
      <c r="AE408" s="479"/>
      <c r="AF408" s="480"/>
      <c r="AG408" s="481"/>
      <c r="AH408" s="481"/>
      <c r="AI408" s="479"/>
      <c r="AJ408" s="481"/>
      <c r="AK408" s="481"/>
      <c r="AL408" s="482"/>
      <c r="AM408" s="483"/>
      <c r="AN408" s="484"/>
      <c r="AO408" s="485"/>
      <c r="AP408" s="486"/>
      <c r="AQ408" s="485"/>
      <c r="AR408" s="485"/>
      <c r="AS408" s="485"/>
      <c r="AT408" s="477"/>
      <c r="AU408" s="477"/>
      <c r="AV408" s="477"/>
      <c r="AW408" s="477"/>
      <c r="AX408" s="477"/>
      <c r="AY408" s="477"/>
      <c r="AZ408" s="477"/>
      <c r="BA408" s="477"/>
      <c r="BB408" s="472"/>
      <c r="BC408" s="477"/>
      <c r="BD408" s="477"/>
      <c r="BE408" s="477"/>
      <c r="BF408" s="477"/>
      <c r="BG408" s="477"/>
      <c r="BH408" s="477"/>
      <c r="BI408" s="477"/>
      <c r="BJ408" s="477"/>
      <c r="BK408" s="477"/>
      <c r="BL408" s="477"/>
      <c r="BM408" s="477"/>
      <c r="BN408" s="477"/>
      <c r="BO408" s="477"/>
      <c r="BP408" s="477"/>
      <c r="BQ408" s="477"/>
      <c r="BR408" s="477"/>
      <c r="BS408" s="477"/>
      <c r="BT408" s="477"/>
      <c r="BU408" s="477"/>
      <c r="BV408" s="477"/>
      <c r="BW408" s="477"/>
      <c r="BX408" s="477"/>
      <c r="BY408" s="477"/>
      <c r="BZ408" s="477"/>
      <c r="CA408" s="477"/>
      <c r="CB408" s="477"/>
      <c r="CC408" s="477"/>
      <c r="CD408" s="477"/>
      <c r="CE408" s="477"/>
      <c r="CF408" s="477"/>
      <c r="CG408" s="477"/>
      <c r="CH408" s="477"/>
      <c r="CI408" s="477"/>
      <c r="CJ408" s="477"/>
      <c r="CK408" s="477"/>
      <c r="CL408" s="477"/>
      <c r="CM408" s="477"/>
      <c r="CN408" s="477"/>
      <c r="CO408" s="477"/>
      <c r="CP408" s="477"/>
      <c r="CQ408" s="477"/>
      <c r="CR408" s="477"/>
      <c r="CS408" s="477"/>
      <c r="CT408" s="477"/>
      <c r="CU408" s="477"/>
      <c r="CV408" s="477"/>
      <c r="CW408" s="475"/>
      <c r="CX408" s="487"/>
      <c r="CY408" s="475"/>
      <c r="CZ408" s="487"/>
      <c r="DA408" s="477"/>
      <c r="DB408" s="477"/>
      <c r="DC408" s="477"/>
      <c r="DD408" s="477"/>
      <c r="DE408" s="477"/>
      <c r="DF408" s="488"/>
      <c r="DG408" s="477"/>
      <c r="DH408" s="477"/>
      <c r="DI408" s="477"/>
      <c r="DJ408" s="477"/>
      <c r="DK408" s="477"/>
      <c r="DL408" s="477"/>
      <c r="DM408" s="477"/>
      <c r="DN408" s="489"/>
      <c r="DO408" s="489"/>
      <c r="DP408" s="490"/>
      <c r="DQ408" s="490"/>
      <c r="DR408" s="491"/>
      <c r="DS408" s="476"/>
      <c r="DT408" s="476"/>
      <c r="DV408" s="492"/>
      <c r="DW408" s="492"/>
      <c r="DX408" s="492"/>
      <c r="DY408" s="492"/>
      <c r="DZ408" s="492"/>
      <c r="EA408" s="492"/>
      <c r="EB408" s="492"/>
      <c r="EE408" s="477"/>
      <c r="EF408" s="477"/>
      <c r="EG408" s="477"/>
      <c r="EH408" s="477"/>
      <c r="EI408" s="477"/>
      <c r="EJ408" s="477"/>
      <c r="EK408" s="477"/>
      <c r="EL408" s="477"/>
      <c r="EM408" s="477"/>
      <c r="EN408" s="477"/>
      <c r="EO408" s="477"/>
      <c r="EP408" s="477"/>
      <c r="EQ408" s="477"/>
      <c r="ER408" s="477"/>
      <c r="ES408" s="477"/>
      <c r="ET408" s="477"/>
      <c r="EU408" s="493"/>
      <c r="EV408" s="494"/>
      <c r="EW408" s="494"/>
      <c r="EX408" s="495"/>
      <c r="EY408" s="494"/>
      <c r="EZ408" s="494"/>
      <c r="FA408" s="494"/>
      <c r="FB408" s="494"/>
      <c r="FC408" s="494"/>
    </row>
    <row r="409" spans="1:1108" s="88" customFormat="1">
      <c r="A409" s="135"/>
      <c r="C409" s="472"/>
      <c r="D409" s="73"/>
      <c r="E409" s="73"/>
      <c r="F409" s="264"/>
      <c r="G409" s="73"/>
      <c r="H409" s="73"/>
      <c r="I409" s="73"/>
      <c r="J409" s="500"/>
      <c r="K409" s="474"/>
      <c r="L409" s="477"/>
      <c r="M409" s="476"/>
      <c r="N409" s="477"/>
      <c r="O409" s="478"/>
      <c r="P409" s="479"/>
      <c r="Q409" s="479"/>
      <c r="R409" s="479"/>
      <c r="S409" s="479"/>
      <c r="T409" s="479"/>
      <c r="U409" s="479"/>
      <c r="V409" s="479"/>
      <c r="W409" s="479"/>
      <c r="X409" s="479"/>
      <c r="Y409" s="479"/>
      <c r="Z409" s="479"/>
      <c r="AA409" s="479"/>
      <c r="AB409" s="479"/>
      <c r="AC409" s="479"/>
      <c r="AD409" s="479"/>
      <c r="AE409" s="479"/>
      <c r="AF409" s="479"/>
      <c r="AG409" s="483"/>
      <c r="AH409" s="483"/>
      <c r="AI409" s="479"/>
      <c r="AJ409" s="483"/>
      <c r="AK409" s="483"/>
      <c r="AL409" s="478"/>
      <c r="AM409" s="483"/>
      <c r="AN409" s="484"/>
      <c r="AO409" s="485"/>
      <c r="AP409" s="485"/>
      <c r="AQ409" s="485"/>
      <c r="AR409" s="485"/>
      <c r="AS409" s="485"/>
      <c r="AT409" s="477"/>
      <c r="AU409" s="477"/>
      <c r="AV409" s="477"/>
      <c r="AW409" s="477"/>
      <c r="AX409" s="477"/>
      <c r="AY409" s="477"/>
      <c r="AZ409" s="477"/>
      <c r="BA409" s="477"/>
      <c r="BB409" s="472"/>
      <c r="BC409" s="477"/>
      <c r="BD409" s="477"/>
      <c r="BE409" s="477"/>
      <c r="BF409" s="477"/>
      <c r="BG409" s="477"/>
      <c r="BH409" s="477"/>
      <c r="BI409" s="477"/>
      <c r="BJ409" s="477"/>
      <c r="BK409" s="477"/>
      <c r="BL409" s="477"/>
      <c r="BM409" s="477"/>
      <c r="BN409" s="477"/>
      <c r="BO409" s="477"/>
      <c r="BP409" s="477"/>
      <c r="BQ409" s="477"/>
      <c r="BR409" s="477"/>
      <c r="BS409" s="477"/>
      <c r="BT409" s="477"/>
      <c r="BU409" s="477"/>
      <c r="BV409" s="477"/>
      <c r="BW409" s="477"/>
      <c r="BX409" s="477"/>
      <c r="BY409" s="477"/>
      <c r="BZ409" s="477"/>
      <c r="CA409" s="477"/>
      <c r="CB409" s="477"/>
      <c r="CC409" s="477"/>
      <c r="CD409" s="477"/>
      <c r="CE409" s="477"/>
      <c r="CF409" s="477"/>
      <c r="CG409" s="477"/>
      <c r="CH409" s="477"/>
      <c r="CI409" s="477"/>
      <c r="CJ409" s="477"/>
      <c r="CK409" s="477"/>
      <c r="CL409" s="477"/>
      <c r="CM409" s="477"/>
      <c r="CN409" s="477"/>
      <c r="CO409" s="477"/>
      <c r="CP409" s="477"/>
      <c r="CQ409" s="477"/>
      <c r="CR409" s="477"/>
      <c r="CS409" s="477"/>
      <c r="CT409" s="477"/>
      <c r="CU409" s="477"/>
      <c r="CV409" s="477"/>
      <c r="CW409" s="477"/>
      <c r="CX409" s="488"/>
      <c r="CY409" s="477"/>
      <c r="CZ409" s="488"/>
      <c r="DA409" s="477"/>
      <c r="DB409" s="477"/>
      <c r="DC409" s="477"/>
      <c r="DD409" s="477"/>
      <c r="DE409" s="477"/>
      <c r="DF409" s="488"/>
      <c r="DG409" s="477"/>
      <c r="DH409" s="477"/>
      <c r="DI409" s="477"/>
      <c r="DJ409" s="477"/>
      <c r="DK409" s="477"/>
      <c r="DL409" s="477"/>
      <c r="DM409" s="477"/>
      <c r="DP409" s="476"/>
      <c r="DQ409" s="476"/>
      <c r="DR409" s="492"/>
      <c r="DS409" s="476"/>
      <c r="DT409" s="476"/>
      <c r="DV409" s="492"/>
      <c r="DW409" s="492"/>
      <c r="DX409" s="492"/>
      <c r="DY409" s="492"/>
      <c r="DZ409" s="492"/>
      <c r="EA409" s="492"/>
      <c r="EB409" s="492"/>
      <c r="EE409" s="477"/>
      <c r="EF409" s="477"/>
      <c r="EG409" s="477"/>
      <c r="EH409" s="477"/>
      <c r="EI409" s="477"/>
      <c r="EJ409" s="477"/>
      <c r="EK409" s="477"/>
      <c r="EL409" s="477"/>
      <c r="EM409" s="477"/>
      <c r="EN409" s="477"/>
      <c r="EO409" s="477"/>
      <c r="EP409" s="477"/>
      <c r="EQ409" s="477"/>
      <c r="ER409" s="477"/>
      <c r="ES409" s="477"/>
      <c r="ET409" s="477"/>
      <c r="EU409" s="493"/>
      <c r="EV409" s="494"/>
      <c r="EW409" s="494"/>
      <c r="EX409" s="495"/>
      <c r="EY409" s="494"/>
      <c r="EZ409" s="494"/>
      <c r="FA409" s="494"/>
      <c r="FB409" s="494"/>
      <c r="FC409" s="494"/>
    </row>
    <row r="410" spans="1:1108" s="88" customFormat="1">
      <c r="A410" s="135"/>
      <c r="C410" s="472"/>
      <c r="D410" s="73"/>
      <c r="E410" s="73"/>
      <c r="F410" s="264"/>
      <c r="G410" s="73"/>
      <c r="H410" s="73"/>
      <c r="I410" s="73"/>
      <c r="J410" s="500"/>
      <c r="K410" s="474"/>
      <c r="L410" s="477"/>
      <c r="M410" s="476"/>
      <c r="N410" s="477"/>
      <c r="O410" s="478"/>
      <c r="P410" s="479"/>
      <c r="Q410" s="479"/>
      <c r="R410" s="479"/>
      <c r="S410" s="479"/>
      <c r="T410" s="479"/>
      <c r="U410" s="479"/>
      <c r="V410" s="479"/>
      <c r="W410" s="479"/>
      <c r="X410" s="479"/>
      <c r="Y410" s="479"/>
      <c r="Z410" s="479"/>
      <c r="AA410" s="479"/>
      <c r="AB410" s="479"/>
      <c r="AC410" s="479"/>
      <c r="AD410" s="479"/>
      <c r="AE410" s="479"/>
      <c r="AF410" s="479"/>
      <c r="AG410" s="483"/>
      <c r="AH410" s="483"/>
      <c r="AI410" s="479"/>
      <c r="AJ410" s="483"/>
      <c r="AK410" s="483"/>
      <c r="AL410" s="478"/>
      <c r="AM410" s="483"/>
      <c r="AN410" s="484"/>
      <c r="AO410" s="485"/>
      <c r="AP410" s="485"/>
      <c r="AQ410" s="485"/>
      <c r="AR410" s="485"/>
      <c r="AS410" s="485"/>
      <c r="AT410" s="477"/>
      <c r="AU410" s="477"/>
      <c r="AV410" s="477"/>
      <c r="AW410" s="477"/>
      <c r="AX410" s="477"/>
      <c r="AY410" s="477"/>
      <c r="AZ410" s="477"/>
      <c r="BA410" s="477"/>
      <c r="BB410" s="472"/>
      <c r="BC410" s="477"/>
      <c r="BD410" s="477"/>
      <c r="BE410" s="477"/>
      <c r="BF410" s="477"/>
      <c r="BG410" s="477"/>
      <c r="BH410" s="477"/>
      <c r="BI410" s="477"/>
      <c r="BJ410" s="477"/>
      <c r="BK410" s="477"/>
      <c r="BL410" s="477"/>
      <c r="BM410" s="477"/>
      <c r="BN410" s="477"/>
      <c r="BO410" s="477"/>
      <c r="BP410" s="477"/>
      <c r="BQ410" s="477"/>
      <c r="BR410" s="477"/>
      <c r="BS410" s="477"/>
      <c r="BT410" s="477"/>
      <c r="BU410" s="477"/>
      <c r="BV410" s="477"/>
      <c r="BW410" s="477"/>
      <c r="BX410" s="477"/>
      <c r="BY410" s="477"/>
      <c r="BZ410" s="477"/>
      <c r="CA410" s="477"/>
      <c r="CB410" s="477"/>
      <c r="CC410" s="477"/>
      <c r="CD410" s="477"/>
      <c r="CE410" s="477"/>
      <c r="CF410" s="477"/>
      <c r="CG410" s="477"/>
      <c r="CH410" s="477"/>
      <c r="CI410" s="477"/>
      <c r="CJ410" s="477"/>
      <c r="CK410" s="477"/>
      <c r="CL410" s="477"/>
      <c r="CM410" s="477"/>
      <c r="CN410" s="477"/>
      <c r="CO410" s="477"/>
      <c r="CP410" s="477"/>
      <c r="CQ410" s="477"/>
      <c r="CR410" s="477"/>
      <c r="CS410" s="477"/>
      <c r="CT410" s="477"/>
      <c r="CU410" s="477"/>
      <c r="CV410" s="477"/>
      <c r="CW410" s="477"/>
      <c r="CX410" s="488"/>
      <c r="CY410" s="477"/>
      <c r="CZ410" s="488"/>
      <c r="DA410" s="477"/>
      <c r="DB410" s="477"/>
      <c r="DC410" s="477"/>
      <c r="DD410" s="477"/>
      <c r="DE410" s="477"/>
      <c r="DF410" s="488"/>
      <c r="DG410" s="477"/>
      <c r="DH410" s="477"/>
      <c r="DI410" s="477"/>
      <c r="DJ410" s="477"/>
      <c r="DK410" s="477"/>
      <c r="DL410" s="477"/>
      <c r="DM410" s="477"/>
      <c r="DP410" s="476"/>
      <c r="DQ410" s="476"/>
      <c r="DR410" s="492"/>
      <c r="DS410" s="476"/>
      <c r="DT410" s="476"/>
      <c r="DV410" s="492"/>
      <c r="DW410" s="492"/>
      <c r="DX410" s="492"/>
      <c r="DY410" s="492"/>
      <c r="DZ410" s="492"/>
      <c r="EA410" s="492"/>
      <c r="EB410" s="492"/>
      <c r="EE410" s="477"/>
      <c r="EF410" s="477"/>
      <c r="EG410" s="477"/>
      <c r="EH410" s="477"/>
      <c r="EI410" s="477"/>
      <c r="EJ410" s="477"/>
      <c r="EK410" s="477"/>
      <c r="EL410" s="477"/>
      <c r="EM410" s="477"/>
      <c r="EN410" s="477"/>
      <c r="EO410" s="477"/>
      <c r="EP410" s="477"/>
      <c r="EQ410" s="477"/>
      <c r="ER410" s="477"/>
      <c r="ES410" s="477"/>
      <c r="ET410" s="477"/>
      <c r="EU410" s="493"/>
      <c r="EV410" s="494"/>
      <c r="EW410" s="494"/>
      <c r="EX410" s="495"/>
      <c r="EY410" s="494"/>
      <c r="EZ410" s="494"/>
      <c r="FA410" s="494"/>
      <c r="FB410" s="494"/>
      <c r="FC410" s="494"/>
      <c r="FE410" s="521"/>
      <c r="FF410" s="522"/>
      <c r="FG410" s="521"/>
    </row>
    <row r="411" spans="1:1108" s="88" customFormat="1">
      <c r="A411" s="135"/>
      <c r="C411" s="472"/>
      <c r="D411" s="73"/>
      <c r="E411" s="73"/>
      <c r="F411" s="264"/>
      <c r="G411" s="73"/>
      <c r="H411" s="73"/>
      <c r="I411" s="73"/>
      <c r="J411" s="500"/>
      <c r="K411" s="474"/>
      <c r="L411" s="477"/>
      <c r="M411" s="476"/>
      <c r="N411" s="477"/>
      <c r="O411" s="478"/>
      <c r="P411" s="479"/>
      <c r="Q411" s="479"/>
      <c r="R411" s="479"/>
      <c r="S411" s="479"/>
      <c r="T411" s="479"/>
      <c r="U411" s="479"/>
      <c r="V411" s="479"/>
      <c r="W411" s="479"/>
      <c r="X411" s="479"/>
      <c r="Y411" s="479"/>
      <c r="Z411" s="479"/>
      <c r="AA411" s="479"/>
      <c r="AB411" s="479"/>
      <c r="AC411" s="479"/>
      <c r="AD411" s="479"/>
      <c r="AE411" s="479"/>
      <c r="AF411" s="479"/>
      <c r="AG411" s="483"/>
      <c r="AH411" s="483"/>
      <c r="AI411" s="479"/>
      <c r="AJ411" s="483"/>
      <c r="AK411" s="483"/>
      <c r="AL411" s="478"/>
      <c r="AM411" s="483"/>
      <c r="AN411" s="484"/>
      <c r="AO411" s="485"/>
      <c r="AP411" s="485"/>
      <c r="AQ411" s="485"/>
      <c r="AR411" s="485"/>
      <c r="AS411" s="485"/>
      <c r="AT411" s="477"/>
      <c r="AU411" s="477"/>
      <c r="AV411" s="477"/>
      <c r="AW411" s="477"/>
      <c r="AX411" s="477"/>
      <c r="AY411" s="477"/>
      <c r="AZ411" s="477"/>
      <c r="BA411" s="477"/>
      <c r="BB411" s="472"/>
      <c r="BC411" s="477"/>
      <c r="BD411" s="477"/>
      <c r="BE411" s="477"/>
      <c r="BF411" s="477"/>
      <c r="BG411" s="477"/>
      <c r="BH411" s="477"/>
      <c r="BI411" s="477"/>
      <c r="BJ411" s="477"/>
      <c r="BK411" s="477"/>
      <c r="BL411" s="477"/>
      <c r="BM411" s="477"/>
      <c r="BN411" s="477"/>
      <c r="BO411" s="477"/>
      <c r="BP411" s="477"/>
      <c r="BQ411" s="477"/>
      <c r="BR411" s="477"/>
      <c r="BS411" s="477"/>
      <c r="BT411" s="477"/>
      <c r="BU411" s="477"/>
      <c r="BV411" s="477"/>
      <c r="BW411" s="477"/>
      <c r="BX411" s="477"/>
      <c r="BY411" s="477"/>
      <c r="BZ411" s="477"/>
      <c r="CA411" s="477"/>
      <c r="CB411" s="477"/>
      <c r="CC411" s="477"/>
      <c r="CD411" s="477"/>
      <c r="CE411" s="477"/>
      <c r="CF411" s="477"/>
      <c r="CG411" s="477"/>
      <c r="CH411" s="477"/>
      <c r="CI411" s="477"/>
      <c r="CJ411" s="477"/>
      <c r="CK411" s="477"/>
      <c r="CL411" s="477"/>
      <c r="CM411" s="477"/>
      <c r="CN411" s="477"/>
      <c r="CO411" s="477"/>
      <c r="CP411" s="477"/>
      <c r="CQ411" s="477"/>
      <c r="CR411" s="477"/>
      <c r="CS411" s="477"/>
      <c r="CT411" s="477"/>
      <c r="CU411" s="477"/>
      <c r="CV411" s="477"/>
      <c r="CW411" s="477"/>
      <c r="CX411" s="488"/>
      <c r="CY411" s="477"/>
      <c r="CZ411" s="488"/>
      <c r="DA411" s="477"/>
      <c r="DB411" s="477"/>
      <c r="DC411" s="477"/>
      <c r="DD411" s="477"/>
      <c r="DE411" s="477"/>
      <c r="DF411" s="488"/>
      <c r="DG411" s="477"/>
      <c r="DH411" s="477"/>
      <c r="DI411" s="477"/>
      <c r="DJ411" s="477"/>
      <c r="DK411" s="477"/>
      <c r="DL411" s="477"/>
      <c r="DM411" s="477"/>
      <c r="DP411" s="476"/>
      <c r="DQ411" s="476"/>
      <c r="DR411" s="492"/>
      <c r="DS411" s="476"/>
      <c r="DT411" s="476"/>
      <c r="DU411" s="523"/>
      <c r="DV411" s="492"/>
      <c r="DW411" s="492"/>
      <c r="DX411" s="492"/>
      <c r="DY411" s="492"/>
      <c r="DZ411" s="492"/>
      <c r="EA411" s="492"/>
      <c r="EB411" s="492"/>
      <c r="EE411" s="477"/>
      <c r="EF411" s="477"/>
      <c r="EG411" s="477"/>
      <c r="EH411" s="477"/>
      <c r="EI411" s="477"/>
      <c r="EJ411" s="477"/>
      <c r="EK411" s="477"/>
      <c r="EL411" s="477"/>
      <c r="EM411" s="477"/>
      <c r="EN411" s="477"/>
      <c r="EO411" s="477"/>
      <c r="EP411" s="477"/>
      <c r="EQ411" s="477"/>
      <c r="ER411" s="477"/>
      <c r="ES411" s="477"/>
      <c r="ET411" s="477"/>
      <c r="EU411" s="493"/>
      <c r="EV411" s="494"/>
      <c r="EW411" s="494"/>
      <c r="EX411" s="495"/>
      <c r="EY411" s="494"/>
      <c r="EZ411" s="494"/>
      <c r="FA411" s="494"/>
      <c r="FB411" s="494"/>
      <c r="FC411" s="494"/>
      <c r="FE411" s="521"/>
      <c r="FF411" s="522"/>
      <c r="FG411" s="521"/>
    </row>
    <row r="412" spans="1:1108" s="88" customFormat="1">
      <c r="A412" s="135"/>
      <c r="C412" s="472"/>
      <c r="D412" s="73"/>
      <c r="E412" s="73"/>
      <c r="F412" s="264"/>
      <c r="G412" s="73"/>
      <c r="H412" s="73"/>
      <c r="I412" s="73"/>
      <c r="J412" s="500"/>
      <c r="K412" s="474"/>
      <c r="L412" s="477"/>
      <c r="M412" s="476"/>
      <c r="N412" s="477"/>
      <c r="O412" s="478"/>
      <c r="P412" s="479"/>
      <c r="Q412" s="479"/>
      <c r="R412" s="479"/>
      <c r="S412" s="479"/>
      <c r="T412" s="479"/>
      <c r="U412" s="479"/>
      <c r="V412" s="479"/>
      <c r="W412" s="479"/>
      <c r="X412" s="479"/>
      <c r="Y412" s="479"/>
      <c r="Z412" s="479"/>
      <c r="AA412" s="479"/>
      <c r="AB412" s="479"/>
      <c r="AC412" s="479"/>
      <c r="AD412" s="479"/>
      <c r="AE412" s="479"/>
      <c r="AF412" s="479"/>
      <c r="AG412" s="483"/>
      <c r="AH412" s="483"/>
      <c r="AI412" s="479"/>
      <c r="AJ412" s="483"/>
      <c r="AK412" s="483"/>
      <c r="AL412" s="478"/>
      <c r="AM412" s="483"/>
      <c r="AN412" s="484"/>
      <c r="AO412" s="485"/>
      <c r="AP412" s="485"/>
      <c r="AQ412" s="485"/>
      <c r="AR412" s="485"/>
      <c r="AS412" s="485"/>
      <c r="AT412" s="477"/>
      <c r="AU412" s="477"/>
      <c r="AV412" s="477"/>
      <c r="AW412" s="477"/>
      <c r="AX412" s="477"/>
      <c r="AY412" s="477"/>
      <c r="AZ412" s="477"/>
      <c r="BA412" s="477"/>
      <c r="BB412" s="472"/>
      <c r="BC412" s="477"/>
      <c r="BD412" s="477"/>
      <c r="BE412" s="477"/>
      <c r="BF412" s="477"/>
      <c r="BG412" s="477"/>
      <c r="BH412" s="477"/>
      <c r="BI412" s="477"/>
      <c r="BJ412" s="477"/>
      <c r="BK412" s="477"/>
      <c r="BL412" s="477"/>
      <c r="BM412" s="477"/>
      <c r="BN412" s="477"/>
      <c r="BO412" s="477"/>
      <c r="BP412" s="477"/>
      <c r="BQ412" s="477"/>
      <c r="BR412" s="477"/>
      <c r="BS412" s="477"/>
      <c r="BT412" s="477"/>
      <c r="BU412" s="477"/>
      <c r="BV412" s="477"/>
      <c r="BW412" s="477"/>
      <c r="BX412" s="477"/>
      <c r="BY412" s="477"/>
      <c r="BZ412" s="477"/>
      <c r="CA412" s="477"/>
      <c r="CB412" s="477"/>
      <c r="CC412" s="477"/>
      <c r="CD412" s="477"/>
      <c r="CE412" s="477"/>
      <c r="CF412" s="477"/>
      <c r="CG412" s="477"/>
      <c r="CH412" s="477"/>
      <c r="CI412" s="477"/>
      <c r="CJ412" s="477"/>
      <c r="CK412" s="477"/>
      <c r="CL412" s="477"/>
      <c r="CM412" s="477"/>
      <c r="CN412" s="477"/>
      <c r="CO412" s="477"/>
      <c r="CP412" s="477"/>
      <c r="CQ412" s="477"/>
      <c r="CR412" s="477"/>
      <c r="CS412" s="477"/>
      <c r="CT412" s="477"/>
      <c r="CU412" s="477"/>
      <c r="CV412" s="477"/>
      <c r="CW412" s="477"/>
      <c r="CX412" s="488"/>
      <c r="CY412" s="477"/>
      <c r="CZ412" s="488"/>
      <c r="DA412" s="477"/>
      <c r="DB412" s="477"/>
      <c r="DC412" s="477"/>
      <c r="DD412" s="477"/>
      <c r="DE412" s="477"/>
      <c r="DF412" s="488"/>
      <c r="DG412" s="477"/>
      <c r="DH412" s="477"/>
      <c r="DI412" s="477"/>
      <c r="DJ412" s="477"/>
      <c r="DK412" s="477"/>
      <c r="DL412" s="477"/>
      <c r="DM412" s="477"/>
      <c r="DP412" s="476"/>
      <c r="DQ412" s="476"/>
      <c r="DR412" s="492"/>
      <c r="DS412" s="476"/>
      <c r="DT412" s="476"/>
      <c r="DV412" s="492"/>
      <c r="DW412" s="492"/>
      <c r="DX412" s="492"/>
      <c r="DY412" s="492"/>
      <c r="DZ412" s="492"/>
      <c r="EA412" s="492"/>
      <c r="EB412" s="492"/>
      <c r="EE412" s="477"/>
      <c r="EF412" s="477"/>
      <c r="EG412" s="477"/>
      <c r="EH412" s="477"/>
      <c r="EI412" s="477"/>
      <c r="EJ412" s="477"/>
      <c r="EK412" s="477"/>
      <c r="EL412" s="477"/>
      <c r="EM412" s="477"/>
      <c r="EN412" s="477"/>
      <c r="EO412" s="477"/>
      <c r="EP412" s="477"/>
      <c r="EQ412" s="477"/>
      <c r="ER412" s="477"/>
      <c r="ES412" s="477"/>
      <c r="ET412" s="477"/>
      <c r="EU412" s="493"/>
      <c r="EV412" s="494"/>
      <c r="EW412" s="494"/>
      <c r="EX412" s="495"/>
      <c r="EY412" s="494"/>
      <c r="EZ412" s="494"/>
      <c r="FA412" s="494"/>
      <c r="FB412" s="494"/>
      <c r="FC412" s="494"/>
    </row>
    <row r="413" spans="1:1108" s="88" customFormat="1">
      <c r="A413" s="135"/>
      <c r="C413" s="472"/>
      <c r="D413" s="73"/>
      <c r="E413" s="73"/>
      <c r="F413" s="264"/>
      <c r="G413" s="73"/>
      <c r="H413" s="73"/>
      <c r="I413" s="73"/>
      <c r="J413" s="500"/>
      <c r="K413" s="474"/>
      <c r="L413" s="477"/>
      <c r="M413" s="476"/>
      <c r="N413" s="477"/>
      <c r="O413" s="478"/>
      <c r="P413" s="479"/>
      <c r="Q413" s="479"/>
      <c r="R413" s="479"/>
      <c r="S413" s="479"/>
      <c r="T413" s="479"/>
      <c r="U413" s="479"/>
      <c r="V413" s="479"/>
      <c r="W413" s="479"/>
      <c r="X413" s="479"/>
      <c r="Y413" s="479"/>
      <c r="Z413" s="479"/>
      <c r="AA413" s="479"/>
      <c r="AB413" s="479"/>
      <c r="AC413" s="479"/>
      <c r="AD413" s="479"/>
      <c r="AE413" s="479"/>
      <c r="AF413" s="479"/>
      <c r="AG413" s="483"/>
      <c r="AH413" s="483"/>
      <c r="AI413" s="479"/>
      <c r="AJ413" s="483"/>
      <c r="AK413" s="483"/>
      <c r="AL413" s="478"/>
      <c r="AM413" s="483"/>
      <c r="AN413" s="484"/>
      <c r="AO413" s="485"/>
      <c r="AP413" s="485"/>
      <c r="AQ413" s="485"/>
      <c r="AR413" s="485"/>
      <c r="AS413" s="485"/>
      <c r="AT413" s="477"/>
      <c r="AU413" s="477"/>
      <c r="AV413" s="477"/>
      <c r="AW413" s="477"/>
      <c r="AX413" s="477"/>
      <c r="AY413" s="477"/>
      <c r="AZ413" s="477"/>
      <c r="BA413" s="477"/>
      <c r="BB413" s="472"/>
      <c r="BC413" s="477"/>
      <c r="BD413" s="477"/>
      <c r="BE413" s="477"/>
      <c r="BF413" s="477"/>
      <c r="BG413" s="477"/>
      <c r="BH413" s="477"/>
      <c r="BI413" s="477"/>
      <c r="BJ413" s="477"/>
      <c r="BK413" s="477"/>
      <c r="BL413" s="477"/>
      <c r="BM413" s="477"/>
      <c r="BN413" s="477"/>
      <c r="BO413" s="477"/>
      <c r="BP413" s="477"/>
      <c r="BQ413" s="477"/>
      <c r="BR413" s="477"/>
      <c r="BS413" s="477"/>
      <c r="BT413" s="477"/>
      <c r="BU413" s="477"/>
      <c r="BV413" s="477"/>
      <c r="BW413" s="477"/>
      <c r="BX413" s="477"/>
      <c r="BY413" s="477"/>
      <c r="BZ413" s="477"/>
      <c r="CA413" s="477"/>
      <c r="CB413" s="477"/>
      <c r="CC413" s="477"/>
      <c r="CD413" s="477"/>
      <c r="CE413" s="477"/>
      <c r="CF413" s="477"/>
      <c r="CG413" s="477"/>
      <c r="CH413" s="477"/>
      <c r="CI413" s="477"/>
      <c r="CJ413" s="477"/>
      <c r="CK413" s="477"/>
      <c r="CL413" s="477"/>
      <c r="CM413" s="477"/>
      <c r="CN413" s="477"/>
      <c r="CO413" s="477"/>
      <c r="CP413" s="477"/>
      <c r="CQ413" s="477"/>
      <c r="CR413" s="477"/>
      <c r="CS413" s="477"/>
      <c r="CT413" s="477"/>
      <c r="CU413" s="477"/>
      <c r="CV413" s="477"/>
      <c r="CW413" s="477"/>
      <c r="CX413" s="488"/>
      <c r="CY413" s="477"/>
      <c r="CZ413" s="488"/>
      <c r="DA413" s="477"/>
      <c r="DB413" s="477"/>
      <c r="DC413" s="477"/>
      <c r="DD413" s="477"/>
      <c r="DE413" s="477"/>
      <c r="DF413" s="488"/>
      <c r="DG413" s="477"/>
      <c r="DH413" s="477"/>
      <c r="DI413" s="477"/>
      <c r="DJ413" s="477"/>
      <c r="DK413" s="477"/>
      <c r="DL413" s="477"/>
      <c r="DM413" s="477"/>
      <c r="DP413" s="476"/>
      <c r="DQ413" s="476"/>
      <c r="DR413" s="492"/>
      <c r="DS413" s="476"/>
      <c r="DT413" s="476"/>
      <c r="DV413" s="492"/>
      <c r="DW413" s="492"/>
      <c r="DX413" s="492"/>
      <c r="DY413" s="492"/>
      <c r="DZ413" s="492"/>
      <c r="EA413" s="492"/>
      <c r="EB413" s="492"/>
      <c r="EE413" s="477"/>
      <c r="EF413" s="477"/>
      <c r="EG413" s="477"/>
      <c r="EH413" s="477"/>
      <c r="EI413" s="477"/>
      <c r="EJ413" s="477"/>
      <c r="EK413" s="477"/>
      <c r="EL413" s="477"/>
      <c r="EM413" s="477"/>
      <c r="EN413" s="477"/>
      <c r="EO413" s="477"/>
      <c r="EP413" s="477"/>
      <c r="EQ413" s="477"/>
      <c r="ER413" s="477"/>
      <c r="ES413" s="477"/>
      <c r="ET413" s="477"/>
      <c r="EU413" s="493"/>
      <c r="EV413" s="494"/>
      <c r="EW413" s="494"/>
      <c r="EX413" s="495"/>
      <c r="EY413" s="494"/>
      <c r="EZ413" s="494"/>
      <c r="FA413" s="494"/>
      <c r="FB413" s="494"/>
      <c r="FC413" s="494"/>
      <c r="FE413" s="521"/>
      <c r="FF413" s="522"/>
      <c r="FG413" s="521"/>
    </row>
    <row r="414" spans="1:1108" s="88" customFormat="1">
      <c r="A414" s="135"/>
      <c r="C414" s="472"/>
      <c r="D414" s="73"/>
      <c r="E414" s="73"/>
      <c r="F414" s="264"/>
      <c r="G414" s="73"/>
      <c r="H414" s="73"/>
      <c r="I414" s="73"/>
      <c r="J414" s="500"/>
      <c r="K414" s="474"/>
      <c r="L414" s="477"/>
      <c r="M414" s="476"/>
      <c r="N414" s="477"/>
      <c r="O414" s="478"/>
      <c r="P414" s="479"/>
      <c r="Q414" s="479"/>
      <c r="R414" s="479"/>
      <c r="S414" s="479"/>
      <c r="T414" s="479"/>
      <c r="U414" s="479"/>
      <c r="V414" s="479"/>
      <c r="W414" s="479"/>
      <c r="X414" s="479"/>
      <c r="Y414" s="479"/>
      <c r="Z414" s="479"/>
      <c r="AA414" s="479"/>
      <c r="AB414" s="479"/>
      <c r="AC414" s="479"/>
      <c r="AD414" s="479"/>
      <c r="AE414" s="479"/>
      <c r="AF414" s="479"/>
      <c r="AG414" s="483"/>
      <c r="AH414" s="483"/>
      <c r="AI414" s="479"/>
      <c r="AJ414" s="483"/>
      <c r="AK414" s="483"/>
      <c r="AL414" s="478"/>
      <c r="AM414" s="483"/>
      <c r="AN414" s="484"/>
      <c r="AO414" s="485"/>
      <c r="AP414" s="485"/>
      <c r="AQ414" s="485"/>
      <c r="AR414" s="485"/>
      <c r="AS414" s="485"/>
      <c r="AT414" s="477"/>
      <c r="AU414" s="477"/>
      <c r="AV414" s="477"/>
      <c r="AW414" s="477"/>
      <c r="AX414" s="477"/>
      <c r="AY414" s="477"/>
      <c r="AZ414" s="477"/>
      <c r="BA414" s="477"/>
      <c r="BB414" s="472"/>
      <c r="BC414" s="501"/>
      <c r="BD414" s="501"/>
      <c r="BE414" s="501"/>
      <c r="BF414" s="501"/>
      <c r="BG414" s="501"/>
      <c r="BH414" s="501"/>
      <c r="BI414" s="501"/>
      <c r="BJ414" s="477"/>
      <c r="BK414" s="477"/>
      <c r="BL414" s="477"/>
      <c r="BM414" s="477"/>
      <c r="BN414" s="477"/>
      <c r="BO414" s="477"/>
      <c r="BP414" s="477"/>
      <c r="BQ414" s="477"/>
      <c r="BR414" s="477"/>
      <c r="BS414" s="477"/>
      <c r="BT414" s="477"/>
      <c r="BU414" s="477"/>
      <c r="BV414" s="477"/>
      <c r="BW414" s="477"/>
      <c r="BX414" s="477"/>
      <c r="BY414" s="477"/>
      <c r="BZ414" s="477"/>
      <c r="CA414" s="477"/>
      <c r="CB414" s="477"/>
      <c r="CC414" s="477"/>
      <c r="CD414" s="477"/>
      <c r="CE414" s="477"/>
      <c r="CF414" s="477"/>
      <c r="CG414" s="477"/>
      <c r="CH414" s="477"/>
      <c r="CI414" s="477"/>
      <c r="CJ414" s="477"/>
      <c r="CK414" s="477"/>
      <c r="CL414" s="477"/>
      <c r="CM414" s="477"/>
      <c r="CN414" s="477"/>
      <c r="CO414" s="477"/>
      <c r="CP414" s="477"/>
      <c r="CQ414" s="477"/>
      <c r="CR414" s="477"/>
      <c r="CS414" s="477"/>
      <c r="CT414" s="477"/>
      <c r="CU414" s="477"/>
      <c r="CV414" s="477"/>
      <c r="CW414" s="477"/>
      <c r="CX414" s="488"/>
      <c r="CY414" s="477"/>
      <c r="CZ414" s="488"/>
      <c r="DA414" s="477"/>
      <c r="DB414" s="477"/>
      <c r="DC414" s="477"/>
      <c r="DD414" s="477"/>
      <c r="DE414" s="477"/>
      <c r="DF414" s="488"/>
      <c r="DG414" s="477"/>
      <c r="DH414" s="477"/>
      <c r="DI414" s="477"/>
      <c r="DJ414" s="477"/>
      <c r="DK414" s="477"/>
      <c r="DL414" s="477"/>
      <c r="DM414" s="477"/>
      <c r="DP414" s="476"/>
      <c r="DQ414" s="476"/>
      <c r="DR414" s="492"/>
      <c r="DS414" s="476"/>
      <c r="DT414" s="476"/>
      <c r="DV414" s="492"/>
      <c r="DW414" s="492"/>
      <c r="DX414" s="492"/>
      <c r="DY414" s="492"/>
      <c r="DZ414" s="492"/>
      <c r="EA414" s="492"/>
      <c r="EB414" s="492"/>
      <c r="EE414" s="477"/>
      <c r="EF414" s="477"/>
      <c r="EG414" s="477"/>
      <c r="EH414" s="477"/>
      <c r="EI414" s="477"/>
      <c r="EJ414" s="477"/>
      <c r="EK414" s="477"/>
      <c r="EL414" s="477"/>
      <c r="EM414" s="477"/>
      <c r="EN414" s="477"/>
      <c r="EO414" s="477"/>
      <c r="EP414" s="477"/>
      <c r="EQ414" s="477"/>
      <c r="ER414" s="477"/>
      <c r="ES414" s="477"/>
      <c r="ET414" s="477"/>
      <c r="EU414" s="493"/>
      <c r="EV414" s="494"/>
      <c r="EW414" s="494"/>
      <c r="EX414" s="495"/>
      <c r="EY414" s="494"/>
      <c r="EZ414" s="494"/>
      <c r="FA414" s="494"/>
      <c r="FB414" s="494"/>
      <c r="FC414" s="494"/>
    </row>
    <row r="415" spans="1:1108" s="88" customFormat="1">
      <c r="A415" s="135"/>
      <c r="C415" s="472"/>
      <c r="D415" s="73"/>
      <c r="E415" s="73"/>
      <c r="F415" s="264"/>
      <c r="G415" s="73"/>
      <c r="H415" s="73"/>
      <c r="I415" s="73"/>
      <c r="J415" s="500"/>
      <c r="K415" s="474"/>
      <c r="L415" s="477"/>
      <c r="M415" s="476"/>
      <c r="N415" s="501"/>
      <c r="O415" s="482"/>
      <c r="P415" s="480"/>
      <c r="Q415" s="480"/>
      <c r="R415" s="480"/>
      <c r="S415" s="480"/>
      <c r="T415" s="480"/>
      <c r="U415" s="480"/>
      <c r="V415" s="480"/>
      <c r="W415" s="480"/>
      <c r="X415" s="480"/>
      <c r="Y415" s="480"/>
      <c r="Z415" s="480"/>
      <c r="AA415" s="480"/>
      <c r="AB415" s="480"/>
      <c r="AC415" s="480"/>
      <c r="AD415" s="480"/>
      <c r="AE415" s="480"/>
      <c r="AF415" s="479"/>
      <c r="AG415" s="483"/>
      <c r="AH415" s="483"/>
      <c r="AI415" s="480"/>
      <c r="AJ415" s="483"/>
      <c r="AK415" s="483"/>
      <c r="AL415" s="478"/>
      <c r="AM415" s="481"/>
      <c r="AN415" s="484"/>
      <c r="AO415" s="502"/>
      <c r="AP415" s="485"/>
      <c r="AQ415" s="502"/>
      <c r="AR415" s="502"/>
      <c r="AS415" s="502"/>
      <c r="AT415" s="501"/>
      <c r="AU415" s="501"/>
      <c r="AV415" s="501"/>
      <c r="AW415" s="501"/>
      <c r="AX415" s="501"/>
      <c r="AY415" s="501"/>
      <c r="AZ415" s="501"/>
      <c r="BA415" s="501"/>
      <c r="BB415" s="516"/>
      <c r="BC415" s="526"/>
      <c r="BD415" s="526"/>
      <c r="BE415" s="526"/>
      <c r="BF415" s="526"/>
      <c r="BG415" s="526"/>
      <c r="BH415" s="526"/>
      <c r="BI415" s="526"/>
      <c r="BJ415" s="501"/>
      <c r="BK415" s="501"/>
      <c r="BL415" s="501"/>
      <c r="BM415" s="501"/>
      <c r="BN415" s="501"/>
      <c r="BO415" s="501"/>
      <c r="BP415" s="501"/>
      <c r="BQ415" s="501"/>
      <c r="BR415" s="501"/>
      <c r="BS415" s="501"/>
      <c r="BT415" s="501"/>
      <c r="BU415" s="501"/>
      <c r="BV415" s="501"/>
      <c r="BW415" s="501"/>
      <c r="BX415" s="501"/>
      <c r="BY415" s="501"/>
      <c r="BZ415" s="501"/>
      <c r="CA415" s="501"/>
      <c r="CB415" s="501"/>
      <c r="CC415" s="501"/>
      <c r="CD415" s="501"/>
      <c r="CE415" s="501"/>
      <c r="CF415" s="501"/>
      <c r="CG415" s="501"/>
      <c r="CH415" s="501"/>
      <c r="CI415" s="501"/>
      <c r="CJ415" s="501"/>
      <c r="CK415" s="501"/>
      <c r="CL415" s="501"/>
      <c r="CM415" s="501"/>
      <c r="CN415" s="501"/>
      <c r="CO415" s="501"/>
      <c r="CP415" s="501"/>
      <c r="CQ415" s="501"/>
      <c r="CR415" s="501"/>
      <c r="CS415" s="501"/>
      <c r="CT415" s="501"/>
      <c r="CU415" s="501"/>
      <c r="CV415" s="501"/>
      <c r="CW415" s="477"/>
      <c r="CX415" s="488"/>
      <c r="CY415" s="477"/>
      <c r="CZ415" s="488"/>
      <c r="DA415" s="501"/>
      <c r="DB415" s="501"/>
      <c r="DC415" s="501"/>
      <c r="DD415" s="501"/>
      <c r="DE415" s="501"/>
      <c r="DF415" s="503"/>
      <c r="DG415" s="501"/>
      <c r="DH415" s="501"/>
      <c r="DI415" s="501"/>
      <c r="DJ415" s="501"/>
      <c r="DK415" s="501"/>
      <c r="DL415" s="501"/>
      <c r="DM415" s="501"/>
      <c r="DP415" s="476"/>
      <c r="DQ415" s="476"/>
      <c r="DR415" s="492"/>
      <c r="DS415" s="504"/>
      <c r="DT415" s="504"/>
      <c r="DU415" s="505"/>
      <c r="DV415" s="491"/>
      <c r="DW415" s="491"/>
      <c r="DX415" s="491"/>
      <c r="DY415" s="491"/>
      <c r="DZ415" s="491"/>
      <c r="EA415" s="491"/>
      <c r="EB415" s="491"/>
      <c r="EC415" s="10"/>
      <c r="ED415" s="10"/>
      <c r="EE415" s="527"/>
      <c r="EF415" s="527"/>
      <c r="EG415" s="510"/>
      <c r="EH415" s="501"/>
      <c r="EI415" s="501"/>
      <c r="EJ415" s="527"/>
      <c r="EK415" s="501"/>
      <c r="EL415" s="501"/>
      <c r="EM415" s="501"/>
      <c r="EN415" s="501"/>
      <c r="EO415" s="501"/>
      <c r="EP415" s="501"/>
      <c r="EQ415" s="501"/>
      <c r="ER415" s="501"/>
      <c r="ES415" s="501"/>
      <c r="ET415" s="501"/>
      <c r="EU415" s="507"/>
      <c r="EV415" s="508"/>
      <c r="EW415" s="508"/>
      <c r="EX415" s="509"/>
      <c r="EY415" s="508"/>
      <c r="EZ415" s="508"/>
      <c r="FA415" s="508"/>
      <c r="FB415" s="508"/>
      <c r="FC415" s="508"/>
      <c r="FE415" s="10"/>
      <c r="FF415" s="10"/>
      <c r="FG415" s="10"/>
      <c r="FH415" s="10"/>
      <c r="FI415" s="10"/>
      <c r="FK415" s="514"/>
      <c r="FL415" s="514"/>
      <c r="FM415" s="514"/>
      <c r="FN415" s="514"/>
      <c r="FO415" s="514"/>
      <c r="FP415" s="514"/>
      <c r="FQ415" s="514"/>
      <c r="FR415" s="514"/>
      <c r="FS415" s="514"/>
      <c r="FT415" s="514"/>
      <c r="FU415" s="514"/>
      <c r="FV415" s="514"/>
      <c r="FW415" s="514"/>
      <c r="FX415" s="514"/>
      <c r="FY415" s="514"/>
      <c r="FZ415" s="514"/>
      <c r="GA415" s="514"/>
      <c r="GB415" s="514"/>
      <c r="GC415" s="514"/>
      <c r="GD415" s="514"/>
      <c r="GE415" s="514"/>
      <c r="GF415" s="514"/>
      <c r="GG415" s="514"/>
      <c r="GH415" s="514"/>
      <c r="GI415" s="514"/>
      <c r="GJ415" s="514"/>
      <c r="GK415" s="514"/>
      <c r="GL415" s="514"/>
      <c r="GM415" s="514"/>
      <c r="GN415" s="514"/>
      <c r="GO415" s="514"/>
      <c r="GP415" s="514"/>
      <c r="GQ415" s="514"/>
      <c r="GR415" s="514"/>
      <c r="GS415" s="514"/>
      <c r="GT415" s="514"/>
      <c r="GU415" s="514"/>
      <c r="GV415" s="514"/>
      <c r="GW415" s="514"/>
      <c r="GX415" s="514"/>
      <c r="GY415" s="514"/>
      <c r="GZ415" s="514"/>
      <c r="HA415" s="514"/>
      <c r="HB415" s="514"/>
      <c r="HC415" s="514"/>
      <c r="HD415" s="514"/>
      <c r="HE415" s="514"/>
      <c r="HF415" s="514"/>
      <c r="HG415" s="514"/>
      <c r="HH415" s="514"/>
      <c r="HI415" s="514"/>
      <c r="HJ415" s="514"/>
      <c r="HK415" s="514"/>
      <c r="HL415" s="514"/>
      <c r="HM415" s="514"/>
      <c r="HN415" s="514"/>
      <c r="HO415" s="514"/>
      <c r="HP415" s="514"/>
      <c r="HQ415" s="514"/>
      <c r="HR415" s="514"/>
      <c r="HS415" s="514"/>
      <c r="HT415" s="514"/>
      <c r="HU415" s="514"/>
      <c r="HV415" s="514"/>
      <c r="HW415" s="514"/>
      <c r="HX415" s="514"/>
      <c r="HY415" s="514"/>
      <c r="HZ415" s="514"/>
      <c r="IA415" s="514"/>
      <c r="IB415" s="514"/>
      <c r="IC415" s="514"/>
      <c r="ID415" s="514"/>
      <c r="IE415" s="514"/>
      <c r="IF415" s="514"/>
      <c r="IG415" s="514"/>
      <c r="IH415" s="514"/>
      <c r="II415" s="514"/>
      <c r="IJ415" s="514"/>
      <c r="IK415" s="514"/>
      <c r="IL415" s="514"/>
      <c r="IM415" s="514"/>
      <c r="IN415" s="514"/>
      <c r="IO415" s="514"/>
      <c r="IP415" s="514"/>
      <c r="IQ415" s="514"/>
      <c r="IR415" s="514"/>
      <c r="IS415" s="514"/>
      <c r="IT415" s="514"/>
      <c r="IU415" s="514"/>
      <c r="IV415" s="514"/>
      <c r="IW415" s="514"/>
      <c r="IX415" s="514"/>
      <c r="IY415" s="514"/>
      <c r="IZ415" s="514"/>
      <c r="JA415" s="514"/>
      <c r="JB415" s="514"/>
      <c r="JC415" s="514"/>
      <c r="JD415" s="514"/>
      <c r="JE415" s="514"/>
      <c r="JF415" s="514"/>
      <c r="JG415" s="514"/>
      <c r="JH415" s="514"/>
      <c r="JI415" s="514"/>
      <c r="JJ415" s="514"/>
      <c r="JK415" s="514"/>
      <c r="JL415" s="514"/>
      <c r="JM415" s="514"/>
      <c r="JN415" s="514"/>
      <c r="JO415" s="514"/>
      <c r="JP415" s="514"/>
      <c r="JQ415" s="514"/>
      <c r="JR415" s="514"/>
      <c r="JS415" s="514"/>
      <c r="JT415" s="514"/>
      <c r="JU415" s="514"/>
      <c r="JV415" s="514"/>
      <c r="JW415" s="514"/>
      <c r="JX415" s="514"/>
      <c r="JY415" s="514"/>
      <c r="JZ415" s="514"/>
      <c r="KA415" s="514"/>
      <c r="KB415" s="514"/>
      <c r="KC415" s="514"/>
      <c r="KD415" s="514"/>
      <c r="KE415" s="514"/>
      <c r="KF415" s="514"/>
      <c r="KG415" s="514"/>
      <c r="KH415" s="514"/>
      <c r="KI415" s="514"/>
      <c r="KJ415" s="514"/>
      <c r="KK415" s="514"/>
      <c r="KL415" s="514"/>
      <c r="KM415" s="514"/>
      <c r="KN415" s="514"/>
      <c r="KO415" s="514"/>
      <c r="KP415" s="514"/>
      <c r="KQ415" s="514"/>
      <c r="KR415" s="514"/>
      <c r="KS415" s="514"/>
      <c r="KT415" s="514"/>
      <c r="KU415" s="514"/>
      <c r="KV415" s="514"/>
      <c r="KW415" s="514"/>
      <c r="KX415" s="514"/>
      <c r="KY415" s="514"/>
      <c r="KZ415" s="514"/>
      <c r="LA415" s="514"/>
      <c r="LB415" s="514"/>
      <c r="LC415" s="514"/>
      <c r="LD415" s="514"/>
      <c r="LE415" s="514"/>
      <c r="LF415" s="514"/>
      <c r="LG415" s="514"/>
      <c r="LH415" s="514"/>
      <c r="LI415" s="514"/>
      <c r="LJ415" s="514"/>
      <c r="LK415" s="514"/>
      <c r="LL415" s="514"/>
      <c r="LM415" s="514"/>
      <c r="LN415" s="514"/>
      <c r="LO415" s="514"/>
      <c r="LP415" s="514"/>
      <c r="LQ415" s="514"/>
      <c r="LR415" s="514"/>
      <c r="LS415" s="514"/>
      <c r="LT415" s="514"/>
      <c r="LU415" s="514"/>
      <c r="LV415" s="514"/>
      <c r="LW415" s="514"/>
      <c r="LX415" s="514"/>
      <c r="LY415" s="514"/>
      <c r="LZ415" s="514"/>
      <c r="MA415" s="514"/>
      <c r="MB415" s="514"/>
      <c r="MC415" s="514"/>
      <c r="MD415" s="514"/>
      <c r="ME415" s="514"/>
      <c r="MF415" s="514"/>
      <c r="MG415" s="514"/>
      <c r="MH415" s="514"/>
      <c r="MI415" s="514"/>
      <c r="MJ415" s="514"/>
      <c r="MK415" s="514"/>
      <c r="ML415" s="514"/>
      <c r="MM415" s="514"/>
      <c r="MN415" s="514"/>
      <c r="MO415" s="514"/>
      <c r="MP415" s="514"/>
      <c r="MQ415" s="514"/>
      <c r="MR415" s="514"/>
      <c r="MS415" s="514"/>
      <c r="MT415" s="514"/>
      <c r="MU415" s="514"/>
      <c r="MV415" s="514"/>
      <c r="MW415" s="514"/>
      <c r="MX415" s="514"/>
      <c r="MY415" s="514"/>
      <c r="MZ415" s="514"/>
      <c r="NA415" s="514"/>
      <c r="NB415" s="514"/>
      <c r="NC415" s="514"/>
      <c r="ND415" s="514"/>
      <c r="NE415" s="514"/>
      <c r="NF415" s="514"/>
      <c r="NG415" s="514"/>
      <c r="NH415" s="514"/>
      <c r="NI415" s="514"/>
      <c r="NJ415" s="514"/>
      <c r="NK415" s="514"/>
      <c r="NL415" s="514"/>
      <c r="NM415" s="514"/>
      <c r="NN415" s="514"/>
      <c r="NO415" s="514"/>
      <c r="NP415" s="514"/>
      <c r="NQ415" s="514"/>
      <c r="NR415" s="514"/>
      <c r="NS415" s="514"/>
      <c r="NT415" s="514"/>
      <c r="NU415" s="514"/>
      <c r="NV415" s="514"/>
      <c r="NW415" s="514"/>
      <c r="NX415" s="514"/>
      <c r="NY415" s="514"/>
      <c r="NZ415" s="514"/>
      <c r="OA415" s="514"/>
      <c r="OB415" s="514"/>
      <c r="OC415" s="514"/>
      <c r="OD415" s="514"/>
      <c r="OE415" s="514"/>
      <c r="OF415" s="514"/>
      <c r="OG415" s="514"/>
      <c r="OH415" s="514"/>
      <c r="OI415" s="514"/>
      <c r="OJ415" s="514"/>
      <c r="OK415" s="514"/>
      <c r="OL415" s="514"/>
      <c r="OM415" s="514"/>
      <c r="ON415" s="514"/>
      <c r="OO415" s="514"/>
      <c r="OP415" s="514"/>
      <c r="OQ415" s="514"/>
      <c r="OR415" s="514"/>
      <c r="OS415" s="514"/>
      <c r="OT415" s="514"/>
      <c r="OU415" s="514"/>
      <c r="OV415" s="514"/>
      <c r="OW415" s="514"/>
      <c r="OX415" s="514"/>
      <c r="OY415" s="514"/>
      <c r="OZ415" s="514"/>
      <c r="PA415" s="514"/>
      <c r="PB415" s="514"/>
      <c r="PC415" s="514"/>
      <c r="PD415" s="514"/>
      <c r="PE415" s="514"/>
      <c r="PF415" s="514"/>
      <c r="PG415" s="514"/>
      <c r="PH415" s="514"/>
      <c r="PI415" s="514"/>
      <c r="PJ415" s="514"/>
      <c r="PK415" s="514"/>
      <c r="PL415" s="514"/>
      <c r="PM415" s="514"/>
      <c r="PN415" s="514"/>
      <c r="PO415" s="514"/>
      <c r="PP415" s="514"/>
      <c r="PQ415" s="514"/>
      <c r="PR415" s="514"/>
      <c r="PS415" s="514"/>
      <c r="PT415" s="514"/>
      <c r="PU415" s="514"/>
      <c r="PV415" s="514"/>
      <c r="PW415" s="514"/>
      <c r="PX415" s="514"/>
      <c r="PY415" s="514"/>
      <c r="PZ415" s="514"/>
      <c r="QA415" s="514"/>
      <c r="QB415" s="514"/>
      <c r="QC415" s="514"/>
      <c r="QD415" s="514"/>
      <c r="QE415" s="514"/>
      <c r="QF415" s="514"/>
      <c r="QG415" s="514"/>
      <c r="QH415" s="514"/>
      <c r="QI415" s="514"/>
      <c r="QJ415" s="514"/>
      <c r="QK415" s="514"/>
      <c r="QL415" s="514"/>
      <c r="QM415" s="514"/>
      <c r="QN415" s="514"/>
      <c r="QO415" s="514"/>
      <c r="QP415" s="514"/>
      <c r="QQ415" s="514"/>
      <c r="QR415" s="514"/>
      <c r="QS415" s="514"/>
      <c r="QT415" s="514"/>
      <c r="QU415" s="514"/>
      <c r="QV415" s="514"/>
      <c r="QW415" s="514"/>
      <c r="QX415" s="514"/>
      <c r="QY415" s="514"/>
      <c r="QZ415" s="514"/>
      <c r="RA415" s="514"/>
      <c r="RB415" s="514"/>
      <c r="RC415" s="514"/>
      <c r="RD415" s="514"/>
      <c r="RE415" s="514"/>
      <c r="RF415" s="514"/>
      <c r="RG415" s="514"/>
      <c r="RH415" s="514"/>
      <c r="RI415" s="514"/>
      <c r="RJ415" s="514"/>
      <c r="RK415" s="514"/>
      <c r="RL415" s="514"/>
      <c r="RM415" s="514"/>
      <c r="RN415" s="514"/>
      <c r="RO415" s="514"/>
      <c r="RP415" s="514"/>
      <c r="RQ415" s="514"/>
      <c r="RR415" s="514"/>
      <c r="RS415" s="514"/>
      <c r="RT415" s="514"/>
      <c r="RU415" s="514"/>
      <c r="RV415" s="514"/>
      <c r="RW415" s="514"/>
      <c r="RX415" s="514"/>
      <c r="RY415" s="514"/>
      <c r="RZ415" s="514"/>
      <c r="SA415" s="514"/>
      <c r="SB415" s="514"/>
      <c r="SC415" s="514"/>
      <c r="SD415" s="514"/>
      <c r="SE415" s="514"/>
      <c r="SF415" s="514"/>
      <c r="SG415" s="514"/>
      <c r="SH415" s="514"/>
      <c r="SI415" s="514"/>
      <c r="SJ415" s="514"/>
      <c r="SK415" s="514"/>
      <c r="SL415" s="514"/>
      <c r="SM415" s="514"/>
      <c r="SN415" s="514"/>
      <c r="SO415" s="514"/>
      <c r="SP415" s="514"/>
      <c r="SQ415" s="514"/>
      <c r="SR415" s="514"/>
      <c r="SS415" s="514"/>
      <c r="ST415" s="514"/>
      <c r="SU415" s="514"/>
      <c r="SV415" s="514"/>
      <c r="SW415" s="514"/>
      <c r="SX415" s="514"/>
      <c r="SY415" s="514"/>
      <c r="SZ415" s="514"/>
      <c r="TA415" s="514"/>
      <c r="TB415" s="514"/>
      <c r="TC415" s="514"/>
      <c r="TD415" s="514"/>
      <c r="TE415" s="514"/>
      <c r="TF415" s="514"/>
      <c r="TG415" s="514"/>
      <c r="TH415" s="514"/>
      <c r="TI415" s="514"/>
      <c r="TJ415" s="514"/>
      <c r="TK415" s="514"/>
      <c r="TL415" s="514"/>
      <c r="TM415" s="514"/>
      <c r="TN415" s="514"/>
      <c r="TO415" s="514"/>
      <c r="TP415" s="514"/>
      <c r="TQ415" s="514"/>
      <c r="TR415" s="514"/>
      <c r="TS415" s="514"/>
      <c r="TT415" s="514"/>
      <c r="TU415" s="514"/>
      <c r="TV415" s="514"/>
      <c r="TW415" s="514"/>
      <c r="TX415" s="514"/>
      <c r="TY415" s="514"/>
      <c r="TZ415" s="514"/>
      <c r="UA415" s="514"/>
      <c r="UB415" s="514"/>
      <c r="UC415" s="514"/>
      <c r="UD415" s="514"/>
      <c r="UE415" s="514"/>
      <c r="UF415" s="514"/>
      <c r="UG415" s="514"/>
      <c r="UH415" s="514"/>
      <c r="UI415" s="514"/>
      <c r="UJ415" s="514"/>
      <c r="UK415" s="514"/>
      <c r="UL415" s="514"/>
      <c r="UM415" s="514"/>
      <c r="UN415" s="514"/>
      <c r="UO415" s="514"/>
      <c r="UP415" s="514"/>
      <c r="UQ415" s="514"/>
      <c r="UR415" s="514"/>
      <c r="US415" s="514"/>
      <c r="UT415" s="514"/>
      <c r="UU415" s="514"/>
      <c r="UV415" s="514"/>
      <c r="UW415" s="514"/>
      <c r="UX415" s="514"/>
      <c r="UY415" s="514"/>
      <c r="UZ415" s="514"/>
      <c r="VA415" s="514"/>
      <c r="VB415" s="514"/>
      <c r="VC415" s="514"/>
      <c r="VD415" s="514"/>
      <c r="VE415" s="514"/>
      <c r="VF415" s="514"/>
      <c r="VG415" s="514"/>
      <c r="VH415" s="514"/>
      <c r="VI415" s="514"/>
      <c r="VJ415" s="514"/>
      <c r="VK415" s="514"/>
      <c r="VL415" s="514"/>
      <c r="VM415" s="514"/>
      <c r="VN415" s="514"/>
      <c r="VO415" s="514"/>
      <c r="VP415" s="514"/>
      <c r="VQ415" s="514"/>
      <c r="VR415" s="514"/>
      <c r="VS415" s="514"/>
      <c r="VT415" s="514"/>
      <c r="VU415" s="514"/>
      <c r="VV415" s="514"/>
      <c r="VW415" s="514"/>
      <c r="VX415" s="514"/>
      <c r="VY415" s="514"/>
      <c r="VZ415" s="514"/>
      <c r="WA415" s="514"/>
      <c r="WB415" s="514"/>
      <c r="WC415" s="514"/>
      <c r="WD415" s="514"/>
      <c r="WE415" s="514"/>
      <c r="WF415" s="514"/>
      <c r="WG415" s="514"/>
      <c r="WH415" s="514"/>
      <c r="WI415" s="514"/>
      <c r="WJ415" s="514"/>
      <c r="WK415" s="514"/>
      <c r="WL415" s="514"/>
      <c r="WM415" s="514"/>
      <c r="WN415" s="514"/>
      <c r="WO415" s="514"/>
      <c r="WP415" s="514"/>
      <c r="WQ415" s="514"/>
      <c r="WR415" s="514"/>
      <c r="WS415" s="514"/>
      <c r="WT415" s="514"/>
      <c r="WU415" s="514"/>
      <c r="WV415" s="514"/>
      <c r="WW415" s="514"/>
      <c r="WX415" s="514"/>
      <c r="WY415" s="514"/>
      <c r="WZ415" s="514"/>
      <c r="XA415" s="514"/>
      <c r="XB415" s="514"/>
      <c r="XC415" s="514"/>
      <c r="XD415" s="514"/>
      <c r="XE415" s="514"/>
      <c r="XF415" s="514"/>
      <c r="XG415" s="514"/>
      <c r="XH415" s="514"/>
      <c r="XI415" s="514"/>
      <c r="XJ415" s="514"/>
      <c r="XK415" s="514"/>
      <c r="XL415" s="514"/>
      <c r="XM415" s="514"/>
      <c r="XN415" s="514"/>
      <c r="XO415" s="514"/>
      <c r="XP415" s="514"/>
      <c r="XQ415" s="514"/>
      <c r="XR415" s="514"/>
      <c r="XS415" s="514"/>
      <c r="XT415" s="514"/>
      <c r="XU415" s="514"/>
      <c r="XV415" s="514"/>
      <c r="XW415" s="514"/>
      <c r="XX415" s="514"/>
      <c r="XY415" s="514"/>
      <c r="XZ415" s="514"/>
      <c r="YA415" s="514"/>
      <c r="YB415" s="514"/>
      <c r="YC415" s="514"/>
      <c r="YD415" s="514"/>
      <c r="YE415" s="514"/>
      <c r="YF415" s="514"/>
      <c r="YG415" s="514"/>
      <c r="YH415" s="514"/>
      <c r="YI415" s="514"/>
      <c r="YJ415" s="514"/>
      <c r="YK415" s="514"/>
      <c r="YL415" s="514"/>
      <c r="YM415" s="514"/>
      <c r="YN415" s="514"/>
      <c r="YO415" s="514"/>
      <c r="YP415" s="514"/>
      <c r="YQ415" s="514"/>
      <c r="YR415" s="514"/>
      <c r="YS415" s="514"/>
      <c r="YT415" s="514"/>
      <c r="YU415" s="514"/>
      <c r="YV415" s="514"/>
      <c r="YW415" s="514"/>
      <c r="YX415" s="514"/>
      <c r="YY415" s="514"/>
      <c r="YZ415" s="514"/>
      <c r="ZA415" s="514"/>
      <c r="ZB415" s="514"/>
      <c r="ZC415" s="514"/>
      <c r="ZD415" s="514"/>
      <c r="ZE415" s="514"/>
      <c r="ZF415" s="514"/>
      <c r="ZG415" s="514"/>
      <c r="ZH415" s="514"/>
      <c r="ZI415" s="514"/>
      <c r="ZJ415" s="514"/>
      <c r="ZK415" s="514"/>
      <c r="ZL415" s="514"/>
      <c r="ZM415" s="514"/>
      <c r="ZN415" s="514"/>
      <c r="ZO415" s="514"/>
      <c r="ZP415" s="514"/>
      <c r="ZQ415" s="514"/>
      <c r="ZR415" s="514"/>
      <c r="ZS415" s="514"/>
      <c r="ZT415" s="514"/>
      <c r="ZU415" s="514"/>
      <c r="ZV415" s="514"/>
      <c r="ZW415" s="514"/>
      <c r="ZX415" s="514"/>
      <c r="ZY415" s="514"/>
      <c r="ZZ415" s="514"/>
      <c r="AAA415" s="514"/>
      <c r="AAB415" s="514"/>
      <c r="AAC415" s="514"/>
      <c r="AAD415" s="514"/>
      <c r="AAE415" s="514"/>
      <c r="AAF415" s="514"/>
      <c r="AAG415" s="514"/>
      <c r="AAH415" s="514"/>
      <c r="AAI415" s="514"/>
      <c r="AAJ415" s="514"/>
      <c r="AAK415" s="514"/>
      <c r="AAL415" s="514"/>
      <c r="AAM415" s="514"/>
      <c r="AAN415" s="514"/>
      <c r="AAO415" s="514"/>
      <c r="AAP415" s="514"/>
      <c r="AAQ415" s="514"/>
      <c r="AAR415" s="514"/>
      <c r="AAS415" s="514"/>
      <c r="AAT415" s="514"/>
      <c r="AAU415" s="514"/>
      <c r="AAV415" s="514"/>
      <c r="AAW415" s="514"/>
      <c r="AAX415" s="514"/>
      <c r="AAY415" s="514"/>
      <c r="AAZ415" s="514"/>
      <c r="ABA415" s="514"/>
      <c r="ABB415" s="514"/>
      <c r="ABC415" s="514"/>
      <c r="ABD415" s="514"/>
      <c r="ABE415" s="514"/>
      <c r="ABF415" s="514"/>
      <c r="ABG415" s="514"/>
      <c r="ABH415" s="514"/>
      <c r="ABI415" s="514"/>
      <c r="ABJ415" s="514"/>
      <c r="ABK415" s="514"/>
      <c r="ABL415" s="514"/>
      <c r="ABM415" s="514"/>
      <c r="ABN415" s="514"/>
      <c r="ABO415" s="514"/>
      <c r="ABP415" s="514"/>
      <c r="ABQ415" s="514"/>
      <c r="ABR415" s="514"/>
      <c r="ABS415" s="514"/>
      <c r="ABT415" s="514"/>
      <c r="ABU415" s="514"/>
      <c r="ABV415" s="514"/>
      <c r="ABW415" s="514"/>
      <c r="ABX415" s="514"/>
      <c r="ABY415" s="514"/>
      <c r="ABZ415" s="514"/>
      <c r="ACA415" s="514"/>
      <c r="ACB415" s="514"/>
      <c r="ACC415" s="514"/>
      <c r="ACD415" s="514"/>
      <c r="ACE415" s="514"/>
      <c r="ACF415" s="514"/>
      <c r="ACG415" s="514"/>
      <c r="ACH415" s="514"/>
      <c r="ACI415" s="514"/>
      <c r="ACJ415" s="514"/>
      <c r="ACK415" s="514"/>
      <c r="ACL415" s="514"/>
      <c r="ACM415" s="514"/>
      <c r="ACN415" s="514"/>
      <c r="ACO415" s="514"/>
      <c r="ACP415" s="514"/>
      <c r="ACQ415" s="514"/>
      <c r="ACR415" s="514"/>
      <c r="ACS415" s="514"/>
      <c r="ACT415" s="514"/>
      <c r="ACU415" s="514"/>
      <c r="ACV415" s="514"/>
      <c r="ACW415" s="514"/>
      <c r="ACX415" s="514"/>
      <c r="ACY415" s="514"/>
      <c r="ACZ415" s="514"/>
      <c r="ADA415" s="514"/>
      <c r="ADB415" s="514"/>
      <c r="ADC415" s="514"/>
      <c r="ADD415" s="514"/>
      <c r="ADE415" s="514"/>
      <c r="ADF415" s="514"/>
      <c r="ADG415" s="514"/>
      <c r="ADH415" s="514"/>
      <c r="ADI415" s="514"/>
      <c r="ADJ415" s="514"/>
      <c r="ADK415" s="514"/>
      <c r="ADL415" s="514"/>
      <c r="ADM415" s="514"/>
      <c r="ADN415" s="514"/>
      <c r="ADO415" s="514"/>
      <c r="ADP415" s="514"/>
      <c r="ADQ415" s="514"/>
      <c r="ADR415" s="514"/>
      <c r="ADS415" s="514"/>
      <c r="ADT415" s="514"/>
      <c r="ADU415" s="514"/>
      <c r="ADV415" s="514"/>
      <c r="ADW415" s="514"/>
      <c r="ADX415" s="514"/>
      <c r="ADY415" s="514"/>
      <c r="ADZ415" s="514"/>
      <c r="AEA415" s="514"/>
      <c r="AEB415" s="514"/>
      <c r="AEC415" s="514"/>
      <c r="AED415" s="514"/>
      <c r="AEE415" s="514"/>
      <c r="AEF415" s="514"/>
      <c r="AEG415" s="514"/>
      <c r="AEH415" s="514"/>
      <c r="AEI415" s="514"/>
      <c r="AEJ415" s="514"/>
      <c r="AEK415" s="514"/>
      <c r="AEL415" s="514"/>
      <c r="AEM415" s="514"/>
      <c r="AEN415" s="514"/>
      <c r="AEO415" s="514"/>
      <c r="AEP415" s="514"/>
      <c r="AEQ415" s="514"/>
      <c r="AER415" s="514"/>
      <c r="AES415" s="514"/>
      <c r="AET415" s="514"/>
      <c r="AEU415" s="514"/>
      <c r="AEV415" s="514"/>
      <c r="AEW415" s="514"/>
      <c r="AEX415" s="514"/>
      <c r="AEY415" s="514"/>
      <c r="AEZ415" s="514"/>
      <c r="AFA415" s="514"/>
      <c r="AFB415" s="514"/>
      <c r="AFC415" s="514"/>
      <c r="AFD415" s="514"/>
      <c r="AFE415" s="514"/>
      <c r="AFF415" s="514"/>
      <c r="AFG415" s="514"/>
      <c r="AFH415" s="514"/>
      <c r="AFI415" s="514"/>
      <c r="AFJ415" s="514"/>
      <c r="AFK415" s="514"/>
      <c r="AFL415" s="514"/>
      <c r="AFM415" s="514"/>
      <c r="AFN415" s="514"/>
      <c r="AFO415" s="514"/>
      <c r="AFP415" s="514"/>
      <c r="AFQ415" s="514"/>
      <c r="AFR415" s="514"/>
      <c r="AFS415" s="514"/>
      <c r="AFT415" s="514"/>
      <c r="AFU415" s="514"/>
      <c r="AFV415" s="514"/>
      <c r="AFW415" s="514"/>
      <c r="AFX415" s="514"/>
      <c r="AFY415" s="514"/>
      <c r="AFZ415" s="514"/>
      <c r="AGA415" s="514"/>
      <c r="AGB415" s="514"/>
      <c r="AGC415" s="514"/>
      <c r="AGD415" s="514"/>
      <c r="AGE415" s="514"/>
      <c r="AGF415" s="514"/>
      <c r="AGG415" s="514"/>
      <c r="AGH415" s="514"/>
      <c r="AGI415" s="514"/>
      <c r="AGJ415" s="514"/>
      <c r="AGK415" s="514"/>
      <c r="AGL415" s="514"/>
      <c r="AGM415" s="514"/>
      <c r="AGN415" s="514"/>
      <c r="AGO415" s="514"/>
      <c r="AGP415" s="514"/>
      <c r="AGQ415" s="514"/>
      <c r="AGR415" s="514"/>
      <c r="AGS415" s="514"/>
      <c r="AGT415" s="514"/>
      <c r="AGU415" s="514"/>
      <c r="AGV415" s="514"/>
      <c r="AGW415" s="514"/>
      <c r="AGX415" s="514"/>
      <c r="AGY415" s="514"/>
      <c r="AGZ415" s="514"/>
      <c r="AHA415" s="514"/>
      <c r="AHB415" s="514"/>
      <c r="AHC415" s="514"/>
      <c r="AHD415" s="514"/>
      <c r="AHE415" s="514"/>
      <c r="AHF415" s="514"/>
      <c r="AHG415" s="514"/>
      <c r="AHH415" s="514"/>
      <c r="AHI415" s="514"/>
      <c r="AHJ415" s="514"/>
      <c r="AHK415" s="514"/>
      <c r="AHL415" s="514"/>
      <c r="AHM415" s="514"/>
      <c r="AHN415" s="514"/>
      <c r="AHO415" s="514"/>
      <c r="AHP415" s="514"/>
      <c r="AHQ415" s="514"/>
      <c r="AHR415" s="514"/>
      <c r="AHS415" s="514"/>
      <c r="AHT415" s="514"/>
      <c r="AHU415" s="514"/>
      <c r="AHV415" s="514"/>
      <c r="AHW415" s="514"/>
      <c r="AHX415" s="514"/>
      <c r="AHY415" s="514"/>
      <c r="AHZ415" s="514"/>
      <c r="AIA415" s="514"/>
      <c r="AIB415" s="514"/>
      <c r="AIC415" s="514"/>
      <c r="AID415" s="514"/>
      <c r="AIE415" s="514"/>
      <c r="AIF415" s="514"/>
      <c r="AIG415" s="514"/>
      <c r="AIH415" s="514"/>
      <c r="AII415" s="514"/>
      <c r="AIJ415" s="514"/>
      <c r="AIK415" s="514"/>
      <c r="AIL415" s="514"/>
      <c r="AIM415" s="514"/>
      <c r="AIN415" s="514"/>
      <c r="AIO415" s="514"/>
      <c r="AIP415" s="514"/>
      <c r="AIQ415" s="514"/>
      <c r="AIR415" s="514"/>
      <c r="AIS415" s="514"/>
      <c r="AIT415" s="514"/>
      <c r="AIU415" s="514"/>
      <c r="AIV415" s="514"/>
      <c r="AIW415" s="514"/>
      <c r="AIX415" s="514"/>
      <c r="AIY415" s="514"/>
      <c r="AIZ415" s="514"/>
      <c r="AJA415" s="514"/>
      <c r="AJB415" s="514"/>
      <c r="AJC415" s="514"/>
      <c r="AJD415" s="514"/>
      <c r="AJE415" s="514"/>
      <c r="AJF415" s="514"/>
      <c r="AJG415" s="514"/>
      <c r="AJH415" s="514"/>
      <c r="AJI415" s="514"/>
      <c r="AJJ415" s="514"/>
      <c r="AJK415" s="514"/>
      <c r="AJL415" s="514"/>
      <c r="AJM415" s="514"/>
      <c r="AJN415" s="514"/>
      <c r="AJO415" s="514"/>
      <c r="AJP415" s="514"/>
      <c r="AJQ415" s="514"/>
      <c r="AJR415" s="514"/>
      <c r="AJS415" s="514"/>
      <c r="AJT415" s="514"/>
      <c r="AJU415" s="514"/>
      <c r="AJV415" s="514"/>
      <c r="AJW415" s="514"/>
      <c r="AJX415" s="514"/>
      <c r="AJY415" s="514"/>
      <c r="AJZ415" s="514"/>
      <c r="AKA415" s="514"/>
      <c r="AKB415" s="514"/>
      <c r="AKC415" s="514"/>
      <c r="AKD415" s="514"/>
      <c r="AKE415" s="514"/>
      <c r="AKF415" s="514"/>
      <c r="AKG415" s="514"/>
      <c r="AKH415" s="514"/>
      <c r="AKI415" s="514"/>
      <c r="AKJ415" s="514"/>
      <c r="AKK415" s="514"/>
      <c r="AKL415" s="514"/>
      <c r="AKM415" s="514"/>
      <c r="AKN415" s="514"/>
      <c r="AKO415" s="514"/>
      <c r="AKP415" s="514"/>
      <c r="AKQ415" s="514"/>
      <c r="AKR415" s="514"/>
      <c r="AKS415" s="514"/>
      <c r="AKT415" s="514"/>
      <c r="AKU415" s="514"/>
      <c r="AKV415" s="514"/>
      <c r="AKW415" s="514"/>
      <c r="AKX415" s="514"/>
      <c r="AKY415" s="514"/>
      <c r="AKZ415" s="514"/>
      <c r="ALA415" s="514"/>
      <c r="ALB415" s="514"/>
      <c r="ALC415" s="514"/>
      <c r="ALD415" s="514"/>
      <c r="ALE415" s="514"/>
      <c r="ALF415" s="514"/>
      <c r="ALG415" s="514"/>
      <c r="ALH415" s="514"/>
      <c r="ALI415" s="514"/>
      <c r="ALJ415" s="514"/>
      <c r="ALK415" s="514"/>
      <c r="ALL415" s="514"/>
      <c r="ALM415" s="514"/>
      <c r="ALN415" s="514"/>
      <c r="ALO415" s="514"/>
      <c r="ALP415" s="514"/>
      <c r="ALQ415" s="514"/>
      <c r="ALR415" s="514"/>
      <c r="ALS415" s="514"/>
      <c r="ALT415" s="514"/>
      <c r="ALU415" s="514"/>
      <c r="ALV415" s="514"/>
      <c r="ALW415" s="514"/>
      <c r="ALX415" s="514"/>
      <c r="ALY415" s="514"/>
      <c r="ALZ415" s="514"/>
      <c r="AMA415" s="514"/>
      <c r="AMB415" s="514"/>
      <c r="AMC415" s="514"/>
      <c r="AMD415" s="514"/>
      <c r="AME415" s="514"/>
      <c r="AMF415" s="514"/>
      <c r="AMG415" s="514"/>
      <c r="AMH415" s="514"/>
      <c r="AMI415" s="514"/>
      <c r="AMJ415" s="514"/>
      <c r="AMK415" s="514"/>
      <c r="AML415" s="514"/>
      <c r="AMM415" s="514"/>
      <c r="AMN415" s="514"/>
      <c r="AMO415" s="514"/>
      <c r="AMP415" s="514"/>
      <c r="AMQ415" s="514"/>
      <c r="AMR415" s="514"/>
      <c r="AMS415" s="514"/>
      <c r="AMT415" s="514"/>
      <c r="AMU415" s="514"/>
      <c r="AMV415" s="514"/>
      <c r="AMW415" s="514"/>
      <c r="AMX415" s="514"/>
      <c r="AMY415" s="514"/>
      <c r="AMZ415" s="514"/>
      <c r="ANA415" s="514"/>
      <c r="ANB415" s="514"/>
      <c r="ANC415" s="514"/>
      <c r="AND415" s="514"/>
      <c r="ANE415" s="514"/>
      <c r="ANF415" s="514"/>
      <c r="ANG415" s="514"/>
      <c r="ANH415" s="514"/>
      <c r="ANI415" s="514"/>
      <c r="ANJ415" s="514"/>
      <c r="ANK415" s="514"/>
      <c r="ANL415" s="514"/>
      <c r="ANM415" s="514"/>
      <c r="ANN415" s="514"/>
      <c r="ANO415" s="514"/>
      <c r="ANP415" s="514"/>
      <c r="ANQ415" s="514"/>
      <c r="ANR415" s="514"/>
      <c r="ANS415" s="514"/>
      <c r="ANT415" s="514"/>
      <c r="ANU415" s="514"/>
      <c r="ANV415" s="514"/>
      <c r="ANW415" s="514"/>
      <c r="ANX415" s="514"/>
      <c r="ANY415" s="514"/>
      <c r="ANZ415" s="514"/>
      <c r="AOA415" s="514"/>
      <c r="AOB415" s="514"/>
      <c r="AOC415" s="514"/>
      <c r="AOD415" s="514"/>
      <c r="AOE415" s="514"/>
      <c r="AOF415" s="514"/>
      <c r="AOG415" s="514"/>
      <c r="AOH415" s="514"/>
      <c r="AOI415" s="514"/>
      <c r="AOJ415" s="514"/>
      <c r="AOK415" s="514"/>
      <c r="AOL415" s="514"/>
      <c r="AOM415" s="514"/>
      <c r="AON415" s="514"/>
      <c r="AOO415" s="514"/>
      <c r="AOP415" s="514"/>
      <c r="AOQ415" s="514"/>
      <c r="AOR415" s="514"/>
      <c r="AOS415" s="514"/>
      <c r="AOT415" s="514"/>
      <c r="AOU415" s="514"/>
      <c r="AOV415" s="514"/>
      <c r="AOW415" s="514"/>
      <c r="AOX415" s="514"/>
      <c r="AOY415" s="514"/>
      <c r="AOZ415" s="514"/>
      <c r="APA415" s="514"/>
      <c r="APB415" s="514"/>
      <c r="APC415" s="514"/>
      <c r="APD415" s="514"/>
      <c r="APE415" s="514"/>
      <c r="APF415" s="514"/>
      <c r="APG415" s="514"/>
      <c r="APH415" s="514"/>
      <c r="API415" s="514"/>
      <c r="APJ415" s="514"/>
      <c r="APK415" s="514"/>
      <c r="APL415" s="514"/>
      <c r="APM415" s="514"/>
      <c r="APN415" s="514"/>
      <c r="APO415" s="514"/>
      <c r="APP415" s="514"/>
    </row>
    <row r="416" spans="1:1108" s="88" customFormat="1">
      <c r="A416" s="135"/>
      <c r="C416" s="528"/>
      <c r="D416" s="73"/>
      <c r="E416" s="73"/>
      <c r="F416" s="264"/>
      <c r="G416" s="73"/>
      <c r="H416" s="73"/>
      <c r="I416" s="73"/>
      <c r="J416" s="516"/>
      <c r="K416" s="474"/>
      <c r="L416" s="516"/>
      <c r="M416" s="476"/>
      <c r="N416" s="526"/>
      <c r="O416" s="478"/>
      <c r="P416" s="479"/>
      <c r="Q416" s="479"/>
      <c r="R416" s="479"/>
      <c r="S416" s="479"/>
      <c r="T416" s="479"/>
      <c r="U416" s="479"/>
      <c r="V416" s="479"/>
      <c r="W416" s="479"/>
      <c r="X416" s="479"/>
      <c r="Y416" s="479"/>
      <c r="Z416" s="479"/>
      <c r="AA416" s="479"/>
      <c r="AB416" s="479"/>
      <c r="AC416" s="479"/>
      <c r="AD416" s="479"/>
      <c r="AE416" s="479"/>
      <c r="AF416" s="517"/>
      <c r="AG416" s="518"/>
      <c r="AH416" s="518"/>
      <c r="AI416" s="479"/>
      <c r="AJ416" s="518"/>
      <c r="AK416" s="518"/>
      <c r="AL416" s="516"/>
      <c r="AM416" s="529"/>
      <c r="AN416" s="484"/>
      <c r="AO416" s="499"/>
      <c r="AP416" s="518"/>
      <c r="AQ416" s="530"/>
      <c r="AR416" s="530"/>
      <c r="AS416" s="530"/>
      <c r="AT416" s="526"/>
      <c r="AU416" s="526"/>
      <c r="AV416" s="526"/>
      <c r="AW416" s="526"/>
      <c r="AX416" s="526"/>
      <c r="AY416" s="526"/>
      <c r="AZ416" s="526"/>
      <c r="BA416" s="526"/>
      <c r="BB416" s="472"/>
      <c r="BC416" s="531"/>
      <c r="BD416" s="531"/>
      <c r="BE416" s="531"/>
      <c r="BF416" s="531"/>
      <c r="BG416" s="531"/>
      <c r="BH416" s="531"/>
      <c r="BI416" s="531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477" t="s">
        <v>414</v>
      </c>
      <c r="BW416" s="501" t="s">
        <v>415</v>
      </c>
      <c r="BX416" s="501" t="s">
        <v>755</v>
      </c>
      <c r="BY416" s="477" t="s">
        <v>424</v>
      </c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16"/>
      <c r="CX416" s="516"/>
      <c r="CY416" s="516"/>
      <c r="CZ416" s="516"/>
      <c r="DA416" s="526"/>
      <c r="DB416" s="526"/>
      <c r="DC416" s="526"/>
      <c r="DD416" s="526"/>
      <c r="DE416" s="526"/>
      <c r="DF416" s="532"/>
      <c r="DG416" s="526"/>
      <c r="DH416" s="526"/>
      <c r="DI416" s="526"/>
      <c r="DJ416" s="526"/>
      <c r="DK416" s="526"/>
      <c r="DL416" s="526"/>
      <c r="DM416" s="526"/>
      <c r="DN416" s="519"/>
      <c r="DO416" s="519"/>
      <c r="DP416" s="519"/>
      <c r="DQ416" s="519"/>
      <c r="DR416" s="519"/>
      <c r="DS416" s="533"/>
      <c r="DT416" s="533"/>
      <c r="DU416" s="514"/>
      <c r="DV416" s="492"/>
      <c r="DW416" s="492"/>
      <c r="DX416" s="534"/>
      <c r="DY416" s="534"/>
      <c r="DZ416" s="534"/>
      <c r="EA416" s="514"/>
      <c r="EB416" s="534"/>
      <c r="EC416" s="533"/>
      <c r="ED416" s="533"/>
      <c r="EE416" s="501"/>
      <c r="EF416" s="501"/>
      <c r="EG416" s="501"/>
      <c r="EH416" s="501"/>
      <c r="EI416" s="501"/>
      <c r="EJ416" s="501"/>
      <c r="EK416" s="501"/>
      <c r="EL416" s="501"/>
      <c r="EM416" s="526"/>
      <c r="EN416" s="526"/>
      <c r="EO416" s="535"/>
      <c r="EP416" s="535"/>
      <c r="EQ416" s="535"/>
      <c r="ER416" s="535"/>
      <c r="ES416" s="535"/>
      <c r="ET416" s="535"/>
      <c r="EU416" s="536"/>
      <c r="EV416" s="508"/>
      <c r="EW416" s="508"/>
      <c r="EX416" s="509"/>
      <c r="EY416" s="508"/>
      <c r="EZ416" s="508"/>
      <c r="FA416" s="508"/>
      <c r="FB416" s="508"/>
      <c r="FC416" s="508"/>
      <c r="FE416" s="514"/>
      <c r="FF416" s="514"/>
      <c r="FG416" s="514"/>
      <c r="FH416" s="514"/>
      <c r="FI416" s="514"/>
    </row>
    <row r="417" spans="1:1108" s="88" customFormat="1">
      <c r="A417" s="135"/>
      <c r="C417" s="537"/>
      <c r="D417" s="73"/>
      <c r="E417" s="73"/>
      <c r="F417" s="264"/>
      <c r="G417" s="73"/>
      <c r="H417" s="73"/>
      <c r="I417" s="73"/>
      <c r="J417" s="516"/>
      <c r="K417" s="474"/>
      <c r="L417" s="477"/>
      <c r="M417" s="476"/>
      <c r="N417" s="531"/>
      <c r="O417" s="538"/>
      <c r="P417" s="539"/>
      <c r="Q417" s="539"/>
      <c r="R417" s="539"/>
      <c r="S417" s="539"/>
      <c r="T417" s="539"/>
      <c r="U417" s="539"/>
      <c r="V417" s="539"/>
      <c r="W417" s="539"/>
      <c r="X417" s="539"/>
      <c r="Y417" s="539"/>
      <c r="Z417" s="539"/>
      <c r="AA417" s="539"/>
      <c r="AB417" s="539"/>
      <c r="AC417" s="539"/>
      <c r="AD417" s="539"/>
      <c r="AE417" s="539"/>
      <c r="AF417" s="479"/>
      <c r="AG417" s="483"/>
      <c r="AH417" s="483"/>
      <c r="AI417" s="539"/>
      <c r="AJ417" s="483"/>
      <c r="AK417" s="483"/>
      <c r="AL417" s="478"/>
      <c r="AM417" s="540"/>
      <c r="AN417" s="484"/>
      <c r="AO417" s="541"/>
      <c r="AP417" s="520"/>
      <c r="AQ417" s="541"/>
      <c r="AR417" s="541"/>
      <c r="AS417" s="541"/>
      <c r="AT417" s="531"/>
      <c r="AU417" s="531"/>
      <c r="AV417" s="531"/>
      <c r="AW417" s="531"/>
      <c r="AX417" s="531"/>
      <c r="AY417" s="531"/>
      <c r="AZ417" s="531"/>
      <c r="BA417" s="531"/>
      <c r="BB417" s="472"/>
      <c r="BC417" s="501"/>
      <c r="BD417" s="501"/>
      <c r="BE417" s="501"/>
      <c r="BF417" s="501"/>
      <c r="BG417" s="501"/>
      <c r="BH417" s="501"/>
      <c r="BI417" s="501"/>
      <c r="BJ417" s="531"/>
      <c r="BK417" s="531"/>
      <c r="BL417" s="531"/>
      <c r="BM417" s="531"/>
      <c r="BN417" s="531"/>
      <c r="BO417" s="531"/>
      <c r="BP417" s="531"/>
      <c r="BQ417" s="531"/>
      <c r="BR417" s="531"/>
      <c r="BS417" s="531"/>
      <c r="BT417" s="531"/>
      <c r="BU417" s="531"/>
      <c r="BV417" s="531"/>
      <c r="BW417" s="531"/>
      <c r="BX417" s="531"/>
      <c r="BY417" s="531"/>
      <c r="BZ417" s="531"/>
      <c r="CA417" s="531"/>
      <c r="CB417" s="531"/>
      <c r="CC417" s="531"/>
      <c r="CD417" s="531"/>
      <c r="CE417" s="531"/>
      <c r="CF417" s="531"/>
      <c r="CG417" s="531"/>
      <c r="CH417" s="531"/>
      <c r="CI417" s="531"/>
      <c r="CJ417" s="531"/>
      <c r="CK417" s="531"/>
      <c r="CL417" s="531"/>
      <c r="CM417" s="531"/>
      <c r="CN417" s="531"/>
      <c r="CO417" s="531"/>
      <c r="CP417" s="531"/>
      <c r="CQ417" s="531"/>
      <c r="CR417" s="531"/>
      <c r="CS417" s="531"/>
      <c r="CT417" s="531"/>
      <c r="CU417" s="531"/>
      <c r="CV417" s="531"/>
      <c r="CW417" s="496"/>
      <c r="CX417" s="488"/>
      <c r="CY417" s="477"/>
      <c r="CZ417" s="488"/>
      <c r="DA417" s="531"/>
      <c r="DB417" s="531"/>
      <c r="DC417" s="531"/>
      <c r="DD417" s="531"/>
      <c r="DE417" s="531"/>
      <c r="DF417" s="542"/>
      <c r="DG417" s="531"/>
      <c r="DH417" s="531"/>
      <c r="DI417" s="531"/>
      <c r="DJ417" s="531"/>
      <c r="DK417" s="531"/>
      <c r="DL417" s="531"/>
      <c r="DM417" s="531"/>
      <c r="DP417" s="476"/>
      <c r="DQ417" s="476"/>
      <c r="DR417" s="492"/>
      <c r="DS417" s="543"/>
      <c r="DT417" s="543"/>
      <c r="DU417" s="544"/>
      <c r="DV417" s="545"/>
      <c r="DW417" s="545"/>
      <c r="DX417" s="545"/>
      <c r="DY417" s="545"/>
      <c r="DZ417" s="545"/>
      <c r="EA417" s="545"/>
      <c r="EB417" s="545"/>
      <c r="EC417" s="544"/>
      <c r="ED417" s="544"/>
      <c r="EE417" s="531"/>
      <c r="EF417" s="531"/>
      <c r="EG417" s="531"/>
      <c r="EH417" s="531"/>
      <c r="EI417" s="531"/>
      <c r="EJ417" s="531"/>
      <c r="EK417" s="531"/>
      <c r="EL417" s="531"/>
      <c r="EM417" s="531"/>
      <c r="EN417" s="531"/>
      <c r="EO417" s="531"/>
      <c r="EP417" s="531"/>
      <c r="EQ417" s="531"/>
      <c r="ER417" s="531"/>
      <c r="ES417" s="531"/>
      <c r="ET417" s="531"/>
      <c r="EU417" s="546"/>
      <c r="EV417" s="547"/>
      <c r="EW417" s="547"/>
      <c r="EX417" s="548"/>
      <c r="EY417" s="547"/>
      <c r="EZ417" s="547"/>
      <c r="FA417" s="547"/>
      <c r="FB417" s="547"/>
      <c r="FC417" s="547"/>
      <c r="FE417" s="544"/>
      <c r="FF417" s="544"/>
      <c r="FG417" s="544"/>
      <c r="FH417" s="544"/>
      <c r="FI417" s="544"/>
    </row>
    <row r="418" spans="1:1108" s="88" customFormat="1">
      <c r="A418" s="135"/>
      <c r="C418" s="472"/>
      <c r="D418" s="73"/>
      <c r="E418" s="73"/>
      <c r="F418" s="264"/>
      <c r="G418" s="73"/>
      <c r="H418" s="73"/>
      <c r="I418" s="73"/>
      <c r="J418" s="500"/>
      <c r="K418" s="474"/>
      <c r="L418" s="477"/>
      <c r="M418" s="476"/>
      <c r="N418" s="501"/>
      <c r="O418" s="482"/>
      <c r="P418" s="480"/>
      <c r="Q418" s="480"/>
      <c r="R418" s="480"/>
      <c r="S418" s="480"/>
      <c r="T418" s="480"/>
      <c r="U418" s="480"/>
      <c r="V418" s="480"/>
      <c r="W418" s="480"/>
      <c r="X418" s="480"/>
      <c r="Y418" s="480"/>
      <c r="Z418" s="480"/>
      <c r="AA418" s="480"/>
      <c r="AB418" s="480"/>
      <c r="AC418" s="480"/>
      <c r="AD418" s="480"/>
      <c r="AE418" s="480"/>
      <c r="AF418" s="479"/>
      <c r="AG418" s="483"/>
      <c r="AH418" s="483"/>
      <c r="AI418" s="480"/>
      <c r="AJ418" s="483"/>
      <c r="AK418" s="483"/>
      <c r="AL418" s="478"/>
      <c r="AM418" s="481"/>
      <c r="AN418" s="484"/>
      <c r="AO418" s="502"/>
      <c r="AP418" s="485"/>
      <c r="AQ418" s="502"/>
      <c r="AR418" s="502"/>
      <c r="AS418" s="502"/>
      <c r="AT418" s="501"/>
      <c r="AU418" s="501"/>
      <c r="AV418" s="501"/>
      <c r="AW418" s="501"/>
      <c r="AX418" s="501"/>
      <c r="AY418" s="501"/>
      <c r="AZ418" s="501"/>
      <c r="BA418" s="501"/>
      <c r="BB418" s="472"/>
      <c r="BC418" s="477"/>
      <c r="BD418" s="477"/>
      <c r="BE418" s="477"/>
      <c r="BF418" s="477"/>
      <c r="BG418" s="477"/>
      <c r="BH418" s="477"/>
      <c r="BI418" s="477"/>
      <c r="BJ418" s="501"/>
      <c r="BK418" s="501"/>
      <c r="BL418" s="501"/>
      <c r="BM418" s="501"/>
      <c r="BN418" s="501"/>
      <c r="BO418" s="501"/>
      <c r="BP418" s="501"/>
      <c r="BQ418" s="501"/>
      <c r="BR418" s="501"/>
      <c r="BS418" s="501"/>
      <c r="BT418" s="501"/>
      <c r="BU418" s="501"/>
      <c r="BV418" s="501"/>
      <c r="BW418" s="501"/>
      <c r="BX418" s="501"/>
      <c r="BY418" s="501"/>
      <c r="BZ418" s="501"/>
      <c r="CA418" s="501"/>
      <c r="CB418" s="501"/>
      <c r="CC418" s="501"/>
      <c r="CD418" s="501"/>
      <c r="CE418" s="501"/>
      <c r="CF418" s="501"/>
      <c r="CG418" s="501"/>
      <c r="CH418" s="501"/>
      <c r="CI418" s="501"/>
      <c r="CJ418" s="501"/>
      <c r="CK418" s="501"/>
      <c r="CL418" s="501"/>
      <c r="CM418" s="501"/>
      <c r="CN418" s="501"/>
      <c r="CO418" s="501"/>
      <c r="CP418" s="501"/>
      <c r="CQ418" s="501"/>
      <c r="CR418" s="501"/>
      <c r="CS418" s="501"/>
      <c r="CT418" s="501"/>
      <c r="CU418" s="501"/>
      <c r="CV418" s="501"/>
      <c r="CW418" s="477"/>
      <c r="CX418" s="488"/>
      <c r="CY418" s="477"/>
      <c r="CZ418" s="488"/>
      <c r="DA418" s="501"/>
      <c r="DB418" s="501"/>
      <c r="DC418" s="501"/>
      <c r="DD418" s="501"/>
      <c r="DE418" s="501"/>
      <c r="DF418" s="503"/>
      <c r="DG418" s="501"/>
      <c r="DH418" s="501"/>
      <c r="DI418" s="501"/>
      <c r="DJ418" s="501"/>
      <c r="DK418" s="501"/>
      <c r="DL418" s="501"/>
      <c r="DM418" s="501"/>
      <c r="DP418" s="476"/>
      <c r="DQ418" s="476"/>
      <c r="DR418" s="492"/>
      <c r="DS418" s="504"/>
      <c r="DT418" s="504"/>
      <c r="DU418" s="505"/>
      <c r="DV418" s="491"/>
      <c r="DW418" s="491"/>
      <c r="DX418" s="491"/>
      <c r="DY418" s="491"/>
      <c r="DZ418" s="491"/>
      <c r="EA418" s="491"/>
      <c r="EB418" s="491"/>
      <c r="EC418" s="10"/>
      <c r="ED418" s="10"/>
      <c r="EE418" s="501"/>
      <c r="EF418" s="501"/>
      <c r="EG418" s="501"/>
      <c r="EH418" s="501"/>
      <c r="EI418" s="501"/>
      <c r="EJ418" s="501"/>
      <c r="EK418" s="501"/>
      <c r="EL418" s="501"/>
      <c r="EM418" s="501"/>
      <c r="EN418" s="501"/>
      <c r="EO418" s="501"/>
      <c r="EP418" s="501"/>
      <c r="EQ418" s="501"/>
      <c r="ER418" s="501"/>
      <c r="ES418" s="501"/>
      <c r="ET418" s="501"/>
      <c r="EU418" s="507"/>
      <c r="EV418" s="513"/>
      <c r="EW418" s="513"/>
      <c r="EX418" s="515"/>
      <c r="EY418" s="513"/>
      <c r="EZ418" s="508"/>
      <c r="FA418" s="508"/>
      <c r="FB418" s="508"/>
      <c r="FC418" s="508"/>
      <c r="FE418" s="10"/>
      <c r="FF418" s="10"/>
      <c r="FG418" s="10"/>
      <c r="FH418" s="10"/>
      <c r="FI418" s="10"/>
    </row>
    <row r="419" spans="1:1108" s="88" customFormat="1">
      <c r="A419" s="135"/>
      <c r="C419" s="472"/>
      <c r="D419" s="73"/>
      <c r="E419" s="73"/>
      <c r="F419" s="264"/>
      <c r="G419" s="73"/>
      <c r="H419" s="73"/>
      <c r="I419" s="73"/>
      <c r="J419" s="500"/>
      <c r="K419" s="474"/>
      <c r="L419" s="477"/>
      <c r="M419" s="476"/>
      <c r="N419" s="477"/>
      <c r="O419" s="478"/>
      <c r="P419" s="479"/>
      <c r="Q419" s="479"/>
      <c r="R419" s="479"/>
      <c r="S419" s="479"/>
      <c r="T419" s="479"/>
      <c r="U419" s="479"/>
      <c r="V419" s="479"/>
      <c r="W419" s="479"/>
      <c r="X419" s="479"/>
      <c r="Y419" s="479"/>
      <c r="Z419" s="479"/>
      <c r="AA419" s="479"/>
      <c r="AB419" s="479"/>
      <c r="AC419" s="479"/>
      <c r="AD419" s="479"/>
      <c r="AE419" s="479"/>
      <c r="AF419" s="479"/>
      <c r="AG419" s="483"/>
      <c r="AH419" s="483"/>
      <c r="AI419" s="479"/>
      <c r="AJ419" s="497"/>
      <c r="AK419" s="497"/>
      <c r="AL419" s="498"/>
      <c r="AM419" s="483"/>
      <c r="AN419" s="484"/>
      <c r="AO419" s="485"/>
      <c r="AP419" s="485"/>
      <c r="AQ419" s="485"/>
      <c r="AR419" s="485"/>
      <c r="AS419" s="485"/>
      <c r="AT419" s="477"/>
      <c r="AU419" s="477"/>
      <c r="AV419" s="477"/>
      <c r="AW419" s="477"/>
      <c r="AX419" s="477"/>
      <c r="AY419" s="477"/>
      <c r="AZ419" s="477"/>
      <c r="BA419" s="477"/>
      <c r="BB419" s="472"/>
      <c r="BC419" s="477"/>
      <c r="BD419" s="477"/>
      <c r="BE419" s="477"/>
      <c r="BF419" s="477"/>
      <c r="BG419" s="477"/>
      <c r="BH419" s="477"/>
      <c r="BI419" s="477"/>
      <c r="BJ419" s="477"/>
      <c r="BK419" s="477"/>
      <c r="BL419" s="477"/>
      <c r="BM419" s="477"/>
      <c r="BN419" s="477"/>
      <c r="BO419" s="477"/>
      <c r="BP419" s="477"/>
      <c r="BQ419" s="477"/>
      <c r="BR419" s="477"/>
      <c r="BS419" s="477"/>
      <c r="BT419" s="477"/>
      <c r="BU419" s="477"/>
      <c r="BV419" s="477"/>
      <c r="BW419" s="477"/>
      <c r="BX419" s="477"/>
      <c r="BY419" s="477"/>
      <c r="BZ419" s="477"/>
      <c r="CA419" s="477"/>
      <c r="CB419" s="477"/>
      <c r="CC419" s="477"/>
      <c r="CD419" s="477"/>
      <c r="CE419" s="477"/>
      <c r="CF419" s="477"/>
      <c r="CG419" s="477"/>
      <c r="CH419" s="477"/>
      <c r="CI419" s="477"/>
      <c r="CJ419" s="477"/>
      <c r="CK419" s="477"/>
      <c r="CL419" s="477"/>
      <c r="CM419" s="477"/>
      <c r="CN419" s="477"/>
      <c r="CO419" s="477"/>
      <c r="CP419" s="477"/>
      <c r="CQ419" s="477"/>
      <c r="CR419" s="477"/>
      <c r="CS419" s="477"/>
      <c r="CT419" s="477"/>
      <c r="CU419" s="477"/>
      <c r="CV419" s="477"/>
      <c r="CW419" s="477"/>
      <c r="CX419" s="488"/>
      <c r="CY419" s="477"/>
      <c r="CZ419" s="488"/>
      <c r="DA419" s="477"/>
      <c r="DB419" s="477"/>
      <c r="DC419" s="477"/>
      <c r="DD419" s="477"/>
      <c r="DE419" s="477"/>
      <c r="DF419" s="488"/>
      <c r="DG419" s="477"/>
      <c r="DH419" s="477"/>
      <c r="DI419" s="477"/>
      <c r="DJ419" s="477"/>
      <c r="DK419" s="477"/>
      <c r="DL419" s="477"/>
      <c r="DM419" s="477"/>
      <c r="DP419" s="476"/>
      <c r="DQ419" s="476"/>
      <c r="DR419" s="492"/>
      <c r="DS419" s="476"/>
      <c r="DT419" s="476"/>
      <c r="DV419" s="492"/>
      <c r="DW419" s="492"/>
      <c r="DX419" s="492"/>
      <c r="DY419" s="492"/>
      <c r="DZ419" s="492"/>
      <c r="EA419" s="492"/>
      <c r="EB419" s="492"/>
      <c r="EE419" s="477"/>
      <c r="EF419" s="477"/>
      <c r="EG419" s="477"/>
      <c r="EH419" s="477"/>
      <c r="EI419" s="477"/>
      <c r="EJ419" s="477"/>
      <c r="EK419" s="477"/>
      <c r="EL419" s="477"/>
      <c r="EM419" s="477"/>
      <c r="EN419" s="477"/>
      <c r="EO419" s="477"/>
      <c r="EP419" s="477"/>
      <c r="EQ419" s="477"/>
      <c r="ER419" s="477"/>
      <c r="ES419" s="477"/>
      <c r="ET419" s="477"/>
      <c r="EU419" s="493"/>
      <c r="EV419" s="494"/>
      <c r="EW419" s="494"/>
      <c r="EX419" s="495"/>
      <c r="EY419" s="494"/>
      <c r="EZ419" s="494"/>
      <c r="FA419" s="494"/>
      <c r="FB419" s="494"/>
      <c r="FC419" s="494"/>
      <c r="FK419" s="10"/>
      <c r="FL419" s="10"/>
      <c r="FM419" s="10"/>
      <c r="FN419" s="10"/>
      <c r="FO419" s="10"/>
      <c r="FP419" s="10"/>
      <c r="FQ419" s="10"/>
      <c r="FR419" s="10"/>
      <c r="FS419" s="10"/>
      <c r="FT419" s="10"/>
      <c r="FU419" s="10"/>
      <c r="FV419" s="10"/>
      <c r="FW419" s="10"/>
      <c r="FX419" s="10"/>
      <c r="FY419" s="10"/>
      <c r="FZ419" s="10"/>
      <c r="GA419" s="10"/>
      <c r="GB419" s="10"/>
      <c r="GC419" s="10"/>
      <c r="GD419" s="10"/>
      <c r="GE419" s="10"/>
      <c r="GF419" s="10"/>
      <c r="GG419" s="10"/>
      <c r="GH419" s="10"/>
      <c r="GI419" s="10"/>
      <c r="GJ419" s="10"/>
      <c r="GK419" s="10"/>
      <c r="GL419" s="10"/>
      <c r="GM419" s="10"/>
      <c r="GN419" s="10"/>
      <c r="GO419" s="10"/>
      <c r="GP419" s="10"/>
      <c r="GQ419" s="10"/>
      <c r="GR419" s="10"/>
      <c r="GS419" s="10"/>
      <c r="GT419" s="10"/>
      <c r="GU419" s="10"/>
      <c r="GV419" s="10"/>
      <c r="GW419" s="10"/>
      <c r="GX419" s="10"/>
      <c r="GY419" s="10"/>
      <c r="GZ419" s="10"/>
      <c r="HA419" s="10"/>
      <c r="HB419" s="10"/>
      <c r="HC419" s="10"/>
      <c r="HD419" s="10"/>
      <c r="HE419" s="10"/>
      <c r="HF419" s="10"/>
      <c r="HG419" s="10"/>
      <c r="HH419" s="10"/>
      <c r="HI419" s="10"/>
      <c r="HJ419" s="10"/>
      <c r="HK419" s="10"/>
      <c r="HL419" s="10"/>
      <c r="HM419" s="10"/>
      <c r="HN419" s="10"/>
      <c r="HO419" s="10"/>
      <c r="HP419" s="10"/>
      <c r="HQ419" s="10"/>
      <c r="HR419" s="10"/>
      <c r="HS419" s="10"/>
      <c r="HT419" s="10"/>
      <c r="HU419" s="10"/>
      <c r="HV419" s="10"/>
      <c r="HW419" s="10"/>
      <c r="HX419" s="10"/>
      <c r="HY419" s="10"/>
      <c r="HZ419" s="10"/>
      <c r="IA419" s="10"/>
      <c r="IB419" s="10"/>
      <c r="IC419" s="10"/>
      <c r="ID419" s="10"/>
      <c r="IE419" s="10"/>
      <c r="IF419" s="10"/>
      <c r="IG419" s="10"/>
      <c r="IH419" s="10"/>
      <c r="II419" s="10"/>
      <c r="IJ419" s="10"/>
      <c r="IK419" s="10"/>
      <c r="IL419" s="10"/>
      <c r="IM419" s="10"/>
      <c r="IN419" s="10"/>
      <c r="IO419" s="10"/>
      <c r="IP419" s="10"/>
      <c r="IQ419" s="10"/>
      <c r="IR419" s="10"/>
      <c r="IS419" s="10"/>
      <c r="IT419" s="10"/>
      <c r="IU419" s="10"/>
      <c r="IV419" s="10"/>
      <c r="IW419" s="10"/>
      <c r="IX419" s="10"/>
      <c r="IY419" s="10"/>
      <c r="IZ419" s="10"/>
      <c r="JA419" s="10"/>
      <c r="JB419" s="10"/>
      <c r="JC419" s="10"/>
      <c r="JD419" s="10"/>
      <c r="JE419" s="10"/>
      <c r="JF419" s="10"/>
      <c r="JG419" s="10"/>
      <c r="JH419" s="10"/>
      <c r="JI419" s="10"/>
      <c r="JJ419" s="10"/>
      <c r="JK419" s="10"/>
      <c r="JL419" s="10"/>
      <c r="JM419" s="10"/>
      <c r="JN419" s="10"/>
      <c r="JO419" s="10"/>
      <c r="JP419" s="10"/>
      <c r="JQ419" s="10"/>
      <c r="JR419" s="10"/>
      <c r="JS419" s="10"/>
      <c r="JT419" s="10"/>
      <c r="JU419" s="10"/>
      <c r="JV419" s="10"/>
      <c r="JW419" s="10"/>
      <c r="JX419" s="10"/>
      <c r="JY419" s="10"/>
      <c r="JZ419" s="10"/>
      <c r="KA419" s="10"/>
      <c r="KB419" s="10"/>
      <c r="KC419" s="10"/>
      <c r="KD419" s="10"/>
      <c r="KE419" s="10"/>
      <c r="KF419" s="10"/>
      <c r="KG419" s="10"/>
      <c r="KH419" s="10"/>
      <c r="KI419" s="10"/>
      <c r="KJ419" s="10"/>
      <c r="KK419" s="10"/>
      <c r="KL419" s="10"/>
      <c r="KM419" s="10"/>
      <c r="KN419" s="10"/>
      <c r="KO419" s="10"/>
      <c r="KP419" s="10"/>
      <c r="KQ419" s="10"/>
      <c r="KR419" s="10"/>
      <c r="KS419" s="10"/>
      <c r="KT419" s="10"/>
      <c r="KU419" s="10"/>
      <c r="KV419" s="10"/>
      <c r="KW419" s="10"/>
      <c r="KX419" s="10"/>
      <c r="KY419" s="10"/>
      <c r="KZ419" s="10"/>
      <c r="LA419" s="10"/>
      <c r="LB419" s="10"/>
      <c r="LC419" s="10"/>
      <c r="LD419" s="10"/>
      <c r="LE419" s="10"/>
      <c r="LF419" s="10"/>
      <c r="LG419" s="10"/>
      <c r="LH419" s="10"/>
      <c r="LI419" s="10"/>
      <c r="LJ419" s="10"/>
      <c r="LK419" s="10"/>
      <c r="LL419" s="10"/>
      <c r="LM419" s="10"/>
      <c r="LN419" s="10"/>
      <c r="LO419" s="10"/>
      <c r="LP419" s="10"/>
      <c r="LQ419" s="10"/>
      <c r="LR419" s="10"/>
      <c r="LS419" s="10"/>
      <c r="LT419" s="10"/>
      <c r="LU419" s="10"/>
      <c r="LV419" s="10"/>
      <c r="LW419" s="10"/>
      <c r="LX419" s="10"/>
      <c r="LY419" s="10"/>
      <c r="LZ419" s="10"/>
      <c r="MA419" s="10"/>
      <c r="MB419" s="10"/>
      <c r="MC419" s="10"/>
      <c r="MD419" s="10"/>
      <c r="ME419" s="10"/>
      <c r="MF419" s="10"/>
      <c r="MG419" s="10"/>
      <c r="MH419" s="10"/>
      <c r="MI419" s="10"/>
      <c r="MJ419" s="10"/>
      <c r="MK419" s="10"/>
      <c r="ML419" s="10"/>
      <c r="MM419" s="10"/>
      <c r="MN419" s="10"/>
      <c r="MO419" s="10"/>
      <c r="MP419" s="10"/>
      <c r="MQ419" s="10"/>
      <c r="MR419" s="10"/>
      <c r="MS419" s="10"/>
      <c r="MT419" s="10"/>
      <c r="MU419" s="10"/>
      <c r="MV419" s="10"/>
      <c r="MW419" s="10"/>
      <c r="MX419" s="10"/>
      <c r="MY419" s="10"/>
      <c r="MZ419" s="10"/>
      <c r="NA419" s="10"/>
      <c r="NB419" s="10"/>
      <c r="NC419" s="10"/>
      <c r="ND419" s="10"/>
      <c r="NE419" s="10"/>
      <c r="NF419" s="10"/>
      <c r="NG419" s="10"/>
      <c r="NH419" s="10"/>
      <c r="NI419" s="10"/>
      <c r="NJ419" s="10"/>
      <c r="NK419" s="10"/>
      <c r="NL419" s="10"/>
      <c r="NM419" s="10"/>
      <c r="NN419" s="10"/>
      <c r="NO419" s="10"/>
      <c r="NP419" s="10"/>
      <c r="NQ419" s="10"/>
      <c r="NR419" s="10"/>
      <c r="NS419" s="10"/>
      <c r="NT419" s="10"/>
      <c r="NU419" s="10"/>
      <c r="NV419" s="10"/>
      <c r="NW419" s="10"/>
      <c r="NX419" s="10"/>
      <c r="NY419" s="10"/>
      <c r="NZ419" s="10"/>
      <c r="OA419" s="10"/>
      <c r="OB419" s="10"/>
      <c r="OC419" s="10"/>
      <c r="OD419" s="10"/>
      <c r="OE419" s="10"/>
      <c r="OF419" s="10"/>
      <c r="OG419" s="10"/>
      <c r="OH419" s="10"/>
      <c r="OI419" s="10"/>
      <c r="OJ419" s="10"/>
      <c r="OK419" s="10"/>
      <c r="OL419" s="10"/>
      <c r="OM419" s="10"/>
      <c r="ON419" s="10"/>
      <c r="OO419" s="10"/>
      <c r="OP419" s="10"/>
      <c r="OQ419" s="10"/>
      <c r="OR419" s="10"/>
      <c r="OS419" s="10"/>
      <c r="OT419" s="10"/>
      <c r="OU419" s="10"/>
      <c r="OV419" s="10"/>
      <c r="OW419" s="10"/>
      <c r="OX419" s="10"/>
      <c r="OY419" s="10"/>
      <c r="OZ419" s="10"/>
      <c r="PA419" s="10"/>
      <c r="PB419" s="10"/>
      <c r="PC419" s="10"/>
      <c r="PD419" s="10"/>
      <c r="PE419" s="10"/>
      <c r="PF419" s="10"/>
      <c r="PG419" s="10"/>
      <c r="PH419" s="10"/>
      <c r="PI419" s="10"/>
      <c r="PJ419" s="10"/>
      <c r="PK419" s="10"/>
      <c r="PL419" s="10"/>
      <c r="PM419" s="10"/>
      <c r="PN419" s="10"/>
      <c r="PO419" s="10"/>
      <c r="PP419" s="10"/>
      <c r="PQ419" s="10"/>
      <c r="PR419" s="10"/>
      <c r="PS419" s="10"/>
      <c r="PT419" s="10"/>
      <c r="PU419" s="10"/>
      <c r="PV419" s="10"/>
      <c r="PW419" s="10"/>
      <c r="PX419" s="10"/>
      <c r="PY419" s="10"/>
      <c r="PZ419" s="10"/>
      <c r="QA419" s="10"/>
      <c r="QB419" s="10"/>
      <c r="QC419" s="10"/>
      <c r="QD419" s="10"/>
      <c r="QE419" s="10"/>
      <c r="QF419" s="10"/>
      <c r="QG419" s="10"/>
      <c r="QH419" s="10"/>
      <c r="QI419" s="10"/>
      <c r="QJ419" s="10"/>
      <c r="QK419" s="10"/>
      <c r="QL419" s="10"/>
      <c r="QM419" s="10"/>
      <c r="QN419" s="10"/>
      <c r="QO419" s="10"/>
      <c r="QP419" s="10"/>
      <c r="QQ419" s="10"/>
      <c r="QR419" s="10"/>
      <c r="QS419" s="10"/>
      <c r="QT419" s="10"/>
      <c r="QU419" s="10"/>
      <c r="QV419" s="10"/>
      <c r="QW419" s="10"/>
      <c r="QX419" s="10"/>
      <c r="QY419" s="10"/>
      <c r="QZ419" s="10"/>
      <c r="RA419" s="10"/>
      <c r="RB419" s="10"/>
      <c r="RC419" s="10"/>
      <c r="RD419" s="10"/>
      <c r="RE419" s="10"/>
      <c r="RF419" s="10"/>
      <c r="RG419" s="10"/>
      <c r="RH419" s="10"/>
      <c r="RI419" s="10"/>
      <c r="RJ419" s="10"/>
      <c r="RK419" s="10"/>
      <c r="RL419" s="10"/>
      <c r="RM419" s="10"/>
      <c r="RN419" s="10"/>
      <c r="RO419" s="10"/>
      <c r="RP419" s="10"/>
      <c r="RQ419" s="10"/>
      <c r="RR419" s="10"/>
      <c r="RS419" s="10"/>
      <c r="RT419" s="10"/>
      <c r="RU419" s="10"/>
      <c r="RV419" s="10"/>
      <c r="RW419" s="10"/>
      <c r="RX419" s="10"/>
      <c r="RY419" s="10"/>
      <c r="RZ419" s="10"/>
      <c r="SA419" s="10"/>
      <c r="SB419" s="10"/>
      <c r="SC419" s="10"/>
      <c r="SD419" s="10"/>
      <c r="SE419" s="10"/>
      <c r="SF419" s="10"/>
      <c r="SG419" s="10"/>
      <c r="SH419" s="10"/>
      <c r="SI419" s="10"/>
      <c r="SJ419" s="10"/>
      <c r="SK419" s="10"/>
      <c r="SL419" s="10"/>
      <c r="SM419" s="10"/>
      <c r="SN419" s="10"/>
      <c r="SO419" s="10"/>
      <c r="SP419" s="10"/>
      <c r="SQ419" s="10"/>
      <c r="SR419" s="10"/>
      <c r="SS419" s="10"/>
      <c r="ST419" s="10"/>
      <c r="SU419" s="10"/>
      <c r="SV419" s="10"/>
      <c r="SW419" s="10"/>
      <c r="SX419" s="10"/>
      <c r="SY419" s="10"/>
      <c r="SZ419" s="10"/>
      <c r="TA419" s="10"/>
      <c r="TB419" s="10"/>
      <c r="TC419" s="10"/>
      <c r="TD419" s="10"/>
      <c r="TE419" s="10"/>
      <c r="TF419" s="10"/>
      <c r="TG419" s="10"/>
      <c r="TH419" s="10"/>
      <c r="TI419" s="10"/>
      <c r="TJ419" s="10"/>
      <c r="TK419" s="10"/>
      <c r="TL419" s="10"/>
      <c r="TM419" s="10"/>
      <c r="TN419" s="10"/>
      <c r="TO419" s="10"/>
      <c r="TP419" s="10"/>
      <c r="TQ419" s="10"/>
      <c r="TR419" s="10"/>
      <c r="TS419" s="10"/>
      <c r="TT419" s="10"/>
      <c r="TU419" s="10"/>
      <c r="TV419" s="10"/>
      <c r="TW419" s="10"/>
      <c r="TX419" s="10"/>
      <c r="TY419" s="10"/>
      <c r="TZ419" s="10"/>
      <c r="UA419" s="10"/>
      <c r="UB419" s="10"/>
      <c r="UC419" s="10"/>
      <c r="UD419" s="10"/>
      <c r="UE419" s="10"/>
      <c r="UF419" s="10"/>
      <c r="UG419" s="10"/>
      <c r="UH419" s="10"/>
      <c r="UI419" s="10"/>
      <c r="UJ419" s="10"/>
      <c r="UK419" s="10"/>
      <c r="UL419" s="10"/>
      <c r="UM419" s="10"/>
      <c r="UN419" s="10"/>
      <c r="UO419" s="10"/>
      <c r="UP419" s="10"/>
      <c r="UQ419" s="10"/>
      <c r="UR419" s="10"/>
      <c r="US419" s="10"/>
      <c r="UT419" s="10"/>
      <c r="UU419" s="10"/>
      <c r="UV419" s="10"/>
      <c r="UW419" s="10"/>
      <c r="UX419" s="10"/>
      <c r="UY419" s="10"/>
      <c r="UZ419" s="10"/>
      <c r="VA419" s="10"/>
      <c r="VB419" s="10"/>
      <c r="VC419" s="10"/>
      <c r="VD419" s="10"/>
      <c r="VE419" s="10"/>
      <c r="VF419" s="10"/>
      <c r="VG419" s="10"/>
      <c r="VH419" s="10"/>
      <c r="VI419" s="10"/>
      <c r="VJ419" s="10"/>
      <c r="VK419" s="10"/>
      <c r="VL419" s="10"/>
      <c r="VM419" s="10"/>
      <c r="VN419" s="10"/>
      <c r="VO419" s="10"/>
      <c r="VP419" s="10"/>
      <c r="VQ419" s="10"/>
      <c r="VR419" s="10"/>
      <c r="VS419" s="10"/>
      <c r="VT419" s="10"/>
      <c r="VU419" s="10"/>
      <c r="VV419" s="10"/>
      <c r="VW419" s="10"/>
      <c r="VX419" s="10"/>
      <c r="VY419" s="10"/>
      <c r="VZ419" s="10"/>
      <c r="WA419" s="10"/>
      <c r="WB419" s="10"/>
      <c r="WC419" s="10"/>
      <c r="WD419" s="10"/>
      <c r="WE419" s="10"/>
      <c r="WF419" s="10"/>
      <c r="WG419" s="10"/>
      <c r="WH419" s="10"/>
      <c r="WI419" s="10"/>
      <c r="WJ419" s="10"/>
      <c r="WK419" s="10"/>
      <c r="WL419" s="10"/>
      <c r="WM419" s="10"/>
      <c r="WN419" s="10"/>
      <c r="WO419" s="10"/>
      <c r="WP419" s="10"/>
      <c r="WQ419" s="10"/>
      <c r="WR419" s="10"/>
      <c r="WS419" s="10"/>
      <c r="WT419" s="10"/>
      <c r="WU419" s="10"/>
      <c r="WV419" s="10"/>
      <c r="WW419" s="10"/>
      <c r="WX419" s="10"/>
      <c r="WY419" s="10"/>
      <c r="WZ419" s="10"/>
      <c r="XA419" s="10"/>
      <c r="XB419" s="10"/>
      <c r="XC419" s="10"/>
      <c r="XD419" s="10"/>
      <c r="XE419" s="10"/>
      <c r="XF419" s="10"/>
      <c r="XG419" s="10"/>
      <c r="XH419" s="10"/>
      <c r="XI419" s="10"/>
      <c r="XJ419" s="10"/>
      <c r="XK419" s="10"/>
      <c r="XL419" s="10"/>
      <c r="XM419" s="10"/>
      <c r="XN419" s="10"/>
      <c r="XO419" s="10"/>
      <c r="XP419" s="10"/>
      <c r="XQ419" s="10"/>
      <c r="XR419" s="10"/>
      <c r="XS419" s="10"/>
      <c r="XT419" s="10"/>
      <c r="XU419" s="10"/>
      <c r="XV419" s="10"/>
      <c r="XW419" s="10"/>
      <c r="XX419" s="10"/>
      <c r="XY419" s="10"/>
      <c r="XZ419" s="10"/>
      <c r="YA419" s="10"/>
      <c r="YB419" s="10"/>
      <c r="YC419" s="10"/>
      <c r="YD419" s="10"/>
      <c r="YE419" s="10"/>
      <c r="YF419" s="10"/>
      <c r="YG419" s="10"/>
      <c r="YH419" s="10"/>
      <c r="YI419" s="10"/>
      <c r="YJ419" s="10"/>
      <c r="YK419" s="10"/>
      <c r="YL419" s="10"/>
      <c r="YM419" s="10"/>
      <c r="YN419" s="10"/>
      <c r="YO419" s="10"/>
      <c r="YP419" s="10"/>
      <c r="YQ419" s="10"/>
      <c r="YR419" s="10"/>
      <c r="YS419" s="10"/>
      <c r="YT419" s="10"/>
      <c r="YU419" s="10"/>
      <c r="YV419" s="10"/>
      <c r="YW419" s="10"/>
      <c r="YX419" s="10"/>
      <c r="YY419" s="10"/>
      <c r="YZ419" s="10"/>
      <c r="ZA419" s="10"/>
      <c r="ZB419" s="10"/>
      <c r="ZC419" s="10"/>
      <c r="ZD419" s="10"/>
      <c r="ZE419" s="10"/>
      <c r="ZF419" s="10"/>
      <c r="ZG419" s="10"/>
      <c r="ZH419" s="10"/>
      <c r="ZI419" s="10"/>
      <c r="ZJ419" s="10"/>
      <c r="ZK419" s="10"/>
      <c r="ZL419" s="10"/>
      <c r="ZM419" s="10"/>
      <c r="ZN419" s="10"/>
      <c r="ZO419" s="10"/>
      <c r="ZP419" s="10"/>
      <c r="ZQ419" s="10"/>
      <c r="ZR419" s="10"/>
      <c r="ZS419" s="10"/>
      <c r="ZT419" s="10"/>
      <c r="ZU419" s="10"/>
      <c r="ZV419" s="10"/>
      <c r="ZW419" s="10"/>
      <c r="ZX419" s="10"/>
      <c r="ZY419" s="10"/>
      <c r="ZZ419" s="10"/>
      <c r="AAA419" s="10"/>
      <c r="AAB419" s="10"/>
      <c r="AAC419" s="10"/>
      <c r="AAD419" s="10"/>
      <c r="AAE419" s="10"/>
      <c r="AAF419" s="10"/>
      <c r="AAG419" s="10"/>
      <c r="AAH419" s="10"/>
      <c r="AAI419" s="10"/>
      <c r="AAJ419" s="10"/>
      <c r="AAK419" s="10"/>
      <c r="AAL419" s="10"/>
      <c r="AAM419" s="10"/>
      <c r="AAN419" s="10"/>
      <c r="AAO419" s="10"/>
      <c r="AAP419" s="10"/>
      <c r="AAQ419" s="10"/>
      <c r="AAR419" s="10"/>
      <c r="AAS419" s="10"/>
      <c r="AAT419" s="10"/>
      <c r="AAU419" s="10"/>
      <c r="AAV419" s="10"/>
      <c r="AAW419" s="10"/>
      <c r="AAX419" s="10"/>
      <c r="AAY419" s="10"/>
      <c r="AAZ419" s="10"/>
      <c r="ABA419" s="10"/>
      <c r="ABB419" s="10"/>
      <c r="ABC419" s="10"/>
      <c r="ABD419" s="10"/>
      <c r="ABE419" s="10"/>
      <c r="ABF419" s="10"/>
      <c r="ABG419" s="10"/>
      <c r="ABH419" s="10"/>
      <c r="ABI419" s="10"/>
      <c r="ABJ419" s="10"/>
      <c r="ABK419" s="10"/>
      <c r="ABL419" s="10"/>
      <c r="ABM419" s="10"/>
      <c r="ABN419" s="10"/>
      <c r="ABO419" s="10"/>
      <c r="ABP419" s="10"/>
      <c r="ABQ419" s="10"/>
      <c r="ABR419" s="10"/>
      <c r="ABS419" s="10"/>
      <c r="ABT419" s="10"/>
      <c r="ABU419" s="10"/>
      <c r="ABV419" s="10"/>
      <c r="ABW419" s="10"/>
      <c r="ABX419" s="10"/>
      <c r="ABY419" s="10"/>
      <c r="ABZ419" s="10"/>
      <c r="ACA419" s="10"/>
      <c r="ACB419" s="10"/>
      <c r="ACC419" s="10"/>
      <c r="ACD419" s="10"/>
      <c r="ACE419" s="10"/>
      <c r="ACF419" s="10"/>
      <c r="ACG419" s="10"/>
      <c r="ACH419" s="10"/>
      <c r="ACI419" s="10"/>
      <c r="ACJ419" s="10"/>
      <c r="ACK419" s="10"/>
      <c r="ACL419" s="10"/>
      <c r="ACM419" s="10"/>
      <c r="ACN419" s="10"/>
      <c r="ACO419" s="10"/>
      <c r="ACP419" s="10"/>
      <c r="ACQ419" s="10"/>
      <c r="ACR419" s="10"/>
      <c r="ACS419" s="10"/>
      <c r="ACT419" s="10"/>
      <c r="ACU419" s="10"/>
      <c r="ACV419" s="10"/>
      <c r="ACW419" s="10"/>
      <c r="ACX419" s="10"/>
      <c r="ACY419" s="10"/>
      <c r="ACZ419" s="10"/>
      <c r="ADA419" s="10"/>
      <c r="ADB419" s="10"/>
      <c r="ADC419" s="10"/>
      <c r="ADD419" s="10"/>
      <c r="ADE419" s="10"/>
      <c r="ADF419" s="10"/>
      <c r="ADG419" s="10"/>
      <c r="ADH419" s="10"/>
      <c r="ADI419" s="10"/>
      <c r="ADJ419" s="10"/>
      <c r="ADK419" s="10"/>
      <c r="ADL419" s="10"/>
      <c r="ADM419" s="10"/>
      <c r="ADN419" s="10"/>
      <c r="ADO419" s="10"/>
      <c r="ADP419" s="10"/>
      <c r="ADQ419" s="10"/>
      <c r="ADR419" s="10"/>
      <c r="ADS419" s="10"/>
      <c r="ADT419" s="10"/>
      <c r="ADU419" s="10"/>
      <c r="ADV419" s="10"/>
      <c r="ADW419" s="10"/>
      <c r="ADX419" s="10"/>
      <c r="ADY419" s="10"/>
      <c r="ADZ419" s="10"/>
      <c r="AEA419" s="10"/>
      <c r="AEB419" s="10"/>
      <c r="AEC419" s="10"/>
      <c r="AED419" s="10"/>
      <c r="AEE419" s="10"/>
      <c r="AEF419" s="10"/>
      <c r="AEG419" s="10"/>
      <c r="AEH419" s="10"/>
      <c r="AEI419" s="10"/>
      <c r="AEJ419" s="10"/>
      <c r="AEK419" s="10"/>
      <c r="AEL419" s="10"/>
      <c r="AEM419" s="10"/>
      <c r="AEN419" s="10"/>
      <c r="AEO419" s="10"/>
      <c r="AEP419" s="10"/>
      <c r="AEQ419" s="10"/>
      <c r="AER419" s="10"/>
      <c r="AES419" s="10"/>
      <c r="AET419" s="10"/>
      <c r="AEU419" s="10"/>
      <c r="AEV419" s="10"/>
      <c r="AEW419" s="10"/>
      <c r="AEX419" s="10"/>
      <c r="AEY419" s="10"/>
      <c r="AEZ419" s="10"/>
      <c r="AFA419" s="10"/>
      <c r="AFB419" s="10"/>
      <c r="AFC419" s="10"/>
      <c r="AFD419" s="10"/>
      <c r="AFE419" s="10"/>
      <c r="AFF419" s="10"/>
      <c r="AFG419" s="10"/>
      <c r="AFH419" s="10"/>
      <c r="AFI419" s="10"/>
      <c r="AFJ419" s="10"/>
      <c r="AFK419" s="10"/>
      <c r="AFL419" s="10"/>
      <c r="AFM419" s="10"/>
      <c r="AFN419" s="10"/>
      <c r="AFO419" s="10"/>
      <c r="AFP419" s="10"/>
      <c r="AFQ419" s="10"/>
      <c r="AFR419" s="10"/>
      <c r="AFS419" s="10"/>
      <c r="AFT419" s="10"/>
      <c r="AFU419" s="10"/>
      <c r="AFV419" s="10"/>
      <c r="AFW419" s="10"/>
      <c r="AFX419" s="10"/>
      <c r="AFY419" s="10"/>
      <c r="AFZ419" s="10"/>
      <c r="AGA419" s="10"/>
      <c r="AGB419" s="10"/>
      <c r="AGC419" s="10"/>
      <c r="AGD419" s="10"/>
      <c r="AGE419" s="10"/>
      <c r="AGF419" s="10"/>
      <c r="AGG419" s="10"/>
      <c r="AGH419" s="10"/>
      <c r="AGI419" s="10"/>
      <c r="AGJ419" s="10"/>
      <c r="AGK419" s="10"/>
      <c r="AGL419" s="10"/>
      <c r="AGM419" s="10"/>
      <c r="AGN419" s="10"/>
      <c r="AGO419" s="10"/>
      <c r="AGP419" s="10"/>
      <c r="AGQ419" s="10"/>
      <c r="AGR419" s="10"/>
      <c r="AGS419" s="10"/>
      <c r="AGT419" s="10"/>
      <c r="AGU419" s="10"/>
      <c r="AGV419" s="10"/>
      <c r="AGW419" s="10"/>
      <c r="AGX419" s="10"/>
      <c r="AGY419" s="10"/>
      <c r="AGZ419" s="10"/>
      <c r="AHA419" s="10"/>
      <c r="AHB419" s="10"/>
      <c r="AHC419" s="10"/>
      <c r="AHD419" s="10"/>
      <c r="AHE419" s="10"/>
      <c r="AHF419" s="10"/>
      <c r="AHG419" s="10"/>
      <c r="AHH419" s="10"/>
      <c r="AHI419" s="10"/>
      <c r="AHJ419" s="10"/>
      <c r="AHK419" s="10"/>
      <c r="AHL419" s="10"/>
      <c r="AHM419" s="10"/>
      <c r="AHN419" s="10"/>
      <c r="AHO419" s="10"/>
      <c r="AHP419" s="10"/>
      <c r="AHQ419" s="10"/>
      <c r="AHR419" s="10"/>
      <c r="AHS419" s="10"/>
      <c r="AHT419" s="10"/>
      <c r="AHU419" s="10"/>
      <c r="AHV419" s="10"/>
      <c r="AHW419" s="10"/>
      <c r="AHX419" s="10"/>
      <c r="AHY419" s="10"/>
      <c r="AHZ419" s="10"/>
      <c r="AIA419" s="10"/>
      <c r="AIB419" s="10"/>
      <c r="AIC419" s="10"/>
      <c r="AID419" s="10"/>
      <c r="AIE419" s="10"/>
      <c r="AIF419" s="10"/>
      <c r="AIG419" s="10"/>
      <c r="AIH419" s="10"/>
      <c r="AII419" s="10"/>
      <c r="AIJ419" s="10"/>
      <c r="AIK419" s="10"/>
      <c r="AIL419" s="10"/>
      <c r="AIM419" s="10"/>
      <c r="AIN419" s="10"/>
      <c r="AIO419" s="10"/>
      <c r="AIP419" s="10"/>
      <c r="AIQ419" s="10"/>
      <c r="AIR419" s="10"/>
      <c r="AIS419" s="10"/>
      <c r="AIT419" s="10"/>
      <c r="AIU419" s="10"/>
      <c r="AIV419" s="10"/>
      <c r="AIW419" s="10"/>
      <c r="AIX419" s="10"/>
      <c r="AIY419" s="10"/>
      <c r="AIZ419" s="10"/>
      <c r="AJA419" s="10"/>
      <c r="AJB419" s="10"/>
      <c r="AJC419" s="10"/>
      <c r="AJD419" s="10"/>
      <c r="AJE419" s="10"/>
      <c r="AJF419" s="10"/>
      <c r="AJG419" s="10"/>
      <c r="AJH419" s="10"/>
      <c r="AJI419" s="10"/>
      <c r="AJJ419" s="10"/>
      <c r="AJK419" s="10"/>
      <c r="AJL419" s="10"/>
      <c r="AJM419" s="10"/>
      <c r="AJN419" s="10"/>
      <c r="AJO419" s="10"/>
      <c r="AJP419" s="10"/>
      <c r="AJQ419" s="10"/>
      <c r="AJR419" s="10"/>
      <c r="AJS419" s="10"/>
      <c r="AJT419" s="10"/>
      <c r="AJU419" s="10"/>
      <c r="AJV419" s="10"/>
      <c r="AJW419" s="10"/>
      <c r="AJX419" s="10"/>
      <c r="AJY419" s="10"/>
      <c r="AJZ419" s="10"/>
      <c r="AKA419" s="10"/>
      <c r="AKB419" s="10"/>
      <c r="AKC419" s="10"/>
      <c r="AKD419" s="10"/>
      <c r="AKE419" s="10"/>
      <c r="AKF419" s="10"/>
      <c r="AKG419" s="10"/>
      <c r="AKH419" s="10"/>
      <c r="AKI419" s="10"/>
      <c r="AKJ419" s="10"/>
      <c r="AKK419" s="10"/>
      <c r="AKL419" s="10"/>
      <c r="AKM419" s="10"/>
      <c r="AKN419" s="10"/>
      <c r="AKO419" s="10"/>
      <c r="AKP419" s="10"/>
      <c r="AKQ419" s="10"/>
      <c r="AKR419" s="10"/>
      <c r="AKS419" s="10"/>
      <c r="AKT419" s="10"/>
      <c r="AKU419" s="10"/>
      <c r="AKV419" s="10"/>
      <c r="AKW419" s="10"/>
      <c r="AKX419" s="10"/>
      <c r="AKY419" s="10"/>
      <c r="AKZ419" s="10"/>
      <c r="ALA419" s="10"/>
      <c r="ALB419" s="10"/>
      <c r="ALC419" s="10"/>
      <c r="ALD419" s="10"/>
      <c r="ALE419" s="10"/>
      <c r="ALF419" s="10"/>
      <c r="ALG419" s="10"/>
      <c r="ALH419" s="10"/>
      <c r="ALI419" s="10"/>
      <c r="ALJ419" s="10"/>
      <c r="ALK419" s="10"/>
      <c r="ALL419" s="10"/>
      <c r="ALM419" s="10"/>
      <c r="ALN419" s="10"/>
      <c r="ALO419" s="10"/>
      <c r="ALP419" s="10"/>
      <c r="ALQ419" s="10"/>
      <c r="ALR419" s="10"/>
      <c r="ALS419" s="10"/>
      <c r="ALT419" s="10"/>
      <c r="ALU419" s="10"/>
      <c r="ALV419" s="10"/>
      <c r="ALW419" s="10"/>
      <c r="ALX419" s="10"/>
      <c r="ALY419" s="10"/>
      <c r="ALZ419" s="10"/>
      <c r="AMA419" s="10"/>
      <c r="AMB419" s="10"/>
      <c r="AMC419" s="10"/>
      <c r="AMD419" s="10"/>
      <c r="AME419" s="10"/>
      <c r="AMF419" s="10"/>
      <c r="AMG419" s="10"/>
      <c r="AMH419" s="10"/>
      <c r="AMI419" s="10"/>
      <c r="AMJ419" s="10"/>
      <c r="AMK419" s="10"/>
      <c r="AML419" s="10"/>
      <c r="AMM419" s="10"/>
      <c r="AMN419" s="10"/>
      <c r="AMO419" s="10"/>
      <c r="AMP419" s="10"/>
      <c r="AMQ419" s="10"/>
      <c r="AMR419" s="10"/>
      <c r="AMS419" s="10"/>
      <c r="AMT419" s="10"/>
      <c r="AMU419" s="10"/>
      <c r="AMV419" s="10"/>
      <c r="AMW419" s="10"/>
      <c r="AMX419" s="10"/>
      <c r="AMY419" s="10"/>
      <c r="AMZ419" s="10"/>
      <c r="ANA419" s="10"/>
      <c r="ANB419" s="10"/>
      <c r="ANC419" s="10"/>
      <c r="AND419" s="10"/>
      <c r="ANE419" s="10"/>
      <c r="ANF419" s="10"/>
      <c r="ANG419" s="10"/>
      <c r="ANH419" s="10"/>
      <c r="ANI419" s="10"/>
      <c r="ANJ419" s="10"/>
      <c r="ANK419" s="10"/>
      <c r="ANL419" s="10"/>
      <c r="ANM419" s="10"/>
      <c r="ANN419" s="10"/>
      <c r="ANO419" s="10"/>
      <c r="ANP419" s="10"/>
      <c r="ANQ419" s="10"/>
      <c r="ANR419" s="10"/>
      <c r="ANS419" s="10"/>
      <c r="ANT419" s="10"/>
      <c r="ANU419" s="10"/>
      <c r="ANV419" s="10"/>
      <c r="ANW419" s="10"/>
      <c r="ANX419" s="10"/>
      <c r="ANY419" s="10"/>
      <c r="ANZ419" s="10"/>
      <c r="AOA419" s="10"/>
      <c r="AOB419" s="10"/>
      <c r="AOC419" s="10"/>
      <c r="AOD419" s="10"/>
      <c r="AOE419" s="10"/>
      <c r="AOF419" s="10"/>
      <c r="AOG419" s="10"/>
      <c r="AOH419" s="10"/>
      <c r="AOI419" s="10"/>
      <c r="AOJ419" s="10"/>
      <c r="AOK419" s="10"/>
      <c r="AOL419" s="10"/>
      <c r="AOM419" s="10"/>
      <c r="AON419" s="10"/>
      <c r="AOO419" s="10"/>
      <c r="AOP419" s="10"/>
      <c r="AOQ419" s="10"/>
      <c r="AOR419" s="10"/>
      <c r="AOS419" s="10"/>
      <c r="AOT419" s="10"/>
      <c r="AOU419" s="10"/>
      <c r="AOV419" s="10"/>
      <c r="AOW419" s="10"/>
      <c r="AOX419" s="10"/>
      <c r="AOY419" s="10"/>
      <c r="AOZ419" s="10"/>
      <c r="APA419" s="10"/>
      <c r="APB419" s="10"/>
      <c r="APC419" s="10"/>
      <c r="APD419" s="10"/>
      <c r="APE419" s="10"/>
      <c r="APF419" s="10"/>
      <c r="APG419" s="10"/>
      <c r="APH419" s="10"/>
      <c r="API419" s="10"/>
      <c r="APJ419" s="10"/>
      <c r="APK419" s="10"/>
      <c r="APL419" s="10"/>
      <c r="APM419" s="10"/>
      <c r="APN419" s="10"/>
      <c r="APO419" s="10"/>
      <c r="APP419" s="10"/>
    </row>
    <row r="420" spans="1:1108" s="88" customFormat="1">
      <c r="A420" s="135"/>
      <c r="C420" s="472"/>
      <c r="D420" s="73"/>
      <c r="E420" s="73"/>
      <c r="F420" s="264"/>
      <c r="G420" s="73"/>
      <c r="H420" s="73"/>
      <c r="I420" s="73"/>
      <c r="J420" s="500"/>
      <c r="K420" s="474"/>
      <c r="L420" s="477"/>
      <c r="M420" s="476"/>
      <c r="N420" s="477"/>
      <c r="O420" s="478"/>
      <c r="P420" s="479"/>
      <c r="Q420" s="479"/>
      <c r="R420" s="479"/>
      <c r="S420" s="479"/>
      <c r="T420" s="479"/>
      <c r="U420" s="479"/>
      <c r="V420" s="479"/>
      <c r="W420" s="479"/>
      <c r="X420" s="479"/>
      <c r="Y420" s="479"/>
      <c r="Z420" s="479"/>
      <c r="AA420" s="479"/>
      <c r="AB420" s="479"/>
      <c r="AC420" s="479"/>
      <c r="AD420" s="479"/>
      <c r="AE420" s="479"/>
      <c r="AF420" s="479"/>
      <c r="AG420" s="483"/>
      <c r="AH420" s="483"/>
      <c r="AI420" s="479"/>
      <c r="AJ420" s="497"/>
      <c r="AK420" s="497"/>
      <c r="AL420" s="498"/>
      <c r="AM420" s="483"/>
      <c r="AN420" s="484"/>
      <c r="AO420" s="485"/>
      <c r="AP420" s="485"/>
      <c r="AQ420" s="485"/>
      <c r="AR420" s="485"/>
      <c r="AS420" s="485"/>
      <c r="AT420" s="477"/>
      <c r="AU420" s="477"/>
      <c r="AV420" s="477"/>
      <c r="AW420" s="477"/>
      <c r="AX420" s="477"/>
      <c r="AY420" s="477"/>
      <c r="AZ420" s="477"/>
      <c r="BA420" s="477"/>
      <c r="BB420" s="472"/>
      <c r="BC420" s="477"/>
      <c r="BD420" s="477"/>
      <c r="BE420" s="477"/>
      <c r="BF420" s="477"/>
      <c r="BG420" s="477"/>
      <c r="BH420" s="477"/>
      <c r="BI420" s="477"/>
      <c r="BJ420" s="477"/>
      <c r="BK420" s="477"/>
      <c r="BL420" s="477"/>
      <c r="BM420" s="477"/>
      <c r="BN420" s="477"/>
      <c r="BO420" s="477"/>
      <c r="BP420" s="477"/>
      <c r="BQ420" s="477"/>
      <c r="BR420" s="477"/>
      <c r="BS420" s="477"/>
      <c r="BT420" s="477"/>
      <c r="BU420" s="477"/>
      <c r="BV420" s="477"/>
      <c r="BW420" s="477"/>
      <c r="BX420" s="477"/>
      <c r="BY420" s="477"/>
      <c r="BZ420" s="477"/>
      <c r="CA420" s="477"/>
      <c r="CB420" s="477"/>
      <c r="CC420" s="477"/>
      <c r="CD420" s="477"/>
      <c r="CE420" s="477"/>
      <c r="CF420" s="477"/>
      <c r="CG420" s="477"/>
      <c r="CH420" s="477"/>
      <c r="CI420" s="477"/>
      <c r="CJ420" s="477"/>
      <c r="CK420" s="477"/>
      <c r="CL420" s="477"/>
      <c r="CM420" s="477"/>
      <c r="CN420" s="477"/>
      <c r="CO420" s="477"/>
      <c r="CP420" s="477"/>
      <c r="CQ420" s="477"/>
      <c r="CR420" s="477"/>
      <c r="CS420" s="477"/>
      <c r="CT420" s="477"/>
      <c r="CU420" s="477"/>
      <c r="CV420" s="477"/>
      <c r="CW420" s="477"/>
      <c r="CX420" s="488"/>
      <c r="CY420" s="477"/>
      <c r="CZ420" s="488"/>
      <c r="DA420" s="477"/>
      <c r="DB420" s="477"/>
      <c r="DC420" s="477"/>
      <c r="DD420" s="477"/>
      <c r="DE420" s="477"/>
      <c r="DF420" s="488"/>
      <c r="DG420" s="477"/>
      <c r="DH420" s="477"/>
      <c r="DI420" s="477"/>
      <c r="DJ420" s="477"/>
      <c r="DK420" s="477"/>
      <c r="DL420" s="477"/>
      <c r="DM420" s="477"/>
      <c r="DP420" s="476"/>
      <c r="DQ420" s="476"/>
      <c r="DR420" s="492"/>
      <c r="DS420" s="476"/>
      <c r="DT420" s="476"/>
      <c r="DV420" s="492"/>
      <c r="DW420" s="492"/>
      <c r="DX420" s="492"/>
      <c r="DY420" s="492"/>
      <c r="DZ420" s="492"/>
      <c r="EA420" s="492"/>
      <c r="EB420" s="492"/>
      <c r="EE420" s="477"/>
      <c r="EF420" s="477"/>
      <c r="EG420" s="477"/>
      <c r="EH420" s="477"/>
      <c r="EI420" s="477"/>
      <c r="EJ420" s="477"/>
      <c r="EK420" s="477"/>
      <c r="EL420" s="477"/>
      <c r="EM420" s="477"/>
      <c r="EN420" s="477"/>
      <c r="EO420" s="477"/>
      <c r="EP420" s="477"/>
      <c r="EQ420" s="477"/>
      <c r="ER420" s="477"/>
      <c r="ES420" s="477"/>
      <c r="ET420" s="477"/>
      <c r="EU420" s="493"/>
      <c r="EV420" s="494"/>
      <c r="EW420" s="494"/>
      <c r="EX420" s="495"/>
      <c r="EY420" s="494"/>
      <c r="EZ420" s="494"/>
      <c r="FA420" s="494"/>
      <c r="FB420" s="494"/>
      <c r="FC420" s="494"/>
      <c r="FK420" s="10"/>
      <c r="FL420" s="10"/>
      <c r="FM420" s="10"/>
      <c r="FN420" s="10"/>
      <c r="FO420" s="10"/>
      <c r="FP420" s="10"/>
      <c r="FQ420" s="10"/>
      <c r="FR420" s="10"/>
      <c r="FS420" s="10"/>
      <c r="FT420" s="10"/>
      <c r="FU420" s="10"/>
      <c r="FV420" s="10"/>
      <c r="FW420" s="10"/>
      <c r="FX420" s="10"/>
      <c r="FY420" s="10"/>
      <c r="FZ420" s="10"/>
      <c r="GA420" s="10"/>
      <c r="GB420" s="10"/>
      <c r="GC420" s="10"/>
      <c r="GD420" s="10"/>
      <c r="GE420" s="10"/>
      <c r="GF420" s="10"/>
      <c r="GG420" s="10"/>
      <c r="GH420" s="10"/>
      <c r="GI420" s="10"/>
      <c r="GJ420" s="10"/>
      <c r="GK420" s="10"/>
      <c r="GL420" s="10"/>
      <c r="GM420" s="10"/>
      <c r="GN420" s="10"/>
      <c r="GO420" s="10"/>
      <c r="GP420" s="10"/>
      <c r="GQ420" s="10"/>
      <c r="GR420" s="10"/>
      <c r="GS420" s="10"/>
      <c r="GT420" s="10"/>
      <c r="GU420" s="10"/>
      <c r="GV420" s="10"/>
      <c r="GW420" s="10"/>
      <c r="GX420" s="10"/>
      <c r="GY420" s="10"/>
      <c r="GZ420" s="10"/>
      <c r="HA420" s="10"/>
      <c r="HB420" s="10"/>
      <c r="HC420" s="10"/>
      <c r="HD420" s="10"/>
      <c r="HE420" s="10"/>
      <c r="HF420" s="10"/>
      <c r="HG420" s="10"/>
      <c r="HH420" s="10"/>
      <c r="HI420" s="10"/>
      <c r="HJ420" s="10"/>
      <c r="HK420" s="10"/>
      <c r="HL420" s="10"/>
      <c r="HM420" s="10"/>
      <c r="HN420" s="10"/>
      <c r="HO420" s="10"/>
      <c r="HP420" s="10"/>
      <c r="HQ420" s="10"/>
      <c r="HR420" s="10"/>
      <c r="HS420" s="10"/>
      <c r="HT420" s="10"/>
      <c r="HU420" s="10"/>
      <c r="HV420" s="10"/>
      <c r="HW420" s="10"/>
      <c r="HX420" s="10"/>
      <c r="HY420" s="10"/>
      <c r="HZ420" s="10"/>
      <c r="IA420" s="10"/>
      <c r="IB420" s="10"/>
      <c r="IC420" s="10"/>
      <c r="ID420" s="10"/>
      <c r="IE420" s="10"/>
      <c r="IF420" s="10"/>
      <c r="IG420" s="10"/>
      <c r="IH420" s="10"/>
      <c r="II420" s="10"/>
      <c r="IJ420" s="10"/>
      <c r="IK420" s="10"/>
      <c r="IL420" s="10"/>
      <c r="IM420" s="10"/>
      <c r="IN420" s="10"/>
      <c r="IO420" s="10"/>
      <c r="IP420" s="10"/>
      <c r="IQ420" s="10"/>
      <c r="IR420" s="10"/>
      <c r="IS420" s="10"/>
      <c r="IT420" s="10"/>
      <c r="IU420" s="10"/>
      <c r="IV420" s="10"/>
      <c r="IW420" s="10"/>
      <c r="IX420" s="10"/>
      <c r="IY420" s="10"/>
      <c r="IZ420" s="10"/>
      <c r="JA420" s="10"/>
      <c r="JB420" s="10"/>
      <c r="JC420" s="10"/>
      <c r="JD420" s="10"/>
      <c r="JE420" s="10"/>
      <c r="JF420" s="10"/>
      <c r="JG420" s="10"/>
      <c r="JH420" s="10"/>
      <c r="JI420" s="10"/>
      <c r="JJ420" s="10"/>
      <c r="JK420" s="10"/>
      <c r="JL420" s="10"/>
      <c r="JM420" s="10"/>
      <c r="JN420" s="10"/>
      <c r="JO420" s="10"/>
      <c r="JP420" s="10"/>
      <c r="JQ420" s="10"/>
      <c r="JR420" s="10"/>
      <c r="JS420" s="10"/>
      <c r="JT420" s="10"/>
      <c r="JU420" s="10"/>
      <c r="JV420" s="10"/>
      <c r="JW420" s="10"/>
      <c r="JX420" s="10"/>
      <c r="JY420" s="10"/>
      <c r="JZ420" s="10"/>
      <c r="KA420" s="10"/>
      <c r="KB420" s="10"/>
      <c r="KC420" s="10"/>
      <c r="KD420" s="10"/>
      <c r="KE420" s="10"/>
      <c r="KF420" s="10"/>
      <c r="KG420" s="10"/>
      <c r="KH420" s="10"/>
      <c r="KI420" s="10"/>
      <c r="KJ420" s="10"/>
      <c r="KK420" s="10"/>
      <c r="KL420" s="10"/>
      <c r="KM420" s="10"/>
      <c r="KN420" s="10"/>
      <c r="KO420" s="10"/>
      <c r="KP420" s="10"/>
      <c r="KQ420" s="10"/>
      <c r="KR420" s="10"/>
      <c r="KS420" s="10"/>
      <c r="KT420" s="10"/>
      <c r="KU420" s="10"/>
      <c r="KV420" s="10"/>
      <c r="KW420" s="10"/>
      <c r="KX420" s="10"/>
      <c r="KY420" s="10"/>
      <c r="KZ420" s="10"/>
      <c r="LA420" s="10"/>
      <c r="LB420" s="10"/>
      <c r="LC420" s="10"/>
      <c r="LD420" s="10"/>
      <c r="LE420" s="10"/>
      <c r="LF420" s="10"/>
      <c r="LG420" s="10"/>
      <c r="LH420" s="10"/>
      <c r="LI420" s="10"/>
      <c r="LJ420" s="10"/>
      <c r="LK420" s="10"/>
      <c r="LL420" s="10"/>
      <c r="LM420" s="10"/>
      <c r="LN420" s="10"/>
      <c r="LO420" s="10"/>
      <c r="LP420" s="10"/>
      <c r="LQ420" s="10"/>
      <c r="LR420" s="10"/>
      <c r="LS420" s="10"/>
      <c r="LT420" s="10"/>
      <c r="LU420" s="10"/>
      <c r="LV420" s="10"/>
      <c r="LW420" s="10"/>
      <c r="LX420" s="10"/>
      <c r="LY420" s="10"/>
      <c r="LZ420" s="10"/>
      <c r="MA420" s="10"/>
      <c r="MB420" s="10"/>
      <c r="MC420" s="10"/>
      <c r="MD420" s="10"/>
      <c r="ME420" s="10"/>
      <c r="MF420" s="10"/>
      <c r="MG420" s="10"/>
      <c r="MH420" s="10"/>
      <c r="MI420" s="10"/>
      <c r="MJ420" s="10"/>
      <c r="MK420" s="10"/>
      <c r="ML420" s="10"/>
      <c r="MM420" s="10"/>
      <c r="MN420" s="10"/>
      <c r="MO420" s="10"/>
      <c r="MP420" s="10"/>
      <c r="MQ420" s="10"/>
      <c r="MR420" s="10"/>
      <c r="MS420" s="10"/>
      <c r="MT420" s="10"/>
      <c r="MU420" s="10"/>
      <c r="MV420" s="10"/>
      <c r="MW420" s="10"/>
      <c r="MX420" s="10"/>
      <c r="MY420" s="10"/>
      <c r="MZ420" s="10"/>
      <c r="NA420" s="10"/>
      <c r="NB420" s="10"/>
      <c r="NC420" s="10"/>
      <c r="ND420" s="10"/>
      <c r="NE420" s="10"/>
      <c r="NF420" s="10"/>
      <c r="NG420" s="10"/>
      <c r="NH420" s="10"/>
      <c r="NI420" s="10"/>
      <c r="NJ420" s="10"/>
      <c r="NK420" s="10"/>
      <c r="NL420" s="10"/>
      <c r="NM420" s="10"/>
      <c r="NN420" s="10"/>
      <c r="NO420" s="10"/>
      <c r="NP420" s="10"/>
      <c r="NQ420" s="10"/>
      <c r="NR420" s="10"/>
      <c r="NS420" s="10"/>
      <c r="NT420" s="10"/>
      <c r="NU420" s="10"/>
      <c r="NV420" s="10"/>
      <c r="NW420" s="10"/>
      <c r="NX420" s="10"/>
      <c r="NY420" s="10"/>
      <c r="NZ420" s="10"/>
      <c r="OA420" s="10"/>
      <c r="OB420" s="10"/>
      <c r="OC420" s="10"/>
      <c r="OD420" s="10"/>
      <c r="OE420" s="10"/>
      <c r="OF420" s="10"/>
      <c r="OG420" s="10"/>
      <c r="OH420" s="10"/>
      <c r="OI420" s="10"/>
      <c r="OJ420" s="10"/>
      <c r="OK420" s="10"/>
      <c r="OL420" s="10"/>
      <c r="OM420" s="10"/>
      <c r="ON420" s="10"/>
      <c r="OO420" s="10"/>
      <c r="OP420" s="10"/>
      <c r="OQ420" s="10"/>
      <c r="OR420" s="10"/>
      <c r="OS420" s="10"/>
      <c r="OT420" s="10"/>
      <c r="OU420" s="10"/>
      <c r="OV420" s="10"/>
      <c r="OW420" s="10"/>
      <c r="OX420" s="10"/>
      <c r="OY420" s="10"/>
      <c r="OZ420" s="10"/>
      <c r="PA420" s="10"/>
      <c r="PB420" s="10"/>
      <c r="PC420" s="10"/>
      <c r="PD420" s="10"/>
      <c r="PE420" s="10"/>
      <c r="PF420" s="10"/>
      <c r="PG420" s="10"/>
      <c r="PH420" s="10"/>
      <c r="PI420" s="10"/>
      <c r="PJ420" s="10"/>
      <c r="PK420" s="10"/>
      <c r="PL420" s="10"/>
      <c r="PM420" s="10"/>
      <c r="PN420" s="10"/>
      <c r="PO420" s="10"/>
      <c r="PP420" s="10"/>
      <c r="PQ420" s="10"/>
      <c r="PR420" s="10"/>
      <c r="PS420" s="10"/>
      <c r="PT420" s="10"/>
      <c r="PU420" s="10"/>
      <c r="PV420" s="10"/>
      <c r="PW420" s="10"/>
      <c r="PX420" s="10"/>
      <c r="PY420" s="10"/>
      <c r="PZ420" s="10"/>
      <c r="QA420" s="10"/>
      <c r="QB420" s="10"/>
      <c r="QC420" s="10"/>
      <c r="QD420" s="10"/>
      <c r="QE420" s="10"/>
      <c r="QF420" s="10"/>
      <c r="QG420" s="10"/>
      <c r="QH420" s="10"/>
      <c r="QI420" s="10"/>
      <c r="QJ420" s="10"/>
      <c r="QK420" s="10"/>
      <c r="QL420" s="10"/>
      <c r="QM420" s="10"/>
      <c r="QN420" s="10"/>
      <c r="QO420" s="10"/>
      <c r="QP420" s="10"/>
      <c r="QQ420" s="10"/>
      <c r="QR420" s="10"/>
      <c r="QS420" s="10"/>
      <c r="QT420" s="10"/>
      <c r="QU420" s="10"/>
      <c r="QV420" s="10"/>
      <c r="QW420" s="10"/>
      <c r="QX420" s="10"/>
      <c r="QY420" s="10"/>
      <c r="QZ420" s="10"/>
      <c r="RA420" s="10"/>
      <c r="RB420" s="10"/>
      <c r="RC420" s="10"/>
      <c r="RD420" s="10"/>
      <c r="RE420" s="10"/>
      <c r="RF420" s="10"/>
      <c r="RG420" s="10"/>
      <c r="RH420" s="10"/>
      <c r="RI420" s="10"/>
      <c r="RJ420" s="10"/>
      <c r="RK420" s="10"/>
      <c r="RL420" s="10"/>
      <c r="RM420" s="10"/>
      <c r="RN420" s="10"/>
      <c r="RO420" s="10"/>
      <c r="RP420" s="10"/>
      <c r="RQ420" s="10"/>
      <c r="RR420" s="10"/>
      <c r="RS420" s="10"/>
      <c r="RT420" s="10"/>
      <c r="RU420" s="10"/>
      <c r="RV420" s="10"/>
      <c r="RW420" s="10"/>
      <c r="RX420" s="10"/>
      <c r="RY420" s="10"/>
      <c r="RZ420" s="10"/>
      <c r="SA420" s="10"/>
      <c r="SB420" s="10"/>
      <c r="SC420" s="10"/>
      <c r="SD420" s="10"/>
      <c r="SE420" s="10"/>
      <c r="SF420" s="10"/>
      <c r="SG420" s="10"/>
      <c r="SH420" s="10"/>
      <c r="SI420" s="10"/>
      <c r="SJ420" s="10"/>
      <c r="SK420" s="10"/>
      <c r="SL420" s="10"/>
      <c r="SM420" s="10"/>
      <c r="SN420" s="10"/>
      <c r="SO420" s="10"/>
      <c r="SP420" s="10"/>
      <c r="SQ420" s="10"/>
      <c r="SR420" s="10"/>
      <c r="SS420" s="10"/>
      <c r="ST420" s="10"/>
      <c r="SU420" s="10"/>
      <c r="SV420" s="10"/>
      <c r="SW420" s="10"/>
      <c r="SX420" s="10"/>
      <c r="SY420" s="10"/>
      <c r="SZ420" s="10"/>
      <c r="TA420" s="10"/>
      <c r="TB420" s="10"/>
      <c r="TC420" s="10"/>
      <c r="TD420" s="10"/>
      <c r="TE420" s="10"/>
      <c r="TF420" s="10"/>
      <c r="TG420" s="10"/>
      <c r="TH420" s="10"/>
      <c r="TI420" s="10"/>
      <c r="TJ420" s="10"/>
      <c r="TK420" s="10"/>
      <c r="TL420" s="10"/>
      <c r="TM420" s="10"/>
      <c r="TN420" s="10"/>
      <c r="TO420" s="10"/>
      <c r="TP420" s="10"/>
      <c r="TQ420" s="10"/>
      <c r="TR420" s="10"/>
      <c r="TS420" s="10"/>
      <c r="TT420" s="10"/>
      <c r="TU420" s="10"/>
      <c r="TV420" s="10"/>
      <c r="TW420" s="10"/>
      <c r="TX420" s="10"/>
      <c r="TY420" s="10"/>
      <c r="TZ420" s="10"/>
      <c r="UA420" s="10"/>
      <c r="UB420" s="10"/>
      <c r="UC420" s="10"/>
      <c r="UD420" s="10"/>
      <c r="UE420" s="10"/>
      <c r="UF420" s="10"/>
      <c r="UG420" s="10"/>
      <c r="UH420" s="10"/>
      <c r="UI420" s="10"/>
      <c r="UJ420" s="10"/>
      <c r="UK420" s="10"/>
      <c r="UL420" s="10"/>
      <c r="UM420" s="10"/>
      <c r="UN420" s="10"/>
      <c r="UO420" s="10"/>
      <c r="UP420" s="10"/>
      <c r="UQ420" s="10"/>
      <c r="UR420" s="10"/>
      <c r="US420" s="10"/>
      <c r="UT420" s="10"/>
      <c r="UU420" s="10"/>
      <c r="UV420" s="10"/>
      <c r="UW420" s="10"/>
      <c r="UX420" s="10"/>
      <c r="UY420" s="10"/>
      <c r="UZ420" s="10"/>
      <c r="VA420" s="10"/>
      <c r="VB420" s="10"/>
      <c r="VC420" s="10"/>
      <c r="VD420" s="10"/>
      <c r="VE420" s="10"/>
      <c r="VF420" s="10"/>
      <c r="VG420" s="10"/>
      <c r="VH420" s="10"/>
      <c r="VI420" s="10"/>
      <c r="VJ420" s="10"/>
      <c r="VK420" s="10"/>
      <c r="VL420" s="10"/>
      <c r="VM420" s="10"/>
      <c r="VN420" s="10"/>
      <c r="VO420" s="10"/>
      <c r="VP420" s="10"/>
      <c r="VQ420" s="10"/>
      <c r="VR420" s="10"/>
      <c r="VS420" s="10"/>
      <c r="VT420" s="10"/>
      <c r="VU420" s="10"/>
      <c r="VV420" s="10"/>
      <c r="VW420" s="10"/>
      <c r="VX420" s="10"/>
      <c r="VY420" s="10"/>
      <c r="VZ420" s="10"/>
      <c r="WA420" s="10"/>
      <c r="WB420" s="10"/>
      <c r="WC420" s="10"/>
      <c r="WD420" s="10"/>
      <c r="WE420" s="10"/>
      <c r="WF420" s="10"/>
      <c r="WG420" s="10"/>
      <c r="WH420" s="10"/>
      <c r="WI420" s="10"/>
      <c r="WJ420" s="10"/>
      <c r="WK420" s="10"/>
      <c r="WL420" s="10"/>
      <c r="WM420" s="10"/>
      <c r="WN420" s="10"/>
      <c r="WO420" s="10"/>
      <c r="WP420" s="10"/>
      <c r="WQ420" s="10"/>
      <c r="WR420" s="10"/>
      <c r="WS420" s="10"/>
      <c r="WT420" s="10"/>
      <c r="WU420" s="10"/>
      <c r="WV420" s="10"/>
      <c r="WW420" s="10"/>
      <c r="WX420" s="10"/>
      <c r="WY420" s="10"/>
      <c r="WZ420" s="10"/>
      <c r="XA420" s="10"/>
      <c r="XB420" s="10"/>
      <c r="XC420" s="10"/>
      <c r="XD420" s="10"/>
      <c r="XE420" s="10"/>
      <c r="XF420" s="10"/>
      <c r="XG420" s="10"/>
      <c r="XH420" s="10"/>
      <c r="XI420" s="10"/>
      <c r="XJ420" s="10"/>
      <c r="XK420" s="10"/>
      <c r="XL420" s="10"/>
      <c r="XM420" s="10"/>
      <c r="XN420" s="10"/>
      <c r="XO420" s="10"/>
      <c r="XP420" s="10"/>
      <c r="XQ420" s="10"/>
      <c r="XR420" s="10"/>
      <c r="XS420" s="10"/>
      <c r="XT420" s="10"/>
      <c r="XU420" s="10"/>
      <c r="XV420" s="10"/>
      <c r="XW420" s="10"/>
      <c r="XX420" s="10"/>
      <c r="XY420" s="10"/>
      <c r="XZ420" s="10"/>
      <c r="YA420" s="10"/>
      <c r="YB420" s="10"/>
      <c r="YC420" s="10"/>
      <c r="YD420" s="10"/>
      <c r="YE420" s="10"/>
      <c r="YF420" s="10"/>
      <c r="YG420" s="10"/>
      <c r="YH420" s="10"/>
      <c r="YI420" s="10"/>
      <c r="YJ420" s="10"/>
      <c r="YK420" s="10"/>
      <c r="YL420" s="10"/>
      <c r="YM420" s="10"/>
      <c r="YN420" s="10"/>
      <c r="YO420" s="10"/>
      <c r="YP420" s="10"/>
      <c r="YQ420" s="10"/>
      <c r="YR420" s="10"/>
      <c r="YS420" s="10"/>
      <c r="YT420" s="10"/>
      <c r="YU420" s="10"/>
      <c r="YV420" s="10"/>
      <c r="YW420" s="10"/>
      <c r="YX420" s="10"/>
      <c r="YY420" s="10"/>
      <c r="YZ420" s="10"/>
      <c r="ZA420" s="10"/>
      <c r="ZB420" s="10"/>
      <c r="ZC420" s="10"/>
      <c r="ZD420" s="10"/>
      <c r="ZE420" s="10"/>
      <c r="ZF420" s="10"/>
      <c r="ZG420" s="10"/>
      <c r="ZH420" s="10"/>
      <c r="ZI420" s="10"/>
      <c r="ZJ420" s="10"/>
      <c r="ZK420" s="10"/>
      <c r="ZL420" s="10"/>
      <c r="ZM420" s="10"/>
      <c r="ZN420" s="10"/>
      <c r="ZO420" s="10"/>
      <c r="ZP420" s="10"/>
      <c r="ZQ420" s="10"/>
      <c r="ZR420" s="10"/>
      <c r="ZS420" s="10"/>
      <c r="ZT420" s="10"/>
      <c r="ZU420" s="10"/>
      <c r="ZV420" s="10"/>
      <c r="ZW420" s="10"/>
      <c r="ZX420" s="10"/>
      <c r="ZY420" s="10"/>
      <c r="ZZ420" s="10"/>
      <c r="AAA420" s="10"/>
      <c r="AAB420" s="10"/>
      <c r="AAC420" s="10"/>
      <c r="AAD420" s="10"/>
      <c r="AAE420" s="10"/>
      <c r="AAF420" s="10"/>
      <c r="AAG420" s="10"/>
      <c r="AAH420" s="10"/>
      <c r="AAI420" s="10"/>
      <c r="AAJ420" s="10"/>
      <c r="AAK420" s="10"/>
      <c r="AAL420" s="10"/>
      <c r="AAM420" s="10"/>
      <c r="AAN420" s="10"/>
      <c r="AAO420" s="10"/>
      <c r="AAP420" s="10"/>
      <c r="AAQ420" s="10"/>
      <c r="AAR420" s="10"/>
      <c r="AAS420" s="10"/>
      <c r="AAT420" s="10"/>
      <c r="AAU420" s="10"/>
      <c r="AAV420" s="10"/>
      <c r="AAW420" s="10"/>
      <c r="AAX420" s="10"/>
      <c r="AAY420" s="10"/>
      <c r="AAZ420" s="10"/>
      <c r="ABA420" s="10"/>
      <c r="ABB420" s="10"/>
      <c r="ABC420" s="10"/>
      <c r="ABD420" s="10"/>
      <c r="ABE420" s="10"/>
      <c r="ABF420" s="10"/>
      <c r="ABG420" s="10"/>
      <c r="ABH420" s="10"/>
      <c r="ABI420" s="10"/>
      <c r="ABJ420" s="10"/>
      <c r="ABK420" s="10"/>
      <c r="ABL420" s="10"/>
      <c r="ABM420" s="10"/>
      <c r="ABN420" s="10"/>
      <c r="ABO420" s="10"/>
      <c r="ABP420" s="10"/>
      <c r="ABQ420" s="10"/>
      <c r="ABR420" s="10"/>
      <c r="ABS420" s="10"/>
      <c r="ABT420" s="10"/>
      <c r="ABU420" s="10"/>
      <c r="ABV420" s="10"/>
      <c r="ABW420" s="10"/>
      <c r="ABX420" s="10"/>
      <c r="ABY420" s="10"/>
      <c r="ABZ420" s="10"/>
      <c r="ACA420" s="10"/>
      <c r="ACB420" s="10"/>
      <c r="ACC420" s="10"/>
      <c r="ACD420" s="10"/>
      <c r="ACE420" s="10"/>
      <c r="ACF420" s="10"/>
      <c r="ACG420" s="10"/>
      <c r="ACH420" s="10"/>
      <c r="ACI420" s="10"/>
      <c r="ACJ420" s="10"/>
      <c r="ACK420" s="10"/>
      <c r="ACL420" s="10"/>
      <c r="ACM420" s="10"/>
      <c r="ACN420" s="10"/>
      <c r="ACO420" s="10"/>
      <c r="ACP420" s="10"/>
      <c r="ACQ420" s="10"/>
      <c r="ACR420" s="10"/>
      <c r="ACS420" s="10"/>
      <c r="ACT420" s="10"/>
      <c r="ACU420" s="10"/>
      <c r="ACV420" s="10"/>
      <c r="ACW420" s="10"/>
      <c r="ACX420" s="10"/>
      <c r="ACY420" s="10"/>
      <c r="ACZ420" s="10"/>
      <c r="ADA420" s="10"/>
      <c r="ADB420" s="10"/>
      <c r="ADC420" s="10"/>
      <c r="ADD420" s="10"/>
      <c r="ADE420" s="10"/>
      <c r="ADF420" s="10"/>
      <c r="ADG420" s="10"/>
      <c r="ADH420" s="10"/>
      <c r="ADI420" s="10"/>
      <c r="ADJ420" s="10"/>
      <c r="ADK420" s="10"/>
      <c r="ADL420" s="10"/>
      <c r="ADM420" s="10"/>
      <c r="ADN420" s="10"/>
      <c r="ADO420" s="10"/>
      <c r="ADP420" s="10"/>
      <c r="ADQ420" s="10"/>
      <c r="ADR420" s="10"/>
      <c r="ADS420" s="10"/>
      <c r="ADT420" s="10"/>
      <c r="ADU420" s="10"/>
      <c r="ADV420" s="10"/>
      <c r="ADW420" s="10"/>
      <c r="ADX420" s="10"/>
      <c r="ADY420" s="10"/>
      <c r="ADZ420" s="10"/>
      <c r="AEA420" s="10"/>
      <c r="AEB420" s="10"/>
      <c r="AEC420" s="10"/>
      <c r="AED420" s="10"/>
      <c r="AEE420" s="10"/>
      <c r="AEF420" s="10"/>
      <c r="AEG420" s="10"/>
      <c r="AEH420" s="10"/>
      <c r="AEI420" s="10"/>
      <c r="AEJ420" s="10"/>
      <c r="AEK420" s="10"/>
      <c r="AEL420" s="10"/>
      <c r="AEM420" s="10"/>
      <c r="AEN420" s="10"/>
      <c r="AEO420" s="10"/>
      <c r="AEP420" s="10"/>
      <c r="AEQ420" s="10"/>
      <c r="AER420" s="10"/>
      <c r="AES420" s="10"/>
      <c r="AET420" s="10"/>
      <c r="AEU420" s="10"/>
      <c r="AEV420" s="10"/>
      <c r="AEW420" s="10"/>
      <c r="AEX420" s="10"/>
      <c r="AEY420" s="10"/>
      <c r="AEZ420" s="10"/>
      <c r="AFA420" s="10"/>
      <c r="AFB420" s="10"/>
      <c r="AFC420" s="10"/>
      <c r="AFD420" s="10"/>
      <c r="AFE420" s="10"/>
      <c r="AFF420" s="10"/>
      <c r="AFG420" s="10"/>
      <c r="AFH420" s="10"/>
      <c r="AFI420" s="10"/>
      <c r="AFJ420" s="10"/>
      <c r="AFK420" s="10"/>
      <c r="AFL420" s="10"/>
      <c r="AFM420" s="10"/>
      <c r="AFN420" s="10"/>
      <c r="AFO420" s="10"/>
      <c r="AFP420" s="10"/>
      <c r="AFQ420" s="10"/>
      <c r="AFR420" s="10"/>
      <c r="AFS420" s="10"/>
      <c r="AFT420" s="10"/>
      <c r="AFU420" s="10"/>
      <c r="AFV420" s="10"/>
      <c r="AFW420" s="10"/>
      <c r="AFX420" s="10"/>
      <c r="AFY420" s="10"/>
      <c r="AFZ420" s="10"/>
      <c r="AGA420" s="10"/>
      <c r="AGB420" s="10"/>
      <c r="AGC420" s="10"/>
      <c r="AGD420" s="10"/>
      <c r="AGE420" s="10"/>
      <c r="AGF420" s="10"/>
      <c r="AGG420" s="10"/>
      <c r="AGH420" s="10"/>
      <c r="AGI420" s="10"/>
      <c r="AGJ420" s="10"/>
      <c r="AGK420" s="10"/>
      <c r="AGL420" s="10"/>
      <c r="AGM420" s="10"/>
      <c r="AGN420" s="10"/>
      <c r="AGO420" s="10"/>
      <c r="AGP420" s="10"/>
      <c r="AGQ420" s="10"/>
      <c r="AGR420" s="10"/>
      <c r="AGS420" s="10"/>
      <c r="AGT420" s="10"/>
      <c r="AGU420" s="10"/>
      <c r="AGV420" s="10"/>
      <c r="AGW420" s="10"/>
      <c r="AGX420" s="10"/>
      <c r="AGY420" s="10"/>
      <c r="AGZ420" s="10"/>
      <c r="AHA420" s="10"/>
      <c r="AHB420" s="10"/>
      <c r="AHC420" s="10"/>
      <c r="AHD420" s="10"/>
      <c r="AHE420" s="10"/>
      <c r="AHF420" s="10"/>
      <c r="AHG420" s="10"/>
      <c r="AHH420" s="10"/>
      <c r="AHI420" s="10"/>
      <c r="AHJ420" s="10"/>
      <c r="AHK420" s="10"/>
      <c r="AHL420" s="10"/>
      <c r="AHM420" s="10"/>
      <c r="AHN420" s="10"/>
      <c r="AHO420" s="10"/>
      <c r="AHP420" s="10"/>
      <c r="AHQ420" s="10"/>
      <c r="AHR420" s="10"/>
      <c r="AHS420" s="10"/>
      <c r="AHT420" s="10"/>
      <c r="AHU420" s="10"/>
      <c r="AHV420" s="10"/>
      <c r="AHW420" s="10"/>
      <c r="AHX420" s="10"/>
      <c r="AHY420" s="10"/>
      <c r="AHZ420" s="10"/>
      <c r="AIA420" s="10"/>
      <c r="AIB420" s="10"/>
      <c r="AIC420" s="10"/>
      <c r="AID420" s="10"/>
      <c r="AIE420" s="10"/>
      <c r="AIF420" s="10"/>
      <c r="AIG420" s="10"/>
      <c r="AIH420" s="10"/>
      <c r="AII420" s="10"/>
      <c r="AIJ420" s="10"/>
      <c r="AIK420" s="10"/>
      <c r="AIL420" s="10"/>
      <c r="AIM420" s="10"/>
      <c r="AIN420" s="10"/>
      <c r="AIO420" s="10"/>
      <c r="AIP420" s="10"/>
      <c r="AIQ420" s="10"/>
      <c r="AIR420" s="10"/>
      <c r="AIS420" s="10"/>
      <c r="AIT420" s="10"/>
      <c r="AIU420" s="10"/>
      <c r="AIV420" s="10"/>
      <c r="AIW420" s="10"/>
      <c r="AIX420" s="10"/>
      <c r="AIY420" s="10"/>
      <c r="AIZ420" s="10"/>
      <c r="AJA420" s="10"/>
      <c r="AJB420" s="10"/>
      <c r="AJC420" s="10"/>
      <c r="AJD420" s="10"/>
      <c r="AJE420" s="10"/>
      <c r="AJF420" s="10"/>
      <c r="AJG420" s="10"/>
      <c r="AJH420" s="10"/>
      <c r="AJI420" s="10"/>
      <c r="AJJ420" s="10"/>
      <c r="AJK420" s="10"/>
      <c r="AJL420" s="10"/>
      <c r="AJM420" s="10"/>
      <c r="AJN420" s="10"/>
      <c r="AJO420" s="10"/>
      <c r="AJP420" s="10"/>
      <c r="AJQ420" s="10"/>
      <c r="AJR420" s="10"/>
      <c r="AJS420" s="10"/>
      <c r="AJT420" s="10"/>
      <c r="AJU420" s="10"/>
      <c r="AJV420" s="10"/>
      <c r="AJW420" s="10"/>
      <c r="AJX420" s="10"/>
      <c r="AJY420" s="10"/>
      <c r="AJZ420" s="10"/>
      <c r="AKA420" s="10"/>
      <c r="AKB420" s="10"/>
      <c r="AKC420" s="10"/>
      <c r="AKD420" s="10"/>
      <c r="AKE420" s="10"/>
      <c r="AKF420" s="10"/>
      <c r="AKG420" s="10"/>
      <c r="AKH420" s="10"/>
      <c r="AKI420" s="10"/>
      <c r="AKJ420" s="10"/>
      <c r="AKK420" s="10"/>
      <c r="AKL420" s="10"/>
      <c r="AKM420" s="10"/>
      <c r="AKN420" s="10"/>
      <c r="AKO420" s="10"/>
      <c r="AKP420" s="10"/>
      <c r="AKQ420" s="10"/>
      <c r="AKR420" s="10"/>
      <c r="AKS420" s="10"/>
      <c r="AKT420" s="10"/>
      <c r="AKU420" s="10"/>
      <c r="AKV420" s="10"/>
      <c r="AKW420" s="10"/>
      <c r="AKX420" s="10"/>
      <c r="AKY420" s="10"/>
      <c r="AKZ420" s="10"/>
      <c r="ALA420" s="10"/>
      <c r="ALB420" s="10"/>
      <c r="ALC420" s="10"/>
      <c r="ALD420" s="10"/>
      <c r="ALE420" s="10"/>
      <c r="ALF420" s="10"/>
      <c r="ALG420" s="10"/>
      <c r="ALH420" s="10"/>
      <c r="ALI420" s="10"/>
      <c r="ALJ420" s="10"/>
      <c r="ALK420" s="10"/>
      <c r="ALL420" s="10"/>
      <c r="ALM420" s="10"/>
      <c r="ALN420" s="10"/>
      <c r="ALO420" s="10"/>
      <c r="ALP420" s="10"/>
      <c r="ALQ420" s="10"/>
      <c r="ALR420" s="10"/>
      <c r="ALS420" s="10"/>
      <c r="ALT420" s="10"/>
      <c r="ALU420" s="10"/>
      <c r="ALV420" s="10"/>
      <c r="ALW420" s="10"/>
      <c r="ALX420" s="10"/>
      <c r="ALY420" s="10"/>
      <c r="ALZ420" s="10"/>
      <c r="AMA420" s="10"/>
      <c r="AMB420" s="10"/>
      <c r="AMC420" s="10"/>
      <c r="AMD420" s="10"/>
      <c r="AME420" s="10"/>
      <c r="AMF420" s="10"/>
      <c r="AMG420" s="10"/>
      <c r="AMH420" s="10"/>
      <c r="AMI420" s="10"/>
      <c r="AMJ420" s="10"/>
      <c r="AMK420" s="10"/>
      <c r="AML420" s="10"/>
      <c r="AMM420" s="10"/>
      <c r="AMN420" s="10"/>
      <c r="AMO420" s="10"/>
      <c r="AMP420" s="10"/>
      <c r="AMQ420" s="10"/>
      <c r="AMR420" s="10"/>
      <c r="AMS420" s="10"/>
      <c r="AMT420" s="10"/>
      <c r="AMU420" s="10"/>
      <c r="AMV420" s="10"/>
      <c r="AMW420" s="10"/>
      <c r="AMX420" s="10"/>
      <c r="AMY420" s="10"/>
      <c r="AMZ420" s="10"/>
      <c r="ANA420" s="10"/>
      <c r="ANB420" s="10"/>
      <c r="ANC420" s="10"/>
      <c r="AND420" s="10"/>
      <c r="ANE420" s="10"/>
      <c r="ANF420" s="10"/>
      <c r="ANG420" s="10"/>
      <c r="ANH420" s="10"/>
      <c r="ANI420" s="10"/>
      <c r="ANJ420" s="10"/>
      <c r="ANK420" s="10"/>
      <c r="ANL420" s="10"/>
      <c r="ANM420" s="10"/>
      <c r="ANN420" s="10"/>
      <c r="ANO420" s="10"/>
      <c r="ANP420" s="10"/>
      <c r="ANQ420" s="10"/>
      <c r="ANR420" s="10"/>
      <c r="ANS420" s="10"/>
      <c r="ANT420" s="10"/>
      <c r="ANU420" s="10"/>
      <c r="ANV420" s="10"/>
      <c r="ANW420" s="10"/>
      <c r="ANX420" s="10"/>
      <c r="ANY420" s="10"/>
      <c r="ANZ420" s="10"/>
      <c r="AOA420" s="10"/>
      <c r="AOB420" s="10"/>
      <c r="AOC420" s="10"/>
      <c r="AOD420" s="10"/>
      <c r="AOE420" s="10"/>
      <c r="AOF420" s="10"/>
      <c r="AOG420" s="10"/>
      <c r="AOH420" s="10"/>
      <c r="AOI420" s="10"/>
      <c r="AOJ420" s="10"/>
      <c r="AOK420" s="10"/>
      <c r="AOL420" s="10"/>
      <c r="AOM420" s="10"/>
      <c r="AON420" s="10"/>
      <c r="AOO420" s="10"/>
      <c r="AOP420" s="10"/>
      <c r="AOQ420" s="10"/>
      <c r="AOR420" s="10"/>
      <c r="AOS420" s="10"/>
      <c r="AOT420" s="10"/>
      <c r="AOU420" s="10"/>
      <c r="AOV420" s="10"/>
      <c r="AOW420" s="10"/>
      <c r="AOX420" s="10"/>
      <c r="AOY420" s="10"/>
      <c r="AOZ420" s="10"/>
      <c r="APA420" s="10"/>
      <c r="APB420" s="10"/>
      <c r="APC420" s="10"/>
      <c r="APD420" s="10"/>
      <c r="APE420" s="10"/>
      <c r="APF420" s="10"/>
      <c r="APG420" s="10"/>
      <c r="APH420" s="10"/>
      <c r="API420" s="10"/>
      <c r="APJ420" s="10"/>
      <c r="APK420" s="10"/>
      <c r="APL420" s="10"/>
      <c r="APM420" s="10"/>
      <c r="APN420" s="10"/>
      <c r="APO420" s="10"/>
      <c r="APP420" s="10"/>
    </row>
    <row r="421" spans="1:1108" s="88" customFormat="1">
      <c r="A421" s="135"/>
      <c r="C421" s="472"/>
      <c r="D421" s="73"/>
      <c r="E421" s="73"/>
      <c r="F421" s="264"/>
      <c r="G421" s="73"/>
      <c r="H421" s="73"/>
      <c r="I421" s="73"/>
      <c r="J421" s="500"/>
      <c r="K421" s="474"/>
      <c r="L421" s="477"/>
      <c r="M421" s="476"/>
      <c r="N421" s="477"/>
      <c r="O421" s="478"/>
      <c r="P421" s="479"/>
      <c r="Q421" s="479"/>
      <c r="R421" s="479"/>
      <c r="S421" s="479"/>
      <c r="T421" s="479"/>
      <c r="U421" s="479"/>
      <c r="V421" s="479"/>
      <c r="W421" s="479"/>
      <c r="X421" s="479"/>
      <c r="Y421" s="479"/>
      <c r="Z421" s="479"/>
      <c r="AA421" s="479"/>
      <c r="AB421" s="479"/>
      <c r="AC421" s="479"/>
      <c r="AD421" s="479"/>
      <c r="AE421" s="479"/>
      <c r="AF421" s="479"/>
      <c r="AG421" s="483"/>
      <c r="AH421" s="483"/>
      <c r="AI421" s="479"/>
      <c r="AJ421" s="497"/>
      <c r="AK421" s="497"/>
      <c r="AL421" s="498"/>
      <c r="AM421" s="483"/>
      <c r="AN421" s="484"/>
      <c r="AO421" s="485"/>
      <c r="AP421" s="485"/>
      <c r="AQ421" s="485"/>
      <c r="AR421" s="485"/>
      <c r="AS421" s="485"/>
      <c r="AT421" s="477"/>
      <c r="AU421" s="477"/>
      <c r="AV421" s="477"/>
      <c r="AW421" s="477"/>
      <c r="AX421" s="477"/>
      <c r="AY421" s="477"/>
      <c r="AZ421" s="477"/>
      <c r="BA421" s="477"/>
      <c r="BB421" s="472"/>
      <c r="BC421" s="477"/>
      <c r="BD421" s="477"/>
      <c r="BE421" s="477"/>
      <c r="BF421" s="477"/>
      <c r="BG421" s="477"/>
      <c r="BH421" s="477"/>
      <c r="BI421" s="477"/>
      <c r="BJ421" s="477"/>
      <c r="BK421" s="477"/>
      <c r="BL421" s="477"/>
      <c r="BM421" s="477"/>
      <c r="BN421" s="477"/>
      <c r="BO421" s="477"/>
      <c r="BP421" s="477"/>
      <c r="BQ421" s="477"/>
      <c r="BR421" s="477"/>
      <c r="BS421" s="477"/>
      <c r="BT421" s="477"/>
      <c r="BU421" s="477"/>
      <c r="BV421" s="477"/>
      <c r="BW421" s="477"/>
      <c r="BX421" s="477"/>
      <c r="BY421" s="477"/>
      <c r="BZ421" s="477"/>
      <c r="CA421" s="477"/>
      <c r="CB421" s="477"/>
      <c r="CC421" s="477"/>
      <c r="CD421" s="477"/>
      <c r="CE421" s="477"/>
      <c r="CF421" s="477"/>
      <c r="CG421" s="477"/>
      <c r="CH421" s="477"/>
      <c r="CI421" s="477"/>
      <c r="CJ421" s="477"/>
      <c r="CK421" s="477"/>
      <c r="CL421" s="477"/>
      <c r="CM421" s="477"/>
      <c r="CN421" s="477"/>
      <c r="CO421" s="477"/>
      <c r="CP421" s="477"/>
      <c r="CQ421" s="477"/>
      <c r="CR421" s="477"/>
      <c r="CS421" s="477"/>
      <c r="CT421" s="477"/>
      <c r="CU421" s="477"/>
      <c r="CV421" s="477"/>
      <c r="CW421" s="477"/>
      <c r="CX421" s="488"/>
      <c r="CY421" s="477"/>
      <c r="CZ421" s="488"/>
      <c r="DA421" s="477"/>
      <c r="DB421" s="477"/>
      <c r="DC421" s="477"/>
      <c r="DD421" s="477"/>
      <c r="DE421" s="477"/>
      <c r="DF421" s="488"/>
      <c r="DG421" s="477"/>
      <c r="DH421" s="477"/>
      <c r="DI421" s="477"/>
      <c r="DJ421" s="477"/>
      <c r="DK421" s="477"/>
      <c r="DL421" s="477"/>
      <c r="DM421" s="477"/>
      <c r="DP421" s="476"/>
      <c r="DQ421" s="476"/>
      <c r="DR421" s="492"/>
      <c r="DS421" s="476"/>
      <c r="DT421" s="476"/>
      <c r="DV421" s="492"/>
      <c r="DW421" s="492"/>
      <c r="DX421" s="492"/>
      <c r="DY421" s="492"/>
      <c r="DZ421" s="492"/>
      <c r="EA421" s="492"/>
      <c r="EB421" s="492"/>
      <c r="EE421" s="477"/>
      <c r="EF421" s="477"/>
      <c r="EG421" s="477"/>
      <c r="EH421" s="477"/>
      <c r="EI421" s="477"/>
      <c r="EJ421" s="477"/>
      <c r="EK421" s="477"/>
      <c r="EL421" s="477"/>
      <c r="EM421" s="477"/>
      <c r="EN421" s="477"/>
      <c r="EO421" s="477"/>
      <c r="EP421" s="477"/>
      <c r="EQ421" s="477"/>
      <c r="ER421" s="477"/>
      <c r="ES421" s="477"/>
      <c r="ET421" s="477"/>
      <c r="EU421" s="493"/>
      <c r="EV421" s="494"/>
      <c r="EW421" s="494"/>
      <c r="EX421" s="495"/>
      <c r="EY421" s="494"/>
      <c r="EZ421" s="494"/>
      <c r="FA421" s="494"/>
      <c r="FB421" s="494"/>
      <c r="FC421" s="494"/>
    </row>
    <row r="422" spans="1:1108" s="88" customFormat="1">
      <c r="A422" s="135"/>
      <c r="C422" s="472"/>
      <c r="D422" s="73"/>
      <c r="E422" s="73"/>
      <c r="F422" s="264"/>
      <c r="G422" s="73"/>
      <c r="H422" s="73"/>
      <c r="I422" s="73"/>
      <c r="J422" s="500"/>
      <c r="K422" s="474"/>
      <c r="L422" s="477"/>
      <c r="M422" s="476"/>
      <c r="N422" s="477"/>
      <c r="O422" s="478"/>
      <c r="P422" s="479"/>
      <c r="Q422" s="479"/>
      <c r="R422" s="479"/>
      <c r="S422" s="479"/>
      <c r="T422" s="479"/>
      <c r="U422" s="479"/>
      <c r="V422" s="479"/>
      <c r="W422" s="479"/>
      <c r="X422" s="479"/>
      <c r="Y422" s="479"/>
      <c r="Z422" s="479"/>
      <c r="AA422" s="479"/>
      <c r="AB422" s="479"/>
      <c r="AC422" s="479"/>
      <c r="AD422" s="479"/>
      <c r="AE422" s="479"/>
      <c r="AF422" s="479"/>
      <c r="AG422" s="483"/>
      <c r="AH422" s="483"/>
      <c r="AI422" s="479"/>
      <c r="AJ422" s="497"/>
      <c r="AK422" s="497"/>
      <c r="AL422" s="498"/>
      <c r="AM422" s="483"/>
      <c r="AN422" s="484"/>
      <c r="AO422" s="485"/>
      <c r="AP422" s="485"/>
      <c r="AQ422" s="485"/>
      <c r="AR422" s="485"/>
      <c r="AS422" s="485"/>
      <c r="AT422" s="477"/>
      <c r="AU422" s="477"/>
      <c r="AV422" s="477"/>
      <c r="AW422" s="477"/>
      <c r="AX422" s="477"/>
      <c r="AY422" s="477"/>
      <c r="AZ422" s="477"/>
      <c r="BA422" s="477"/>
      <c r="BB422" s="472"/>
      <c r="BC422" s="477"/>
      <c r="BD422" s="477"/>
      <c r="BE422" s="477"/>
      <c r="BF422" s="477"/>
      <c r="BG422" s="477"/>
      <c r="BH422" s="477"/>
      <c r="BI422" s="477"/>
      <c r="BJ422" s="477"/>
      <c r="BK422" s="477"/>
      <c r="BL422" s="477"/>
      <c r="BM422" s="477"/>
      <c r="BN422" s="477"/>
      <c r="BO422" s="477"/>
      <c r="BP422" s="477"/>
      <c r="BQ422" s="477"/>
      <c r="BR422" s="477"/>
      <c r="BS422" s="477"/>
      <c r="BT422" s="477"/>
      <c r="BU422" s="477"/>
      <c r="BV422" s="477"/>
      <c r="BW422" s="477"/>
      <c r="BX422" s="477"/>
      <c r="BY422" s="477"/>
      <c r="BZ422" s="477"/>
      <c r="CA422" s="477"/>
      <c r="CB422" s="477"/>
      <c r="CC422" s="477"/>
      <c r="CD422" s="477"/>
      <c r="CE422" s="477"/>
      <c r="CF422" s="477"/>
      <c r="CG422" s="477"/>
      <c r="CH422" s="477"/>
      <c r="CI422" s="477"/>
      <c r="CJ422" s="477"/>
      <c r="CK422" s="477"/>
      <c r="CL422" s="477"/>
      <c r="CM422" s="477"/>
      <c r="CN422" s="477"/>
      <c r="CO422" s="477"/>
      <c r="CP422" s="477"/>
      <c r="CQ422" s="477"/>
      <c r="CR422" s="477"/>
      <c r="CS422" s="477"/>
      <c r="CT422" s="477"/>
      <c r="CU422" s="477"/>
      <c r="CV422" s="477"/>
      <c r="CW422" s="477"/>
      <c r="CX422" s="488"/>
      <c r="CY422" s="477"/>
      <c r="CZ422" s="488"/>
      <c r="DA422" s="477"/>
      <c r="DB422" s="477"/>
      <c r="DC422" s="477"/>
      <c r="DD422" s="477"/>
      <c r="DE422" s="477"/>
      <c r="DF422" s="488"/>
      <c r="DG422" s="477"/>
      <c r="DH422" s="477"/>
      <c r="DI422" s="477"/>
      <c r="DJ422" s="477"/>
      <c r="DK422" s="477"/>
      <c r="DL422" s="477"/>
      <c r="DM422" s="477"/>
      <c r="DP422" s="476"/>
      <c r="DQ422" s="476"/>
      <c r="DR422" s="492"/>
      <c r="DS422" s="476"/>
      <c r="DT422" s="476"/>
      <c r="DV422" s="492"/>
      <c r="DW422" s="492"/>
      <c r="DX422" s="492"/>
      <c r="DY422" s="492"/>
      <c r="DZ422" s="492"/>
      <c r="EA422" s="492"/>
      <c r="EB422" s="492"/>
      <c r="EE422" s="477"/>
      <c r="EF422" s="477"/>
      <c r="EG422" s="477"/>
      <c r="EH422" s="477"/>
      <c r="EI422" s="477"/>
      <c r="EJ422" s="477"/>
      <c r="EK422" s="477"/>
      <c r="EL422" s="477"/>
      <c r="EM422" s="477"/>
      <c r="EN422" s="477"/>
      <c r="EO422" s="477"/>
      <c r="EP422" s="477"/>
      <c r="EQ422" s="477"/>
      <c r="ER422" s="477"/>
      <c r="ES422" s="477"/>
      <c r="ET422" s="477"/>
      <c r="EU422" s="493"/>
      <c r="EV422" s="494"/>
      <c r="EW422" s="494"/>
      <c r="EX422" s="495"/>
      <c r="EY422" s="494"/>
      <c r="EZ422" s="494"/>
      <c r="FA422" s="494"/>
      <c r="FB422" s="494"/>
      <c r="FC422" s="494"/>
    </row>
    <row r="423" spans="1:1108" s="88" customFormat="1">
      <c r="A423" s="135"/>
      <c r="C423" s="472"/>
      <c r="D423" s="73"/>
      <c r="E423" s="73"/>
      <c r="F423" s="264"/>
      <c r="G423" s="73"/>
      <c r="H423" s="73"/>
      <c r="I423" s="73"/>
      <c r="J423" s="500"/>
      <c r="K423" s="474"/>
      <c r="L423" s="477"/>
      <c r="M423" s="476"/>
      <c r="N423" s="477"/>
      <c r="O423" s="478"/>
      <c r="P423" s="479"/>
      <c r="Q423" s="479"/>
      <c r="R423" s="479"/>
      <c r="S423" s="479"/>
      <c r="T423" s="479"/>
      <c r="U423" s="479"/>
      <c r="V423" s="479"/>
      <c r="W423" s="479"/>
      <c r="X423" s="479"/>
      <c r="Y423" s="479"/>
      <c r="Z423" s="479"/>
      <c r="AA423" s="479"/>
      <c r="AB423" s="479"/>
      <c r="AC423" s="479"/>
      <c r="AD423" s="479"/>
      <c r="AE423" s="479"/>
      <c r="AF423" s="479"/>
      <c r="AG423" s="483"/>
      <c r="AH423" s="483"/>
      <c r="AI423" s="479"/>
      <c r="AJ423" s="497"/>
      <c r="AK423" s="497"/>
      <c r="AL423" s="498"/>
      <c r="AM423" s="483"/>
      <c r="AN423" s="484"/>
      <c r="AO423" s="485"/>
      <c r="AP423" s="485"/>
      <c r="AQ423" s="485"/>
      <c r="AR423" s="485"/>
      <c r="AS423" s="485"/>
      <c r="AT423" s="477"/>
      <c r="AU423" s="477"/>
      <c r="AV423" s="477"/>
      <c r="AW423" s="477"/>
      <c r="AX423" s="477"/>
      <c r="AY423" s="477"/>
      <c r="AZ423" s="477"/>
      <c r="BA423" s="477"/>
      <c r="BB423" s="472"/>
      <c r="BC423" s="477"/>
      <c r="BD423" s="477"/>
      <c r="BE423" s="477"/>
      <c r="BF423" s="477"/>
      <c r="BG423" s="477"/>
      <c r="BH423" s="477"/>
      <c r="BI423" s="477"/>
      <c r="BJ423" s="477"/>
      <c r="BK423" s="477"/>
      <c r="BL423" s="477"/>
      <c r="BM423" s="477"/>
      <c r="BN423" s="477"/>
      <c r="BO423" s="477"/>
      <c r="BP423" s="477"/>
      <c r="BQ423" s="477"/>
      <c r="BR423" s="477"/>
      <c r="BS423" s="477"/>
      <c r="BT423" s="477"/>
      <c r="BU423" s="477"/>
      <c r="BV423" s="477"/>
      <c r="BW423" s="477"/>
      <c r="BX423" s="477"/>
      <c r="BY423" s="477"/>
      <c r="BZ423" s="477"/>
      <c r="CA423" s="477"/>
      <c r="CB423" s="477"/>
      <c r="CC423" s="477"/>
      <c r="CD423" s="477"/>
      <c r="CE423" s="477"/>
      <c r="CF423" s="477"/>
      <c r="CG423" s="477"/>
      <c r="CH423" s="477"/>
      <c r="CI423" s="477"/>
      <c r="CJ423" s="477"/>
      <c r="CK423" s="477"/>
      <c r="CL423" s="477"/>
      <c r="CM423" s="477"/>
      <c r="CN423" s="477"/>
      <c r="CO423" s="477"/>
      <c r="CP423" s="477"/>
      <c r="CQ423" s="477"/>
      <c r="CR423" s="477"/>
      <c r="CS423" s="477"/>
      <c r="CT423" s="477"/>
      <c r="CU423" s="477"/>
      <c r="CV423" s="477"/>
      <c r="CW423" s="477"/>
      <c r="CX423" s="488"/>
      <c r="CY423" s="477"/>
      <c r="CZ423" s="488"/>
      <c r="DA423" s="477"/>
      <c r="DB423" s="477"/>
      <c r="DC423" s="477"/>
      <c r="DD423" s="477"/>
      <c r="DE423" s="477"/>
      <c r="DF423" s="488"/>
      <c r="DG423" s="477"/>
      <c r="DH423" s="477"/>
      <c r="DI423" s="477"/>
      <c r="DJ423" s="477"/>
      <c r="DK423" s="477"/>
      <c r="DL423" s="477"/>
      <c r="DM423" s="477"/>
      <c r="DP423" s="476"/>
      <c r="DQ423" s="476"/>
      <c r="DR423" s="492"/>
      <c r="DS423" s="476"/>
      <c r="DT423" s="476"/>
      <c r="DV423" s="492"/>
      <c r="DW423" s="492"/>
      <c r="DX423" s="492"/>
      <c r="DY423" s="492"/>
      <c r="DZ423" s="492"/>
      <c r="EA423" s="492"/>
      <c r="EB423" s="492"/>
      <c r="EE423" s="477"/>
      <c r="EF423" s="477"/>
      <c r="EG423" s="477"/>
      <c r="EH423" s="477"/>
      <c r="EI423" s="477"/>
      <c r="EJ423" s="477"/>
      <c r="EK423" s="477"/>
      <c r="EL423" s="477"/>
      <c r="EM423" s="477"/>
      <c r="EN423" s="477"/>
      <c r="EO423" s="477"/>
      <c r="EP423" s="477"/>
      <c r="EQ423" s="477"/>
      <c r="ER423" s="477"/>
      <c r="ES423" s="477"/>
      <c r="ET423" s="477"/>
      <c r="EU423" s="493"/>
      <c r="EV423" s="494"/>
      <c r="EW423" s="494"/>
      <c r="EX423" s="495"/>
      <c r="EY423" s="494"/>
      <c r="EZ423" s="494"/>
      <c r="FA423" s="494"/>
      <c r="FB423" s="494"/>
      <c r="FC423" s="494"/>
    </row>
    <row r="424" spans="1:1108" s="88" customFormat="1">
      <c r="A424" s="135"/>
      <c r="C424" s="472"/>
      <c r="D424" s="73"/>
      <c r="E424" s="73"/>
      <c r="F424" s="264"/>
      <c r="G424" s="73"/>
      <c r="H424" s="73"/>
      <c r="I424" s="73"/>
      <c r="J424" s="500"/>
      <c r="K424" s="474"/>
      <c r="L424" s="477"/>
      <c r="M424" s="476"/>
      <c r="N424" s="477"/>
      <c r="O424" s="478"/>
      <c r="P424" s="479"/>
      <c r="Q424" s="479"/>
      <c r="R424" s="479"/>
      <c r="S424" s="479"/>
      <c r="T424" s="479"/>
      <c r="U424" s="479"/>
      <c r="V424" s="479"/>
      <c r="W424" s="479"/>
      <c r="X424" s="479"/>
      <c r="Y424" s="479"/>
      <c r="Z424" s="479"/>
      <c r="AA424" s="479"/>
      <c r="AB424" s="479"/>
      <c r="AC424" s="479"/>
      <c r="AD424" s="479"/>
      <c r="AE424" s="479"/>
      <c r="AF424" s="479"/>
      <c r="AG424" s="483"/>
      <c r="AH424" s="483"/>
      <c r="AI424" s="479"/>
      <c r="AJ424" s="497"/>
      <c r="AK424" s="497"/>
      <c r="AL424" s="498"/>
      <c r="AM424" s="483"/>
      <c r="AN424" s="484"/>
      <c r="AO424" s="485"/>
      <c r="AP424" s="485"/>
      <c r="AQ424" s="485"/>
      <c r="AR424" s="485"/>
      <c r="AS424" s="485"/>
      <c r="AT424" s="477"/>
      <c r="AU424" s="477"/>
      <c r="AV424" s="477"/>
      <c r="AW424" s="477"/>
      <c r="AX424" s="477"/>
      <c r="AY424" s="477"/>
      <c r="AZ424" s="477"/>
      <c r="BA424" s="477"/>
      <c r="BB424" s="472"/>
      <c r="BC424" s="477"/>
      <c r="BD424" s="477"/>
      <c r="BE424" s="477"/>
      <c r="BF424" s="477"/>
      <c r="BG424" s="477"/>
      <c r="BH424" s="477"/>
      <c r="BI424" s="477"/>
      <c r="BJ424" s="477"/>
      <c r="BK424" s="477"/>
      <c r="BL424" s="477"/>
      <c r="BM424" s="477"/>
      <c r="BN424" s="477"/>
      <c r="BO424" s="477"/>
      <c r="BP424" s="477"/>
      <c r="BQ424" s="477"/>
      <c r="BR424" s="477"/>
      <c r="BS424" s="477"/>
      <c r="BT424" s="477"/>
      <c r="BU424" s="477"/>
      <c r="BV424" s="477"/>
      <c r="BW424" s="501"/>
      <c r="BX424" s="501"/>
      <c r="BY424" s="477"/>
      <c r="BZ424" s="477"/>
      <c r="CA424" s="477"/>
      <c r="CB424" s="477"/>
      <c r="CC424" s="477"/>
      <c r="CD424" s="477"/>
      <c r="CE424" s="477"/>
      <c r="CF424" s="477"/>
      <c r="CG424" s="477"/>
      <c r="CH424" s="477"/>
      <c r="CI424" s="477"/>
      <c r="CJ424" s="477"/>
      <c r="CK424" s="477"/>
      <c r="CL424" s="477"/>
      <c r="CM424" s="477"/>
      <c r="CN424" s="477"/>
      <c r="CO424" s="477"/>
      <c r="CP424" s="477"/>
      <c r="CQ424" s="477"/>
      <c r="CR424" s="477"/>
      <c r="CS424" s="477"/>
      <c r="CT424" s="477"/>
      <c r="CU424" s="477"/>
      <c r="CV424" s="477"/>
      <c r="CW424" s="477"/>
      <c r="CX424" s="488"/>
      <c r="CY424" s="477"/>
      <c r="CZ424" s="488"/>
      <c r="DA424" s="477"/>
      <c r="DB424" s="477"/>
      <c r="DC424" s="477"/>
      <c r="DD424" s="477"/>
      <c r="DE424" s="477"/>
      <c r="DF424" s="488"/>
      <c r="DG424" s="477"/>
      <c r="DH424" s="477"/>
      <c r="DI424" s="477"/>
      <c r="DJ424" s="477"/>
      <c r="DK424" s="501"/>
      <c r="DL424" s="501"/>
      <c r="DM424" s="477"/>
      <c r="DP424" s="476"/>
      <c r="DQ424" s="476"/>
      <c r="DR424" s="492"/>
      <c r="DS424" s="476"/>
      <c r="DT424" s="476"/>
      <c r="DV424" s="492"/>
      <c r="DW424" s="492"/>
      <c r="DX424" s="492"/>
      <c r="DY424" s="492"/>
      <c r="DZ424" s="492"/>
      <c r="EA424" s="492"/>
      <c r="EB424" s="492"/>
      <c r="EE424" s="477"/>
      <c r="EF424" s="477"/>
      <c r="EG424" s="477"/>
      <c r="EH424" s="477"/>
      <c r="EI424" s="477"/>
      <c r="EJ424" s="477"/>
      <c r="EK424" s="477"/>
      <c r="EL424" s="477"/>
      <c r="EM424" s="477"/>
      <c r="EN424" s="477"/>
      <c r="EO424" s="477"/>
      <c r="EP424" s="477"/>
      <c r="EQ424" s="477"/>
      <c r="ER424" s="477"/>
      <c r="ES424" s="477"/>
      <c r="ET424" s="477"/>
      <c r="EU424" s="493"/>
      <c r="EV424" s="494"/>
      <c r="EW424" s="494"/>
      <c r="EX424" s="495"/>
      <c r="EY424" s="494"/>
      <c r="EZ424" s="494"/>
      <c r="FA424" s="494"/>
      <c r="FB424" s="494"/>
      <c r="FC424" s="494"/>
    </row>
    <row r="425" spans="1:1108" s="88" customFormat="1">
      <c r="A425" s="135"/>
      <c r="C425" s="472"/>
      <c r="D425" s="73"/>
      <c r="E425" s="73"/>
      <c r="F425" s="264"/>
      <c r="G425" s="73"/>
      <c r="H425" s="73"/>
      <c r="I425" s="73"/>
      <c r="J425" s="500"/>
      <c r="K425" s="474"/>
      <c r="L425" s="477"/>
      <c r="M425" s="476"/>
      <c r="N425" s="477"/>
      <c r="O425" s="478"/>
      <c r="P425" s="479"/>
      <c r="Q425" s="479"/>
      <c r="R425" s="479"/>
      <c r="S425" s="479"/>
      <c r="T425" s="479"/>
      <c r="U425" s="479"/>
      <c r="V425" s="479"/>
      <c r="W425" s="479"/>
      <c r="X425" s="479"/>
      <c r="Y425" s="479"/>
      <c r="Z425" s="479"/>
      <c r="AA425" s="479"/>
      <c r="AB425" s="479"/>
      <c r="AC425" s="479"/>
      <c r="AD425" s="479"/>
      <c r="AE425" s="479"/>
      <c r="AF425" s="479"/>
      <c r="AG425" s="483"/>
      <c r="AH425" s="483"/>
      <c r="AI425" s="479"/>
      <c r="AJ425" s="497"/>
      <c r="AK425" s="497"/>
      <c r="AL425" s="498"/>
      <c r="AM425" s="483"/>
      <c r="AN425" s="484"/>
      <c r="AO425" s="485"/>
      <c r="AP425" s="485"/>
      <c r="AQ425" s="485"/>
      <c r="AR425" s="485"/>
      <c r="AS425" s="485"/>
      <c r="AT425" s="477"/>
      <c r="AU425" s="477"/>
      <c r="AV425" s="477"/>
      <c r="AW425" s="477"/>
      <c r="AX425" s="477"/>
      <c r="AY425" s="477"/>
      <c r="AZ425" s="477"/>
      <c r="BA425" s="477"/>
      <c r="BB425" s="516"/>
      <c r="BC425" s="549"/>
      <c r="BD425" s="549"/>
      <c r="BE425" s="549"/>
      <c r="BF425" s="549"/>
      <c r="BG425" s="549"/>
      <c r="BH425" s="549"/>
      <c r="BI425" s="549"/>
      <c r="BJ425" s="477"/>
      <c r="BK425" s="477"/>
      <c r="BL425" s="477"/>
      <c r="BM425" s="477"/>
      <c r="BN425" s="477"/>
      <c r="BO425" s="477"/>
      <c r="BP425" s="477"/>
      <c r="BQ425" s="477"/>
      <c r="BR425" s="477"/>
      <c r="BS425" s="477"/>
      <c r="BT425" s="477"/>
      <c r="BU425" s="477"/>
      <c r="BV425" s="477"/>
      <c r="BW425" s="501"/>
      <c r="BX425" s="501"/>
      <c r="BY425" s="477"/>
      <c r="BZ425" s="477"/>
      <c r="CA425" s="477"/>
      <c r="CB425" s="477"/>
      <c r="CC425" s="477"/>
      <c r="CD425" s="477"/>
      <c r="CE425" s="477"/>
      <c r="CF425" s="477"/>
      <c r="CG425" s="477"/>
      <c r="CH425" s="477"/>
      <c r="CI425" s="477"/>
      <c r="CJ425" s="477"/>
      <c r="CK425" s="477"/>
      <c r="CL425" s="477"/>
      <c r="CM425" s="477"/>
      <c r="CN425" s="477"/>
      <c r="CO425" s="477"/>
      <c r="CP425" s="477"/>
      <c r="CQ425" s="477"/>
      <c r="CR425" s="477"/>
      <c r="CS425" s="477"/>
      <c r="CT425" s="477"/>
      <c r="CU425" s="477"/>
      <c r="CV425" s="477"/>
      <c r="CW425" s="477"/>
      <c r="CX425" s="488"/>
      <c r="CY425" s="477"/>
      <c r="CZ425" s="488"/>
      <c r="DA425" s="477"/>
      <c r="DB425" s="477"/>
      <c r="DC425" s="477"/>
      <c r="DD425" s="477"/>
      <c r="DE425" s="477"/>
      <c r="DF425" s="488"/>
      <c r="DG425" s="477"/>
      <c r="DH425" s="477"/>
      <c r="DI425" s="477"/>
      <c r="DJ425" s="477"/>
      <c r="DK425" s="501"/>
      <c r="DL425" s="501"/>
      <c r="DM425" s="477"/>
      <c r="DP425" s="476"/>
      <c r="DQ425" s="476"/>
      <c r="DR425" s="492"/>
      <c r="DS425" s="476"/>
      <c r="DT425" s="476"/>
      <c r="DV425" s="492"/>
      <c r="DW425" s="492"/>
      <c r="DX425" s="492"/>
      <c r="DY425" s="492"/>
      <c r="DZ425" s="492"/>
      <c r="EA425" s="492"/>
      <c r="EB425" s="492"/>
      <c r="EE425" s="477"/>
      <c r="EF425" s="477"/>
      <c r="EG425" s="477"/>
      <c r="EH425" s="477"/>
      <c r="EI425" s="477"/>
      <c r="EJ425" s="477"/>
      <c r="EK425" s="477"/>
      <c r="EL425" s="477"/>
      <c r="EM425" s="477"/>
      <c r="EN425" s="477"/>
      <c r="EO425" s="477"/>
      <c r="EP425" s="477"/>
      <c r="EQ425" s="477"/>
      <c r="ER425" s="477"/>
      <c r="ES425" s="477"/>
      <c r="ET425" s="477"/>
      <c r="EU425" s="493"/>
      <c r="EV425" s="494"/>
      <c r="EW425" s="494"/>
      <c r="EX425" s="495"/>
      <c r="EY425" s="494"/>
      <c r="EZ425" s="494"/>
      <c r="FA425" s="494"/>
      <c r="FB425" s="494"/>
      <c r="FC425" s="494"/>
    </row>
    <row r="426" spans="1:1108" s="88" customFormat="1">
      <c r="A426" s="135"/>
      <c r="C426" s="549"/>
      <c r="D426" s="73"/>
      <c r="E426" s="73"/>
      <c r="F426" s="264"/>
      <c r="G426" s="73"/>
      <c r="H426" s="73"/>
      <c r="I426" s="73"/>
      <c r="J426" s="500"/>
      <c r="K426" s="474"/>
      <c r="L426" s="477"/>
      <c r="M426" s="476"/>
      <c r="N426" s="549"/>
      <c r="O426" s="549"/>
      <c r="P426" s="550"/>
      <c r="Q426" s="550"/>
      <c r="R426" s="550"/>
      <c r="S426" s="550"/>
      <c r="T426" s="550"/>
      <c r="U426" s="550"/>
      <c r="V426" s="550"/>
      <c r="W426" s="550"/>
      <c r="X426" s="550"/>
      <c r="Y426" s="550"/>
      <c r="Z426" s="550"/>
      <c r="AA426" s="550"/>
      <c r="AB426" s="550"/>
      <c r="AC426" s="550"/>
      <c r="AD426" s="550"/>
      <c r="AE426" s="550"/>
      <c r="AF426" s="479"/>
      <c r="AG426" s="483"/>
      <c r="AH426" s="483"/>
      <c r="AI426" s="550"/>
      <c r="AJ426" s="497"/>
      <c r="AK426" s="497"/>
      <c r="AL426" s="498"/>
      <c r="AM426" s="551"/>
      <c r="AN426" s="484"/>
      <c r="AO426" s="551"/>
      <c r="AP426" s="485"/>
      <c r="AQ426" s="551"/>
      <c r="AR426" s="551"/>
      <c r="AS426" s="551"/>
      <c r="AT426" s="549"/>
      <c r="AU426" s="549"/>
      <c r="AV426" s="549"/>
      <c r="AW426" s="549"/>
      <c r="AX426" s="549"/>
      <c r="AY426" s="549"/>
      <c r="AZ426" s="549"/>
      <c r="BA426" s="549"/>
      <c r="BB426" s="472"/>
      <c r="BC426" s="526"/>
      <c r="BD426" s="526"/>
      <c r="BE426" s="526"/>
      <c r="BF426" s="535"/>
      <c r="BG426" s="526"/>
      <c r="BH426" s="526"/>
      <c r="BI426" s="526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477"/>
      <c r="CX426" s="488"/>
      <c r="CY426" s="477"/>
      <c r="CZ426" s="488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P426" s="476"/>
      <c r="DQ426" s="476"/>
      <c r="DR426" s="492"/>
      <c r="DS426" s="552"/>
      <c r="DT426" s="552"/>
      <c r="DU426" s="552"/>
      <c r="DV426" s="552"/>
      <c r="DW426" s="552"/>
      <c r="DX426" s="552"/>
      <c r="DY426" s="552"/>
      <c r="DZ426" s="552"/>
      <c r="EA426" s="552"/>
      <c r="EB426" s="552"/>
      <c r="EC426" s="552"/>
      <c r="ED426" s="552"/>
      <c r="EE426" s="549"/>
      <c r="EF426" s="549"/>
      <c r="EG426" s="549"/>
      <c r="EH426" s="549"/>
      <c r="EI426" s="549"/>
      <c r="EJ426" s="549"/>
      <c r="EK426" s="549"/>
      <c r="EL426" s="549"/>
      <c r="EM426" s="549"/>
      <c r="EN426" s="549"/>
      <c r="EO426" s="535"/>
      <c r="EP426" s="535"/>
      <c r="EQ426" s="535"/>
      <c r="ER426" s="535"/>
      <c r="ES426" s="535"/>
      <c r="ET426" s="535"/>
      <c r="EU426" s="536"/>
      <c r="EV426" s="508"/>
      <c r="EW426" s="508"/>
      <c r="EX426" s="509"/>
      <c r="EY426" s="508"/>
      <c r="EZ426" s="508"/>
      <c r="FA426" s="508"/>
      <c r="FB426" s="508"/>
      <c r="FC426" s="508"/>
      <c r="FE426" s="514"/>
      <c r="FF426" s="514"/>
      <c r="FG426" s="514"/>
      <c r="FH426" s="514"/>
      <c r="FI426" s="514"/>
    </row>
    <row r="427" spans="1:1108" s="88" customFormat="1">
      <c r="A427" s="135"/>
      <c r="C427" s="472"/>
      <c r="D427" s="73"/>
      <c r="E427" s="73"/>
      <c r="F427" s="264"/>
      <c r="G427" s="73"/>
      <c r="H427" s="73"/>
      <c r="I427" s="73"/>
      <c r="J427" s="500"/>
      <c r="K427" s="474"/>
      <c r="L427" s="477"/>
      <c r="M427" s="476"/>
      <c r="N427" s="526"/>
      <c r="O427" s="478"/>
      <c r="P427" s="479"/>
      <c r="Q427" s="479"/>
      <c r="R427" s="479"/>
      <c r="S427" s="479"/>
      <c r="T427" s="479"/>
      <c r="U427" s="479"/>
      <c r="V427" s="479"/>
      <c r="W427" s="479"/>
      <c r="X427" s="479"/>
      <c r="Y427" s="479"/>
      <c r="Z427" s="479"/>
      <c r="AA427" s="479"/>
      <c r="AB427" s="479"/>
      <c r="AC427" s="479"/>
      <c r="AD427" s="479"/>
      <c r="AE427" s="479"/>
      <c r="AF427" s="479"/>
      <c r="AG427" s="483"/>
      <c r="AH427" s="483"/>
      <c r="AI427" s="479"/>
      <c r="AJ427" s="497"/>
      <c r="AK427" s="497"/>
      <c r="AL427" s="498"/>
      <c r="AM427" s="483"/>
      <c r="AN427" s="484"/>
      <c r="AO427" s="520"/>
      <c r="AP427" s="485"/>
      <c r="AQ427" s="530"/>
      <c r="AR427" s="530"/>
      <c r="AS427" s="530"/>
      <c r="AT427" s="526"/>
      <c r="AU427" s="526"/>
      <c r="AV427" s="526"/>
      <c r="AW427" s="526"/>
      <c r="AX427" s="526"/>
      <c r="AY427" s="526"/>
      <c r="AZ427" s="526"/>
      <c r="BA427" s="526"/>
      <c r="BB427" s="472"/>
      <c r="BC427" s="501"/>
      <c r="BD427" s="501"/>
      <c r="BE427" s="501"/>
      <c r="BF427" s="501"/>
      <c r="BG427" s="501"/>
      <c r="BH427" s="501"/>
      <c r="BI427" s="501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35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477"/>
      <c r="CX427" s="488"/>
      <c r="CY427" s="477"/>
      <c r="CZ427" s="488"/>
      <c r="DA427" s="526"/>
      <c r="DB427" s="526"/>
      <c r="DC427" s="526"/>
      <c r="DD427" s="526"/>
      <c r="DE427" s="526"/>
      <c r="DF427" s="532"/>
      <c r="DG427" s="526"/>
      <c r="DH427" s="526"/>
      <c r="DI427" s="526"/>
      <c r="DJ427" s="535"/>
      <c r="DK427" s="526"/>
      <c r="DL427" s="526"/>
      <c r="DM427" s="526"/>
      <c r="DP427" s="476"/>
      <c r="DQ427" s="476"/>
      <c r="DR427" s="492"/>
      <c r="DS427" s="514"/>
      <c r="DT427" s="533"/>
      <c r="DU427" s="514"/>
      <c r="DV427" s="492"/>
      <c r="DW427" s="492"/>
      <c r="DX427" s="492"/>
      <c r="DY427" s="492"/>
      <c r="DZ427" s="492"/>
      <c r="EA427" s="514"/>
      <c r="EB427" s="492"/>
      <c r="EC427" s="514"/>
      <c r="ED427" s="514"/>
      <c r="EE427" s="535"/>
      <c r="EF427" s="535"/>
      <c r="EG427" s="535"/>
      <c r="EH427" s="535"/>
      <c r="EI427" s="535"/>
      <c r="EJ427" s="535"/>
      <c r="EK427" s="535"/>
      <c r="EL427" s="535"/>
      <c r="EM427" s="535"/>
      <c r="EN427" s="535"/>
      <c r="EO427" s="535"/>
      <c r="EP427" s="535"/>
      <c r="EQ427" s="535"/>
      <c r="ER427" s="535"/>
      <c r="ES427" s="535"/>
      <c r="ET427" s="535"/>
      <c r="EU427" s="536"/>
      <c r="EV427" s="508"/>
      <c r="EW427" s="508"/>
      <c r="EX427" s="509"/>
      <c r="EY427" s="508"/>
      <c r="EZ427" s="508"/>
      <c r="FA427" s="508"/>
      <c r="FB427" s="508"/>
      <c r="FC427" s="508"/>
      <c r="FE427" s="514"/>
      <c r="FF427" s="514"/>
      <c r="FG427" s="514"/>
      <c r="FH427" s="514"/>
      <c r="FI427" s="514"/>
      <c r="FK427" s="514"/>
      <c r="FL427" s="514"/>
      <c r="FM427" s="514"/>
      <c r="FN427" s="514"/>
      <c r="FO427" s="514"/>
      <c r="FP427" s="514"/>
      <c r="FQ427" s="514"/>
      <c r="FR427" s="514"/>
      <c r="FS427" s="514"/>
      <c r="FT427" s="514"/>
      <c r="FU427" s="514"/>
      <c r="FV427" s="514"/>
      <c r="FW427" s="514"/>
      <c r="FX427" s="514"/>
      <c r="FY427" s="514"/>
      <c r="FZ427" s="514"/>
      <c r="GA427" s="514"/>
      <c r="GB427" s="514"/>
      <c r="GC427" s="514"/>
      <c r="GD427" s="514"/>
      <c r="GE427" s="514"/>
      <c r="GF427" s="514"/>
      <c r="GG427" s="514"/>
      <c r="GH427" s="514"/>
      <c r="GI427" s="514"/>
      <c r="GJ427" s="514"/>
      <c r="GK427" s="514"/>
      <c r="GL427" s="514"/>
      <c r="GM427" s="514"/>
      <c r="GN427" s="514"/>
      <c r="GO427" s="514"/>
      <c r="GP427" s="514"/>
      <c r="GQ427" s="514"/>
      <c r="GR427" s="514"/>
      <c r="GS427" s="514"/>
      <c r="GT427" s="514"/>
      <c r="GU427" s="514"/>
      <c r="GV427" s="514"/>
      <c r="GW427" s="514"/>
      <c r="GX427" s="514"/>
      <c r="GY427" s="514"/>
      <c r="GZ427" s="514"/>
      <c r="HA427" s="514"/>
      <c r="HB427" s="514"/>
      <c r="HC427" s="514"/>
      <c r="HD427" s="514"/>
      <c r="HE427" s="514"/>
      <c r="HF427" s="514"/>
      <c r="HG427" s="514"/>
      <c r="HH427" s="514"/>
      <c r="HI427" s="514"/>
      <c r="HJ427" s="514"/>
      <c r="HK427" s="514"/>
      <c r="HL427" s="514"/>
      <c r="HM427" s="514"/>
      <c r="HN427" s="514"/>
      <c r="HO427" s="514"/>
      <c r="HP427" s="514"/>
      <c r="HQ427" s="514"/>
      <c r="HR427" s="514"/>
      <c r="HS427" s="514"/>
      <c r="HT427" s="514"/>
      <c r="HU427" s="514"/>
      <c r="HV427" s="514"/>
      <c r="HW427" s="514"/>
      <c r="HX427" s="514"/>
      <c r="HY427" s="514"/>
      <c r="HZ427" s="514"/>
      <c r="IA427" s="514"/>
      <c r="IB427" s="514"/>
      <c r="IC427" s="514"/>
      <c r="ID427" s="514"/>
      <c r="IE427" s="514"/>
      <c r="IF427" s="514"/>
      <c r="IG427" s="514"/>
      <c r="IH427" s="514"/>
      <c r="II427" s="514"/>
      <c r="IJ427" s="514"/>
      <c r="IK427" s="514"/>
      <c r="IL427" s="514"/>
      <c r="IM427" s="514"/>
      <c r="IN427" s="514"/>
      <c r="IO427" s="514"/>
      <c r="IP427" s="514"/>
      <c r="IQ427" s="514"/>
      <c r="IR427" s="514"/>
      <c r="IS427" s="514"/>
      <c r="IT427" s="514"/>
      <c r="IU427" s="514"/>
      <c r="IV427" s="514"/>
      <c r="IW427" s="514"/>
      <c r="IX427" s="514"/>
      <c r="IY427" s="514"/>
      <c r="IZ427" s="514"/>
      <c r="JA427" s="514"/>
      <c r="JB427" s="514"/>
      <c r="JC427" s="514"/>
      <c r="JD427" s="514"/>
      <c r="JE427" s="514"/>
      <c r="JF427" s="514"/>
      <c r="JG427" s="514"/>
      <c r="JH427" s="514"/>
      <c r="JI427" s="514"/>
      <c r="JJ427" s="514"/>
      <c r="JK427" s="514"/>
      <c r="JL427" s="514"/>
      <c r="JM427" s="514"/>
      <c r="JN427" s="514"/>
      <c r="JO427" s="514"/>
      <c r="JP427" s="514"/>
      <c r="JQ427" s="514"/>
      <c r="JR427" s="514"/>
      <c r="JS427" s="514"/>
      <c r="JT427" s="514"/>
      <c r="JU427" s="514"/>
      <c r="JV427" s="514"/>
      <c r="JW427" s="514"/>
      <c r="JX427" s="514"/>
      <c r="JY427" s="514"/>
      <c r="JZ427" s="514"/>
      <c r="KA427" s="514"/>
      <c r="KB427" s="514"/>
      <c r="KC427" s="514"/>
      <c r="KD427" s="514"/>
      <c r="KE427" s="514"/>
      <c r="KF427" s="514"/>
      <c r="KG427" s="514"/>
      <c r="KH427" s="514"/>
      <c r="KI427" s="514"/>
      <c r="KJ427" s="514"/>
      <c r="KK427" s="514"/>
      <c r="KL427" s="514"/>
      <c r="KM427" s="514"/>
      <c r="KN427" s="514"/>
      <c r="KO427" s="514"/>
      <c r="KP427" s="514"/>
      <c r="KQ427" s="514"/>
      <c r="KR427" s="514"/>
      <c r="KS427" s="514"/>
      <c r="KT427" s="514"/>
      <c r="KU427" s="514"/>
      <c r="KV427" s="514"/>
      <c r="KW427" s="514"/>
      <c r="KX427" s="514"/>
      <c r="KY427" s="514"/>
      <c r="KZ427" s="514"/>
      <c r="LA427" s="514"/>
      <c r="LB427" s="514"/>
      <c r="LC427" s="514"/>
      <c r="LD427" s="514"/>
      <c r="LE427" s="514"/>
      <c r="LF427" s="514"/>
      <c r="LG427" s="514"/>
      <c r="LH427" s="514"/>
      <c r="LI427" s="514"/>
      <c r="LJ427" s="514"/>
      <c r="LK427" s="514"/>
      <c r="LL427" s="514"/>
      <c r="LM427" s="514"/>
      <c r="LN427" s="514"/>
      <c r="LO427" s="514"/>
      <c r="LP427" s="514"/>
      <c r="LQ427" s="514"/>
      <c r="LR427" s="514"/>
      <c r="LS427" s="514"/>
      <c r="LT427" s="514"/>
      <c r="LU427" s="514"/>
      <c r="LV427" s="514"/>
      <c r="LW427" s="514"/>
      <c r="LX427" s="514"/>
      <c r="LY427" s="514"/>
      <c r="LZ427" s="514"/>
      <c r="MA427" s="514"/>
      <c r="MB427" s="514"/>
      <c r="MC427" s="514"/>
      <c r="MD427" s="514"/>
      <c r="ME427" s="514"/>
      <c r="MF427" s="514"/>
      <c r="MG427" s="514"/>
      <c r="MH427" s="514"/>
      <c r="MI427" s="514"/>
      <c r="MJ427" s="514"/>
      <c r="MK427" s="514"/>
      <c r="ML427" s="514"/>
      <c r="MM427" s="514"/>
      <c r="MN427" s="514"/>
      <c r="MO427" s="514"/>
      <c r="MP427" s="514"/>
      <c r="MQ427" s="514"/>
      <c r="MR427" s="514"/>
      <c r="MS427" s="514"/>
      <c r="MT427" s="514"/>
      <c r="MU427" s="514"/>
      <c r="MV427" s="514"/>
      <c r="MW427" s="514"/>
      <c r="MX427" s="514"/>
      <c r="MY427" s="514"/>
      <c r="MZ427" s="514"/>
      <c r="NA427" s="514"/>
      <c r="NB427" s="514"/>
      <c r="NC427" s="514"/>
      <c r="ND427" s="514"/>
      <c r="NE427" s="514"/>
      <c r="NF427" s="514"/>
      <c r="NG427" s="514"/>
      <c r="NH427" s="514"/>
      <c r="NI427" s="514"/>
      <c r="NJ427" s="514"/>
      <c r="NK427" s="514"/>
      <c r="NL427" s="514"/>
      <c r="NM427" s="514"/>
      <c r="NN427" s="514"/>
      <c r="NO427" s="514"/>
      <c r="NP427" s="514"/>
      <c r="NQ427" s="514"/>
      <c r="NR427" s="514"/>
      <c r="NS427" s="514"/>
      <c r="NT427" s="514"/>
      <c r="NU427" s="514"/>
      <c r="NV427" s="514"/>
      <c r="NW427" s="514"/>
      <c r="NX427" s="514"/>
      <c r="NY427" s="514"/>
      <c r="NZ427" s="514"/>
      <c r="OA427" s="514"/>
      <c r="OB427" s="514"/>
      <c r="OC427" s="514"/>
      <c r="OD427" s="514"/>
      <c r="OE427" s="514"/>
      <c r="OF427" s="514"/>
      <c r="OG427" s="514"/>
      <c r="OH427" s="514"/>
      <c r="OI427" s="514"/>
      <c r="OJ427" s="514"/>
      <c r="OK427" s="514"/>
      <c r="OL427" s="514"/>
      <c r="OM427" s="514"/>
      <c r="ON427" s="514"/>
      <c r="OO427" s="514"/>
      <c r="OP427" s="514"/>
      <c r="OQ427" s="514"/>
      <c r="OR427" s="514"/>
      <c r="OS427" s="514"/>
      <c r="OT427" s="514"/>
      <c r="OU427" s="514"/>
      <c r="OV427" s="514"/>
      <c r="OW427" s="514"/>
      <c r="OX427" s="514"/>
      <c r="OY427" s="514"/>
      <c r="OZ427" s="514"/>
      <c r="PA427" s="514"/>
      <c r="PB427" s="514"/>
      <c r="PC427" s="514"/>
      <c r="PD427" s="514"/>
      <c r="PE427" s="514"/>
      <c r="PF427" s="514"/>
      <c r="PG427" s="514"/>
      <c r="PH427" s="514"/>
      <c r="PI427" s="514"/>
      <c r="PJ427" s="514"/>
      <c r="PK427" s="514"/>
      <c r="PL427" s="514"/>
      <c r="PM427" s="514"/>
      <c r="PN427" s="514"/>
      <c r="PO427" s="514"/>
      <c r="PP427" s="514"/>
      <c r="PQ427" s="514"/>
      <c r="PR427" s="514"/>
      <c r="PS427" s="514"/>
      <c r="PT427" s="514"/>
      <c r="PU427" s="514"/>
      <c r="PV427" s="514"/>
      <c r="PW427" s="514"/>
      <c r="PX427" s="514"/>
      <c r="PY427" s="514"/>
      <c r="PZ427" s="514"/>
      <c r="QA427" s="514"/>
      <c r="QB427" s="514"/>
      <c r="QC427" s="514"/>
      <c r="QD427" s="514"/>
      <c r="QE427" s="514"/>
      <c r="QF427" s="514"/>
      <c r="QG427" s="514"/>
      <c r="QH427" s="514"/>
      <c r="QI427" s="514"/>
      <c r="QJ427" s="514"/>
      <c r="QK427" s="514"/>
      <c r="QL427" s="514"/>
      <c r="QM427" s="514"/>
      <c r="QN427" s="514"/>
      <c r="QO427" s="514"/>
      <c r="QP427" s="514"/>
      <c r="QQ427" s="514"/>
      <c r="QR427" s="514"/>
      <c r="QS427" s="514"/>
      <c r="QT427" s="514"/>
      <c r="QU427" s="514"/>
      <c r="QV427" s="514"/>
      <c r="QW427" s="514"/>
      <c r="QX427" s="514"/>
      <c r="QY427" s="514"/>
      <c r="QZ427" s="514"/>
      <c r="RA427" s="514"/>
      <c r="RB427" s="514"/>
      <c r="RC427" s="514"/>
      <c r="RD427" s="514"/>
      <c r="RE427" s="514"/>
      <c r="RF427" s="514"/>
      <c r="RG427" s="514"/>
      <c r="RH427" s="514"/>
      <c r="RI427" s="514"/>
      <c r="RJ427" s="514"/>
      <c r="RK427" s="514"/>
      <c r="RL427" s="514"/>
      <c r="RM427" s="514"/>
      <c r="RN427" s="514"/>
      <c r="RO427" s="514"/>
      <c r="RP427" s="514"/>
      <c r="RQ427" s="514"/>
      <c r="RR427" s="514"/>
      <c r="RS427" s="514"/>
      <c r="RT427" s="514"/>
      <c r="RU427" s="514"/>
      <c r="RV427" s="514"/>
      <c r="RW427" s="514"/>
      <c r="RX427" s="514"/>
      <c r="RY427" s="514"/>
      <c r="RZ427" s="514"/>
      <c r="SA427" s="514"/>
      <c r="SB427" s="514"/>
      <c r="SC427" s="514"/>
      <c r="SD427" s="514"/>
      <c r="SE427" s="514"/>
      <c r="SF427" s="514"/>
      <c r="SG427" s="514"/>
      <c r="SH427" s="514"/>
      <c r="SI427" s="514"/>
      <c r="SJ427" s="514"/>
      <c r="SK427" s="514"/>
      <c r="SL427" s="514"/>
      <c r="SM427" s="514"/>
      <c r="SN427" s="514"/>
      <c r="SO427" s="514"/>
      <c r="SP427" s="514"/>
      <c r="SQ427" s="514"/>
      <c r="SR427" s="514"/>
      <c r="SS427" s="514"/>
      <c r="ST427" s="514"/>
      <c r="SU427" s="514"/>
      <c r="SV427" s="514"/>
      <c r="SW427" s="514"/>
      <c r="SX427" s="514"/>
      <c r="SY427" s="514"/>
      <c r="SZ427" s="514"/>
      <c r="TA427" s="514"/>
      <c r="TB427" s="514"/>
      <c r="TC427" s="514"/>
      <c r="TD427" s="514"/>
      <c r="TE427" s="514"/>
      <c r="TF427" s="514"/>
      <c r="TG427" s="514"/>
      <c r="TH427" s="514"/>
      <c r="TI427" s="514"/>
      <c r="TJ427" s="514"/>
      <c r="TK427" s="514"/>
      <c r="TL427" s="514"/>
      <c r="TM427" s="514"/>
      <c r="TN427" s="514"/>
      <c r="TO427" s="514"/>
      <c r="TP427" s="514"/>
      <c r="TQ427" s="514"/>
      <c r="TR427" s="514"/>
      <c r="TS427" s="514"/>
      <c r="TT427" s="514"/>
      <c r="TU427" s="514"/>
      <c r="TV427" s="514"/>
      <c r="TW427" s="514"/>
      <c r="TX427" s="514"/>
      <c r="TY427" s="514"/>
      <c r="TZ427" s="514"/>
      <c r="UA427" s="514"/>
      <c r="UB427" s="514"/>
      <c r="UC427" s="514"/>
      <c r="UD427" s="514"/>
      <c r="UE427" s="514"/>
      <c r="UF427" s="514"/>
      <c r="UG427" s="514"/>
      <c r="UH427" s="514"/>
      <c r="UI427" s="514"/>
      <c r="UJ427" s="514"/>
      <c r="UK427" s="514"/>
      <c r="UL427" s="514"/>
      <c r="UM427" s="514"/>
      <c r="UN427" s="514"/>
      <c r="UO427" s="514"/>
      <c r="UP427" s="514"/>
      <c r="UQ427" s="514"/>
      <c r="UR427" s="514"/>
      <c r="US427" s="514"/>
      <c r="UT427" s="514"/>
      <c r="UU427" s="514"/>
      <c r="UV427" s="514"/>
      <c r="UW427" s="514"/>
      <c r="UX427" s="514"/>
      <c r="UY427" s="514"/>
      <c r="UZ427" s="514"/>
      <c r="VA427" s="514"/>
      <c r="VB427" s="514"/>
      <c r="VC427" s="514"/>
      <c r="VD427" s="514"/>
      <c r="VE427" s="514"/>
      <c r="VF427" s="514"/>
      <c r="VG427" s="514"/>
      <c r="VH427" s="514"/>
      <c r="VI427" s="514"/>
      <c r="VJ427" s="514"/>
      <c r="VK427" s="514"/>
      <c r="VL427" s="514"/>
      <c r="VM427" s="514"/>
      <c r="VN427" s="514"/>
      <c r="VO427" s="514"/>
      <c r="VP427" s="514"/>
      <c r="VQ427" s="514"/>
      <c r="VR427" s="514"/>
      <c r="VS427" s="514"/>
      <c r="VT427" s="514"/>
      <c r="VU427" s="514"/>
      <c r="VV427" s="514"/>
      <c r="VW427" s="514"/>
      <c r="VX427" s="514"/>
      <c r="VY427" s="514"/>
      <c r="VZ427" s="514"/>
      <c r="WA427" s="514"/>
      <c r="WB427" s="514"/>
      <c r="WC427" s="514"/>
      <c r="WD427" s="514"/>
      <c r="WE427" s="514"/>
      <c r="WF427" s="514"/>
      <c r="WG427" s="514"/>
      <c r="WH427" s="514"/>
      <c r="WI427" s="514"/>
      <c r="WJ427" s="514"/>
      <c r="WK427" s="514"/>
      <c r="WL427" s="514"/>
      <c r="WM427" s="514"/>
      <c r="WN427" s="514"/>
      <c r="WO427" s="514"/>
      <c r="WP427" s="514"/>
      <c r="WQ427" s="514"/>
      <c r="WR427" s="514"/>
      <c r="WS427" s="514"/>
      <c r="WT427" s="514"/>
      <c r="WU427" s="514"/>
      <c r="WV427" s="514"/>
      <c r="WW427" s="514"/>
      <c r="WX427" s="514"/>
      <c r="WY427" s="514"/>
      <c r="WZ427" s="514"/>
      <c r="XA427" s="514"/>
      <c r="XB427" s="514"/>
      <c r="XC427" s="514"/>
      <c r="XD427" s="514"/>
      <c r="XE427" s="514"/>
      <c r="XF427" s="514"/>
      <c r="XG427" s="514"/>
      <c r="XH427" s="514"/>
      <c r="XI427" s="514"/>
      <c r="XJ427" s="514"/>
      <c r="XK427" s="514"/>
      <c r="XL427" s="514"/>
      <c r="XM427" s="514"/>
      <c r="XN427" s="514"/>
      <c r="XO427" s="514"/>
      <c r="XP427" s="514"/>
      <c r="XQ427" s="514"/>
      <c r="XR427" s="514"/>
      <c r="XS427" s="514"/>
      <c r="XT427" s="514"/>
      <c r="XU427" s="514"/>
      <c r="XV427" s="514"/>
      <c r="XW427" s="514"/>
      <c r="XX427" s="514"/>
      <c r="XY427" s="514"/>
      <c r="XZ427" s="514"/>
      <c r="YA427" s="514"/>
      <c r="YB427" s="514"/>
      <c r="YC427" s="514"/>
      <c r="YD427" s="514"/>
      <c r="YE427" s="514"/>
      <c r="YF427" s="514"/>
      <c r="YG427" s="514"/>
      <c r="YH427" s="514"/>
      <c r="YI427" s="514"/>
      <c r="YJ427" s="514"/>
      <c r="YK427" s="514"/>
      <c r="YL427" s="514"/>
      <c r="YM427" s="514"/>
      <c r="YN427" s="514"/>
      <c r="YO427" s="514"/>
      <c r="YP427" s="514"/>
      <c r="YQ427" s="514"/>
      <c r="YR427" s="514"/>
      <c r="YS427" s="514"/>
      <c r="YT427" s="514"/>
      <c r="YU427" s="514"/>
      <c r="YV427" s="514"/>
      <c r="YW427" s="514"/>
      <c r="YX427" s="514"/>
      <c r="YY427" s="514"/>
      <c r="YZ427" s="514"/>
      <c r="ZA427" s="514"/>
      <c r="ZB427" s="514"/>
      <c r="ZC427" s="514"/>
      <c r="ZD427" s="514"/>
      <c r="ZE427" s="514"/>
      <c r="ZF427" s="514"/>
      <c r="ZG427" s="514"/>
      <c r="ZH427" s="514"/>
      <c r="ZI427" s="514"/>
      <c r="ZJ427" s="514"/>
      <c r="ZK427" s="514"/>
      <c r="ZL427" s="514"/>
      <c r="ZM427" s="514"/>
      <c r="ZN427" s="514"/>
      <c r="ZO427" s="514"/>
      <c r="ZP427" s="514"/>
      <c r="ZQ427" s="514"/>
      <c r="ZR427" s="514"/>
      <c r="ZS427" s="514"/>
      <c r="ZT427" s="514"/>
      <c r="ZU427" s="514"/>
      <c r="ZV427" s="514"/>
      <c r="ZW427" s="514"/>
      <c r="ZX427" s="514"/>
      <c r="ZY427" s="514"/>
      <c r="ZZ427" s="514"/>
      <c r="AAA427" s="514"/>
      <c r="AAB427" s="514"/>
      <c r="AAC427" s="514"/>
      <c r="AAD427" s="514"/>
      <c r="AAE427" s="514"/>
      <c r="AAF427" s="514"/>
      <c r="AAG427" s="514"/>
      <c r="AAH427" s="514"/>
      <c r="AAI427" s="514"/>
      <c r="AAJ427" s="514"/>
      <c r="AAK427" s="514"/>
      <c r="AAL427" s="514"/>
      <c r="AAM427" s="514"/>
      <c r="AAN427" s="514"/>
      <c r="AAO427" s="514"/>
      <c r="AAP427" s="514"/>
      <c r="AAQ427" s="514"/>
      <c r="AAR427" s="514"/>
      <c r="AAS427" s="514"/>
      <c r="AAT427" s="514"/>
      <c r="AAU427" s="514"/>
      <c r="AAV427" s="514"/>
      <c r="AAW427" s="514"/>
      <c r="AAX427" s="514"/>
      <c r="AAY427" s="514"/>
      <c r="AAZ427" s="514"/>
      <c r="ABA427" s="514"/>
      <c r="ABB427" s="514"/>
      <c r="ABC427" s="514"/>
      <c r="ABD427" s="514"/>
      <c r="ABE427" s="514"/>
      <c r="ABF427" s="514"/>
      <c r="ABG427" s="514"/>
      <c r="ABH427" s="514"/>
      <c r="ABI427" s="514"/>
      <c r="ABJ427" s="514"/>
      <c r="ABK427" s="514"/>
      <c r="ABL427" s="514"/>
      <c r="ABM427" s="514"/>
      <c r="ABN427" s="514"/>
      <c r="ABO427" s="514"/>
      <c r="ABP427" s="514"/>
      <c r="ABQ427" s="514"/>
      <c r="ABR427" s="514"/>
      <c r="ABS427" s="514"/>
      <c r="ABT427" s="514"/>
      <c r="ABU427" s="514"/>
      <c r="ABV427" s="514"/>
      <c r="ABW427" s="514"/>
      <c r="ABX427" s="514"/>
      <c r="ABY427" s="514"/>
      <c r="ABZ427" s="514"/>
      <c r="ACA427" s="514"/>
      <c r="ACB427" s="514"/>
      <c r="ACC427" s="514"/>
      <c r="ACD427" s="514"/>
      <c r="ACE427" s="514"/>
      <c r="ACF427" s="514"/>
      <c r="ACG427" s="514"/>
      <c r="ACH427" s="514"/>
      <c r="ACI427" s="514"/>
      <c r="ACJ427" s="514"/>
      <c r="ACK427" s="514"/>
      <c r="ACL427" s="514"/>
      <c r="ACM427" s="514"/>
      <c r="ACN427" s="514"/>
      <c r="ACO427" s="514"/>
      <c r="ACP427" s="514"/>
      <c r="ACQ427" s="514"/>
      <c r="ACR427" s="514"/>
      <c r="ACS427" s="514"/>
      <c r="ACT427" s="514"/>
      <c r="ACU427" s="514"/>
      <c r="ACV427" s="514"/>
      <c r="ACW427" s="514"/>
      <c r="ACX427" s="514"/>
      <c r="ACY427" s="514"/>
      <c r="ACZ427" s="514"/>
      <c r="ADA427" s="514"/>
      <c r="ADB427" s="514"/>
      <c r="ADC427" s="514"/>
      <c r="ADD427" s="514"/>
      <c r="ADE427" s="514"/>
      <c r="ADF427" s="514"/>
      <c r="ADG427" s="514"/>
      <c r="ADH427" s="514"/>
      <c r="ADI427" s="514"/>
      <c r="ADJ427" s="514"/>
      <c r="ADK427" s="514"/>
      <c r="ADL427" s="514"/>
      <c r="ADM427" s="514"/>
      <c r="ADN427" s="514"/>
      <c r="ADO427" s="514"/>
      <c r="ADP427" s="514"/>
      <c r="ADQ427" s="514"/>
      <c r="ADR427" s="514"/>
      <c r="ADS427" s="514"/>
      <c r="ADT427" s="514"/>
      <c r="ADU427" s="514"/>
      <c r="ADV427" s="514"/>
      <c r="ADW427" s="514"/>
      <c r="ADX427" s="514"/>
      <c r="ADY427" s="514"/>
      <c r="ADZ427" s="514"/>
      <c r="AEA427" s="514"/>
      <c r="AEB427" s="514"/>
      <c r="AEC427" s="514"/>
      <c r="AED427" s="514"/>
      <c r="AEE427" s="514"/>
      <c r="AEF427" s="514"/>
      <c r="AEG427" s="514"/>
      <c r="AEH427" s="514"/>
      <c r="AEI427" s="514"/>
      <c r="AEJ427" s="514"/>
      <c r="AEK427" s="514"/>
      <c r="AEL427" s="514"/>
      <c r="AEM427" s="514"/>
      <c r="AEN427" s="514"/>
      <c r="AEO427" s="514"/>
      <c r="AEP427" s="514"/>
      <c r="AEQ427" s="514"/>
      <c r="AER427" s="514"/>
      <c r="AES427" s="514"/>
      <c r="AET427" s="514"/>
      <c r="AEU427" s="514"/>
      <c r="AEV427" s="514"/>
      <c r="AEW427" s="514"/>
      <c r="AEX427" s="514"/>
      <c r="AEY427" s="514"/>
      <c r="AEZ427" s="514"/>
      <c r="AFA427" s="514"/>
      <c r="AFB427" s="514"/>
      <c r="AFC427" s="514"/>
      <c r="AFD427" s="514"/>
      <c r="AFE427" s="514"/>
      <c r="AFF427" s="514"/>
      <c r="AFG427" s="514"/>
      <c r="AFH427" s="514"/>
      <c r="AFI427" s="514"/>
      <c r="AFJ427" s="514"/>
      <c r="AFK427" s="514"/>
      <c r="AFL427" s="514"/>
      <c r="AFM427" s="514"/>
      <c r="AFN427" s="514"/>
      <c r="AFO427" s="514"/>
      <c r="AFP427" s="514"/>
      <c r="AFQ427" s="514"/>
      <c r="AFR427" s="514"/>
      <c r="AFS427" s="514"/>
      <c r="AFT427" s="514"/>
      <c r="AFU427" s="514"/>
      <c r="AFV427" s="514"/>
      <c r="AFW427" s="514"/>
      <c r="AFX427" s="514"/>
      <c r="AFY427" s="514"/>
      <c r="AFZ427" s="514"/>
      <c r="AGA427" s="514"/>
      <c r="AGB427" s="514"/>
      <c r="AGC427" s="514"/>
      <c r="AGD427" s="514"/>
      <c r="AGE427" s="514"/>
      <c r="AGF427" s="514"/>
      <c r="AGG427" s="514"/>
      <c r="AGH427" s="514"/>
      <c r="AGI427" s="514"/>
      <c r="AGJ427" s="514"/>
      <c r="AGK427" s="514"/>
      <c r="AGL427" s="514"/>
      <c r="AGM427" s="514"/>
      <c r="AGN427" s="514"/>
      <c r="AGO427" s="514"/>
      <c r="AGP427" s="514"/>
      <c r="AGQ427" s="514"/>
      <c r="AGR427" s="514"/>
      <c r="AGS427" s="514"/>
      <c r="AGT427" s="514"/>
      <c r="AGU427" s="514"/>
      <c r="AGV427" s="514"/>
      <c r="AGW427" s="514"/>
      <c r="AGX427" s="514"/>
      <c r="AGY427" s="514"/>
      <c r="AGZ427" s="514"/>
      <c r="AHA427" s="514"/>
      <c r="AHB427" s="514"/>
      <c r="AHC427" s="514"/>
      <c r="AHD427" s="514"/>
      <c r="AHE427" s="514"/>
      <c r="AHF427" s="514"/>
      <c r="AHG427" s="514"/>
      <c r="AHH427" s="514"/>
      <c r="AHI427" s="514"/>
      <c r="AHJ427" s="514"/>
      <c r="AHK427" s="514"/>
      <c r="AHL427" s="514"/>
      <c r="AHM427" s="514"/>
      <c r="AHN427" s="514"/>
      <c r="AHO427" s="514"/>
      <c r="AHP427" s="514"/>
      <c r="AHQ427" s="514"/>
      <c r="AHR427" s="514"/>
      <c r="AHS427" s="514"/>
      <c r="AHT427" s="514"/>
      <c r="AHU427" s="514"/>
      <c r="AHV427" s="514"/>
      <c r="AHW427" s="514"/>
      <c r="AHX427" s="514"/>
      <c r="AHY427" s="514"/>
      <c r="AHZ427" s="514"/>
      <c r="AIA427" s="514"/>
      <c r="AIB427" s="514"/>
      <c r="AIC427" s="514"/>
      <c r="AID427" s="514"/>
      <c r="AIE427" s="514"/>
      <c r="AIF427" s="514"/>
      <c r="AIG427" s="514"/>
      <c r="AIH427" s="514"/>
      <c r="AII427" s="514"/>
      <c r="AIJ427" s="514"/>
      <c r="AIK427" s="514"/>
      <c r="AIL427" s="514"/>
      <c r="AIM427" s="514"/>
      <c r="AIN427" s="514"/>
      <c r="AIO427" s="514"/>
      <c r="AIP427" s="514"/>
      <c r="AIQ427" s="514"/>
      <c r="AIR427" s="514"/>
      <c r="AIS427" s="514"/>
      <c r="AIT427" s="514"/>
      <c r="AIU427" s="514"/>
      <c r="AIV427" s="514"/>
      <c r="AIW427" s="514"/>
      <c r="AIX427" s="514"/>
      <c r="AIY427" s="514"/>
      <c r="AIZ427" s="514"/>
      <c r="AJA427" s="514"/>
      <c r="AJB427" s="514"/>
      <c r="AJC427" s="514"/>
      <c r="AJD427" s="514"/>
      <c r="AJE427" s="514"/>
      <c r="AJF427" s="514"/>
      <c r="AJG427" s="514"/>
      <c r="AJH427" s="514"/>
      <c r="AJI427" s="514"/>
      <c r="AJJ427" s="514"/>
      <c r="AJK427" s="514"/>
      <c r="AJL427" s="514"/>
      <c r="AJM427" s="514"/>
      <c r="AJN427" s="514"/>
      <c r="AJO427" s="514"/>
      <c r="AJP427" s="514"/>
      <c r="AJQ427" s="514"/>
      <c r="AJR427" s="514"/>
      <c r="AJS427" s="514"/>
      <c r="AJT427" s="514"/>
      <c r="AJU427" s="514"/>
      <c r="AJV427" s="514"/>
      <c r="AJW427" s="514"/>
      <c r="AJX427" s="514"/>
      <c r="AJY427" s="514"/>
      <c r="AJZ427" s="514"/>
      <c r="AKA427" s="514"/>
      <c r="AKB427" s="514"/>
      <c r="AKC427" s="514"/>
      <c r="AKD427" s="514"/>
      <c r="AKE427" s="514"/>
      <c r="AKF427" s="514"/>
      <c r="AKG427" s="514"/>
      <c r="AKH427" s="514"/>
      <c r="AKI427" s="514"/>
      <c r="AKJ427" s="514"/>
      <c r="AKK427" s="514"/>
      <c r="AKL427" s="514"/>
      <c r="AKM427" s="514"/>
      <c r="AKN427" s="514"/>
      <c r="AKO427" s="514"/>
      <c r="AKP427" s="514"/>
      <c r="AKQ427" s="514"/>
      <c r="AKR427" s="514"/>
      <c r="AKS427" s="514"/>
      <c r="AKT427" s="514"/>
      <c r="AKU427" s="514"/>
      <c r="AKV427" s="514"/>
      <c r="AKW427" s="514"/>
      <c r="AKX427" s="514"/>
      <c r="AKY427" s="514"/>
      <c r="AKZ427" s="514"/>
      <c r="ALA427" s="514"/>
      <c r="ALB427" s="514"/>
      <c r="ALC427" s="514"/>
      <c r="ALD427" s="514"/>
      <c r="ALE427" s="514"/>
      <c r="ALF427" s="514"/>
      <c r="ALG427" s="514"/>
      <c r="ALH427" s="514"/>
      <c r="ALI427" s="514"/>
      <c r="ALJ427" s="514"/>
      <c r="ALK427" s="514"/>
      <c r="ALL427" s="514"/>
      <c r="ALM427" s="514"/>
      <c r="ALN427" s="514"/>
      <c r="ALO427" s="514"/>
      <c r="ALP427" s="514"/>
      <c r="ALQ427" s="514"/>
      <c r="ALR427" s="514"/>
      <c r="ALS427" s="514"/>
      <c r="ALT427" s="514"/>
      <c r="ALU427" s="514"/>
      <c r="ALV427" s="514"/>
      <c r="ALW427" s="514"/>
      <c r="ALX427" s="514"/>
      <c r="ALY427" s="514"/>
      <c r="ALZ427" s="514"/>
      <c r="AMA427" s="514"/>
      <c r="AMB427" s="514"/>
      <c r="AMC427" s="514"/>
      <c r="AMD427" s="514"/>
      <c r="AME427" s="514"/>
      <c r="AMF427" s="514"/>
      <c r="AMG427" s="514"/>
      <c r="AMH427" s="514"/>
      <c r="AMI427" s="514"/>
      <c r="AMJ427" s="514"/>
      <c r="AMK427" s="514"/>
      <c r="AML427" s="514"/>
      <c r="AMM427" s="514"/>
      <c r="AMN427" s="514"/>
      <c r="AMO427" s="514"/>
      <c r="AMP427" s="514"/>
      <c r="AMQ427" s="514"/>
      <c r="AMR427" s="514"/>
      <c r="AMS427" s="514"/>
      <c r="AMT427" s="514"/>
      <c r="AMU427" s="514"/>
      <c r="AMV427" s="514"/>
      <c r="AMW427" s="514"/>
      <c r="AMX427" s="514"/>
      <c r="AMY427" s="514"/>
      <c r="AMZ427" s="514"/>
      <c r="ANA427" s="514"/>
      <c r="ANB427" s="514"/>
      <c r="ANC427" s="514"/>
      <c r="AND427" s="514"/>
      <c r="ANE427" s="514"/>
      <c r="ANF427" s="514"/>
      <c r="ANG427" s="514"/>
      <c r="ANH427" s="514"/>
      <c r="ANI427" s="514"/>
      <c r="ANJ427" s="514"/>
      <c r="ANK427" s="514"/>
      <c r="ANL427" s="514"/>
      <c r="ANM427" s="514"/>
      <c r="ANN427" s="514"/>
      <c r="ANO427" s="514"/>
      <c r="ANP427" s="514"/>
      <c r="ANQ427" s="514"/>
      <c r="ANR427" s="514"/>
      <c r="ANS427" s="514"/>
      <c r="ANT427" s="514"/>
      <c r="ANU427" s="514"/>
      <c r="ANV427" s="514"/>
      <c r="ANW427" s="514"/>
      <c r="ANX427" s="514"/>
      <c r="ANY427" s="514"/>
      <c r="ANZ427" s="514"/>
      <c r="AOA427" s="514"/>
      <c r="AOB427" s="514"/>
      <c r="AOC427" s="514"/>
      <c r="AOD427" s="514"/>
      <c r="AOE427" s="514"/>
      <c r="AOF427" s="514"/>
      <c r="AOG427" s="514"/>
      <c r="AOH427" s="514"/>
      <c r="AOI427" s="514"/>
      <c r="AOJ427" s="514"/>
      <c r="AOK427" s="514"/>
      <c r="AOL427" s="514"/>
      <c r="AOM427" s="514"/>
      <c r="AON427" s="514"/>
      <c r="AOO427" s="514"/>
      <c r="AOP427" s="514"/>
      <c r="AOQ427" s="514"/>
      <c r="AOR427" s="514"/>
      <c r="AOS427" s="514"/>
      <c r="AOT427" s="514"/>
      <c r="AOU427" s="514"/>
      <c r="AOV427" s="514"/>
      <c r="AOW427" s="514"/>
      <c r="AOX427" s="514"/>
      <c r="AOY427" s="514"/>
      <c r="AOZ427" s="514"/>
      <c r="APA427" s="514"/>
      <c r="APB427" s="514"/>
      <c r="APC427" s="514"/>
      <c r="APD427" s="514"/>
      <c r="APE427" s="514"/>
      <c r="APF427" s="514"/>
      <c r="APG427" s="514"/>
      <c r="APH427" s="514"/>
      <c r="API427" s="514"/>
      <c r="APJ427" s="514"/>
      <c r="APK427" s="514"/>
      <c r="APL427" s="514"/>
      <c r="APM427" s="514"/>
      <c r="APN427" s="514"/>
      <c r="APO427" s="514"/>
      <c r="APP427" s="514"/>
    </row>
    <row r="428" spans="1:1108" s="88" customFormat="1">
      <c r="A428" s="135"/>
      <c r="C428" s="472"/>
      <c r="D428" s="73"/>
      <c r="E428" s="73"/>
      <c r="F428" s="264"/>
      <c r="G428" s="73"/>
      <c r="H428" s="73"/>
      <c r="I428" s="73"/>
      <c r="J428" s="500"/>
      <c r="K428" s="474"/>
      <c r="L428" s="477"/>
      <c r="M428" s="476"/>
      <c r="N428" s="501"/>
      <c r="O428" s="482"/>
      <c r="P428" s="480"/>
      <c r="Q428" s="480"/>
      <c r="R428" s="480"/>
      <c r="S428" s="480"/>
      <c r="T428" s="480"/>
      <c r="U428" s="480"/>
      <c r="V428" s="480"/>
      <c r="W428" s="480"/>
      <c r="X428" s="480"/>
      <c r="Y428" s="480"/>
      <c r="Z428" s="480"/>
      <c r="AA428" s="480"/>
      <c r="AB428" s="480"/>
      <c r="AC428" s="480"/>
      <c r="AD428" s="480"/>
      <c r="AE428" s="480"/>
      <c r="AF428" s="479"/>
      <c r="AG428" s="483"/>
      <c r="AH428" s="483"/>
      <c r="AI428" s="480"/>
      <c r="AJ428" s="497"/>
      <c r="AK428" s="497"/>
      <c r="AL428" s="498"/>
      <c r="AM428" s="481"/>
      <c r="AN428" s="484"/>
      <c r="AO428" s="502"/>
      <c r="AP428" s="485"/>
      <c r="AQ428" s="502"/>
      <c r="AR428" s="502"/>
      <c r="AS428" s="502"/>
      <c r="AT428" s="501"/>
      <c r="AU428" s="501"/>
      <c r="AV428" s="501"/>
      <c r="AW428" s="501"/>
      <c r="AX428" s="501"/>
      <c r="AY428" s="501"/>
      <c r="AZ428" s="501"/>
      <c r="BA428" s="501"/>
      <c r="BB428" s="516"/>
      <c r="BC428" s="526"/>
      <c r="BD428" s="526"/>
      <c r="BE428" s="526"/>
      <c r="BF428" s="526"/>
      <c r="BG428" s="526"/>
      <c r="BH428" s="526"/>
      <c r="BI428" s="526"/>
      <c r="BJ428" s="501"/>
      <c r="BK428" s="501"/>
      <c r="BL428" s="501"/>
      <c r="BM428" s="501"/>
      <c r="BN428" s="501"/>
      <c r="BO428" s="501"/>
      <c r="BP428" s="501"/>
      <c r="BQ428" s="501"/>
      <c r="BR428" s="501"/>
      <c r="BS428" s="501"/>
      <c r="BT428" s="501"/>
      <c r="BU428" s="501"/>
      <c r="BV428" s="501"/>
      <c r="BW428" s="501"/>
      <c r="BX428" s="501"/>
      <c r="BY428" s="501"/>
      <c r="BZ428" s="501"/>
      <c r="CA428" s="501"/>
      <c r="CB428" s="501"/>
      <c r="CC428" s="501"/>
      <c r="CD428" s="501"/>
      <c r="CE428" s="501"/>
      <c r="CF428" s="501"/>
      <c r="CG428" s="501"/>
      <c r="CH428" s="501"/>
      <c r="CI428" s="501"/>
      <c r="CJ428" s="501"/>
      <c r="CK428" s="501"/>
      <c r="CL428" s="501"/>
      <c r="CM428" s="501"/>
      <c r="CN428" s="501"/>
      <c r="CO428" s="501"/>
      <c r="CP428" s="501"/>
      <c r="CQ428" s="501"/>
      <c r="CR428" s="501"/>
      <c r="CS428" s="501"/>
      <c r="CT428" s="501"/>
      <c r="CU428" s="501"/>
      <c r="CV428" s="501"/>
      <c r="CW428" s="477"/>
      <c r="CX428" s="488"/>
      <c r="CY428" s="477"/>
      <c r="CZ428" s="488"/>
      <c r="DA428" s="501"/>
      <c r="DB428" s="501"/>
      <c r="DC428" s="501"/>
      <c r="DD428" s="501"/>
      <c r="DE428" s="501"/>
      <c r="DF428" s="503"/>
      <c r="DG428" s="501"/>
      <c r="DH428" s="501"/>
      <c r="DI428" s="501"/>
      <c r="DJ428" s="501"/>
      <c r="DK428" s="501"/>
      <c r="DL428" s="501"/>
      <c r="DM428" s="501"/>
      <c r="DN428" s="523"/>
      <c r="DO428" s="523"/>
      <c r="DP428" s="476"/>
      <c r="DQ428" s="476"/>
      <c r="DR428" s="492"/>
      <c r="DS428" s="504"/>
      <c r="DT428" s="504"/>
      <c r="DU428" s="505"/>
      <c r="DV428" s="491"/>
      <c r="DW428" s="491"/>
      <c r="DX428" s="491"/>
      <c r="DY428" s="491"/>
      <c r="DZ428" s="491"/>
      <c r="EA428" s="491"/>
      <c r="EB428" s="491"/>
      <c r="EC428" s="10"/>
      <c r="ED428" s="10"/>
      <c r="EE428" s="527"/>
      <c r="EF428" s="527"/>
      <c r="EG428" s="510"/>
      <c r="EH428" s="501"/>
      <c r="EI428" s="501"/>
      <c r="EJ428" s="527"/>
      <c r="EK428" s="501"/>
      <c r="EL428" s="501"/>
      <c r="EM428" s="501"/>
      <c r="EN428" s="501"/>
      <c r="EO428" s="501"/>
      <c r="EP428" s="501"/>
      <c r="EQ428" s="501"/>
      <c r="ER428" s="501"/>
      <c r="ES428" s="501"/>
      <c r="ET428" s="501"/>
      <c r="EU428" s="507"/>
      <c r="EV428" s="508"/>
      <c r="EW428" s="508"/>
      <c r="EX428" s="509"/>
      <c r="EY428" s="508"/>
      <c r="EZ428" s="508"/>
      <c r="FA428" s="508"/>
      <c r="FB428" s="508"/>
      <c r="FC428" s="508"/>
      <c r="FE428" s="10"/>
      <c r="FF428" s="10"/>
      <c r="FG428" s="10"/>
      <c r="FH428" s="10"/>
      <c r="FI428" s="10"/>
      <c r="FK428" s="514"/>
      <c r="FL428" s="514"/>
      <c r="FM428" s="514"/>
      <c r="FN428" s="514"/>
      <c r="FO428" s="514"/>
      <c r="FP428" s="514"/>
      <c r="FQ428" s="514"/>
      <c r="FR428" s="514"/>
      <c r="FS428" s="514"/>
      <c r="FT428" s="514"/>
      <c r="FU428" s="514"/>
      <c r="FV428" s="514"/>
      <c r="FW428" s="514"/>
      <c r="FX428" s="514"/>
      <c r="FY428" s="514"/>
      <c r="FZ428" s="514"/>
      <c r="GA428" s="514"/>
      <c r="GB428" s="514"/>
      <c r="GC428" s="514"/>
      <c r="GD428" s="514"/>
      <c r="GE428" s="514"/>
      <c r="GF428" s="514"/>
      <c r="GG428" s="514"/>
      <c r="GH428" s="514"/>
      <c r="GI428" s="514"/>
      <c r="GJ428" s="514"/>
      <c r="GK428" s="514"/>
      <c r="GL428" s="514"/>
      <c r="GM428" s="514"/>
      <c r="GN428" s="514"/>
      <c r="GO428" s="514"/>
      <c r="GP428" s="514"/>
      <c r="GQ428" s="514"/>
      <c r="GR428" s="514"/>
      <c r="GS428" s="514"/>
      <c r="GT428" s="514"/>
      <c r="GU428" s="514"/>
      <c r="GV428" s="514"/>
      <c r="GW428" s="514"/>
      <c r="GX428" s="514"/>
      <c r="GY428" s="514"/>
      <c r="GZ428" s="514"/>
      <c r="HA428" s="514"/>
      <c r="HB428" s="514"/>
      <c r="HC428" s="514"/>
      <c r="HD428" s="514"/>
      <c r="HE428" s="514"/>
      <c r="HF428" s="514"/>
      <c r="HG428" s="514"/>
      <c r="HH428" s="514"/>
      <c r="HI428" s="514"/>
      <c r="HJ428" s="514"/>
      <c r="HK428" s="514"/>
      <c r="HL428" s="514"/>
      <c r="HM428" s="514"/>
      <c r="HN428" s="514"/>
      <c r="HO428" s="514"/>
      <c r="HP428" s="514"/>
      <c r="HQ428" s="514"/>
      <c r="HR428" s="514"/>
      <c r="HS428" s="514"/>
      <c r="HT428" s="514"/>
      <c r="HU428" s="514"/>
      <c r="HV428" s="514"/>
      <c r="HW428" s="514"/>
      <c r="HX428" s="514"/>
      <c r="HY428" s="514"/>
      <c r="HZ428" s="514"/>
      <c r="IA428" s="514"/>
      <c r="IB428" s="514"/>
      <c r="IC428" s="514"/>
      <c r="ID428" s="514"/>
      <c r="IE428" s="514"/>
      <c r="IF428" s="514"/>
      <c r="IG428" s="514"/>
      <c r="IH428" s="514"/>
      <c r="II428" s="514"/>
      <c r="IJ428" s="514"/>
      <c r="IK428" s="514"/>
      <c r="IL428" s="514"/>
      <c r="IM428" s="514"/>
      <c r="IN428" s="514"/>
      <c r="IO428" s="514"/>
      <c r="IP428" s="514"/>
      <c r="IQ428" s="514"/>
      <c r="IR428" s="514"/>
      <c r="IS428" s="514"/>
      <c r="IT428" s="514"/>
      <c r="IU428" s="514"/>
      <c r="IV428" s="514"/>
      <c r="IW428" s="514"/>
      <c r="IX428" s="514"/>
      <c r="IY428" s="514"/>
      <c r="IZ428" s="514"/>
      <c r="JA428" s="514"/>
      <c r="JB428" s="514"/>
      <c r="JC428" s="514"/>
      <c r="JD428" s="514"/>
      <c r="JE428" s="514"/>
      <c r="JF428" s="514"/>
      <c r="JG428" s="514"/>
      <c r="JH428" s="514"/>
      <c r="JI428" s="514"/>
      <c r="JJ428" s="514"/>
      <c r="JK428" s="514"/>
      <c r="JL428" s="514"/>
      <c r="JM428" s="514"/>
      <c r="JN428" s="514"/>
      <c r="JO428" s="514"/>
      <c r="JP428" s="514"/>
      <c r="JQ428" s="514"/>
      <c r="JR428" s="514"/>
      <c r="JS428" s="514"/>
      <c r="JT428" s="514"/>
      <c r="JU428" s="514"/>
      <c r="JV428" s="514"/>
      <c r="JW428" s="514"/>
      <c r="JX428" s="514"/>
      <c r="JY428" s="514"/>
      <c r="JZ428" s="514"/>
      <c r="KA428" s="514"/>
      <c r="KB428" s="514"/>
      <c r="KC428" s="514"/>
      <c r="KD428" s="514"/>
      <c r="KE428" s="514"/>
      <c r="KF428" s="514"/>
      <c r="KG428" s="514"/>
      <c r="KH428" s="514"/>
      <c r="KI428" s="514"/>
      <c r="KJ428" s="514"/>
      <c r="KK428" s="514"/>
      <c r="KL428" s="514"/>
      <c r="KM428" s="514"/>
      <c r="KN428" s="514"/>
      <c r="KO428" s="514"/>
      <c r="KP428" s="514"/>
      <c r="KQ428" s="514"/>
      <c r="KR428" s="514"/>
      <c r="KS428" s="514"/>
      <c r="KT428" s="514"/>
      <c r="KU428" s="514"/>
      <c r="KV428" s="514"/>
      <c r="KW428" s="514"/>
      <c r="KX428" s="514"/>
      <c r="KY428" s="514"/>
      <c r="KZ428" s="514"/>
      <c r="LA428" s="514"/>
      <c r="LB428" s="514"/>
      <c r="LC428" s="514"/>
      <c r="LD428" s="514"/>
      <c r="LE428" s="514"/>
      <c r="LF428" s="514"/>
      <c r="LG428" s="514"/>
      <c r="LH428" s="514"/>
      <c r="LI428" s="514"/>
      <c r="LJ428" s="514"/>
      <c r="LK428" s="514"/>
      <c r="LL428" s="514"/>
      <c r="LM428" s="514"/>
      <c r="LN428" s="514"/>
      <c r="LO428" s="514"/>
      <c r="LP428" s="514"/>
      <c r="LQ428" s="514"/>
      <c r="LR428" s="514"/>
      <c r="LS428" s="514"/>
      <c r="LT428" s="514"/>
      <c r="LU428" s="514"/>
      <c r="LV428" s="514"/>
      <c r="LW428" s="514"/>
      <c r="LX428" s="514"/>
      <c r="LY428" s="514"/>
      <c r="LZ428" s="514"/>
      <c r="MA428" s="514"/>
      <c r="MB428" s="514"/>
      <c r="MC428" s="514"/>
      <c r="MD428" s="514"/>
      <c r="ME428" s="514"/>
      <c r="MF428" s="514"/>
      <c r="MG428" s="514"/>
      <c r="MH428" s="514"/>
      <c r="MI428" s="514"/>
      <c r="MJ428" s="514"/>
      <c r="MK428" s="514"/>
      <c r="ML428" s="514"/>
      <c r="MM428" s="514"/>
      <c r="MN428" s="514"/>
      <c r="MO428" s="514"/>
      <c r="MP428" s="514"/>
      <c r="MQ428" s="514"/>
      <c r="MR428" s="514"/>
      <c r="MS428" s="514"/>
      <c r="MT428" s="514"/>
      <c r="MU428" s="514"/>
      <c r="MV428" s="514"/>
      <c r="MW428" s="514"/>
      <c r="MX428" s="514"/>
      <c r="MY428" s="514"/>
      <c r="MZ428" s="514"/>
      <c r="NA428" s="514"/>
      <c r="NB428" s="514"/>
      <c r="NC428" s="514"/>
      <c r="ND428" s="514"/>
      <c r="NE428" s="514"/>
      <c r="NF428" s="514"/>
      <c r="NG428" s="514"/>
      <c r="NH428" s="514"/>
      <c r="NI428" s="514"/>
      <c r="NJ428" s="514"/>
      <c r="NK428" s="514"/>
      <c r="NL428" s="514"/>
      <c r="NM428" s="514"/>
      <c r="NN428" s="514"/>
      <c r="NO428" s="514"/>
      <c r="NP428" s="514"/>
      <c r="NQ428" s="514"/>
      <c r="NR428" s="514"/>
      <c r="NS428" s="514"/>
      <c r="NT428" s="514"/>
      <c r="NU428" s="514"/>
      <c r="NV428" s="514"/>
      <c r="NW428" s="514"/>
      <c r="NX428" s="514"/>
      <c r="NY428" s="514"/>
      <c r="NZ428" s="514"/>
      <c r="OA428" s="514"/>
      <c r="OB428" s="514"/>
      <c r="OC428" s="514"/>
      <c r="OD428" s="514"/>
      <c r="OE428" s="514"/>
      <c r="OF428" s="514"/>
      <c r="OG428" s="514"/>
      <c r="OH428" s="514"/>
      <c r="OI428" s="514"/>
      <c r="OJ428" s="514"/>
      <c r="OK428" s="514"/>
      <c r="OL428" s="514"/>
      <c r="OM428" s="514"/>
      <c r="ON428" s="514"/>
      <c r="OO428" s="514"/>
      <c r="OP428" s="514"/>
      <c r="OQ428" s="514"/>
      <c r="OR428" s="514"/>
      <c r="OS428" s="514"/>
      <c r="OT428" s="514"/>
      <c r="OU428" s="514"/>
      <c r="OV428" s="514"/>
      <c r="OW428" s="514"/>
      <c r="OX428" s="514"/>
      <c r="OY428" s="514"/>
      <c r="OZ428" s="514"/>
      <c r="PA428" s="514"/>
      <c r="PB428" s="514"/>
      <c r="PC428" s="514"/>
      <c r="PD428" s="514"/>
      <c r="PE428" s="514"/>
      <c r="PF428" s="514"/>
      <c r="PG428" s="514"/>
      <c r="PH428" s="514"/>
      <c r="PI428" s="514"/>
      <c r="PJ428" s="514"/>
      <c r="PK428" s="514"/>
      <c r="PL428" s="514"/>
      <c r="PM428" s="514"/>
      <c r="PN428" s="514"/>
      <c r="PO428" s="514"/>
      <c r="PP428" s="514"/>
      <c r="PQ428" s="514"/>
      <c r="PR428" s="514"/>
      <c r="PS428" s="514"/>
      <c r="PT428" s="514"/>
      <c r="PU428" s="514"/>
      <c r="PV428" s="514"/>
      <c r="PW428" s="514"/>
      <c r="PX428" s="514"/>
      <c r="PY428" s="514"/>
      <c r="PZ428" s="514"/>
      <c r="QA428" s="514"/>
      <c r="QB428" s="514"/>
      <c r="QC428" s="514"/>
      <c r="QD428" s="514"/>
      <c r="QE428" s="514"/>
      <c r="QF428" s="514"/>
      <c r="QG428" s="514"/>
      <c r="QH428" s="514"/>
      <c r="QI428" s="514"/>
      <c r="QJ428" s="514"/>
      <c r="QK428" s="514"/>
      <c r="QL428" s="514"/>
      <c r="QM428" s="514"/>
      <c r="QN428" s="514"/>
      <c r="QO428" s="514"/>
      <c r="QP428" s="514"/>
      <c r="QQ428" s="514"/>
      <c r="QR428" s="514"/>
      <c r="QS428" s="514"/>
      <c r="QT428" s="514"/>
      <c r="QU428" s="514"/>
      <c r="QV428" s="514"/>
      <c r="QW428" s="514"/>
      <c r="QX428" s="514"/>
      <c r="QY428" s="514"/>
      <c r="QZ428" s="514"/>
      <c r="RA428" s="514"/>
      <c r="RB428" s="514"/>
      <c r="RC428" s="514"/>
      <c r="RD428" s="514"/>
      <c r="RE428" s="514"/>
      <c r="RF428" s="514"/>
      <c r="RG428" s="514"/>
      <c r="RH428" s="514"/>
      <c r="RI428" s="514"/>
      <c r="RJ428" s="514"/>
      <c r="RK428" s="514"/>
      <c r="RL428" s="514"/>
      <c r="RM428" s="514"/>
      <c r="RN428" s="514"/>
      <c r="RO428" s="514"/>
      <c r="RP428" s="514"/>
      <c r="RQ428" s="514"/>
      <c r="RR428" s="514"/>
      <c r="RS428" s="514"/>
      <c r="RT428" s="514"/>
      <c r="RU428" s="514"/>
      <c r="RV428" s="514"/>
      <c r="RW428" s="514"/>
      <c r="RX428" s="514"/>
      <c r="RY428" s="514"/>
      <c r="RZ428" s="514"/>
      <c r="SA428" s="514"/>
      <c r="SB428" s="514"/>
      <c r="SC428" s="514"/>
      <c r="SD428" s="514"/>
      <c r="SE428" s="514"/>
      <c r="SF428" s="514"/>
      <c r="SG428" s="514"/>
      <c r="SH428" s="514"/>
      <c r="SI428" s="514"/>
      <c r="SJ428" s="514"/>
      <c r="SK428" s="514"/>
      <c r="SL428" s="514"/>
      <c r="SM428" s="514"/>
      <c r="SN428" s="514"/>
      <c r="SO428" s="514"/>
      <c r="SP428" s="514"/>
      <c r="SQ428" s="514"/>
      <c r="SR428" s="514"/>
      <c r="SS428" s="514"/>
      <c r="ST428" s="514"/>
      <c r="SU428" s="514"/>
      <c r="SV428" s="514"/>
      <c r="SW428" s="514"/>
      <c r="SX428" s="514"/>
      <c r="SY428" s="514"/>
      <c r="SZ428" s="514"/>
      <c r="TA428" s="514"/>
      <c r="TB428" s="514"/>
      <c r="TC428" s="514"/>
      <c r="TD428" s="514"/>
      <c r="TE428" s="514"/>
      <c r="TF428" s="514"/>
      <c r="TG428" s="514"/>
      <c r="TH428" s="514"/>
      <c r="TI428" s="514"/>
      <c r="TJ428" s="514"/>
      <c r="TK428" s="514"/>
      <c r="TL428" s="514"/>
      <c r="TM428" s="514"/>
      <c r="TN428" s="514"/>
      <c r="TO428" s="514"/>
      <c r="TP428" s="514"/>
      <c r="TQ428" s="514"/>
      <c r="TR428" s="514"/>
      <c r="TS428" s="514"/>
      <c r="TT428" s="514"/>
      <c r="TU428" s="514"/>
      <c r="TV428" s="514"/>
      <c r="TW428" s="514"/>
      <c r="TX428" s="514"/>
      <c r="TY428" s="514"/>
      <c r="TZ428" s="514"/>
      <c r="UA428" s="514"/>
      <c r="UB428" s="514"/>
      <c r="UC428" s="514"/>
      <c r="UD428" s="514"/>
      <c r="UE428" s="514"/>
      <c r="UF428" s="514"/>
      <c r="UG428" s="514"/>
      <c r="UH428" s="514"/>
      <c r="UI428" s="514"/>
      <c r="UJ428" s="514"/>
      <c r="UK428" s="514"/>
      <c r="UL428" s="514"/>
      <c r="UM428" s="514"/>
      <c r="UN428" s="514"/>
      <c r="UO428" s="514"/>
      <c r="UP428" s="514"/>
      <c r="UQ428" s="514"/>
      <c r="UR428" s="514"/>
      <c r="US428" s="514"/>
      <c r="UT428" s="514"/>
      <c r="UU428" s="514"/>
      <c r="UV428" s="514"/>
      <c r="UW428" s="514"/>
      <c r="UX428" s="514"/>
      <c r="UY428" s="514"/>
      <c r="UZ428" s="514"/>
      <c r="VA428" s="514"/>
      <c r="VB428" s="514"/>
      <c r="VC428" s="514"/>
      <c r="VD428" s="514"/>
      <c r="VE428" s="514"/>
      <c r="VF428" s="514"/>
      <c r="VG428" s="514"/>
      <c r="VH428" s="514"/>
      <c r="VI428" s="514"/>
      <c r="VJ428" s="514"/>
      <c r="VK428" s="514"/>
      <c r="VL428" s="514"/>
      <c r="VM428" s="514"/>
      <c r="VN428" s="514"/>
      <c r="VO428" s="514"/>
      <c r="VP428" s="514"/>
      <c r="VQ428" s="514"/>
      <c r="VR428" s="514"/>
      <c r="VS428" s="514"/>
      <c r="VT428" s="514"/>
      <c r="VU428" s="514"/>
      <c r="VV428" s="514"/>
      <c r="VW428" s="514"/>
      <c r="VX428" s="514"/>
      <c r="VY428" s="514"/>
      <c r="VZ428" s="514"/>
      <c r="WA428" s="514"/>
      <c r="WB428" s="514"/>
      <c r="WC428" s="514"/>
      <c r="WD428" s="514"/>
      <c r="WE428" s="514"/>
      <c r="WF428" s="514"/>
      <c r="WG428" s="514"/>
      <c r="WH428" s="514"/>
      <c r="WI428" s="514"/>
      <c r="WJ428" s="514"/>
      <c r="WK428" s="514"/>
      <c r="WL428" s="514"/>
      <c r="WM428" s="514"/>
      <c r="WN428" s="514"/>
      <c r="WO428" s="514"/>
      <c r="WP428" s="514"/>
      <c r="WQ428" s="514"/>
      <c r="WR428" s="514"/>
      <c r="WS428" s="514"/>
      <c r="WT428" s="514"/>
      <c r="WU428" s="514"/>
      <c r="WV428" s="514"/>
      <c r="WW428" s="514"/>
      <c r="WX428" s="514"/>
      <c r="WY428" s="514"/>
      <c r="WZ428" s="514"/>
      <c r="XA428" s="514"/>
      <c r="XB428" s="514"/>
      <c r="XC428" s="514"/>
      <c r="XD428" s="514"/>
      <c r="XE428" s="514"/>
      <c r="XF428" s="514"/>
      <c r="XG428" s="514"/>
      <c r="XH428" s="514"/>
      <c r="XI428" s="514"/>
      <c r="XJ428" s="514"/>
      <c r="XK428" s="514"/>
      <c r="XL428" s="514"/>
      <c r="XM428" s="514"/>
      <c r="XN428" s="514"/>
      <c r="XO428" s="514"/>
      <c r="XP428" s="514"/>
      <c r="XQ428" s="514"/>
      <c r="XR428" s="514"/>
      <c r="XS428" s="514"/>
      <c r="XT428" s="514"/>
      <c r="XU428" s="514"/>
      <c r="XV428" s="514"/>
      <c r="XW428" s="514"/>
      <c r="XX428" s="514"/>
      <c r="XY428" s="514"/>
      <c r="XZ428" s="514"/>
      <c r="YA428" s="514"/>
      <c r="YB428" s="514"/>
      <c r="YC428" s="514"/>
      <c r="YD428" s="514"/>
      <c r="YE428" s="514"/>
      <c r="YF428" s="514"/>
      <c r="YG428" s="514"/>
      <c r="YH428" s="514"/>
      <c r="YI428" s="514"/>
      <c r="YJ428" s="514"/>
      <c r="YK428" s="514"/>
      <c r="YL428" s="514"/>
      <c r="YM428" s="514"/>
      <c r="YN428" s="514"/>
      <c r="YO428" s="514"/>
      <c r="YP428" s="514"/>
      <c r="YQ428" s="514"/>
      <c r="YR428" s="514"/>
      <c r="YS428" s="514"/>
      <c r="YT428" s="514"/>
      <c r="YU428" s="514"/>
      <c r="YV428" s="514"/>
      <c r="YW428" s="514"/>
      <c r="YX428" s="514"/>
      <c r="YY428" s="514"/>
      <c r="YZ428" s="514"/>
      <c r="ZA428" s="514"/>
      <c r="ZB428" s="514"/>
      <c r="ZC428" s="514"/>
      <c r="ZD428" s="514"/>
      <c r="ZE428" s="514"/>
      <c r="ZF428" s="514"/>
      <c r="ZG428" s="514"/>
      <c r="ZH428" s="514"/>
      <c r="ZI428" s="514"/>
      <c r="ZJ428" s="514"/>
      <c r="ZK428" s="514"/>
      <c r="ZL428" s="514"/>
      <c r="ZM428" s="514"/>
      <c r="ZN428" s="514"/>
      <c r="ZO428" s="514"/>
      <c r="ZP428" s="514"/>
      <c r="ZQ428" s="514"/>
      <c r="ZR428" s="514"/>
      <c r="ZS428" s="514"/>
      <c r="ZT428" s="514"/>
      <c r="ZU428" s="514"/>
      <c r="ZV428" s="514"/>
      <c r="ZW428" s="514"/>
      <c r="ZX428" s="514"/>
      <c r="ZY428" s="514"/>
      <c r="ZZ428" s="514"/>
      <c r="AAA428" s="514"/>
      <c r="AAB428" s="514"/>
      <c r="AAC428" s="514"/>
      <c r="AAD428" s="514"/>
      <c r="AAE428" s="514"/>
      <c r="AAF428" s="514"/>
      <c r="AAG428" s="514"/>
      <c r="AAH428" s="514"/>
      <c r="AAI428" s="514"/>
      <c r="AAJ428" s="514"/>
      <c r="AAK428" s="514"/>
      <c r="AAL428" s="514"/>
      <c r="AAM428" s="514"/>
      <c r="AAN428" s="514"/>
      <c r="AAO428" s="514"/>
      <c r="AAP428" s="514"/>
      <c r="AAQ428" s="514"/>
      <c r="AAR428" s="514"/>
      <c r="AAS428" s="514"/>
      <c r="AAT428" s="514"/>
      <c r="AAU428" s="514"/>
      <c r="AAV428" s="514"/>
      <c r="AAW428" s="514"/>
      <c r="AAX428" s="514"/>
      <c r="AAY428" s="514"/>
      <c r="AAZ428" s="514"/>
      <c r="ABA428" s="514"/>
      <c r="ABB428" s="514"/>
      <c r="ABC428" s="514"/>
      <c r="ABD428" s="514"/>
      <c r="ABE428" s="514"/>
      <c r="ABF428" s="514"/>
      <c r="ABG428" s="514"/>
      <c r="ABH428" s="514"/>
      <c r="ABI428" s="514"/>
      <c r="ABJ428" s="514"/>
      <c r="ABK428" s="514"/>
      <c r="ABL428" s="514"/>
      <c r="ABM428" s="514"/>
      <c r="ABN428" s="514"/>
      <c r="ABO428" s="514"/>
      <c r="ABP428" s="514"/>
      <c r="ABQ428" s="514"/>
      <c r="ABR428" s="514"/>
      <c r="ABS428" s="514"/>
      <c r="ABT428" s="514"/>
      <c r="ABU428" s="514"/>
      <c r="ABV428" s="514"/>
      <c r="ABW428" s="514"/>
      <c r="ABX428" s="514"/>
      <c r="ABY428" s="514"/>
      <c r="ABZ428" s="514"/>
      <c r="ACA428" s="514"/>
      <c r="ACB428" s="514"/>
      <c r="ACC428" s="514"/>
      <c r="ACD428" s="514"/>
      <c r="ACE428" s="514"/>
      <c r="ACF428" s="514"/>
      <c r="ACG428" s="514"/>
      <c r="ACH428" s="514"/>
      <c r="ACI428" s="514"/>
      <c r="ACJ428" s="514"/>
      <c r="ACK428" s="514"/>
      <c r="ACL428" s="514"/>
      <c r="ACM428" s="514"/>
      <c r="ACN428" s="514"/>
      <c r="ACO428" s="514"/>
      <c r="ACP428" s="514"/>
      <c r="ACQ428" s="514"/>
      <c r="ACR428" s="514"/>
      <c r="ACS428" s="514"/>
      <c r="ACT428" s="514"/>
      <c r="ACU428" s="514"/>
      <c r="ACV428" s="514"/>
      <c r="ACW428" s="514"/>
      <c r="ACX428" s="514"/>
      <c r="ACY428" s="514"/>
      <c r="ACZ428" s="514"/>
      <c r="ADA428" s="514"/>
      <c r="ADB428" s="514"/>
      <c r="ADC428" s="514"/>
      <c r="ADD428" s="514"/>
      <c r="ADE428" s="514"/>
      <c r="ADF428" s="514"/>
      <c r="ADG428" s="514"/>
      <c r="ADH428" s="514"/>
      <c r="ADI428" s="514"/>
      <c r="ADJ428" s="514"/>
      <c r="ADK428" s="514"/>
      <c r="ADL428" s="514"/>
      <c r="ADM428" s="514"/>
      <c r="ADN428" s="514"/>
      <c r="ADO428" s="514"/>
      <c r="ADP428" s="514"/>
      <c r="ADQ428" s="514"/>
      <c r="ADR428" s="514"/>
      <c r="ADS428" s="514"/>
      <c r="ADT428" s="514"/>
      <c r="ADU428" s="514"/>
      <c r="ADV428" s="514"/>
      <c r="ADW428" s="514"/>
      <c r="ADX428" s="514"/>
      <c r="ADY428" s="514"/>
      <c r="ADZ428" s="514"/>
      <c r="AEA428" s="514"/>
      <c r="AEB428" s="514"/>
      <c r="AEC428" s="514"/>
      <c r="AED428" s="514"/>
      <c r="AEE428" s="514"/>
      <c r="AEF428" s="514"/>
      <c r="AEG428" s="514"/>
      <c r="AEH428" s="514"/>
      <c r="AEI428" s="514"/>
      <c r="AEJ428" s="514"/>
      <c r="AEK428" s="514"/>
      <c r="AEL428" s="514"/>
      <c r="AEM428" s="514"/>
      <c r="AEN428" s="514"/>
      <c r="AEO428" s="514"/>
      <c r="AEP428" s="514"/>
      <c r="AEQ428" s="514"/>
      <c r="AER428" s="514"/>
      <c r="AES428" s="514"/>
      <c r="AET428" s="514"/>
      <c r="AEU428" s="514"/>
      <c r="AEV428" s="514"/>
      <c r="AEW428" s="514"/>
      <c r="AEX428" s="514"/>
      <c r="AEY428" s="514"/>
      <c r="AEZ428" s="514"/>
      <c r="AFA428" s="514"/>
      <c r="AFB428" s="514"/>
      <c r="AFC428" s="514"/>
      <c r="AFD428" s="514"/>
      <c r="AFE428" s="514"/>
      <c r="AFF428" s="514"/>
      <c r="AFG428" s="514"/>
      <c r="AFH428" s="514"/>
      <c r="AFI428" s="514"/>
      <c r="AFJ428" s="514"/>
      <c r="AFK428" s="514"/>
      <c r="AFL428" s="514"/>
      <c r="AFM428" s="514"/>
      <c r="AFN428" s="514"/>
      <c r="AFO428" s="514"/>
      <c r="AFP428" s="514"/>
      <c r="AFQ428" s="514"/>
      <c r="AFR428" s="514"/>
      <c r="AFS428" s="514"/>
      <c r="AFT428" s="514"/>
      <c r="AFU428" s="514"/>
      <c r="AFV428" s="514"/>
      <c r="AFW428" s="514"/>
      <c r="AFX428" s="514"/>
      <c r="AFY428" s="514"/>
      <c r="AFZ428" s="514"/>
      <c r="AGA428" s="514"/>
      <c r="AGB428" s="514"/>
      <c r="AGC428" s="514"/>
      <c r="AGD428" s="514"/>
      <c r="AGE428" s="514"/>
      <c r="AGF428" s="514"/>
      <c r="AGG428" s="514"/>
      <c r="AGH428" s="514"/>
      <c r="AGI428" s="514"/>
      <c r="AGJ428" s="514"/>
      <c r="AGK428" s="514"/>
      <c r="AGL428" s="514"/>
      <c r="AGM428" s="514"/>
      <c r="AGN428" s="514"/>
      <c r="AGO428" s="514"/>
      <c r="AGP428" s="514"/>
      <c r="AGQ428" s="514"/>
      <c r="AGR428" s="514"/>
      <c r="AGS428" s="514"/>
      <c r="AGT428" s="514"/>
      <c r="AGU428" s="514"/>
      <c r="AGV428" s="514"/>
      <c r="AGW428" s="514"/>
      <c r="AGX428" s="514"/>
      <c r="AGY428" s="514"/>
      <c r="AGZ428" s="514"/>
      <c r="AHA428" s="514"/>
      <c r="AHB428" s="514"/>
      <c r="AHC428" s="514"/>
      <c r="AHD428" s="514"/>
      <c r="AHE428" s="514"/>
      <c r="AHF428" s="514"/>
      <c r="AHG428" s="514"/>
      <c r="AHH428" s="514"/>
      <c r="AHI428" s="514"/>
      <c r="AHJ428" s="514"/>
      <c r="AHK428" s="514"/>
      <c r="AHL428" s="514"/>
      <c r="AHM428" s="514"/>
      <c r="AHN428" s="514"/>
      <c r="AHO428" s="514"/>
      <c r="AHP428" s="514"/>
      <c r="AHQ428" s="514"/>
      <c r="AHR428" s="514"/>
      <c r="AHS428" s="514"/>
      <c r="AHT428" s="514"/>
      <c r="AHU428" s="514"/>
      <c r="AHV428" s="514"/>
      <c r="AHW428" s="514"/>
      <c r="AHX428" s="514"/>
      <c r="AHY428" s="514"/>
      <c r="AHZ428" s="514"/>
      <c r="AIA428" s="514"/>
      <c r="AIB428" s="514"/>
      <c r="AIC428" s="514"/>
      <c r="AID428" s="514"/>
      <c r="AIE428" s="514"/>
      <c r="AIF428" s="514"/>
      <c r="AIG428" s="514"/>
      <c r="AIH428" s="514"/>
      <c r="AII428" s="514"/>
      <c r="AIJ428" s="514"/>
      <c r="AIK428" s="514"/>
      <c r="AIL428" s="514"/>
      <c r="AIM428" s="514"/>
      <c r="AIN428" s="514"/>
      <c r="AIO428" s="514"/>
      <c r="AIP428" s="514"/>
      <c r="AIQ428" s="514"/>
      <c r="AIR428" s="514"/>
      <c r="AIS428" s="514"/>
      <c r="AIT428" s="514"/>
      <c r="AIU428" s="514"/>
      <c r="AIV428" s="514"/>
      <c r="AIW428" s="514"/>
      <c r="AIX428" s="514"/>
      <c r="AIY428" s="514"/>
      <c r="AIZ428" s="514"/>
      <c r="AJA428" s="514"/>
      <c r="AJB428" s="514"/>
      <c r="AJC428" s="514"/>
      <c r="AJD428" s="514"/>
      <c r="AJE428" s="514"/>
      <c r="AJF428" s="514"/>
      <c r="AJG428" s="514"/>
      <c r="AJH428" s="514"/>
      <c r="AJI428" s="514"/>
      <c r="AJJ428" s="514"/>
      <c r="AJK428" s="514"/>
      <c r="AJL428" s="514"/>
      <c r="AJM428" s="514"/>
      <c r="AJN428" s="514"/>
      <c r="AJO428" s="514"/>
      <c r="AJP428" s="514"/>
      <c r="AJQ428" s="514"/>
      <c r="AJR428" s="514"/>
      <c r="AJS428" s="514"/>
      <c r="AJT428" s="514"/>
      <c r="AJU428" s="514"/>
      <c r="AJV428" s="514"/>
      <c r="AJW428" s="514"/>
      <c r="AJX428" s="514"/>
      <c r="AJY428" s="514"/>
      <c r="AJZ428" s="514"/>
      <c r="AKA428" s="514"/>
      <c r="AKB428" s="514"/>
      <c r="AKC428" s="514"/>
      <c r="AKD428" s="514"/>
      <c r="AKE428" s="514"/>
      <c r="AKF428" s="514"/>
      <c r="AKG428" s="514"/>
      <c r="AKH428" s="514"/>
      <c r="AKI428" s="514"/>
      <c r="AKJ428" s="514"/>
      <c r="AKK428" s="514"/>
      <c r="AKL428" s="514"/>
      <c r="AKM428" s="514"/>
      <c r="AKN428" s="514"/>
      <c r="AKO428" s="514"/>
      <c r="AKP428" s="514"/>
      <c r="AKQ428" s="514"/>
      <c r="AKR428" s="514"/>
      <c r="AKS428" s="514"/>
      <c r="AKT428" s="514"/>
      <c r="AKU428" s="514"/>
      <c r="AKV428" s="514"/>
      <c r="AKW428" s="514"/>
      <c r="AKX428" s="514"/>
      <c r="AKY428" s="514"/>
      <c r="AKZ428" s="514"/>
      <c r="ALA428" s="514"/>
      <c r="ALB428" s="514"/>
      <c r="ALC428" s="514"/>
      <c r="ALD428" s="514"/>
      <c r="ALE428" s="514"/>
      <c r="ALF428" s="514"/>
      <c r="ALG428" s="514"/>
      <c r="ALH428" s="514"/>
      <c r="ALI428" s="514"/>
      <c r="ALJ428" s="514"/>
      <c r="ALK428" s="514"/>
      <c r="ALL428" s="514"/>
      <c r="ALM428" s="514"/>
      <c r="ALN428" s="514"/>
      <c r="ALO428" s="514"/>
      <c r="ALP428" s="514"/>
      <c r="ALQ428" s="514"/>
      <c r="ALR428" s="514"/>
      <c r="ALS428" s="514"/>
      <c r="ALT428" s="514"/>
      <c r="ALU428" s="514"/>
      <c r="ALV428" s="514"/>
      <c r="ALW428" s="514"/>
      <c r="ALX428" s="514"/>
      <c r="ALY428" s="514"/>
      <c r="ALZ428" s="514"/>
      <c r="AMA428" s="514"/>
      <c r="AMB428" s="514"/>
      <c r="AMC428" s="514"/>
      <c r="AMD428" s="514"/>
      <c r="AME428" s="514"/>
      <c r="AMF428" s="514"/>
      <c r="AMG428" s="514"/>
      <c r="AMH428" s="514"/>
      <c r="AMI428" s="514"/>
      <c r="AMJ428" s="514"/>
      <c r="AMK428" s="514"/>
      <c r="AML428" s="514"/>
      <c r="AMM428" s="514"/>
      <c r="AMN428" s="514"/>
      <c r="AMO428" s="514"/>
      <c r="AMP428" s="514"/>
      <c r="AMQ428" s="514"/>
      <c r="AMR428" s="514"/>
      <c r="AMS428" s="514"/>
      <c r="AMT428" s="514"/>
      <c r="AMU428" s="514"/>
      <c r="AMV428" s="514"/>
      <c r="AMW428" s="514"/>
      <c r="AMX428" s="514"/>
      <c r="AMY428" s="514"/>
      <c r="AMZ428" s="514"/>
      <c r="ANA428" s="514"/>
      <c r="ANB428" s="514"/>
      <c r="ANC428" s="514"/>
      <c r="AND428" s="514"/>
      <c r="ANE428" s="514"/>
      <c r="ANF428" s="514"/>
      <c r="ANG428" s="514"/>
      <c r="ANH428" s="514"/>
      <c r="ANI428" s="514"/>
      <c r="ANJ428" s="514"/>
      <c r="ANK428" s="514"/>
      <c r="ANL428" s="514"/>
      <c r="ANM428" s="514"/>
      <c r="ANN428" s="514"/>
      <c r="ANO428" s="514"/>
      <c r="ANP428" s="514"/>
      <c r="ANQ428" s="514"/>
      <c r="ANR428" s="514"/>
      <c r="ANS428" s="514"/>
      <c r="ANT428" s="514"/>
      <c r="ANU428" s="514"/>
      <c r="ANV428" s="514"/>
      <c r="ANW428" s="514"/>
      <c r="ANX428" s="514"/>
      <c r="ANY428" s="514"/>
      <c r="ANZ428" s="514"/>
      <c r="AOA428" s="514"/>
      <c r="AOB428" s="514"/>
      <c r="AOC428" s="514"/>
      <c r="AOD428" s="514"/>
      <c r="AOE428" s="514"/>
      <c r="AOF428" s="514"/>
      <c r="AOG428" s="514"/>
      <c r="AOH428" s="514"/>
      <c r="AOI428" s="514"/>
      <c r="AOJ428" s="514"/>
      <c r="AOK428" s="514"/>
      <c r="AOL428" s="514"/>
      <c r="AOM428" s="514"/>
      <c r="AON428" s="514"/>
      <c r="AOO428" s="514"/>
      <c r="AOP428" s="514"/>
      <c r="AOQ428" s="514"/>
      <c r="AOR428" s="514"/>
      <c r="AOS428" s="514"/>
      <c r="AOT428" s="514"/>
      <c r="AOU428" s="514"/>
      <c r="AOV428" s="514"/>
      <c r="AOW428" s="514"/>
      <c r="AOX428" s="514"/>
      <c r="AOY428" s="514"/>
      <c r="AOZ428" s="514"/>
      <c r="APA428" s="514"/>
      <c r="APB428" s="514"/>
      <c r="APC428" s="514"/>
      <c r="APD428" s="514"/>
      <c r="APE428" s="514"/>
      <c r="APF428" s="514"/>
      <c r="APG428" s="514"/>
      <c r="APH428" s="514"/>
      <c r="API428" s="514"/>
      <c r="APJ428" s="514"/>
      <c r="APK428" s="514"/>
      <c r="APL428" s="514"/>
      <c r="APM428" s="514"/>
      <c r="APN428" s="514"/>
      <c r="APO428" s="514"/>
      <c r="APP428" s="514"/>
    </row>
    <row r="429" spans="1:1108" s="88" customFormat="1">
      <c r="A429" s="135"/>
      <c r="C429" s="528"/>
      <c r="D429" s="73"/>
      <c r="E429" s="73"/>
      <c r="F429" s="264"/>
      <c r="G429" s="73"/>
      <c r="H429" s="73"/>
      <c r="I429" s="73"/>
      <c r="J429" s="500"/>
      <c r="K429" s="474"/>
      <c r="L429" s="477"/>
      <c r="M429" s="476"/>
      <c r="N429" s="526"/>
      <c r="O429" s="478"/>
      <c r="P429" s="479"/>
      <c r="Q429" s="479"/>
      <c r="R429" s="479"/>
      <c r="S429" s="479"/>
      <c r="T429" s="479"/>
      <c r="U429" s="479"/>
      <c r="V429" s="479"/>
      <c r="W429" s="479"/>
      <c r="X429" s="479"/>
      <c r="Y429" s="479"/>
      <c r="Z429" s="479"/>
      <c r="AA429" s="479"/>
      <c r="AB429" s="479"/>
      <c r="AC429" s="479"/>
      <c r="AD429" s="479"/>
      <c r="AE429" s="479"/>
      <c r="AF429" s="479"/>
      <c r="AG429" s="483"/>
      <c r="AH429" s="483"/>
      <c r="AI429" s="479"/>
      <c r="AJ429" s="497"/>
      <c r="AK429" s="497"/>
      <c r="AL429" s="498"/>
      <c r="AM429" s="529"/>
      <c r="AN429" s="484"/>
      <c r="AO429" s="499"/>
      <c r="AP429" s="485"/>
      <c r="AQ429" s="530"/>
      <c r="AR429" s="530"/>
      <c r="AS429" s="530"/>
      <c r="AT429" s="526"/>
      <c r="AU429" s="526"/>
      <c r="AV429" s="526"/>
      <c r="AW429" s="526"/>
      <c r="AX429" s="526"/>
      <c r="AY429" s="526"/>
      <c r="AZ429" s="526"/>
      <c r="BA429" s="526"/>
      <c r="BB429" s="472"/>
      <c r="BC429" s="531"/>
      <c r="BD429" s="531"/>
      <c r="BE429" s="531"/>
      <c r="BF429" s="531"/>
      <c r="BG429" s="531"/>
      <c r="BH429" s="531"/>
      <c r="BI429" s="531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477" t="s">
        <v>414</v>
      </c>
      <c r="BW429" s="501" t="s">
        <v>415</v>
      </c>
      <c r="BX429" s="501" t="s">
        <v>755</v>
      </c>
      <c r="BY429" s="477" t="s">
        <v>424</v>
      </c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477"/>
      <c r="CX429" s="488"/>
      <c r="CY429" s="477"/>
      <c r="CZ429" s="488"/>
      <c r="DA429" s="526"/>
      <c r="DB429" s="526"/>
      <c r="DC429" s="526"/>
      <c r="DD429" s="526"/>
      <c r="DE429" s="526"/>
      <c r="DF429" s="532"/>
      <c r="DG429" s="526"/>
      <c r="DH429" s="526"/>
      <c r="DI429" s="526"/>
      <c r="DJ429" s="526"/>
      <c r="DK429" s="526"/>
      <c r="DL429" s="526"/>
      <c r="DM429" s="526"/>
      <c r="DP429" s="476"/>
      <c r="DQ429" s="476"/>
      <c r="DR429" s="492"/>
      <c r="DS429" s="533"/>
      <c r="DT429" s="533"/>
      <c r="DU429" s="514"/>
      <c r="DV429" s="492"/>
      <c r="DW429" s="492"/>
      <c r="DX429" s="534"/>
      <c r="DY429" s="534"/>
      <c r="DZ429" s="534"/>
      <c r="EA429" s="514"/>
      <c r="EB429" s="534"/>
      <c r="EC429" s="533"/>
      <c r="ED429" s="533"/>
      <c r="EE429" s="501"/>
      <c r="EF429" s="501"/>
      <c r="EG429" s="501"/>
      <c r="EH429" s="501"/>
      <c r="EI429" s="501"/>
      <c r="EJ429" s="501"/>
      <c r="EK429" s="501"/>
      <c r="EL429" s="501"/>
      <c r="EM429" s="526"/>
      <c r="EN429" s="526"/>
      <c r="EO429" s="535"/>
      <c r="EP429" s="535"/>
      <c r="EQ429" s="535"/>
      <c r="ER429" s="535"/>
      <c r="ES429" s="535"/>
      <c r="ET429" s="535"/>
      <c r="EU429" s="536"/>
      <c r="EV429" s="508"/>
      <c r="EW429" s="508"/>
      <c r="EX429" s="509"/>
      <c r="EY429" s="508"/>
      <c r="EZ429" s="508"/>
      <c r="FA429" s="508"/>
      <c r="FB429" s="508"/>
      <c r="FC429" s="508"/>
      <c r="FE429" s="514"/>
      <c r="FF429" s="514"/>
      <c r="FG429" s="514"/>
      <c r="FH429" s="514"/>
      <c r="FI429" s="514"/>
    </row>
    <row r="430" spans="1:1108" s="88" customFormat="1">
      <c r="A430" s="135"/>
      <c r="C430" s="537"/>
      <c r="D430" s="73"/>
      <c r="E430" s="73"/>
      <c r="F430" s="264"/>
      <c r="G430" s="73"/>
      <c r="H430" s="73"/>
      <c r="I430" s="73"/>
      <c r="J430" s="500"/>
      <c r="K430" s="474"/>
      <c r="L430" s="477"/>
      <c r="M430" s="476"/>
      <c r="N430" s="531"/>
      <c r="O430" s="538"/>
      <c r="P430" s="539"/>
      <c r="Q430" s="539"/>
      <c r="R430" s="539"/>
      <c r="S430" s="539"/>
      <c r="T430" s="539"/>
      <c r="U430" s="539"/>
      <c r="V430" s="539"/>
      <c r="W430" s="539"/>
      <c r="X430" s="539"/>
      <c r="Y430" s="539"/>
      <c r="Z430" s="539"/>
      <c r="AA430" s="539"/>
      <c r="AB430" s="539"/>
      <c r="AC430" s="539"/>
      <c r="AD430" s="539"/>
      <c r="AE430" s="539"/>
      <c r="AF430" s="479"/>
      <c r="AG430" s="483"/>
      <c r="AH430" s="483"/>
      <c r="AI430" s="539"/>
      <c r="AJ430" s="497"/>
      <c r="AK430" s="497"/>
      <c r="AL430" s="498"/>
      <c r="AM430" s="540"/>
      <c r="AN430" s="484"/>
      <c r="AO430" s="541"/>
      <c r="AP430" s="485"/>
      <c r="AQ430" s="541"/>
      <c r="AR430" s="541"/>
      <c r="AS430" s="541"/>
      <c r="AT430" s="531"/>
      <c r="AU430" s="531"/>
      <c r="AV430" s="531"/>
      <c r="AW430" s="531"/>
      <c r="AX430" s="531"/>
      <c r="AY430" s="531"/>
      <c r="AZ430" s="531"/>
      <c r="BA430" s="531"/>
      <c r="BB430" s="472"/>
      <c r="BC430" s="501"/>
      <c r="BD430" s="501"/>
      <c r="BE430" s="501"/>
      <c r="BF430" s="501"/>
      <c r="BG430" s="501"/>
      <c r="BH430" s="501"/>
      <c r="BI430" s="501"/>
      <c r="BJ430" s="531"/>
      <c r="BK430" s="531"/>
      <c r="BL430" s="531"/>
      <c r="BM430" s="531"/>
      <c r="BN430" s="531"/>
      <c r="BO430" s="531"/>
      <c r="BP430" s="531"/>
      <c r="BQ430" s="531"/>
      <c r="BR430" s="531"/>
      <c r="BS430" s="531"/>
      <c r="BT430" s="531"/>
      <c r="BU430" s="531"/>
      <c r="BV430" s="531"/>
      <c r="BW430" s="531"/>
      <c r="BX430" s="531"/>
      <c r="BY430" s="531"/>
      <c r="BZ430" s="531"/>
      <c r="CA430" s="531"/>
      <c r="CB430" s="531"/>
      <c r="CC430" s="531"/>
      <c r="CD430" s="531"/>
      <c r="CE430" s="531"/>
      <c r="CF430" s="531"/>
      <c r="CG430" s="531"/>
      <c r="CH430" s="531"/>
      <c r="CI430" s="531"/>
      <c r="CJ430" s="531"/>
      <c r="CK430" s="531"/>
      <c r="CL430" s="531"/>
      <c r="CM430" s="531"/>
      <c r="CN430" s="531"/>
      <c r="CO430" s="531"/>
      <c r="CP430" s="531"/>
      <c r="CQ430" s="531"/>
      <c r="CR430" s="531"/>
      <c r="CS430" s="531"/>
      <c r="CT430" s="531"/>
      <c r="CU430" s="531"/>
      <c r="CV430" s="531"/>
      <c r="CW430" s="477"/>
      <c r="CX430" s="488"/>
      <c r="CY430" s="477"/>
      <c r="CZ430" s="488"/>
      <c r="DA430" s="531"/>
      <c r="DB430" s="531"/>
      <c r="DC430" s="531"/>
      <c r="DD430" s="531"/>
      <c r="DE430" s="531"/>
      <c r="DF430" s="542"/>
      <c r="DG430" s="531"/>
      <c r="DH430" s="531"/>
      <c r="DI430" s="531"/>
      <c r="DJ430" s="531"/>
      <c r="DK430" s="531"/>
      <c r="DL430" s="531"/>
      <c r="DM430" s="531"/>
      <c r="DP430" s="476"/>
      <c r="DQ430" s="476"/>
      <c r="DR430" s="492"/>
      <c r="DS430" s="543"/>
      <c r="DT430" s="543"/>
      <c r="DU430" s="544"/>
      <c r="DV430" s="545"/>
      <c r="DW430" s="545"/>
      <c r="DX430" s="545"/>
      <c r="DY430" s="545"/>
      <c r="DZ430" s="545"/>
      <c r="EA430" s="545"/>
      <c r="EB430" s="545"/>
      <c r="EC430" s="544"/>
      <c r="ED430" s="544"/>
      <c r="EE430" s="531"/>
      <c r="EF430" s="531"/>
      <c r="EG430" s="531"/>
      <c r="EH430" s="531"/>
      <c r="EI430" s="531"/>
      <c r="EJ430" s="531"/>
      <c r="EK430" s="531"/>
      <c r="EL430" s="531"/>
      <c r="EM430" s="531"/>
      <c r="EN430" s="531"/>
      <c r="EO430" s="531"/>
      <c r="EP430" s="531"/>
      <c r="EQ430" s="531"/>
      <c r="ER430" s="531"/>
      <c r="ES430" s="531"/>
      <c r="ET430" s="531"/>
      <c r="EU430" s="546"/>
      <c r="EV430" s="547"/>
      <c r="EW430" s="547"/>
      <c r="EX430" s="548"/>
      <c r="EY430" s="547"/>
      <c r="EZ430" s="547"/>
      <c r="FA430" s="547"/>
      <c r="FB430" s="547"/>
      <c r="FC430" s="547"/>
      <c r="FE430" s="544"/>
      <c r="FF430" s="544"/>
      <c r="FG430" s="544"/>
      <c r="FH430" s="544"/>
      <c r="FI430" s="544"/>
    </row>
    <row r="431" spans="1:1108" s="88" customFormat="1">
      <c r="A431" s="135"/>
      <c r="C431" s="472"/>
      <c r="D431" s="73"/>
      <c r="E431" s="73"/>
      <c r="F431" s="264"/>
      <c r="G431" s="73"/>
      <c r="H431" s="73"/>
      <c r="I431" s="73"/>
      <c r="J431" s="500"/>
      <c r="K431" s="500"/>
      <c r="L431" s="477"/>
      <c r="M431" s="477"/>
      <c r="N431" s="501"/>
      <c r="O431" s="482"/>
      <c r="P431" s="480"/>
      <c r="Q431" s="480"/>
      <c r="R431" s="480"/>
      <c r="S431" s="480"/>
      <c r="T431" s="480"/>
      <c r="U431" s="480"/>
      <c r="V431" s="480"/>
      <c r="W431" s="480"/>
      <c r="X431" s="480"/>
      <c r="Y431" s="480"/>
      <c r="Z431" s="480"/>
      <c r="AA431" s="480"/>
      <c r="AB431" s="480"/>
      <c r="AC431" s="480"/>
      <c r="AD431" s="480"/>
      <c r="AE431" s="480"/>
      <c r="AF431" s="479"/>
      <c r="AG431" s="483"/>
      <c r="AH431" s="483"/>
      <c r="AI431" s="480"/>
      <c r="AJ431" s="483"/>
      <c r="AK431" s="483"/>
      <c r="AL431" s="478"/>
      <c r="AM431" s="481"/>
      <c r="AN431" s="484"/>
      <c r="AO431" s="502"/>
      <c r="AP431" s="485"/>
      <c r="AQ431" s="502"/>
      <c r="AR431" s="502"/>
      <c r="AS431" s="502"/>
      <c r="AT431" s="501"/>
      <c r="AU431" s="501"/>
      <c r="AV431" s="501"/>
      <c r="AW431" s="501"/>
      <c r="AX431" s="501"/>
      <c r="AY431" s="501"/>
      <c r="AZ431" s="501"/>
      <c r="BA431" s="501"/>
      <c r="BB431" s="472"/>
      <c r="BC431" s="477"/>
      <c r="BD431" s="477"/>
      <c r="BE431" s="477"/>
      <c r="BF431" s="477"/>
      <c r="BG431" s="477"/>
      <c r="BH431" s="477"/>
      <c r="BI431" s="477"/>
      <c r="BJ431" s="501"/>
      <c r="BK431" s="501"/>
      <c r="BL431" s="501"/>
      <c r="BM431" s="501"/>
      <c r="BN431" s="501"/>
      <c r="BO431" s="501"/>
      <c r="BP431" s="501"/>
      <c r="BQ431" s="501"/>
      <c r="BR431" s="501"/>
      <c r="BS431" s="501"/>
      <c r="BT431" s="501"/>
      <c r="BU431" s="501"/>
      <c r="BV431" s="501"/>
      <c r="BW431" s="501"/>
      <c r="BX431" s="501"/>
      <c r="BY431" s="501"/>
      <c r="BZ431" s="501"/>
      <c r="CA431" s="501"/>
      <c r="CB431" s="501"/>
      <c r="CC431" s="501"/>
      <c r="CD431" s="501"/>
      <c r="CE431" s="501"/>
      <c r="CF431" s="501"/>
      <c r="CG431" s="501"/>
      <c r="CH431" s="501"/>
      <c r="CI431" s="501"/>
      <c r="CJ431" s="501"/>
      <c r="CK431" s="501"/>
      <c r="CL431" s="501"/>
      <c r="CM431" s="501"/>
      <c r="CN431" s="501"/>
      <c r="CO431" s="501"/>
      <c r="CP431" s="501"/>
      <c r="CQ431" s="501"/>
      <c r="CR431" s="501"/>
      <c r="CS431" s="501"/>
      <c r="CT431" s="501"/>
      <c r="CU431" s="501"/>
      <c r="CV431" s="501"/>
      <c r="CW431" s="477"/>
      <c r="CX431" s="488"/>
      <c r="CY431" s="477"/>
      <c r="CZ431" s="488"/>
      <c r="DA431" s="501"/>
      <c r="DB431" s="501"/>
      <c r="DC431" s="501"/>
      <c r="DD431" s="501"/>
      <c r="DE431" s="501"/>
      <c r="DF431" s="503"/>
      <c r="DG431" s="501"/>
      <c r="DH431" s="501"/>
      <c r="DI431" s="501"/>
      <c r="DJ431" s="501"/>
      <c r="DK431" s="501"/>
      <c r="DL431" s="501"/>
      <c r="DM431" s="501"/>
      <c r="DP431" s="476"/>
      <c r="DQ431" s="476"/>
      <c r="DR431" s="492"/>
      <c r="DS431" s="504"/>
      <c r="DT431" s="504"/>
      <c r="DU431" s="505"/>
      <c r="DV431" s="491"/>
      <c r="DW431" s="491"/>
      <c r="DX431" s="491"/>
      <c r="DY431" s="491"/>
      <c r="DZ431" s="491"/>
      <c r="EA431" s="491"/>
      <c r="EB431" s="491"/>
      <c r="EC431" s="10"/>
      <c r="ED431" s="10"/>
      <c r="EE431" s="501"/>
      <c r="EF431" s="501"/>
      <c r="EG431" s="501"/>
      <c r="EH431" s="501"/>
      <c r="EI431" s="501"/>
      <c r="EJ431" s="501"/>
      <c r="EK431" s="501"/>
      <c r="EL431" s="501"/>
      <c r="EM431" s="501"/>
      <c r="EN431" s="501"/>
      <c r="EO431" s="501"/>
      <c r="EP431" s="501"/>
      <c r="EQ431" s="501"/>
      <c r="ER431" s="501"/>
      <c r="ES431" s="501"/>
      <c r="ET431" s="501"/>
      <c r="EU431" s="507"/>
      <c r="EV431" s="513"/>
      <c r="EW431" s="513"/>
      <c r="EX431" s="515"/>
      <c r="EY431" s="513"/>
      <c r="EZ431" s="508"/>
      <c r="FA431" s="508"/>
      <c r="FB431" s="508"/>
      <c r="FC431" s="508"/>
      <c r="FE431" s="10"/>
      <c r="FF431" s="10"/>
      <c r="FG431" s="10"/>
      <c r="FH431" s="10"/>
      <c r="FI431" s="10"/>
    </row>
    <row r="432" spans="1:1108" s="88" customFormat="1">
      <c r="A432" s="135"/>
      <c r="C432" s="472"/>
      <c r="D432" s="73"/>
      <c r="E432" s="73"/>
      <c r="F432" s="264"/>
      <c r="G432" s="73"/>
      <c r="H432" s="73"/>
      <c r="I432" s="73"/>
      <c r="J432" s="553"/>
      <c r="K432" s="553"/>
      <c r="L432" s="554"/>
      <c r="M432" s="554"/>
      <c r="N432" s="477"/>
      <c r="O432" s="478"/>
      <c r="P432" s="479"/>
      <c r="Q432" s="479"/>
      <c r="R432" s="479"/>
      <c r="S432" s="479"/>
      <c r="T432" s="479"/>
      <c r="U432" s="479"/>
      <c r="V432" s="479"/>
      <c r="W432" s="479"/>
      <c r="X432" s="479"/>
      <c r="Y432" s="479"/>
      <c r="Z432" s="479"/>
      <c r="AA432" s="479"/>
      <c r="AB432" s="479"/>
      <c r="AC432" s="479"/>
      <c r="AD432" s="479"/>
      <c r="AE432" s="479"/>
      <c r="AF432" s="555"/>
      <c r="AG432" s="556"/>
      <c r="AH432" s="556"/>
      <c r="AI432" s="479"/>
      <c r="AJ432" s="556"/>
      <c r="AK432" s="556"/>
      <c r="AL432" s="557"/>
      <c r="AM432" s="483"/>
      <c r="AN432" s="484"/>
      <c r="AO432" s="485"/>
      <c r="AP432" s="558"/>
      <c r="AQ432" s="485"/>
      <c r="AR432" s="485"/>
      <c r="AS432" s="485"/>
      <c r="AT432" s="477"/>
      <c r="AU432" s="477"/>
      <c r="AV432" s="477"/>
      <c r="AW432" s="477"/>
      <c r="AX432" s="477"/>
      <c r="AY432" s="477"/>
      <c r="AZ432" s="477"/>
      <c r="BA432" s="477"/>
      <c r="BB432" s="472"/>
      <c r="BC432" s="477"/>
      <c r="BD432" s="477"/>
      <c r="BE432" s="477"/>
      <c r="BF432" s="477"/>
      <c r="BG432" s="477"/>
      <c r="BH432" s="477"/>
      <c r="BI432" s="477"/>
      <c r="BJ432" s="477"/>
      <c r="BK432" s="477"/>
      <c r="BL432" s="477"/>
      <c r="BM432" s="477"/>
      <c r="BN432" s="477"/>
      <c r="BO432" s="477"/>
      <c r="BP432" s="477"/>
      <c r="BQ432" s="477"/>
      <c r="BR432" s="477"/>
      <c r="BS432" s="477"/>
      <c r="BT432" s="477"/>
      <c r="BU432" s="477"/>
      <c r="BV432" s="477"/>
      <c r="BW432" s="477"/>
      <c r="BX432" s="477"/>
      <c r="BY432" s="477"/>
      <c r="BZ432" s="477"/>
      <c r="CA432" s="477"/>
      <c r="CB432" s="477"/>
      <c r="CC432" s="477"/>
      <c r="CD432" s="477"/>
      <c r="CE432" s="477"/>
      <c r="CF432" s="477"/>
      <c r="CG432" s="477"/>
      <c r="CH432" s="559"/>
      <c r="CI432" s="559"/>
      <c r="CJ432" s="559"/>
      <c r="CK432" s="559"/>
      <c r="CL432" s="559"/>
      <c r="CM432" s="559"/>
      <c r="CN432" s="559"/>
      <c r="CO432" s="559"/>
      <c r="CP432" s="559"/>
      <c r="CQ432" s="559"/>
      <c r="CR432" s="559"/>
      <c r="CS432" s="559"/>
      <c r="CT432" s="559"/>
      <c r="CU432" s="559"/>
      <c r="CV432" s="559"/>
      <c r="CW432" s="554"/>
      <c r="CX432" s="560"/>
      <c r="CY432" s="554"/>
      <c r="CZ432" s="560"/>
      <c r="DA432" s="477"/>
      <c r="DB432" s="477"/>
      <c r="DC432" s="477"/>
      <c r="DD432" s="477"/>
      <c r="DE432" s="477"/>
      <c r="DF432" s="488"/>
      <c r="DG432" s="477"/>
      <c r="DH432" s="477"/>
      <c r="DI432" s="477"/>
      <c r="DJ432" s="477"/>
      <c r="DK432" s="477"/>
      <c r="DL432" s="477"/>
      <c r="DM432" s="477"/>
      <c r="DP432" s="476"/>
      <c r="DQ432" s="476"/>
      <c r="DR432" s="492"/>
      <c r="DS432" s="476"/>
      <c r="DT432" s="476"/>
      <c r="DV432" s="492"/>
      <c r="DW432" s="492"/>
      <c r="DX432" s="492"/>
      <c r="DY432" s="492"/>
      <c r="DZ432" s="492"/>
      <c r="EA432" s="492"/>
      <c r="EB432" s="492"/>
      <c r="EE432" s="477"/>
      <c r="EF432" s="477"/>
      <c r="EG432" s="477"/>
      <c r="EH432" s="477"/>
      <c r="EI432" s="477"/>
      <c r="EJ432" s="477"/>
      <c r="EK432" s="477"/>
      <c r="EL432" s="477"/>
      <c r="EM432" s="477"/>
      <c r="EN432" s="477"/>
      <c r="EO432" s="477"/>
      <c r="EP432" s="477"/>
      <c r="EQ432" s="477"/>
      <c r="ER432" s="477"/>
      <c r="ES432" s="477"/>
      <c r="ET432" s="477"/>
      <c r="EU432" s="493"/>
      <c r="EV432" s="494"/>
      <c r="EW432" s="494"/>
      <c r="EX432" s="495"/>
      <c r="EY432" s="494"/>
      <c r="EZ432" s="494"/>
      <c r="FA432" s="494"/>
      <c r="FB432" s="494"/>
      <c r="FC432" s="494"/>
      <c r="FK432" s="10"/>
      <c r="FL432" s="10"/>
      <c r="FM432" s="10"/>
      <c r="FN432" s="10"/>
      <c r="FO432" s="10"/>
      <c r="FP432" s="10"/>
      <c r="FQ432" s="10"/>
      <c r="FR432" s="10"/>
      <c r="FS432" s="10"/>
      <c r="FT432" s="10"/>
      <c r="FU432" s="10"/>
      <c r="FV432" s="10"/>
      <c r="FW432" s="10"/>
      <c r="FX432" s="10"/>
      <c r="FY432" s="10"/>
      <c r="FZ432" s="10"/>
      <c r="GA432" s="10"/>
      <c r="GB432" s="10"/>
      <c r="GC432" s="10"/>
      <c r="GD432" s="10"/>
      <c r="GE432" s="10"/>
      <c r="GF432" s="10"/>
      <c r="GG432" s="10"/>
      <c r="GH432" s="10"/>
      <c r="GI432" s="10"/>
      <c r="GJ432" s="10"/>
      <c r="GK432" s="10"/>
      <c r="GL432" s="10"/>
      <c r="GM432" s="10"/>
      <c r="GN432" s="10"/>
      <c r="GO432" s="10"/>
      <c r="GP432" s="10"/>
      <c r="GQ432" s="10"/>
      <c r="GR432" s="10"/>
      <c r="GS432" s="10"/>
      <c r="GT432" s="10"/>
      <c r="GU432" s="10"/>
      <c r="GV432" s="10"/>
      <c r="GW432" s="10"/>
      <c r="GX432" s="10"/>
      <c r="GY432" s="10"/>
      <c r="GZ432" s="10"/>
      <c r="HA432" s="10"/>
      <c r="HB432" s="10"/>
      <c r="HC432" s="10"/>
      <c r="HD432" s="10"/>
      <c r="HE432" s="10"/>
      <c r="HF432" s="10"/>
      <c r="HG432" s="10"/>
      <c r="HH432" s="10"/>
      <c r="HI432" s="10"/>
      <c r="HJ432" s="10"/>
      <c r="HK432" s="10"/>
      <c r="HL432" s="10"/>
      <c r="HM432" s="10"/>
      <c r="HN432" s="10"/>
      <c r="HO432" s="10"/>
      <c r="HP432" s="10"/>
      <c r="HQ432" s="10"/>
      <c r="HR432" s="10"/>
      <c r="HS432" s="10"/>
      <c r="HT432" s="10"/>
      <c r="HU432" s="10"/>
      <c r="HV432" s="10"/>
      <c r="HW432" s="10"/>
      <c r="HX432" s="10"/>
      <c r="HY432" s="10"/>
      <c r="HZ432" s="10"/>
      <c r="IA432" s="10"/>
      <c r="IB432" s="10"/>
      <c r="IC432" s="10"/>
      <c r="ID432" s="10"/>
      <c r="IE432" s="10"/>
      <c r="IF432" s="10"/>
      <c r="IG432" s="10"/>
      <c r="IH432" s="10"/>
      <c r="II432" s="10"/>
      <c r="IJ432" s="10"/>
      <c r="IK432" s="10"/>
      <c r="IL432" s="10"/>
      <c r="IM432" s="10"/>
      <c r="IN432" s="10"/>
      <c r="IO432" s="10"/>
      <c r="IP432" s="10"/>
      <c r="IQ432" s="10"/>
      <c r="IR432" s="10"/>
      <c r="IS432" s="10"/>
      <c r="IT432" s="10"/>
      <c r="IU432" s="10"/>
      <c r="IV432" s="10"/>
      <c r="IW432" s="10"/>
      <c r="IX432" s="10"/>
      <c r="IY432" s="10"/>
      <c r="IZ432" s="10"/>
      <c r="JA432" s="10"/>
      <c r="JB432" s="10"/>
      <c r="JC432" s="10"/>
      <c r="JD432" s="10"/>
      <c r="JE432" s="10"/>
      <c r="JF432" s="10"/>
      <c r="JG432" s="10"/>
      <c r="JH432" s="10"/>
      <c r="JI432" s="10"/>
      <c r="JJ432" s="10"/>
      <c r="JK432" s="10"/>
      <c r="JL432" s="10"/>
      <c r="JM432" s="10"/>
      <c r="JN432" s="10"/>
      <c r="JO432" s="10"/>
      <c r="JP432" s="10"/>
      <c r="JQ432" s="10"/>
      <c r="JR432" s="10"/>
      <c r="JS432" s="10"/>
      <c r="JT432" s="10"/>
      <c r="JU432" s="10"/>
      <c r="JV432" s="10"/>
      <c r="JW432" s="10"/>
      <c r="JX432" s="10"/>
      <c r="JY432" s="10"/>
      <c r="JZ432" s="10"/>
      <c r="KA432" s="10"/>
      <c r="KB432" s="10"/>
      <c r="KC432" s="10"/>
      <c r="KD432" s="10"/>
      <c r="KE432" s="10"/>
      <c r="KF432" s="10"/>
      <c r="KG432" s="10"/>
      <c r="KH432" s="10"/>
      <c r="KI432" s="10"/>
      <c r="KJ432" s="10"/>
      <c r="KK432" s="10"/>
      <c r="KL432" s="10"/>
      <c r="KM432" s="10"/>
      <c r="KN432" s="10"/>
      <c r="KO432" s="10"/>
      <c r="KP432" s="10"/>
      <c r="KQ432" s="10"/>
      <c r="KR432" s="10"/>
      <c r="KS432" s="10"/>
      <c r="KT432" s="10"/>
      <c r="KU432" s="10"/>
      <c r="KV432" s="10"/>
      <c r="KW432" s="10"/>
      <c r="KX432" s="10"/>
      <c r="KY432" s="10"/>
      <c r="KZ432" s="10"/>
      <c r="LA432" s="10"/>
      <c r="LB432" s="10"/>
      <c r="LC432" s="10"/>
      <c r="LD432" s="10"/>
      <c r="LE432" s="10"/>
      <c r="LF432" s="10"/>
      <c r="LG432" s="10"/>
      <c r="LH432" s="10"/>
      <c r="LI432" s="10"/>
      <c r="LJ432" s="10"/>
      <c r="LK432" s="10"/>
      <c r="LL432" s="10"/>
      <c r="LM432" s="10"/>
      <c r="LN432" s="10"/>
      <c r="LO432" s="10"/>
      <c r="LP432" s="10"/>
      <c r="LQ432" s="10"/>
      <c r="LR432" s="10"/>
      <c r="LS432" s="10"/>
      <c r="LT432" s="10"/>
      <c r="LU432" s="10"/>
      <c r="LV432" s="10"/>
      <c r="LW432" s="10"/>
      <c r="LX432" s="10"/>
      <c r="LY432" s="10"/>
      <c r="LZ432" s="10"/>
      <c r="MA432" s="10"/>
      <c r="MB432" s="10"/>
      <c r="MC432" s="10"/>
      <c r="MD432" s="10"/>
      <c r="ME432" s="10"/>
      <c r="MF432" s="10"/>
      <c r="MG432" s="10"/>
      <c r="MH432" s="10"/>
      <c r="MI432" s="10"/>
      <c r="MJ432" s="10"/>
      <c r="MK432" s="10"/>
      <c r="ML432" s="10"/>
      <c r="MM432" s="10"/>
      <c r="MN432" s="10"/>
      <c r="MO432" s="10"/>
      <c r="MP432" s="10"/>
      <c r="MQ432" s="10"/>
      <c r="MR432" s="10"/>
      <c r="MS432" s="10"/>
      <c r="MT432" s="10"/>
      <c r="MU432" s="10"/>
      <c r="MV432" s="10"/>
      <c r="MW432" s="10"/>
      <c r="MX432" s="10"/>
      <c r="MY432" s="10"/>
      <c r="MZ432" s="10"/>
      <c r="NA432" s="10"/>
      <c r="NB432" s="10"/>
      <c r="NC432" s="10"/>
      <c r="ND432" s="10"/>
      <c r="NE432" s="10"/>
      <c r="NF432" s="10"/>
      <c r="NG432" s="10"/>
      <c r="NH432" s="10"/>
      <c r="NI432" s="10"/>
      <c r="NJ432" s="10"/>
      <c r="NK432" s="10"/>
      <c r="NL432" s="10"/>
      <c r="NM432" s="10"/>
      <c r="NN432" s="10"/>
      <c r="NO432" s="10"/>
      <c r="NP432" s="10"/>
      <c r="NQ432" s="10"/>
      <c r="NR432" s="10"/>
      <c r="NS432" s="10"/>
      <c r="NT432" s="10"/>
      <c r="NU432" s="10"/>
      <c r="NV432" s="10"/>
      <c r="NW432" s="10"/>
      <c r="NX432" s="10"/>
      <c r="NY432" s="10"/>
      <c r="NZ432" s="10"/>
      <c r="OA432" s="10"/>
      <c r="OB432" s="10"/>
      <c r="OC432" s="10"/>
      <c r="OD432" s="10"/>
      <c r="OE432" s="10"/>
      <c r="OF432" s="10"/>
      <c r="OG432" s="10"/>
      <c r="OH432" s="10"/>
      <c r="OI432" s="10"/>
      <c r="OJ432" s="10"/>
      <c r="OK432" s="10"/>
      <c r="OL432" s="10"/>
      <c r="OM432" s="10"/>
      <c r="ON432" s="10"/>
      <c r="OO432" s="10"/>
      <c r="OP432" s="10"/>
      <c r="OQ432" s="10"/>
      <c r="OR432" s="10"/>
      <c r="OS432" s="10"/>
      <c r="OT432" s="10"/>
      <c r="OU432" s="10"/>
      <c r="OV432" s="10"/>
      <c r="OW432" s="10"/>
      <c r="OX432" s="10"/>
      <c r="OY432" s="10"/>
      <c r="OZ432" s="10"/>
      <c r="PA432" s="10"/>
      <c r="PB432" s="10"/>
      <c r="PC432" s="10"/>
      <c r="PD432" s="10"/>
      <c r="PE432" s="10"/>
      <c r="PF432" s="10"/>
      <c r="PG432" s="10"/>
      <c r="PH432" s="10"/>
      <c r="PI432" s="10"/>
      <c r="PJ432" s="10"/>
      <c r="PK432" s="10"/>
      <c r="PL432" s="10"/>
      <c r="PM432" s="10"/>
      <c r="PN432" s="10"/>
      <c r="PO432" s="10"/>
      <c r="PP432" s="10"/>
      <c r="PQ432" s="10"/>
      <c r="PR432" s="10"/>
      <c r="PS432" s="10"/>
      <c r="PT432" s="10"/>
      <c r="PU432" s="10"/>
      <c r="PV432" s="10"/>
      <c r="PW432" s="10"/>
      <c r="PX432" s="10"/>
      <c r="PY432" s="10"/>
      <c r="PZ432" s="10"/>
      <c r="QA432" s="10"/>
      <c r="QB432" s="10"/>
      <c r="QC432" s="10"/>
      <c r="QD432" s="10"/>
      <c r="QE432" s="10"/>
      <c r="QF432" s="10"/>
      <c r="QG432" s="10"/>
      <c r="QH432" s="10"/>
      <c r="QI432" s="10"/>
      <c r="QJ432" s="10"/>
      <c r="QK432" s="10"/>
      <c r="QL432" s="10"/>
      <c r="QM432" s="10"/>
      <c r="QN432" s="10"/>
      <c r="QO432" s="10"/>
      <c r="QP432" s="10"/>
      <c r="QQ432" s="10"/>
      <c r="QR432" s="10"/>
      <c r="QS432" s="10"/>
      <c r="QT432" s="10"/>
      <c r="QU432" s="10"/>
      <c r="QV432" s="10"/>
      <c r="QW432" s="10"/>
      <c r="QX432" s="10"/>
      <c r="QY432" s="10"/>
      <c r="QZ432" s="10"/>
      <c r="RA432" s="10"/>
      <c r="RB432" s="10"/>
      <c r="RC432" s="10"/>
      <c r="RD432" s="10"/>
      <c r="RE432" s="10"/>
      <c r="RF432" s="10"/>
      <c r="RG432" s="10"/>
      <c r="RH432" s="10"/>
      <c r="RI432" s="10"/>
      <c r="RJ432" s="10"/>
      <c r="RK432" s="10"/>
      <c r="RL432" s="10"/>
      <c r="RM432" s="10"/>
      <c r="RN432" s="10"/>
      <c r="RO432" s="10"/>
      <c r="RP432" s="10"/>
      <c r="RQ432" s="10"/>
      <c r="RR432" s="10"/>
      <c r="RS432" s="10"/>
      <c r="RT432" s="10"/>
      <c r="RU432" s="10"/>
      <c r="RV432" s="10"/>
      <c r="RW432" s="10"/>
      <c r="RX432" s="10"/>
      <c r="RY432" s="10"/>
      <c r="RZ432" s="10"/>
      <c r="SA432" s="10"/>
      <c r="SB432" s="10"/>
      <c r="SC432" s="10"/>
      <c r="SD432" s="10"/>
      <c r="SE432" s="10"/>
      <c r="SF432" s="10"/>
      <c r="SG432" s="10"/>
      <c r="SH432" s="10"/>
      <c r="SI432" s="10"/>
      <c r="SJ432" s="10"/>
      <c r="SK432" s="10"/>
      <c r="SL432" s="10"/>
      <c r="SM432" s="10"/>
      <c r="SN432" s="10"/>
      <c r="SO432" s="10"/>
      <c r="SP432" s="10"/>
      <c r="SQ432" s="10"/>
      <c r="SR432" s="10"/>
      <c r="SS432" s="10"/>
      <c r="ST432" s="10"/>
      <c r="SU432" s="10"/>
      <c r="SV432" s="10"/>
      <c r="SW432" s="10"/>
      <c r="SX432" s="10"/>
      <c r="SY432" s="10"/>
      <c r="SZ432" s="10"/>
      <c r="TA432" s="10"/>
      <c r="TB432" s="10"/>
      <c r="TC432" s="10"/>
      <c r="TD432" s="10"/>
      <c r="TE432" s="10"/>
      <c r="TF432" s="10"/>
      <c r="TG432" s="10"/>
      <c r="TH432" s="10"/>
      <c r="TI432" s="10"/>
      <c r="TJ432" s="10"/>
      <c r="TK432" s="10"/>
      <c r="TL432" s="10"/>
      <c r="TM432" s="10"/>
      <c r="TN432" s="10"/>
      <c r="TO432" s="10"/>
      <c r="TP432" s="10"/>
      <c r="TQ432" s="10"/>
      <c r="TR432" s="10"/>
      <c r="TS432" s="10"/>
      <c r="TT432" s="10"/>
      <c r="TU432" s="10"/>
      <c r="TV432" s="10"/>
      <c r="TW432" s="10"/>
      <c r="TX432" s="10"/>
      <c r="TY432" s="10"/>
      <c r="TZ432" s="10"/>
      <c r="UA432" s="10"/>
      <c r="UB432" s="10"/>
      <c r="UC432" s="10"/>
      <c r="UD432" s="10"/>
      <c r="UE432" s="10"/>
      <c r="UF432" s="10"/>
      <c r="UG432" s="10"/>
      <c r="UH432" s="10"/>
      <c r="UI432" s="10"/>
      <c r="UJ432" s="10"/>
      <c r="UK432" s="10"/>
      <c r="UL432" s="10"/>
      <c r="UM432" s="10"/>
      <c r="UN432" s="10"/>
      <c r="UO432" s="10"/>
      <c r="UP432" s="10"/>
      <c r="UQ432" s="10"/>
      <c r="UR432" s="10"/>
      <c r="US432" s="10"/>
      <c r="UT432" s="10"/>
      <c r="UU432" s="10"/>
      <c r="UV432" s="10"/>
      <c r="UW432" s="10"/>
      <c r="UX432" s="10"/>
      <c r="UY432" s="10"/>
      <c r="UZ432" s="10"/>
      <c r="VA432" s="10"/>
      <c r="VB432" s="10"/>
      <c r="VC432" s="10"/>
      <c r="VD432" s="10"/>
      <c r="VE432" s="10"/>
      <c r="VF432" s="10"/>
      <c r="VG432" s="10"/>
      <c r="VH432" s="10"/>
      <c r="VI432" s="10"/>
      <c r="VJ432" s="10"/>
      <c r="VK432" s="10"/>
      <c r="VL432" s="10"/>
      <c r="VM432" s="10"/>
      <c r="VN432" s="10"/>
      <c r="VO432" s="10"/>
      <c r="VP432" s="10"/>
      <c r="VQ432" s="10"/>
      <c r="VR432" s="10"/>
      <c r="VS432" s="10"/>
      <c r="VT432" s="10"/>
      <c r="VU432" s="10"/>
      <c r="VV432" s="10"/>
      <c r="VW432" s="10"/>
      <c r="VX432" s="10"/>
      <c r="VY432" s="10"/>
      <c r="VZ432" s="10"/>
      <c r="WA432" s="10"/>
      <c r="WB432" s="10"/>
      <c r="WC432" s="10"/>
      <c r="WD432" s="10"/>
      <c r="WE432" s="10"/>
      <c r="WF432" s="10"/>
      <c r="WG432" s="10"/>
      <c r="WH432" s="10"/>
      <c r="WI432" s="10"/>
      <c r="WJ432" s="10"/>
      <c r="WK432" s="10"/>
      <c r="WL432" s="10"/>
      <c r="WM432" s="10"/>
      <c r="WN432" s="10"/>
      <c r="WO432" s="10"/>
      <c r="WP432" s="10"/>
      <c r="WQ432" s="10"/>
      <c r="WR432" s="10"/>
      <c r="WS432" s="10"/>
      <c r="WT432" s="10"/>
      <c r="WU432" s="10"/>
      <c r="WV432" s="10"/>
      <c r="WW432" s="10"/>
      <c r="WX432" s="10"/>
      <c r="WY432" s="10"/>
      <c r="WZ432" s="10"/>
      <c r="XA432" s="10"/>
      <c r="XB432" s="10"/>
      <c r="XC432" s="10"/>
      <c r="XD432" s="10"/>
      <c r="XE432" s="10"/>
      <c r="XF432" s="10"/>
      <c r="XG432" s="10"/>
      <c r="XH432" s="10"/>
      <c r="XI432" s="10"/>
      <c r="XJ432" s="10"/>
      <c r="XK432" s="10"/>
      <c r="XL432" s="10"/>
      <c r="XM432" s="10"/>
      <c r="XN432" s="10"/>
      <c r="XO432" s="10"/>
      <c r="XP432" s="10"/>
      <c r="XQ432" s="10"/>
      <c r="XR432" s="10"/>
      <c r="XS432" s="10"/>
      <c r="XT432" s="10"/>
      <c r="XU432" s="10"/>
      <c r="XV432" s="10"/>
      <c r="XW432" s="10"/>
      <c r="XX432" s="10"/>
      <c r="XY432" s="10"/>
      <c r="XZ432" s="10"/>
      <c r="YA432" s="10"/>
      <c r="YB432" s="10"/>
      <c r="YC432" s="10"/>
      <c r="YD432" s="10"/>
      <c r="YE432" s="10"/>
      <c r="YF432" s="10"/>
      <c r="YG432" s="10"/>
      <c r="YH432" s="10"/>
      <c r="YI432" s="10"/>
      <c r="YJ432" s="10"/>
      <c r="YK432" s="10"/>
      <c r="YL432" s="10"/>
      <c r="YM432" s="10"/>
      <c r="YN432" s="10"/>
      <c r="YO432" s="10"/>
      <c r="YP432" s="10"/>
      <c r="YQ432" s="10"/>
      <c r="YR432" s="10"/>
      <c r="YS432" s="10"/>
      <c r="YT432" s="10"/>
      <c r="YU432" s="10"/>
      <c r="YV432" s="10"/>
      <c r="YW432" s="10"/>
      <c r="YX432" s="10"/>
      <c r="YY432" s="10"/>
      <c r="YZ432" s="10"/>
      <c r="ZA432" s="10"/>
      <c r="ZB432" s="10"/>
      <c r="ZC432" s="10"/>
      <c r="ZD432" s="10"/>
      <c r="ZE432" s="10"/>
      <c r="ZF432" s="10"/>
      <c r="ZG432" s="10"/>
      <c r="ZH432" s="10"/>
      <c r="ZI432" s="10"/>
      <c r="ZJ432" s="10"/>
      <c r="ZK432" s="10"/>
      <c r="ZL432" s="10"/>
      <c r="ZM432" s="10"/>
      <c r="ZN432" s="10"/>
      <c r="ZO432" s="10"/>
      <c r="ZP432" s="10"/>
      <c r="ZQ432" s="10"/>
      <c r="ZR432" s="10"/>
      <c r="ZS432" s="10"/>
      <c r="ZT432" s="10"/>
      <c r="ZU432" s="10"/>
      <c r="ZV432" s="10"/>
      <c r="ZW432" s="10"/>
      <c r="ZX432" s="10"/>
      <c r="ZY432" s="10"/>
      <c r="ZZ432" s="10"/>
      <c r="AAA432" s="10"/>
      <c r="AAB432" s="10"/>
      <c r="AAC432" s="10"/>
      <c r="AAD432" s="10"/>
      <c r="AAE432" s="10"/>
      <c r="AAF432" s="10"/>
      <c r="AAG432" s="10"/>
      <c r="AAH432" s="10"/>
      <c r="AAI432" s="10"/>
      <c r="AAJ432" s="10"/>
      <c r="AAK432" s="10"/>
      <c r="AAL432" s="10"/>
      <c r="AAM432" s="10"/>
      <c r="AAN432" s="10"/>
      <c r="AAO432" s="10"/>
      <c r="AAP432" s="10"/>
      <c r="AAQ432" s="10"/>
      <c r="AAR432" s="10"/>
      <c r="AAS432" s="10"/>
      <c r="AAT432" s="10"/>
      <c r="AAU432" s="10"/>
      <c r="AAV432" s="10"/>
      <c r="AAW432" s="10"/>
      <c r="AAX432" s="10"/>
      <c r="AAY432" s="10"/>
      <c r="AAZ432" s="10"/>
      <c r="ABA432" s="10"/>
      <c r="ABB432" s="10"/>
      <c r="ABC432" s="10"/>
      <c r="ABD432" s="10"/>
      <c r="ABE432" s="10"/>
      <c r="ABF432" s="10"/>
      <c r="ABG432" s="10"/>
      <c r="ABH432" s="10"/>
      <c r="ABI432" s="10"/>
      <c r="ABJ432" s="10"/>
      <c r="ABK432" s="10"/>
      <c r="ABL432" s="10"/>
      <c r="ABM432" s="10"/>
      <c r="ABN432" s="10"/>
      <c r="ABO432" s="10"/>
      <c r="ABP432" s="10"/>
      <c r="ABQ432" s="10"/>
      <c r="ABR432" s="10"/>
      <c r="ABS432" s="10"/>
      <c r="ABT432" s="10"/>
      <c r="ABU432" s="10"/>
      <c r="ABV432" s="10"/>
      <c r="ABW432" s="10"/>
      <c r="ABX432" s="10"/>
      <c r="ABY432" s="10"/>
      <c r="ABZ432" s="10"/>
      <c r="ACA432" s="10"/>
      <c r="ACB432" s="10"/>
      <c r="ACC432" s="10"/>
      <c r="ACD432" s="10"/>
      <c r="ACE432" s="10"/>
      <c r="ACF432" s="10"/>
      <c r="ACG432" s="10"/>
      <c r="ACH432" s="10"/>
      <c r="ACI432" s="10"/>
      <c r="ACJ432" s="10"/>
      <c r="ACK432" s="10"/>
      <c r="ACL432" s="10"/>
      <c r="ACM432" s="10"/>
      <c r="ACN432" s="10"/>
      <c r="ACO432" s="10"/>
      <c r="ACP432" s="10"/>
      <c r="ACQ432" s="10"/>
      <c r="ACR432" s="10"/>
      <c r="ACS432" s="10"/>
      <c r="ACT432" s="10"/>
      <c r="ACU432" s="10"/>
      <c r="ACV432" s="10"/>
      <c r="ACW432" s="10"/>
      <c r="ACX432" s="10"/>
      <c r="ACY432" s="10"/>
      <c r="ACZ432" s="10"/>
      <c r="ADA432" s="10"/>
      <c r="ADB432" s="10"/>
      <c r="ADC432" s="10"/>
      <c r="ADD432" s="10"/>
      <c r="ADE432" s="10"/>
      <c r="ADF432" s="10"/>
      <c r="ADG432" s="10"/>
      <c r="ADH432" s="10"/>
      <c r="ADI432" s="10"/>
      <c r="ADJ432" s="10"/>
      <c r="ADK432" s="10"/>
      <c r="ADL432" s="10"/>
      <c r="ADM432" s="10"/>
      <c r="ADN432" s="10"/>
      <c r="ADO432" s="10"/>
      <c r="ADP432" s="10"/>
      <c r="ADQ432" s="10"/>
      <c r="ADR432" s="10"/>
      <c r="ADS432" s="10"/>
      <c r="ADT432" s="10"/>
      <c r="ADU432" s="10"/>
      <c r="ADV432" s="10"/>
      <c r="ADW432" s="10"/>
      <c r="ADX432" s="10"/>
      <c r="ADY432" s="10"/>
      <c r="ADZ432" s="10"/>
      <c r="AEA432" s="10"/>
      <c r="AEB432" s="10"/>
      <c r="AEC432" s="10"/>
      <c r="AED432" s="10"/>
      <c r="AEE432" s="10"/>
      <c r="AEF432" s="10"/>
      <c r="AEG432" s="10"/>
      <c r="AEH432" s="10"/>
      <c r="AEI432" s="10"/>
      <c r="AEJ432" s="10"/>
      <c r="AEK432" s="10"/>
      <c r="AEL432" s="10"/>
      <c r="AEM432" s="10"/>
      <c r="AEN432" s="10"/>
      <c r="AEO432" s="10"/>
      <c r="AEP432" s="10"/>
      <c r="AEQ432" s="10"/>
      <c r="AER432" s="10"/>
      <c r="AES432" s="10"/>
      <c r="AET432" s="10"/>
      <c r="AEU432" s="10"/>
      <c r="AEV432" s="10"/>
      <c r="AEW432" s="10"/>
      <c r="AEX432" s="10"/>
      <c r="AEY432" s="10"/>
      <c r="AEZ432" s="10"/>
      <c r="AFA432" s="10"/>
      <c r="AFB432" s="10"/>
      <c r="AFC432" s="10"/>
      <c r="AFD432" s="10"/>
      <c r="AFE432" s="10"/>
      <c r="AFF432" s="10"/>
      <c r="AFG432" s="10"/>
      <c r="AFH432" s="10"/>
      <c r="AFI432" s="10"/>
      <c r="AFJ432" s="10"/>
      <c r="AFK432" s="10"/>
      <c r="AFL432" s="10"/>
      <c r="AFM432" s="10"/>
      <c r="AFN432" s="10"/>
      <c r="AFO432" s="10"/>
      <c r="AFP432" s="10"/>
      <c r="AFQ432" s="10"/>
      <c r="AFR432" s="10"/>
      <c r="AFS432" s="10"/>
      <c r="AFT432" s="10"/>
      <c r="AFU432" s="10"/>
      <c r="AFV432" s="10"/>
      <c r="AFW432" s="10"/>
      <c r="AFX432" s="10"/>
      <c r="AFY432" s="10"/>
      <c r="AFZ432" s="10"/>
      <c r="AGA432" s="10"/>
      <c r="AGB432" s="10"/>
      <c r="AGC432" s="10"/>
      <c r="AGD432" s="10"/>
      <c r="AGE432" s="10"/>
      <c r="AGF432" s="10"/>
      <c r="AGG432" s="10"/>
      <c r="AGH432" s="10"/>
      <c r="AGI432" s="10"/>
      <c r="AGJ432" s="10"/>
      <c r="AGK432" s="10"/>
      <c r="AGL432" s="10"/>
      <c r="AGM432" s="10"/>
      <c r="AGN432" s="10"/>
      <c r="AGO432" s="10"/>
      <c r="AGP432" s="10"/>
      <c r="AGQ432" s="10"/>
      <c r="AGR432" s="10"/>
      <c r="AGS432" s="10"/>
      <c r="AGT432" s="10"/>
      <c r="AGU432" s="10"/>
      <c r="AGV432" s="10"/>
      <c r="AGW432" s="10"/>
      <c r="AGX432" s="10"/>
      <c r="AGY432" s="10"/>
      <c r="AGZ432" s="10"/>
      <c r="AHA432" s="10"/>
      <c r="AHB432" s="10"/>
      <c r="AHC432" s="10"/>
      <c r="AHD432" s="10"/>
      <c r="AHE432" s="10"/>
      <c r="AHF432" s="10"/>
      <c r="AHG432" s="10"/>
      <c r="AHH432" s="10"/>
      <c r="AHI432" s="10"/>
      <c r="AHJ432" s="10"/>
      <c r="AHK432" s="10"/>
      <c r="AHL432" s="10"/>
      <c r="AHM432" s="10"/>
      <c r="AHN432" s="10"/>
      <c r="AHO432" s="10"/>
      <c r="AHP432" s="10"/>
      <c r="AHQ432" s="10"/>
      <c r="AHR432" s="10"/>
      <c r="AHS432" s="10"/>
      <c r="AHT432" s="10"/>
      <c r="AHU432" s="10"/>
      <c r="AHV432" s="10"/>
      <c r="AHW432" s="10"/>
      <c r="AHX432" s="10"/>
      <c r="AHY432" s="10"/>
      <c r="AHZ432" s="10"/>
      <c r="AIA432" s="10"/>
      <c r="AIB432" s="10"/>
      <c r="AIC432" s="10"/>
      <c r="AID432" s="10"/>
      <c r="AIE432" s="10"/>
      <c r="AIF432" s="10"/>
      <c r="AIG432" s="10"/>
      <c r="AIH432" s="10"/>
      <c r="AII432" s="10"/>
      <c r="AIJ432" s="10"/>
      <c r="AIK432" s="10"/>
      <c r="AIL432" s="10"/>
      <c r="AIM432" s="10"/>
      <c r="AIN432" s="10"/>
      <c r="AIO432" s="10"/>
      <c r="AIP432" s="10"/>
      <c r="AIQ432" s="10"/>
      <c r="AIR432" s="10"/>
      <c r="AIS432" s="10"/>
      <c r="AIT432" s="10"/>
      <c r="AIU432" s="10"/>
      <c r="AIV432" s="10"/>
      <c r="AIW432" s="10"/>
      <c r="AIX432" s="10"/>
      <c r="AIY432" s="10"/>
      <c r="AIZ432" s="10"/>
      <c r="AJA432" s="10"/>
      <c r="AJB432" s="10"/>
      <c r="AJC432" s="10"/>
      <c r="AJD432" s="10"/>
      <c r="AJE432" s="10"/>
      <c r="AJF432" s="10"/>
      <c r="AJG432" s="10"/>
      <c r="AJH432" s="10"/>
      <c r="AJI432" s="10"/>
      <c r="AJJ432" s="10"/>
      <c r="AJK432" s="10"/>
      <c r="AJL432" s="10"/>
      <c r="AJM432" s="10"/>
      <c r="AJN432" s="10"/>
      <c r="AJO432" s="10"/>
      <c r="AJP432" s="10"/>
      <c r="AJQ432" s="10"/>
      <c r="AJR432" s="10"/>
      <c r="AJS432" s="10"/>
      <c r="AJT432" s="10"/>
      <c r="AJU432" s="10"/>
      <c r="AJV432" s="10"/>
      <c r="AJW432" s="10"/>
      <c r="AJX432" s="10"/>
      <c r="AJY432" s="10"/>
      <c r="AJZ432" s="10"/>
      <c r="AKA432" s="10"/>
      <c r="AKB432" s="10"/>
      <c r="AKC432" s="10"/>
      <c r="AKD432" s="10"/>
      <c r="AKE432" s="10"/>
      <c r="AKF432" s="10"/>
      <c r="AKG432" s="10"/>
      <c r="AKH432" s="10"/>
      <c r="AKI432" s="10"/>
      <c r="AKJ432" s="10"/>
      <c r="AKK432" s="10"/>
      <c r="AKL432" s="10"/>
      <c r="AKM432" s="10"/>
      <c r="AKN432" s="10"/>
      <c r="AKO432" s="10"/>
      <c r="AKP432" s="10"/>
      <c r="AKQ432" s="10"/>
      <c r="AKR432" s="10"/>
      <c r="AKS432" s="10"/>
      <c r="AKT432" s="10"/>
      <c r="AKU432" s="10"/>
      <c r="AKV432" s="10"/>
      <c r="AKW432" s="10"/>
      <c r="AKX432" s="10"/>
      <c r="AKY432" s="10"/>
      <c r="AKZ432" s="10"/>
      <c r="ALA432" s="10"/>
      <c r="ALB432" s="10"/>
      <c r="ALC432" s="10"/>
      <c r="ALD432" s="10"/>
      <c r="ALE432" s="10"/>
      <c r="ALF432" s="10"/>
      <c r="ALG432" s="10"/>
      <c r="ALH432" s="10"/>
      <c r="ALI432" s="10"/>
      <c r="ALJ432" s="10"/>
      <c r="ALK432" s="10"/>
      <c r="ALL432" s="10"/>
      <c r="ALM432" s="10"/>
      <c r="ALN432" s="10"/>
      <c r="ALO432" s="10"/>
      <c r="ALP432" s="10"/>
      <c r="ALQ432" s="10"/>
      <c r="ALR432" s="10"/>
      <c r="ALS432" s="10"/>
      <c r="ALT432" s="10"/>
      <c r="ALU432" s="10"/>
      <c r="ALV432" s="10"/>
      <c r="ALW432" s="10"/>
      <c r="ALX432" s="10"/>
      <c r="ALY432" s="10"/>
      <c r="ALZ432" s="10"/>
      <c r="AMA432" s="10"/>
      <c r="AMB432" s="10"/>
      <c r="AMC432" s="10"/>
      <c r="AMD432" s="10"/>
      <c r="AME432" s="10"/>
      <c r="AMF432" s="10"/>
      <c r="AMG432" s="10"/>
      <c r="AMH432" s="10"/>
      <c r="AMI432" s="10"/>
      <c r="AMJ432" s="10"/>
      <c r="AMK432" s="10"/>
      <c r="AML432" s="10"/>
      <c r="AMM432" s="10"/>
      <c r="AMN432" s="10"/>
      <c r="AMO432" s="10"/>
      <c r="AMP432" s="10"/>
      <c r="AMQ432" s="10"/>
      <c r="AMR432" s="10"/>
      <c r="AMS432" s="10"/>
      <c r="AMT432" s="10"/>
      <c r="AMU432" s="10"/>
      <c r="AMV432" s="10"/>
      <c r="AMW432" s="10"/>
      <c r="AMX432" s="10"/>
      <c r="AMY432" s="10"/>
      <c r="AMZ432" s="10"/>
      <c r="ANA432" s="10"/>
      <c r="ANB432" s="10"/>
      <c r="ANC432" s="10"/>
      <c r="AND432" s="10"/>
      <c r="ANE432" s="10"/>
      <c r="ANF432" s="10"/>
      <c r="ANG432" s="10"/>
      <c r="ANH432" s="10"/>
      <c r="ANI432" s="10"/>
      <c r="ANJ432" s="10"/>
      <c r="ANK432" s="10"/>
      <c r="ANL432" s="10"/>
      <c r="ANM432" s="10"/>
      <c r="ANN432" s="10"/>
      <c r="ANO432" s="10"/>
      <c r="ANP432" s="10"/>
      <c r="ANQ432" s="10"/>
      <c r="ANR432" s="10"/>
      <c r="ANS432" s="10"/>
      <c r="ANT432" s="10"/>
      <c r="ANU432" s="10"/>
      <c r="ANV432" s="10"/>
      <c r="ANW432" s="10"/>
      <c r="ANX432" s="10"/>
      <c r="ANY432" s="10"/>
      <c r="ANZ432" s="10"/>
      <c r="AOA432" s="10"/>
      <c r="AOB432" s="10"/>
      <c r="AOC432" s="10"/>
      <c r="AOD432" s="10"/>
      <c r="AOE432" s="10"/>
      <c r="AOF432" s="10"/>
      <c r="AOG432" s="10"/>
      <c r="AOH432" s="10"/>
      <c r="AOI432" s="10"/>
      <c r="AOJ432" s="10"/>
      <c r="AOK432" s="10"/>
      <c r="AOL432" s="10"/>
      <c r="AOM432" s="10"/>
      <c r="AON432" s="10"/>
      <c r="AOO432" s="10"/>
      <c r="AOP432" s="10"/>
      <c r="AOQ432" s="10"/>
      <c r="AOR432" s="10"/>
      <c r="AOS432" s="10"/>
      <c r="AOT432" s="10"/>
      <c r="AOU432" s="10"/>
      <c r="AOV432" s="10"/>
      <c r="AOW432" s="10"/>
      <c r="AOX432" s="10"/>
      <c r="AOY432" s="10"/>
      <c r="AOZ432" s="10"/>
      <c r="APA432" s="10"/>
      <c r="APB432" s="10"/>
      <c r="APC432" s="10"/>
      <c r="APD432" s="10"/>
      <c r="APE432" s="10"/>
      <c r="APF432" s="10"/>
      <c r="APG432" s="10"/>
      <c r="APH432" s="10"/>
      <c r="API432" s="10"/>
      <c r="APJ432" s="10"/>
      <c r="APK432" s="10"/>
      <c r="APL432" s="10"/>
      <c r="APM432" s="10"/>
      <c r="APN432" s="10"/>
      <c r="APO432" s="10"/>
      <c r="APP432" s="10"/>
    </row>
    <row r="433" spans="1:1108" s="88" customFormat="1">
      <c r="A433" s="135"/>
      <c r="C433" s="472"/>
      <c r="D433" s="73"/>
      <c r="E433" s="73"/>
      <c r="F433" s="264"/>
      <c r="G433" s="73"/>
      <c r="H433" s="73"/>
      <c r="I433" s="73"/>
      <c r="J433" s="561">
        <v>1</v>
      </c>
      <c r="K433" s="561">
        <v>1</v>
      </c>
      <c r="L433" s="476" t="s">
        <v>1829</v>
      </c>
      <c r="M433" s="476" t="s">
        <v>1829</v>
      </c>
      <c r="N433" s="477"/>
      <c r="O433" s="478"/>
      <c r="P433" s="479"/>
      <c r="Q433" s="479"/>
      <c r="R433" s="479"/>
      <c r="S433" s="479"/>
      <c r="T433" s="479"/>
      <c r="U433" s="479"/>
      <c r="V433" s="479"/>
      <c r="W433" s="479"/>
      <c r="X433" s="479"/>
      <c r="Y433" s="479"/>
      <c r="Z433" s="479"/>
      <c r="AA433" s="479"/>
      <c r="AB433" s="479"/>
      <c r="AC433" s="479"/>
      <c r="AD433" s="479"/>
      <c r="AE433" s="479"/>
      <c r="AF433" s="562">
        <v>1</v>
      </c>
      <c r="AG433" s="562">
        <v>1</v>
      </c>
      <c r="AH433" s="562">
        <v>1</v>
      </c>
      <c r="AI433" s="479"/>
      <c r="AJ433" s="562">
        <v>1</v>
      </c>
      <c r="AK433" s="562"/>
      <c r="AL433" s="563">
        <v>1</v>
      </c>
      <c r="AM433" s="483"/>
      <c r="AN433" s="562">
        <v>1</v>
      </c>
      <c r="AO433" s="485"/>
      <c r="AP433" s="562">
        <v>1</v>
      </c>
      <c r="AQ433" s="485"/>
      <c r="AR433" s="485"/>
      <c r="AS433" s="485"/>
      <c r="AT433" s="477"/>
      <c r="AU433" s="477"/>
      <c r="AV433" s="477"/>
      <c r="AW433" s="477"/>
      <c r="AX433" s="477"/>
      <c r="AY433" s="477"/>
      <c r="AZ433" s="477"/>
      <c r="BA433" s="477"/>
      <c r="BB433" s="472"/>
      <c r="BC433" s="477"/>
      <c r="BD433" s="477"/>
      <c r="BE433" s="477"/>
      <c r="BF433" s="477"/>
      <c r="BG433" s="477"/>
      <c r="BH433" s="477"/>
      <c r="BI433" s="477"/>
      <c r="BJ433" s="477"/>
      <c r="BK433" s="477"/>
      <c r="BL433" s="477"/>
      <c r="BM433" s="477"/>
      <c r="BN433" s="477"/>
      <c r="BO433" s="477"/>
      <c r="BP433" s="477"/>
      <c r="BQ433" s="477"/>
      <c r="BR433" s="477"/>
      <c r="BS433" s="477"/>
      <c r="BT433" s="477"/>
      <c r="BU433" s="477"/>
      <c r="BV433" s="477"/>
      <c r="BW433" s="477"/>
      <c r="BX433" s="477"/>
      <c r="BY433" s="477"/>
      <c r="BZ433" s="477"/>
      <c r="CA433" s="477"/>
      <c r="CB433" s="477"/>
      <c r="CC433" s="477"/>
      <c r="CD433" s="477"/>
      <c r="CE433" s="477"/>
      <c r="CF433" s="477"/>
      <c r="CG433" s="477"/>
      <c r="CH433" s="476"/>
      <c r="CI433" s="476"/>
      <c r="CJ433" s="476"/>
      <c r="CK433" s="476"/>
      <c r="CL433" s="476"/>
      <c r="CM433" s="476"/>
      <c r="CN433" s="476"/>
      <c r="CO433" s="476"/>
      <c r="CP433" s="476"/>
      <c r="CQ433" s="476"/>
      <c r="CR433" s="476"/>
      <c r="CS433" s="476"/>
      <c r="CT433" s="476"/>
      <c r="CU433" s="476"/>
      <c r="CV433" s="476"/>
      <c r="CW433" s="562"/>
      <c r="CX433" s="562"/>
      <c r="CY433" s="562">
        <v>1</v>
      </c>
      <c r="CZ433" s="562">
        <v>1</v>
      </c>
      <c r="DA433" s="477"/>
      <c r="DB433" s="477"/>
      <c r="DC433" s="477"/>
      <c r="DD433" s="477"/>
      <c r="DE433" s="477"/>
      <c r="DF433" s="488"/>
      <c r="DG433" s="477"/>
      <c r="DH433" s="477"/>
      <c r="DI433" s="477"/>
      <c r="DJ433" s="477"/>
      <c r="DK433" s="477"/>
      <c r="DL433" s="477"/>
      <c r="DM433" s="477"/>
      <c r="DN433" s="88">
        <v>1</v>
      </c>
      <c r="DO433" s="562">
        <v>1</v>
      </c>
      <c r="DP433" s="476" t="s">
        <v>1829</v>
      </c>
      <c r="DQ433" s="476"/>
      <c r="DR433" s="492">
        <v>1</v>
      </c>
      <c r="DS433" s="476"/>
      <c r="DT433" s="476"/>
      <c r="DV433" s="492"/>
      <c r="DW433" s="492"/>
      <c r="DX433" s="492"/>
      <c r="DY433" s="492"/>
      <c r="DZ433" s="492"/>
      <c r="EA433" s="492"/>
      <c r="EB433" s="492"/>
      <c r="EE433" s="477"/>
      <c r="EF433" s="477"/>
      <c r="EG433" s="477"/>
      <c r="EH433" s="477"/>
      <c r="EI433" s="477"/>
      <c r="EJ433" s="477"/>
      <c r="EK433" s="477"/>
      <c r="EL433" s="477"/>
      <c r="EM433" s="477"/>
      <c r="EN433" s="477"/>
      <c r="EO433" s="477"/>
      <c r="EP433" s="477"/>
      <c r="EQ433" s="477"/>
      <c r="ER433" s="477"/>
      <c r="ES433" s="477"/>
      <c r="ET433" s="477"/>
      <c r="EU433" s="493"/>
      <c r="EV433" s="494"/>
      <c r="EW433" s="494"/>
      <c r="EX433" s="495"/>
      <c r="EY433" s="494"/>
      <c r="EZ433" s="494"/>
      <c r="FA433" s="494"/>
      <c r="FB433" s="494"/>
      <c r="FC433" s="494"/>
      <c r="FK433" s="10"/>
      <c r="FL433" s="10"/>
      <c r="FM433" s="10"/>
      <c r="FN433" s="10"/>
      <c r="FO433" s="10"/>
      <c r="FP433" s="10"/>
      <c r="FQ433" s="10"/>
      <c r="FR433" s="10"/>
      <c r="FS433" s="10"/>
      <c r="FT433" s="10"/>
      <c r="FU433" s="10"/>
      <c r="FV433" s="10"/>
      <c r="FW433" s="10"/>
      <c r="FX433" s="10"/>
      <c r="FY433" s="10"/>
      <c r="FZ433" s="10"/>
      <c r="GA433" s="10"/>
      <c r="GB433" s="10"/>
      <c r="GC433" s="10"/>
      <c r="GD433" s="10"/>
      <c r="GE433" s="10"/>
      <c r="GF433" s="10"/>
      <c r="GG433" s="10"/>
      <c r="GH433" s="10"/>
      <c r="GI433" s="10"/>
      <c r="GJ433" s="10"/>
      <c r="GK433" s="10"/>
      <c r="GL433" s="10"/>
      <c r="GM433" s="10"/>
      <c r="GN433" s="10"/>
      <c r="GO433" s="10"/>
      <c r="GP433" s="10"/>
      <c r="GQ433" s="10"/>
      <c r="GR433" s="10"/>
      <c r="GS433" s="10"/>
      <c r="GT433" s="10"/>
      <c r="GU433" s="10"/>
      <c r="GV433" s="10"/>
      <c r="GW433" s="10"/>
      <c r="GX433" s="10"/>
      <c r="GY433" s="10"/>
      <c r="GZ433" s="10"/>
      <c r="HA433" s="10"/>
      <c r="HB433" s="10"/>
      <c r="HC433" s="10"/>
      <c r="HD433" s="10"/>
      <c r="HE433" s="10"/>
      <c r="HF433" s="10"/>
      <c r="HG433" s="10"/>
      <c r="HH433" s="10"/>
      <c r="HI433" s="10"/>
      <c r="HJ433" s="10"/>
      <c r="HK433" s="10"/>
      <c r="HL433" s="10"/>
      <c r="HM433" s="10"/>
      <c r="HN433" s="10"/>
      <c r="HO433" s="10"/>
      <c r="HP433" s="10"/>
      <c r="HQ433" s="10"/>
      <c r="HR433" s="10"/>
      <c r="HS433" s="10"/>
      <c r="HT433" s="10"/>
      <c r="HU433" s="10"/>
      <c r="HV433" s="10"/>
      <c r="HW433" s="10"/>
      <c r="HX433" s="10"/>
      <c r="HY433" s="10"/>
      <c r="HZ433" s="10"/>
      <c r="IA433" s="10"/>
      <c r="IB433" s="10"/>
      <c r="IC433" s="10"/>
      <c r="ID433" s="10"/>
      <c r="IE433" s="10"/>
      <c r="IF433" s="10"/>
      <c r="IG433" s="10"/>
      <c r="IH433" s="10"/>
      <c r="II433" s="10"/>
      <c r="IJ433" s="10"/>
      <c r="IK433" s="10"/>
      <c r="IL433" s="10"/>
      <c r="IM433" s="10"/>
      <c r="IN433" s="10"/>
      <c r="IO433" s="10"/>
      <c r="IP433" s="10"/>
      <c r="IQ433" s="10"/>
      <c r="IR433" s="10"/>
      <c r="IS433" s="10"/>
      <c r="IT433" s="10"/>
      <c r="IU433" s="10"/>
      <c r="IV433" s="10"/>
      <c r="IW433" s="10"/>
      <c r="IX433" s="10"/>
      <c r="IY433" s="10"/>
      <c r="IZ433" s="10"/>
      <c r="JA433" s="10"/>
      <c r="JB433" s="10"/>
      <c r="JC433" s="10"/>
      <c r="JD433" s="10"/>
      <c r="JE433" s="10"/>
      <c r="JF433" s="10"/>
      <c r="JG433" s="10"/>
      <c r="JH433" s="10"/>
      <c r="JI433" s="10"/>
      <c r="JJ433" s="10"/>
      <c r="JK433" s="10"/>
      <c r="JL433" s="10"/>
      <c r="JM433" s="10"/>
      <c r="JN433" s="10"/>
      <c r="JO433" s="10"/>
      <c r="JP433" s="10"/>
      <c r="JQ433" s="10"/>
      <c r="JR433" s="10"/>
      <c r="JS433" s="10"/>
      <c r="JT433" s="10"/>
      <c r="JU433" s="10"/>
      <c r="JV433" s="10"/>
      <c r="JW433" s="10"/>
      <c r="JX433" s="10"/>
      <c r="JY433" s="10"/>
      <c r="JZ433" s="10"/>
      <c r="KA433" s="10"/>
      <c r="KB433" s="10"/>
      <c r="KC433" s="10"/>
      <c r="KD433" s="10"/>
      <c r="KE433" s="10"/>
      <c r="KF433" s="10"/>
      <c r="KG433" s="10"/>
      <c r="KH433" s="10"/>
      <c r="KI433" s="10"/>
      <c r="KJ433" s="10"/>
      <c r="KK433" s="10"/>
      <c r="KL433" s="10"/>
      <c r="KM433" s="10"/>
      <c r="KN433" s="10"/>
      <c r="KO433" s="10"/>
      <c r="KP433" s="10"/>
      <c r="KQ433" s="10"/>
      <c r="KR433" s="10"/>
      <c r="KS433" s="10"/>
      <c r="KT433" s="10"/>
      <c r="KU433" s="10"/>
      <c r="KV433" s="10"/>
      <c r="KW433" s="10"/>
      <c r="KX433" s="10"/>
      <c r="KY433" s="10"/>
      <c r="KZ433" s="10"/>
      <c r="LA433" s="10"/>
      <c r="LB433" s="10"/>
      <c r="LC433" s="10"/>
      <c r="LD433" s="10"/>
      <c r="LE433" s="10"/>
      <c r="LF433" s="10"/>
      <c r="LG433" s="10"/>
      <c r="LH433" s="10"/>
      <c r="LI433" s="10"/>
      <c r="LJ433" s="10"/>
      <c r="LK433" s="10"/>
      <c r="LL433" s="10"/>
      <c r="LM433" s="10"/>
      <c r="LN433" s="10"/>
      <c r="LO433" s="10"/>
      <c r="LP433" s="10"/>
      <c r="LQ433" s="10"/>
      <c r="LR433" s="10"/>
      <c r="LS433" s="10"/>
      <c r="LT433" s="10"/>
      <c r="LU433" s="10"/>
      <c r="LV433" s="10"/>
      <c r="LW433" s="10"/>
      <c r="LX433" s="10"/>
      <c r="LY433" s="10"/>
      <c r="LZ433" s="10"/>
      <c r="MA433" s="10"/>
      <c r="MB433" s="10"/>
      <c r="MC433" s="10"/>
      <c r="MD433" s="10"/>
      <c r="ME433" s="10"/>
      <c r="MF433" s="10"/>
      <c r="MG433" s="10"/>
      <c r="MH433" s="10"/>
      <c r="MI433" s="10"/>
      <c r="MJ433" s="10"/>
      <c r="MK433" s="10"/>
      <c r="ML433" s="10"/>
      <c r="MM433" s="10"/>
      <c r="MN433" s="10"/>
      <c r="MO433" s="10"/>
      <c r="MP433" s="10"/>
      <c r="MQ433" s="10"/>
      <c r="MR433" s="10"/>
      <c r="MS433" s="10"/>
      <c r="MT433" s="10"/>
      <c r="MU433" s="10"/>
      <c r="MV433" s="10"/>
      <c r="MW433" s="10"/>
      <c r="MX433" s="10"/>
      <c r="MY433" s="10"/>
      <c r="MZ433" s="10"/>
      <c r="NA433" s="10"/>
      <c r="NB433" s="10"/>
      <c r="NC433" s="10"/>
      <c r="ND433" s="10"/>
      <c r="NE433" s="10"/>
      <c r="NF433" s="10"/>
      <c r="NG433" s="10"/>
      <c r="NH433" s="10"/>
      <c r="NI433" s="10"/>
      <c r="NJ433" s="10"/>
      <c r="NK433" s="10"/>
      <c r="NL433" s="10"/>
      <c r="NM433" s="10"/>
      <c r="NN433" s="10"/>
      <c r="NO433" s="10"/>
      <c r="NP433" s="10"/>
      <c r="NQ433" s="10"/>
      <c r="NR433" s="10"/>
      <c r="NS433" s="10"/>
      <c r="NT433" s="10"/>
      <c r="NU433" s="10"/>
      <c r="NV433" s="10"/>
      <c r="NW433" s="10"/>
      <c r="NX433" s="10"/>
      <c r="NY433" s="10"/>
      <c r="NZ433" s="10"/>
      <c r="OA433" s="10"/>
      <c r="OB433" s="10"/>
      <c r="OC433" s="10"/>
      <c r="OD433" s="10"/>
      <c r="OE433" s="10"/>
      <c r="OF433" s="10"/>
      <c r="OG433" s="10"/>
      <c r="OH433" s="10"/>
      <c r="OI433" s="10"/>
      <c r="OJ433" s="10"/>
      <c r="OK433" s="10"/>
      <c r="OL433" s="10"/>
      <c r="OM433" s="10"/>
      <c r="ON433" s="10"/>
      <c r="OO433" s="10"/>
      <c r="OP433" s="10"/>
      <c r="OQ433" s="10"/>
      <c r="OR433" s="10"/>
      <c r="OS433" s="10"/>
      <c r="OT433" s="10"/>
      <c r="OU433" s="10"/>
      <c r="OV433" s="10"/>
      <c r="OW433" s="10"/>
      <c r="OX433" s="10"/>
      <c r="OY433" s="10"/>
      <c r="OZ433" s="10"/>
      <c r="PA433" s="10"/>
      <c r="PB433" s="10"/>
      <c r="PC433" s="10"/>
      <c r="PD433" s="10"/>
      <c r="PE433" s="10"/>
      <c r="PF433" s="10"/>
      <c r="PG433" s="10"/>
      <c r="PH433" s="10"/>
      <c r="PI433" s="10"/>
      <c r="PJ433" s="10"/>
      <c r="PK433" s="10"/>
      <c r="PL433" s="10"/>
      <c r="PM433" s="10"/>
      <c r="PN433" s="10"/>
      <c r="PO433" s="10"/>
      <c r="PP433" s="10"/>
      <c r="PQ433" s="10"/>
      <c r="PR433" s="10"/>
      <c r="PS433" s="10"/>
      <c r="PT433" s="10"/>
      <c r="PU433" s="10"/>
      <c r="PV433" s="10"/>
      <c r="PW433" s="10"/>
      <c r="PX433" s="10"/>
      <c r="PY433" s="10"/>
      <c r="PZ433" s="10"/>
      <c r="QA433" s="10"/>
      <c r="QB433" s="10"/>
      <c r="QC433" s="10"/>
      <c r="QD433" s="10"/>
      <c r="QE433" s="10"/>
      <c r="QF433" s="10"/>
      <c r="QG433" s="10"/>
      <c r="QH433" s="10"/>
      <c r="QI433" s="10"/>
      <c r="QJ433" s="10"/>
      <c r="QK433" s="10"/>
      <c r="QL433" s="10"/>
      <c r="QM433" s="10"/>
      <c r="QN433" s="10"/>
      <c r="QO433" s="10"/>
      <c r="QP433" s="10"/>
      <c r="QQ433" s="10"/>
      <c r="QR433" s="10"/>
      <c r="QS433" s="10"/>
      <c r="QT433" s="10"/>
      <c r="QU433" s="10"/>
      <c r="QV433" s="10"/>
      <c r="QW433" s="10"/>
      <c r="QX433" s="10"/>
      <c r="QY433" s="10"/>
      <c r="QZ433" s="10"/>
      <c r="RA433" s="10"/>
      <c r="RB433" s="10"/>
      <c r="RC433" s="10"/>
      <c r="RD433" s="10"/>
      <c r="RE433" s="10"/>
      <c r="RF433" s="10"/>
      <c r="RG433" s="10"/>
      <c r="RH433" s="10"/>
      <c r="RI433" s="10"/>
      <c r="RJ433" s="10"/>
      <c r="RK433" s="10"/>
      <c r="RL433" s="10"/>
      <c r="RM433" s="10"/>
      <c r="RN433" s="10"/>
      <c r="RO433" s="10"/>
      <c r="RP433" s="10"/>
      <c r="RQ433" s="10"/>
      <c r="RR433" s="10"/>
      <c r="RS433" s="10"/>
      <c r="RT433" s="10"/>
      <c r="RU433" s="10"/>
      <c r="RV433" s="10"/>
      <c r="RW433" s="10"/>
      <c r="RX433" s="10"/>
      <c r="RY433" s="10"/>
      <c r="RZ433" s="10"/>
      <c r="SA433" s="10"/>
      <c r="SB433" s="10"/>
      <c r="SC433" s="10"/>
      <c r="SD433" s="10"/>
      <c r="SE433" s="10"/>
      <c r="SF433" s="10"/>
      <c r="SG433" s="10"/>
      <c r="SH433" s="10"/>
      <c r="SI433" s="10"/>
      <c r="SJ433" s="10"/>
      <c r="SK433" s="10"/>
      <c r="SL433" s="10"/>
      <c r="SM433" s="10"/>
      <c r="SN433" s="10"/>
      <c r="SO433" s="10"/>
      <c r="SP433" s="10"/>
      <c r="SQ433" s="10"/>
      <c r="SR433" s="10"/>
      <c r="SS433" s="10"/>
      <c r="ST433" s="10"/>
      <c r="SU433" s="10"/>
      <c r="SV433" s="10"/>
      <c r="SW433" s="10"/>
      <c r="SX433" s="10"/>
      <c r="SY433" s="10"/>
      <c r="SZ433" s="10"/>
      <c r="TA433" s="10"/>
      <c r="TB433" s="10"/>
      <c r="TC433" s="10"/>
      <c r="TD433" s="10"/>
      <c r="TE433" s="10"/>
      <c r="TF433" s="10"/>
      <c r="TG433" s="10"/>
      <c r="TH433" s="10"/>
      <c r="TI433" s="10"/>
      <c r="TJ433" s="10"/>
      <c r="TK433" s="10"/>
      <c r="TL433" s="10"/>
      <c r="TM433" s="10"/>
      <c r="TN433" s="10"/>
      <c r="TO433" s="10"/>
      <c r="TP433" s="10"/>
      <c r="TQ433" s="10"/>
      <c r="TR433" s="10"/>
      <c r="TS433" s="10"/>
      <c r="TT433" s="10"/>
      <c r="TU433" s="10"/>
      <c r="TV433" s="10"/>
      <c r="TW433" s="10"/>
      <c r="TX433" s="10"/>
      <c r="TY433" s="10"/>
      <c r="TZ433" s="10"/>
      <c r="UA433" s="10"/>
      <c r="UB433" s="10"/>
      <c r="UC433" s="10"/>
      <c r="UD433" s="10"/>
      <c r="UE433" s="10"/>
      <c r="UF433" s="10"/>
      <c r="UG433" s="10"/>
      <c r="UH433" s="10"/>
      <c r="UI433" s="10"/>
      <c r="UJ433" s="10"/>
      <c r="UK433" s="10"/>
      <c r="UL433" s="10"/>
      <c r="UM433" s="10"/>
      <c r="UN433" s="10"/>
      <c r="UO433" s="10"/>
      <c r="UP433" s="10"/>
      <c r="UQ433" s="10"/>
      <c r="UR433" s="10"/>
      <c r="US433" s="10"/>
      <c r="UT433" s="10"/>
      <c r="UU433" s="10"/>
      <c r="UV433" s="10"/>
      <c r="UW433" s="10"/>
      <c r="UX433" s="10"/>
      <c r="UY433" s="10"/>
      <c r="UZ433" s="10"/>
      <c r="VA433" s="10"/>
      <c r="VB433" s="10"/>
      <c r="VC433" s="10"/>
      <c r="VD433" s="10"/>
      <c r="VE433" s="10"/>
      <c r="VF433" s="10"/>
      <c r="VG433" s="10"/>
      <c r="VH433" s="10"/>
      <c r="VI433" s="10"/>
      <c r="VJ433" s="10"/>
      <c r="VK433" s="10"/>
      <c r="VL433" s="10"/>
      <c r="VM433" s="10"/>
      <c r="VN433" s="10"/>
      <c r="VO433" s="10"/>
      <c r="VP433" s="10"/>
      <c r="VQ433" s="10"/>
      <c r="VR433" s="10"/>
      <c r="VS433" s="10"/>
      <c r="VT433" s="10"/>
      <c r="VU433" s="10"/>
      <c r="VV433" s="10"/>
      <c r="VW433" s="10"/>
      <c r="VX433" s="10"/>
      <c r="VY433" s="10"/>
      <c r="VZ433" s="10"/>
      <c r="WA433" s="10"/>
      <c r="WB433" s="10"/>
      <c r="WC433" s="10"/>
      <c r="WD433" s="10"/>
      <c r="WE433" s="10"/>
      <c r="WF433" s="10"/>
      <c r="WG433" s="10"/>
      <c r="WH433" s="10"/>
      <c r="WI433" s="10"/>
      <c r="WJ433" s="10"/>
      <c r="WK433" s="10"/>
      <c r="WL433" s="10"/>
      <c r="WM433" s="10"/>
      <c r="WN433" s="10"/>
      <c r="WO433" s="10"/>
      <c r="WP433" s="10"/>
      <c r="WQ433" s="10"/>
      <c r="WR433" s="10"/>
      <c r="WS433" s="10"/>
      <c r="WT433" s="10"/>
      <c r="WU433" s="10"/>
      <c r="WV433" s="10"/>
      <c r="WW433" s="10"/>
      <c r="WX433" s="10"/>
      <c r="WY433" s="10"/>
      <c r="WZ433" s="10"/>
      <c r="XA433" s="10"/>
      <c r="XB433" s="10"/>
      <c r="XC433" s="10"/>
      <c r="XD433" s="10"/>
      <c r="XE433" s="10"/>
      <c r="XF433" s="10"/>
      <c r="XG433" s="10"/>
      <c r="XH433" s="10"/>
      <c r="XI433" s="10"/>
      <c r="XJ433" s="10"/>
      <c r="XK433" s="10"/>
      <c r="XL433" s="10"/>
      <c r="XM433" s="10"/>
      <c r="XN433" s="10"/>
      <c r="XO433" s="10"/>
      <c r="XP433" s="10"/>
      <c r="XQ433" s="10"/>
      <c r="XR433" s="10"/>
      <c r="XS433" s="10"/>
      <c r="XT433" s="10"/>
      <c r="XU433" s="10"/>
      <c r="XV433" s="10"/>
      <c r="XW433" s="10"/>
      <c r="XX433" s="10"/>
      <c r="XY433" s="10"/>
      <c r="XZ433" s="10"/>
      <c r="YA433" s="10"/>
      <c r="YB433" s="10"/>
      <c r="YC433" s="10"/>
      <c r="YD433" s="10"/>
      <c r="YE433" s="10"/>
      <c r="YF433" s="10"/>
      <c r="YG433" s="10"/>
      <c r="YH433" s="10"/>
      <c r="YI433" s="10"/>
      <c r="YJ433" s="10"/>
      <c r="YK433" s="10"/>
      <c r="YL433" s="10"/>
      <c r="YM433" s="10"/>
      <c r="YN433" s="10"/>
      <c r="YO433" s="10"/>
      <c r="YP433" s="10"/>
      <c r="YQ433" s="10"/>
      <c r="YR433" s="10"/>
      <c r="YS433" s="10"/>
      <c r="YT433" s="10"/>
      <c r="YU433" s="10"/>
      <c r="YV433" s="10"/>
      <c r="YW433" s="10"/>
      <c r="YX433" s="10"/>
      <c r="YY433" s="10"/>
      <c r="YZ433" s="10"/>
      <c r="ZA433" s="10"/>
      <c r="ZB433" s="10"/>
      <c r="ZC433" s="10"/>
      <c r="ZD433" s="10"/>
      <c r="ZE433" s="10"/>
      <c r="ZF433" s="10"/>
      <c r="ZG433" s="10"/>
      <c r="ZH433" s="10"/>
      <c r="ZI433" s="10"/>
      <c r="ZJ433" s="10"/>
      <c r="ZK433" s="10"/>
      <c r="ZL433" s="10"/>
      <c r="ZM433" s="10"/>
      <c r="ZN433" s="10"/>
      <c r="ZO433" s="10"/>
      <c r="ZP433" s="10"/>
      <c r="ZQ433" s="10"/>
      <c r="ZR433" s="10"/>
      <c r="ZS433" s="10"/>
      <c r="ZT433" s="10"/>
      <c r="ZU433" s="10"/>
      <c r="ZV433" s="10"/>
      <c r="ZW433" s="10"/>
      <c r="ZX433" s="10"/>
      <c r="ZY433" s="10"/>
      <c r="ZZ433" s="10"/>
      <c r="AAA433" s="10"/>
      <c r="AAB433" s="10"/>
      <c r="AAC433" s="10"/>
      <c r="AAD433" s="10"/>
      <c r="AAE433" s="10"/>
      <c r="AAF433" s="10"/>
      <c r="AAG433" s="10"/>
      <c r="AAH433" s="10"/>
      <c r="AAI433" s="10"/>
      <c r="AAJ433" s="10"/>
      <c r="AAK433" s="10"/>
      <c r="AAL433" s="10"/>
      <c r="AAM433" s="10"/>
      <c r="AAN433" s="10"/>
      <c r="AAO433" s="10"/>
      <c r="AAP433" s="10"/>
      <c r="AAQ433" s="10"/>
      <c r="AAR433" s="10"/>
      <c r="AAS433" s="10"/>
      <c r="AAT433" s="10"/>
      <c r="AAU433" s="10"/>
      <c r="AAV433" s="10"/>
      <c r="AAW433" s="10"/>
      <c r="AAX433" s="10"/>
      <c r="AAY433" s="10"/>
      <c r="AAZ433" s="10"/>
      <c r="ABA433" s="10"/>
      <c r="ABB433" s="10"/>
      <c r="ABC433" s="10"/>
      <c r="ABD433" s="10"/>
      <c r="ABE433" s="10"/>
      <c r="ABF433" s="10"/>
      <c r="ABG433" s="10"/>
      <c r="ABH433" s="10"/>
      <c r="ABI433" s="10"/>
      <c r="ABJ433" s="10"/>
      <c r="ABK433" s="10"/>
      <c r="ABL433" s="10"/>
      <c r="ABM433" s="10"/>
      <c r="ABN433" s="10"/>
      <c r="ABO433" s="10"/>
      <c r="ABP433" s="10"/>
      <c r="ABQ433" s="10"/>
      <c r="ABR433" s="10"/>
      <c r="ABS433" s="10"/>
      <c r="ABT433" s="10"/>
      <c r="ABU433" s="10"/>
      <c r="ABV433" s="10"/>
      <c r="ABW433" s="10"/>
      <c r="ABX433" s="10"/>
      <c r="ABY433" s="10"/>
      <c r="ABZ433" s="10"/>
      <c r="ACA433" s="10"/>
      <c r="ACB433" s="10"/>
      <c r="ACC433" s="10"/>
      <c r="ACD433" s="10"/>
      <c r="ACE433" s="10"/>
      <c r="ACF433" s="10"/>
      <c r="ACG433" s="10"/>
      <c r="ACH433" s="10"/>
      <c r="ACI433" s="10"/>
      <c r="ACJ433" s="10"/>
      <c r="ACK433" s="10"/>
      <c r="ACL433" s="10"/>
      <c r="ACM433" s="10"/>
      <c r="ACN433" s="10"/>
      <c r="ACO433" s="10"/>
      <c r="ACP433" s="10"/>
      <c r="ACQ433" s="10"/>
      <c r="ACR433" s="10"/>
      <c r="ACS433" s="10"/>
      <c r="ACT433" s="10"/>
      <c r="ACU433" s="10"/>
      <c r="ACV433" s="10"/>
      <c r="ACW433" s="10"/>
      <c r="ACX433" s="10"/>
      <c r="ACY433" s="10"/>
      <c r="ACZ433" s="10"/>
      <c r="ADA433" s="10"/>
      <c r="ADB433" s="10"/>
      <c r="ADC433" s="10"/>
      <c r="ADD433" s="10"/>
      <c r="ADE433" s="10"/>
      <c r="ADF433" s="10"/>
      <c r="ADG433" s="10"/>
      <c r="ADH433" s="10"/>
      <c r="ADI433" s="10"/>
      <c r="ADJ433" s="10"/>
      <c r="ADK433" s="10"/>
      <c r="ADL433" s="10"/>
      <c r="ADM433" s="10"/>
      <c r="ADN433" s="10"/>
      <c r="ADO433" s="10"/>
      <c r="ADP433" s="10"/>
      <c r="ADQ433" s="10"/>
      <c r="ADR433" s="10"/>
      <c r="ADS433" s="10"/>
      <c r="ADT433" s="10"/>
      <c r="ADU433" s="10"/>
      <c r="ADV433" s="10"/>
      <c r="ADW433" s="10"/>
      <c r="ADX433" s="10"/>
      <c r="ADY433" s="10"/>
      <c r="ADZ433" s="10"/>
      <c r="AEA433" s="10"/>
      <c r="AEB433" s="10"/>
      <c r="AEC433" s="10"/>
      <c r="AED433" s="10"/>
      <c r="AEE433" s="10"/>
      <c r="AEF433" s="10"/>
      <c r="AEG433" s="10"/>
      <c r="AEH433" s="10"/>
      <c r="AEI433" s="10"/>
      <c r="AEJ433" s="10"/>
      <c r="AEK433" s="10"/>
      <c r="AEL433" s="10"/>
      <c r="AEM433" s="10"/>
      <c r="AEN433" s="10"/>
      <c r="AEO433" s="10"/>
      <c r="AEP433" s="10"/>
      <c r="AEQ433" s="10"/>
      <c r="AER433" s="10"/>
      <c r="AES433" s="10"/>
      <c r="AET433" s="10"/>
      <c r="AEU433" s="10"/>
      <c r="AEV433" s="10"/>
      <c r="AEW433" s="10"/>
      <c r="AEX433" s="10"/>
      <c r="AEY433" s="10"/>
      <c r="AEZ433" s="10"/>
      <c r="AFA433" s="10"/>
      <c r="AFB433" s="10"/>
      <c r="AFC433" s="10"/>
      <c r="AFD433" s="10"/>
      <c r="AFE433" s="10"/>
      <c r="AFF433" s="10"/>
      <c r="AFG433" s="10"/>
      <c r="AFH433" s="10"/>
      <c r="AFI433" s="10"/>
      <c r="AFJ433" s="10"/>
      <c r="AFK433" s="10"/>
      <c r="AFL433" s="10"/>
      <c r="AFM433" s="10"/>
      <c r="AFN433" s="10"/>
      <c r="AFO433" s="10"/>
      <c r="AFP433" s="10"/>
      <c r="AFQ433" s="10"/>
      <c r="AFR433" s="10"/>
      <c r="AFS433" s="10"/>
      <c r="AFT433" s="10"/>
      <c r="AFU433" s="10"/>
      <c r="AFV433" s="10"/>
      <c r="AFW433" s="10"/>
      <c r="AFX433" s="10"/>
      <c r="AFY433" s="10"/>
      <c r="AFZ433" s="10"/>
      <c r="AGA433" s="10"/>
      <c r="AGB433" s="10"/>
      <c r="AGC433" s="10"/>
      <c r="AGD433" s="10"/>
      <c r="AGE433" s="10"/>
      <c r="AGF433" s="10"/>
      <c r="AGG433" s="10"/>
      <c r="AGH433" s="10"/>
      <c r="AGI433" s="10"/>
      <c r="AGJ433" s="10"/>
      <c r="AGK433" s="10"/>
      <c r="AGL433" s="10"/>
      <c r="AGM433" s="10"/>
      <c r="AGN433" s="10"/>
      <c r="AGO433" s="10"/>
      <c r="AGP433" s="10"/>
      <c r="AGQ433" s="10"/>
      <c r="AGR433" s="10"/>
      <c r="AGS433" s="10"/>
      <c r="AGT433" s="10"/>
      <c r="AGU433" s="10"/>
      <c r="AGV433" s="10"/>
      <c r="AGW433" s="10"/>
      <c r="AGX433" s="10"/>
      <c r="AGY433" s="10"/>
      <c r="AGZ433" s="10"/>
      <c r="AHA433" s="10"/>
      <c r="AHB433" s="10"/>
      <c r="AHC433" s="10"/>
      <c r="AHD433" s="10"/>
      <c r="AHE433" s="10"/>
      <c r="AHF433" s="10"/>
      <c r="AHG433" s="10"/>
      <c r="AHH433" s="10"/>
      <c r="AHI433" s="10"/>
      <c r="AHJ433" s="10"/>
      <c r="AHK433" s="10"/>
      <c r="AHL433" s="10"/>
      <c r="AHM433" s="10"/>
      <c r="AHN433" s="10"/>
      <c r="AHO433" s="10"/>
      <c r="AHP433" s="10"/>
      <c r="AHQ433" s="10"/>
      <c r="AHR433" s="10"/>
      <c r="AHS433" s="10"/>
      <c r="AHT433" s="10"/>
      <c r="AHU433" s="10"/>
      <c r="AHV433" s="10"/>
      <c r="AHW433" s="10"/>
      <c r="AHX433" s="10"/>
      <c r="AHY433" s="10"/>
      <c r="AHZ433" s="10"/>
      <c r="AIA433" s="10"/>
      <c r="AIB433" s="10"/>
      <c r="AIC433" s="10"/>
      <c r="AID433" s="10"/>
      <c r="AIE433" s="10"/>
      <c r="AIF433" s="10"/>
      <c r="AIG433" s="10"/>
      <c r="AIH433" s="10"/>
      <c r="AII433" s="10"/>
      <c r="AIJ433" s="10"/>
      <c r="AIK433" s="10"/>
      <c r="AIL433" s="10"/>
      <c r="AIM433" s="10"/>
      <c r="AIN433" s="10"/>
      <c r="AIO433" s="10"/>
      <c r="AIP433" s="10"/>
      <c r="AIQ433" s="10"/>
      <c r="AIR433" s="10"/>
      <c r="AIS433" s="10"/>
      <c r="AIT433" s="10"/>
      <c r="AIU433" s="10"/>
      <c r="AIV433" s="10"/>
      <c r="AIW433" s="10"/>
      <c r="AIX433" s="10"/>
      <c r="AIY433" s="10"/>
      <c r="AIZ433" s="10"/>
      <c r="AJA433" s="10"/>
      <c r="AJB433" s="10"/>
      <c r="AJC433" s="10"/>
      <c r="AJD433" s="10"/>
      <c r="AJE433" s="10"/>
      <c r="AJF433" s="10"/>
      <c r="AJG433" s="10"/>
      <c r="AJH433" s="10"/>
      <c r="AJI433" s="10"/>
      <c r="AJJ433" s="10"/>
      <c r="AJK433" s="10"/>
      <c r="AJL433" s="10"/>
      <c r="AJM433" s="10"/>
      <c r="AJN433" s="10"/>
      <c r="AJO433" s="10"/>
      <c r="AJP433" s="10"/>
      <c r="AJQ433" s="10"/>
      <c r="AJR433" s="10"/>
      <c r="AJS433" s="10"/>
      <c r="AJT433" s="10"/>
      <c r="AJU433" s="10"/>
      <c r="AJV433" s="10"/>
      <c r="AJW433" s="10"/>
      <c r="AJX433" s="10"/>
      <c r="AJY433" s="10"/>
      <c r="AJZ433" s="10"/>
      <c r="AKA433" s="10"/>
      <c r="AKB433" s="10"/>
      <c r="AKC433" s="10"/>
      <c r="AKD433" s="10"/>
      <c r="AKE433" s="10"/>
      <c r="AKF433" s="10"/>
      <c r="AKG433" s="10"/>
      <c r="AKH433" s="10"/>
      <c r="AKI433" s="10"/>
      <c r="AKJ433" s="10"/>
      <c r="AKK433" s="10"/>
      <c r="AKL433" s="10"/>
      <c r="AKM433" s="10"/>
      <c r="AKN433" s="10"/>
      <c r="AKO433" s="10"/>
      <c r="AKP433" s="10"/>
      <c r="AKQ433" s="10"/>
      <c r="AKR433" s="10"/>
      <c r="AKS433" s="10"/>
      <c r="AKT433" s="10"/>
      <c r="AKU433" s="10"/>
      <c r="AKV433" s="10"/>
      <c r="AKW433" s="10"/>
      <c r="AKX433" s="10"/>
      <c r="AKY433" s="10"/>
      <c r="AKZ433" s="10"/>
      <c r="ALA433" s="10"/>
      <c r="ALB433" s="10"/>
      <c r="ALC433" s="10"/>
      <c r="ALD433" s="10"/>
      <c r="ALE433" s="10"/>
      <c r="ALF433" s="10"/>
      <c r="ALG433" s="10"/>
      <c r="ALH433" s="10"/>
      <c r="ALI433" s="10"/>
      <c r="ALJ433" s="10"/>
      <c r="ALK433" s="10"/>
      <c r="ALL433" s="10"/>
      <c r="ALM433" s="10"/>
      <c r="ALN433" s="10"/>
      <c r="ALO433" s="10"/>
      <c r="ALP433" s="10"/>
      <c r="ALQ433" s="10"/>
      <c r="ALR433" s="10"/>
      <c r="ALS433" s="10"/>
      <c r="ALT433" s="10"/>
      <c r="ALU433" s="10"/>
      <c r="ALV433" s="10"/>
      <c r="ALW433" s="10"/>
      <c r="ALX433" s="10"/>
      <c r="ALY433" s="10"/>
      <c r="ALZ433" s="10"/>
      <c r="AMA433" s="10"/>
      <c r="AMB433" s="10"/>
      <c r="AMC433" s="10"/>
      <c r="AMD433" s="10"/>
      <c r="AME433" s="10"/>
      <c r="AMF433" s="10"/>
      <c r="AMG433" s="10"/>
      <c r="AMH433" s="10"/>
      <c r="AMI433" s="10"/>
      <c r="AMJ433" s="10"/>
      <c r="AMK433" s="10"/>
      <c r="AML433" s="10"/>
      <c r="AMM433" s="10"/>
      <c r="AMN433" s="10"/>
      <c r="AMO433" s="10"/>
      <c r="AMP433" s="10"/>
      <c r="AMQ433" s="10"/>
      <c r="AMR433" s="10"/>
      <c r="AMS433" s="10"/>
      <c r="AMT433" s="10"/>
      <c r="AMU433" s="10"/>
      <c r="AMV433" s="10"/>
      <c r="AMW433" s="10"/>
      <c r="AMX433" s="10"/>
      <c r="AMY433" s="10"/>
      <c r="AMZ433" s="10"/>
      <c r="ANA433" s="10"/>
      <c r="ANB433" s="10"/>
      <c r="ANC433" s="10"/>
      <c r="AND433" s="10"/>
      <c r="ANE433" s="10"/>
      <c r="ANF433" s="10"/>
      <c r="ANG433" s="10"/>
      <c r="ANH433" s="10"/>
      <c r="ANI433" s="10"/>
      <c r="ANJ433" s="10"/>
      <c r="ANK433" s="10"/>
      <c r="ANL433" s="10"/>
      <c r="ANM433" s="10"/>
      <c r="ANN433" s="10"/>
      <c r="ANO433" s="10"/>
      <c r="ANP433" s="10"/>
      <c r="ANQ433" s="10"/>
      <c r="ANR433" s="10"/>
      <c r="ANS433" s="10"/>
      <c r="ANT433" s="10"/>
      <c r="ANU433" s="10"/>
      <c r="ANV433" s="10"/>
      <c r="ANW433" s="10"/>
      <c r="ANX433" s="10"/>
      <c r="ANY433" s="10"/>
      <c r="ANZ433" s="10"/>
      <c r="AOA433" s="10"/>
      <c r="AOB433" s="10"/>
      <c r="AOC433" s="10"/>
      <c r="AOD433" s="10"/>
      <c r="AOE433" s="10"/>
      <c r="AOF433" s="10"/>
      <c r="AOG433" s="10"/>
      <c r="AOH433" s="10"/>
      <c r="AOI433" s="10"/>
      <c r="AOJ433" s="10"/>
      <c r="AOK433" s="10"/>
      <c r="AOL433" s="10"/>
      <c r="AOM433" s="10"/>
      <c r="AON433" s="10"/>
      <c r="AOO433" s="10"/>
      <c r="AOP433" s="10"/>
      <c r="AOQ433" s="10"/>
      <c r="AOR433" s="10"/>
      <c r="AOS433" s="10"/>
      <c r="AOT433" s="10"/>
      <c r="AOU433" s="10"/>
      <c r="AOV433" s="10"/>
      <c r="AOW433" s="10"/>
      <c r="AOX433" s="10"/>
      <c r="AOY433" s="10"/>
      <c r="AOZ433" s="10"/>
      <c r="APA433" s="10"/>
      <c r="APB433" s="10"/>
      <c r="APC433" s="10"/>
      <c r="APD433" s="10"/>
      <c r="APE433" s="10"/>
      <c r="APF433" s="10"/>
      <c r="APG433" s="10"/>
      <c r="APH433" s="10"/>
      <c r="API433" s="10"/>
      <c r="APJ433" s="10"/>
      <c r="APK433" s="10"/>
      <c r="APL433" s="10"/>
      <c r="APM433" s="10"/>
      <c r="APN433" s="10"/>
      <c r="APO433" s="10"/>
      <c r="APP433" s="10"/>
    </row>
    <row r="434" spans="1:1108" s="88" customFormat="1">
      <c r="A434" s="135"/>
      <c r="C434" s="472"/>
      <c r="D434" s="73"/>
      <c r="E434" s="73"/>
      <c r="F434" s="264"/>
      <c r="G434" s="73"/>
      <c r="H434" s="73"/>
      <c r="I434" s="73"/>
      <c r="J434" s="561"/>
      <c r="K434" s="561"/>
      <c r="L434" s="476"/>
      <c r="M434" s="476"/>
      <c r="N434" s="477"/>
      <c r="O434" s="478"/>
      <c r="P434" s="479"/>
      <c r="Q434" s="479"/>
      <c r="R434" s="479"/>
      <c r="S434" s="479"/>
      <c r="T434" s="479"/>
      <c r="U434" s="479"/>
      <c r="V434" s="479"/>
      <c r="W434" s="479"/>
      <c r="X434" s="479"/>
      <c r="Y434" s="479"/>
      <c r="Z434" s="479"/>
      <c r="AA434" s="479"/>
      <c r="AB434" s="479"/>
      <c r="AC434" s="479"/>
      <c r="AD434" s="479"/>
      <c r="AE434" s="479"/>
      <c r="AF434" s="479"/>
      <c r="AG434" s="483"/>
      <c r="AH434" s="483"/>
      <c r="AI434" s="479"/>
      <c r="AJ434" s="483"/>
      <c r="AK434" s="483"/>
      <c r="AL434" s="478"/>
      <c r="AM434" s="483"/>
      <c r="AN434" s="483"/>
      <c r="AO434" s="485"/>
      <c r="AP434" s="564"/>
      <c r="AQ434" s="485"/>
      <c r="AR434" s="485"/>
      <c r="AS434" s="485"/>
      <c r="AT434" s="477"/>
      <c r="AU434" s="477"/>
      <c r="AV434" s="477"/>
      <c r="AW434" s="477"/>
      <c r="AX434" s="477"/>
      <c r="AY434" s="477"/>
      <c r="AZ434" s="477"/>
      <c r="BA434" s="477"/>
      <c r="BB434" s="472"/>
      <c r="BC434" s="477"/>
      <c r="BD434" s="477"/>
      <c r="BE434" s="477"/>
      <c r="BF434" s="477"/>
      <c r="BG434" s="477"/>
      <c r="BH434" s="477"/>
      <c r="BI434" s="477"/>
      <c r="BJ434" s="477"/>
      <c r="BK434" s="477"/>
      <c r="BL434" s="477"/>
      <c r="BM434" s="477"/>
      <c r="BN434" s="477"/>
      <c r="BO434" s="477"/>
      <c r="BP434" s="477"/>
      <c r="BQ434" s="477"/>
      <c r="BR434" s="477"/>
      <c r="BS434" s="477"/>
      <c r="BT434" s="477"/>
      <c r="BU434" s="477"/>
      <c r="BV434" s="477"/>
      <c r="BW434" s="477"/>
      <c r="BX434" s="477"/>
      <c r="BY434" s="477"/>
      <c r="BZ434" s="477"/>
      <c r="CA434" s="477"/>
      <c r="CB434" s="477"/>
      <c r="CC434" s="477"/>
      <c r="CD434" s="477"/>
      <c r="CE434" s="477"/>
      <c r="CF434" s="477"/>
      <c r="CG434" s="477"/>
      <c r="CH434" s="477"/>
      <c r="CI434" s="477"/>
      <c r="CJ434" s="477"/>
      <c r="CK434" s="477"/>
      <c r="CL434" s="477"/>
      <c r="CM434" s="477"/>
      <c r="CN434" s="477"/>
      <c r="CO434" s="477"/>
      <c r="CP434" s="477"/>
      <c r="CQ434" s="477"/>
      <c r="CR434" s="477"/>
      <c r="CS434" s="477"/>
      <c r="CT434" s="477"/>
      <c r="CU434" s="477"/>
      <c r="CV434" s="477"/>
      <c r="CW434" s="477"/>
      <c r="CX434" s="477"/>
      <c r="CY434" s="477"/>
      <c r="CZ434" s="477"/>
      <c r="DA434" s="477"/>
      <c r="DB434" s="477"/>
      <c r="DC434" s="477"/>
      <c r="DD434" s="477"/>
      <c r="DE434" s="477"/>
      <c r="DF434" s="488"/>
      <c r="DG434" s="477"/>
      <c r="DH434" s="477"/>
      <c r="DI434" s="477"/>
      <c r="DJ434" s="477"/>
      <c r="DK434" s="477"/>
      <c r="DL434" s="477"/>
      <c r="DM434" s="477"/>
      <c r="DP434" s="476"/>
      <c r="DQ434" s="476"/>
      <c r="DR434" s="492"/>
      <c r="DS434" s="476"/>
      <c r="DT434" s="476"/>
      <c r="DV434" s="492"/>
      <c r="DW434" s="492"/>
      <c r="DX434" s="492"/>
      <c r="DY434" s="492"/>
      <c r="DZ434" s="492"/>
      <c r="EA434" s="492"/>
      <c r="EB434" s="492"/>
      <c r="EE434" s="477"/>
      <c r="EF434" s="477"/>
      <c r="EG434" s="477"/>
      <c r="EH434" s="477"/>
      <c r="EI434" s="477"/>
      <c r="EJ434" s="477"/>
      <c r="EK434" s="477"/>
      <c r="EL434" s="477"/>
      <c r="EM434" s="477"/>
      <c r="EN434" s="477"/>
      <c r="EO434" s="477"/>
      <c r="EP434" s="477"/>
      <c r="EQ434" s="477"/>
      <c r="ER434" s="477"/>
      <c r="ES434" s="477"/>
      <c r="ET434" s="477"/>
      <c r="EU434" s="493"/>
      <c r="EV434" s="494"/>
      <c r="EW434" s="494"/>
      <c r="EX434" s="495"/>
      <c r="EY434" s="494"/>
      <c r="EZ434" s="494"/>
      <c r="FA434" s="494"/>
      <c r="FB434" s="494"/>
      <c r="FC434" s="494"/>
      <c r="FK434" s="544"/>
      <c r="FL434" s="544"/>
      <c r="FM434" s="544"/>
      <c r="FN434" s="544"/>
      <c r="FO434" s="544"/>
      <c r="FP434" s="544"/>
      <c r="FQ434" s="544"/>
      <c r="FR434" s="544"/>
      <c r="FS434" s="544"/>
      <c r="FT434" s="544"/>
      <c r="FU434" s="544"/>
      <c r="FV434" s="544"/>
      <c r="FW434" s="544"/>
      <c r="FX434" s="544"/>
      <c r="FY434" s="544"/>
      <c r="FZ434" s="544"/>
      <c r="GA434" s="544"/>
      <c r="GB434" s="544"/>
      <c r="GC434" s="544"/>
      <c r="GD434" s="544"/>
      <c r="GE434" s="544"/>
      <c r="GF434" s="544"/>
      <c r="GG434" s="544"/>
      <c r="GH434" s="544"/>
      <c r="GI434" s="544"/>
      <c r="GJ434" s="544"/>
      <c r="GK434" s="544"/>
      <c r="GL434" s="544"/>
      <c r="GM434" s="544"/>
      <c r="GN434" s="544"/>
      <c r="GO434" s="544"/>
      <c r="GP434" s="544"/>
      <c r="GQ434" s="544"/>
      <c r="GR434" s="544"/>
      <c r="GS434" s="544"/>
      <c r="GT434" s="544"/>
      <c r="GU434" s="544"/>
      <c r="GV434" s="544"/>
      <c r="GW434" s="544"/>
      <c r="GX434" s="544"/>
      <c r="GY434" s="544"/>
      <c r="GZ434" s="544"/>
      <c r="HA434" s="544"/>
      <c r="HB434" s="544"/>
      <c r="HC434" s="544"/>
      <c r="HD434" s="544"/>
      <c r="HE434" s="544"/>
      <c r="HF434" s="544"/>
      <c r="HG434" s="544"/>
      <c r="HH434" s="544"/>
      <c r="HI434" s="544"/>
      <c r="HJ434" s="544"/>
      <c r="HK434" s="544"/>
      <c r="HL434" s="544"/>
      <c r="HM434" s="544"/>
      <c r="HN434" s="544"/>
      <c r="HO434" s="544"/>
      <c r="HP434" s="544"/>
      <c r="HQ434" s="544"/>
      <c r="HR434" s="544"/>
      <c r="HS434" s="544"/>
      <c r="HT434" s="544"/>
      <c r="HU434" s="544"/>
      <c r="HV434" s="544"/>
      <c r="HW434" s="544"/>
      <c r="HX434" s="544"/>
      <c r="HY434" s="544"/>
      <c r="HZ434" s="544"/>
      <c r="IA434" s="544"/>
      <c r="IB434" s="544"/>
      <c r="IC434" s="544"/>
      <c r="ID434" s="544"/>
      <c r="IE434" s="544"/>
      <c r="IF434" s="544"/>
      <c r="IG434" s="544"/>
      <c r="IH434" s="544"/>
      <c r="II434" s="544"/>
      <c r="IJ434" s="544"/>
      <c r="IK434" s="544"/>
      <c r="IL434" s="544"/>
      <c r="IM434" s="544"/>
      <c r="IN434" s="544"/>
      <c r="IO434" s="544"/>
      <c r="IP434" s="544"/>
      <c r="IQ434" s="544"/>
      <c r="IR434" s="544"/>
      <c r="IS434" s="544"/>
      <c r="IT434" s="544"/>
      <c r="IU434" s="544"/>
      <c r="IV434" s="544"/>
      <c r="IW434" s="544"/>
      <c r="IX434" s="544"/>
      <c r="IY434" s="544"/>
      <c r="IZ434" s="544"/>
      <c r="JA434" s="544"/>
      <c r="JB434" s="544"/>
      <c r="JC434" s="544"/>
      <c r="JD434" s="544"/>
      <c r="JE434" s="544"/>
      <c r="JF434" s="544"/>
      <c r="JG434" s="544"/>
      <c r="JH434" s="544"/>
      <c r="JI434" s="544"/>
      <c r="JJ434" s="544"/>
      <c r="JK434" s="544"/>
      <c r="JL434" s="544"/>
      <c r="JM434" s="544"/>
      <c r="JN434" s="544"/>
      <c r="JO434" s="544"/>
      <c r="JP434" s="544"/>
      <c r="JQ434" s="544"/>
      <c r="JR434" s="544"/>
      <c r="JS434" s="544"/>
      <c r="JT434" s="544"/>
      <c r="JU434" s="544"/>
      <c r="JV434" s="544"/>
      <c r="JW434" s="544"/>
      <c r="JX434" s="544"/>
      <c r="JY434" s="544"/>
      <c r="JZ434" s="544"/>
      <c r="KA434" s="544"/>
      <c r="KB434" s="544"/>
      <c r="KC434" s="544"/>
      <c r="KD434" s="544"/>
      <c r="KE434" s="544"/>
      <c r="KF434" s="544"/>
      <c r="KG434" s="544"/>
      <c r="KH434" s="544"/>
      <c r="KI434" s="544"/>
      <c r="KJ434" s="544"/>
      <c r="KK434" s="544"/>
      <c r="KL434" s="544"/>
      <c r="KM434" s="544"/>
      <c r="KN434" s="544"/>
      <c r="KO434" s="544"/>
      <c r="KP434" s="544"/>
      <c r="KQ434" s="544"/>
      <c r="KR434" s="544"/>
      <c r="KS434" s="544"/>
      <c r="KT434" s="544"/>
      <c r="KU434" s="544"/>
      <c r="KV434" s="544"/>
      <c r="KW434" s="544"/>
      <c r="KX434" s="544"/>
      <c r="KY434" s="544"/>
      <c r="KZ434" s="544"/>
      <c r="LA434" s="544"/>
      <c r="LB434" s="544"/>
      <c r="LC434" s="544"/>
      <c r="LD434" s="544"/>
      <c r="LE434" s="544"/>
      <c r="LF434" s="544"/>
      <c r="LG434" s="544"/>
      <c r="LH434" s="544"/>
      <c r="LI434" s="544"/>
      <c r="LJ434" s="544"/>
      <c r="LK434" s="544"/>
      <c r="LL434" s="544"/>
      <c r="LM434" s="544"/>
      <c r="LN434" s="544"/>
      <c r="LO434" s="544"/>
      <c r="LP434" s="544"/>
      <c r="LQ434" s="544"/>
      <c r="LR434" s="544"/>
      <c r="LS434" s="544"/>
      <c r="LT434" s="544"/>
      <c r="LU434" s="544"/>
      <c r="LV434" s="544"/>
      <c r="LW434" s="544"/>
      <c r="LX434" s="544"/>
      <c r="LY434" s="544"/>
      <c r="LZ434" s="544"/>
      <c r="MA434" s="544"/>
      <c r="MB434" s="544"/>
      <c r="MC434" s="544"/>
      <c r="MD434" s="544"/>
      <c r="ME434" s="544"/>
      <c r="MF434" s="544"/>
      <c r="MG434" s="544"/>
      <c r="MH434" s="544"/>
      <c r="MI434" s="544"/>
      <c r="MJ434" s="544"/>
      <c r="MK434" s="544"/>
      <c r="ML434" s="544"/>
      <c r="MM434" s="544"/>
      <c r="MN434" s="544"/>
      <c r="MO434" s="544"/>
      <c r="MP434" s="544"/>
      <c r="MQ434" s="544"/>
      <c r="MR434" s="544"/>
      <c r="MS434" s="544"/>
      <c r="MT434" s="544"/>
      <c r="MU434" s="544"/>
      <c r="MV434" s="544"/>
      <c r="MW434" s="544"/>
      <c r="MX434" s="544"/>
      <c r="MY434" s="544"/>
      <c r="MZ434" s="544"/>
      <c r="NA434" s="544"/>
      <c r="NB434" s="544"/>
      <c r="NC434" s="544"/>
      <c r="ND434" s="544"/>
      <c r="NE434" s="544"/>
      <c r="NF434" s="544"/>
      <c r="NG434" s="544"/>
      <c r="NH434" s="544"/>
      <c r="NI434" s="544"/>
      <c r="NJ434" s="544"/>
      <c r="NK434" s="544"/>
      <c r="NL434" s="544"/>
      <c r="NM434" s="544"/>
      <c r="NN434" s="544"/>
      <c r="NO434" s="544"/>
      <c r="NP434" s="544"/>
      <c r="NQ434" s="544"/>
      <c r="NR434" s="544"/>
      <c r="NS434" s="544"/>
      <c r="NT434" s="544"/>
      <c r="NU434" s="544"/>
      <c r="NV434" s="544"/>
      <c r="NW434" s="544"/>
      <c r="NX434" s="544"/>
      <c r="NY434" s="544"/>
      <c r="NZ434" s="544"/>
      <c r="OA434" s="544"/>
      <c r="OB434" s="544"/>
      <c r="OC434" s="544"/>
      <c r="OD434" s="544"/>
      <c r="OE434" s="544"/>
      <c r="OF434" s="544"/>
      <c r="OG434" s="544"/>
      <c r="OH434" s="544"/>
      <c r="OI434" s="544"/>
      <c r="OJ434" s="544"/>
      <c r="OK434" s="544"/>
      <c r="OL434" s="544"/>
      <c r="OM434" s="544"/>
      <c r="ON434" s="544"/>
      <c r="OO434" s="544"/>
      <c r="OP434" s="544"/>
      <c r="OQ434" s="544"/>
      <c r="OR434" s="544"/>
      <c r="OS434" s="544"/>
      <c r="OT434" s="544"/>
      <c r="OU434" s="544"/>
      <c r="OV434" s="544"/>
      <c r="OW434" s="544"/>
      <c r="OX434" s="544"/>
      <c r="OY434" s="544"/>
      <c r="OZ434" s="544"/>
      <c r="PA434" s="544"/>
      <c r="PB434" s="544"/>
      <c r="PC434" s="544"/>
      <c r="PD434" s="544"/>
      <c r="PE434" s="544"/>
      <c r="PF434" s="544"/>
      <c r="PG434" s="544"/>
      <c r="PH434" s="544"/>
      <c r="PI434" s="544"/>
      <c r="PJ434" s="544"/>
      <c r="PK434" s="544"/>
      <c r="PL434" s="544"/>
      <c r="PM434" s="544"/>
      <c r="PN434" s="544"/>
      <c r="PO434" s="544"/>
      <c r="PP434" s="544"/>
      <c r="PQ434" s="544"/>
      <c r="PR434" s="544"/>
      <c r="PS434" s="544"/>
      <c r="PT434" s="544"/>
      <c r="PU434" s="544"/>
      <c r="PV434" s="544"/>
      <c r="PW434" s="544"/>
      <c r="PX434" s="544"/>
      <c r="PY434" s="544"/>
      <c r="PZ434" s="544"/>
      <c r="QA434" s="544"/>
      <c r="QB434" s="544"/>
      <c r="QC434" s="544"/>
      <c r="QD434" s="544"/>
      <c r="QE434" s="544"/>
      <c r="QF434" s="544"/>
      <c r="QG434" s="544"/>
      <c r="QH434" s="544"/>
      <c r="QI434" s="544"/>
      <c r="QJ434" s="544"/>
      <c r="QK434" s="544"/>
      <c r="QL434" s="544"/>
      <c r="QM434" s="544"/>
      <c r="QN434" s="544"/>
      <c r="QO434" s="544"/>
      <c r="QP434" s="544"/>
      <c r="QQ434" s="544"/>
      <c r="QR434" s="544"/>
      <c r="QS434" s="544"/>
      <c r="QT434" s="544"/>
      <c r="QU434" s="544"/>
      <c r="QV434" s="544"/>
      <c r="QW434" s="544"/>
      <c r="QX434" s="544"/>
      <c r="QY434" s="544"/>
      <c r="QZ434" s="544"/>
      <c r="RA434" s="544"/>
      <c r="RB434" s="544"/>
      <c r="RC434" s="544"/>
      <c r="RD434" s="544"/>
      <c r="RE434" s="544"/>
      <c r="RF434" s="544"/>
      <c r="RG434" s="544"/>
      <c r="RH434" s="544"/>
      <c r="RI434" s="544"/>
      <c r="RJ434" s="544"/>
      <c r="RK434" s="544"/>
      <c r="RL434" s="544"/>
      <c r="RM434" s="544"/>
      <c r="RN434" s="544"/>
      <c r="RO434" s="544"/>
      <c r="RP434" s="544"/>
      <c r="RQ434" s="544"/>
      <c r="RR434" s="544"/>
      <c r="RS434" s="544"/>
      <c r="RT434" s="544"/>
      <c r="RU434" s="544"/>
      <c r="RV434" s="544"/>
      <c r="RW434" s="544"/>
      <c r="RX434" s="544"/>
      <c r="RY434" s="544"/>
      <c r="RZ434" s="544"/>
      <c r="SA434" s="544"/>
      <c r="SB434" s="544"/>
      <c r="SC434" s="544"/>
      <c r="SD434" s="544"/>
      <c r="SE434" s="544"/>
      <c r="SF434" s="544"/>
      <c r="SG434" s="544"/>
      <c r="SH434" s="544"/>
      <c r="SI434" s="544"/>
      <c r="SJ434" s="544"/>
      <c r="SK434" s="544"/>
      <c r="SL434" s="544"/>
      <c r="SM434" s="544"/>
      <c r="SN434" s="544"/>
      <c r="SO434" s="544"/>
      <c r="SP434" s="544"/>
      <c r="SQ434" s="544"/>
      <c r="SR434" s="544"/>
      <c r="SS434" s="544"/>
      <c r="ST434" s="544"/>
      <c r="SU434" s="544"/>
      <c r="SV434" s="544"/>
      <c r="SW434" s="544"/>
      <c r="SX434" s="544"/>
      <c r="SY434" s="544"/>
      <c r="SZ434" s="544"/>
      <c r="TA434" s="544"/>
      <c r="TB434" s="544"/>
      <c r="TC434" s="544"/>
      <c r="TD434" s="544"/>
      <c r="TE434" s="544"/>
      <c r="TF434" s="544"/>
      <c r="TG434" s="544"/>
      <c r="TH434" s="544"/>
      <c r="TI434" s="544"/>
      <c r="TJ434" s="544"/>
      <c r="TK434" s="544"/>
      <c r="TL434" s="544"/>
      <c r="TM434" s="544"/>
      <c r="TN434" s="544"/>
      <c r="TO434" s="544"/>
      <c r="TP434" s="544"/>
      <c r="TQ434" s="544"/>
      <c r="TR434" s="544"/>
      <c r="TS434" s="544"/>
      <c r="TT434" s="544"/>
      <c r="TU434" s="544"/>
      <c r="TV434" s="544"/>
      <c r="TW434" s="544"/>
      <c r="TX434" s="544"/>
      <c r="TY434" s="544"/>
      <c r="TZ434" s="544"/>
      <c r="UA434" s="544"/>
      <c r="UB434" s="544"/>
      <c r="UC434" s="544"/>
      <c r="UD434" s="544"/>
      <c r="UE434" s="544"/>
      <c r="UF434" s="544"/>
      <c r="UG434" s="544"/>
      <c r="UH434" s="544"/>
      <c r="UI434" s="544"/>
      <c r="UJ434" s="544"/>
      <c r="UK434" s="544"/>
      <c r="UL434" s="544"/>
      <c r="UM434" s="544"/>
      <c r="UN434" s="544"/>
      <c r="UO434" s="544"/>
      <c r="UP434" s="544"/>
      <c r="UQ434" s="544"/>
      <c r="UR434" s="544"/>
      <c r="US434" s="544"/>
      <c r="UT434" s="544"/>
      <c r="UU434" s="544"/>
      <c r="UV434" s="544"/>
      <c r="UW434" s="544"/>
      <c r="UX434" s="544"/>
      <c r="UY434" s="544"/>
      <c r="UZ434" s="544"/>
      <c r="VA434" s="544"/>
      <c r="VB434" s="544"/>
      <c r="VC434" s="544"/>
      <c r="VD434" s="544"/>
      <c r="VE434" s="544"/>
      <c r="VF434" s="544"/>
      <c r="VG434" s="544"/>
      <c r="VH434" s="544"/>
      <c r="VI434" s="544"/>
      <c r="VJ434" s="544"/>
      <c r="VK434" s="544"/>
      <c r="VL434" s="544"/>
      <c r="VM434" s="544"/>
      <c r="VN434" s="544"/>
      <c r="VO434" s="544"/>
      <c r="VP434" s="544"/>
      <c r="VQ434" s="544"/>
      <c r="VR434" s="544"/>
      <c r="VS434" s="544"/>
      <c r="VT434" s="544"/>
      <c r="VU434" s="544"/>
      <c r="VV434" s="544"/>
      <c r="VW434" s="544"/>
      <c r="VX434" s="544"/>
      <c r="VY434" s="544"/>
      <c r="VZ434" s="544"/>
      <c r="WA434" s="544"/>
      <c r="WB434" s="544"/>
      <c r="WC434" s="544"/>
      <c r="WD434" s="544"/>
      <c r="WE434" s="544"/>
      <c r="WF434" s="544"/>
      <c r="WG434" s="544"/>
      <c r="WH434" s="544"/>
      <c r="WI434" s="544"/>
      <c r="WJ434" s="544"/>
      <c r="WK434" s="544"/>
      <c r="WL434" s="544"/>
      <c r="WM434" s="544"/>
      <c r="WN434" s="544"/>
      <c r="WO434" s="544"/>
      <c r="WP434" s="544"/>
      <c r="WQ434" s="544"/>
      <c r="WR434" s="544"/>
      <c r="WS434" s="544"/>
      <c r="WT434" s="544"/>
      <c r="WU434" s="544"/>
      <c r="WV434" s="544"/>
      <c r="WW434" s="544"/>
      <c r="WX434" s="544"/>
      <c r="WY434" s="544"/>
      <c r="WZ434" s="544"/>
      <c r="XA434" s="544"/>
      <c r="XB434" s="544"/>
      <c r="XC434" s="544"/>
      <c r="XD434" s="544"/>
      <c r="XE434" s="544"/>
      <c r="XF434" s="544"/>
      <c r="XG434" s="544"/>
      <c r="XH434" s="544"/>
      <c r="XI434" s="544"/>
      <c r="XJ434" s="544"/>
      <c r="XK434" s="544"/>
      <c r="XL434" s="544"/>
      <c r="XM434" s="544"/>
      <c r="XN434" s="544"/>
      <c r="XO434" s="544"/>
      <c r="XP434" s="544"/>
      <c r="XQ434" s="544"/>
      <c r="XR434" s="544"/>
      <c r="XS434" s="544"/>
      <c r="XT434" s="544"/>
      <c r="XU434" s="544"/>
      <c r="XV434" s="544"/>
      <c r="XW434" s="544"/>
      <c r="XX434" s="544"/>
      <c r="XY434" s="544"/>
      <c r="XZ434" s="544"/>
      <c r="YA434" s="544"/>
      <c r="YB434" s="544"/>
      <c r="YC434" s="544"/>
      <c r="YD434" s="544"/>
      <c r="YE434" s="544"/>
      <c r="YF434" s="544"/>
      <c r="YG434" s="544"/>
      <c r="YH434" s="544"/>
      <c r="YI434" s="544"/>
      <c r="YJ434" s="544"/>
      <c r="YK434" s="544"/>
      <c r="YL434" s="544"/>
      <c r="YM434" s="544"/>
      <c r="YN434" s="544"/>
      <c r="YO434" s="544"/>
      <c r="YP434" s="544"/>
      <c r="YQ434" s="544"/>
      <c r="YR434" s="544"/>
      <c r="YS434" s="544"/>
      <c r="YT434" s="544"/>
      <c r="YU434" s="544"/>
      <c r="YV434" s="544"/>
      <c r="YW434" s="544"/>
      <c r="YX434" s="544"/>
      <c r="YY434" s="544"/>
      <c r="YZ434" s="544"/>
      <c r="ZA434" s="544"/>
      <c r="ZB434" s="544"/>
      <c r="ZC434" s="544"/>
      <c r="ZD434" s="544"/>
      <c r="ZE434" s="544"/>
      <c r="ZF434" s="544"/>
      <c r="ZG434" s="544"/>
      <c r="ZH434" s="544"/>
      <c r="ZI434" s="544"/>
      <c r="ZJ434" s="544"/>
      <c r="ZK434" s="544"/>
      <c r="ZL434" s="544"/>
      <c r="ZM434" s="544"/>
      <c r="ZN434" s="544"/>
      <c r="ZO434" s="544"/>
      <c r="ZP434" s="544"/>
      <c r="ZQ434" s="544"/>
      <c r="ZR434" s="544"/>
      <c r="ZS434" s="544"/>
      <c r="ZT434" s="544"/>
      <c r="ZU434" s="544"/>
      <c r="ZV434" s="544"/>
      <c r="ZW434" s="544"/>
      <c r="ZX434" s="544"/>
      <c r="ZY434" s="544"/>
      <c r="ZZ434" s="544"/>
      <c r="AAA434" s="544"/>
      <c r="AAB434" s="544"/>
      <c r="AAC434" s="544"/>
      <c r="AAD434" s="544"/>
      <c r="AAE434" s="544"/>
      <c r="AAF434" s="544"/>
      <c r="AAG434" s="544"/>
      <c r="AAH434" s="544"/>
      <c r="AAI434" s="544"/>
      <c r="AAJ434" s="544"/>
      <c r="AAK434" s="544"/>
      <c r="AAL434" s="544"/>
      <c r="AAM434" s="544"/>
      <c r="AAN434" s="544"/>
      <c r="AAO434" s="544"/>
      <c r="AAP434" s="544"/>
      <c r="AAQ434" s="544"/>
      <c r="AAR434" s="544"/>
      <c r="AAS434" s="544"/>
      <c r="AAT434" s="544"/>
      <c r="AAU434" s="544"/>
      <c r="AAV434" s="544"/>
      <c r="AAW434" s="544"/>
      <c r="AAX434" s="544"/>
      <c r="AAY434" s="544"/>
      <c r="AAZ434" s="544"/>
      <c r="ABA434" s="544"/>
      <c r="ABB434" s="544"/>
      <c r="ABC434" s="544"/>
      <c r="ABD434" s="544"/>
      <c r="ABE434" s="544"/>
      <c r="ABF434" s="544"/>
      <c r="ABG434" s="544"/>
      <c r="ABH434" s="544"/>
      <c r="ABI434" s="544"/>
      <c r="ABJ434" s="544"/>
      <c r="ABK434" s="544"/>
      <c r="ABL434" s="544"/>
      <c r="ABM434" s="544"/>
      <c r="ABN434" s="544"/>
      <c r="ABO434" s="544"/>
      <c r="ABP434" s="544"/>
      <c r="ABQ434" s="544"/>
      <c r="ABR434" s="544"/>
      <c r="ABS434" s="544"/>
      <c r="ABT434" s="544"/>
      <c r="ABU434" s="544"/>
      <c r="ABV434" s="544"/>
      <c r="ABW434" s="544"/>
      <c r="ABX434" s="544"/>
      <c r="ABY434" s="544"/>
      <c r="ABZ434" s="544"/>
      <c r="ACA434" s="544"/>
      <c r="ACB434" s="544"/>
      <c r="ACC434" s="544"/>
      <c r="ACD434" s="544"/>
      <c r="ACE434" s="544"/>
      <c r="ACF434" s="544"/>
      <c r="ACG434" s="544"/>
      <c r="ACH434" s="544"/>
      <c r="ACI434" s="544"/>
      <c r="ACJ434" s="544"/>
      <c r="ACK434" s="544"/>
      <c r="ACL434" s="544"/>
      <c r="ACM434" s="544"/>
      <c r="ACN434" s="544"/>
      <c r="ACO434" s="544"/>
      <c r="ACP434" s="544"/>
      <c r="ACQ434" s="544"/>
      <c r="ACR434" s="544"/>
      <c r="ACS434" s="544"/>
      <c r="ACT434" s="544"/>
      <c r="ACU434" s="544"/>
      <c r="ACV434" s="544"/>
      <c r="ACW434" s="544"/>
      <c r="ACX434" s="544"/>
      <c r="ACY434" s="544"/>
      <c r="ACZ434" s="544"/>
      <c r="ADA434" s="544"/>
      <c r="ADB434" s="544"/>
      <c r="ADC434" s="544"/>
      <c r="ADD434" s="544"/>
      <c r="ADE434" s="544"/>
      <c r="ADF434" s="544"/>
      <c r="ADG434" s="544"/>
      <c r="ADH434" s="544"/>
      <c r="ADI434" s="544"/>
      <c r="ADJ434" s="544"/>
      <c r="ADK434" s="544"/>
      <c r="ADL434" s="544"/>
      <c r="ADM434" s="544"/>
      <c r="ADN434" s="544"/>
      <c r="ADO434" s="544"/>
      <c r="ADP434" s="544"/>
      <c r="ADQ434" s="544"/>
      <c r="ADR434" s="544"/>
      <c r="ADS434" s="544"/>
      <c r="ADT434" s="544"/>
      <c r="ADU434" s="544"/>
      <c r="ADV434" s="544"/>
      <c r="ADW434" s="544"/>
      <c r="ADX434" s="544"/>
      <c r="ADY434" s="544"/>
      <c r="ADZ434" s="544"/>
      <c r="AEA434" s="544"/>
      <c r="AEB434" s="544"/>
      <c r="AEC434" s="544"/>
      <c r="AED434" s="544"/>
      <c r="AEE434" s="544"/>
      <c r="AEF434" s="544"/>
      <c r="AEG434" s="544"/>
      <c r="AEH434" s="544"/>
      <c r="AEI434" s="544"/>
      <c r="AEJ434" s="544"/>
      <c r="AEK434" s="544"/>
      <c r="AEL434" s="544"/>
      <c r="AEM434" s="544"/>
      <c r="AEN434" s="544"/>
      <c r="AEO434" s="544"/>
      <c r="AEP434" s="544"/>
      <c r="AEQ434" s="544"/>
      <c r="AER434" s="544"/>
      <c r="AES434" s="544"/>
      <c r="AET434" s="544"/>
      <c r="AEU434" s="544"/>
      <c r="AEV434" s="544"/>
      <c r="AEW434" s="544"/>
      <c r="AEX434" s="544"/>
      <c r="AEY434" s="544"/>
      <c r="AEZ434" s="544"/>
      <c r="AFA434" s="544"/>
      <c r="AFB434" s="544"/>
      <c r="AFC434" s="544"/>
      <c r="AFD434" s="544"/>
      <c r="AFE434" s="544"/>
      <c r="AFF434" s="544"/>
      <c r="AFG434" s="544"/>
      <c r="AFH434" s="544"/>
      <c r="AFI434" s="544"/>
      <c r="AFJ434" s="544"/>
      <c r="AFK434" s="544"/>
      <c r="AFL434" s="544"/>
      <c r="AFM434" s="544"/>
      <c r="AFN434" s="544"/>
      <c r="AFO434" s="544"/>
      <c r="AFP434" s="544"/>
      <c r="AFQ434" s="544"/>
      <c r="AFR434" s="544"/>
      <c r="AFS434" s="544"/>
      <c r="AFT434" s="544"/>
      <c r="AFU434" s="544"/>
      <c r="AFV434" s="544"/>
      <c r="AFW434" s="544"/>
      <c r="AFX434" s="544"/>
      <c r="AFY434" s="544"/>
      <c r="AFZ434" s="544"/>
      <c r="AGA434" s="544"/>
      <c r="AGB434" s="544"/>
      <c r="AGC434" s="544"/>
      <c r="AGD434" s="544"/>
      <c r="AGE434" s="544"/>
      <c r="AGF434" s="544"/>
      <c r="AGG434" s="544"/>
      <c r="AGH434" s="544"/>
      <c r="AGI434" s="544"/>
      <c r="AGJ434" s="544"/>
      <c r="AGK434" s="544"/>
      <c r="AGL434" s="544"/>
      <c r="AGM434" s="544"/>
      <c r="AGN434" s="544"/>
      <c r="AGO434" s="544"/>
      <c r="AGP434" s="544"/>
      <c r="AGQ434" s="544"/>
      <c r="AGR434" s="544"/>
      <c r="AGS434" s="544"/>
      <c r="AGT434" s="544"/>
      <c r="AGU434" s="544"/>
      <c r="AGV434" s="544"/>
      <c r="AGW434" s="544"/>
      <c r="AGX434" s="544"/>
      <c r="AGY434" s="544"/>
      <c r="AGZ434" s="544"/>
      <c r="AHA434" s="544"/>
      <c r="AHB434" s="544"/>
      <c r="AHC434" s="544"/>
      <c r="AHD434" s="544"/>
      <c r="AHE434" s="544"/>
      <c r="AHF434" s="544"/>
      <c r="AHG434" s="544"/>
      <c r="AHH434" s="544"/>
      <c r="AHI434" s="544"/>
      <c r="AHJ434" s="544"/>
      <c r="AHK434" s="544"/>
      <c r="AHL434" s="544"/>
      <c r="AHM434" s="544"/>
      <c r="AHN434" s="544"/>
      <c r="AHO434" s="544"/>
      <c r="AHP434" s="544"/>
      <c r="AHQ434" s="544"/>
      <c r="AHR434" s="544"/>
      <c r="AHS434" s="544"/>
      <c r="AHT434" s="544"/>
      <c r="AHU434" s="544"/>
      <c r="AHV434" s="544"/>
      <c r="AHW434" s="544"/>
      <c r="AHX434" s="544"/>
      <c r="AHY434" s="544"/>
      <c r="AHZ434" s="544"/>
      <c r="AIA434" s="544"/>
      <c r="AIB434" s="544"/>
      <c r="AIC434" s="544"/>
      <c r="AID434" s="544"/>
      <c r="AIE434" s="544"/>
      <c r="AIF434" s="544"/>
      <c r="AIG434" s="544"/>
      <c r="AIH434" s="544"/>
      <c r="AII434" s="544"/>
      <c r="AIJ434" s="544"/>
      <c r="AIK434" s="544"/>
      <c r="AIL434" s="544"/>
      <c r="AIM434" s="544"/>
      <c r="AIN434" s="544"/>
      <c r="AIO434" s="544"/>
      <c r="AIP434" s="544"/>
      <c r="AIQ434" s="544"/>
      <c r="AIR434" s="544"/>
      <c r="AIS434" s="544"/>
      <c r="AIT434" s="544"/>
      <c r="AIU434" s="544"/>
      <c r="AIV434" s="544"/>
      <c r="AIW434" s="544"/>
      <c r="AIX434" s="544"/>
      <c r="AIY434" s="544"/>
      <c r="AIZ434" s="544"/>
      <c r="AJA434" s="544"/>
      <c r="AJB434" s="544"/>
      <c r="AJC434" s="544"/>
      <c r="AJD434" s="544"/>
      <c r="AJE434" s="544"/>
      <c r="AJF434" s="544"/>
      <c r="AJG434" s="544"/>
      <c r="AJH434" s="544"/>
      <c r="AJI434" s="544"/>
      <c r="AJJ434" s="544"/>
      <c r="AJK434" s="544"/>
      <c r="AJL434" s="544"/>
      <c r="AJM434" s="544"/>
      <c r="AJN434" s="544"/>
      <c r="AJO434" s="544"/>
      <c r="AJP434" s="544"/>
      <c r="AJQ434" s="544"/>
      <c r="AJR434" s="544"/>
      <c r="AJS434" s="544"/>
      <c r="AJT434" s="544"/>
      <c r="AJU434" s="544"/>
      <c r="AJV434" s="544"/>
      <c r="AJW434" s="544"/>
      <c r="AJX434" s="544"/>
      <c r="AJY434" s="544"/>
      <c r="AJZ434" s="544"/>
      <c r="AKA434" s="544"/>
      <c r="AKB434" s="544"/>
      <c r="AKC434" s="544"/>
      <c r="AKD434" s="544"/>
      <c r="AKE434" s="544"/>
      <c r="AKF434" s="544"/>
      <c r="AKG434" s="544"/>
      <c r="AKH434" s="544"/>
      <c r="AKI434" s="544"/>
      <c r="AKJ434" s="544"/>
      <c r="AKK434" s="544"/>
      <c r="AKL434" s="544"/>
      <c r="AKM434" s="544"/>
      <c r="AKN434" s="544"/>
      <c r="AKO434" s="544"/>
      <c r="AKP434" s="544"/>
      <c r="AKQ434" s="544"/>
      <c r="AKR434" s="544"/>
      <c r="AKS434" s="544"/>
      <c r="AKT434" s="544"/>
      <c r="AKU434" s="544"/>
      <c r="AKV434" s="544"/>
      <c r="AKW434" s="544"/>
      <c r="AKX434" s="544"/>
      <c r="AKY434" s="544"/>
      <c r="AKZ434" s="544"/>
      <c r="ALA434" s="544"/>
      <c r="ALB434" s="544"/>
      <c r="ALC434" s="544"/>
      <c r="ALD434" s="544"/>
      <c r="ALE434" s="544"/>
      <c r="ALF434" s="544"/>
      <c r="ALG434" s="544"/>
      <c r="ALH434" s="544"/>
      <c r="ALI434" s="544"/>
      <c r="ALJ434" s="544"/>
      <c r="ALK434" s="544"/>
      <c r="ALL434" s="544"/>
      <c r="ALM434" s="544"/>
      <c r="ALN434" s="544"/>
      <c r="ALO434" s="544"/>
      <c r="ALP434" s="544"/>
      <c r="ALQ434" s="544"/>
      <c r="ALR434" s="544"/>
      <c r="ALS434" s="544"/>
      <c r="ALT434" s="544"/>
      <c r="ALU434" s="544"/>
      <c r="ALV434" s="544"/>
      <c r="ALW434" s="544"/>
      <c r="ALX434" s="544"/>
      <c r="ALY434" s="544"/>
      <c r="ALZ434" s="544"/>
      <c r="AMA434" s="544"/>
      <c r="AMB434" s="544"/>
      <c r="AMC434" s="544"/>
      <c r="AMD434" s="544"/>
      <c r="AME434" s="544"/>
      <c r="AMF434" s="544"/>
      <c r="AMG434" s="544"/>
      <c r="AMH434" s="544"/>
      <c r="AMI434" s="544"/>
      <c r="AMJ434" s="544"/>
      <c r="AMK434" s="544"/>
      <c r="AML434" s="544"/>
      <c r="AMM434" s="544"/>
      <c r="AMN434" s="544"/>
      <c r="AMO434" s="544"/>
      <c r="AMP434" s="544"/>
      <c r="AMQ434" s="544"/>
      <c r="AMR434" s="544"/>
      <c r="AMS434" s="544"/>
      <c r="AMT434" s="544"/>
      <c r="AMU434" s="544"/>
      <c r="AMV434" s="544"/>
      <c r="AMW434" s="544"/>
      <c r="AMX434" s="544"/>
      <c r="AMY434" s="544"/>
      <c r="AMZ434" s="544"/>
      <c r="ANA434" s="544"/>
      <c r="ANB434" s="544"/>
      <c r="ANC434" s="544"/>
      <c r="AND434" s="544"/>
      <c r="ANE434" s="544"/>
      <c r="ANF434" s="544"/>
      <c r="ANG434" s="544"/>
      <c r="ANH434" s="544"/>
      <c r="ANI434" s="544"/>
      <c r="ANJ434" s="544"/>
      <c r="ANK434" s="544"/>
      <c r="ANL434" s="544"/>
      <c r="ANM434" s="544"/>
      <c r="ANN434" s="544"/>
      <c r="ANO434" s="544"/>
      <c r="ANP434" s="544"/>
      <c r="ANQ434" s="544"/>
      <c r="ANR434" s="544"/>
      <c r="ANS434" s="544"/>
      <c r="ANT434" s="544"/>
      <c r="ANU434" s="544"/>
      <c r="ANV434" s="544"/>
      <c r="ANW434" s="544"/>
      <c r="ANX434" s="544"/>
      <c r="ANY434" s="544"/>
      <c r="ANZ434" s="544"/>
      <c r="AOA434" s="544"/>
      <c r="AOB434" s="544"/>
      <c r="AOC434" s="544"/>
      <c r="AOD434" s="544"/>
      <c r="AOE434" s="544"/>
      <c r="AOF434" s="544"/>
      <c r="AOG434" s="544"/>
      <c r="AOH434" s="544"/>
      <c r="AOI434" s="544"/>
      <c r="AOJ434" s="544"/>
      <c r="AOK434" s="544"/>
      <c r="AOL434" s="544"/>
      <c r="AOM434" s="544"/>
      <c r="AON434" s="544"/>
      <c r="AOO434" s="544"/>
      <c r="AOP434" s="544"/>
      <c r="AOQ434" s="544"/>
      <c r="AOR434" s="544"/>
      <c r="AOS434" s="544"/>
      <c r="AOT434" s="544"/>
      <c r="AOU434" s="544"/>
      <c r="AOV434" s="544"/>
      <c r="AOW434" s="544"/>
      <c r="AOX434" s="544"/>
      <c r="AOY434" s="544"/>
      <c r="AOZ434" s="544"/>
      <c r="APA434" s="544"/>
      <c r="APB434" s="544"/>
      <c r="APC434" s="544"/>
      <c r="APD434" s="544"/>
      <c r="APE434" s="544"/>
      <c r="APF434" s="544"/>
      <c r="APG434" s="544"/>
      <c r="APH434" s="544"/>
      <c r="API434" s="544"/>
      <c r="APJ434" s="544"/>
      <c r="APK434" s="544"/>
      <c r="APL434" s="544"/>
      <c r="APM434" s="544"/>
      <c r="APN434" s="544"/>
      <c r="APO434" s="544"/>
      <c r="APP434" s="544"/>
    </row>
    <row r="435" spans="1:1108" s="88" customFormat="1">
      <c r="A435" s="135"/>
      <c r="C435" s="472"/>
      <c r="D435" s="73"/>
      <c r="E435" s="73"/>
      <c r="F435" s="264"/>
      <c r="G435" s="73"/>
      <c r="H435" s="73"/>
      <c r="I435" s="73"/>
      <c r="J435" s="565"/>
      <c r="K435" s="565"/>
      <c r="L435" s="490"/>
      <c r="M435" s="490"/>
      <c r="N435" s="477"/>
      <c r="O435" s="478"/>
      <c r="P435" s="479"/>
      <c r="Q435" s="479"/>
      <c r="R435" s="479"/>
      <c r="S435" s="479"/>
      <c r="T435" s="479"/>
      <c r="U435" s="479"/>
      <c r="V435" s="479"/>
      <c r="W435" s="479"/>
      <c r="X435" s="479"/>
      <c r="Y435" s="479"/>
      <c r="Z435" s="479"/>
      <c r="AA435" s="479"/>
      <c r="AB435" s="479"/>
      <c r="AC435" s="479"/>
      <c r="AD435" s="479"/>
      <c r="AE435" s="479"/>
      <c r="AF435" s="479"/>
      <c r="AG435" s="483"/>
      <c r="AH435" s="483"/>
      <c r="AI435" s="479"/>
      <c r="AJ435" s="483"/>
      <c r="AK435" s="483"/>
      <c r="AL435" s="478"/>
      <c r="AM435" s="483"/>
      <c r="AN435" s="483"/>
      <c r="AO435" s="485"/>
      <c r="AP435" s="566"/>
      <c r="AQ435" s="485"/>
      <c r="AR435" s="485"/>
      <c r="AS435" s="485"/>
      <c r="AT435" s="477"/>
      <c r="AU435" s="477"/>
      <c r="AV435" s="477"/>
      <c r="AW435" s="477"/>
      <c r="AX435" s="477"/>
      <c r="AY435" s="477"/>
      <c r="AZ435" s="477"/>
      <c r="BA435" s="477"/>
      <c r="BB435" s="472"/>
      <c r="BC435" s="477"/>
      <c r="BD435" s="477"/>
      <c r="BE435" s="477"/>
      <c r="BF435" s="477"/>
      <c r="BG435" s="477"/>
      <c r="BH435" s="477"/>
      <c r="BI435" s="477"/>
      <c r="BJ435" s="477"/>
      <c r="BK435" s="477"/>
      <c r="BL435" s="477"/>
      <c r="BM435" s="477"/>
      <c r="BN435" s="477"/>
      <c r="BO435" s="477"/>
      <c r="BP435" s="477"/>
      <c r="BQ435" s="477"/>
      <c r="BR435" s="477"/>
      <c r="BS435" s="477"/>
      <c r="BT435" s="477"/>
      <c r="BU435" s="477"/>
      <c r="BV435" s="477"/>
      <c r="BW435" s="477"/>
      <c r="BX435" s="477"/>
      <c r="BY435" s="477"/>
      <c r="BZ435" s="477"/>
      <c r="CA435" s="477"/>
      <c r="CB435" s="477"/>
      <c r="CC435" s="477"/>
      <c r="CD435" s="477"/>
      <c r="CE435" s="477"/>
      <c r="CF435" s="477"/>
      <c r="CG435" s="477"/>
      <c r="CH435" s="477"/>
      <c r="CI435" s="477"/>
      <c r="CJ435" s="477"/>
      <c r="CK435" s="477"/>
      <c r="CL435" s="477"/>
      <c r="CM435" s="477"/>
      <c r="CN435" s="477"/>
      <c r="CO435" s="477"/>
      <c r="CP435" s="477"/>
      <c r="CQ435" s="477"/>
      <c r="CR435" s="477"/>
      <c r="CS435" s="477"/>
      <c r="CT435" s="477"/>
      <c r="CU435" s="477"/>
      <c r="CV435" s="477"/>
      <c r="CW435" s="477"/>
      <c r="CX435" s="477"/>
      <c r="CY435" s="477"/>
      <c r="CZ435" s="477"/>
      <c r="DA435" s="477"/>
      <c r="DB435" s="477"/>
      <c r="DC435" s="477"/>
      <c r="DD435" s="477"/>
      <c r="DE435" s="477"/>
      <c r="DF435" s="488"/>
      <c r="DG435" s="477"/>
      <c r="DH435" s="477"/>
      <c r="DI435" s="477"/>
      <c r="DJ435" s="477"/>
      <c r="DK435" s="477"/>
      <c r="DL435" s="477"/>
      <c r="DM435" s="477"/>
      <c r="DN435" s="489"/>
      <c r="DO435" s="489"/>
      <c r="DP435" s="490"/>
      <c r="DQ435" s="490"/>
      <c r="DR435" s="491"/>
      <c r="DS435" s="476"/>
      <c r="DT435" s="476"/>
      <c r="DV435" s="492"/>
      <c r="DW435" s="492"/>
      <c r="DX435" s="492"/>
      <c r="DY435" s="492"/>
      <c r="DZ435" s="492"/>
      <c r="EA435" s="492"/>
      <c r="EB435" s="492"/>
      <c r="EE435" s="477"/>
      <c r="EF435" s="477"/>
      <c r="EG435" s="477"/>
      <c r="EH435" s="477"/>
      <c r="EI435" s="477"/>
      <c r="EJ435" s="477"/>
      <c r="EK435" s="477"/>
      <c r="EL435" s="477"/>
      <c r="EM435" s="477"/>
      <c r="EN435" s="477"/>
      <c r="EO435" s="477"/>
      <c r="EP435" s="477"/>
      <c r="EQ435" s="477"/>
      <c r="ER435" s="477"/>
      <c r="ES435" s="477"/>
      <c r="ET435" s="477"/>
      <c r="EU435" s="493"/>
      <c r="EV435" s="494"/>
      <c r="EW435" s="494"/>
      <c r="EX435" s="495"/>
      <c r="EY435" s="494"/>
      <c r="EZ435" s="494"/>
      <c r="FA435" s="494"/>
      <c r="FB435" s="494"/>
      <c r="FC435" s="494"/>
    </row>
    <row r="436" spans="1:1108" s="88" customFormat="1">
      <c r="A436" s="135"/>
      <c r="C436" s="472"/>
      <c r="D436" s="73"/>
      <c r="E436" s="73"/>
      <c r="F436" s="264"/>
      <c r="G436" s="73"/>
      <c r="H436" s="73"/>
      <c r="I436" s="73"/>
      <c r="J436" s="565"/>
      <c r="K436" s="565"/>
      <c r="L436" s="490"/>
      <c r="M436" s="490"/>
      <c r="N436" s="477"/>
      <c r="O436" s="478"/>
      <c r="P436" s="479"/>
      <c r="Q436" s="479"/>
      <c r="R436" s="479"/>
      <c r="S436" s="479"/>
      <c r="T436" s="479"/>
      <c r="U436" s="479"/>
      <c r="V436" s="479"/>
      <c r="W436" s="479"/>
      <c r="X436" s="479"/>
      <c r="Y436" s="479"/>
      <c r="Z436" s="479"/>
      <c r="AA436" s="479"/>
      <c r="AB436" s="479"/>
      <c r="AC436" s="479"/>
      <c r="AD436" s="479"/>
      <c r="AE436" s="479"/>
      <c r="AF436" s="479"/>
      <c r="AG436" s="483"/>
      <c r="AH436" s="483"/>
      <c r="AI436" s="479"/>
      <c r="AJ436" s="483"/>
      <c r="AK436" s="483"/>
      <c r="AL436" s="478"/>
      <c r="AM436" s="483"/>
      <c r="AN436" s="483"/>
      <c r="AO436" s="485"/>
      <c r="AP436" s="566"/>
      <c r="AQ436" s="485"/>
      <c r="AR436" s="485"/>
      <c r="AS436" s="485"/>
      <c r="AT436" s="477"/>
      <c r="AU436" s="477"/>
      <c r="AV436" s="477"/>
      <c r="AW436" s="477"/>
      <c r="AX436" s="477"/>
      <c r="AY436" s="477"/>
      <c r="AZ436" s="477"/>
      <c r="BA436" s="477"/>
      <c r="BB436" s="472"/>
      <c r="BC436" s="477"/>
      <c r="BD436" s="477"/>
      <c r="BE436" s="477"/>
      <c r="BF436" s="477"/>
      <c r="BG436" s="477"/>
      <c r="BH436" s="477"/>
      <c r="BI436" s="477"/>
      <c r="BJ436" s="477"/>
      <c r="BK436" s="477"/>
      <c r="BL436" s="477"/>
      <c r="BM436" s="477"/>
      <c r="BN436" s="477"/>
      <c r="BO436" s="477"/>
      <c r="BP436" s="477"/>
      <c r="BQ436" s="477"/>
      <c r="BR436" s="477"/>
      <c r="BS436" s="477"/>
      <c r="BT436" s="477"/>
      <c r="BU436" s="477"/>
      <c r="BV436" s="477"/>
      <c r="BW436" s="477"/>
      <c r="BX436" s="477"/>
      <c r="BY436" s="477"/>
      <c r="BZ436" s="477"/>
      <c r="CA436" s="477"/>
      <c r="CB436" s="477"/>
      <c r="CC436" s="477"/>
      <c r="CD436" s="477"/>
      <c r="CE436" s="477"/>
      <c r="CF436" s="477"/>
      <c r="CG436" s="477"/>
      <c r="CH436" s="477"/>
      <c r="CI436" s="477"/>
      <c r="CJ436" s="477"/>
      <c r="CK436" s="477"/>
      <c r="CL436" s="477"/>
      <c r="CM436" s="477"/>
      <c r="CN436" s="477"/>
      <c r="CO436" s="477"/>
      <c r="CP436" s="477"/>
      <c r="CQ436" s="477"/>
      <c r="CR436" s="477"/>
      <c r="CS436" s="477"/>
      <c r="CT436" s="477"/>
      <c r="CU436" s="477"/>
      <c r="CV436" s="477"/>
      <c r="CW436" s="477"/>
      <c r="CX436" s="477"/>
      <c r="CY436" s="477"/>
      <c r="CZ436" s="477"/>
      <c r="DA436" s="477"/>
      <c r="DB436" s="477"/>
      <c r="DC436" s="477"/>
      <c r="DD436" s="477"/>
      <c r="DE436" s="477"/>
      <c r="DF436" s="488"/>
      <c r="DG436" s="477"/>
      <c r="DH436" s="477"/>
      <c r="DI436" s="477"/>
      <c r="DJ436" s="477"/>
      <c r="DK436" s="477"/>
      <c r="DL436" s="477"/>
      <c r="DM436" s="477"/>
      <c r="DN436" s="489"/>
      <c r="DO436" s="489"/>
      <c r="DP436" s="490"/>
      <c r="DQ436" s="490"/>
      <c r="DR436" s="491"/>
      <c r="DS436" s="476"/>
      <c r="DT436" s="476"/>
      <c r="DV436" s="492"/>
      <c r="DW436" s="492"/>
      <c r="DX436" s="492"/>
      <c r="DY436" s="492"/>
      <c r="DZ436" s="492"/>
      <c r="EA436" s="492"/>
      <c r="EB436" s="492"/>
      <c r="EE436" s="477"/>
      <c r="EF436" s="477"/>
      <c r="EG436" s="477"/>
      <c r="EH436" s="477"/>
      <c r="EI436" s="477"/>
      <c r="EJ436" s="477"/>
      <c r="EK436" s="477"/>
      <c r="EL436" s="477"/>
      <c r="EM436" s="477"/>
      <c r="EN436" s="477"/>
      <c r="EO436" s="477"/>
      <c r="EP436" s="477"/>
      <c r="EQ436" s="477"/>
      <c r="ER436" s="477"/>
      <c r="ES436" s="477"/>
      <c r="ET436" s="477"/>
      <c r="EU436" s="493"/>
      <c r="EV436" s="494"/>
      <c r="EW436" s="494"/>
      <c r="EX436" s="495"/>
      <c r="EY436" s="494"/>
      <c r="EZ436" s="494"/>
      <c r="FA436" s="494"/>
      <c r="FB436" s="494"/>
      <c r="FC436" s="494"/>
    </row>
    <row r="437" spans="1:1108" s="88" customFormat="1">
      <c r="A437" s="135"/>
      <c r="C437" s="472"/>
      <c r="D437" s="73"/>
      <c r="E437" s="73"/>
      <c r="F437" s="264"/>
      <c r="G437" s="73"/>
      <c r="H437" s="73"/>
      <c r="I437" s="73"/>
      <c r="J437" s="567"/>
      <c r="K437" s="567"/>
      <c r="L437" s="489"/>
      <c r="M437" s="489"/>
      <c r="N437" s="477"/>
      <c r="O437" s="478"/>
      <c r="P437" s="479"/>
      <c r="Q437" s="479"/>
      <c r="R437" s="479"/>
      <c r="S437" s="479"/>
      <c r="T437" s="479"/>
      <c r="U437" s="479"/>
      <c r="V437" s="479"/>
      <c r="W437" s="479"/>
      <c r="X437" s="479"/>
      <c r="Y437" s="479"/>
      <c r="Z437" s="479"/>
      <c r="AA437" s="479"/>
      <c r="AB437" s="479"/>
      <c r="AC437" s="479"/>
      <c r="AD437" s="479"/>
      <c r="AE437" s="479"/>
      <c r="AF437" s="479"/>
      <c r="AG437" s="483"/>
      <c r="AH437" s="483"/>
      <c r="AI437" s="479"/>
      <c r="AJ437" s="483"/>
      <c r="AK437" s="483"/>
      <c r="AL437" s="478"/>
      <c r="AM437" s="483"/>
      <c r="AN437" s="483"/>
      <c r="AO437" s="485"/>
      <c r="AP437" s="568"/>
      <c r="AQ437" s="485"/>
      <c r="AR437" s="485"/>
      <c r="AS437" s="485"/>
      <c r="AT437" s="477"/>
      <c r="AU437" s="477"/>
      <c r="AV437" s="477"/>
      <c r="AW437" s="477"/>
      <c r="AX437" s="477"/>
      <c r="AY437" s="477"/>
      <c r="AZ437" s="477"/>
      <c r="BA437" s="477"/>
      <c r="BB437" s="472"/>
      <c r="BC437" s="477"/>
      <c r="BD437" s="477"/>
      <c r="BE437" s="477"/>
      <c r="BF437" s="477"/>
      <c r="BG437" s="477"/>
      <c r="BH437" s="477"/>
      <c r="BI437" s="477"/>
      <c r="BJ437" s="477"/>
      <c r="BK437" s="477"/>
      <c r="BL437" s="477"/>
      <c r="BM437" s="477"/>
      <c r="BN437" s="477"/>
      <c r="BO437" s="477"/>
      <c r="BP437" s="477"/>
      <c r="BQ437" s="477"/>
      <c r="BR437" s="477"/>
      <c r="BS437" s="477"/>
      <c r="BT437" s="477"/>
      <c r="BU437" s="477"/>
      <c r="BV437" s="477"/>
      <c r="BW437" s="501"/>
      <c r="BX437" s="501"/>
      <c r="BY437" s="477"/>
      <c r="BZ437" s="477"/>
      <c r="CA437" s="477"/>
      <c r="CB437" s="477"/>
      <c r="CC437" s="477"/>
      <c r="CD437" s="477"/>
      <c r="CE437" s="477"/>
      <c r="CF437" s="477"/>
      <c r="CG437" s="477"/>
      <c r="CH437" s="477"/>
      <c r="CI437" s="477"/>
      <c r="CJ437" s="477"/>
      <c r="CK437" s="477"/>
      <c r="CL437" s="477"/>
      <c r="CM437" s="477"/>
      <c r="CN437" s="477"/>
      <c r="CO437" s="477"/>
      <c r="CP437" s="477"/>
      <c r="CQ437" s="477"/>
      <c r="CR437" s="477"/>
      <c r="CS437" s="477"/>
      <c r="CT437" s="477"/>
      <c r="CU437" s="477"/>
      <c r="CV437" s="477"/>
      <c r="CW437" s="477"/>
      <c r="CX437" s="477"/>
      <c r="CY437" s="477"/>
      <c r="CZ437" s="477"/>
      <c r="DA437" s="477"/>
      <c r="DB437" s="477"/>
      <c r="DC437" s="477"/>
      <c r="DD437" s="477"/>
      <c r="DE437" s="477"/>
      <c r="DF437" s="488"/>
      <c r="DG437" s="477"/>
      <c r="DH437" s="477"/>
      <c r="DI437" s="477"/>
      <c r="DJ437" s="477"/>
      <c r="DK437" s="501"/>
      <c r="DL437" s="501"/>
      <c r="DM437" s="477"/>
      <c r="DN437" s="489"/>
      <c r="DO437" s="489"/>
      <c r="DP437" s="490"/>
      <c r="DQ437" s="490"/>
      <c r="DR437" s="569"/>
      <c r="DS437" s="476"/>
      <c r="DT437" s="476"/>
      <c r="DV437" s="492"/>
      <c r="DW437" s="492"/>
      <c r="DX437" s="492"/>
      <c r="DY437" s="492"/>
      <c r="DZ437" s="492"/>
      <c r="EA437" s="492"/>
      <c r="EB437" s="492"/>
      <c r="EE437" s="477"/>
      <c r="EF437" s="477"/>
      <c r="EG437" s="477"/>
      <c r="EH437" s="477"/>
      <c r="EI437" s="477"/>
      <c r="EJ437" s="477"/>
      <c r="EK437" s="477"/>
      <c r="EL437" s="477"/>
      <c r="EM437" s="477"/>
      <c r="EN437" s="477"/>
      <c r="EO437" s="477"/>
      <c r="EP437" s="477"/>
      <c r="EQ437" s="477"/>
      <c r="ER437" s="477"/>
      <c r="ES437" s="477"/>
      <c r="ET437" s="477"/>
      <c r="EU437" s="493"/>
      <c r="EV437" s="494"/>
      <c r="EW437" s="494"/>
      <c r="EX437" s="495"/>
      <c r="EY437" s="494"/>
      <c r="EZ437" s="494"/>
      <c r="FA437" s="494"/>
      <c r="FB437" s="494"/>
      <c r="FC437" s="494"/>
      <c r="FJ437" s="514"/>
      <c r="FK437" s="514"/>
      <c r="FL437" s="514"/>
      <c r="FM437" s="514"/>
      <c r="FN437" s="514"/>
      <c r="FO437" s="514"/>
      <c r="FP437" s="514"/>
      <c r="FQ437" s="514"/>
      <c r="FR437" s="514"/>
      <c r="FS437" s="514"/>
      <c r="FT437" s="514"/>
      <c r="FU437" s="514"/>
      <c r="FV437" s="514"/>
      <c r="FW437" s="514"/>
      <c r="FX437" s="514"/>
      <c r="FY437" s="514"/>
      <c r="FZ437" s="514"/>
      <c r="GA437" s="514"/>
      <c r="GB437" s="514"/>
      <c r="GC437" s="514"/>
      <c r="GD437" s="514"/>
      <c r="GE437" s="514"/>
      <c r="GF437" s="514"/>
      <c r="GG437" s="514"/>
      <c r="GH437" s="514"/>
      <c r="GI437" s="514"/>
      <c r="GJ437" s="514"/>
      <c r="GK437" s="514"/>
      <c r="GL437" s="514"/>
      <c r="GM437" s="514"/>
      <c r="GN437" s="514"/>
      <c r="GO437" s="514"/>
      <c r="GP437" s="514"/>
      <c r="GQ437" s="514"/>
      <c r="GR437" s="514"/>
      <c r="GS437" s="514"/>
      <c r="GT437" s="514"/>
      <c r="GU437" s="514"/>
      <c r="GV437" s="514"/>
      <c r="GW437" s="514"/>
      <c r="GX437" s="514"/>
      <c r="GY437" s="514"/>
      <c r="GZ437" s="514"/>
      <c r="HA437" s="514"/>
      <c r="HB437" s="514"/>
      <c r="HC437" s="514"/>
      <c r="HD437" s="514"/>
      <c r="HE437" s="514"/>
      <c r="HF437" s="514"/>
      <c r="HG437" s="514"/>
      <c r="HH437" s="514"/>
      <c r="HI437" s="514"/>
      <c r="HJ437" s="514"/>
      <c r="HK437" s="514"/>
      <c r="HL437" s="514"/>
      <c r="HM437" s="514"/>
      <c r="HN437" s="514"/>
      <c r="HO437" s="514"/>
      <c r="HP437" s="514"/>
      <c r="HQ437" s="514"/>
      <c r="HR437" s="514"/>
      <c r="HS437" s="514"/>
      <c r="HT437" s="514"/>
      <c r="HU437" s="514"/>
      <c r="HV437" s="514"/>
      <c r="HW437" s="514"/>
      <c r="HX437" s="514"/>
      <c r="HY437" s="514"/>
      <c r="HZ437" s="514"/>
      <c r="IA437" s="514"/>
      <c r="IB437" s="514"/>
      <c r="IC437" s="514"/>
      <c r="ID437" s="514"/>
      <c r="IE437" s="514"/>
      <c r="IF437" s="514"/>
      <c r="IG437" s="514"/>
      <c r="IH437" s="514"/>
      <c r="II437" s="514"/>
      <c r="IJ437" s="514"/>
      <c r="IK437" s="514"/>
      <c r="IL437" s="514"/>
      <c r="IM437" s="514"/>
      <c r="IN437" s="514"/>
      <c r="IO437" s="514"/>
      <c r="IP437" s="514"/>
      <c r="IQ437" s="514"/>
      <c r="IR437" s="514"/>
      <c r="IS437" s="514"/>
      <c r="IT437" s="514"/>
      <c r="IU437" s="514"/>
      <c r="IV437" s="514"/>
      <c r="IW437" s="514"/>
      <c r="IX437" s="514"/>
      <c r="IY437" s="514"/>
      <c r="IZ437" s="514"/>
      <c r="JA437" s="514"/>
      <c r="JB437" s="514"/>
      <c r="JC437" s="514"/>
      <c r="JD437" s="514"/>
      <c r="JE437" s="514"/>
      <c r="JF437" s="514"/>
      <c r="JG437" s="514"/>
      <c r="JH437" s="514"/>
      <c r="JI437" s="514"/>
      <c r="JJ437" s="514"/>
      <c r="JK437" s="514"/>
      <c r="JL437" s="514"/>
      <c r="JM437" s="514"/>
      <c r="JN437" s="514"/>
      <c r="JO437" s="514"/>
      <c r="JP437" s="514"/>
      <c r="JQ437" s="514"/>
      <c r="JR437" s="514"/>
      <c r="JS437" s="514"/>
      <c r="JT437" s="514"/>
      <c r="JU437" s="514"/>
      <c r="JV437" s="514"/>
      <c r="JW437" s="514"/>
      <c r="JX437" s="514"/>
      <c r="JY437" s="514"/>
      <c r="JZ437" s="514"/>
      <c r="KA437" s="514"/>
      <c r="KB437" s="514"/>
      <c r="KC437" s="514"/>
      <c r="KD437" s="514"/>
      <c r="KE437" s="514"/>
      <c r="KF437" s="514"/>
      <c r="KG437" s="514"/>
      <c r="KH437" s="514"/>
      <c r="KI437" s="514"/>
      <c r="KJ437" s="514"/>
      <c r="KK437" s="514"/>
      <c r="KL437" s="514"/>
      <c r="KM437" s="514"/>
      <c r="KN437" s="514"/>
      <c r="KO437" s="514"/>
      <c r="KP437" s="514"/>
      <c r="KQ437" s="514"/>
      <c r="KR437" s="514"/>
      <c r="KS437" s="514"/>
      <c r="KT437" s="514"/>
      <c r="KU437" s="514"/>
      <c r="KV437" s="514"/>
      <c r="KW437" s="514"/>
      <c r="KX437" s="514"/>
      <c r="KY437" s="514"/>
      <c r="KZ437" s="514"/>
      <c r="LA437" s="514"/>
      <c r="LB437" s="514"/>
      <c r="LC437" s="514"/>
      <c r="LD437" s="514"/>
      <c r="LE437" s="514"/>
      <c r="LF437" s="514"/>
      <c r="LG437" s="514"/>
      <c r="LH437" s="514"/>
      <c r="LI437" s="514"/>
      <c r="LJ437" s="514"/>
      <c r="LK437" s="514"/>
      <c r="LL437" s="514"/>
      <c r="LM437" s="514"/>
      <c r="LN437" s="514"/>
      <c r="LO437" s="514"/>
      <c r="LP437" s="514"/>
      <c r="LQ437" s="514"/>
      <c r="LR437" s="514"/>
      <c r="LS437" s="514"/>
      <c r="LT437" s="514"/>
      <c r="LU437" s="514"/>
      <c r="LV437" s="514"/>
      <c r="LW437" s="514"/>
      <c r="LX437" s="514"/>
      <c r="LY437" s="514"/>
      <c r="LZ437" s="514"/>
      <c r="MA437" s="514"/>
      <c r="MB437" s="514"/>
      <c r="MC437" s="514"/>
      <c r="MD437" s="514"/>
      <c r="ME437" s="514"/>
      <c r="MF437" s="514"/>
      <c r="MG437" s="514"/>
      <c r="MH437" s="514"/>
      <c r="MI437" s="514"/>
      <c r="MJ437" s="514"/>
      <c r="MK437" s="514"/>
      <c r="ML437" s="514"/>
      <c r="MM437" s="514"/>
      <c r="MN437" s="514"/>
      <c r="MO437" s="514"/>
      <c r="MP437" s="514"/>
      <c r="MQ437" s="514"/>
      <c r="MR437" s="514"/>
      <c r="MS437" s="514"/>
      <c r="MT437" s="514"/>
      <c r="MU437" s="514"/>
      <c r="MV437" s="514"/>
      <c r="MW437" s="514"/>
      <c r="MX437" s="514"/>
      <c r="MY437" s="514"/>
      <c r="MZ437" s="514"/>
      <c r="NA437" s="514"/>
      <c r="NB437" s="514"/>
      <c r="NC437" s="514"/>
      <c r="ND437" s="514"/>
      <c r="NE437" s="514"/>
      <c r="NF437" s="514"/>
      <c r="NG437" s="514"/>
      <c r="NH437" s="514"/>
      <c r="NI437" s="514"/>
      <c r="NJ437" s="514"/>
      <c r="NK437" s="514"/>
      <c r="NL437" s="514"/>
      <c r="NM437" s="514"/>
      <c r="NN437" s="514"/>
      <c r="NO437" s="514"/>
      <c r="NP437" s="514"/>
      <c r="NQ437" s="514"/>
      <c r="NR437" s="514"/>
      <c r="NS437" s="514"/>
      <c r="NT437" s="514"/>
      <c r="NU437" s="514"/>
      <c r="NV437" s="514"/>
      <c r="NW437" s="514"/>
      <c r="NX437" s="514"/>
      <c r="NY437" s="514"/>
      <c r="NZ437" s="514"/>
      <c r="OA437" s="514"/>
      <c r="OB437" s="514"/>
      <c r="OC437" s="514"/>
      <c r="OD437" s="514"/>
      <c r="OE437" s="514"/>
      <c r="OF437" s="514"/>
      <c r="OG437" s="514"/>
      <c r="OH437" s="514"/>
      <c r="OI437" s="514"/>
      <c r="OJ437" s="514"/>
      <c r="OK437" s="514"/>
      <c r="OL437" s="514"/>
      <c r="OM437" s="514"/>
      <c r="ON437" s="514"/>
      <c r="OO437" s="514"/>
      <c r="OP437" s="514"/>
      <c r="OQ437" s="514"/>
      <c r="OR437" s="514"/>
      <c r="OS437" s="514"/>
      <c r="OT437" s="514"/>
      <c r="OU437" s="514"/>
      <c r="OV437" s="514"/>
      <c r="OW437" s="514"/>
      <c r="OX437" s="514"/>
      <c r="OY437" s="514"/>
      <c r="OZ437" s="514"/>
      <c r="PA437" s="514"/>
      <c r="PB437" s="514"/>
      <c r="PC437" s="514"/>
      <c r="PD437" s="514"/>
      <c r="PE437" s="514"/>
      <c r="PF437" s="514"/>
      <c r="PG437" s="514"/>
      <c r="PH437" s="514"/>
      <c r="PI437" s="514"/>
      <c r="PJ437" s="514"/>
      <c r="PK437" s="514"/>
      <c r="PL437" s="514"/>
      <c r="PM437" s="514"/>
      <c r="PN437" s="514"/>
      <c r="PO437" s="514"/>
      <c r="PP437" s="514"/>
      <c r="PQ437" s="514"/>
      <c r="PR437" s="514"/>
      <c r="PS437" s="514"/>
      <c r="PT437" s="514"/>
      <c r="PU437" s="514"/>
      <c r="PV437" s="514"/>
      <c r="PW437" s="514"/>
      <c r="PX437" s="514"/>
      <c r="PY437" s="514"/>
      <c r="PZ437" s="514"/>
      <c r="QA437" s="514"/>
      <c r="QB437" s="514"/>
      <c r="QC437" s="514"/>
      <c r="QD437" s="514"/>
      <c r="QE437" s="514"/>
      <c r="QF437" s="514"/>
      <c r="QG437" s="514"/>
      <c r="QH437" s="514"/>
      <c r="QI437" s="514"/>
      <c r="QJ437" s="514"/>
      <c r="QK437" s="514"/>
      <c r="QL437" s="514"/>
      <c r="QM437" s="514"/>
      <c r="QN437" s="514"/>
      <c r="QO437" s="514"/>
      <c r="QP437" s="514"/>
      <c r="QQ437" s="514"/>
      <c r="QR437" s="514"/>
      <c r="QS437" s="514"/>
      <c r="QT437" s="514"/>
      <c r="QU437" s="514"/>
      <c r="QV437" s="514"/>
      <c r="QW437" s="514"/>
      <c r="QX437" s="514"/>
      <c r="QY437" s="514"/>
      <c r="QZ437" s="514"/>
      <c r="RA437" s="514"/>
      <c r="RB437" s="514"/>
      <c r="RC437" s="514"/>
      <c r="RD437" s="514"/>
      <c r="RE437" s="514"/>
      <c r="RF437" s="514"/>
      <c r="RG437" s="514"/>
      <c r="RH437" s="514"/>
      <c r="RI437" s="514"/>
      <c r="RJ437" s="514"/>
      <c r="RK437" s="514"/>
      <c r="RL437" s="514"/>
      <c r="RM437" s="514"/>
      <c r="RN437" s="514"/>
      <c r="RO437" s="514"/>
      <c r="RP437" s="514"/>
      <c r="RQ437" s="514"/>
      <c r="RR437" s="514"/>
      <c r="RS437" s="514"/>
      <c r="RT437" s="514"/>
      <c r="RU437" s="514"/>
      <c r="RV437" s="514"/>
      <c r="RW437" s="514"/>
      <c r="RX437" s="514"/>
      <c r="RY437" s="514"/>
      <c r="RZ437" s="514"/>
      <c r="SA437" s="514"/>
      <c r="SB437" s="514"/>
      <c r="SC437" s="514"/>
      <c r="SD437" s="514"/>
      <c r="SE437" s="514"/>
      <c r="SF437" s="514"/>
      <c r="SG437" s="514"/>
      <c r="SH437" s="514"/>
      <c r="SI437" s="514"/>
      <c r="SJ437" s="514"/>
      <c r="SK437" s="514"/>
      <c r="SL437" s="514"/>
      <c r="SM437" s="514"/>
      <c r="SN437" s="514"/>
      <c r="SO437" s="514"/>
      <c r="SP437" s="514"/>
      <c r="SQ437" s="514"/>
      <c r="SR437" s="514"/>
      <c r="SS437" s="514"/>
      <c r="ST437" s="514"/>
      <c r="SU437" s="514"/>
      <c r="SV437" s="514"/>
      <c r="SW437" s="514"/>
      <c r="SX437" s="514"/>
      <c r="SY437" s="514"/>
      <c r="SZ437" s="514"/>
      <c r="TA437" s="514"/>
      <c r="TB437" s="514"/>
      <c r="TC437" s="514"/>
      <c r="TD437" s="514"/>
      <c r="TE437" s="514"/>
      <c r="TF437" s="514"/>
      <c r="TG437" s="514"/>
      <c r="TH437" s="514"/>
      <c r="TI437" s="514"/>
      <c r="TJ437" s="514"/>
      <c r="TK437" s="514"/>
      <c r="TL437" s="514"/>
      <c r="TM437" s="514"/>
      <c r="TN437" s="514"/>
      <c r="TO437" s="514"/>
      <c r="TP437" s="514"/>
      <c r="TQ437" s="514"/>
      <c r="TR437" s="514"/>
      <c r="TS437" s="514"/>
      <c r="TT437" s="514"/>
      <c r="TU437" s="514"/>
      <c r="TV437" s="514"/>
      <c r="TW437" s="514"/>
      <c r="TX437" s="514"/>
      <c r="TY437" s="514"/>
      <c r="TZ437" s="514"/>
      <c r="UA437" s="514"/>
      <c r="UB437" s="514"/>
      <c r="UC437" s="514"/>
      <c r="UD437" s="514"/>
      <c r="UE437" s="514"/>
      <c r="UF437" s="514"/>
      <c r="UG437" s="514"/>
      <c r="UH437" s="514"/>
      <c r="UI437" s="514"/>
      <c r="UJ437" s="514"/>
      <c r="UK437" s="514"/>
      <c r="UL437" s="514"/>
      <c r="UM437" s="514"/>
      <c r="UN437" s="514"/>
      <c r="UO437" s="514"/>
      <c r="UP437" s="514"/>
      <c r="UQ437" s="514"/>
      <c r="UR437" s="514"/>
      <c r="US437" s="514"/>
      <c r="UT437" s="514"/>
      <c r="UU437" s="514"/>
      <c r="UV437" s="514"/>
      <c r="UW437" s="514"/>
      <c r="UX437" s="514"/>
      <c r="UY437" s="514"/>
      <c r="UZ437" s="514"/>
      <c r="VA437" s="514"/>
      <c r="VB437" s="514"/>
      <c r="VC437" s="514"/>
      <c r="VD437" s="514"/>
      <c r="VE437" s="514"/>
      <c r="VF437" s="514"/>
      <c r="VG437" s="514"/>
      <c r="VH437" s="514"/>
      <c r="VI437" s="514"/>
      <c r="VJ437" s="514"/>
      <c r="VK437" s="514"/>
      <c r="VL437" s="514"/>
      <c r="VM437" s="514"/>
      <c r="VN437" s="514"/>
      <c r="VO437" s="514"/>
      <c r="VP437" s="514"/>
      <c r="VQ437" s="514"/>
      <c r="VR437" s="514"/>
      <c r="VS437" s="514"/>
      <c r="VT437" s="514"/>
      <c r="VU437" s="514"/>
      <c r="VV437" s="514"/>
      <c r="VW437" s="514"/>
      <c r="VX437" s="514"/>
      <c r="VY437" s="514"/>
      <c r="VZ437" s="514"/>
      <c r="WA437" s="514"/>
      <c r="WB437" s="514"/>
      <c r="WC437" s="514"/>
      <c r="WD437" s="514"/>
      <c r="WE437" s="514"/>
      <c r="WF437" s="514"/>
      <c r="WG437" s="514"/>
      <c r="WH437" s="514"/>
      <c r="WI437" s="514"/>
      <c r="WJ437" s="514"/>
      <c r="WK437" s="514"/>
      <c r="WL437" s="514"/>
      <c r="WM437" s="514"/>
      <c r="WN437" s="514"/>
      <c r="WO437" s="514"/>
      <c r="WP437" s="514"/>
      <c r="WQ437" s="514"/>
      <c r="WR437" s="514"/>
      <c r="WS437" s="514"/>
      <c r="WT437" s="514"/>
      <c r="WU437" s="514"/>
      <c r="WV437" s="514"/>
      <c r="WW437" s="514"/>
      <c r="WX437" s="514"/>
      <c r="WY437" s="514"/>
      <c r="WZ437" s="514"/>
      <c r="XA437" s="514"/>
      <c r="XB437" s="514"/>
      <c r="XC437" s="514"/>
      <c r="XD437" s="514"/>
      <c r="XE437" s="514"/>
      <c r="XF437" s="514"/>
      <c r="XG437" s="514"/>
      <c r="XH437" s="514"/>
      <c r="XI437" s="514"/>
      <c r="XJ437" s="514"/>
      <c r="XK437" s="514"/>
      <c r="XL437" s="514"/>
      <c r="XM437" s="514"/>
      <c r="XN437" s="514"/>
      <c r="XO437" s="514"/>
      <c r="XP437" s="514"/>
      <c r="XQ437" s="514"/>
      <c r="XR437" s="514"/>
      <c r="XS437" s="514"/>
      <c r="XT437" s="514"/>
      <c r="XU437" s="514"/>
      <c r="XV437" s="514"/>
      <c r="XW437" s="514"/>
      <c r="XX437" s="514"/>
      <c r="XY437" s="514"/>
      <c r="XZ437" s="514"/>
      <c r="YA437" s="514"/>
      <c r="YB437" s="514"/>
      <c r="YC437" s="514"/>
      <c r="YD437" s="514"/>
      <c r="YE437" s="514"/>
      <c r="YF437" s="514"/>
      <c r="YG437" s="514"/>
      <c r="YH437" s="514"/>
      <c r="YI437" s="514"/>
      <c r="YJ437" s="514"/>
      <c r="YK437" s="514"/>
      <c r="YL437" s="514"/>
      <c r="YM437" s="514"/>
      <c r="YN437" s="514"/>
      <c r="YO437" s="514"/>
      <c r="YP437" s="514"/>
      <c r="YQ437" s="514"/>
      <c r="YR437" s="514"/>
      <c r="YS437" s="514"/>
      <c r="YT437" s="514"/>
      <c r="YU437" s="514"/>
      <c r="YV437" s="514"/>
      <c r="YW437" s="514"/>
      <c r="YX437" s="514"/>
      <c r="YY437" s="514"/>
      <c r="YZ437" s="514"/>
      <c r="ZA437" s="514"/>
      <c r="ZB437" s="514"/>
      <c r="ZC437" s="514"/>
      <c r="ZD437" s="514"/>
      <c r="ZE437" s="514"/>
      <c r="ZF437" s="514"/>
      <c r="ZG437" s="514"/>
      <c r="ZH437" s="514"/>
      <c r="ZI437" s="514"/>
      <c r="ZJ437" s="514"/>
      <c r="ZK437" s="514"/>
      <c r="ZL437" s="514"/>
      <c r="ZM437" s="514"/>
      <c r="ZN437" s="514"/>
      <c r="ZO437" s="514"/>
      <c r="ZP437" s="514"/>
      <c r="ZQ437" s="514"/>
      <c r="ZR437" s="514"/>
      <c r="ZS437" s="514"/>
      <c r="ZT437" s="514"/>
      <c r="ZU437" s="514"/>
      <c r="ZV437" s="514"/>
      <c r="ZW437" s="514"/>
      <c r="ZX437" s="514"/>
      <c r="ZY437" s="514"/>
      <c r="ZZ437" s="514"/>
      <c r="AAA437" s="514"/>
      <c r="AAB437" s="514"/>
      <c r="AAC437" s="514"/>
      <c r="AAD437" s="514"/>
      <c r="AAE437" s="514"/>
      <c r="AAF437" s="514"/>
      <c r="AAG437" s="514"/>
      <c r="AAH437" s="514"/>
      <c r="AAI437" s="514"/>
      <c r="AAJ437" s="514"/>
      <c r="AAK437" s="514"/>
      <c r="AAL437" s="514"/>
      <c r="AAM437" s="514"/>
      <c r="AAN437" s="514"/>
      <c r="AAO437" s="514"/>
      <c r="AAP437" s="514"/>
      <c r="AAQ437" s="514"/>
      <c r="AAR437" s="514"/>
      <c r="AAS437" s="514"/>
      <c r="AAT437" s="514"/>
      <c r="AAU437" s="514"/>
      <c r="AAV437" s="514"/>
      <c r="AAW437" s="514"/>
      <c r="AAX437" s="514"/>
      <c r="AAY437" s="514"/>
      <c r="AAZ437" s="514"/>
      <c r="ABA437" s="514"/>
      <c r="ABB437" s="514"/>
      <c r="ABC437" s="514"/>
      <c r="ABD437" s="514"/>
      <c r="ABE437" s="514"/>
      <c r="ABF437" s="514"/>
      <c r="ABG437" s="514"/>
      <c r="ABH437" s="514"/>
      <c r="ABI437" s="514"/>
      <c r="ABJ437" s="514"/>
      <c r="ABK437" s="514"/>
      <c r="ABL437" s="514"/>
      <c r="ABM437" s="514"/>
      <c r="ABN437" s="514"/>
      <c r="ABO437" s="514"/>
      <c r="ABP437" s="514"/>
      <c r="ABQ437" s="514"/>
      <c r="ABR437" s="514"/>
      <c r="ABS437" s="514"/>
      <c r="ABT437" s="514"/>
      <c r="ABU437" s="514"/>
      <c r="ABV437" s="514"/>
      <c r="ABW437" s="514"/>
      <c r="ABX437" s="514"/>
      <c r="ABY437" s="514"/>
      <c r="ABZ437" s="514"/>
      <c r="ACA437" s="514"/>
      <c r="ACB437" s="514"/>
      <c r="ACC437" s="514"/>
      <c r="ACD437" s="514"/>
      <c r="ACE437" s="514"/>
      <c r="ACF437" s="514"/>
      <c r="ACG437" s="514"/>
      <c r="ACH437" s="514"/>
      <c r="ACI437" s="514"/>
      <c r="ACJ437" s="514"/>
      <c r="ACK437" s="514"/>
      <c r="ACL437" s="514"/>
      <c r="ACM437" s="514"/>
      <c r="ACN437" s="514"/>
      <c r="ACO437" s="514"/>
      <c r="ACP437" s="514"/>
      <c r="ACQ437" s="514"/>
      <c r="ACR437" s="514"/>
      <c r="ACS437" s="514"/>
      <c r="ACT437" s="514"/>
      <c r="ACU437" s="514"/>
      <c r="ACV437" s="514"/>
      <c r="ACW437" s="514"/>
      <c r="ACX437" s="514"/>
      <c r="ACY437" s="514"/>
      <c r="ACZ437" s="514"/>
      <c r="ADA437" s="514"/>
      <c r="ADB437" s="514"/>
      <c r="ADC437" s="514"/>
      <c r="ADD437" s="514"/>
      <c r="ADE437" s="514"/>
      <c r="ADF437" s="514"/>
      <c r="ADG437" s="514"/>
      <c r="ADH437" s="514"/>
      <c r="ADI437" s="514"/>
      <c r="ADJ437" s="514"/>
      <c r="ADK437" s="514"/>
      <c r="ADL437" s="514"/>
      <c r="ADM437" s="514"/>
      <c r="ADN437" s="514"/>
      <c r="ADO437" s="514"/>
      <c r="ADP437" s="514"/>
      <c r="ADQ437" s="514"/>
      <c r="ADR437" s="514"/>
      <c r="ADS437" s="514"/>
      <c r="ADT437" s="514"/>
      <c r="ADU437" s="514"/>
      <c r="ADV437" s="514"/>
      <c r="ADW437" s="514"/>
      <c r="ADX437" s="514"/>
      <c r="ADY437" s="514"/>
      <c r="ADZ437" s="514"/>
      <c r="AEA437" s="514"/>
      <c r="AEB437" s="514"/>
      <c r="AEC437" s="514"/>
      <c r="AED437" s="514"/>
      <c r="AEE437" s="514"/>
      <c r="AEF437" s="514"/>
      <c r="AEG437" s="514"/>
      <c r="AEH437" s="514"/>
      <c r="AEI437" s="514"/>
      <c r="AEJ437" s="514"/>
      <c r="AEK437" s="514"/>
      <c r="AEL437" s="514"/>
      <c r="AEM437" s="514"/>
      <c r="AEN437" s="514"/>
      <c r="AEO437" s="514"/>
      <c r="AEP437" s="514"/>
      <c r="AEQ437" s="514"/>
      <c r="AER437" s="514"/>
      <c r="AES437" s="514"/>
      <c r="AET437" s="514"/>
      <c r="AEU437" s="514"/>
      <c r="AEV437" s="514"/>
      <c r="AEW437" s="514"/>
      <c r="AEX437" s="514"/>
      <c r="AEY437" s="514"/>
      <c r="AEZ437" s="514"/>
      <c r="AFA437" s="514"/>
      <c r="AFB437" s="514"/>
      <c r="AFC437" s="514"/>
      <c r="AFD437" s="514"/>
      <c r="AFE437" s="514"/>
      <c r="AFF437" s="514"/>
      <c r="AFG437" s="514"/>
      <c r="AFH437" s="514"/>
      <c r="AFI437" s="514"/>
      <c r="AFJ437" s="514"/>
      <c r="AFK437" s="514"/>
      <c r="AFL437" s="514"/>
      <c r="AFM437" s="514"/>
      <c r="AFN437" s="514"/>
      <c r="AFO437" s="514"/>
      <c r="AFP437" s="514"/>
      <c r="AFQ437" s="514"/>
      <c r="AFR437" s="514"/>
      <c r="AFS437" s="514"/>
      <c r="AFT437" s="514"/>
      <c r="AFU437" s="514"/>
      <c r="AFV437" s="514"/>
      <c r="AFW437" s="514"/>
      <c r="AFX437" s="514"/>
      <c r="AFY437" s="514"/>
      <c r="AFZ437" s="514"/>
      <c r="AGA437" s="514"/>
      <c r="AGB437" s="514"/>
      <c r="AGC437" s="514"/>
      <c r="AGD437" s="514"/>
      <c r="AGE437" s="514"/>
      <c r="AGF437" s="514"/>
      <c r="AGG437" s="514"/>
      <c r="AGH437" s="514"/>
      <c r="AGI437" s="514"/>
      <c r="AGJ437" s="514"/>
      <c r="AGK437" s="514"/>
      <c r="AGL437" s="514"/>
      <c r="AGM437" s="514"/>
      <c r="AGN437" s="514"/>
      <c r="AGO437" s="514"/>
      <c r="AGP437" s="514"/>
      <c r="AGQ437" s="514"/>
      <c r="AGR437" s="514"/>
      <c r="AGS437" s="514"/>
      <c r="AGT437" s="514"/>
      <c r="AGU437" s="514"/>
      <c r="AGV437" s="514"/>
      <c r="AGW437" s="514"/>
      <c r="AGX437" s="514"/>
      <c r="AGY437" s="514"/>
      <c r="AGZ437" s="514"/>
      <c r="AHA437" s="514"/>
      <c r="AHB437" s="514"/>
      <c r="AHC437" s="514"/>
      <c r="AHD437" s="514"/>
      <c r="AHE437" s="514"/>
      <c r="AHF437" s="514"/>
      <c r="AHG437" s="514"/>
      <c r="AHH437" s="514"/>
      <c r="AHI437" s="514"/>
      <c r="AHJ437" s="514"/>
      <c r="AHK437" s="514"/>
      <c r="AHL437" s="514"/>
      <c r="AHM437" s="514"/>
      <c r="AHN437" s="514"/>
      <c r="AHO437" s="514"/>
      <c r="AHP437" s="514"/>
      <c r="AHQ437" s="514"/>
      <c r="AHR437" s="514"/>
      <c r="AHS437" s="514"/>
      <c r="AHT437" s="514"/>
      <c r="AHU437" s="514"/>
      <c r="AHV437" s="514"/>
      <c r="AHW437" s="514"/>
      <c r="AHX437" s="514"/>
      <c r="AHY437" s="514"/>
      <c r="AHZ437" s="514"/>
      <c r="AIA437" s="514"/>
      <c r="AIB437" s="514"/>
      <c r="AIC437" s="514"/>
      <c r="AID437" s="514"/>
      <c r="AIE437" s="514"/>
      <c r="AIF437" s="514"/>
      <c r="AIG437" s="514"/>
      <c r="AIH437" s="514"/>
      <c r="AII437" s="514"/>
      <c r="AIJ437" s="514"/>
      <c r="AIK437" s="514"/>
      <c r="AIL437" s="514"/>
      <c r="AIM437" s="514"/>
      <c r="AIN437" s="514"/>
      <c r="AIO437" s="514"/>
      <c r="AIP437" s="514"/>
      <c r="AIQ437" s="514"/>
      <c r="AIR437" s="514"/>
      <c r="AIS437" s="514"/>
      <c r="AIT437" s="514"/>
      <c r="AIU437" s="514"/>
      <c r="AIV437" s="514"/>
      <c r="AIW437" s="514"/>
      <c r="AIX437" s="514"/>
      <c r="AIY437" s="514"/>
      <c r="AIZ437" s="514"/>
      <c r="AJA437" s="514"/>
      <c r="AJB437" s="514"/>
      <c r="AJC437" s="514"/>
      <c r="AJD437" s="514"/>
      <c r="AJE437" s="514"/>
      <c r="AJF437" s="514"/>
      <c r="AJG437" s="514"/>
      <c r="AJH437" s="514"/>
      <c r="AJI437" s="514"/>
      <c r="AJJ437" s="514"/>
      <c r="AJK437" s="514"/>
      <c r="AJL437" s="514"/>
      <c r="AJM437" s="514"/>
      <c r="AJN437" s="514"/>
      <c r="AJO437" s="514"/>
      <c r="AJP437" s="514"/>
      <c r="AJQ437" s="514"/>
      <c r="AJR437" s="514"/>
      <c r="AJS437" s="514"/>
      <c r="AJT437" s="514"/>
      <c r="AJU437" s="514"/>
      <c r="AJV437" s="514"/>
      <c r="AJW437" s="514"/>
      <c r="AJX437" s="514"/>
      <c r="AJY437" s="514"/>
      <c r="AJZ437" s="514"/>
      <c r="AKA437" s="514"/>
      <c r="AKB437" s="514"/>
      <c r="AKC437" s="514"/>
      <c r="AKD437" s="514"/>
      <c r="AKE437" s="514"/>
      <c r="AKF437" s="514"/>
      <c r="AKG437" s="514"/>
      <c r="AKH437" s="514"/>
      <c r="AKI437" s="514"/>
      <c r="AKJ437" s="514"/>
      <c r="AKK437" s="514"/>
      <c r="AKL437" s="514"/>
      <c r="AKM437" s="514"/>
      <c r="AKN437" s="514"/>
      <c r="AKO437" s="514"/>
      <c r="AKP437" s="514"/>
      <c r="AKQ437" s="514"/>
      <c r="AKR437" s="514"/>
      <c r="AKS437" s="514"/>
      <c r="AKT437" s="514"/>
      <c r="AKU437" s="514"/>
      <c r="AKV437" s="514"/>
      <c r="AKW437" s="514"/>
      <c r="AKX437" s="514"/>
      <c r="AKY437" s="514"/>
      <c r="AKZ437" s="514"/>
      <c r="ALA437" s="514"/>
      <c r="ALB437" s="514"/>
      <c r="ALC437" s="514"/>
      <c r="ALD437" s="514"/>
      <c r="ALE437" s="514"/>
      <c r="ALF437" s="514"/>
      <c r="ALG437" s="514"/>
      <c r="ALH437" s="514"/>
      <c r="ALI437" s="514"/>
      <c r="ALJ437" s="514"/>
      <c r="ALK437" s="514"/>
      <c r="ALL437" s="514"/>
      <c r="ALM437" s="514"/>
      <c r="ALN437" s="514"/>
      <c r="ALO437" s="514"/>
      <c r="ALP437" s="514"/>
      <c r="ALQ437" s="514"/>
      <c r="ALR437" s="514"/>
      <c r="ALS437" s="514"/>
      <c r="ALT437" s="514"/>
      <c r="ALU437" s="514"/>
      <c r="ALV437" s="514"/>
      <c r="ALW437" s="514"/>
      <c r="ALX437" s="514"/>
      <c r="ALY437" s="514"/>
      <c r="ALZ437" s="514"/>
      <c r="AMA437" s="514"/>
      <c r="AMB437" s="514"/>
      <c r="AMC437" s="514"/>
      <c r="AMD437" s="514"/>
      <c r="AME437" s="514"/>
      <c r="AMF437" s="514"/>
      <c r="AMG437" s="514"/>
      <c r="AMH437" s="514"/>
      <c r="AMI437" s="514"/>
      <c r="AMJ437" s="514"/>
      <c r="AMK437" s="514"/>
      <c r="AML437" s="514"/>
      <c r="AMM437" s="514"/>
      <c r="AMN437" s="514"/>
      <c r="AMO437" s="514"/>
      <c r="AMP437" s="514"/>
      <c r="AMQ437" s="514"/>
      <c r="AMR437" s="514"/>
      <c r="AMS437" s="514"/>
      <c r="AMT437" s="514"/>
      <c r="AMU437" s="514"/>
      <c r="AMV437" s="514"/>
      <c r="AMW437" s="514"/>
      <c r="AMX437" s="514"/>
      <c r="AMY437" s="514"/>
      <c r="AMZ437" s="514"/>
      <c r="ANA437" s="514"/>
      <c r="ANB437" s="514"/>
      <c r="ANC437" s="514"/>
      <c r="AND437" s="514"/>
      <c r="ANE437" s="514"/>
      <c r="ANF437" s="514"/>
      <c r="ANG437" s="514"/>
      <c r="ANH437" s="514"/>
      <c r="ANI437" s="514"/>
      <c r="ANJ437" s="514"/>
      <c r="ANK437" s="514"/>
      <c r="ANL437" s="514"/>
      <c r="ANM437" s="514"/>
      <c r="ANN437" s="514"/>
      <c r="ANO437" s="514"/>
      <c r="ANP437" s="514"/>
      <c r="ANQ437" s="514"/>
      <c r="ANR437" s="514"/>
      <c r="ANS437" s="514"/>
      <c r="ANT437" s="514"/>
      <c r="ANU437" s="514"/>
      <c r="ANV437" s="514"/>
      <c r="ANW437" s="514"/>
      <c r="ANX437" s="514"/>
      <c r="ANY437" s="514"/>
      <c r="ANZ437" s="514"/>
      <c r="AOA437" s="514"/>
      <c r="AOB437" s="514"/>
      <c r="AOC437" s="514"/>
      <c r="AOD437" s="514"/>
      <c r="AOE437" s="514"/>
      <c r="AOF437" s="514"/>
      <c r="AOG437" s="514"/>
      <c r="AOH437" s="514"/>
      <c r="AOI437" s="514"/>
      <c r="AOJ437" s="514"/>
      <c r="AOK437" s="514"/>
      <c r="AOL437" s="514"/>
      <c r="AOM437" s="514"/>
      <c r="AON437" s="514"/>
      <c r="AOO437" s="514"/>
      <c r="AOP437" s="514"/>
      <c r="AOQ437" s="514"/>
      <c r="AOR437" s="514"/>
      <c r="AOS437" s="514"/>
      <c r="AOT437" s="514"/>
      <c r="AOU437" s="514"/>
      <c r="AOV437" s="514"/>
      <c r="AOW437" s="514"/>
      <c r="AOX437" s="514"/>
      <c r="AOY437" s="514"/>
      <c r="AOZ437" s="514"/>
      <c r="APA437" s="514"/>
      <c r="APB437" s="514"/>
      <c r="APC437" s="514"/>
      <c r="APD437" s="514"/>
      <c r="APE437" s="514"/>
      <c r="APF437" s="514"/>
      <c r="APG437" s="514"/>
      <c r="APH437" s="514"/>
      <c r="API437" s="514"/>
      <c r="APJ437" s="514"/>
      <c r="APK437" s="514"/>
      <c r="APL437" s="514"/>
      <c r="APM437" s="514"/>
      <c r="APN437" s="514"/>
      <c r="APO437" s="514"/>
      <c r="APP437" s="514"/>
    </row>
    <row r="438" spans="1:1108" s="88" customFormat="1">
      <c r="A438" s="135"/>
      <c r="C438" s="472"/>
      <c r="D438" s="73"/>
      <c r="E438" s="73"/>
      <c r="F438" s="264"/>
      <c r="G438" s="73"/>
      <c r="H438" s="73"/>
      <c r="I438" s="73"/>
      <c r="J438" s="570"/>
      <c r="K438" s="570"/>
      <c r="L438" s="570"/>
      <c r="M438" s="570"/>
      <c r="N438" s="477"/>
      <c r="O438" s="478"/>
      <c r="P438" s="479"/>
      <c r="Q438" s="479"/>
      <c r="R438" s="479"/>
      <c r="S438" s="479"/>
      <c r="T438" s="479"/>
      <c r="U438" s="479"/>
      <c r="V438" s="479"/>
      <c r="W438" s="479"/>
      <c r="X438" s="479"/>
      <c r="Y438" s="479"/>
      <c r="Z438" s="479"/>
      <c r="AA438" s="479"/>
      <c r="AB438" s="479"/>
      <c r="AC438" s="479"/>
      <c r="AD438" s="479"/>
      <c r="AE438" s="479"/>
      <c r="AF438" s="479"/>
      <c r="AG438" s="483"/>
      <c r="AH438" s="483"/>
      <c r="AI438" s="479"/>
      <c r="AJ438" s="483"/>
      <c r="AK438" s="483"/>
      <c r="AL438" s="478"/>
      <c r="AM438" s="483"/>
      <c r="AN438" s="483"/>
      <c r="AO438" s="485"/>
      <c r="AP438" s="571"/>
      <c r="AQ438" s="485"/>
      <c r="AR438" s="485"/>
      <c r="AS438" s="485"/>
      <c r="AT438" s="477"/>
      <c r="AU438" s="477"/>
      <c r="AV438" s="477"/>
      <c r="AW438" s="477"/>
      <c r="AX438" s="477"/>
      <c r="AY438" s="477"/>
      <c r="AZ438" s="477"/>
      <c r="BA438" s="477"/>
      <c r="BB438" s="516"/>
      <c r="BC438" s="549"/>
      <c r="BD438" s="549"/>
      <c r="BE438" s="549"/>
      <c r="BF438" s="549"/>
      <c r="BG438" s="549"/>
      <c r="BH438" s="549"/>
      <c r="BI438" s="549"/>
      <c r="BJ438" s="477"/>
      <c r="BK438" s="477"/>
      <c r="BL438" s="477"/>
      <c r="BM438" s="477"/>
      <c r="BN438" s="477"/>
      <c r="BO438" s="477"/>
      <c r="BP438" s="477"/>
      <c r="BQ438" s="477"/>
      <c r="BR438" s="477"/>
      <c r="BS438" s="477"/>
      <c r="BT438" s="477"/>
      <c r="BU438" s="477"/>
      <c r="BV438" s="477"/>
      <c r="BW438" s="501"/>
      <c r="BX438" s="501"/>
      <c r="BY438" s="477"/>
      <c r="BZ438" s="477"/>
      <c r="CA438" s="477"/>
      <c r="CB438" s="477"/>
      <c r="CC438" s="477"/>
      <c r="CD438" s="477"/>
      <c r="CE438" s="477"/>
      <c r="CF438" s="477"/>
      <c r="CG438" s="477"/>
      <c r="CH438" s="477"/>
      <c r="CI438" s="477"/>
      <c r="CJ438" s="477"/>
      <c r="CK438" s="477"/>
      <c r="CL438" s="477"/>
      <c r="CM438" s="477"/>
      <c r="CN438" s="477"/>
      <c r="CO438" s="477"/>
      <c r="CP438" s="477"/>
      <c r="CQ438" s="477"/>
      <c r="CR438" s="477"/>
      <c r="CS438" s="477"/>
      <c r="CT438" s="477"/>
      <c r="CU438" s="477"/>
      <c r="CV438" s="477"/>
      <c r="CW438" s="477"/>
      <c r="CX438" s="477"/>
      <c r="CY438" s="477"/>
      <c r="CZ438" s="477"/>
      <c r="DA438" s="477"/>
      <c r="DB438" s="477"/>
      <c r="DC438" s="477"/>
      <c r="DD438" s="477"/>
      <c r="DE438" s="477"/>
      <c r="DF438" s="488"/>
      <c r="DG438" s="477"/>
      <c r="DH438" s="477"/>
      <c r="DI438" s="477"/>
      <c r="DJ438" s="477"/>
      <c r="DK438" s="501"/>
      <c r="DL438" s="501"/>
      <c r="DM438" s="477"/>
      <c r="DN438" s="570"/>
      <c r="DO438" s="570"/>
      <c r="DP438" s="570"/>
      <c r="DQ438" s="570"/>
      <c r="DR438" s="570"/>
      <c r="DS438" s="476"/>
      <c r="DT438" s="476"/>
      <c r="DV438" s="492"/>
      <c r="DW438" s="492"/>
      <c r="DX438" s="492"/>
      <c r="DY438" s="492"/>
      <c r="DZ438" s="492"/>
      <c r="EA438" s="492"/>
      <c r="EB438" s="492"/>
      <c r="EE438" s="477"/>
      <c r="EF438" s="477"/>
      <c r="EG438" s="477"/>
      <c r="EH438" s="477"/>
      <c r="EI438" s="477"/>
      <c r="EJ438" s="477"/>
      <c r="EK438" s="477"/>
      <c r="EL438" s="477"/>
      <c r="EM438" s="477"/>
      <c r="EN438" s="477"/>
      <c r="EO438" s="477"/>
      <c r="EP438" s="477"/>
      <c r="EQ438" s="477"/>
      <c r="ER438" s="477"/>
      <c r="ES438" s="477"/>
      <c r="ET438" s="477"/>
      <c r="EU438" s="493"/>
      <c r="EV438" s="494"/>
      <c r="EW438" s="494"/>
      <c r="EX438" s="495"/>
      <c r="EY438" s="494"/>
      <c r="EZ438" s="494"/>
      <c r="FA438" s="494"/>
      <c r="FB438" s="494"/>
      <c r="FC438" s="494"/>
    </row>
    <row r="439" spans="1:1108" s="88" customFormat="1">
      <c r="A439" s="135"/>
      <c r="C439" s="549"/>
      <c r="D439" s="73"/>
      <c r="E439" s="73"/>
      <c r="F439" s="264"/>
      <c r="G439" s="73"/>
      <c r="H439" s="73"/>
      <c r="I439" s="73"/>
      <c r="J439" s="570"/>
      <c r="K439" s="570"/>
      <c r="L439" s="570"/>
      <c r="M439" s="570"/>
      <c r="N439" s="549"/>
      <c r="O439" s="549"/>
      <c r="P439" s="550"/>
      <c r="Q439" s="550"/>
      <c r="R439" s="550"/>
      <c r="S439" s="550"/>
      <c r="T439" s="550"/>
      <c r="U439" s="550"/>
      <c r="V439" s="550"/>
      <c r="W439" s="550"/>
      <c r="X439" s="550"/>
      <c r="Y439" s="550"/>
      <c r="Z439" s="550"/>
      <c r="AA439" s="550"/>
      <c r="AB439" s="550"/>
      <c r="AC439" s="550"/>
      <c r="AD439" s="550"/>
      <c r="AE439" s="550"/>
      <c r="AF439" s="550"/>
      <c r="AG439" s="551"/>
      <c r="AH439" s="551"/>
      <c r="AI439" s="550"/>
      <c r="AJ439" s="551"/>
      <c r="AK439" s="551"/>
      <c r="AL439" s="549"/>
      <c r="AM439" s="551"/>
      <c r="AN439" s="551"/>
      <c r="AO439" s="551"/>
      <c r="AP439" s="571"/>
      <c r="AQ439" s="551"/>
      <c r="AR439" s="551"/>
      <c r="AS439" s="551"/>
      <c r="AT439" s="549"/>
      <c r="AU439" s="549"/>
      <c r="AV439" s="549"/>
      <c r="AW439" s="549"/>
      <c r="AX439" s="549"/>
      <c r="AY439" s="549"/>
      <c r="AZ439" s="549"/>
      <c r="BA439" s="549"/>
      <c r="BB439" s="472"/>
      <c r="BC439" s="526"/>
      <c r="BD439" s="526"/>
      <c r="BE439" s="526"/>
      <c r="BF439" s="535"/>
      <c r="BG439" s="526"/>
      <c r="BH439" s="526"/>
      <c r="BI439" s="526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/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70"/>
      <c r="DO439" s="570"/>
      <c r="DP439" s="570"/>
      <c r="DQ439" s="570"/>
      <c r="DR439" s="570"/>
      <c r="DS439" s="552"/>
      <c r="DT439" s="552"/>
      <c r="DU439" s="552"/>
      <c r="DV439" s="552"/>
      <c r="DW439" s="552"/>
      <c r="DX439" s="552"/>
      <c r="DY439" s="552"/>
      <c r="DZ439" s="552"/>
      <c r="EA439" s="552"/>
      <c r="EB439" s="552"/>
      <c r="EC439" s="552"/>
      <c r="ED439" s="552"/>
      <c r="EE439" s="549"/>
      <c r="EF439" s="549"/>
      <c r="EG439" s="549"/>
      <c r="EH439" s="549"/>
      <c r="EI439" s="549"/>
      <c r="EJ439" s="549"/>
      <c r="EK439" s="549"/>
      <c r="EL439" s="549"/>
      <c r="EM439" s="549"/>
      <c r="EN439" s="549"/>
      <c r="EO439" s="535"/>
      <c r="EP439" s="535"/>
      <c r="EQ439" s="535"/>
      <c r="ER439" s="535"/>
      <c r="ES439" s="535"/>
      <c r="ET439" s="535"/>
      <c r="EU439" s="536"/>
      <c r="EV439" s="508"/>
      <c r="EW439" s="508"/>
      <c r="EX439" s="509"/>
      <c r="EY439" s="508"/>
      <c r="EZ439" s="508"/>
      <c r="FA439" s="508"/>
      <c r="FB439" s="508"/>
      <c r="FC439" s="508"/>
      <c r="FE439" s="514"/>
      <c r="FF439" s="514"/>
      <c r="FG439" s="514"/>
      <c r="FH439" s="514"/>
      <c r="FI439" s="514"/>
    </row>
    <row r="440" spans="1:1108" s="88" customFormat="1">
      <c r="A440" s="135"/>
      <c r="C440" s="472"/>
      <c r="D440" s="73"/>
      <c r="E440" s="73"/>
      <c r="F440" s="264"/>
      <c r="G440" s="73"/>
      <c r="H440" s="73"/>
      <c r="I440" s="73"/>
      <c r="J440" s="570"/>
      <c r="K440" s="570"/>
      <c r="L440" s="570"/>
      <c r="M440" s="570"/>
      <c r="N440" s="526"/>
      <c r="O440" s="478"/>
      <c r="P440" s="479"/>
      <c r="Q440" s="479"/>
      <c r="R440" s="479"/>
      <c r="S440" s="479"/>
      <c r="T440" s="479"/>
      <c r="U440" s="479"/>
      <c r="V440" s="479"/>
      <c r="W440" s="479"/>
      <c r="X440" s="479"/>
      <c r="Y440" s="479"/>
      <c r="Z440" s="479"/>
      <c r="AA440" s="479"/>
      <c r="AB440" s="479"/>
      <c r="AC440" s="479"/>
      <c r="AD440" s="479"/>
      <c r="AE440" s="479"/>
      <c r="AF440" s="479"/>
      <c r="AG440" s="483"/>
      <c r="AH440" s="483"/>
      <c r="AI440" s="479"/>
      <c r="AJ440" s="483"/>
      <c r="AK440" s="483"/>
      <c r="AL440" s="478"/>
      <c r="AM440" s="483"/>
      <c r="AN440" s="483"/>
      <c r="AO440" s="520"/>
      <c r="AP440" s="571"/>
      <c r="AQ440" s="530"/>
      <c r="AR440" s="530"/>
      <c r="AS440" s="530"/>
      <c r="AT440" s="526"/>
      <c r="AU440" s="526"/>
      <c r="AV440" s="526"/>
      <c r="AW440" s="526"/>
      <c r="AX440" s="526"/>
      <c r="AY440" s="526"/>
      <c r="AZ440" s="526"/>
      <c r="BA440" s="526"/>
      <c r="BB440" s="572"/>
      <c r="BC440" s="554"/>
      <c r="BD440" s="554"/>
      <c r="BE440" s="554"/>
      <c r="BF440" s="554"/>
      <c r="BG440" s="554"/>
      <c r="BH440" s="554"/>
      <c r="BI440" s="554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35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32"/>
      <c r="DG440" s="526"/>
      <c r="DH440" s="526"/>
      <c r="DI440" s="526"/>
      <c r="DJ440" s="535"/>
      <c r="DK440" s="526"/>
      <c r="DL440" s="526"/>
      <c r="DM440" s="526"/>
      <c r="DN440" s="570"/>
      <c r="DO440" s="570"/>
      <c r="DP440" s="570"/>
      <c r="DQ440" s="570"/>
      <c r="DR440" s="570"/>
      <c r="DS440" s="514"/>
      <c r="DT440" s="533"/>
      <c r="DU440" s="514"/>
      <c r="DV440" s="492"/>
      <c r="DW440" s="492"/>
      <c r="DX440" s="492"/>
      <c r="DY440" s="492"/>
      <c r="DZ440" s="492"/>
      <c r="EA440" s="514"/>
      <c r="EB440" s="492"/>
      <c r="EC440" s="514"/>
      <c r="ED440" s="514"/>
      <c r="EE440" s="535"/>
      <c r="EF440" s="535"/>
      <c r="EG440" s="535"/>
      <c r="EH440" s="535"/>
      <c r="EI440" s="535"/>
      <c r="EJ440" s="535"/>
      <c r="EK440" s="535"/>
      <c r="EL440" s="535"/>
      <c r="EM440" s="535"/>
      <c r="EN440" s="535"/>
      <c r="EO440" s="535"/>
      <c r="EP440" s="535"/>
      <c r="EQ440" s="535"/>
      <c r="ER440" s="535"/>
      <c r="ES440" s="535"/>
      <c r="ET440" s="535"/>
      <c r="EU440" s="536"/>
      <c r="EV440" s="508"/>
      <c r="EW440" s="508"/>
      <c r="EX440" s="509"/>
      <c r="EY440" s="508"/>
      <c r="EZ440" s="508"/>
      <c r="FA440" s="508"/>
      <c r="FB440" s="508"/>
      <c r="FC440" s="508"/>
      <c r="FE440" s="514"/>
      <c r="FF440" s="514"/>
      <c r="FG440" s="514"/>
      <c r="FH440" s="514"/>
      <c r="FI440" s="514"/>
      <c r="FK440" s="514"/>
      <c r="FL440" s="514"/>
      <c r="FM440" s="514"/>
      <c r="FN440" s="514"/>
      <c r="FO440" s="514"/>
      <c r="FP440" s="514"/>
      <c r="FQ440" s="514"/>
      <c r="FR440" s="514"/>
      <c r="FS440" s="514"/>
      <c r="FT440" s="514"/>
      <c r="FU440" s="514"/>
      <c r="FV440" s="514"/>
      <c r="FW440" s="514"/>
      <c r="FX440" s="514"/>
      <c r="FY440" s="514"/>
      <c r="FZ440" s="514"/>
      <c r="GA440" s="514"/>
      <c r="GB440" s="514"/>
      <c r="GC440" s="514"/>
      <c r="GD440" s="514"/>
      <c r="GE440" s="514"/>
      <c r="GF440" s="514"/>
      <c r="GG440" s="514"/>
      <c r="GH440" s="514"/>
      <c r="GI440" s="514"/>
      <c r="GJ440" s="514"/>
      <c r="GK440" s="514"/>
      <c r="GL440" s="514"/>
      <c r="GM440" s="514"/>
      <c r="GN440" s="514"/>
      <c r="GO440" s="514"/>
      <c r="GP440" s="514"/>
      <c r="GQ440" s="514"/>
      <c r="GR440" s="514"/>
      <c r="GS440" s="514"/>
      <c r="GT440" s="514"/>
      <c r="GU440" s="514"/>
      <c r="GV440" s="514"/>
      <c r="GW440" s="514"/>
      <c r="GX440" s="514"/>
      <c r="GY440" s="514"/>
      <c r="GZ440" s="514"/>
      <c r="HA440" s="514"/>
      <c r="HB440" s="514"/>
      <c r="HC440" s="514"/>
      <c r="HD440" s="514"/>
      <c r="HE440" s="514"/>
      <c r="HF440" s="514"/>
      <c r="HG440" s="514"/>
      <c r="HH440" s="514"/>
      <c r="HI440" s="514"/>
      <c r="HJ440" s="514"/>
      <c r="HK440" s="514"/>
      <c r="HL440" s="514"/>
      <c r="HM440" s="514"/>
      <c r="HN440" s="514"/>
      <c r="HO440" s="514"/>
      <c r="HP440" s="514"/>
      <c r="HQ440" s="514"/>
      <c r="HR440" s="514"/>
      <c r="HS440" s="514"/>
      <c r="HT440" s="514"/>
      <c r="HU440" s="514"/>
      <c r="HV440" s="514"/>
      <c r="HW440" s="514"/>
      <c r="HX440" s="514"/>
      <c r="HY440" s="514"/>
      <c r="HZ440" s="514"/>
      <c r="IA440" s="514"/>
      <c r="IB440" s="514"/>
      <c r="IC440" s="514"/>
      <c r="ID440" s="514"/>
      <c r="IE440" s="514"/>
      <c r="IF440" s="514"/>
      <c r="IG440" s="514"/>
      <c r="IH440" s="514"/>
      <c r="II440" s="514"/>
      <c r="IJ440" s="514"/>
      <c r="IK440" s="514"/>
      <c r="IL440" s="514"/>
      <c r="IM440" s="514"/>
      <c r="IN440" s="514"/>
      <c r="IO440" s="514"/>
      <c r="IP440" s="514"/>
      <c r="IQ440" s="514"/>
      <c r="IR440" s="514"/>
      <c r="IS440" s="514"/>
      <c r="IT440" s="514"/>
      <c r="IU440" s="514"/>
      <c r="IV440" s="514"/>
      <c r="IW440" s="514"/>
      <c r="IX440" s="514"/>
      <c r="IY440" s="514"/>
      <c r="IZ440" s="514"/>
      <c r="JA440" s="514"/>
      <c r="JB440" s="514"/>
      <c r="JC440" s="514"/>
      <c r="JD440" s="514"/>
      <c r="JE440" s="514"/>
      <c r="JF440" s="514"/>
      <c r="JG440" s="514"/>
      <c r="JH440" s="514"/>
      <c r="JI440" s="514"/>
      <c r="JJ440" s="514"/>
      <c r="JK440" s="514"/>
      <c r="JL440" s="514"/>
      <c r="JM440" s="514"/>
      <c r="JN440" s="514"/>
      <c r="JO440" s="514"/>
      <c r="JP440" s="514"/>
      <c r="JQ440" s="514"/>
      <c r="JR440" s="514"/>
      <c r="JS440" s="514"/>
      <c r="JT440" s="514"/>
      <c r="JU440" s="514"/>
      <c r="JV440" s="514"/>
      <c r="JW440" s="514"/>
      <c r="JX440" s="514"/>
      <c r="JY440" s="514"/>
      <c r="JZ440" s="514"/>
      <c r="KA440" s="514"/>
      <c r="KB440" s="514"/>
      <c r="KC440" s="514"/>
      <c r="KD440" s="514"/>
      <c r="KE440" s="514"/>
      <c r="KF440" s="514"/>
      <c r="KG440" s="514"/>
      <c r="KH440" s="514"/>
      <c r="KI440" s="514"/>
      <c r="KJ440" s="514"/>
      <c r="KK440" s="514"/>
      <c r="KL440" s="514"/>
      <c r="KM440" s="514"/>
      <c r="KN440" s="514"/>
      <c r="KO440" s="514"/>
      <c r="KP440" s="514"/>
      <c r="KQ440" s="514"/>
      <c r="KR440" s="514"/>
      <c r="KS440" s="514"/>
      <c r="KT440" s="514"/>
      <c r="KU440" s="514"/>
      <c r="KV440" s="514"/>
      <c r="KW440" s="514"/>
      <c r="KX440" s="514"/>
      <c r="KY440" s="514"/>
      <c r="KZ440" s="514"/>
      <c r="LA440" s="514"/>
      <c r="LB440" s="514"/>
      <c r="LC440" s="514"/>
      <c r="LD440" s="514"/>
      <c r="LE440" s="514"/>
      <c r="LF440" s="514"/>
      <c r="LG440" s="514"/>
      <c r="LH440" s="514"/>
      <c r="LI440" s="514"/>
      <c r="LJ440" s="514"/>
      <c r="LK440" s="514"/>
      <c r="LL440" s="514"/>
      <c r="LM440" s="514"/>
      <c r="LN440" s="514"/>
      <c r="LO440" s="514"/>
      <c r="LP440" s="514"/>
      <c r="LQ440" s="514"/>
      <c r="LR440" s="514"/>
      <c r="LS440" s="514"/>
      <c r="LT440" s="514"/>
      <c r="LU440" s="514"/>
      <c r="LV440" s="514"/>
      <c r="LW440" s="514"/>
      <c r="LX440" s="514"/>
      <c r="LY440" s="514"/>
      <c r="LZ440" s="514"/>
      <c r="MA440" s="514"/>
      <c r="MB440" s="514"/>
      <c r="MC440" s="514"/>
      <c r="MD440" s="514"/>
      <c r="ME440" s="514"/>
      <c r="MF440" s="514"/>
      <c r="MG440" s="514"/>
      <c r="MH440" s="514"/>
      <c r="MI440" s="514"/>
      <c r="MJ440" s="514"/>
      <c r="MK440" s="514"/>
      <c r="ML440" s="514"/>
      <c r="MM440" s="514"/>
      <c r="MN440" s="514"/>
      <c r="MO440" s="514"/>
      <c r="MP440" s="514"/>
      <c r="MQ440" s="514"/>
      <c r="MR440" s="514"/>
      <c r="MS440" s="514"/>
      <c r="MT440" s="514"/>
      <c r="MU440" s="514"/>
      <c r="MV440" s="514"/>
      <c r="MW440" s="514"/>
      <c r="MX440" s="514"/>
      <c r="MY440" s="514"/>
      <c r="MZ440" s="514"/>
      <c r="NA440" s="514"/>
      <c r="NB440" s="514"/>
      <c r="NC440" s="514"/>
      <c r="ND440" s="514"/>
      <c r="NE440" s="514"/>
      <c r="NF440" s="514"/>
      <c r="NG440" s="514"/>
      <c r="NH440" s="514"/>
      <c r="NI440" s="514"/>
      <c r="NJ440" s="514"/>
      <c r="NK440" s="514"/>
      <c r="NL440" s="514"/>
      <c r="NM440" s="514"/>
      <c r="NN440" s="514"/>
      <c r="NO440" s="514"/>
      <c r="NP440" s="514"/>
      <c r="NQ440" s="514"/>
      <c r="NR440" s="514"/>
      <c r="NS440" s="514"/>
      <c r="NT440" s="514"/>
      <c r="NU440" s="514"/>
      <c r="NV440" s="514"/>
      <c r="NW440" s="514"/>
      <c r="NX440" s="514"/>
      <c r="NY440" s="514"/>
      <c r="NZ440" s="514"/>
      <c r="OA440" s="514"/>
      <c r="OB440" s="514"/>
      <c r="OC440" s="514"/>
      <c r="OD440" s="514"/>
      <c r="OE440" s="514"/>
      <c r="OF440" s="514"/>
      <c r="OG440" s="514"/>
      <c r="OH440" s="514"/>
      <c r="OI440" s="514"/>
      <c r="OJ440" s="514"/>
      <c r="OK440" s="514"/>
      <c r="OL440" s="514"/>
      <c r="OM440" s="514"/>
      <c r="ON440" s="514"/>
      <c r="OO440" s="514"/>
      <c r="OP440" s="514"/>
      <c r="OQ440" s="514"/>
      <c r="OR440" s="514"/>
      <c r="OS440" s="514"/>
      <c r="OT440" s="514"/>
      <c r="OU440" s="514"/>
      <c r="OV440" s="514"/>
      <c r="OW440" s="514"/>
      <c r="OX440" s="514"/>
      <c r="OY440" s="514"/>
      <c r="OZ440" s="514"/>
      <c r="PA440" s="514"/>
      <c r="PB440" s="514"/>
      <c r="PC440" s="514"/>
      <c r="PD440" s="514"/>
      <c r="PE440" s="514"/>
      <c r="PF440" s="514"/>
      <c r="PG440" s="514"/>
      <c r="PH440" s="514"/>
      <c r="PI440" s="514"/>
      <c r="PJ440" s="514"/>
      <c r="PK440" s="514"/>
      <c r="PL440" s="514"/>
      <c r="PM440" s="514"/>
      <c r="PN440" s="514"/>
      <c r="PO440" s="514"/>
      <c r="PP440" s="514"/>
      <c r="PQ440" s="514"/>
      <c r="PR440" s="514"/>
      <c r="PS440" s="514"/>
      <c r="PT440" s="514"/>
      <c r="PU440" s="514"/>
      <c r="PV440" s="514"/>
      <c r="PW440" s="514"/>
      <c r="PX440" s="514"/>
      <c r="PY440" s="514"/>
      <c r="PZ440" s="514"/>
      <c r="QA440" s="514"/>
      <c r="QB440" s="514"/>
      <c r="QC440" s="514"/>
      <c r="QD440" s="514"/>
      <c r="QE440" s="514"/>
      <c r="QF440" s="514"/>
      <c r="QG440" s="514"/>
      <c r="QH440" s="514"/>
      <c r="QI440" s="514"/>
      <c r="QJ440" s="514"/>
      <c r="QK440" s="514"/>
      <c r="QL440" s="514"/>
      <c r="QM440" s="514"/>
      <c r="QN440" s="514"/>
      <c r="QO440" s="514"/>
      <c r="QP440" s="514"/>
      <c r="QQ440" s="514"/>
      <c r="QR440" s="514"/>
      <c r="QS440" s="514"/>
      <c r="QT440" s="514"/>
      <c r="QU440" s="514"/>
      <c r="QV440" s="514"/>
      <c r="QW440" s="514"/>
      <c r="QX440" s="514"/>
      <c r="QY440" s="514"/>
      <c r="QZ440" s="514"/>
      <c r="RA440" s="514"/>
      <c r="RB440" s="514"/>
      <c r="RC440" s="514"/>
      <c r="RD440" s="514"/>
      <c r="RE440" s="514"/>
      <c r="RF440" s="514"/>
      <c r="RG440" s="514"/>
      <c r="RH440" s="514"/>
      <c r="RI440" s="514"/>
      <c r="RJ440" s="514"/>
      <c r="RK440" s="514"/>
      <c r="RL440" s="514"/>
      <c r="RM440" s="514"/>
      <c r="RN440" s="514"/>
      <c r="RO440" s="514"/>
      <c r="RP440" s="514"/>
      <c r="RQ440" s="514"/>
      <c r="RR440" s="514"/>
      <c r="RS440" s="514"/>
      <c r="RT440" s="514"/>
      <c r="RU440" s="514"/>
      <c r="RV440" s="514"/>
      <c r="RW440" s="514"/>
      <c r="RX440" s="514"/>
      <c r="RY440" s="514"/>
      <c r="RZ440" s="514"/>
      <c r="SA440" s="514"/>
      <c r="SB440" s="514"/>
      <c r="SC440" s="514"/>
      <c r="SD440" s="514"/>
      <c r="SE440" s="514"/>
      <c r="SF440" s="514"/>
      <c r="SG440" s="514"/>
      <c r="SH440" s="514"/>
      <c r="SI440" s="514"/>
      <c r="SJ440" s="514"/>
      <c r="SK440" s="514"/>
      <c r="SL440" s="514"/>
      <c r="SM440" s="514"/>
      <c r="SN440" s="514"/>
      <c r="SO440" s="514"/>
      <c r="SP440" s="514"/>
      <c r="SQ440" s="514"/>
      <c r="SR440" s="514"/>
      <c r="SS440" s="514"/>
      <c r="ST440" s="514"/>
      <c r="SU440" s="514"/>
      <c r="SV440" s="514"/>
      <c r="SW440" s="514"/>
      <c r="SX440" s="514"/>
      <c r="SY440" s="514"/>
      <c r="SZ440" s="514"/>
      <c r="TA440" s="514"/>
      <c r="TB440" s="514"/>
      <c r="TC440" s="514"/>
      <c r="TD440" s="514"/>
      <c r="TE440" s="514"/>
      <c r="TF440" s="514"/>
      <c r="TG440" s="514"/>
      <c r="TH440" s="514"/>
      <c r="TI440" s="514"/>
      <c r="TJ440" s="514"/>
      <c r="TK440" s="514"/>
      <c r="TL440" s="514"/>
      <c r="TM440" s="514"/>
      <c r="TN440" s="514"/>
      <c r="TO440" s="514"/>
      <c r="TP440" s="514"/>
      <c r="TQ440" s="514"/>
      <c r="TR440" s="514"/>
      <c r="TS440" s="514"/>
      <c r="TT440" s="514"/>
      <c r="TU440" s="514"/>
      <c r="TV440" s="514"/>
      <c r="TW440" s="514"/>
      <c r="TX440" s="514"/>
      <c r="TY440" s="514"/>
      <c r="TZ440" s="514"/>
      <c r="UA440" s="514"/>
      <c r="UB440" s="514"/>
      <c r="UC440" s="514"/>
      <c r="UD440" s="514"/>
      <c r="UE440" s="514"/>
      <c r="UF440" s="514"/>
      <c r="UG440" s="514"/>
      <c r="UH440" s="514"/>
      <c r="UI440" s="514"/>
      <c r="UJ440" s="514"/>
      <c r="UK440" s="514"/>
      <c r="UL440" s="514"/>
      <c r="UM440" s="514"/>
      <c r="UN440" s="514"/>
      <c r="UO440" s="514"/>
      <c r="UP440" s="514"/>
      <c r="UQ440" s="514"/>
      <c r="UR440" s="514"/>
      <c r="US440" s="514"/>
      <c r="UT440" s="514"/>
      <c r="UU440" s="514"/>
      <c r="UV440" s="514"/>
      <c r="UW440" s="514"/>
      <c r="UX440" s="514"/>
      <c r="UY440" s="514"/>
      <c r="UZ440" s="514"/>
      <c r="VA440" s="514"/>
      <c r="VB440" s="514"/>
      <c r="VC440" s="514"/>
      <c r="VD440" s="514"/>
      <c r="VE440" s="514"/>
      <c r="VF440" s="514"/>
      <c r="VG440" s="514"/>
      <c r="VH440" s="514"/>
      <c r="VI440" s="514"/>
      <c r="VJ440" s="514"/>
      <c r="VK440" s="514"/>
      <c r="VL440" s="514"/>
      <c r="VM440" s="514"/>
      <c r="VN440" s="514"/>
      <c r="VO440" s="514"/>
      <c r="VP440" s="514"/>
      <c r="VQ440" s="514"/>
      <c r="VR440" s="514"/>
      <c r="VS440" s="514"/>
      <c r="VT440" s="514"/>
      <c r="VU440" s="514"/>
      <c r="VV440" s="514"/>
      <c r="VW440" s="514"/>
      <c r="VX440" s="514"/>
      <c r="VY440" s="514"/>
      <c r="VZ440" s="514"/>
      <c r="WA440" s="514"/>
      <c r="WB440" s="514"/>
      <c r="WC440" s="514"/>
      <c r="WD440" s="514"/>
      <c r="WE440" s="514"/>
      <c r="WF440" s="514"/>
      <c r="WG440" s="514"/>
      <c r="WH440" s="514"/>
      <c r="WI440" s="514"/>
      <c r="WJ440" s="514"/>
      <c r="WK440" s="514"/>
      <c r="WL440" s="514"/>
      <c r="WM440" s="514"/>
      <c r="WN440" s="514"/>
      <c r="WO440" s="514"/>
      <c r="WP440" s="514"/>
      <c r="WQ440" s="514"/>
      <c r="WR440" s="514"/>
      <c r="WS440" s="514"/>
      <c r="WT440" s="514"/>
      <c r="WU440" s="514"/>
      <c r="WV440" s="514"/>
      <c r="WW440" s="514"/>
      <c r="WX440" s="514"/>
      <c r="WY440" s="514"/>
      <c r="WZ440" s="514"/>
      <c r="XA440" s="514"/>
      <c r="XB440" s="514"/>
      <c r="XC440" s="514"/>
      <c r="XD440" s="514"/>
      <c r="XE440" s="514"/>
      <c r="XF440" s="514"/>
      <c r="XG440" s="514"/>
      <c r="XH440" s="514"/>
      <c r="XI440" s="514"/>
      <c r="XJ440" s="514"/>
      <c r="XK440" s="514"/>
      <c r="XL440" s="514"/>
      <c r="XM440" s="514"/>
      <c r="XN440" s="514"/>
      <c r="XO440" s="514"/>
      <c r="XP440" s="514"/>
      <c r="XQ440" s="514"/>
      <c r="XR440" s="514"/>
      <c r="XS440" s="514"/>
      <c r="XT440" s="514"/>
      <c r="XU440" s="514"/>
      <c r="XV440" s="514"/>
      <c r="XW440" s="514"/>
      <c r="XX440" s="514"/>
      <c r="XY440" s="514"/>
      <c r="XZ440" s="514"/>
      <c r="YA440" s="514"/>
      <c r="YB440" s="514"/>
      <c r="YC440" s="514"/>
      <c r="YD440" s="514"/>
      <c r="YE440" s="514"/>
      <c r="YF440" s="514"/>
      <c r="YG440" s="514"/>
      <c r="YH440" s="514"/>
      <c r="YI440" s="514"/>
      <c r="YJ440" s="514"/>
      <c r="YK440" s="514"/>
      <c r="YL440" s="514"/>
      <c r="YM440" s="514"/>
      <c r="YN440" s="514"/>
      <c r="YO440" s="514"/>
      <c r="YP440" s="514"/>
      <c r="YQ440" s="514"/>
      <c r="YR440" s="514"/>
      <c r="YS440" s="514"/>
      <c r="YT440" s="514"/>
      <c r="YU440" s="514"/>
      <c r="YV440" s="514"/>
      <c r="YW440" s="514"/>
      <c r="YX440" s="514"/>
      <c r="YY440" s="514"/>
      <c r="YZ440" s="514"/>
      <c r="ZA440" s="514"/>
      <c r="ZB440" s="514"/>
      <c r="ZC440" s="514"/>
      <c r="ZD440" s="514"/>
      <c r="ZE440" s="514"/>
      <c r="ZF440" s="514"/>
      <c r="ZG440" s="514"/>
      <c r="ZH440" s="514"/>
      <c r="ZI440" s="514"/>
      <c r="ZJ440" s="514"/>
      <c r="ZK440" s="514"/>
      <c r="ZL440" s="514"/>
      <c r="ZM440" s="514"/>
      <c r="ZN440" s="514"/>
      <c r="ZO440" s="514"/>
      <c r="ZP440" s="514"/>
      <c r="ZQ440" s="514"/>
      <c r="ZR440" s="514"/>
      <c r="ZS440" s="514"/>
      <c r="ZT440" s="514"/>
      <c r="ZU440" s="514"/>
      <c r="ZV440" s="514"/>
      <c r="ZW440" s="514"/>
      <c r="ZX440" s="514"/>
      <c r="ZY440" s="514"/>
      <c r="ZZ440" s="514"/>
      <c r="AAA440" s="514"/>
      <c r="AAB440" s="514"/>
      <c r="AAC440" s="514"/>
      <c r="AAD440" s="514"/>
      <c r="AAE440" s="514"/>
      <c r="AAF440" s="514"/>
      <c r="AAG440" s="514"/>
      <c r="AAH440" s="514"/>
      <c r="AAI440" s="514"/>
      <c r="AAJ440" s="514"/>
      <c r="AAK440" s="514"/>
      <c r="AAL440" s="514"/>
      <c r="AAM440" s="514"/>
      <c r="AAN440" s="514"/>
      <c r="AAO440" s="514"/>
      <c r="AAP440" s="514"/>
      <c r="AAQ440" s="514"/>
      <c r="AAR440" s="514"/>
      <c r="AAS440" s="514"/>
      <c r="AAT440" s="514"/>
      <c r="AAU440" s="514"/>
      <c r="AAV440" s="514"/>
      <c r="AAW440" s="514"/>
      <c r="AAX440" s="514"/>
      <c r="AAY440" s="514"/>
      <c r="AAZ440" s="514"/>
      <c r="ABA440" s="514"/>
      <c r="ABB440" s="514"/>
      <c r="ABC440" s="514"/>
      <c r="ABD440" s="514"/>
      <c r="ABE440" s="514"/>
      <c r="ABF440" s="514"/>
      <c r="ABG440" s="514"/>
      <c r="ABH440" s="514"/>
      <c r="ABI440" s="514"/>
      <c r="ABJ440" s="514"/>
      <c r="ABK440" s="514"/>
      <c r="ABL440" s="514"/>
      <c r="ABM440" s="514"/>
      <c r="ABN440" s="514"/>
      <c r="ABO440" s="514"/>
      <c r="ABP440" s="514"/>
      <c r="ABQ440" s="514"/>
      <c r="ABR440" s="514"/>
      <c r="ABS440" s="514"/>
      <c r="ABT440" s="514"/>
      <c r="ABU440" s="514"/>
      <c r="ABV440" s="514"/>
      <c r="ABW440" s="514"/>
      <c r="ABX440" s="514"/>
      <c r="ABY440" s="514"/>
      <c r="ABZ440" s="514"/>
      <c r="ACA440" s="514"/>
      <c r="ACB440" s="514"/>
      <c r="ACC440" s="514"/>
      <c r="ACD440" s="514"/>
      <c r="ACE440" s="514"/>
      <c r="ACF440" s="514"/>
      <c r="ACG440" s="514"/>
      <c r="ACH440" s="514"/>
      <c r="ACI440" s="514"/>
      <c r="ACJ440" s="514"/>
      <c r="ACK440" s="514"/>
      <c r="ACL440" s="514"/>
      <c r="ACM440" s="514"/>
      <c r="ACN440" s="514"/>
      <c r="ACO440" s="514"/>
      <c r="ACP440" s="514"/>
      <c r="ACQ440" s="514"/>
      <c r="ACR440" s="514"/>
      <c r="ACS440" s="514"/>
      <c r="ACT440" s="514"/>
      <c r="ACU440" s="514"/>
      <c r="ACV440" s="514"/>
      <c r="ACW440" s="514"/>
      <c r="ACX440" s="514"/>
      <c r="ACY440" s="514"/>
      <c r="ACZ440" s="514"/>
      <c r="ADA440" s="514"/>
      <c r="ADB440" s="514"/>
      <c r="ADC440" s="514"/>
      <c r="ADD440" s="514"/>
      <c r="ADE440" s="514"/>
      <c r="ADF440" s="514"/>
      <c r="ADG440" s="514"/>
      <c r="ADH440" s="514"/>
      <c r="ADI440" s="514"/>
      <c r="ADJ440" s="514"/>
      <c r="ADK440" s="514"/>
      <c r="ADL440" s="514"/>
      <c r="ADM440" s="514"/>
      <c r="ADN440" s="514"/>
      <c r="ADO440" s="514"/>
      <c r="ADP440" s="514"/>
      <c r="ADQ440" s="514"/>
      <c r="ADR440" s="514"/>
      <c r="ADS440" s="514"/>
      <c r="ADT440" s="514"/>
      <c r="ADU440" s="514"/>
      <c r="ADV440" s="514"/>
      <c r="ADW440" s="514"/>
      <c r="ADX440" s="514"/>
      <c r="ADY440" s="514"/>
      <c r="ADZ440" s="514"/>
      <c r="AEA440" s="514"/>
      <c r="AEB440" s="514"/>
      <c r="AEC440" s="514"/>
      <c r="AED440" s="514"/>
      <c r="AEE440" s="514"/>
      <c r="AEF440" s="514"/>
      <c r="AEG440" s="514"/>
      <c r="AEH440" s="514"/>
      <c r="AEI440" s="514"/>
      <c r="AEJ440" s="514"/>
      <c r="AEK440" s="514"/>
      <c r="AEL440" s="514"/>
      <c r="AEM440" s="514"/>
      <c r="AEN440" s="514"/>
      <c r="AEO440" s="514"/>
      <c r="AEP440" s="514"/>
      <c r="AEQ440" s="514"/>
      <c r="AER440" s="514"/>
      <c r="AES440" s="514"/>
      <c r="AET440" s="514"/>
      <c r="AEU440" s="514"/>
      <c r="AEV440" s="514"/>
      <c r="AEW440" s="514"/>
      <c r="AEX440" s="514"/>
      <c r="AEY440" s="514"/>
      <c r="AEZ440" s="514"/>
      <c r="AFA440" s="514"/>
      <c r="AFB440" s="514"/>
      <c r="AFC440" s="514"/>
      <c r="AFD440" s="514"/>
      <c r="AFE440" s="514"/>
      <c r="AFF440" s="514"/>
      <c r="AFG440" s="514"/>
      <c r="AFH440" s="514"/>
      <c r="AFI440" s="514"/>
      <c r="AFJ440" s="514"/>
      <c r="AFK440" s="514"/>
      <c r="AFL440" s="514"/>
      <c r="AFM440" s="514"/>
      <c r="AFN440" s="514"/>
      <c r="AFO440" s="514"/>
      <c r="AFP440" s="514"/>
      <c r="AFQ440" s="514"/>
      <c r="AFR440" s="514"/>
      <c r="AFS440" s="514"/>
      <c r="AFT440" s="514"/>
      <c r="AFU440" s="514"/>
      <c r="AFV440" s="514"/>
      <c r="AFW440" s="514"/>
      <c r="AFX440" s="514"/>
      <c r="AFY440" s="514"/>
      <c r="AFZ440" s="514"/>
      <c r="AGA440" s="514"/>
      <c r="AGB440" s="514"/>
      <c r="AGC440" s="514"/>
      <c r="AGD440" s="514"/>
      <c r="AGE440" s="514"/>
      <c r="AGF440" s="514"/>
      <c r="AGG440" s="514"/>
      <c r="AGH440" s="514"/>
      <c r="AGI440" s="514"/>
      <c r="AGJ440" s="514"/>
      <c r="AGK440" s="514"/>
      <c r="AGL440" s="514"/>
      <c r="AGM440" s="514"/>
      <c r="AGN440" s="514"/>
      <c r="AGO440" s="514"/>
      <c r="AGP440" s="514"/>
      <c r="AGQ440" s="514"/>
      <c r="AGR440" s="514"/>
      <c r="AGS440" s="514"/>
      <c r="AGT440" s="514"/>
      <c r="AGU440" s="514"/>
      <c r="AGV440" s="514"/>
      <c r="AGW440" s="514"/>
      <c r="AGX440" s="514"/>
      <c r="AGY440" s="514"/>
      <c r="AGZ440" s="514"/>
      <c r="AHA440" s="514"/>
      <c r="AHB440" s="514"/>
      <c r="AHC440" s="514"/>
      <c r="AHD440" s="514"/>
      <c r="AHE440" s="514"/>
      <c r="AHF440" s="514"/>
      <c r="AHG440" s="514"/>
      <c r="AHH440" s="514"/>
      <c r="AHI440" s="514"/>
      <c r="AHJ440" s="514"/>
      <c r="AHK440" s="514"/>
      <c r="AHL440" s="514"/>
      <c r="AHM440" s="514"/>
      <c r="AHN440" s="514"/>
      <c r="AHO440" s="514"/>
      <c r="AHP440" s="514"/>
      <c r="AHQ440" s="514"/>
      <c r="AHR440" s="514"/>
      <c r="AHS440" s="514"/>
      <c r="AHT440" s="514"/>
      <c r="AHU440" s="514"/>
      <c r="AHV440" s="514"/>
      <c r="AHW440" s="514"/>
      <c r="AHX440" s="514"/>
      <c r="AHY440" s="514"/>
      <c r="AHZ440" s="514"/>
      <c r="AIA440" s="514"/>
      <c r="AIB440" s="514"/>
      <c r="AIC440" s="514"/>
      <c r="AID440" s="514"/>
      <c r="AIE440" s="514"/>
      <c r="AIF440" s="514"/>
      <c r="AIG440" s="514"/>
      <c r="AIH440" s="514"/>
      <c r="AII440" s="514"/>
      <c r="AIJ440" s="514"/>
      <c r="AIK440" s="514"/>
      <c r="AIL440" s="514"/>
      <c r="AIM440" s="514"/>
      <c r="AIN440" s="514"/>
      <c r="AIO440" s="514"/>
      <c r="AIP440" s="514"/>
      <c r="AIQ440" s="514"/>
      <c r="AIR440" s="514"/>
      <c r="AIS440" s="514"/>
      <c r="AIT440" s="514"/>
      <c r="AIU440" s="514"/>
      <c r="AIV440" s="514"/>
      <c r="AIW440" s="514"/>
      <c r="AIX440" s="514"/>
      <c r="AIY440" s="514"/>
      <c r="AIZ440" s="514"/>
      <c r="AJA440" s="514"/>
      <c r="AJB440" s="514"/>
      <c r="AJC440" s="514"/>
      <c r="AJD440" s="514"/>
      <c r="AJE440" s="514"/>
      <c r="AJF440" s="514"/>
      <c r="AJG440" s="514"/>
      <c r="AJH440" s="514"/>
      <c r="AJI440" s="514"/>
      <c r="AJJ440" s="514"/>
      <c r="AJK440" s="514"/>
      <c r="AJL440" s="514"/>
      <c r="AJM440" s="514"/>
      <c r="AJN440" s="514"/>
      <c r="AJO440" s="514"/>
      <c r="AJP440" s="514"/>
      <c r="AJQ440" s="514"/>
      <c r="AJR440" s="514"/>
      <c r="AJS440" s="514"/>
      <c r="AJT440" s="514"/>
      <c r="AJU440" s="514"/>
      <c r="AJV440" s="514"/>
      <c r="AJW440" s="514"/>
      <c r="AJX440" s="514"/>
      <c r="AJY440" s="514"/>
      <c r="AJZ440" s="514"/>
      <c r="AKA440" s="514"/>
      <c r="AKB440" s="514"/>
      <c r="AKC440" s="514"/>
      <c r="AKD440" s="514"/>
      <c r="AKE440" s="514"/>
      <c r="AKF440" s="514"/>
      <c r="AKG440" s="514"/>
      <c r="AKH440" s="514"/>
      <c r="AKI440" s="514"/>
      <c r="AKJ440" s="514"/>
      <c r="AKK440" s="514"/>
      <c r="AKL440" s="514"/>
      <c r="AKM440" s="514"/>
      <c r="AKN440" s="514"/>
      <c r="AKO440" s="514"/>
      <c r="AKP440" s="514"/>
      <c r="AKQ440" s="514"/>
      <c r="AKR440" s="514"/>
      <c r="AKS440" s="514"/>
      <c r="AKT440" s="514"/>
      <c r="AKU440" s="514"/>
      <c r="AKV440" s="514"/>
      <c r="AKW440" s="514"/>
      <c r="AKX440" s="514"/>
      <c r="AKY440" s="514"/>
      <c r="AKZ440" s="514"/>
      <c r="ALA440" s="514"/>
      <c r="ALB440" s="514"/>
      <c r="ALC440" s="514"/>
      <c r="ALD440" s="514"/>
      <c r="ALE440" s="514"/>
      <c r="ALF440" s="514"/>
      <c r="ALG440" s="514"/>
      <c r="ALH440" s="514"/>
      <c r="ALI440" s="514"/>
      <c r="ALJ440" s="514"/>
      <c r="ALK440" s="514"/>
      <c r="ALL440" s="514"/>
      <c r="ALM440" s="514"/>
      <c r="ALN440" s="514"/>
      <c r="ALO440" s="514"/>
      <c r="ALP440" s="514"/>
      <c r="ALQ440" s="514"/>
      <c r="ALR440" s="514"/>
      <c r="ALS440" s="514"/>
      <c r="ALT440" s="514"/>
      <c r="ALU440" s="514"/>
      <c r="ALV440" s="514"/>
      <c r="ALW440" s="514"/>
      <c r="ALX440" s="514"/>
      <c r="ALY440" s="514"/>
      <c r="ALZ440" s="514"/>
      <c r="AMA440" s="514"/>
      <c r="AMB440" s="514"/>
      <c r="AMC440" s="514"/>
      <c r="AMD440" s="514"/>
      <c r="AME440" s="514"/>
      <c r="AMF440" s="514"/>
      <c r="AMG440" s="514"/>
      <c r="AMH440" s="514"/>
      <c r="AMI440" s="514"/>
      <c r="AMJ440" s="514"/>
      <c r="AMK440" s="514"/>
      <c r="AML440" s="514"/>
      <c r="AMM440" s="514"/>
      <c r="AMN440" s="514"/>
      <c r="AMO440" s="514"/>
      <c r="AMP440" s="514"/>
      <c r="AMQ440" s="514"/>
      <c r="AMR440" s="514"/>
      <c r="AMS440" s="514"/>
      <c r="AMT440" s="514"/>
      <c r="AMU440" s="514"/>
      <c r="AMV440" s="514"/>
      <c r="AMW440" s="514"/>
      <c r="AMX440" s="514"/>
      <c r="AMY440" s="514"/>
      <c r="AMZ440" s="514"/>
      <c r="ANA440" s="514"/>
      <c r="ANB440" s="514"/>
      <c r="ANC440" s="514"/>
      <c r="AND440" s="514"/>
      <c r="ANE440" s="514"/>
      <c r="ANF440" s="514"/>
      <c r="ANG440" s="514"/>
      <c r="ANH440" s="514"/>
      <c r="ANI440" s="514"/>
      <c r="ANJ440" s="514"/>
      <c r="ANK440" s="514"/>
      <c r="ANL440" s="514"/>
      <c r="ANM440" s="514"/>
      <c r="ANN440" s="514"/>
      <c r="ANO440" s="514"/>
      <c r="ANP440" s="514"/>
      <c r="ANQ440" s="514"/>
      <c r="ANR440" s="514"/>
      <c r="ANS440" s="514"/>
      <c r="ANT440" s="514"/>
      <c r="ANU440" s="514"/>
      <c r="ANV440" s="514"/>
      <c r="ANW440" s="514"/>
      <c r="ANX440" s="514"/>
      <c r="ANY440" s="514"/>
      <c r="ANZ440" s="514"/>
      <c r="AOA440" s="514"/>
      <c r="AOB440" s="514"/>
      <c r="AOC440" s="514"/>
      <c r="AOD440" s="514"/>
      <c r="AOE440" s="514"/>
      <c r="AOF440" s="514"/>
      <c r="AOG440" s="514"/>
      <c r="AOH440" s="514"/>
      <c r="AOI440" s="514"/>
      <c r="AOJ440" s="514"/>
      <c r="AOK440" s="514"/>
      <c r="AOL440" s="514"/>
      <c r="AOM440" s="514"/>
      <c r="AON440" s="514"/>
      <c r="AOO440" s="514"/>
      <c r="AOP440" s="514"/>
      <c r="AOQ440" s="514"/>
      <c r="AOR440" s="514"/>
      <c r="AOS440" s="514"/>
      <c r="AOT440" s="514"/>
      <c r="AOU440" s="514"/>
      <c r="AOV440" s="514"/>
      <c r="AOW440" s="514"/>
      <c r="AOX440" s="514"/>
      <c r="AOY440" s="514"/>
      <c r="AOZ440" s="514"/>
      <c r="APA440" s="514"/>
      <c r="APB440" s="514"/>
      <c r="APC440" s="514"/>
      <c r="APD440" s="514"/>
      <c r="APE440" s="514"/>
      <c r="APF440" s="514"/>
      <c r="APG440" s="514"/>
      <c r="APH440" s="514"/>
      <c r="API440" s="514"/>
      <c r="APJ440" s="514"/>
      <c r="APK440" s="514"/>
      <c r="APL440" s="514"/>
      <c r="APM440" s="514"/>
      <c r="APN440" s="514"/>
      <c r="APO440" s="514"/>
      <c r="APP440" s="514"/>
    </row>
    <row r="441" spans="1:1108" s="88" customFormat="1">
      <c r="A441" s="135"/>
      <c r="B441" s="10"/>
      <c r="C441" s="572"/>
      <c r="D441" s="73"/>
      <c r="E441" s="73"/>
      <c r="F441" s="264"/>
      <c r="G441" s="73"/>
      <c r="H441" s="73"/>
      <c r="I441" s="73"/>
      <c r="J441" s="570"/>
      <c r="K441" s="570"/>
      <c r="L441" s="570"/>
      <c r="M441" s="570"/>
      <c r="N441" s="477"/>
      <c r="O441" s="557"/>
      <c r="P441" s="555"/>
      <c r="Q441" s="555"/>
      <c r="R441" s="555"/>
      <c r="S441" s="555"/>
      <c r="T441" s="555"/>
      <c r="U441" s="555"/>
      <c r="V441" s="555"/>
      <c r="W441" s="555"/>
      <c r="X441" s="555"/>
      <c r="Y441" s="555"/>
      <c r="Z441" s="555"/>
      <c r="AA441" s="555"/>
      <c r="AB441" s="555"/>
      <c r="AC441" s="555"/>
      <c r="AD441" s="555"/>
      <c r="AE441" s="555"/>
      <c r="AF441" s="555"/>
      <c r="AG441" s="556"/>
      <c r="AH441" s="556"/>
      <c r="AI441" s="555"/>
      <c r="AJ441" s="556"/>
      <c r="AK441" s="556"/>
      <c r="AL441" s="557"/>
      <c r="AM441" s="556"/>
      <c r="AN441" s="556"/>
      <c r="AO441" s="558"/>
      <c r="AP441" s="571"/>
      <c r="AQ441" s="558"/>
      <c r="AR441" s="558"/>
      <c r="AS441" s="558"/>
      <c r="AT441" s="554"/>
      <c r="AU441" s="554"/>
      <c r="AV441" s="554"/>
      <c r="AW441" s="554"/>
      <c r="AX441" s="554"/>
      <c r="AY441" s="554"/>
      <c r="AZ441" s="554"/>
      <c r="BA441" s="554"/>
      <c r="BB441" s="476" t="s">
        <v>1829</v>
      </c>
      <c r="BC441" s="476" t="s">
        <v>1829</v>
      </c>
      <c r="BD441" s="476"/>
      <c r="BE441" s="476"/>
      <c r="BF441" s="476"/>
      <c r="BG441" s="476"/>
      <c r="BH441" s="476"/>
      <c r="BI441" s="476"/>
      <c r="BJ441" s="477"/>
      <c r="BK441" s="554"/>
      <c r="BL441" s="554"/>
      <c r="BM441" s="554"/>
      <c r="BN441" s="554"/>
      <c r="BO441" s="554"/>
      <c r="BP441" s="554"/>
      <c r="BQ441" s="554"/>
      <c r="BR441" s="554"/>
      <c r="BS441" s="554"/>
      <c r="BT441" s="554"/>
      <c r="BU441" s="554"/>
      <c r="BV441" s="554"/>
      <c r="BW441" s="554"/>
      <c r="BX441" s="554"/>
      <c r="BY441" s="554"/>
      <c r="BZ441" s="554"/>
      <c r="CA441" s="554"/>
      <c r="CB441" s="554"/>
      <c r="CC441" s="554"/>
      <c r="CD441" s="554"/>
      <c r="CE441" s="554"/>
      <c r="CF441" s="554"/>
      <c r="CG441" s="554"/>
      <c r="CH441" s="554"/>
      <c r="CI441" s="554"/>
      <c r="CJ441" s="554"/>
      <c r="CK441" s="554"/>
      <c r="CL441" s="554"/>
      <c r="CM441" s="554"/>
      <c r="CN441" s="554"/>
      <c r="CO441" s="554"/>
      <c r="CP441" s="554"/>
      <c r="CQ441" s="554"/>
      <c r="CR441" s="554"/>
      <c r="CS441" s="554"/>
      <c r="CT441" s="554"/>
      <c r="CU441" s="554"/>
      <c r="CV441" s="554"/>
      <c r="CW441" s="554"/>
      <c r="CX441" s="554"/>
      <c r="CY441" s="554"/>
      <c r="CZ441" s="554"/>
      <c r="DA441" s="554"/>
      <c r="DB441" s="554"/>
      <c r="DC441" s="554"/>
      <c r="DD441" s="554"/>
      <c r="DE441" s="554"/>
      <c r="DF441" s="560"/>
      <c r="DG441" s="554"/>
      <c r="DH441" s="554"/>
      <c r="DI441" s="554"/>
      <c r="DJ441" s="554"/>
      <c r="DK441" s="554"/>
      <c r="DL441" s="554"/>
      <c r="DM441" s="554"/>
      <c r="DN441" s="570"/>
      <c r="DO441" s="570"/>
      <c r="DP441" s="570"/>
      <c r="DQ441" s="570"/>
      <c r="DR441" s="570"/>
      <c r="DS441" s="476"/>
      <c r="DT441" s="476"/>
      <c r="DV441" s="492"/>
      <c r="DW441" s="492"/>
      <c r="DX441" s="492"/>
      <c r="DY441" s="492"/>
      <c r="DZ441" s="492"/>
      <c r="EA441" s="492"/>
      <c r="EB441" s="492"/>
      <c r="EE441" s="477"/>
      <c r="EF441" s="477"/>
      <c r="EG441" s="477"/>
      <c r="EH441" s="477"/>
      <c r="EI441" s="554"/>
      <c r="EJ441" s="554"/>
      <c r="EK441" s="554"/>
      <c r="EL441" s="554"/>
      <c r="EM441" s="554"/>
      <c r="EN441" s="554"/>
      <c r="EO441" s="554"/>
      <c r="EP441" s="554"/>
      <c r="EQ441" s="554"/>
      <c r="ER441" s="554"/>
      <c r="ES441" s="554"/>
      <c r="ET441" s="554"/>
      <c r="EU441" s="573"/>
      <c r="EV441" s="494"/>
      <c r="EW441" s="494"/>
      <c r="EX441" s="495"/>
      <c r="EY441" s="494"/>
      <c r="EZ441" s="494"/>
      <c r="FA441" s="494"/>
      <c r="FB441" s="494"/>
      <c r="FC441" s="494"/>
    </row>
    <row r="442" spans="1:1108" s="88" customFormat="1">
      <c r="A442" s="88">
        <v>1</v>
      </c>
      <c r="C442" s="492">
        <v>1</v>
      </c>
      <c r="D442" s="73"/>
      <c r="E442" s="73"/>
      <c r="F442" s="264"/>
      <c r="G442" s="73"/>
      <c r="H442" s="73"/>
      <c r="I442" s="73"/>
      <c r="J442" s="570"/>
      <c r="K442" s="570"/>
      <c r="L442" s="570"/>
      <c r="M442" s="570"/>
      <c r="N442" s="476"/>
      <c r="O442" s="574"/>
      <c r="P442" s="562"/>
      <c r="Q442" s="562"/>
      <c r="R442" s="562"/>
      <c r="S442" s="562"/>
      <c r="T442" s="575"/>
      <c r="U442" s="575"/>
      <c r="V442" s="562"/>
      <c r="W442" s="562"/>
      <c r="X442" s="562"/>
      <c r="Y442" s="562"/>
      <c r="Z442" s="575"/>
      <c r="AA442" s="575"/>
      <c r="AB442" s="575"/>
      <c r="AC442" s="575"/>
      <c r="AD442" s="575"/>
      <c r="AE442" s="575"/>
      <c r="AF442" s="576"/>
      <c r="AG442" s="575"/>
      <c r="AH442" s="575"/>
      <c r="AI442" s="575"/>
      <c r="AJ442" s="575"/>
      <c r="AK442" s="575"/>
      <c r="AL442" s="574"/>
      <c r="AM442" s="575"/>
      <c r="AN442" s="575"/>
      <c r="AO442" s="564"/>
      <c r="AP442" s="571"/>
      <c r="AQ442" s="564"/>
      <c r="AR442" s="564"/>
      <c r="AS442" s="564"/>
      <c r="AT442" s="476"/>
      <c r="AU442" s="476"/>
      <c r="AV442" s="476"/>
      <c r="AW442" s="476"/>
      <c r="AX442" s="476"/>
      <c r="AY442" s="476"/>
      <c r="AZ442" s="476"/>
      <c r="BA442" s="476"/>
      <c r="BB442" s="476"/>
      <c r="BC442" s="476"/>
      <c r="BD442" s="476"/>
      <c r="BE442" s="476"/>
      <c r="BF442" s="476"/>
      <c r="BG442" s="476"/>
      <c r="BH442" s="476"/>
      <c r="BI442" s="476"/>
      <c r="BJ442" s="476"/>
      <c r="BK442" s="476"/>
      <c r="BL442" s="476"/>
      <c r="BM442" s="476"/>
      <c r="BN442" s="476"/>
      <c r="BO442" s="476"/>
      <c r="BP442" s="476"/>
      <c r="BQ442" s="476"/>
      <c r="BR442" s="476"/>
      <c r="BS442" s="476"/>
      <c r="BT442" s="476"/>
      <c r="BU442" s="476"/>
      <c r="BV442" s="476" t="s">
        <v>1829</v>
      </c>
      <c r="BW442" s="476" t="s">
        <v>1829</v>
      </c>
      <c r="BX442" s="476" t="s">
        <v>1829</v>
      </c>
      <c r="BY442" s="476" t="s">
        <v>1829</v>
      </c>
      <c r="BZ442" s="476"/>
      <c r="CA442" s="476"/>
      <c r="CB442" s="476"/>
      <c r="CC442" s="476"/>
      <c r="CD442" s="476"/>
      <c r="CE442" s="476"/>
      <c r="CF442" s="476"/>
      <c r="CG442" s="476"/>
      <c r="CH442" s="476"/>
      <c r="CI442" s="476"/>
      <c r="CJ442" s="476"/>
      <c r="CK442" s="476"/>
      <c r="CL442" s="476"/>
      <c r="CM442" s="476"/>
      <c r="CN442" s="476"/>
      <c r="CO442" s="476"/>
      <c r="CP442" s="476"/>
      <c r="CQ442" s="476"/>
      <c r="CR442" s="476"/>
      <c r="CS442" s="476"/>
      <c r="CT442" s="476"/>
      <c r="CU442" s="476"/>
      <c r="CV442" s="476"/>
      <c r="CW442" s="476"/>
      <c r="CX442" s="476"/>
      <c r="CY442" s="476"/>
      <c r="CZ442" s="476"/>
      <c r="DA442" s="476"/>
      <c r="DB442" s="476"/>
      <c r="DC442" s="476"/>
      <c r="DD442" s="476"/>
      <c r="DE442" s="476"/>
      <c r="DF442" s="577"/>
      <c r="DG442" s="476"/>
      <c r="DH442" s="476"/>
      <c r="DI442" s="476"/>
      <c r="DJ442" s="476"/>
      <c r="DK442" s="476"/>
      <c r="DL442" s="476"/>
      <c r="DM442" s="476"/>
      <c r="DN442" s="570"/>
      <c r="DO442" s="570"/>
      <c r="DP442" s="570"/>
      <c r="DQ442" s="570"/>
      <c r="DR442" s="570"/>
      <c r="DS442" s="476"/>
      <c r="DT442" s="476"/>
      <c r="DV442" s="492"/>
      <c r="DW442" s="492"/>
      <c r="DX442" s="492"/>
      <c r="DY442" s="492"/>
      <c r="DZ442" s="492"/>
      <c r="EA442" s="492"/>
      <c r="EB442" s="492"/>
      <c r="EE442" s="476"/>
      <c r="EF442" s="476"/>
      <c r="EG442" s="476"/>
      <c r="EH442" s="476"/>
      <c r="EI442" s="476"/>
      <c r="EJ442" s="476"/>
      <c r="EK442" s="476"/>
      <c r="EL442" s="476"/>
      <c r="EM442" s="476"/>
      <c r="EN442" s="476"/>
      <c r="EO442" s="476"/>
      <c r="EP442" s="476"/>
      <c r="EQ442" s="476"/>
      <c r="ER442" s="476"/>
      <c r="ES442" s="476"/>
      <c r="ET442" s="476"/>
      <c r="EU442" s="476"/>
      <c r="EX442" s="578"/>
      <c r="FE442" s="10"/>
      <c r="FF442" s="10"/>
      <c r="FG442" s="10"/>
      <c r="FH442" s="10"/>
    </row>
    <row r="443" spans="1:1108" s="88" customFormat="1">
      <c r="C443" s="492"/>
      <c r="D443" s="73"/>
      <c r="E443" s="73"/>
      <c r="F443" s="264"/>
      <c r="G443" s="73"/>
      <c r="H443" s="73"/>
      <c r="I443" s="73"/>
      <c r="J443" s="570"/>
      <c r="K443" s="570"/>
      <c r="L443" s="570"/>
      <c r="M443" s="570"/>
      <c r="N443" s="476"/>
      <c r="O443" s="574"/>
      <c r="P443" s="562"/>
      <c r="Q443" s="562"/>
      <c r="R443" s="562"/>
      <c r="S443" s="562"/>
      <c r="T443" s="575"/>
      <c r="U443" s="575"/>
      <c r="V443" s="562"/>
      <c r="W443" s="562"/>
      <c r="X443" s="562"/>
      <c r="Y443" s="562"/>
      <c r="Z443" s="575"/>
      <c r="AA443" s="575"/>
      <c r="AB443" s="575"/>
      <c r="AC443" s="575"/>
      <c r="AD443" s="575"/>
      <c r="AE443" s="575"/>
      <c r="AF443" s="576"/>
      <c r="AG443" s="575"/>
      <c r="AH443" s="575"/>
      <c r="AI443" s="575"/>
      <c r="AJ443" s="575"/>
      <c r="AK443" s="575"/>
      <c r="AL443" s="574"/>
      <c r="AM443" s="575"/>
      <c r="AN443" s="575"/>
      <c r="AO443" s="564"/>
      <c r="AP443" s="571"/>
      <c r="AQ443" s="564"/>
      <c r="AR443" s="564"/>
      <c r="AS443" s="564"/>
      <c r="AT443" s="476"/>
      <c r="AU443" s="476"/>
      <c r="AV443" s="476"/>
      <c r="AW443" s="476"/>
      <c r="AX443" s="476"/>
      <c r="AY443" s="476"/>
      <c r="AZ443" s="476"/>
      <c r="BA443" s="476"/>
      <c r="BB443" s="504"/>
      <c r="BC443" s="504"/>
      <c r="BD443" s="504"/>
      <c r="BE443" s="504"/>
      <c r="BF443" s="504"/>
      <c r="BG443" s="504"/>
      <c r="BH443" s="504"/>
      <c r="BI443" s="504"/>
      <c r="BJ443" s="476"/>
      <c r="BK443" s="476"/>
      <c r="BL443" s="476"/>
      <c r="BM443" s="476"/>
      <c r="BN443" s="476"/>
      <c r="BO443" s="476"/>
      <c r="BP443" s="476"/>
      <c r="BQ443" s="476"/>
      <c r="BR443" s="476"/>
      <c r="BS443" s="476"/>
      <c r="BT443" s="476"/>
      <c r="BU443" s="476"/>
      <c r="BV443" s="476"/>
      <c r="BW443" s="476"/>
      <c r="BX443" s="476"/>
      <c r="BY443" s="476"/>
      <c r="BZ443" s="476"/>
      <c r="CA443" s="476"/>
      <c r="CB443" s="476"/>
      <c r="CC443" s="476"/>
      <c r="CD443" s="476"/>
      <c r="CE443" s="476"/>
      <c r="CF443" s="476"/>
      <c r="CG443" s="476"/>
      <c r="CH443" s="476"/>
      <c r="CI443" s="476"/>
      <c r="CJ443" s="476"/>
      <c r="CK443" s="476"/>
      <c r="CL443" s="476"/>
      <c r="CM443" s="476"/>
      <c r="CN443" s="476"/>
      <c r="CO443" s="476"/>
      <c r="CP443" s="476"/>
      <c r="CQ443" s="476"/>
      <c r="CR443" s="476"/>
      <c r="CS443" s="476"/>
      <c r="CT443" s="476"/>
      <c r="CU443" s="476"/>
      <c r="CV443" s="476"/>
      <c r="CW443" s="476"/>
      <c r="CX443" s="476"/>
      <c r="CY443" s="476"/>
      <c r="CZ443" s="476"/>
      <c r="DA443" s="476"/>
      <c r="DB443" s="476"/>
      <c r="DC443" s="476"/>
      <c r="DD443" s="476"/>
      <c r="DE443" s="476"/>
      <c r="DF443" s="577"/>
      <c r="DG443" s="476"/>
      <c r="DH443" s="476"/>
      <c r="DI443" s="476"/>
      <c r="DJ443" s="476"/>
      <c r="DK443" s="476"/>
      <c r="DL443" s="476"/>
      <c r="DM443" s="476"/>
      <c r="DN443" s="570"/>
      <c r="DO443" s="570"/>
      <c r="DP443" s="570"/>
      <c r="DQ443" s="570"/>
      <c r="DR443" s="570"/>
      <c r="DS443" s="476"/>
      <c r="DT443" s="476"/>
      <c r="DV443" s="492"/>
      <c r="DW443" s="492"/>
      <c r="DX443" s="492"/>
      <c r="DY443" s="492"/>
      <c r="DZ443" s="492"/>
      <c r="EA443" s="492"/>
      <c r="EB443" s="492"/>
      <c r="EE443" s="476"/>
      <c r="EF443" s="476"/>
      <c r="EG443" s="476"/>
      <c r="EH443" s="476"/>
      <c r="EI443" s="476"/>
      <c r="EJ443" s="476"/>
      <c r="EK443" s="476"/>
      <c r="EL443" s="476"/>
      <c r="EM443" s="476"/>
      <c r="EN443" s="476"/>
      <c r="EO443" s="476"/>
      <c r="EP443" s="476"/>
      <c r="EQ443" s="476"/>
      <c r="ER443" s="476"/>
      <c r="ES443" s="476"/>
      <c r="ET443" s="476"/>
      <c r="EU443" s="476"/>
      <c r="EX443" s="578"/>
      <c r="FE443" s="10"/>
      <c r="FF443" s="10"/>
      <c r="FG443" s="10"/>
      <c r="FH443" s="10"/>
    </row>
    <row r="444" spans="1:1108">
      <c r="C444" s="492"/>
      <c r="D444" s="73"/>
      <c r="E444" s="73"/>
      <c r="F444" s="264"/>
      <c r="G444" s="73"/>
      <c r="H444" s="73"/>
      <c r="I444" s="73"/>
      <c r="N444" s="504"/>
      <c r="O444" s="579"/>
      <c r="P444" s="580"/>
      <c r="Q444" s="580"/>
      <c r="R444" s="580"/>
      <c r="S444" s="580"/>
      <c r="T444" s="581"/>
      <c r="U444" s="581"/>
      <c r="V444" s="580"/>
      <c r="W444" s="580"/>
      <c r="X444" s="580"/>
      <c r="Y444" s="580"/>
      <c r="Z444" s="581"/>
      <c r="AA444" s="581"/>
      <c r="AB444" s="581"/>
      <c r="AC444" s="581"/>
      <c r="AD444" s="581"/>
      <c r="AE444" s="581"/>
      <c r="AF444" s="582"/>
      <c r="AG444" s="581"/>
      <c r="AH444" s="581"/>
      <c r="AI444" s="581"/>
      <c r="AJ444" s="581"/>
      <c r="AK444" s="581"/>
      <c r="AL444" s="579"/>
      <c r="AM444" s="581"/>
      <c r="AN444" s="581"/>
      <c r="AO444" s="583"/>
      <c r="AQ444" s="583"/>
      <c r="AR444" s="583"/>
      <c r="AS444" s="583"/>
      <c r="AT444" s="504"/>
      <c r="AU444" s="504"/>
      <c r="AV444" s="504"/>
      <c r="AW444" s="504"/>
      <c r="AX444" s="504"/>
      <c r="AY444" s="504"/>
      <c r="AZ444" s="504"/>
      <c r="BA444" s="504"/>
      <c r="BB444" s="504"/>
      <c r="BC444" s="504"/>
      <c r="BD444" s="504"/>
      <c r="BE444" s="504"/>
      <c r="BF444" s="504"/>
      <c r="BG444" s="504"/>
      <c r="BH444" s="504"/>
      <c r="BI444" s="504"/>
      <c r="BJ444" s="504"/>
      <c r="BK444" s="504"/>
      <c r="BL444" s="504"/>
      <c r="BM444" s="504"/>
      <c r="BN444" s="504"/>
      <c r="BO444" s="504"/>
      <c r="BP444" s="504"/>
      <c r="BQ444" s="504"/>
      <c r="BR444" s="504"/>
      <c r="BS444" s="504"/>
      <c r="BT444" s="504"/>
      <c r="BU444" s="504"/>
      <c r="BV444" s="504"/>
      <c r="BW444" s="504"/>
      <c r="BX444" s="504"/>
      <c r="BY444" s="504"/>
      <c r="BZ444" s="504"/>
      <c r="CA444" s="504"/>
      <c r="CB444" s="504"/>
      <c r="CC444" s="504"/>
      <c r="CD444" s="504"/>
      <c r="CE444" s="504"/>
      <c r="CF444" s="504"/>
      <c r="CG444" s="504"/>
      <c r="CH444" s="504"/>
      <c r="CI444" s="504"/>
      <c r="CJ444" s="504"/>
      <c r="CK444" s="504"/>
      <c r="CL444" s="504"/>
      <c r="CM444" s="504"/>
      <c r="CN444" s="504"/>
      <c r="CO444" s="504"/>
      <c r="CP444" s="504"/>
      <c r="CQ444" s="504"/>
      <c r="CR444" s="504"/>
      <c r="CS444" s="504"/>
      <c r="CT444" s="504"/>
      <c r="CU444" s="504"/>
      <c r="CV444" s="504"/>
      <c r="CW444" s="504"/>
      <c r="CX444" s="504"/>
      <c r="CY444" s="504"/>
      <c r="CZ444" s="504"/>
      <c r="DA444" s="504"/>
      <c r="DB444" s="504"/>
      <c r="DC444" s="504"/>
      <c r="DD444" s="504"/>
      <c r="DE444" s="504"/>
      <c r="DF444" s="584"/>
      <c r="DG444" s="504"/>
      <c r="DH444" s="504"/>
      <c r="DI444" s="504"/>
      <c r="DJ444" s="504"/>
      <c r="DK444" s="504"/>
      <c r="DL444" s="504"/>
      <c r="DM444" s="504"/>
      <c r="DS444" s="504"/>
      <c r="DT444" s="504"/>
      <c r="DU444" s="505"/>
      <c r="DV444" s="491"/>
      <c r="DW444" s="491"/>
      <c r="DX444" s="491"/>
      <c r="DY444" s="491"/>
      <c r="DZ444" s="491"/>
      <c r="EA444" s="491"/>
      <c r="EB444" s="491"/>
      <c r="EE444" s="504"/>
      <c r="EF444" s="504"/>
      <c r="EG444" s="504"/>
      <c r="EH444" s="504"/>
      <c r="EI444" s="504"/>
      <c r="EJ444" s="504"/>
      <c r="EK444" s="504"/>
      <c r="EL444" s="504"/>
      <c r="EM444" s="504"/>
      <c r="EN444" s="504"/>
      <c r="EO444" s="504"/>
      <c r="EP444" s="504"/>
      <c r="EQ444" s="504"/>
      <c r="ER444" s="504"/>
      <c r="ES444" s="504"/>
      <c r="ET444" s="504"/>
      <c r="EU444" s="504"/>
    </row>
    <row r="445" spans="1:1108">
      <c r="C445" s="492"/>
      <c r="D445" s="73"/>
      <c r="E445" s="73"/>
      <c r="F445" s="264"/>
      <c r="G445" s="73"/>
      <c r="H445" s="73"/>
      <c r="I445" s="73"/>
      <c r="N445" s="504"/>
      <c r="O445" s="579"/>
      <c r="P445" s="580"/>
      <c r="Q445" s="580"/>
      <c r="R445" s="580"/>
      <c r="S445" s="580"/>
      <c r="T445" s="581"/>
      <c r="U445" s="581"/>
      <c r="V445" s="580"/>
      <c r="W445" s="580"/>
      <c r="X445" s="580"/>
      <c r="Y445" s="580"/>
      <c r="Z445" s="581"/>
      <c r="AA445" s="581"/>
      <c r="AB445" s="581"/>
      <c r="AC445" s="581"/>
      <c r="AD445" s="581"/>
      <c r="AE445" s="581"/>
      <c r="AF445" s="582"/>
      <c r="AG445" s="581"/>
      <c r="AH445" s="581"/>
      <c r="AI445" s="581"/>
      <c r="AJ445" s="581"/>
      <c r="AK445" s="581"/>
      <c r="AL445" s="579"/>
      <c r="AM445" s="581"/>
      <c r="AN445" s="581"/>
      <c r="AO445" s="583"/>
      <c r="AQ445" s="583"/>
      <c r="AR445" s="583"/>
      <c r="AS445" s="583"/>
      <c r="AT445" s="504"/>
      <c r="AU445" s="504"/>
      <c r="AV445" s="504"/>
      <c r="AW445" s="504"/>
      <c r="AX445" s="504"/>
      <c r="AY445" s="504"/>
      <c r="AZ445" s="504"/>
      <c r="BA445" s="504"/>
      <c r="BB445" s="504"/>
      <c r="BC445" s="586"/>
      <c r="BD445" s="586"/>
      <c r="BE445" s="586"/>
      <c r="BF445" s="504"/>
      <c r="BG445" s="586"/>
      <c r="BH445" s="586"/>
      <c r="BI445" s="586"/>
      <c r="BJ445" s="504"/>
      <c r="BK445" s="504"/>
      <c r="BL445" s="504"/>
      <c r="BM445" s="504"/>
      <c r="BN445" s="504"/>
      <c r="BO445" s="504"/>
      <c r="BP445" s="504"/>
      <c r="BQ445" s="504"/>
      <c r="BR445" s="504"/>
      <c r="BS445" s="504"/>
      <c r="BT445" s="504"/>
      <c r="BU445" s="504"/>
      <c r="BV445" s="504"/>
      <c r="BW445" s="504"/>
      <c r="BX445" s="504"/>
      <c r="BY445" s="504"/>
      <c r="BZ445" s="504"/>
      <c r="CA445" s="504"/>
      <c r="CB445" s="504"/>
      <c r="CC445" s="504"/>
      <c r="CD445" s="504"/>
      <c r="CE445" s="504"/>
      <c r="CF445" s="504"/>
      <c r="CG445" s="504"/>
      <c r="CH445" s="504"/>
      <c r="CI445" s="504"/>
      <c r="CJ445" s="504"/>
      <c r="CK445" s="504"/>
      <c r="CL445" s="504"/>
      <c r="CM445" s="504"/>
      <c r="CN445" s="504"/>
      <c r="CO445" s="504"/>
      <c r="CP445" s="504"/>
      <c r="CQ445" s="504"/>
      <c r="CR445" s="504"/>
      <c r="CS445" s="504"/>
      <c r="CT445" s="504"/>
      <c r="CU445" s="504"/>
      <c r="CV445" s="504"/>
      <c r="CW445" s="504"/>
      <c r="CX445" s="504"/>
      <c r="CY445" s="504"/>
      <c r="CZ445" s="504"/>
      <c r="DA445" s="504"/>
      <c r="DB445" s="504"/>
      <c r="DC445" s="504"/>
      <c r="DD445" s="504"/>
      <c r="DE445" s="504"/>
      <c r="DF445" s="584"/>
      <c r="DG445" s="504"/>
      <c r="DH445" s="504"/>
      <c r="DI445" s="504"/>
      <c r="DJ445" s="504"/>
      <c r="DK445" s="504"/>
      <c r="DL445" s="504"/>
      <c r="DM445" s="504"/>
      <c r="DS445" s="504"/>
      <c r="DT445" s="504"/>
      <c r="DU445" s="505"/>
      <c r="DV445" s="491"/>
      <c r="DW445" s="491"/>
      <c r="DX445" s="491"/>
      <c r="DY445" s="491"/>
      <c r="DZ445" s="491"/>
      <c r="EA445" s="491"/>
      <c r="EB445" s="491"/>
      <c r="EE445" s="504"/>
      <c r="EF445" s="504"/>
      <c r="EG445" s="504"/>
      <c r="EH445" s="504"/>
      <c r="EI445" s="504"/>
      <c r="EJ445" s="504"/>
      <c r="EK445" s="504"/>
      <c r="EL445" s="504"/>
      <c r="EM445" s="504"/>
      <c r="EN445" s="504"/>
      <c r="EO445" s="504"/>
      <c r="EP445" s="504"/>
      <c r="EQ445" s="504"/>
      <c r="ER445" s="504"/>
      <c r="ES445" s="504"/>
      <c r="ET445" s="504"/>
      <c r="EU445" s="504"/>
    </row>
    <row r="446" spans="1:1108">
      <c r="D446" s="73"/>
      <c r="E446" s="73"/>
      <c r="F446" s="264"/>
      <c r="G446" s="73"/>
      <c r="H446" s="73"/>
      <c r="I446" s="73"/>
      <c r="N446" s="505"/>
      <c r="O446" s="505"/>
      <c r="P446" s="587"/>
      <c r="Q446" s="587"/>
      <c r="R446" s="587"/>
      <c r="S446" s="587"/>
      <c r="T446" s="587"/>
      <c r="U446" s="587"/>
      <c r="V446" s="587"/>
      <c r="W446" s="587"/>
      <c r="X446" s="587"/>
      <c r="Y446" s="587"/>
      <c r="Z446" s="587"/>
      <c r="AA446" s="587"/>
      <c r="AB446" s="587"/>
      <c r="AC446" s="587"/>
      <c r="AD446" s="587"/>
      <c r="AE446" s="587"/>
      <c r="AF446" s="588"/>
      <c r="AG446" s="587"/>
      <c r="AH446" s="587"/>
      <c r="AI446" s="587"/>
      <c r="AJ446" s="587"/>
      <c r="AK446" s="587"/>
      <c r="AL446" s="586"/>
      <c r="AM446" s="587"/>
      <c r="AN446" s="587"/>
      <c r="AO446" s="587"/>
      <c r="AQ446" s="583"/>
      <c r="AR446" s="583"/>
      <c r="AS446" s="583"/>
      <c r="AT446" s="504"/>
      <c r="AU446" s="586"/>
      <c r="AV446" s="586"/>
      <c r="AW446" s="586"/>
      <c r="AX446" s="504"/>
      <c r="AY446" s="586"/>
      <c r="AZ446" s="586"/>
      <c r="BA446" s="586"/>
      <c r="BJ446" s="504"/>
      <c r="BK446" s="586"/>
      <c r="BL446" s="586"/>
      <c r="BM446" s="586"/>
      <c r="BN446" s="504"/>
      <c r="BO446" s="586"/>
      <c r="BP446" s="586"/>
      <c r="BQ446" s="586"/>
      <c r="BR446" s="586"/>
      <c r="BS446" s="586"/>
      <c r="BT446" s="586"/>
      <c r="BU446" s="586"/>
      <c r="BV446" s="586"/>
      <c r="BW446" s="586"/>
      <c r="BX446" s="586"/>
      <c r="BY446" s="586"/>
      <c r="BZ446" s="586"/>
      <c r="CA446" s="586"/>
      <c r="CB446" s="586"/>
      <c r="CC446" s="586"/>
      <c r="CD446" s="586"/>
      <c r="CE446" s="586"/>
      <c r="CF446" s="586"/>
      <c r="CG446" s="586"/>
      <c r="CH446" s="586"/>
      <c r="CI446" s="586"/>
      <c r="CJ446" s="586"/>
      <c r="CK446" s="586"/>
      <c r="CL446" s="586"/>
      <c r="CM446" s="586"/>
      <c r="CN446" s="586"/>
      <c r="CO446" s="586"/>
      <c r="CP446" s="586"/>
      <c r="CQ446" s="586"/>
      <c r="CR446" s="586"/>
      <c r="CS446" s="586"/>
      <c r="CT446" s="586"/>
      <c r="CU446" s="586"/>
      <c r="CV446" s="586"/>
      <c r="CW446" s="586"/>
      <c r="CX446" s="586"/>
      <c r="CY446" s="586"/>
      <c r="CZ446" s="586"/>
      <c r="DA446" s="586"/>
      <c r="DB446" s="586"/>
      <c r="DC446" s="586"/>
      <c r="DD446" s="586"/>
      <c r="DE446" s="586"/>
      <c r="DF446" s="584"/>
      <c r="DG446" s="586"/>
      <c r="DH446" s="586"/>
      <c r="DI446" s="586"/>
      <c r="DJ446" s="586"/>
      <c r="DK446" s="586"/>
      <c r="DL446" s="586"/>
      <c r="DM446" s="586"/>
      <c r="DS446" s="504"/>
      <c r="DT446" s="504"/>
      <c r="DU446" s="505"/>
      <c r="DV446" s="584"/>
      <c r="DW446" s="584"/>
      <c r="DX446" s="584"/>
      <c r="DY446" s="584"/>
      <c r="DZ446" s="584"/>
      <c r="EA446" s="584"/>
      <c r="EB446" s="584"/>
      <c r="EE446" s="586"/>
      <c r="EF446" s="586"/>
      <c r="EG446" s="589"/>
      <c r="EH446" s="589"/>
      <c r="EI446" s="589"/>
      <c r="EJ446" s="589"/>
      <c r="EK446" s="589"/>
      <c r="EL446" s="589"/>
      <c r="EM446" s="589"/>
      <c r="EN446" s="589"/>
      <c r="EO446" s="589"/>
      <c r="EP446" s="589"/>
      <c r="EQ446" s="589"/>
      <c r="ER446" s="589"/>
      <c r="ES446" s="589"/>
      <c r="ET446" s="589"/>
      <c r="EU446" s="589"/>
    </row>
    <row r="447" spans="1:1108">
      <c r="D447" s="73"/>
      <c r="E447" s="73"/>
      <c r="F447" s="264"/>
      <c r="G447" s="73"/>
      <c r="H447" s="73"/>
      <c r="I447" s="73"/>
      <c r="AF447" s="590"/>
    </row>
    <row r="448" spans="1:1108">
      <c r="D448" s="73"/>
      <c r="E448" s="73"/>
      <c r="F448" s="264"/>
      <c r="G448" s="73"/>
      <c r="H448" s="73"/>
      <c r="I448" s="73"/>
      <c r="AF448" s="590"/>
    </row>
    <row r="449" spans="4:32">
      <c r="D449" s="73"/>
      <c r="E449" s="73"/>
      <c r="F449" s="264"/>
      <c r="G449" s="73"/>
      <c r="H449" s="73"/>
      <c r="I449" s="73"/>
      <c r="AF449" s="590"/>
    </row>
    <row r="450" spans="4:32">
      <c r="D450" s="73"/>
      <c r="E450" s="73"/>
      <c r="F450" s="264"/>
      <c r="G450" s="73"/>
      <c r="H450" s="73"/>
      <c r="I450" s="73"/>
      <c r="AF450" s="590"/>
    </row>
    <row r="451" spans="4:32">
      <c r="D451" s="73"/>
      <c r="E451" s="73"/>
      <c r="F451" s="264"/>
      <c r="G451" s="73"/>
      <c r="H451" s="73"/>
      <c r="I451" s="73"/>
      <c r="AF451" s="590"/>
    </row>
    <row r="452" spans="4:32">
      <c r="D452" s="73"/>
      <c r="E452" s="73"/>
      <c r="F452" s="264"/>
      <c r="G452" s="73"/>
      <c r="H452" s="73"/>
      <c r="I452" s="73"/>
      <c r="AF452" s="590"/>
    </row>
    <row r="453" spans="4:32">
      <c r="D453" s="73"/>
      <c r="E453" s="73"/>
      <c r="F453" s="264"/>
      <c r="G453" s="73"/>
      <c r="H453" s="73"/>
      <c r="I453" s="73"/>
      <c r="AF453" s="590"/>
    </row>
    <row r="454" spans="4:32">
      <c r="D454" s="73"/>
      <c r="E454" s="73"/>
      <c r="F454" s="264"/>
      <c r="G454" s="73"/>
      <c r="H454" s="73"/>
      <c r="I454" s="73"/>
      <c r="AF454" s="590"/>
    </row>
    <row r="455" spans="4:32">
      <c r="D455" s="73"/>
      <c r="E455" s="73"/>
      <c r="F455" s="264"/>
      <c r="G455" s="73"/>
      <c r="H455" s="73"/>
      <c r="I455" s="73"/>
      <c r="AF455" s="590"/>
    </row>
    <row r="456" spans="4:32">
      <c r="D456" s="73"/>
      <c r="E456" s="73"/>
      <c r="F456" s="264"/>
      <c r="G456" s="73"/>
      <c r="H456" s="73"/>
      <c r="I456" s="73"/>
      <c r="AF456" s="590"/>
    </row>
    <row r="457" spans="4:32">
      <c r="D457" s="73"/>
      <c r="E457" s="73"/>
      <c r="F457" s="264"/>
      <c r="G457" s="73"/>
      <c r="H457" s="73"/>
      <c r="I457" s="73"/>
      <c r="AF457" s="590"/>
    </row>
    <row r="458" spans="4:32">
      <c r="D458" s="73"/>
      <c r="E458" s="73"/>
      <c r="F458" s="264"/>
      <c r="G458" s="73"/>
      <c r="H458" s="73"/>
      <c r="I458" s="73"/>
      <c r="AF458" s="590"/>
    </row>
    <row r="459" spans="4:32">
      <c r="D459" s="73"/>
      <c r="E459" s="73"/>
      <c r="F459" s="264"/>
      <c r="G459" s="73"/>
      <c r="H459" s="73"/>
      <c r="I459" s="73"/>
    </row>
    <row r="460" spans="4:32">
      <c r="D460" s="73"/>
      <c r="E460" s="73"/>
      <c r="F460" s="264"/>
      <c r="G460" s="73"/>
      <c r="H460" s="73"/>
      <c r="I460" s="73"/>
    </row>
    <row r="461" spans="4:32">
      <c r="D461" s="73"/>
      <c r="E461" s="73"/>
      <c r="F461" s="264"/>
      <c r="G461" s="73"/>
      <c r="H461" s="73"/>
      <c r="I461" s="73"/>
    </row>
    <row r="462" spans="4:32">
      <c r="D462" s="73"/>
      <c r="E462" s="73"/>
      <c r="F462" s="264"/>
      <c r="G462" s="73"/>
      <c r="H462" s="73"/>
      <c r="I462" s="73"/>
    </row>
    <row r="463" spans="4:32">
      <c r="D463" s="73"/>
      <c r="E463" s="73"/>
      <c r="F463" s="264"/>
      <c r="G463" s="73"/>
      <c r="H463" s="73"/>
      <c r="I463" s="73"/>
    </row>
    <row r="464" spans="4:32">
      <c r="D464" s="73"/>
      <c r="E464" s="73"/>
      <c r="F464" s="264"/>
      <c r="G464" s="73"/>
      <c r="H464" s="73"/>
      <c r="I464" s="73"/>
    </row>
    <row r="465" spans="4:9">
      <c r="D465" s="73"/>
      <c r="E465" s="73"/>
      <c r="F465" s="264"/>
      <c r="G465" s="73"/>
      <c r="H465" s="73"/>
      <c r="I465" s="73"/>
    </row>
    <row r="466" spans="4:9">
      <c r="D466" s="73"/>
      <c r="E466" s="73"/>
      <c r="F466" s="264"/>
      <c r="G466" s="73"/>
      <c r="H466" s="73"/>
      <c r="I466" s="73"/>
    </row>
    <row r="467" spans="4:9">
      <c r="D467" s="73"/>
      <c r="E467" s="73"/>
      <c r="F467" s="264"/>
      <c r="G467" s="73"/>
      <c r="H467" s="73"/>
      <c r="I467" s="73"/>
    </row>
    <row r="468" spans="4:9">
      <c r="D468" s="73"/>
      <c r="E468" s="73"/>
      <c r="F468" s="264"/>
      <c r="G468" s="73"/>
      <c r="H468" s="73"/>
      <c r="I468" s="73"/>
    </row>
    <row r="469" spans="4:9">
      <c r="D469" s="73"/>
      <c r="E469" s="73"/>
      <c r="F469" s="264"/>
      <c r="G469" s="73"/>
      <c r="H469" s="73"/>
      <c r="I469" s="73"/>
    </row>
    <row r="470" spans="4:9">
      <c r="D470" s="73"/>
      <c r="E470" s="73"/>
      <c r="F470" s="264"/>
      <c r="G470" s="73"/>
      <c r="H470" s="73"/>
      <c r="I470" s="73"/>
    </row>
    <row r="471" spans="4:9">
      <c r="D471" s="73"/>
      <c r="E471" s="73"/>
      <c r="F471" s="264"/>
      <c r="G471" s="73"/>
      <c r="H471" s="73"/>
      <c r="I471" s="73"/>
    </row>
    <row r="472" spans="4:9">
      <c r="D472" s="73"/>
      <c r="E472" s="73"/>
      <c r="F472" s="264"/>
      <c r="G472" s="73"/>
      <c r="H472" s="73"/>
      <c r="I472" s="73"/>
    </row>
    <row r="473" spans="4:9">
      <c r="D473" s="73"/>
      <c r="E473" s="73"/>
      <c r="F473" s="264"/>
      <c r="G473" s="73"/>
      <c r="H473" s="73"/>
      <c r="I473" s="73"/>
    </row>
    <row r="474" spans="4:9">
      <c r="D474" s="73"/>
      <c r="E474" s="73"/>
      <c r="F474" s="264"/>
      <c r="G474" s="73"/>
      <c r="H474" s="73"/>
      <c r="I474" s="73"/>
    </row>
    <row r="475" spans="4:9">
      <c r="D475" s="73"/>
      <c r="E475" s="73"/>
      <c r="F475" s="264"/>
      <c r="G475" s="73"/>
      <c r="H475" s="73"/>
      <c r="I475" s="73"/>
    </row>
    <row r="476" spans="4:9">
      <c r="D476" s="73"/>
      <c r="E476" s="73"/>
      <c r="F476" s="264"/>
      <c r="G476" s="73"/>
      <c r="H476" s="73"/>
      <c r="I476" s="73"/>
    </row>
    <row r="477" spans="4:9">
      <c r="D477" s="73"/>
      <c r="E477" s="73"/>
      <c r="F477" s="264"/>
      <c r="G477" s="73"/>
      <c r="H477" s="73"/>
      <c r="I477" s="73"/>
    </row>
    <row r="478" spans="4:9">
      <c r="D478" s="73"/>
      <c r="E478" s="73"/>
      <c r="F478" s="264"/>
      <c r="G478" s="73"/>
      <c r="H478" s="73"/>
      <c r="I478" s="73"/>
    </row>
    <row r="479" spans="4:9">
      <c r="D479" s="73"/>
      <c r="E479" s="73"/>
      <c r="F479" s="264"/>
      <c r="G479" s="73"/>
      <c r="H479" s="73"/>
      <c r="I479" s="73"/>
    </row>
    <row r="480" spans="4:9">
      <c r="D480" s="73"/>
      <c r="E480" s="73"/>
      <c r="F480" s="264"/>
      <c r="G480" s="73"/>
      <c r="H480" s="73"/>
      <c r="I480" s="73"/>
    </row>
    <row r="481" spans="4:9">
      <c r="D481" s="73"/>
      <c r="E481" s="73"/>
      <c r="F481" s="264"/>
      <c r="G481" s="73"/>
      <c r="H481" s="73"/>
      <c r="I481" s="73"/>
    </row>
    <row r="482" spans="4:9">
      <c r="D482" s="73"/>
      <c r="E482" s="73"/>
      <c r="F482" s="264"/>
      <c r="G482" s="73"/>
      <c r="H482" s="73"/>
      <c r="I482" s="73"/>
    </row>
    <row r="483" spans="4:9">
      <c r="D483" s="73"/>
      <c r="E483" s="73"/>
      <c r="F483" s="264"/>
      <c r="G483" s="73"/>
      <c r="H483" s="73"/>
      <c r="I483" s="73"/>
    </row>
    <row r="484" spans="4:9">
      <c r="D484" s="73"/>
      <c r="E484" s="73"/>
      <c r="F484" s="264"/>
      <c r="G484" s="73"/>
      <c r="H484" s="73"/>
      <c r="I484" s="73"/>
    </row>
    <row r="485" spans="4:9">
      <c r="D485" s="73"/>
      <c r="E485" s="73"/>
      <c r="F485" s="264"/>
      <c r="G485" s="73"/>
      <c r="H485" s="73"/>
      <c r="I485" s="73"/>
    </row>
    <row r="486" spans="4:9">
      <c r="D486" s="73"/>
      <c r="E486" s="73"/>
      <c r="F486" s="264"/>
      <c r="G486" s="73"/>
      <c r="H486" s="73"/>
      <c r="I486" s="73"/>
    </row>
    <row r="487" spans="4:9">
      <c r="D487" s="73"/>
      <c r="E487" s="73"/>
      <c r="F487" s="264"/>
      <c r="G487" s="73"/>
      <c r="H487" s="73"/>
      <c r="I487" s="73"/>
    </row>
    <row r="488" spans="4:9">
      <c r="D488" s="73"/>
      <c r="E488" s="73"/>
      <c r="F488" s="264"/>
      <c r="G488" s="73"/>
      <c r="H488" s="73"/>
      <c r="I488" s="73"/>
    </row>
    <row r="489" spans="4:9">
      <c r="D489" s="73"/>
      <c r="E489" s="73"/>
      <c r="F489" s="264"/>
      <c r="G489" s="73"/>
      <c r="H489" s="73"/>
      <c r="I489" s="73"/>
    </row>
    <row r="490" spans="4:9">
      <c r="D490" s="73"/>
      <c r="E490" s="73"/>
      <c r="F490" s="264"/>
      <c r="G490" s="73"/>
      <c r="H490" s="73"/>
      <c r="I490" s="73"/>
    </row>
    <row r="491" spans="4:9">
      <c r="D491" s="73"/>
      <c r="E491" s="73"/>
      <c r="F491" s="264"/>
      <c r="G491" s="73"/>
      <c r="H491" s="73"/>
      <c r="I491" s="73"/>
    </row>
    <row r="492" spans="4:9">
      <c r="D492" s="73"/>
      <c r="E492" s="73"/>
      <c r="F492" s="264"/>
      <c r="G492" s="73"/>
      <c r="H492" s="73"/>
      <c r="I492" s="73"/>
    </row>
    <row r="493" spans="4:9">
      <c r="D493" s="73"/>
      <c r="E493" s="73"/>
      <c r="F493" s="264"/>
      <c r="G493" s="73"/>
      <c r="H493" s="73"/>
      <c r="I493" s="73"/>
    </row>
    <row r="494" spans="4:9">
      <c r="D494" s="73"/>
      <c r="E494" s="73"/>
      <c r="F494" s="264"/>
      <c r="G494" s="73"/>
      <c r="H494" s="73"/>
      <c r="I494" s="73"/>
    </row>
    <row r="495" spans="4:9">
      <c r="D495" s="73"/>
      <c r="E495" s="73"/>
      <c r="F495" s="264"/>
      <c r="G495" s="73"/>
      <c r="H495" s="73"/>
      <c r="I495" s="73"/>
    </row>
    <row r="496" spans="4:9">
      <c r="D496" s="73"/>
      <c r="E496" s="73"/>
      <c r="F496" s="264"/>
      <c r="G496" s="73"/>
      <c r="H496" s="73"/>
      <c r="I496" s="73"/>
    </row>
    <row r="497" spans="4:9">
      <c r="D497" s="73"/>
      <c r="E497" s="73"/>
      <c r="F497" s="264"/>
      <c r="G497" s="73"/>
      <c r="H497" s="73"/>
      <c r="I497" s="73"/>
    </row>
    <row r="498" spans="4:9">
      <c r="D498" s="73"/>
      <c r="E498" s="73"/>
      <c r="F498" s="264"/>
      <c r="G498" s="73"/>
      <c r="H498" s="73"/>
      <c r="I498" s="73"/>
    </row>
    <row r="499" spans="4:9">
      <c r="D499" s="73"/>
      <c r="E499" s="73"/>
      <c r="F499" s="264"/>
      <c r="G499" s="73"/>
      <c r="H499" s="73"/>
      <c r="I499" s="73"/>
    </row>
    <row r="500" spans="4:9">
      <c r="D500" s="73"/>
      <c r="E500" s="73"/>
      <c r="F500" s="264"/>
      <c r="G500" s="73"/>
      <c r="H500" s="73"/>
      <c r="I500" s="73"/>
    </row>
    <row r="501" spans="4:9">
      <c r="D501" s="73"/>
      <c r="E501" s="73"/>
      <c r="F501" s="264"/>
      <c r="G501" s="73"/>
      <c r="H501" s="73"/>
      <c r="I501" s="73"/>
    </row>
    <row r="502" spans="4:9">
      <c r="D502" s="73"/>
      <c r="E502" s="73"/>
      <c r="F502" s="264"/>
      <c r="G502" s="73"/>
      <c r="H502" s="73"/>
      <c r="I502" s="73"/>
    </row>
    <row r="503" spans="4:9">
      <c r="D503" s="73"/>
      <c r="E503" s="73"/>
      <c r="F503" s="264"/>
      <c r="G503" s="73"/>
      <c r="H503" s="73"/>
      <c r="I503" s="73"/>
    </row>
    <row r="504" spans="4:9">
      <c r="D504" s="73"/>
      <c r="E504" s="73"/>
      <c r="F504" s="264"/>
      <c r="G504" s="73"/>
      <c r="H504" s="73"/>
      <c r="I504" s="73"/>
    </row>
    <row r="505" spans="4:9">
      <c r="D505" s="73"/>
      <c r="E505" s="73"/>
      <c r="F505" s="264"/>
      <c r="G505" s="73"/>
      <c r="H505" s="73"/>
      <c r="I505" s="73"/>
    </row>
    <row r="506" spans="4:9">
      <c r="D506" s="73"/>
      <c r="E506" s="73"/>
      <c r="F506" s="264"/>
      <c r="G506" s="73"/>
      <c r="H506" s="73"/>
      <c r="I506" s="73"/>
    </row>
    <row r="507" spans="4:9">
      <c r="D507" s="73"/>
      <c r="E507" s="73"/>
      <c r="F507" s="264"/>
      <c r="G507" s="73"/>
      <c r="H507" s="73"/>
      <c r="I507" s="73"/>
    </row>
    <row r="508" spans="4:9">
      <c r="D508" s="73"/>
      <c r="E508" s="73"/>
      <c r="F508" s="264"/>
      <c r="G508" s="73"/>
      <c r="H508" s="73"/>
      <c r="I508" s="73"/>
    </row>
    <row r="509" spans="4:9">
      <c r="D509" s="73"/>
      <c r="E509" s="73"/>
      <c r="F509" s="264"/>
      <c r="G509" s="73"/>
      <c r="H509" s="73"/>
      <c r="I509" s="73"/>
    </row>
    <row r="510" spans="4:9">
      <c r="D510" s="73"/>
      <c r="E510" s="73"/>
      <c r="F510" s="264"/>
      <c r="G510" s="73"/>
      <c r="H510" s="73"/>
      <c r="I510" s="73"/>
    </row>
    <row r="511" spans="4:9">
      <c r="D511" s="73"/>
      <c r="E511" s="73"/>
      <c r="F511" s="264"/>
      <c r="G511" s="73"/>
      <c r="H511" s="73"/>
      <c r="I511" s="73"/>
    </row>
    <row r="512" spans="4:9">
      <c r="D512" s="73"/>
      <c r="E512" s="73"/>
      <c r="F512" s="264"/>
      <c r="G512" s="73"/>
      <c r="H512" s="73"/>
      <c r="I512" s="73"/>
    </row>
    <row r="513" spans="4:9">
      <c r="D513" s="73"/>
      <c r="E513" s="73"/>
      <c r="F513" s="264"/>
      <c r="G513" s="73"/>
      <c r="H513" s="73"/>
      <c r="I513" s="73"/>
    </row>
    <row r="514" spans="4:9">
      <c r="D514" s="73"/>
      <c r="E514" s="73"/>
      <c r="F514" s="264"/>
      <c r="G514" s="73"/>
      <c r="H514" s="73"/>
      <c r="I514" s="73"/>
    </row>
    <row r="515" spans="4:9">
      <c r="D515" s="73"/>
      <c r="E515" s="73"/>
      <c r="F515" s="264"/>
      <c r="G515" s="73"/>
      <c r="H515" s="73"/>
      <c r="I515" s="73"/>
    </row>
    <row r="516" spans="4:9">
      <c r="D516" s="73"/>
      <c r="E516" s="73"/>
      <c r="F516" s="264"/>
      <c r="G516" s="73"/>
      <c r="H516" s="73"/>
      <c r="I516" s="73"/>
    </row>
    <row r="517" spans="4:9">
      <c r="D517" s="73"/>
      <c r="E517" s="73"/>
      <c r="F517" s="264"/>
      <c r="G517" s="73"/>
      <c r="H517" s="73"/>
      <c r="I517" s="73"/>
    </row>
    <row r="518" spans="4:9">
      <c r="D518" s="73"/>
      <c r="E518" s="73"/>
      <c r="F518" s="264"/>
      <c r="G518" s="73"/>
      <c r="H518" s="73"/>
      <c r="I518" s="73"/>
    </row>
    <row r="519" spans="4:9">
      <c r="D519" s="73"/>
      <c r="E519" s="73"/>
      <c r="F519" s="264"/>
      <c r="G519" s="73"/>
      <c r="H519" s="73"/>
      <c r="I519" s="73"/>
    </row>
    <row r="520" spans="4:9">
      <c r="D520" s="73"/>
      <c r="E520" s="73"/>
      <c r="F520" s="264"/>
      <c r="G520" s="73"/>
      <c r="H520" s="73"/>
      <c r="I520" s="73"/>
    </row>
    <row r="521" spans="4:9">
      <c r="D521" s="73"/>
      <c r="E521" s="73"/>
      <c r="F521" s="264"/>
      <c r="G521" s="73"/>
      <c r="H521" s="73"/>
      <c r="I521" s="73"/>
    </row>
    <row r="522" spans="4:9">
      <c r="D522" s="73"/>
      <c r="E522" s="73"/>
      <c r="F522" s="264"/>
      <c r="G522" s="73"/>
      <c r="H522" s="73"/>
      <c r="I522" s="73"/>
    </row>
    <row r="523" spans="4:9">
      <c r="D523" s="73"/>
      <c r="E523" s="73"/>
      <c r="F523" s="264"/>
      <c r="G523" s="73"/>
      <c r="H523" s="73"/>
      <c r="I523" s="73"/>
    </row>
    <row r="524" spans="4:9">
      <c r="D524" s="73"/>
      <c r="E524" s="73"/>
      <c r="F524" s="264"/>
      <c r="G524" s="73"/>
      <c r="H524" s="73"/>
      <c r="I524" s="73"/>
    </row>
    <row r="525" spans="4:9">
      <c r="D525" s="73"/>
      <c r="E525" s="73"/>
      <c r="F525" s="264"/>
      <c r="G525" s="73"/>
      <c r="H525" s="73"/>
      <c r="I525" s="73"/>
    </row>
    <row r="526" spans="4:9">
      <c r="D526" s="73"/>
      <c r="E526" s="73"/>
      <c r="F526" s="264"/>
      <c r="G526" s="73"/>
      <c r="H526" s="73"/>
      <c r="I526" s="73"/>
    </row>
    <row r="527" spans="4:9">
      <c r="D527" s="73"/>
      <c r="E527" s="73"/>
      <c r="F527" s="264"/>
      <c r="G527" s="73"/>
      <c r="H527" s="73"/>
      <c r="I527" s="73"/>
    </row>
    <row r="528" spans="4:9">
      <c r="D528" s="73"/>
      <c r="E528" s="73"/>
      <c r="F528" s="264"/>
      <c r="G528" s="73"/>
      <c r="H528" s="73"/>
      <c r="I528" s="73"/>
    </row>
    <row r="529" spans="4:9">
      <c r="D529" s="73"/>
      <c r="E529" s="73"/>
      <c r="F529" s="264"/>
      <c r="G529" s="73"/>
      <c r="H529" s="73"/>
      <c r="I529" s="73"/>
    </row>
    <row r="530" spans="4:9">
      <c r="D530" s="73"/>
      <c r="E530" s="73"/>
      <c r="F530" s="264"/>
      <c r="G530" s="73"/>
      <c r="H530" s="73"/>
      <c r="I530" s="73"/>
    </row>
    <row r="531" spans="4:9">
      <c r="D531" s="73"/>
      <c r="E531" s="73"/>
      <c r="F531" s="264"/>
      <c r="G531" s="73"/>
      <c r="H531" s="73"/>
      <c r="I531" s="73"/>
    </row>
    <row r="532" spans="4:9">
      <c r="D532" s="73"/>
      <c r="E532" s="73"/>
      <c r="F532" s="264"/>
      <c r="G532" s="73"/>
      <c r="H532" s="73"/>
      <c r="I532" s="73"/>
    </row>
    <row r="533" spans="4:9">
      <c r="D533" s="73"/>
      <c r="E533" s="73"/>
      <c r="F533" s="264"/>
      <c r="G533" s="73"/>
      <c r="H533" s="73"/>
      <c r="I533" s="73"/>
    </row>
    <row r="534" spans="4:9">
      <c r="D534" s="73"/>
      <c r="E534" s="73"/>
      <c r="F534" s="264"/>
      <c r="G534" s="73"/>
      <c r="H534" s="73"/>
      <c r="I534" s="73"/>
    </row>
    <row r="535" spans="4:9">
      <c r="D535" s="73"/>
      <c r="E535" s="73"/>
      <c r="F535" s="264"/>
      <c r="G535" s="73"/>
      <c r="H535" s="73"/>
      <c r="I535" s="73"/>
    </row>
    <row r="536" spans="4:9">
      <c r="D536" s="73"/>
      <c r="E536" s="73"/>
      <c r="F536" s="264"/>
      <c r="G536" s="73"/>
      <c r="H536" s="73"/>
      <c r="I536" s="73"/>
    </row>
    <row r="537" spans="4:9">
      <c r="D537" s="73"/>
      <c r="E537" s="73"/>
      <c r="F537" s="264"/>
      <c r="G537" s="73"/>
      <c r="H537" s="73"/>
      <c r="I537" s="73"/>
    </row>
    <row r="538" spans="4:9">
      <c r="D538" s="73"/>
      <c r="E538" s="73"/>
      <c r="F538" s="264"/>
      <c r="G538" s="73"/>
      <c r="H538" s="73"/>
      <c r="I538" s="73"/>
    </row>
    <row r="539" spans="4:9">
      <c r="D539" s="73"/>
      <c r="E539" s="73"/>
      <c r="F539" s="264"/>
      <c r="G539" s="73"/>
      <c r="H539" s="73"/>
      <c r="I539" s="73"/>
    </row>
    <row r="540" spans="4:9">
      <c r="D540" s="73"/>
      <c r="E540" s="73"/>
      <c r="F540" s="264"/>
      <c r="G540" s="73"/>
      <c r="H540" s="73"/>
      <c r="I540" s="73"/>
    </row>
    <row r="541" spans="4:9">
      <c r="D541" s="73"/>
      <c r="E541" s="73"/>
      <c r="F541" s="264"/>
      <c r="G541" s="73"/>
      <c r="H541" s="73"/>
      <c r="I541" s="73"/>
    </row>
    <row r="542" spans="4:9">
      <c r="D542" s="73"/>
      <c r="E542" s="73"/>
      <c r="F542" s="264"/>
      <c r="G542" s="73"/>
      <c r="H542" s="73"/>
      <c r="I542" s="73"/>
    </row>
    <row r="543" spans="4:9">
      <c r="D543" s="73"/>
      <c r="E543" s="73"/>
      <c r="F543" s="264"/>
      <c r="G543" s="73"/>
      <c r="H543" s="73"/>
      <c r="I543" s="73"/>
    </row>
    <row r="544" spans="4:9">
      <c r="D544" s="73"/>
      <c r="E544" s="73"/>
      <c r="F544" s="264"/>
      <c r="G544" s="73"/>
      <c r="H544" s="73"/>
      <c r="I544" s="73"/>
    </row>
    <row r="545" spans="4:9">
      <c r="D545" s="73"/>
      <c r="E545" s="73"/>
      <c r="F545" s="264"/>
      <c r="G545" s="73"/>
      <c r="H545" s="73"/>
      <c r="I545" s="73"/>
    </row>
    <row r="546" spans="4:9">
      <c r="D546" s="73"/>
      <c r="E546" s="73"/>
      <c r="F546" s="264"/>
      <c r="G546" s="73"/>
      <c r="H546" s="73"/>
      <c r="I546" s="73"/>
    </row>
    <row r="547" spans="4:9">
      <c r="D547" s="73"/>
      <c r="E547" s="73"/>
      <c r="F547" s="264"/>
      <c r="G547" s="73"/>
      <c r="H547" s="73"/>
      <c r="I547" s="73"/>
    </row>
    <row r="548" spans="4:9">
      <c r="D548" s="73"/>
      <c r="E548" s="73"/>
      <c r="F548" s="264"/>
      <c r="G548" s="73"/>
      <c r="H548" s="73"/>
      <c r="I548" s="73"/>
    </row>
    <row r="549" spans="4:9">
      <c r="D549" s="73"/>
      <c r="E549" s="73"/>
      <c r="F549" s="264"/>
      <c r="G549" s="73"/>
      <c r="H549" s="73"/>
      <c r="I549" s="73"/>
    </row>
    <row r="550" spans="4:9">
      <c r="D550" s="73"/>
      <c r="E550" s="73"/>
      <c r="F550" s="264"/>
      <c r="G550" s="73"/>
      <c r="H550" s="73"/>
      <c r="I550" s="73"/>
    </row>
    <row r="551" spans="4:9">
      <c r="D551" s="73"/>
      <c r="E551" s="73"/>
      <c r="F551" s="264"/>
      <c r="G551" s="73"/>
      <c r="H551" s="73"/>
      <c r="I551" s="73"/>
    </row>
    <row r="552" spans="4:9">
      <c r="D552" s="73"/>
      <c r="E552" s="73"/>
      <c r="F552" s="264"/>
      <c r="G552" s="73"/>
      <c r="H552" s="73"/>
      <c r="I552" s="73"/>
    </row>
    <row r="553" spans="4:9">
      <c r="D553" s="73"/>
      <c r="E553" s="73"/>
      <c r="F553" s="264"/>
      <c r="G553" s="73"/>
      <c r="H553" s="73"/>
      <c r="I553" s="73"/>
    </row>
    <row r="554" spans="4:9">
      <c r="D554" s="73"/>
      <c r="E554" s="73"/>
      <c r="F554" s="264"/>
      <c r="G554" s="73"/>
      <c r="H554" s="73"/>
      <c r="I554" s="73"/>
    </row>
    <row r="555" spans="4:9">
      <c r="D555" s="73"/>
      <c r="E555" s="73"/>
      <c r="F555" s="264"/>
      <c r="G555" s="73"/>
      <c r="H555" s="73"/>
      <c r="I555" s="73"/>
    </row>
    <row r="556" spans="4:9">
      <c r="D556" s="73"/>
      <c r="E556" s="73"/>
      <c r="F556" s="264"/>
      <c r="G556" s="73"/>
      <c r="H556" s="73"/>
      <c r="I556" s="73"/>
    </row>
    <row r="557" spans="4:9">
      <c r="D557" s="73"/>
      <c r="E557" s="73"/>
      <c r="F557" s="264"/>
      <c r="G557" s="73"/>
      <c r="H557" s="73"/>
      <c r="I557" s="73"/>
    </row>
    <row r="558" spans="4:9">
      <c r="D558" s="73"/>
      <c r="E558" s="73"/>
      <c r="F558" s="264"/>
      <c r="G558" s="73"/>
      <c r="H558" s="73"/>
      <c r="I558" s="73"/>
    </row>
    <row r="559" spans="4:9">
      <c r="D559" s="73"/>
      <c r="E559" s="73"/>
      <c r="F559" s="264"/>
      <c r="G559" s="73"/>
      <c r="H559" s="73"/>
      <c r="I559" s="73"/>
    </row>
    <row r="560" spans="4:9">
      <c r="D560" s="73"/>
      <c r="E560" s="73"/>
      <c r="F560" s="264"/>
      <c r="G560" s="73"/>
      <c r="H560" s="73"/>
      <c r="I560" s="73"/>
    </row>
    <row r="561" spans="4:9">
      <c r="D561" s="73"/>
      <c r="E561" s="73"/>
      <c r="F561" s="264"/>
      <c r="G561" s="73"/>
      <c r="H561" s="73"/>
      <c r="I561" s="73"/>
    </row>
    <row r="562" spans="4:9">
      <c r="D562" s="73"/>
      <c r="E562" s="73"/>
      <c r="F562" s="264"/>
      <c r="G562" s="73"/>
      <c r="H562" s="73"/>
      <c r="I562" s="73"/>
    </row>
    <row r="563" spans="4:9">
      <c r="D563" s="73"/>
      <c r="E563" s="73"/>
      <c r="F563" s="264"/>
      <c r="G563" s="73"/>
      <c r="H563" s="73"/>
      <c r="I563" s="73"/>
    </row>
    <row r="564" spans="4:9">
      <c r="D564" s="73"/>
      <c r="E564" s="73"/>
      <c r="F564" s="264"/>
      <c r="G564" s="73"/>
      <c r="H564" s="73"/>
      <c r="I564" s="73"/>
    </row>
    <row r="565" spans="4:9">
      <c r="D565" s="73"/>
      <c r="E565" s="73"/>
      <c r="F565" s="264"/>
      <c r="G565" s="73"/>
      <c r="H565" s="73"/>
      <c r="I565" s="73"/>
    </row>
    <row r="566" spans="4:9">
      <c r="D566" s="73"/>
      <c r="E566" s="73"/>
      <c r="F566" s="264"/>
      <c r="G566" s="73"/>
      <c r="H566" s="73"/>
      <c r="I566" s="73"/>
    </row>
    <row r="567" spans="4:9">
      <c r="D567" s="73"/>
      <c r="E567" s="73"/>
      <c r="F567" s="264"/>
      <c r="G567" s="73"/>
      <c r="H567" s="73"/>
      <c r="I567" s="73"/>
    </row>
    <row r="568" spans="4:9">
      <c r="D568" s="73"/>
      <c r="E568" s="73"/>
      <c r="F568" s="264"/>
      <c r="G568" s="73"/>
      <c r="H568" s="73"/>
      <c r="I568" s="73"/>
    </row>
    <row r="569" spans="4:9">
      <c r="D569" s="73"/>
      <c r="E569" s="73"/>
      <c r="F569" s="264"/>
      <c r="G569" s="73"/>
      <c r="H569" s="73"/>
      <c r="I569" s="73"/>
    </row>
    <row r="570" spans="4:9">
      <c r="D570" s="73"/>
      <c r="E570" s="73"/>
      <c r="F570" s="264"/>
      <c r="G570" s="73"/>
      <c r="H570" s="73"/>
      <c r="I570" s="73"/>
    </row>
    <row r="571" spans="4:9">
      <c r="D571" s="73"/>
      <c r="E571" s="73"/>
      <c r="F571" s="264"/>
      <c r="G571" s="73"/>
      <c r="H571" s="73"/>
      <c r="I571" s="73"/>
    </row>
    <row r="572" spans="4:9">
      <c r="D572" s="73"/>
      <c r="E572" s="73"/>
      <c r="F572" s="264"/>
      <c r="G572" s="73"/>
      <c r="H572" s="73"/>
      <c r="I572" s="73"/>
    </row>
    <row r="573" spans="4:9">
      <c r="D573" s="73"/>
      <c r="E573" s="73"/>
      <c r="F573" s="264"/>
      <c r="G573" s="73"/>
      <c r="H573" s="73"/>
      <c r="I573" s="73"/>
    </row>
    <row r="574" spans="4:9">
      <c r="D574" s="73"/>
      <c r="E574" s="73"/>
      <c r="F574" s="264"/>
      <c r="G574" s="73"/>
      <c r="H574" s="73"/>
      <c r="I574" s="73"/>
    </row>
    <row r="575" spans="4:9">
      <c r="D575" s="73"/>
      <c r="E575" s="73"/>
      <c r="F575" s="264"/>
      <c r="G575" s="73"/>
      <c r="H575" s="73"/>
      <c r="I575" s="73"/>
    </row>
    <row r="576" spans="4:9">
      <c r="D576" s="73"/>
      <c r="E576" s="73"/>
      <c r="F576" s="264"/>
      <c r="G576" s="73"/>
      <c r="H576" s="73"/>
      <c r="I576" s="73"/>
    </row>
    <row r="577" spans="4:9">
      <c r="D577" s="73"/>
      <c r="E577" s="73"/>
      <c r="F577" s="264"/>
      <c r="G577" s="73"/>
      <c r="H577" s="73"/>
      <c r="I577" s="73"/>
    </row>
    <row r="578" spans="4:9">
      <c r="D578" s="73"/>
      <c r="E578" s="73"/>
      <c r="F578" s="264"/>
      <c r="G578" s="73"/>
      <c r="H578" s="73"/>
      <c r="I578" s="73"/>
    </row>
    <row r="579" spans="4:9">
      <c r="D579" s="73"/>
      <c r="E579" s="73"/>
      <c r="F579" s="264"/>
      <c r="G579" s="73"/>
      <c r="H579" s="73"/>
      <c r="I579" s="73"/>
    </row>
    <row r="580" spans="4:9">
      <c r="D580" s="73"/>
      <c r="E580" s="73"/>
      <c r="F580" s="264"/>
      <c r="G580" s="73"/>
      <c r="H580" s="73"/>
      <c r="I580" s="73"/>
    </row>
    <row r="581" spans="4:9">
      <c r="D581" s="73"/>
      <c r="E581" s="73"/>
      <c r="F581" s="264"/>
      <c r="G581" s="73"/>
      <c r="H581" s="73"/>
      <c r="I581" s="73"/>
    </row>
    <row r="582" spans="4:9">
      <c r="D582" s="73"/>
      <c r="E582" s="73"/>
      <c r="F582" s="264"/>
      <c r="G582" s="73"/>
      <c r="H582" s="73"/>
      <c r="I582" s="73"/>
    </row>
    <row r="583" spans="4:9">
      <c r="D583" s="73"/>
      <c r="E583" s="73"/>
      <c r="F583" s="264"/>
      <c r="G583" s="73"/>
      <c r="H583" s="73"/>
      <c r="I583" s="73"/>
    </row>
    <row r="584" spans="4:9">
      <c r="D584" s="73"/>
      <c r="E584" s="73"/>
      <c r="F584" s="264"/>
      <c r="G584" s="73"/>
      <c r="H584" s="73"/>
      <c r="I584" s="73"/>
    </row>
    <row r="585" spans="4:9">
      <c r="D585" s="73"/>
      <c r="E585" s="73"/>
      <c r="F585" s="264"/>
      <c r="G585" s="73"/>
      <c r="H585" s="73"/>
      <c r="I585" s="73"/>
    </row>
    <row r="586" spans="4:9">
      <c r="D586" s="73"/>
      <c r="E586" s="73"/>
      <c r="F586" s="264"/>
      <c r="G586" s="73"/>
      <c r="H586" s="73"/>
      <c r="I586" s="73"/>
    </row>
    <row r="587" spans="4:9">
      <c r="D587" s="73"/>
      <c r="E587" s="73"/>
      <c r="F587" s="264"/>
      <c r="G587" s="73"/>
      <c r="H587" s="73"/>
      <c r="I587" s="73"/>
    </row>
    <row r="588" spans="4:9">
      <c r="D588" s="73"/>
      <c r="E588" s="73"/>
      <c r="F588" s="264"/>
      <c r="G588" s="73"/>
      <c r="H588" s="73"/>
      <c r="I588" s="73"/>
    </row>
    <row r="589" spans="4:9">
      <c r="D589" s="73"/>
      <c r="E589" s="73"/>
      <c r="F589" s="264"/>
      <c r="G589" s="73"/>
      <c r="H589" s="73"/>
      <c r="I589" s="73"/>
    </row>
    <row r="590" spans="4:9">
      <c r="D590" s="73"/>
      <c r="E590" s="73"/>
      <c r="F590" s="264"/>
      <c r="G590" s="73"/>
      <c r="H590" s="73"/>
      <c r="I590" s="73"/>
    </row>
    <row r="591" spans="4:9">
      <c r="D591" s="73"/>
      <c r="E591" s="73"/>
      <c r="F591" s="264"/>
      <c r="G591" s="73"/>
      <c r="H591" s="73"/>
      <c r="I591" s="73"/>
    </row>
    <row r="592" spans="4:9">
      <c r="D592" s="73"/>
      <c r="E592" s="73"/>
      <c r="F592" s="264"/>
      <c r="G592" s="73"/>
      <c r="H592" s="73"/>
      <c r="I592" s="73"/>
    </row>
    <row r="593" spans="4:9">
      <c r="D593" s="73"/>
      <c r="E593" s="73"/>
      <c r="F593" s="264"/>
      <c r="G593" s="73"/>
      <c r="H593" s="73"/>
      <c r="I593" s="73"/>
    </row>
    <row r="594" spans="4:9">
      <c r="D594" s="73"/>
      <c r="E594" s="73"/>
      <c r="F594" s="264"/>
      <c r="G594" s="73"/>
      <c r="H594" s="73"/>
      <c r="I594" s="73"/>
    </row>
    <row r="595" spans="4:9">
      <c r="D595" s="73"/>
      <c r="E595" s="73"/>
      <c r="F595" s="264"/>
      <c r="G595" s="73"/>
      <c r="H595" s="73"/>
      <c r="I595" s="73"/>
    </row>
    <row r="596" spans="4:9">
      <c r="D596" s="73"/>
      <c r="E596" s="73"/>
      <c r="F596" s="264"/>
      <c r="G596" s="73"/>
      <c r="H596" s="73"/>
      <c r="I596" s="73"/>
    </row>
    <row r="597" spans="4:9">
      <c r="D597" s="73"/>
      <c r="E597" s="73"/>
      <c r="F597" s="264"/>
      <c r="G597" s="73"/>
      <c r="H597" s="73"/>
      <c r="I597" s="73"/>
    </row>
    <row r="598" spans="4:9">
      <c r="D598" s="73"/>
      <c r="E598" s="73"/>
      <c r="F598" s="264"/>
      <c r="G598" s="73"/>
      <c r="H598" s="73"/>
      <c r="I598" s="73"/>
    </row>
    <row r="599" spans="4:9">
      <c r="D599" s="73"/>
      <c r="E599" s="73"/>
      <c r="F599" s="264"/>
      <c r="G599" s="73"/>
      <c r="H599" s="73"/>
      <c r="I599" s="73"/>
    </row>
    <row r="600" spans="4:9">
      <c r="D600" s="73"/>
      <c r="E600" s="73"/>
      <c r="F600" s="264"/>
      <c r="G600" s="73"/>
      <c r="H600" s="73"/>
      <c r="I600" s="73"/>
    </row>
    <row r="601" spans="4:9">
      <c r="D601" s="73"/>
      <c r="E601" s="73"/>
      <c r="F601" s="264"/>
      <c r="G601" s="73"/>
      <c r="H601" s="73"/>
      <c r="I601" s="73"/>
    </row>
    <row r="602" spans="4:9">
      <c r="D602" s="73"/>
      <c r="E602" s="73"/>
      <c r="F602" s="264"/>
      <c r="G602" s="73"/>
      <c r="H602" s="73"/>
      <c r="I602" s="73"/>
    </row>
    <row r="603" spans="4:9">
      <c r="D603" s="73"/>
      <c r="E603" s="73"/>
      <c r="F603" s="264"/>
      <c r="G603" s="73"/>
      <c r="H603" s="73"/>
      <c r="I603" s="73"/>
    </row>
    <row r="604" spans="4:9">
      <c r="D604" s="73"/>
      <c r="E604" s="73"/>
      <c r="F604" s="264"/>
      <c r="G604" s="73"/>
      <c r="H604" s="73"/>
      <c r="I604" s="73"/>
    </row>
    <row r="605" spans="4:9">
      <c r="D605" s="73"/>
      <c r="E605" s="73"/>
      <c r="F605" s="264"/>
      <c r="G605" s="73"/>
      <c r="H605" s="73"/>
      <c r="I605" s="73"/>
    </row>
    <row r="606" spans="4:9">
      <c r="D606" s="73"/>
      <c r="E606" s="73"/>
      <c r="F606" s="264"/>
      <c r="G606" s="73"/>
      <c r="H606" s="73"/>
      <c r="I606" s="73"/>
    </row>
    <row r="607" spans="4:9">
      <c r="D607" s="73"/>
      <c r="E607" s="73"/>
      <c r="F607" s="264"/>
      <c r="G607" s="73"/>
      <c r="H607" s="73"/>
      <c r="I607" s="73"/>
    </row>
    <row r="608" spans="4:9">
      <c r="D608" s="73"/>
      <c r="E608" s="73"/>
      <c r="F608" s="264"/>
      <c r="G608" s="73"/>
      <c r="H608" s="73"/>
      <c r="I608" s="73"/>
    </row>
    <row r="609" spans="4:9">
      <c r="D609" s="73"/>
      <c r="E609" s="73"/>
      <c r="F609" s="264"/>
      <c r="G609" s="73"/>
      <c r="H609" s="73"/>
      <c r="I609" s="73"/>
    </row>
    <row r="610" spans="4:9">
      <c r="D610" s="73"/>
      <c r="E610" s="73"/>
      <c r="F610" s="264"/>
      <c r="G610" s="73"/>
      <c r="H610" s="73"/>
      <c r="I610" s="73"/>
    </row>
    <row r="611" spans="4:9">
      <c r="D611" s="73"/>
      <c r="E611" s="73"/>
      <c r="F611" s="264"/>
      <c r="G611" s="73"/>
      <c r="H611" s="73"/>
      <c r="I611" s="73"/>
    </row>
    <row r="612" spans="4:9">
      <c r="D612" s="73"/>
      <c r="E612" s="73"/>
      <c r="F612" s="264"/>
      <c r="G612" s="73"/>
      <c r="H612" s="73"/>
      <c r="I612" s="73"/>
    </row>
    <row r="613" spans="4:9">
      <c r="D613" s="73"/>
      <c r="E613" s="73"/>
      <c r="F613" s="264"/>
      <c r="G613" s="73"/>
      <c r="H613" s="73"/>
      <c r="I613" s="73"/>
    </row>
    <row r="614" spans="4:9">
      <c r="D614" s="73"/>
      <c r="E614" s="73"/>
      <c r="F614" s="264"/>
      <c r="G614" s="73"/>
      <c r="H614" s="73"/>
      <c r="I614" s="73"/>
    </row>
    <row r="615" spans="4:9">
      <c r="D615" s="73"/>
      <c r="E615" s="73"/>
      <c r="F615" s="264"/>
      <c r="G615" s="73"/>
      <c r="H615" s="73"/>
      <c r="I615" s="73"/>
    </row>
    <row r="616" spans="4:9">
      <c r="D616" s="73"/>
      <c r="E616" s="73"/>
      <c r="F616" s="264"/>
      <c r="G616" s="73"/>
      <c r="H616" s="73"/>
      <c r="I616" s="73"/>
    </row>
    <row r="617" spans="4:9">
      <c r="D617" s="73"/>
      <c r="E617" s="73"/>
      <c r="F617" s="264"/>
      <c r="G617" s="73"/>
      <c r="H617" s="73"/>
      <c r="I617" s="73"/>
    </row>
    <row r="618" spans="4:9">
      <c r="D618" s="73"/>
      <c r="E618" s="73"/>
      <c r="F618" s="264"/>
      <c r="G618" s="73"/>
      <c r="H618" s="73"/>
      <c r="I618" s="73"/>
    </row>
    <row r="619" spans="4:9">
      <c r="D619" s="73"/>
      <c r="E619" s="73"/>
      <c r="F619" s="264"/>
      <c r="G619" s="73"/>
      <c r="H619" s="73"/>
      <c r="I619" s="73"/>
    </row>
    <row r="620" spans="4:9">
      <c r="D620" s="73"/>
      <c r="E620" s="73"/>
      <c r="F620" s="264"/>
      <c r="G620" s="73"/>
      <c r="H620" s="73"/>
      <c r="I620" s="73"/>
    </row>
    <row r="621" spans="4:9">
      <c r="D621" s="73"/>
      <c r="E621" s="73"/>
      <c r="F621" s="264"/>
      <c r="G621" s="73"/>
      <c r="H621" s="73"/>
      <c r="I621" s="73"/>
    </row>
    <row r="622" spans="4:9">
      <c r="D622" s="73"/>
      <c r="E622" s="73"/>
      <c r="F622" s="264"/>
      <c r="G622" s="73"/>
      <c r="H622" s="73"/>
      <c r="I622" s="73"/>
    </row>
    <row r="623" spans="4:9">
      <c r="D623" s="73"/>
      <c r="E623" s="73"/>
      <c r="F623" s="264"/>
      <c r="G623" s="73"/>
      <c r="H623" s="73"/>
      <c r="I623" s="73"/>
    </row>
    <row r="624" spans="4:9">
      <c r="D624" s="73"/>
      <c r="E624" s="73"/>
      <c r="F624" s="264"/>
      <c r="G624" s="73"/>
      <c r="H624" s="73"/>
      <c r="I624" s="73"/>
    </row>
    <row r="625" spans="4:9">
      <c r="D625" s="73"/>
      <c r="E625" s="73"/>
      <c r="F625" s="264"/>
      <c r="G625" s="73"/>
      <c r="H625" s="73"/>
      <c r="I625" s="73"/>
    </row>
    <row r="626" spans="4:9">
      <c r="D626" s="73"/>
      <c r="E626" s="73"/>
      <c r="F626" s="264"/>
      <c r="G626" s="73"/>
      <c r="H626" s="73"/>
      <c r="I626" s="73"/>
    </row>
    <row r="627" spans="4:9">
      <c r="D627" s="73"/>
      <c r="E627" s="73"/>
      <c r="F627" s="264"/>
      <c r="G627" s="73"/>
      <c r="H627" s="73"/>
      <c r="I627" s="73"/>
    </row>
    <row r="628" spans="4:9">
      <c r="D628" s="73"/>
      <c r="E628" s="73"/>
      <c r="F628" s="264"/>
      <c r="G628" s="73"/>
      <c r="H628" s="73"/>
      <c r="I628" s="73"/>
    </row>
    <row r="629" spans="4:9">
      <c r="D629" s="73"/>
      <c r="E629" s="73"/>
      <c r="F629" s="264"/>
      <c r="G629" s="73"/>
      <c r="H629" s="73"/>
      <c r="I629" s="73"/>
    </row>
    <row r="630" spans="4:9">
      <c r="D630" s="73"/>
      <c r="E630" s="73"/>
      <c r="F630" s="264"/>
      <c r="G630" s="73"/>
      <c r="H630" s="73"/>
      <c r="I630" s="73"/>
    </row>
    <row r="631" spans="4:9">
      <c r="D631" s="73"/>
      <c r="E631" s="73"/>
      <c r="F631" s="264"/>
      <c r="G631" s="73"/>
      <c r="H631" s="73"/>
      <c r="I631" s="73"/>
    </row>
    <row r="632" spans="4:9">
      <c r="D632" s="73"/>
      <c r="E632" s="73"/>
      <c r="F632" s="264"/>
      <c r="G632" s="73"/>
      <c r="H632" s="73"/>
      <c r="I632" s="73"/>
    </row>
    <row r="633" spans="4:9">
      <c r="D633" s="73"/>
      <c r="E633" s="73"/>
      <c r="F633" s="264"/>
      <c r="G633" s="73"/>
      <c r="H633" s="73"/>
      <c r="I633" s="73"/>
    </row>
    <row r="634" spans="4:9">
      <c r="D634" s="73"/>
      <c r="E634" s="73"/>
      <c r="F634" s="264"/>
      <c r="G634" s="73"/>
      <c r="H634" s="73"/>
      <c r="I634" s="73"/>
    </row>
    <row r="635" spans="4:9">
      <c r="D635" s="73"/>
      <c r="E635" s="73"/>
      <c r="F635" s="264"/>
      <c r="G635" s="73"/>
      <c r="H635" s="73"/>
      <c r="I635" s="73"/>
    </row>
    <row r="636" spans="4:9">
      <c r="D636" s="73"/>
      <c r="E636" s="73"/>
      <c r="F636" s="264"/>
      <c r="G636" s="73"/>
      <c r="H636" s="73"/>
      <c r="I636" s="73"/>
    </row>
    <row r="637" spans="4:9">
      <c r="D637" s="73"/>
      <c r="E637" s="73"/>
      <c r="F637" s="264"/>
      <c r="G637" s="73"/>
      <c r="H637" s="73"/>
      <c r="I637" s="73"/>
    </row>
    <row r="638" spans="4:9">
      <c r="D638" s="73"/>
      <c r="E638" s="73"/>
      <c r="F638" s="264"/>
      <c r="G638" s="73"/>
      <c r="H638" s="73"/>
      <c r="I638" s="73"/>
    </row>
    <row r="639" spans="4:9">
      <c r="D639" s="73"/>
      <c r="E639" s="73"/>
      <c r="F639" s="264"/>
      <c r="G639" s="73"/>
      <c r="H639" s="73"/>
      <c r="I639" s="73"/>
    </row>
    <row r="640" spans="4:9">
      <c r="D640" s="73"/>
      <c r="E640" s="73"/>
      <c r="F640" s="264"/>
      <c r="G640" s="73"/>
      <c r="H640" s="73"/>
      <c r="I640" s="73"/>
    </row>
    <row r="641" spans="4:9">
      <c r="D641" s="73"/>
      <c r="E641" s="73"/>
      <c r="F641" s="264"/>
      <c r="G641" s="73"/>
      <c r="H641" s="73"/>
      <c r="I641" s="73"/>
    </row>
    <row r="642" spans="4:9">
      <c r="D642" s="73"/>
      <c r="E642" s="73"/>
      <c r="F642" s="264"/>
      <c r="G642" s="73"/>
      <c r="H642" s="73"/>
      <c r="I642" s="73"/>
    </row>
    <row r="643" spans="4:9">
      <c r="D643" s="73"/>
      <c r="E643" s="73"/>
      <c r="F643" s="264"/>
      <c r="G643" s="73"/>
      <c r="H643" s="73"/>
      <c r="I643" s="73"/>
    </row>
    <row r="644" spans="4:9">
      <c r="D644" s="73"/>
      <c r="E644" s="73"/>
      <c r="F644" s="264"/>
      <c r="G644" s="73"/>
      <c r="H644" s="73"/>
      <c r="I644" s="73"/>
    </row>
    <row r="645" spans="4:9">
      <c r="D645" s="73"/>
      <c r="E645" s="73"/>
      <c r="F645" s="264"/>
      <c r="G645" s="73"/>
      <c r="H645" s="73"/>
      <c r="I645" s="73"/>
    </row>
    <row r="646" spans="4:9">
      <c r="D646" s="73"/>
      <c r="E646" s="73"/>
      <c r="F646" s="264"/>
      <c r="G646" s="73"/>
      <c r="H646" s="73"/>
      <c r="I646" s="73"/>
    </row>
    <row r="647" spans="4:9">
      <c r="D647" s="73"/>
      <c r="E647" s="73"/>
      <c r="F647" s="264"/>
      <c r="G647" s="73"/>
      <c r="H647" s="73"/>
      <c r="I647" s="73"/>
    </row>
    <row r="648" spans="4:9">
      <c r="D648" s="73"/>
      <c r="E648" s="73"/>
      <c r="F648" s="264"/>
      <c r="G648" s="73"/>
      <c r="H648" s="73"/>
      <c r="I648" s="73"/>
    </row>
    <row r="649" spans="4:9">
      <c r="D649" s="73"/>
      <c r="E649" s="73"/>
      <c r="F649" s="264"/>
      <c r="G649" s="73"/>
      <c r="H649" s="73"/>
      <c r="I649" s="73"/>
    </row>
    <row r="650" spans="4:9">
      <c r="D650" s="73"/>
      <c r="E650" s="73"/>
      <c r="F650" s="264"/>
      <c r="G650" s="73"/>
      <c r="H650" s="73"/>
      <c r="I650" s="73"/>
    </row>
    <row r="651" spans="4:9">
      <c r="D651" s="73"/>
      <c r="E651" s="73"/>
      <c r="F651" s="264"/>
      <c r="G651" s="73"/>
      <c r="H651" s="73"/>
      <c r="I651" s="73"/>
    </row>
    <row r="652" spans="4:9">
      <c r="D652" s="73"/>
      <c r="E652" s="73"/>
      <c r="F652" s="264"/>
      <c r="G652" s="73"/>
      <c r="H652" s="73"/>
      <c r="I652" s="73"/>
    </row>
    <row r="653" spans="4:9">
      <c r="D653" s="73"/>
      <c r="E653" s="73"/>
      <c r="F653" s="264"/>
      <c r="G653" s="73"/>
      <c r="H653" s="73"/>
      <c r="I653" s="73"/>
    </row>
    <row r="654" spans="4:9">
      <c r="D654" s="73"/>
      <c r="E654" s="73"/>
      <c r="F654" s="264"/>
      <c r="G654" s="73"/>
      <c r="H654" s="73"/>
      <c r="I654" s="73"/>
    </row>
    <row r="655" spans="4:9">
      <c r="D655" s="73"/>
      <c r="E655" s="73"/>
      <c r="F655" s="264"/>
      <c r="G655" s="73"/>
      <c r="H655" s="73"/>
      <c r="I655" s="73"/>
    </row>
    <row r="656" spans="4:9">
      <c r="D656" s="73"/>
      <c r="E656" s="73"/>
      <c r="F656" s="264"/>
      <c r="G656" s="73"/>
      <c r="H656" s="73"/>
      <c r="I656" s="73"/>
    </row>
    <row r="657" spans="4:9">
      <c r="D657" s="73"/>
      <c r="E657" s="73"/>
      <c r="F657" s="264"/>
      <c r="G657" s="73"/>
      <c r="H657" s="73"/>
      <c r="I657" s="73"/>
    </row>
    <row r="658" spans="4:9">
      <c r="D658" s="73"/>
      <c r="E658" s="73"/>
      <c r="F658" s="264"/>
      <c r="G658" s="73"/>
      <c r="H658" s="73"/>
      <c r="I658" s="73"/>
    </row>
    <row r="659" spans="4:9">
      <c r="D659" s="73"/>
      <c r="E659" s="73"/>
      <c r="F659" s="264"/>
      <c r="G659" s="73"/>
      <c r="H659" s="73"/>
      <c r="I659" s="73"/>
    </row>
    <row r="660" spans="4:9">
      <c r="D660" s="73"/>
      <c r="E660" s="73"/>
      <c r="F660" s="264"/>
      <c r="G660" s="73"/>
      <c r="H660" s="73"/>
      <c r="I660" s="73"/>
    </row>
    <row r="661" spans="4:9">
      <c r="D661" s="73"/>
      <c r="E661" s="73"/>
      <c r="F661" s="264"/>
      <c r="G661" s="73"/>
      <c r="H661" s="73"/>
      <c r="I661" s="73"/>
    </row>
    <row r="662" spans="4:9">
      <c r="D662" s="73"/>
      <c r="E662" s="73"/>
      <c r="F662" s="264"/>
      <c r="G662" s="73"/>
      <c r="H662" s="73"/>
      <c r="I662" s="73"/>
    </row>
    <row r="663" spans="4:9">
      <c r="D663" s="73"/>
      <c r="E663" s="73"/>
      <c r="F663" s="264"/>
      <c r="G663" s="73"/>
      <c r="H663" s="73"/>
      <c r="I663" s="73"/>
    </row>
    <row r="664" spans="4:9">
      <c r="D664" s="73"/>
      <c r="E664" s="73"/>
      <c r="F664" s="264"/>
      <c r="G664" s="73"/>
      <c r="H664" s="73"/>
      <c r="I664" s="73"/>
    </row>
    <row r="665" spans="4:9">
      <c r="D665" s="73"/>
      <c r="E665" s="73"/>
      <c r="F665" s="264"/>
      <c r="G665" s="73"/>
      <c r="H665" s="73"/>
      <c r="I665" s="73"/>
    </row>
    <row r="666" spans="4:9">
      <c r="D666" s="73"/>
      <c r="E666" s="73"/>
      <c r="F666" s="264"/>
      <c r="G666" s="73"/>
      <c r="H666" s="73"/>
      <c r="I666" s="73"/>
    </row>
    <row r="667" spans="4:9">
      <c r="D667" s="73"/>
      <c r="E667" s="73"/>
      <c r="F667" s="264"/>
      <c r="G667" s="73"/>
      <c r="H667" s="73"/>
      <c r="I667" s="73"/>
    </row>
    <row r="668" spans="4:9">
      <c r="D668" s="73"/>
      <c r="E668" s="73"/>
      <c r="F668" s="264"/>
      <c r="G668" s="73"/>
      <c r="H668" s="73"/>
      <c r="I668" s="73"/>
    </row>
    <row r="669" spans="4:9">
      <c r="D669" s="73"/>
      <c r="E669" s="73"/>
      <c r="F669" s="264"/>
      <c r="G669" s="73"/>
      <c r="H669" s="73"/>
      <c r="I669" s="73"/>
    </row>
    <row r="670" spans="4:9">
      <c r="D670" s="73"/>
      <c r="E670" s="73"/>
      <c r="F670" s="264"/>
      <c r="G670" s="73"/>
      <c r="H670" s="73"/>
      <c r="I670" s="73"/>
    </row>
    <row r="671" spans="4:9">
      <c r="D671" s="73"/>
      <c r="E671" s="73"/>
      <c r="F671" s="264"/>
      <c r="G671" s="73"/>
      <c r="H671" s="73"/>
      <c r="I671" s="73"/>
    </row>
    <row r="672" spans="4:9">
      <c r="D672" s="73"/>
      <c r="E672" s="73"/>
      <c r="F672" s="264"/>
      <c r="G672" s="73"/>
      <c r="H672" s="73"/>
      <c r="I672" s="73"/>
    </row>
    <row r="673" spans="4:9">
      <c r="D673" s="73"/>
      <c r="E673" s="73"/>
      <c r="F673" s="264"/>
      <c r="G673" s="73"/>
      <c r="H673" s="73"/>
      <c r="I673" s="73"/>
    </row>
    <row r="674" spans="4:9">
      <c r="D674" s="73"/>
      <c r="E674" s="73"/>
      <c r="F674" s="264"/>
      <c r="G674" s="73"/>
      <c r="H674" s="73"/>
      <c r="I674" s="73"/>
    </row>
    <row r="675" spans="4:9">
      <c r="D675" s="73"/>
      <c r="E675" s="73"/>
      <c r="F675" s="264"/>
      <c r="G675" s="73"/>
      <c r="H675" s="73"/>
      <c r="I675" s="73"/>
    </row>
    <row r="676" spans="4:9">
      <c r="D676" s="73"/>
      <c r="E676" s="73"/>
      <c r="F676" s="264"/>
      <c r="G676" s="73"/>
      <c r="H676" s="73"/>
      <c r="I676" s="73"/>
    </row>
    <row r="677" spans="4:9">
      <c r="D677" s="73"/>
      <c r="E677" s="73"/>
      <c r="F677" s="264"/>
      <c r="G677" s="73"/>
      <c r="H677" s="73"/>
      <c r="I677" s="73"/>
    </row>
    <row r="678" spans="4:9">
      <c r="D678" s="73"/>
      <c r="E678" s="73"/>
      <c r="F678" s="264"/>
      <c r="G678" s="73"/>
      <c r="H678" s="73"/>
      <c r="I678" s="73"/>
    </row>
    <row r="679" spans="4:9">
      <c r="D679" s="73"/>
      <c r="E679" s="73"/>
      <c r="F679" s="264"/>
      <c r="G679" s="73"/>
      <c r="H679" s="73"/>
      <c r="I679" s="73"/>
    </row>
    <row r="680" spans="4:9">
      <c r="D680" s="73"/>
      <c r="E680" s="73"/>
      <c r="F680" s="264"/>
      <c r="G680" s="73"/>
      <c r="H680" s="73"/>
      <c r="I680" s="73"/>
    </row>
    <row r="681" spans="4:9">
      <c r="D681" s="73"/>
      <c r="E681" s="73"/>
      <c r="F681" s="264"/>
      <c r="G681" s="73"/>
      <c r="H681" s="73"/>
      <c r="I681" s="73"/>
    </row>
    <row r="682" spans="4:9">
      <c r="D682" s="73"/>
      <c r="E682" s="73"/>
      <c r="F682" s="264"/>
      <c r="G682" s="73"/>
      <c r="H682" s="73"/>
      <c r="I682" s="73"/>
    </row>
    <row r="683" spans="4:9">
      <c r="D683" s="73"/>
      <c r="E683" s="73"/>
      <c r="F683" s="264"/>
      <c r="G683" s="73"/>
      <c r="H683" s="73"/>
      <c r="I683" s="73"/>
    </row>
    <row r="684" spans="4:9">
      <c r="D684" s="73"/>
      <c r="E684" s="73"/>
      <c r="F684" s="264"/>
      <c r="G684" s="73"/>
      <c r="H684" s="73"/>
      <c r="I684" s="73"/>
    </row>
    <row r="685" spans="4:9">
      <c r="D685" s="73"/>
      <c r="E685" s="73"/>
      <c r="F685" s="264"/>
      <c r="G685" s="73"/>
      <c r="H685" s="73"/>
      <c r="I685" s="73"/>
    </row>
    <row r="686" spans="4:9">
      <c r="D686" s="73"/>
      <c r="E686" s="73"/>
      <c r="F686" s="264"/>
      <c r="G686" s="73"/>
      <c r="H686" s="73"/>
      <c r="I686" s="73"/>
    </row>
    <row r="687" spans="4:9">
      <c r="D687" s="73"/>
      <c r="E687" s="73"/>
      <c r="F687" s="264"/>
      <c r="G687" s="73"/>
      <c r="H687" s="73"/>
      <c r="I687" s="73"/>
    </row>
    <row r="688" spans="4:9">
      <c r="D688" s="73"/>
      <c r="E688" s="73"/>
      <c r="F688" s="264"/>
      <c r="G688" s="73"/>
      <c r="H688" s="73"/>
      <c r="I688" s="73"/>
    </row>
    <row r="689" spans="4:9">
      <c r="D689" s="73"/>
      <c r="E689" s="73"/>
      <c r="F689" s="264"/>
      <c r="G689" s="73"/>
      <c r="H689" s="73"/>
      <c r="I689" s="73"/>
    </row>
    <row r="690" spans="4:9">
      <c r="D690" s="73"/>
      <c r="E690" s="73"/>
      <c r="F690" s="264"/>
      <c r="G690" s="73"/>
      <c r="H690" s="73"/>
      <c r="I690" s="73"/>
    </row>
    <row r="691" spans="4:9">
      <c r="D691" s="73"/>
      <c r="E691" s="73"/>
      <c r="F691" s="264"/>
      <c r="G691" s="73"/>
      <c r="H691" s="73"/>
      <c r="I691" s="73"/>
    </row>
    <row r="692" spans="4:9">
      <c r="D692" s="73"/>
      <c r="E692" s="73"/>
      <c r="F692" s="264"/>
      <c r="G692" s="73"/>
      <c r="H692" s="73"/>
      <c r="I692" s="73"/>
    </row>
    <row r="693" spans="4:9">
      <c r="D693" s="73"/>
      <c r="E693" s="73"/>
      <c r="F693" s="264"/>
      <c r="G693" s="73"/>
      <c r="H693" s="73"/>
      <c r="I693" s="73"/>
    </row>
    <row r="694" spans="4:9">
      <c r="D694" s="73"/>
      <c r="E694" s="73"/>
      <c r="F694" s="264"/>
      <c r="G694" s="73"/>
      <c r="H694" s="73"/>
      <c r="I694" s="73"/>
    </row>
    <row r="695" spans="4:9">
      <c r="D695" s="73"/>
      <c r="E695" s="73"/>
      <c r="F695" s="264"/>
      <c r="G695" s="73"/>
      <c r="H695" s="73"/>
      <c r="I695" s="73"/>
    </row>
    <row r="696" spans="4:9">
      <c r="D696" s="73"/>
      <c r="E696" s="73"/>
      <c r="F696" s="264"/>
      <c r="G696" s="73"/>
      <c r="H696" s="73"/>
      <c r="I696" s="73"/>
    </row>
    <row r="697" spans="4:9">
      <c r="D697" s="73"/>
      <c r="E697" s="73"/>
      <c r="F697" s="264"/>
      <c r="G697" s="73"/>
      <c r="H697" s="73"/>
      <c r="I697" s="73"/>
    </row>
    <row r="698" spans="4:9">
      <c r="D698" s="73"/>
      <c r="E698" s="73"/>
      <c r="F698" s="264"/>
      <c r="G698" s="73"/>
      <c r="H698" s="73"/>
      <c r="I698" s="73"/>
    </row>
    <row r="699" spans="4:9">
      <c r="D699" s="73"/>
      <c r="E699" s="73"/>
      <c r="F699" s="264"/>
      <c r="G699" s="73"/>
      <c r="H699" s="73"/>
      <c r="I699" s="73"/>
    </row>
    <row r="700" spans="4:9">
      <c r="D700" s="73"/>
      <c r="E700" s="73"/>
      <c r="F700" s="264"/>
      <c r="G700" s="73"/>
      <c r="H700" s="73"/>
      <c r="I700" s="73"/>
    </row>
    <row r="701" spans="4:9">
      <c r="D701" s="73"/>
      <c r="E701" s="73"/>
      <c r="F701" s="264"/>
      <c r="G701" s="73"/>
      <c r="H701" s="73"/>
      <c r="I701" s="73"/>
    </row>
    <row r="702" spans="4:9">
      <c r="D702" s="73"/>
      <c r="E702" s="73"/>
      <c r="F702" s="264"/>
      <c r="G702" s="73"/>
      <c r="H702" s="73"/>
      <c r="I702" s="73"/>
    </row>
    <row r="703" spans="4:9">
      <c r="D703" s="73"/>
      <c r="E703" s="73"/>
      <c r="F703" s="264"/>
      <c r="G703" s="73"/>
      <c r="H703" s="73"/>
      <c r="I703" s="73"/>
    </row>
    <row r="704" spans="4:9">
      <c r="D704" s="73"/>
      <c r="E704" s="73"/>
      <c r="F704" s="264"/>
      <c r="G704" s="73"/>
      <c r="H704" s="73"/>
      <c r="I704" s="73"/>
    </row>
    <row r="705" spans="4:9">
      <c r="D705" s="73"/>
      <c r="E705" s="73"/>
      <c r="F705" s="264"/>
      <c r="G705" s="73"/>
      <c r="H705" s="73"/>
      <c r="I705" s="73"/>
    </row>
    <row r="706" spans="4:9">
      <c r="D706" s="73"/>
      <c r="E706" s="73"/>
      <c r="F706" s="264"/>
      <c r="G706" s="73"/>
      <c r="H706" s="73"/>
      <c r="I706" s="73"/>
    </row>
    <row r="707" spans="4:9">
      <c r="D707" s="73"/>
      <c r="E707" s="73"/>
      <c r="F707" s="264"/>
      <c r="G707" s="73"/>
      <c r="H707" s="73"/>
      <c r="I707" s="73"/>
    </row>
    <row r="708" spans="4:9">
      <c r="D708" s="73"/>
      <c r="E708" s="73"/>
      <c r="F708" s="264"/>
      <c r="G708" s="73"/>
      <c r="H708" s="73"/>
      <c r="I708" s="73"/>
    </row>
    <row r="709" spans="4:9">
      <c r="D709" s="73"/>
      <c r="E709" s="73"/>
      <c r="F709" s="264"/>
      <c r="G709" s="73"/>
      <c r="H709" s="73"/>
      <c r="I709" s="73"/>
    </row>
    <row r="710" spans="4:9">
      <c r="D710" s="73"/>
      <c r="E710" s="73"/>
      <c r="F710" s="264"/>
      <c r="G710" s="73"/>
      <c r="H710" s="73"/>
      <c r="I710" s="73"/>
    </row>
    <row r="711" spans="4:9">
      <c r="D711" s="73"/>
      <c r="E711" s="73"/>
      <c r="F711" s="264"/>
      <c r="G711" s="73"/>
      <c r="H711" s="73"/>
      <c r="I711" s="73"/>
    </row>
    <row r="712" spans="4:9">
      <c r="D712" s="73"/>
      <c r="E712" s="73"/>
      <c r="F712" s="264"/>
      <c r="G712" s="73"/>
      <c r="H712" s="73"/>
      <c r="I712" s="73"/>
    </row>
    <row r="713" spans="4:9">
      <c r="D713" s="73"/>
      <c r="E713" s="73"/>
      <c r="F713" s="264"/>
      <c r="G713" s="73"/>
      <c r="H713" s="73"/>
      <c r="I713" s="73"/>
    </row>
    <row r="714" spans="4:9">
      <c r="D714" s="73"/>
      <c r="E714" s="73"/>
      <c r="F714" s="264"/>
      <c r="G714" s="73"/>
      <c r="H714" s="73"/>
      <c r="I714" s="73"/>
    </row>
    <row r="715" spans="4:9">
      <c r="D715" s="73"/>
      <c r="E715" s="73"/>
      <c r="F715" s="264"/>
      <c r="G715" s="73"/>
      <c r="H715" s="73"/>
      <c r="I715" s="73"/>
    </row>
    <row r="716" spans="4:9">
      <c r="D716" s="73"/>
      <c r="E716" s="73"/>
      <c r="F716" s="264"/>
      <c r="G716" s="73"/>
      <c r="H716" s="73"/>
      <c r="I716" s="73"/>
    </row>
    <row r="717" spans="4:9">
      <c r="D717" s="73"/>
      <c r="E717" s="73"/>
      <c r="F717" s="264"/>
      <c r="G717" s="73"/>
      <c r="H717" s="73"/>
      <c r="I717" s="73"/>
    </row>
    <row r="718" spans="4:9">
      <c r="D718" s="73"/>
      <c r="E718" s="73"/>
      <c r="F718" s="264"/>
      <c r="G718" s="73"/>
      <c r="H718" s="73"/>
      <c r="I718" s="73"/>
    </row>
    <row r="719" spans="4:9">
      <c r="D719" s="73"/>
      <c r="E719" s="73"/>
      <c r="F719" s="264"/>
      <c r="G719" s="73"/>
      <c r="H719" s="73"/>
      <c r="I719" s="73"/>
    </row>
    <row r="720" spans="4:9">
      <c r="D720" s="73"/>
      <c r="E720" s="73"/>
      <c r="F720" s="264"/>
      <c r="G720" s="73"/>
      <c r="H720" s="73"/>
      <c r="I720" s="73"/>
    </row>
    <row r="721" spans="4:9">
      <c r="D721" s="73"/>
      <c r="E721" s="73"/>
      <c r="F721" s="264"/>
      <c r="G721" s="73"/>
      <c r="H721" s="73"/>
      <c r="I721" s="73"/>
    </row>
    <row r="722" spans="4:9">
      <c r="D722" s="73"/>
      <c r="E722" s="73"/>
      <c r="F722" s="264"/>
      <c r="G722" s="73"/>
      <c r="H722" s="73"/>
      <c r="I722" s="73"/>
    </row>
    <row r="723" spans="4:9">
      <c r="D723" s="73"/>
      <c r="E723" s="73"/>
      <c r="F723" s="264"/>
      <c r="G723" s="73"/>
      <c r="H723" s="73"/>
      <c r="I723" s="73"/>
    </row>
    <row r="724" spans="4:9">
      <c r="D724" s="73"/>
      <c r="E724" s="73"/>
      <c r="F724" s="264"/>
      <c r="G724" s="73"/>
      <c r="H724" s="73"/>
      <c r="I724" s="73"/>
    </row>
    <row r="725" spans="4:9">
      <c r="D725" s="73"/>
      <c r="E725" s="73"/>
      <c r="F725" s="264"/>
      <c r="G725" s="73"/>
      <c r="H725" s="73"/>
      <c r="I725" s="73"/>
    </row>
    <row r="726" spans="4:9">
      <c r="D726" s="73"/>
      <c r="E726" s="73"/>
      <c r="F726" s="264"/>
      <c r="G726" s="73"/>
      <c r="H726" s="73"/>
      <c r="I726" s="73"/>
    </row>
    <row r="727" spans="4:9">
      <c r="D727" s="73"/>
      <c r="E727" s="73"/>
      <c r="F727" s="264"/>
      <c r="G727" s="73"/>
      <c r="H727" s="73"/>
      <c r="I727" s="73"/>
    </row>
    <row r="728" spans="4:9">
      <c r="D728" s="73"/>
      <c r="E728" s="73"/>
      <c r="F728" s="264"/>
      <c r="G728" s="73"/>
      <c r="H728" s="73"/>
      <c r="I728" s="73"/>
    </row>
    <row r="729" spans="4:9">
      <c r="D729" s="73"/>
      <c r="E729" s="73"/>
      <c r="F729" s="264"/>
      <c r="G729" s="73"/>
      <c r="H729" s="73"/>
      <c r="I729" s="73"/>
    </row>
    <row r="730" spans="4:9">
      <c r="D730" s="73"/>
      <c r="E730" s="73"/>
      <c r="F730" s="264"/>
      <c r="G730" s="73"/>
      <c r="H730" s="73"/>
      <c r="I730" s="73"/>
    </row>
    <row r="731" spans="4:9">
      <c r="D731" s="73"/>
      <c r="E731" s="73"/>
      <c r="F731" s="264"/>
      <c r="G731" s="73"/>
      <c r="H731" s="73"/>
      <c r="I731" s="73"/>
    </row>
    <row r="732" spans="4:9">
      <c r="D732" s="73"/>
      <c r="E732" s="73"/>
      <c r="F732" s="264"/>
      <c r="G732" s="73"/>
      <c r="H732" s="73"/>
      <c r="I732" s="73"/>
    </row>
    <row r="733" spans="4:9">
      <c r="D733" s="73"/>
      <c r="E733" s="73"/>
      <c r="F733" s="264"/>
      <c r="G733" s="73"/>
      <c r="H733" s="73"/>
      <c r="I733" s="73"/>
    </row>
    <row r="734" spans="4:9">
      <c r="D734" s="73"/>
      <c r="E734" s="73"/>
      <c r="F734" s="264"/>
      <c r="G734" s="73"/>
      <c r="H734" s="73"/>
      <c r="I734" s="73"/>
    </row>
    <row r="735" spans="4:9">
      <c r="D735" s="73"/>
      <c r="E735" s="73"/>
      <c r="F735" s="264"/>
      <c r="G735" s="73"/>
      <c r="H735" s="73"/>
      <c r="I735" s="73"/>
    </row>
    <row r="736" spans="4:9">
      <c r="D736" s="73"/>
      <c r="E736" s="73"/>
      <c r="F736" s="264"/>
      <c r="G736" s="73"/>
      <c r="H736" s="73"/>
      <c r="I736" s="73"/>
    </row>
    <row r="737" spans="4:9">
      <c r="D737" s="73"/>
      <c r="E737" s="73"/>
      <c r="F737" s="264"/>
      <c r="G737" s="73"/>
      <c r="H737" s="73"/>
      <c r="I737" s="73"/>
    </row>
    <row r="738" spans="4:9">
      <c r="D738" s="73"/>
      <c r="E738" s="73"/>
      <c r="F738" s="264"/>
      <c r="G738" s="73"/>
      <c r="H738" s="73"/>
      <c r="I738" s="73"/>
    </row>
    <row r="739" spans="4:9">
      <c r="D739" s="73"/>
      <c r="E739" s="73"/>
      <c r="F739" s="264"/>
      <c r="G739" s="73"/>
      <c r="H739" s="73"/>
      <c r="I739" s="73"/>
    </row>
    <row r="740" spans="4:9">
      <c r="D740" s="73"/>
      <c r="E740" s="73"/>
      <c r="F740" s="264"/>
      <c r="G740" s="73"/>
      <c r="H740" s="73"/>
      <c r="I740" s="73"/>
    </row>
    <row r="741" spans="4:9">
      <c r="D741" s="73"/>
      <c r="E741" s="73"/>
      <c r="F741" s="264"/>
      <c r="G741" s="73"/>
      <c r="H741" s="73"/>
      <c r="I741" s="73"/>
    </row>
    <row r="742" spans="4:9">
      <c r="D742" s="73"/>
      <c r="E742" s="73"/>
      <c r="F742" s="264"/>
      <c r="G742" s="73"/>
      <c r="H742" s="73"/>
      <c r="I742" s="73"/>
    </row>
    <row r="743" spans="4:9">
      <c r="D743" s="73"/>
      <c r="E743" s="73"/>
      <c r="F743" s="264"/>
      <c r="G743" s="73"/>
      <c r="H743" s="73"/>
      <c r="I743" s="73"/>
    </row>
    <row r="744" spans="4:9">
      <c r="D744" s="73"/>
      <c r="E744" s="73"/>
      <c r="F744" s="264"/>
      <c r="G744" s="73"/>
      <c r="H744" s="73"/>
      <c r="I744" s="73"/>
    </row>
    <row r="745" spans="4:9">
      <c r="D745" s="73"/>
      <c r="E745" s="73"/>
      <c r="F745" s="264"/>
      <c r="G745" s="73"/>
      <c r="H745" s="73"/>
      <c r="I745" s="73"/>
    </row>
    <row r="746" spans="4:9">
      <c r="D746" s="73"/>
      <c r="E746" s="73"/>
      <c r="F746" s="264"/>
      <c r="G746" s="73"/>
      <c r="H746" s="73"/>
      <c r="I746" s="73"/>
    </row>
    <row r="747" spans="4:9">
      <c r="D747" s="73"/>
      <c r="E747" s="73"/>
      <c r="F747" s="264"/>
      <c r="G747" s="73"/>
      <c r="H747" s="73"/>
      <c r="I747" s="73"/>
    </row>
    <row r="748" spans="4:9">
      <c r="D748" s="73"/>
      <c r="E748" s="73"/>
      <c r="F748" s="264"/>
      <c r="G748" s="73"/>
      <c r="H748" s="73"/>
      <c r="I748" s="73"/>
    </row>
    <row r="749" spans="4:9">
      <c r="D749" s="73"/>
      <c r="E749" s="73"/>
      <c r="F749" s="264"/>
      <c r="G749" s="73"/>
      <c r="H749" s="73"/>
      <c r="I749" s="73"/>
    </row>
    <row r="750" spans="4:9">
      <c r="D750" s="73"/>
      <c r="E750" s="73"/>
      <c r="F750" s="264"/>
      <c r="G750" s="73"/>
      <c r="H750" s="73"/>
      <c r="I750" s="73"/>
    </row>
    <row r="751" spans="4:9">
      <c r="D751" s="73"/>
      <c r="E751" s="73"/>
      <c r="F751" s="264"/>
      <c r="G751" s="73"/>
      <c r="H751" s="73"/>
      <c r="I751" s="73"/>
    </row>
    <row r="752" spans="4:9">
      <c r="D752" s="73"/>
      <c r="E752" s="73"/>
      <c r="F752" s="264"/>
      <c r="G752" s="73"/>
      <c r="H752" s="73"/>
      <c r="I752" s="73"/>
    </row>
    <row r="753" spans="4:9">
      <c r="D753" s="73"/>
      <c r="E753" s="73"/>
      <c r="F753" s="264"/>
      <c r="G753" s="73"/>
      <c r="H753" s="73"/>
      <c r="I753" s="73"/>
    </row>
    <row r="754" spans="4:9">
      <c r="D754" s="73"/>
      <c r="E754" s="73"/>
      <c r="F754" s="264"/>
      <c r="G754" s="73"/>
      <c r="H754" s="73"/>
      <c r="I754" s="73"/>
    </row>
    <row r="755" spans="4:9">
      <c r="D755" s="73"/>
      <c r="E755" s="73"/>
      <c r="F755" s="264"/>
      <c r="G755" s="73"/>
      <c r="H755" s="73"/>
      <c r="I755" s="73"/>
    </row>
    <row r="756" spans="4:9">
      <c r="D756" s="73"/>
      <c r="E756" s="73"/>
      <c r="F756" s="264"/>
      <c r="G756" s="73"/>
      <c r="H756" s="73"/>
      <c r="I756" s="73"/>
    </row>
    <row r="757" spans="4:9">
      <c r="D757" s="73"/>
      <c r="E757" s="73"/>
      <c r="F757" s="264"/>
      <c r="G757" s="73"/>
      <c r="H757" s="73"/>
      <c r="I757" s="73"/>
    </row>
    <row r="758" spans="4:9">
      <c r="D758" s="73"/>
      <c r="E758" s="73"/>
      <c r="F758" s="264"/>
      <c r="G758" s="73"/>
      <c r="H758" s="73"/>
      <c r="I758" s="73"/>
    </row>
    <row r="759" spans="4:9">
      <c r="D759" s="73"/>
      <c r="E759" s="73"/>
      <c r="F759" s="264"/>
      <c r="G759" s="73"/>
      <c r="H759" s="73"/>
      <c r="I759" s="73"/>
    </row>
    <row r="760" spans="4:9">
      <c r="D760" s="73"/>
      <c r="E760" s="73"/>
      <c r="F760" s="264"/>
      <c r="G760" s="73"/>
      <c r="H760" s="73"/>
      <c r="I760" s="73"/>
    </row>
    <row r="761" spans="4:9">
      <c r="D761" s="73"/>
      <c r="E761" s="73"/>
      <c r="F761" s="264"/>
      <c r="G761" s="73"/>
      <c r="H761" s="73"/>
      <c r="I761" s="73"/>
    </row>
    <row r="762" spans="4:9">
      <c r="D762" s="73"/>
      <c r="E762" s="73"/>
      <c r="F762" s="264"/>
      <c r="G762" s="73"/>
      <c r="H762" s="73"/>
      <c r="I762" s="73"/>
    </row>
    <row r="763" spans="4:9">
      <c r="D763" s="73"/>
      <c r="E763" s="73"/>
      <c r="F763" s="264"/>
      <c r="G763" s="73"/>
      <c r="H763" s="73"/>
      <c r="I763" s="73"/>
    </row>
    <row r="764" spans="4:9">
      <c r="D764" s="73"/>
      <c r="E764" s="73"/>
      <c r="F764" s="264"/>
      <c r="G764" s="73"/>
      <c r="H764" s="73"/>
      <c r="I764" s="73"/>
    </row>
    <row r="765" spans="4:9">
      <c r="D765" s="73"/>
      <c r="E765" s="73"/>
      <c r="F765" s="264"/>
      <c r="G765" s="73"/>
      <c r="H765" s="73"/>
      <c r="I765" s="73"/>
    </row>
    <row r="766" spans="4:9">
      <c r="D766" s="73"/>
      <c r="E766" s="73"/>
      <c r="F766" s="264"/>
      <c r="G766" s="73"/>
      <c r="H766" s="73"/>
      <c r="I766" s="73"/>
    </row>
    <row r="767" spans="4:9">
      <c r="D767" s="73"/>
      <c r="E767" s="73"/>
      <c r="F767" s="264"/>
      <c r="G767" s="73"/>
      <c r="H767" s="73"/>
      <c r="I767" s="73"/>
    </row>
    <row r="768" spans="4:9">
      <c r="D768" s="73"/>
      <c r="E768" s="73"/>
      <c r="F768" s="264"/>
      <c r="G768" s="73"/>
      <c r="H768" s="73"/>
      <c r="I768" s="73"/>
    </row>
    <row r="769" spans="4:9">
      <c r="D769" s="73"/>
      <c r="E769" s="73"/>
      <c r="F769" s="264"/>
      <c r="G769" s="73"/>
      <c r="H769" s="73"/>
      <c r="I769" s="73"/>
    </row>
    <row r="770" spans="4:9">
      <c r="D770" s="73"/>
      <c r="E770" s="73"/>
      <c r="F770" s="264"/>
      <c r="G770" s="73"/>
      <c r="H770" s="73"/>
      <c r="I770" s="73"/>
    </row>
    <row r="771" spans="4:9">
      <c r="D771" s="73"/>
      <c r="E771" s="73"/>
      <c r="F771" s="264"/>
      <c r="G771" s="73"/>
      <c r="H771" s="73"/>
      <c r="I771" s="73"/>
    </row>
    <row r="772" spans="4:9">
      <c r="D772" s="73"/>
      <c r="E772" s="73"/>
      <c r="F772" s="264"/>
      <c r="G772" s="73"/>
      <c r="H772" s="73"/>
      <c r="I772" s="73"/>
    </row>
    <row r="773" spans="4:9">
      <c r="D773" s="73"/>
      <c r="E773" s="73"/>
      <c r="F773" s="264"/>
      <c r="G773" s="73"/>
      <c r="H773" s="73"/>
      <c r="I773" s="73"/>
    </row>
    <row r="774" spans="4:9">
      <c r="D774" s="73"/>
      <c r="E774" s="73"/>
      <c r="F774" s="264"/>
      <c r="G774" s="73"/>
      <c r="H774" s="73"/>
      <c r="I774" s="73"/>
    </row>
    <row r="775" spans="4:9">
      <c r="D775" s="73"/>
      <c r="E775" s="73"/>
      <c r="F775" s="264"/>
      <c r="G775" s="73"/>
      <c r="H775" s="73"/>
      <c r="I775" s="73"/>
    </row>
    <row r="776" spans="4:9">
      <c r="D776" s="73"/>
      <c r="E776" s="73"/>
      <c r="F776" s="264"/>
      <c r="G776" s="73"/>
      <c r="H776" s="73"/>
      <c r="I776" s="73"/>
    </row>
    <row r="777" spans="4:9">
      <c r="D777" s="73"/>
      <c r="E777" s="73"/>
      <c r="F777" s="264"/>
      <c r="G777" s="73"/>
      <c r="H777" s="73"/>
      <c r="I777" s="73"/>
    </row>
    <row r="778" spans="4:9">
      <c r="D778" s="73"/>
      <c r="E778" s="73"/>
      <c r="F778" s="264"/>
      <c r="G778" s="73"/>
      <c r="H778" s="73"/>
      <c r="I778" s="73"/>
    </row>
    <row r="779" spans="4:9">
      <c r="D779" s="73"/>
      <c r="E779" s="73"/>
      <c r="F779" s="264"/>
      <c r="G779" s="73"/>
      <c r="H779" s="73"/>
      <c r="I779" s="73"/>
    </row>
    <row r="780" spans="4:9">
      <c r="D780" s="73"/>
      <c r="E780" s="73"/>
      <c r="F780" s="264"/>
      <c r="G780" s="73"/>
      <c r="H780" s="73"/>
      <c r="I780" s="73"/>
    </row>
    <row r="781" spans="4:9">
      <c r="D781" s="73"/>
      <c r="E781" s="73"/>
      <c r="F781" s="264"/>
      <c r="G781" s="73"/>
      <c r="H781" s="73"/>
      <c r="I781" s="73"/>
    </row>
    <row r="782" spans="4:9">
      <c r="D782" s="73"/>
      <c r="E782" s="73"/>
      <c r="F782" s="264"/>
      <c r="G782" s="73"/>
      <c r="H782" s="73"/>
      <c r="I782" s="73"/>
    </row>
    <row r="783" spans="4:9">
      <c r="D783" s="73"/>
      <c r="E783" s="73"/>
      <c r="F783" s="264"/>
      <c r="G783" s="73"/>
      <c r="H783" s="73"/>
      <c r="I783" s="73"/>
    </row>
    <row r="784" spans="4:9">
      <c r="D784" s="73"/>
      <c r="E784" s="73"/>
      <c r="F784" s="264"/>
      <c r="G784" s="73"/>
      <c r="H784" s="73"/>
      <c r="I784" s="73"/>
    </row>
    <row r="785" spans="4:9">
      <c r="D785" s="73"/>
      <c r="E785" s="73"/>
      <c r="F785" s="264"/>
      <c r="G785" s="73"/>
      <c r="H785" s="73"/>
      <c r="I785" s="73"/>
    </row>
    <row r="786" spans="4:9">
      <c r="D786" s="73"/>
      <c r="E786" s="73"/>
      <c r="F786" s="264"/>
      <c r="G786" s="73"/>
      <c r="H786" s="73"/>
      <c r="I786" s="73"/>
    </row>
    <row r="787" spans="4:9">
      <c r="D787" s="73"/>
      <c r="E787" s="73"/>
      <c r="F787" s="264"/>
      <c r="G787" s="73"/>
      <c r="H787" s="73"/>
      <c r="I787" s="73"/>
    </row>
    <row r="788" spans="4:9">
      <c r="D788" s="73"/>
      <c r="E788" s="73"/>
      <c r="F788" s="264"/>
      <c r="G788" s="73"/>
      <c r="H788" s="73"/>
      <c r="I788" s="73"/>
    </row>
    <row r="789" spans="4:9">
      <c r="D789" s="73"/>
      <c r="E789" s="73"/>
      <c r="F789" s="264"/>
      <c r="G789" s="73"/>
      <c r="H789" s="73"/>
      <c r="I789" s="73"/>
    </row>
    <row r="790" spans="4:9">
      <c r="D790" s="73"/>
      <c r="E790" s="73"/>
      <c r="F790" s="264"/>
      <c r="G790" s="73"/>
      <c r="H790" s="73"/>
      <c r="I790" s="73"/>
    </row>
    <row r="791" spans="4:9">
      <c r="D791" s="73"/>
      <c r="E791" s="73"/>
      <c r="F791" s="264"/>
      <c r="G791" s="73"/>
      <c r="H791" s="73"/>
      <c r="I791" s="73"/>
    </row>
    <row r="792" spans="4:9">
      <c r="D792" s="73"/>
      <c r="E792" s="73"/>
      <c r="F792" s="264"/>
      <c r="G792" s="73"/>
      <c r="H792" s="73"/>
      <c r="I792" s="73"/>
    </row>
    <row r="793" spans="4:9">
      <c r="D793" s="73"/>
      <c r="E793" s="73"/>
      <c r="F793" s="264"/>
      <c r="G793" s="73"/>
      <c r="H793" s="73"/>
      <c r="I793" s="73"/>
    </row>
    <row r="794" spans="4:9">
      <c r="D794" s="73"/>
      <c r="E794" s="73"/>
      <c r="F794" s="264"/>
      <c r="G794" s="73"/>
      <c r="H794" s="73"/>
      <c r="I794" s="73"/>
    </row>
    <row r="795" spans="4:9">
      <c r="D795" s="73"/>
      <c r="E795" s="73"/>
      <c r="F795" s="264"/>
      <c r="G795" s="73"/>
      <c r="H795" s="73"/>
      <c r="I795" s="73"/>
    </row>
    <row r="796" spans="4:9">
      <c r="D796" s="73"/>
      <c r="E796" s="73"/>
      <c r="F796" s="264"/>
      <c r="G796" s="73"/>
      <c r="H796" s="73"/>
      <c r="I796" s="73"/>
    </row>
    <row r="797" spans="4:9">
      <c r="D797" s="73"/>
      <c r="E797" s="73"/>
      <c r="F797" s="264"/>
      <c r="G797" s="73"/>
      <c r="H797" s="73"/>
      <c r="I797" s="73"/>
    </row>
    <row r="798" spans="4:9">
      <c r="D798" s="73"/>
      <c r="E798" s="73"/>
      <c r="F798" s="264"/>
      <c r="G798" s="73"/>
      <c r="H798" s="73"/>
      <c r="I798" s="73"/>
    </row>
    <row r="799" spans="4:9">
      <c r="D799" s="73"/>
      <c r="E799" s="73"/>
      <c r="F799" s="264"/>
      <c r="G799" s="73"/>
      <c r="H799" s="73"/>
      <c r="I799" s="73"/>
    </row>
    <row r="800" spans="4:9">
      <c r="D800" s="73"/>
      <c r="E800" s="73"/>
      <c r="F800" s="264"/>
      <c r="G800" s="73"/>
      <c r="H800" s="73"/>
      <c r="I800" s="73"/>
    </row>
    <row r="801" spans="4:9">
      <c r="D801" s="73"/>
      <c r="E801" s="73"/>
      <c r="F801" s="264"/>
      <c r="G801" s="73"/>
      <c r="H801" s="73"/>
      <c r="I801" s="73"/>
    </row>
    <row r="802" spans="4:9">
      <c r="D802" s="73"/>
      <c r="E802" s="73"/>
      <c r="F802" s="264"/>
      <c r="G802" s="73"/>
      <c r="H802" s="73"/>
      <c r="I802" s="73"/>
    </row>
    <row r="803" spans="4:9">
      <c r="D803" s="73"/>
      <c r="E803" s="73"/>
      <c r="F803" s="264"/>
      <c r="G803" s="73"/>
      <c r="H803" s="73"/>
      <c r="I803" s="73"/>
    </row>
    <row r="804" spans="4:9">
      <c r="D804" s="73"/>
      <c r="E804" s="73"/>
      <c r="F804" s="264"/>
      <c r="G804" s="73"/>
      <c r="H804" s="73"/>
      <c r="I804" s="73"/>
    </row>
    <row r="805" spans="4:9">
      <c r="D805" s="73"/>
      <c r="E805" s="73"/>
      <c r="F805" s="264"/>
      <c r="G805" s="73"/>
      <c r="H805" s="73"/>
      <c r="I805" s="73"/>
    </row>
    <row r="806" spans="4:9">
      <c r="D806" s="73"/>
      <c r="E806" s="73"/>
      <c r="F806" s="264"/>
      <c r="G806" s="73"/>
      <c r="H806" s="73"/>
      <c r="I806" s="73"/>
    </row>
    <row r="807" spans="4:9">
      <c r="D807" s="73"/>
      <c r="E807" s="73"/>
      <c r="F807" s="264"/>
      <c r="G807" s="73"/>
      <c r="H807" s="73"/>
      <c r="I807" s="73"/>
    </row>
    <row r="808" spans="4:9">
      <c r="D808" s="73"/>
      <c r="E808" s="73"/>
      <c r="F808" s="264"/>
      <c r="G808" s="73"/>
      <c r="H808" s="73"/>
      <c r="I808" s="73"/>
    </row>
    <row r="809" spans="4:9">
      <c r="D809" s="73"/>
      <c r="E809" s="73"/>
      <c r="F809" s="264"/>
      <c r="G809" s="73"/>
      <c r="H809" s="73"/>
      <c r="I809" s="73"/>
    </row>
    <row r="810" spans="4:9">
      <c r="D810" s="73"/>
      <c r="E810" s="73"/>
      <c r="F810" s="264"/>
      <c r="G810" s="73"/>
      <c r="H810" s="73"/>
      <c r="I810" s="73"/>
    </row>
    <row r="811" spans="4:9">
      <c r="D811" s="73"/>
      <c r="E811" s="73"/>
      <c r="F811" s="264"/>
      <c r="G811" s="73"/>
      <c r="H811" s="73"/>
      <c r="I811" s="73"/>
    </row>
    <row r="812" spans="4:9">
      <c r="D812" s="73"/>
      <c r="E812" s="73"/>
      <c r="F812" s="264"/>
      <c r="G812" s="73"/>
      <c r="H812" s="73"/>
      <c r="I812" s="73"/>
    </row>
    <row r="813" spans="4:9">
      <c r="D813" s="73"/>
      <c r="E813" s="73"/>
      <c r="F813" s="264"/>
      <c r="G813" s="73"/>
      <c r="H813" s="73"/>
      <c r="I813" s="73"/>
    </row>
    <row r="814" spans="4:9">
      <c r="D814" s="73"/>
      <c r="E814" s="73"/>
      <c r="F814" s="264"/>
      <c r="G814" s="73"/>
      <c r="H814" s="73"/>
      <c r="I814" s="73"/>
    </row>
    <row r="815" spans="4:9">
      <c r="D815" s="73"/>
      <c r="E815" s="73"/>
      <c r="F815" s="264"/>
      <c r="G815" s="73"/>
      <c r="H815" s="73"/>
      <c r="I815" s="73"/>
    </row>
    <row r="816" spans="4:9">
      <c r="D816" s="73"/>
      <c r="E816" s="73"/>
      <c r="F816" s="264"/>
      <c r="G816" s="73"/>
      <c r="H816" s="73"/>
      <c r="I816" s="73"/>
    </row>
    <row r="817" spans="4:9">
      <c r="D817" s="73"/>
      <c r="E817" s="73"/>
      <c r="F817" s="264"/>
      <c r="G817" s="73"/>
      <c r="H817" s="73"/>
      <c r="I817" s="73"/>
    </row>
    <row r="818" spans="4:9">
      <c r="D818" s="73"/>
      <c r="E818" s="73"/>
      <c r="F818" s="264"/>
      <c r="G818" s="73"/>
      <c r="H818" s="73"/>
      <c r="I818" s="73"/>
    </row>
    <row r="819" spans="4:9">
      <c r="D819" s="73"/>
      <c r="E819" s="73"/>
      <c r="F819" s="264"/>
      <c r="G819" s="73"/>
      <c r="H819" s="73"/>
      <c r="I819" s="73"/>
    </row>
    <row r="820" spans="4:9">
      <c r="D820" s="73"/>
      <c r="E820" s="73"/>
      <c r="F820" s="264"/>
      <c r="G820" s="73"/>
      <c r="H820" s="73"/>
      <c r="I820" s="73"/>
    </row>
    <row r="821" spans="4:9">
      <c r="D821" s="73"/>
      <c r="E821" s="73"/>
      <c r="F821" s="264"/>
      <c r="G821" s="73"/>
      <c r="H821" s="73"/>
      <c r="I821" s="73"/>
    </row>
    <row r="822" spans="4:9">
      <c r="D822" s="73"/>
      <c r="E822" s="73"/>
      <c r="F822" s="264"/>
      <c r="G822" s="73"/>
      <c r="H822" s="73"/>
      <c r="I822" s="73"/>
    </row>
    <row r="823" spans="4:9">
      <c r="D823" s="73"/>
      <c r="E823" s="73"/>
      <c r="F823" s="264"/>
      <c r="G823" s="73"/>
      <c r="H823" s="73"/>
      <c r="I823" s="73"/>
    </row>
    <row r="824" spans="4:9">
      <c r="D824" s="73"/>
      <c r="E824" s="73"/>
      <c r="F824" s="264"/>
      <c r="G824" s="73"/>
      <c r="H824" s="73"/>
      <c r="I824" s="73"/>
    </row>
    <row r="825" spans="4:9">
      <c r="D825" s="73"/>
      <c r="E825" s="73"/>
      <c r="F825" s="264"/>
      <c r="G825" s="73"/>
      <c r="H825" s="73"/>
      <c r="I825" s="73"/>
    </row>
    <row r="826" spans="4:9">
      <c r="D826" s="73"/>
      <c r="E826" s="73"/>
      <c r="F826" s="264"/>
      <c r="G826" s="73"/>
      <c r="H826" s="73"/>
      <c r="I826" s="73"/>
    </row>
    <row r="827" spans="4:9">
      <c r="D827" s="73"/>
      <c r="E827" s="73"/>
      <c r="F827" s="264"/>
      <c r="G827" s="73"/>
      <c r="H827" s="73"/>
      <c r="I827" s="73"/>
    </row>
    <row r="828" spans="4:9">
      <c r="D828" s="73"/>
      <c r="E828" s="73"/>
      <c r="F828" s="264"/>
      <c r="G828" s="73"/>
      <c r="H828" s="73"/>
      <c r="I828" s="73"/>
    </row>
    <row r="829" spans="4:9">
      <c r="D829" s="73"/>
      <c r="E829" s="73"/>
      <c r="F829" s="264"/>
      <c r="G829" s="73"/>
      <c r="H829" s="73"/>
      <c r="I829" s="73"/>
    </row>
    <row r="830" spans="4:9">
      <c r="D830" s="73"/>
      <c r="E830" s="73"/>
      <c r="F830" s="264"/>
      <c r="G830" s="73"/>
      <c r="H830" s="73"/>
      <c r="I830" s="73"/>
    </row>
    <row r="831" spans="4:9">
      <c r="D831" s="73"/>
      <c r="E831" s="73"/>
      <c r="F831" s="264"/>
      <c r="G831" s="73"/>
      <c r="H831" s="73"/>
      <c r="I831" s="73"/>
    </row>
    <row r="832" spans="4:9">
      <c r="D832" s="73"/>
      <c r="E832" s="73"/>
      <c r="F832" s="264"/>
      <c r="G832" s="73"/>
      <c r="H832" s="73"/>
      <c r="I832" s="73"/>
    </row>
    <row r="833" spans="4:9">
      <c r="D833" s="73"/>
      <c r="E833" s="73"/>
      <c r="F833" s="264"/>
      <c r="G833" s="73"/>
      <c r="H833" s="73"/>
      <c r="I833" s="73"/>
    </row>
    <row r="834" spans="4:9">
      <c r="D834" s="73"/>
      <c r="E834" s="73"/>
      <c r="F834" s="264"/>
      <c r="G834" s="73"/>
      <c r="H834" s="73"/>
      <c r="I834" s="73"/>
    </row>
    <row r="835" spans="4:9">
      <c r="D835" s="73"/>
      <c r="E835" s="73"/>
      <c r="F835" s="264"/>
      <c r="G835" s="73"/>
      <c r="H835" s="73"/>
      <c r="I835" s="73"/>
    </row>
    <row r="836" spans="4:9">
      <c r="D836" s="73"/>
      <c r="E836" s="73"/>
      <c r="F836" s="264"/>
      <c r="G836" s="73"/>
      <c r="H836" s="73"/>
      <c r="I836" s="73"/>
    </row>
    <row r="837" spans="4:9">
      <c r="D837" s="73"/>
      <c r="E837" s="73"/>
      <c r="F837" s="264"/>
      <c r="G837" s="73"/>
      <c r="H837" s="73"/>
      <c r="I837" s="73"/>
    </row>
    <row r="838" spans="4:9">
      <c r="D838" s="73"/>
      <c r="E838" s="73"/>
      <c r="F838" s="264"/>
      <c r="G838" s="73"/>
      <c r="H838" s="73"/>
      <c r="I838" s="73"/>
    </row>
    <row r="839" spans="4:9">
      <c r="D839" s="73"/>
      <c r="E839" s="73"/>
      <c r="F839" s="264"/>
      <c r="G839" s="73"/>
      <c r="H839" s="73"/>
      <c r="I839" s="73"/>
    </row>
    <row r="840" spans="4:9">
      <c r="D840" s="73"/>
      <c r="E840" s="73"/>
      <c r="F840" s="264"/>
      <c r="G840" s="73"/>
      <c r="H840" s="73"/>
      <c r="I840" s="73"/>
    </row>
    <row r="841" spans="4:9">
      <c r="D841" s="73"/>
      <c r="E841" s="73"/>
      <c r="F841" s="264"/>
      <c r="G841" s="73"/>
      <c r="H841" s="73"/>
      <c r="I841" s="73"/>
    </row>
    <row r="842" spans="4:9">
      <c r="D842" s="73"/>
      <c r="E842" s="73"/>
      <c r="F842" s="264"/>
      <c r="G842" s="73"/>
      <c r="H842" s="73"/>
      <c r="I842" s="73"/>
    </row>
    <row r="843" spans="4:9">
      <c r="D843" s="73"/>
      <c r="E843" s="73"/>
      <c r="F843" s="264"/>
      <c r="G843" s="73"/>
      <c r="H843" s="73"/>
      <c r="I843" s="73"/>
    </row>
    <row r="844" spans="4:9">
      <c r="D844" s="73"/>
      <c r="E844" s="73"/>
      <c r="F844" s="264"/>
      <c r="G844" s="73"/>
      <c r="H844" s="73"/>
      <c r="I844" s="73"/>
    </row>
    <row r="845" spans="4:9">
      <c r="D845" s="73"/>
      <c r="E845" s="73"/>
      <c r="F845" s="264"/>
      <c r="G845" s="73"/>
      <c r="H845" s="73"/>
      <c r="I845" s="73"/>
    </row>
    <row r="846" spans="4:9">
      <c r="D846" s="73"/>
      <c r="E846" s="73"/>
      <c r="F846" s="264"/>
      <c r="G846" s="73"/>
      <c r="H846" s="73"/>
      <c r="I846" s="73"/>
    </row>
    <row r="847" spans="4:9">
      <c r="D847" s="73"/>
      <c r="E847" s="73"/>
      <c r="F847" s="264"/>
      <c r="G847" s="73"/>
      <c r="H847" s="73"/>
      <c r="I847" s="73"/>
    </row>
    <row r="848" spans="4:9">
      <c r="D848" s="73"/>
      <c r="E848" s="73"/>
      <c r="F848" s="264"/>
      <c r="G848" s="73"/>
      <c r="H848" s="73"/>
      <c r="I848" s="73"/>
    </row>
    <row r="849" spans="4:9">
      <c r="D849" s="73"/>
      <c r="E849" s="73"/>
      <c r="F849" s="264"/>
      <c r="G849" s="73"/>
      <c r="H849" s="73"/>
      <c r="I849" s="73"/>
    </row>
    <row r="850" spans="4:9">
      <c r="D850" s="73"/>
      <c r="E850" s="73"/>
      <c r="F850" s="264"/>
      <c r="G850" s="73"/>
      <c r="H850" s="73"/>
      <c r="I850" s="73"/>
    </row>
    <row r="851" spans="4:9">
      <c r="D851" s="73"/>
      <c r="E851" s="73"/>
      <c r="F851" s="264"/>
      <c r="G851" s="73"/>
      <c r="H851" s="73"/>
      <c r="I851" s="73"/>
    </row>
    <row r="852" spans="4:9">
      <c r="D852" s="73"/>
      <c r="E852" s="73"/>
      <c r="F852" s="264"/>
      <c r="G852" s="73"/>
      <c r="H852" s="73"/>
      <c r="I852" s="73"/>
    </row>
    <row r="853" spans="4:9">
      <c r="D853" s="73"/>
      <c r="E853" s="73"/>
      <c r="F853" s="264"/>
      <c r="G853" s="73"/>
      <c r="H853" s="73"/>
      <c r="I853" s="73"/>
    </row>
    <row r="854" spans="4:9">
      <c r="D854" s="73"/>
      <c r="E854" s="73"/>
      <c r="F854" s="264"/>
      <c r="G854" s="73"/>
      <c r="H854" s="73"/>
      <c r="I854" s="73"/>
    </row>
    <row r="855" spans="4:9">
      <c r="D855" s="73"/>
      <c r="E855" s="73"/>
      <c r="F855" s="264"/>
      <c r="G855" s="73"/>
      <c r="H855" s="73"/>
      <c r="I855" s="73"/>
    </row>
    <row r="856" spans="4:9">
      <c r="D856" s="73"/>
      <c r="E856" s="73"/>
      <c r="F856" s="264"/>
      <c r="G856" s="73"/>
      <c r="H856" s="73"/>
      <c r="I856" s="73"/>
    </row>
    <row r="857" spans="4:9">
      <c r="D857" s="73"/>
      <c r="E857" s="73"/>
      <c r="F857" s="264"/>
      <c r="G857" s="73"/>
      <c r="H857" s="73"/>
      <c r="I857" s="73"/>
    </row>
    <row r="858" spans="4:9">
      <c r="D858" s="73"/>
      <c r="E858" s="73"/>
      <c r="F858" s="264"/>
      <c r="G858" s="73"/>
      <c r="H858" s="73"/>
      <c r="I858" s="73"/>
    </row>
    <row r="859" spans="4:9">
      <c r="D859" s="73"/>
      <c r="E859" s="73"/>
      <c r="F859" s="264"/>
      <c r="G859" s="73"/>
      <c r="H859" s="73"/>
      <c r="I859" s="73"/>
    </row>
    <row r="860" spans="4:9">
      <c r="D860" s="73"/>
      <c r="E860" s="73"/>
      <c r="F860" s="264"/>
      <c r="G860" s="73"/>
      <c r="H860" s="73"/>
      <c r="I860" s="73"/>
    </row>
    <row r="861" spans="4:9">
      <c r="D861" s="73"/>
      <c r="E861" s="73"/>
      <c r="F861" s="264"/>
      <c r="G861" s="73"/>
      <c r="H861" s="73"/>
      <c r="I861" s="73"/>
    </row>
    <row r="862" spans="4:9">
      <c r="D862" s="73"/>
      <c r="E862" s="73"/>
      <c r="F862" s="264"/>
      <c r="G862" s="73"/>
      <c r="H862" s="73"/>
      <c r="I862" s="73"/>
    </row>
    <row r="863" spans="4:9">
      <c r="D863" s="73"/>
      <c r="E863" s="73"/>
      <c r="F863" s="264"/>
      <c r="G863" s="73"/>
      <c r="H863" s="73"/>
      <c r="I863" s="73"/>
    </row>
    <row r="864" spans="4:9">
      <c r="D864" s="73"/>
      <c r="E864" s="73"/>
      <c r="F864" s="264"/>
      <c r="G864" s="73"/>
      <c r="H864" s="73"/>
      <c r="I864" s="73"/>
    </row>
    <row r="865" spans="4:9">
      <c r="D865" s="73"/>
      <c r="E865" s="73"/>
      <c r="F865" s="264"/>
      <c r="G865" s="73"/>
      <c r="H865" s="73"/>
      <c r="I865" s="73"/>
    </row>
    <row r="866" spans="4:9">
      <c r="D866" s="73"/>
      <c r="E866" s="73"/>
      <c r="F866" s="264"/>
      <c r="G866" s="73"/>
      <c r="H866" s="73"/>
      <c r="I866" s="73"/>
    </row>
    <row r="867" spans="4:9">
      <c r="D867" s="73"/>
      <c r="E867" s="73"/>
      <c r="F867" s="264"/>
      <c r="G867" s="73"/>
      <c r="H867" s="73"/>
      <c r="I867" s="73"/>
    </row>
    <row r="868" spans="4:9">
      <c r="D868" s="73"/>
      <c r="E868" s="73"/>
      <c r="F868" s="264"/>
      <c r="G868" s="73"/>
      <c r="H868" s="73"/>
      <c r="I868" s="73"/>
    </row>
    <row r="869" spans="4:9">
      <c r="D869" s="73"/>
      <c r="E869" s="73"/>
      <c r="F869" s="264"/>
      <c r="G869" s="73"/>
      <c r="H869" s="73"/>
      <c r="I869" s="73"/>
    </row>
    <row r="870" spans="4:9">
      <c r="D870" s="73"/>
      <c r="E870" s="73"/>
      <c r="F870" s="264"/>
      <c r="G870" s="73"/>
      <c r="H870" s="73"/>
      <c r="I870" s="73"/>
    </row>
    <row r="871" spans="4:9">
      <c r="D871" s="73"/>
      <c r="E871" s="73"/>
      <c r="F871" s="264"/>
      <c r="G871" s="73"/>
      <c r="H871" s="73"/>
      <c r="I871" s="73"/>
    </row>
    <row r="872" spans="4:9">
      <c r="D872" s="73"/>
      <c r="E872" s="73"/>
      <c r="F872" s="264"/>
      <c r="G872" s="73"/>
      <c r="H872" s="73"/>
      <c r="I872" s="73"/>
    </row>
    <row r="873" spans="4:9">
      <c r="D873" s="73"/>
      <c r="E873" s="73"/>
      <c r="F873" s="264"/>
      <c r="G873" s="73"/>
      <c r="H873" s="73"/>
      <c r="I873" s="73"/>
    </row>
    <row r="874" spans="4:9">
      <c r="D874" s="73"/>
      <c r="E874" s="73"/>
      <c r="F874" s="264"/>
      <c r="G874" s="73"/>
      <c r="H874" s="73"/>
      <c r="I874" s="73"/>
    </row>
    <row r="875" spans="4:9">
      <c r="D875" s="73"/>
      <c r="E875" s="73"/>
      <c r="F875" s="264"/>
      <c r="G875" s="73"/>
      <c r="H875" s="73"/>
      <c r="I875" s="73"/>
    </row>
    <row r="876" spans="4:9">
      <c r="D876" s="73"/>
      <c r="E876" s="73"/>
      <c r="F876" s="264"/>
      <c r="G876" s="73"/>
      <c r="H876" s="73"/>
      <c r="I876" s="73"/>
    </row>
    <row r="877" spans="4:9">
      <c r="D877" s="73"/>
      <c r="E877" s="73"/>
      <c r="F877" s="264"/>
      <c r="G877" s="73"/>
      <c r="H877" s="73"/>
      <c r="I877" s="73"/>
    </row>
    <row r="878" spans="4:9">
      <c r="D878" s="73"/>
      <c r="E878" s="73"/>
      <c r="F878" s="264"/>
      <c r="G878" s="73"/>
      <c r="H878" s="73"/>
      <c r="I878" s="73"/>
    </row>
    <row r="879" spans="4:9">
      <c r="D879" s="73"/>
      <c r="E879" s="73"/>
      <c r="F879" s="264"/>
      <c r="G879" s="73"/>
      <c r="H879" s="73"/>
      <c r="I879" s="73"/>
    </row>
    <row r="880" spans="4:9">
      <c r="D880" s="73"/>
      <c r="E880" s="73"/>
      <c r="F880" s="264"/>
      <c r="G880" s="73"/>
      <c r="H880" s="73"/>
      <c r="I880" s="73"/>
    </row>
    <row r="881" spans="4:9">
      <c r="D881" s="73"/>
      <c r="E881" s="73"/>
      <c r="F881" s="264"/>
      <c r="G881" s="73"/>
      <c r="H881" s="73"/>
      <c r="I881" s="73"/>
    </row>
    <row r="882" spans="4:9">
      <c r="D882" s="73"/>
      <c r="E882" s="73"/>
      <c r="F882" s="264"/>
      <c r="G882" s="73"/>
      <c r="H882" s="73"/>
      <c r="I882" s="73"/>
    </row>
    <row r="883" spans="4:9">
      <c r="D883" s="73"/>
      <c r="E883" s="73"/>
      <c r="F883" s="264"/>
      <c r="G883" s="73"/>
      <c r="H883" s="73"/>
      <c r="I883" s="73"/>
    </row>
    <row r="884" spans="4:9">
      <c r="D884" s="73"/>
      <c r="E884" s="73"/>
      <c r="F884" s="264"/>
      <c r="G884" s="73"/>
      <c r="H884" s="73"/>
      <c r="I884" s="73"/>
    </row>
    <row r="885" spans="4:9">
      <c r="D885" s="73"/>
      <c r="E885" s="73"/>
      <c r="F885" s="264"/>
      <c r="G885" s="73"/>
      <c r="H885" s="73"/>
      <c r="I885" s="73"/>
    </row>
    <row r="886" spans="4:9">
      <c r="D886" s="73"/>
      <c r="E886" s="73"/>
      <c r="F886" s="264"/>
      <c r="G886" s="73"/>
      <c r="H886" s="73"/>
      <c r="I886" s="73"/>
    </row>
    <row r="887" spans="4:9">
      <c r="D887" s="73"/>
      <c r="E887" s="73"/>
      <c r="F887" s="264"/>
      <c r="G887" s="73"/>
      <c r="H887" s="73"/>
      <c r="I887" s="73"/>
    </row>
    <row r="888" spans="4:9">
      <c r="D888" s="73"/>
      <c r="E888" s="73"/>
      <c r="F888" s="264"/>
      <c r="G888" s="73"/>
      <c r="H888" s="73"/>
      <c r="I888" s="73"/>
    </row>
    <row r="889" spans="4:9">
      <c r="D889" s="73"/>
      <c r="E889" s="73"/>
      <c r="F889" s="264"/>
      <c r="G889" s="73"/>
      <c r="H889" s="73"/>
      <c r="I889" s="73"/>
    </row>
    <row r="890" spans="4:9">
      <c r="D890" s="73"/>
      <c r="E890" s="73"/>
      <c r="F890" s="264"/>
      <c r="G890" s="73"/>
      <c r="H890" s="73"/>
      <c r="I890" s="73"/>
    </row>
    <row r="891" spans="4:9">
      <c r="D891" s="73"/>
      <c r="E891" s="73"/>
      <c r="F891" s="264"/>
      <c r="G891" s="73"/>
      <c r="H891" s="73"/>
      <c r="I891" s="73"/>
    </row>
    <row r="892" spans="4:9">
      <c r="D892" s="73"/>
      <c r="E892" s="73"/>
      <c r="F892" s="264"/>
      <c r="G892" s="73"/>
      <c r="H892" s="73"/>
      <c r="I892" s="73"/>
    </row>
    <row r="893" spans="4:9">
      <c r="D893" s="73"/>
      <c r="E893" s="73"/>
      <c r="F893" s="264"/>
      <c r="G893" s="73"/>
      <c r="H893" s="73"/>
      <c r="I893" s="73"/>
    </row>
    <row r="894" spans="4:9">
      <c r="D894" s="73"/>
      <c r="E894" s="73"/>
      <c r="F894" s="264"/>
      <c r="G894" s="73"/>
      <c r="H894" s="73"/>
      <c r="I894" s="73"/>
    </row>
    <row r="895" spans="4:9">
      <c r="D895" s="73"/>
      <c r="E895" s="73"/>
      <c r="F895" s="264"/>
      <c r="G895" s="73"/>
      <c r="H895" s="73"/>
      <c r="I895" s="73"/>
    </row>
    <row r="896" spans="4:9">
      <c r="D896" s="73"/>
      <c r="E896" s="73"/>
      <c r="F896" s="264"/>
      <c r="G896" s="73"/>
      <c r="H896" s="73"/>
      <c r="I896" s="73"/>
    </row>
    <row r="897" spans="4:9">
      <c r="D897" s="73"/>
      <c r="E897" s="73"/>
      <c r="F897" s="264"/>
      <c r="G897" s="73"/>
      <c r="H897" s="73"/>
      <c r="I897" s="73"/>
    </row>
    <row r="898" spans="4:9">
      <c r="D898" s="73"/>
      <c r="E898" s="73"/>
      <c r="F898" s="264"/>
      <c r="G898" s="73"/>
      <c r="H898" s="73"/>
      <c r="I898" s="73"/>
    </row>
    <row r="899" spans="4:9">
      <c r="D899" s="73"/>
      <c r="E899" s="73"/>
      <c r="F899" s="264"/>
      <c r="G899" s="73"/>
      <c r="H899" s="73"/>
      <c r="I899" s="73"/>
    </row>
    <row r="900" spans="4:9">
      <c r="D900" s="73"/>
      <c r="E900" s="73"/>
      <c r="F900" s="264"/>
      <c r="G900" s="73"/>
      <c r="H900" s="73"/>
      <c r="I900" s="73"/>
    </row>
    <row r="901" spans="4:9">
      <c r="D901" s="73"/>
      <c r="E901" s="73"/>
      <c r="F901" s="264"/>
      <c r="G901" s="73"/>
      <c r="H901" s="73"/>
      <c r="I901" s="73"/>
    </row>
    <row r="902" spans="4:9">
      <c r="D902" s="73"/>
      <c r="E902" s="73"/>
      <c r="F902" s="264"/>
      <c r="G902" s="73"/>
      <c r="H902" s="73"/>
      <c r="I902" s="73"/>
    </row>
    <row r="903" spans="4:9">
      <c r="D903" s="73"/>
      <c r="E903" s="73"/>
      <c r="F903" s="264"/>
      <c r="G903" s="73"/>
      <c r="H903" s="73"/>
      <c r="I903" s="73"/>
    </row>
    <row r="904" spans="4:9">
      <c r="D904" s="73"/>
      <c r="E904" s="73"/>
      <c r="F904" s="264"/>
      <c r="G904" s="73"/>
      <c r="H904" s="73"/>
      <c r="I904" s="73"/>
    </row>
    <row r="905" spans="4:9">
      <c r="D905" s="73"/>
      <c r="E905" s="73"/>
      <c r="F905" s="264"/>
      <c r="G905" s="73"/>
      <c r="H905" s="73"/>
      <c r="I905" s="73"/>
    </row>
    <row r="906" spans="4:9">
      <c r="D906" s="73"/>
      <c r="E906" s="73"/>
      <c r="F906" s="264"/>
      <c r="G906" s="73"/>
      <c r="H906" s="73"/>
      <c r="I906" s="73"/>
    </row>
    <row r="907" spans="4:9">
      <c r="D907" s="73"/>
      <c r="E907" s="73"/>
      <c r="F907" s="264"/>
      <c r="G907" s="73"/>
      <c r="H907" s="73"/>
      <c r="I907" s="73"/>
    </row>
    <row r="908" spans="4:9">
      <c r="D908" s="73"/>
      <c r="E908" s="73"/>
      <c r="F908" s="264"/>
      <c r="G908" s="73"/>
      <c r="H908" s="73"/>
      <c r="I908" s="73"/>
    </row>
    <row r="909" spans="4:9">
      <c r="D909" s="73"/>
      <c r="E909" s="73"/>
      <c r="F909" s="264"/>
      <c r="G909" s="73"/>
      <c r="H909" s="73"/>
      <c r="I909" s="73"/>
    </row>
    <row r="910" spans="4:9">
      <c r="D910" s="73"/>
      <c r="E910" s="73"/>
      <c r="F910" s="264"/>
      <c r="G910" s="73"/>
      <c r="H910" s="73"/>
      <c r="I910" s="73"/>
    </row>
    <row r="911" spans="4:9">
      <c r="D911" s="73"/>
      <c r="E911" s="73"/>
      <c r="F911" s="264"/>
      <c r="G911" s="73"/>
      <c r="H911" s="73"/>
      <c r="I911" s="73"/>
    </row>
    <row r="912" spans="4:9">
      <c r="D912" s="73"/>
      <c r="E912" s="73"/>
      <c r="F912" s="264"/>
      <c r="G912" s="73"/>
      <c r="H912" s="73"/>
      <c r="I912" s="73"/>
    </row>
    <row r="913" spans="4:9">
      <c r="D913" s="73"/>
      <c r="E913" s="73"/>
      <c r="F913" s="264"/>
      <c r="G913" s="73"/>
      <c r="H913" s="73"/>
      <c r="I913" s="73"/>
    </row>
    <row r="914" spans="4:9">
      <c r="D914" s="73"/>
      <c r="E914" s="73"/>
      <c r="F914" s="264"/>
      <c r="G914" s="73"/>
      <c r="H914" s="73"/>
      <c r="I914" s="73"/>
    </row>
    <row r="915" spans="4:9">
      <c r="D915" s="73"/>
      <c r="E915" s="73"/>
      <c r="F915" s="264"/>
      <c r="G915" s="73"/>
      <c r="H915" s="73"/>
      <c r="I915" s="73"/>
    </row>
    <row r="916" spans="4:9">
      <c r="D916" s="73"/>
      <c r="E916" s="73"/>
      <c r="F916" s="264"/>
      <c r="G916" s="73"/>
      <c r="H916" s="73"/>
      <c r="I916" s="73"/>
    </row>
    <row r="917" spans="4:9">
      <c r="D917" s="73"/>
      <c r="E917" s="73"/>
      <c r="F917" s="264"/>
      <c r="G917" s="73"/>
      <c r="H917" s="73"/>
      <c r="I917" s="73"/>
    </row>
    <row r="918" spans="4:9">
      <c r="D918" s="73"/>
      <c r="E918" s="73"/>
      <c r="F918" s="264"/>
      <c r="G918" s="73"/>
      <c r="H918" s="73"/>
      <c r="I918" s="73"/>
    </row>
    <row r="919" spans="4:9">
      <c r="D919" s="73"/>
      <c r="E919" s="73"/>
      <c r="F919" s="264"/>
      <c r="G919" s="73"/>
      <c r="H919" s="73"/>
      <c r="I919" s="73"/>
    </row>
    <row r="920" spans="4:9">
      <c r="D920" s="73"/>
      <c r="E920" s="73"/>
      <c r="F920" s="264"/>
      <c r="G920" s="73"/>
      <c r="H920" s="73"/>
      <c r="I920" s="73"/>
    </row>
    <row r="921" spans="4:9">
      <c r="D921" s="73"/>
      <c r="E921" s="73"/>
      <c r="F921" s="264"/>
      <c r="G921" s="73"/>
      <c r="H921" s="73"/>
      <c r="I921" s="73"/>
    </row>
    <row r="922" spans="4:9">
      <c r="D922" s="73"/>
      <c r="E922" s="73"/>
      <c r="F922" s="264"/>
      <c r="G922" s="73"/>
      <c r="H922" s="73"/>
      <c r="I922" s="73"/>
    </row>
    <row r="923" spans="4:9">
      <c r="D923" s="73"/>
      <c r="E923" s="73"/>
      <c r="F923" s="264"/>
      <c r="G923" s="73"/>
      <c r="H923" s="73"/>
      <c r="I923" s="73"/>
    </row>
    <row r="924" spans="4:9">
      <c r="D924" s="73"/>
      <c r="E924" s="73"/>
      <c r="F924" s="264"/>
      <c r="G924" s="73"/>
      <c r="H924" s="73"/>
      <c r="I924" s="73"/>
    </row>
    <row r="925" spans="4:9">
      <c r="D925" s="73"/>
      <c r="E925" s="73"/>
      <c r="F925" s="264"/>
      <c r="G925" s="73"/>
      <c r="H925" s="73"/>
      <c r="I925" s="73"/>
    </row>
    <row r="926" spans="4:9">
      <c r="D926" s="73"/>
      <c r="E926" s="73"/>
      <c r="F926" s="264"/>
      <c r="G926" s="73"/>
      <c r="H926" s="73"/>
      <c r="I926" s="73"/>
    </row>
    <row r="927" spans="4:9">
      <c r="D927" s="73"/>
      <c r="E927" s="73"/>
      <c r="F927" s="264"/>
      <c r="G927" s="73"/>
      <c r="H927" s="73"/>
      <c r="I927" s="73"/>
    </row>
    <row r="928" spans="4:9">
      <c r="D928" s="73"/>
      <c r="E928" s="73"/>
      <c r="F928" s="264"/>
      <c r="G928" s="73"/>
      <c r="H928" s="73"/>
      <c r="I928" s="73"/>
    </row>
    <row r="929" spans="4:9">
      <c r="D929" s="73"/>
      <c r="E929" s="73"/>
      <c r="F929" s="264"/>
      <c r="G929" s="73"/>
      <c r="H929" s="73"/>
      <c r="I929" s="73"/>
    </row>
    <row r="930" spans="4:9">
      <c r="D930" s="73"/>
      <c r="E930" s="73"/>
      <c r="F930" s="264"/>
      <c r="G930" s="73"/>
      <c r="H930" s="73"/>
      <c r="I930" s="73"/>
    </row>
    <row r="931" spans="4:9">
      <c r="D931" s="73"/>
      <c r="E931" s="73"/>
      <c r="F931" s="264"/>
      <c r="G931" s="73"/>
      <c r="H931" s="73"/>
      <c r="I931" s="73"/>
    </row>
    <row r="932" spans="4:9">
      <c r="D932" s="73"/>
      <c r="E932" s="73"/>
      <c r="F932" s="264"/>
      <c r="G932" s="73"/>
      <c r="H932" s="73"/>
      <c r="I932" s="73"/>
    </row>
    <row r="933" spans="4:9">
      <c r="D933" s="73"/>
      <c r="E933" s="73"/>
      <c r="F933" s="264"/>
      <c r="G933" s="73"/>
      <c r="H933" s="73"/>
      <c r="I933" s="73"/>
    </row>
    <row r="934" spans="4:9">
      <c r="D934" s="73"/>
      <c r="E934" s="73"/>
      <c r="F934" s="264"/>
      <c r="G934" s="73"/>
      <c r="H934" s="73"/>
      <c r="I934" s="73"/>
    </row>
    <row r="935" spans="4:9">
      <c r="D935" s="73"/>
      <c r="E935" s="73"/>
      <c r="F935" s="264"/>
      <c r="G935" s="73"/>
      <c r="H935" s="73"/>
      <c r="I935" s="73"/>
    </row>
    <row r="936" spans="4:9">
      <c r="D936" s="73"/>
      <c r="E936" s="73"/>
      <c r="F936" s="264"/>
      <c r="G936" s="73"/>
      <c r="H936" s="73"/>
      <c r="I936" s="73"/>
    </row>
    <row r="937" spans="4:9">
      <c r="D937" s="73"/>
      <c r="E937" s="73"/>
      <c r="F937" s="264"/>
      <c r="G937" s="73"/>
      <c r="H937" s="73"/>
      <c r="I937" s="73"/>
    </row>
    <row r="938" spans="4:9">
      <c r="D938" s="73"/>
      <c r="E938" s="73"/>
      <c r="F938" s="264"/>
      <c r="G938" s="73"/>
      <c r="H938" s="73"/>
      <c r="I938" s="73"/>
    </row>
    <row r="939" spans="4:9">
      <c r="D939" s="73"/>
      <c r="E939" s="73"/>
      <c r="F939" s="264"/>
      <c r="G939" s="73"/>
      <c r="H939" s="73"/>
      <c r="I939" s="73"/>
    </row>
    <row r="940" spans="4:9">
      <c r="D940" s="73"/>
      <c r="E940" s="73"/>
      <c r="F940" s="264"/>
      <c r="G940" s="73"/>
      <c r="H940" s="73"/>
      <c r="I940" s="73"/>
    </row>
    <row r="941" spans="4:9">
      <c r="D941" s="73"/>
      <c r="E941" s="73"/>
      <c r="F941" s="264"/>
      <c r="G941" s="73"/>
      <c r="H941" s="73"/>
      <c r="I941" s="73"/>
    </row>
    <row r="942" spans="4:9">
      <c r="D942" s="73"/>
      <c r="E942" s="73"/>
      <c r="F942" s="264"/>
      <c r="G942" s="73"/>
      <c r="H942" s="73"/>
      <c r="I942" s="73"/>
    </row>
    <row r="943" spans="4:9">
      <c r="D943" s="73"/>
      <c r="E943" s="73"/>
      <c r="F943" s="264"/>
      <c r="G943" s="73"/>
      <c r="H943" s="73"/>
      <c r="I943" s="73"/>
    </row>
    <row r="944" spans="4:9">
      <c r="D944" s="73"/>
      <c r="E944" s="73"/>
      <c r="F944" s="264"/>
      <c r="G944" s="73"/>
      <c r="H944" s="73"/>
      <c r="I944" s="73"/>
    </row>
    <row r="945" spans="4:9">
      <c r="D945" s="73"/>
      <c r="E945" s="73"/>
      <c r="F945" s="264"/>
      <c r="G945" s="73"/>
      <c r="H945" s="73"/>
      <c r="I945" s="73"/>
    </row>
    <row r="946" spans="4:9">
      <c r="D946" s="73"/>
      <c r="E946" s="73"/>
      <c r="F946" s="264"/>
      <c r="G946" s="73"/>
      <c r="H946" s="73"/>
      <c r="I946" s="73"/>
    </row>
    <row r="947" spans="4:9">
      <c r="D947" s="73"/>
      <c r="E947" s="73"/>
      <c r="F947" s="264"/>
      <c r="G947" s="73"/>
      <c r="H947" s="73"/>
      <c r="I947" s="73"/>
    </row>
    <row r="948" spans="4:9">
      <c r="D948" s="73"/>
      <c r="E948" s="73"/>
      <c r="F948" s="264"/>
      <c r="G948" s="73"/>
      <c r="H948" s="73"/>
      <c r="I948" s="73"/>
    </row>
    <row r="949" spans="4:9">
      <c r="D949" s="73"/>
      <c r="E949" s="73"/>
      <c r="F949" s="264"/>
      <c r="G949" s="73"/>
      <c r="H949" s="73"/>
      <c r="I949" s="73"/>
    </row>
    <row r="950" spans="4:9">
      <c r="D950" s="73"/>
      <c r="E950" s="73"/>
      <c r="F950" s="264"/>
      <c r="G950" s="73"/>
      <c r="H950" s="73"/>
      <c r="I950" s="73"/>
    </row>
    <row r="951" spans="4:9">
      <c r="D951" s="73"/>
      <c r="E951" s="73"/>
      <c r="F951" s="264"/>
      <c r="G951" s="73"/>
      <c r="H951" s="73"/>
      <c r="I951" s="73"/>
    </row>
    <row r="952" spans="4:9">
      <c r="D952" s="73"/>
      <c r="E952" s="73"/>
      <c r="F952" s="264"/>
      <c r="G952" s="73"/>
      <c r="H952" s="73"/>
      <c r="I952" s="73"/>
    </row>
    <row r="953" spans="4:9">
      <c r="D953" s="73"/>
      <c r="E953" s="73"/>
      <c r="F953" s="264"/>
      <c r="G953" s="73"/>
      <c r="H953" s="73"/>
      <c r="I953" s="73"/>
    </row>
    <row r="954" spans="4:9">
      <c r="D954" s="73"/>
      <c r="E954" s="73"/>
      <c r="F954" s="264"/>
      <c r="G954" s="73"/>
      <c r="H954" s="73"/>
      <c r="I954" s="73"/>
    </row>
    <row r="955" spans="4:9">
      <c r="D955" s="73"/>
      <c r="E955" s="73"/>
      <c r="F955" s="264"/>
      <c r="G955" s="73"/>
      <c r="H955" s="73"/>
      <c r="I955" s="73"/>
    </row>
    <row r="956" spans="4:9">
      <c r="D956" s="73"/>
      <c r="E956" s="73"/>
      <c r="F956" s="264"/>
      <c r="G956" s="73"/>
      <c r="H956" s="73"/>
      <c r="I956" s="73"/>
    </row>
    <row r="957" spans="4:9">
      <c r="D957" s="73"/>
      <c r="E957" s="73"/>
      <c r="F957" s="264"/>
      <c r="G957" s="73"/>
      <c r="H957" s="73"/>
      <c r="I957" s="73"/>
    </row>
    <row r="958" spans="4:9">
      <c r="D958" s="73"/>
      <c r="E958" s="73"/>
      <c r="F958" s="264"/>
      <c r="G958" s="73"/>
      <c r="H958" s="73"/>
      <c r="I958" s="73"/>
    </row>
    <row r="959" spans="4:9">
      <c r="D959" s="73"/>
      <c r="E959" s="73"/>
      <c r="F959" s="264"/>
      <c r="G959" s="73"/>
      <c r="H959" s="73"/>
      <c r="I959" s="73"/>
    </row>
    <row r="960" spans="4:9">
      <c r="D960" s="73"/>
      <c r="E960" s="73"/>
      <c r="F960" s="264"/>
      <c r="G960" s="73"/>
      <c r="H960" s="73"/>
      <c r="I960" s="73"/>
    </row>
    <row r="961" spans="4:9">
      <c r="D961" s="73"/>
      <c r="E961" s="73"/>
      <c r="F961" s="264"/>
      <c r="G961" s="73"/>
      <c r="H961" s="73"/>
      <c r="I961" s="73"/>
    </row>
    <row r="962" spans="4:9">
      <c r="D962" s="73"/>
      <c r="E962" s="73"/>
      <c r="F962" s="264"/>
      <c r="G962" s="73"/>
      <c r="H962" s="73"/>
      <c r="I962" s="73"/>
    </row>
    <row r="963" spans="4:9">
      <c r="D963" s="73"/>
      <c r="E963" s="73"/>
      <c r="F963" s="264"/>
      <c r="G963" s="73"/>
      <c r="H963" s="73"/>
      <c r="I963" s="73"/>
    </row>
    <row r="964" spans="4:9">
      <c r="D964" s="73"/>
      <c r="E964" s="73"/>
      <c r="F964" s="264"/>
      <c r="G964" s="73"/>
      <c r="H964" s="73"/>
      <c r="I964" s="73"/>
    </row>
    <row r="965" spans="4:9">
      <c r="D965" s="73"/>
      <c r="E965" s="73"/>
      <c r="F965" s="264"/>
      <c r="G965" s="73"/>
      <c r="H965" s="73"/>
      <c r="I965" s="73"/>
    </row>
    <row r="966" spans="4:9">
      <c r="D966" s="73"/>
      <c r="E966" s="73"/>
      <c r="F966" s="264"/>
      <c r="G966" s="73"/>
      <c r="H966" s="73"/>
      <c r="I966" s="73"/>
    </row>
    <row r="967" spans="4:9">
      <c r="D967" s="73"/>
      <c r="E967" s="73"/>
      <c r="F967" s="264"/>
      <c r="G967" s="73"/>
      <c r="H967" s="73"/>
      <c r="I967" s="73"/>
    </row>
    <row r="968" spans="4:9">
      <c r="D968" s="73"/>
      <c r="E968" s="73"/>
      <c r="F968" s="264"/>
      <c r="G968" s="73"/>
      <c r="H968" s="73"/>
      <c r="I968" s="73"/>
    </row>
    <row r="969" spans="4:9">
      <c r="D969" s="73"/>
      <c r="E969" s="73"/>
      <c r="F969" s="264"/>
      <c r="G969" s="73"/>
      <c r="H969" s="73"/>
      <c r="I969" s="73"/>
    </row>
    <row r="970" spans="4:9">
      <c r="D970" s="73"/>
      <c r="E970" s="73"/>
      <c r="F970" s="264"/>
      <c r="G970" s="73"/>
      <c r="H970" s="73"/>
      <c r="I970" s="73"/>
    </row>
    <row r="971" spans="4:9">
      <c r="D971" s="73"/>
      <c r="E971" s="73"/>
      <c r="F971" s="264"/>
      <c r="G971" s="73"/>
      <c r="H971" s="73"/>
      <c r="I971" s="73"/>
    </row>
    <row r="972" spans="4:9">
      <c r="D972" s="73"/>
      <c r="E972" s="73"/>
      <c r="F972" s="264"/>
      <c r="G972" s="73"/>
      <c r="H972" s="73"/>
      <c r="I972" s="73"/>
    </row>
    <row r="973" spans="4:9">
      <c r="D973" s="73"/>
      <c r="E973" s="73"/>
      <c r="F973" s="264"/>
      <c r="G973" s="73"/>
      <c r="H973" s="73"/>
      <c r="I973" s="73"/>
    </row>
    <row r="974" spans="4:9">
      <c r="D974" s="73"/>
      <c r="E974" s="73"/>
      <c r="F974" s="264"/>
      <c r="G974" s="73"/>
      <c r="H974" s="73"/>
      <c r="I974" s="73"/>
    </row>
    <row r="975" spans="4:9">
      <c r="D975" s="73"/>
      <c r="E975" s="73"/>
      <c r="F975" s="264"/>
      <c r="G975" s="73"/>
      <c r="H975" s="73"/>
      <c r="I975" s="73"/>
    </row>
    <row r="976" spans="4:9">
      <c r="D976" s="73"/>
      <c r="E976" s="73"/>
      <c r="F976" s="264"/>
      <c r="G976" s="73"/>
      <c r="H976" s="73"/>
      <c r="I976" s="73"/>
    </row>
    <row r="977" spans="4:9">
      <c r="D977" s="73"/>
      <c r="E977" s="73"/>
      <c r="F977" s="264"/>
      <c r="G977" s="73"/>
      <c r="H977" s="73"/>
      <c r="I977" s="73"/>
    </row>
    <row r="978" spans="4:9">
      <c r="D978" s="73"/>
      <c r="E978" s="73"/>
      <c r="F978" s="264"/>
      <c r="G978" s="73"/>
      <c r="H978" s="73"/>
      <c r="I978" s="73"/>
    </row>
    <row r="979" spans="4:9">
      <c r="D979" s="73"/>
      <c r="E979" s="73"/>
      <c r="F979" s="264"/>
      <c r="G979" s="73"/>
      <c r="H979" s="73"/>
      <c r="I979" s="73"/>
    </row>
    <row r="980" spans="4:9">
      <c r="D980" s="73"/>
      <c r="E980" s="73"/>
      <c r="F980" s="264"/>
      <c r="G980" s="73"/>
      <c r="H980" s="73"/>
      <c r="I980" s="73"/>
    </row>
    <row r="981" spans="4:9">
      <c r="D981" s="73"/>
      <c r="E981" s="73"/>
      <c r="F981" s="264"/>
      <c r="G981" s="73"/>
      <c r="H981" s="73"/>
      <c r="I981" s="73"/>
    </row>
    <row r="982" spans="4:9">
      <c r="D982" s="73"/>
      <c r="E982" s="73"/>
      <c r="F982" s="264"/>
      <c r="G982" s="73"/>
      <c r="H982" s="73"/>
      <c r="I982" s="73"/>
    </row>
    <row r="983" spans="4:9">
      <c r="D983" s="73"/>
      <c r="E983" s="73"/>
      <c r="F983" s="264"/>
      <c r="G983" s="73"/>
      <c r="H983" s="73"/>
      <c r="I983" s="73"/>
    </row>
    <row r="984" spans="4:9">
      <c r="D984" s="73"/>
      <c r="E984" s="73"/>
      <c r="F984" s="264"/>
      <c r="G984" s="73"/>
      <c r="H984" s="73"/>
      <c r="I984" s="73"/>
    </row>
    <row r="985" spans="4:9">
      <c r="D985" s="73"/>
      <c r="E985" s="73"/>
      <c r="F985" s="264"/>
      <c r="G985" s="73"/>
      <c r="H985" s="73"/>
      <c r="I985" s="73"/>
    </row>
    <row r="986" spans="4:9">
      <c r="D986" s="73"/>
      <c r="E986" s="73"/>
      <c r="F986" s="264"/>
      <c r="G986" s="73"/>
      <c r="H986" s="73"/>
      <c r="I986" s="73"/>
    </row>
    <row r="987" spans="4:9">
      <c r="D987" s="73"/>
      <c r="E987" s="73"/>
      <c r="F987" s="264"/>
      <c r="G987" s="73"/>
      <c r="H987" s="73"/>
      <c r="I987" s="73"/>
    </row>
    <row r="988" spans="4:9">
      <c r="D988" s="73"/>
      <c r="E988" s="73"/>
      <c r="F988" s="264"/>
      <c r="G988" s="73"/>
      <c r="H988" s="73"/>
      <c r="I988" s="73"/>
    </row>
    <row r="989" spans="4:9">
      <c r="D989" s="73"/>
      <c r="E989" s="73"/>
      <c r="F989" s="264"/>
      <c r="G989" s="73"/>
      <c r="H989" s="73"/>
      <c r="I989" s="73"/>
    </row>
    <row r="990" spans="4:9">
      <c r="D990" s="73"/>
      <c r="E990" s="73"/>
      <c r="F990" s="264"/>
      <c r="G990" s="73"/>
      <c r="H990" s="73"/>
      <c r="I990" s="73"/>
    </row>
    <row r="991" spans="4:9">
      <c r="D991" s="73"/>
      <c r="E991" s="73"/>
      <c r="F991" s="264"/>
      <c r="G991" s="73"/>
      <c r="H991" s="73"/>
      <c r="I991" s="73"/>
    </row>
    <row r="992" spans="4:9">
      <c r="D992" s="73"/>
      <c r="E992" s="73"/>
      <c r="F992" s="264"/>
      <c r="G992" s="73"/>
      <c r="H992" s="73"/>
      <c r="I992" s="73"/>
    </row>
    <row r="993" spans="4:9">
      <c r="D993" s="73"/>
      <c r="E993" s="73"/>
      <c r="F993" s="264"/>
      <c r="G993" s="73"/>
      <c r="H993" s="73"/>
      <c r="I993" s="73"/>
    </row>
    <row r="994" spans="4:9">
      <c r="D994" s="73"/>
      <c r="E994" s="73"/>
      <c r="F994" s="264"/>
      <c r="G994" s="73"/>
      <c r="H994" s="73"/>
      <c r="I994" s="73"/>
    </row>
    <row r="995" spans="4:9">
      <c r="D995" s="73"/>
      <c r="E995" s="73"/>
      <c r="F995" s="264"/>
      <c r="G995" s="73"/>
      <c r="H995" s="73"/>
      <c r="I995" s="73"/>
    </row>
    <row r="996" spans="4:9">
      <c r="D996" s="73"/>
      <c r="E996" s="73"/>
      <c r="F996" s="264"/>
      <c r="G996" s="73"/>
      <c r="H996" s="73"/>
      <c r="I996" s="73"/>
    </row>
    <row r="997" spans="4:9">
      <c r="D997" s="73"/>
      <c r="E997" s="73"/>
      <c r="F997" s="264"/>
      <c r="G997" s="73"/>
      <c r="H997" s="73"/>
      <c r="I997" s="73"/>
    </row>
    <row r="998" spans="4:9">
      <c r="D998" s="73"/>
      <c r="E998" s="73"/>
      <c r="F998" s="264"/>
      <c r="G998" s="73"/>
      <c r="H998" s="73"/>
      <c r="I998" s="73"/>
    </row>
    <row r="999" spans="4:9">
      <c r="D999" s="73"/>
      <c r="E999" s="73"/>
      <c r="F999" s="264"/>
      <c r="G999" s="73"/>
      <c r="H999" s="73"/>
      <c r="I999" s="73"/>
    </row>
    <row r="1000" spans="4:9">
      <c r="D1000" s="73"/>
      <c r="E1000" s="73"/>
      <c r="F1000" s="264"/>
      <c r="G1000" s="73"/>
      <c r="H1000" s="73"/>
      <c r="I1000" s="73"/>
    </row>
    <row r="1001" spans="4:9">
      <c r="D1001" s="73"/>
      <c r="E1001" s="73"/>
      <c r="F1001" s="264"/>
      <c r="G1001" s="73"/>
      <c r="H1001" s="73"/>
      <c r="I1001" s="73"/>
    </row>
    <row r="1002" spans="4:9">
      <c r="D1002" s="73"/>
      <c r="E1002" s="73"/>
      <c r="F1002" s="264"/>
      <c r="G1002" s="73"/>
      <c r="H1002" s="73"/>
      <c r="I1002" s="73"/>
    </row>
    <row r="1003" spans="4:9">
      <c r="D1003" s="73"/>
      <c r="E1003" s="73"/>
      <c r="F1003" s="264"/>
      <c r="G1003" s="73"/>
      <c r="H1003" s="73"/>
      <c r="I1003" s="73"/>
    </row>
    <row r="1004" spans="4:9">
      <c r="D1004" s="73"/>
      <c r="E1004" s="73"/>
      <c r="F1004" s="264"/>
      <c r="G1004" s="73"/>
      <c r="H1004" s="73"/>
      <c r="I1004" s="73"/>
    </row>
    <row r="1005" spans="4:9">
      <c r="D1005" s="73"/>
      <c r="E1005" s="73"/>
      <c r="F1005" s="264"/>
      <c r="G1005" s="73"/>
      <c r="H1005" s="73"/>
      <c r="I1005" s="73"/>
    </row>
    <row r="1006" spans="4:9">
      <c r="D1006" s="73"/>
      <c r="E1006" s="73"/>
      <c r="F1006" s="264"/>
      <c r="G1006" s="73"/>
      <c r="H1006" s="73"/>
      <c r="I1006" s="73"/>
    </row>
    <row r="1007" spans="4:9">
      <c r="D1007" s="73"/>
      <c r="E1007" s="73"/>
      <c r="F1007" s="264"/>
      <c r="G1007" s="73"/>
      <c r="H1007" s="73"/>
      <c r="I1007" s="73"/>
    </row>
    <row r="1008" spans="4:9">
      <c r="D1008" s="73"/>
      <c r="E1008" s="73"/>
      <c r="F1008" s="264"/>
      <c r="G1008" s="73"/>
      <c r="H1008" s="73"/>
      <c r="I1008" s="73"/>
    </row>
    <row r="1009" spans="4:9">
      <c r="D1009" s="73"/>
      <c r="E1009" s="73"/>
      <c r="F1009" s="264"/>
      <c r="G1009" s="73"/>
      <c r="H1009" s="73"/>
      <c r="I1009" s="73"/>
    </row>
    <row r="1010" spans="4:9">
      <c r="D1010" s="73"/>
      <c r="E1010" s="73"/>
      <c r="F1010" s="264"/>
      <c r="G1010" s="73"/>
      <c r="H1010" s="73"/>
      <c r="I1010" s="73"/>
    </row>
    <row r="1011" spans="4:9">
      <c r="D1011" s="73"/>
      <c r="E1011" s="73"/>
      <c r="F1011" s="264"/>
      <c r="G1011" s="73"/>
      <c r="H1011" s="73"/>
      <c r="I1011" s="73"/>
    </row>
    <row r="1012" spans="4:9">
      <c r="D1012" s="73"/>
      <c r="E1012" s="73"/>
      <c r="F1012" s="264"/>
      <c r="G1012" s="73"/>
      <c r="H1012" s="73"/>
      <c r="I1012" s="73"/>
    </row>
    <row r="1013" spans="4:9">
      <c r="D1013" s="73"/>
      <c r="E1013" s="73"/>
      <c r="F1013" s="264"/>
      <c r="G1013" s="73"/>
      <c r="H1013" s="73"/>
      <c r="I1013" s="73"/>
    </row>
    <row r="1014" spans="4:9">
      <c r="D1014" s="73"/>
      <c r="E1014" s="73"/>
      <c r="F1014" s="264"/>
      <c r="G1014" s="73"/>
      <c r="H1014" s="73"/>
      <c r="I1014" s="73"/>
    </row>
    <row r="1015" spans="4:9">
      <c r="D1015" s="73"/>
      <c r="E1015" s="73"/>
      <c r="F1015" s="264"/>
      <c r="G1015" s="73"/>
      <c r="H1015" s="73"/>
      <c r="I1015" s="73"/>
    </row>
    <row r="1016" spans="4:9">
      <c r="D1016" s="73"/>
      <c r="E1016" s="73"/>
      <c r="F1016" s="264"/>
      <c r="G1016" s="73"/>
      <c r="H1016" s="73"/>
      <c r="I1016" s="73"/>
    </row>
    <row r="1017" spans="4:9">
      <c r="D1017" s="73"/>
      <c r="E1017" s="73"/>
      <c r="F1017" s="264"/>
      <c r="G1017" s="73"/>
      <c r="H1017" s="73"/>
      <c r="I1017" s="73"/>
    </row>
    <row r="1018" spans="4:9">
      <c r="D1018" s="73"/>
      <c r="E1018" s="73"/>
      <c r="F1018" s="264"/>
      <c r="G1018" s="73"/>
      <c r="H1018" s="73"/>
      <c r="I1018" s="73"/>
    </row>
    <row r="1019" spans="4:9">
      <c r="D1019" s="73"/>
      <c r="E1019" s="73"/>
      <c r="F1019" s="264"/>
      <c r="G1019" s="73"/>
      <c r="H1019" s="73"/>
      <c r="I1019" s="73"/>
    </row>
    <row r="1020" spans="4:9">
      <c r="D1020" s="73"/>
      <c r="E1020" s="73"/>
      <c r="F1020" s="264"/>
      <c r="G1020" s="73"/>
      <c r="H1020" s="73"/>
      <c r="I1020" s="73"/>
    </row>
    <row r="1021" spans="4:9">
      <c r="D1021" s="73"/>
      <c r="E1021" s="73"/>
      <c r="F1021" s="264"/>
      <c r="G1021" s="73"/>
      <c r="H1021" s="73"/>
      <c r="I1021" s="73"/>
    </row>
    <row r="1022" spans="4:9">
      <c r="D1022" s="73"/>
      <c r="E1022" s="73"/>
      <c r="F1022" s="264"/>
      <c r="G1022" s="73"/>
      <c r="H1022" s="73"/>
      <c r="I1022" s="73"/>
    </row>
    <row r="1023" spans="4:9">
      <c r="D1023" s="73"/>
      <c r="E1023" s="73"/>
      <c r="F1023" s="264"/>
      <c r="G1023" s="73"/>
      <c r="H1023" s="73"/>
      <c r="I1023" s="73"/>
    </row>
    <row r="1024" spans="4:9">
      <c r="D1024" s="73"/>
      <c r="E1024" s="73"/>
      <c r="F1024" s="264"/>
      <c r="G1024" s="73"/>
      <c r="H1024" s="73"/>
      <c r="I1024" s="73"/>
    </row>
    <row r="1025" spans="4:9">
      <c r="D1025" s="73"/>
      <c r="E1025" s="73"/>
      <c r="F1025" s="264"/>
      <c r="G1025" s="73"/>
      <c r="H1025" s="73"/>
      <c r="I1025" s="73"/>
    </row>
    <row r="1026" spans="4:9">
      <c r="D1026" s="73"/>
      <c r="E1026" s="73"/>
      <c r="F1026" s="264"/>
      <c r="G1026" s="73"/>
      <c r="H1026" s="73"/>
      <c r="I1026" s="73"/>
    </row>
    <row r="1027" spans="4:9">
      <c r="D1027" s="73"/>
      <c r="E1027" s="73"/>
      <c r="F1027" s="264"/>
      <c r="G1027" s="73"/>
      <c r="H1027" s="73"/>
      <c r="I1027" s="73"/>
    </row>
    <row r="1028" spans="4:9">
      <c r="D1028" s="73"/>
      <c r="E1028" s="73"/>
      <c r="F1028" s="264"/>
      <c r="G1028" s="73"/>
      <c r="H1028" s="73"/>
      <c r="I1028" s="73"/>
    </row>
    <row r="1029" spans="4:9">
      <c r="D1029" s="73"/>
      <c r="E1029" s="73"/>
      <c r="F1029" s="264"/>
      <c r="G1029" s="73"/>
      <c r="H1029" s="73"/>
      <c r="I1029" s="73"/>
    </row>
    <row r="1030" spans="4:9">
      <c r="D1030" s="73"/>
      <c r="E1030" s="73"/>
      <c r="F1030" s="264"/>
      <c r="G1030" s="73"/>
      <c r="H1030" s="73"/>
      <c r="I1030" s="73"/>
    </row>
    <row r="1031" spans="4:9">
      <c r="D1031" s="73"/>
      <c r="E1031" s="73"/>
      <c r="F1031" s="264"/>
      <c r="G1031" s="73"/>
      <c r="H1031" s="73"/>
      <c r="I1031" s="73"/>
    </row>
    <row r="1032" spans="4:9">
      <c r="D1032" s="73"/>
      <c r="E1032" s="73"/>
      <c r="F1032" s="264"/>
      <c r="G1032" s="73"/>
      <c r="H1032" s="73"/>
      <c r="I1032" s="73"/>
    </row>
    <row r="1033" spans="4:9">
      <c r="D1033" s="73"/>
      <c r="E1033" s="73"/>
      <c r="F1033" s="264"/>
      <c r="G1033" s="73"/>
      <c r="H1033" s="73"/>
      <c r="I1033" s="73"/>
    </row>
    <row r="1034" spans="4:9">
      <c r="D1034" s="73"/>
      <c r="E1034" s="73"/>
      <c r="F1034" s="264"/>
      <c r="G1034" s="73"/>
      <c r="H1034" s="73"/>
      <c r="I1034" s="73"/>
    </row>
    <row r="1035" spans="4:9">
      <c r="D1035" s="73"/>
      <c r="E1035" s="73"/>
      <c r="F1035" s="264"/>
      <c r="G1035" s="73"/>
      <c r="H1035" s="73"/>
      <c r="I1035" s="73"/>
    </row>
    <row r="1036" spans="4:9">
      <c r="D1036" s="73"/>
      <c r="E1036" s="73"/>
      <c r="F1036" s="264"/>
      <c r="G1036" s="73"/>
      <c r="H1036" s="73"/>
      <c r="I1036" s="73"/>
    </row>
    <row r="1037" spans="4:9">
      <c r="D1037" s="73"/>
      <c r="E1037" s="73"/>
      <c r="F1037" s="264"/>
      <c r="G1037" s="73"/>
      <c r="H1037" s="73"/>
      <c r="I1037" s="73"/>
    </row>
    <row r="1038" spans="4:9">
      <c r="D1038" s="73"/>
      <c r="E1038" s="73"/>
      <c r="F1038" s="264"/>
      <c r="G1038" s="73"/>
      <c r="H1038" s="73"/>
      <c r="I1038" s="73"/>
    </row>
    <row r="1039" spans="4:9">
      <c r="D1039" s="73"/>
      <c r="E1039" s="73"/>
      <c r="F1039" s="264"/>
      <c r="G1039" s="73"/>
      <c r="H1039" s="73"/>
      <c r="I1039" s="73"/>
    </row>
    <row r="1040" spans="4:9">
      <c r="D1040" s="73"/>
      <c r="E1040" s="73"/>
      <c r="F1040" s="264"/>
      <c r="G1040" s="73"/>
      <c r="H1040" s="73"/>
      <c r="I1040" s="73"/>
    </row>
    <row r="1041" spans="4:9">
      <c r="D1041" s="73"/>
      <c r="E1041" s="73"/>
      <c r="F1041" s="264"/>
      <c r="G1041" s="73"/>
      <c r="H1041" s="73"/>
      <c r="I1041" s="73"/>
    </row>
    <row r="1042" spans="4:9">
      <c r="D1042" s="73"/>
      <c r="E1042" s="73"/>
      <c r="F1042" s="264"/>
      <c r="G1042" s="73"/>
      <c r="H1042" s="73"/>
      <c r="I1042" s="73"/>
    </row>
    <row r="1043" spans="4:9">
      <c r="D1043" s="73"/>
      <c r="E1043" s="73"/>
      <c r="F1043" s="264"/>
      <c r="G1043" s="73"/>
      <c r="H1043" s="73"/>
      <c r="I1043" s="73"/>
    </row>
    <row r="1044" spans="4:9">
      <c r="D1044" s="73"/>
      <c r="E1044" s="73"/>
      <c r="F1044" s="264"/>
      <c r="G1044" s="73"/>
      <c r="H1044" s="73"/>
      <c r="I1044" s="73"/>
    </row>
    <row r="1045" spans="4:9">
      <c r="D1045" s="73"/>
      <c r="E1045" s="73"/>
      <c r="F1045" s="264"/>
      <c r="G1045" s="73"/>
      <c r="H1045" s="73"/>
      <c r="I1045" s="73"/>
    </row>
    <row r="1046" spans="4:9">
      <c r="D1046" s="73"/>
      <c r="E1046" s="73"/>
      <c r="F1046" s="264"/>
      <c r="G1046" s="73"/>
      <c r="H1046" s="73"/>
      <c r="I1046" s="73"/>
    </row>
    <row r="1047" spans="4:9">
      <c r="D1047" s="73"/>
      <c r="E1047" s="73"/>
      <c r="F1047" s="264"/>
      <c r="G1047" s="73"/>
      <c r="H1047" s="73"/>
      <c r="I1047" s="73"/>
    </row>
    <row r="1048" spans="4:9">
      <c r="D1048" s="73"/>
      <c r="E1048" s="73"/>
      <c r="F1048" s="264"/>
      <c r="G1048" s="73"/>
      <c r="H1048" s="73"/>
      <c r="I1048" s="73"/>
    </row>
    <row r="1049" spans="4:9">
      <c r="D1049" s="73"/>
      <c r="E1049" s="73"/>
      <c r="F1049" s="264"/>
      <c r="G1049" s="73"/>
      <c r="H1049" s="73"/>
      <c r="I1049" s="73"/>
    </row>
    <row r="1050" spans="4:9">
      <c r="D1050" s="73"/>
      <c r="E1050" s="73"/>
      <c r="F1050" s="264"/>
      <c r="G1050" s="73"/>
      <c r="H1050" s="73"/>
      <c r="I1050" s="73"/>
    </row>
    <row r="1051" spans="4:9">
      <c r="D1051" s="73"/>
      <c r="E1051" s="73"/>
      <c r="F1051" s="264"/>
      <c r="G1051" s="73"/>
      <c r="H1051" s="73"/>
      <c r="I1051" s="73"/>
    </row>
    <row r="1052" spans="4:9">
      <c r="D1052" s="73"/>
      <c r="E1052" s="73"/>
      <c r="F1052" s="264"/>
      <c r="G1052" s="73"/>
      <c r="H1052" s="73"/>
      <c r="I1052" s="73"/>
    </row>
    <row r="1053" spans="4:9">
      <c r="D1053" s="73"/>
      <c r="E1053" s="73"/>
      <c r="F1053" s="264"/>
      <c r="G1053" s="73"/>
      <c r="H1053" s="73"/>
      <c r="I1053" s="73"/>
    </row>
    <row r="1054" spans="4:9">
      <c r="D1054" s="73"/>
      <c r="E1054" s="73"/>
      <c r="F1054" s="264"/>
      <c r="G1054" s="73"/>
      <c r="H1054" s="73"/>
      <c r="I1054" s="73"/>
    </row>
    <row r="1055" spans="4:9">
      <c r="D1055" s="73"/>
      <c r="E1055" s="73"/>
      <c r="F1055" s="264"/>
      <c r="G1055" s="73"/>
      <c r="H1055" s="73"/>
      <c r="I1055" s="73"/>
    </row>
    <row r="1056" spans="4:9">
      <c r="D1056" s="73"/>
      <c r="E1056" s="73"/>
      <c r="F1056" s="264"/>
      <c r="G1056" s="73"/>
      <c r="H1056" s="73"/>
      <c r="I1056" s="73"/>
    </row>
    <row r="1057" spans="4:9">
      <c r="D1057" s="73"/>
      <c r="E1057" s="73"/>
      <c r="F1057" s="264"/>
      <c r="G1057" s="73"/>
      <c r="H1057" s="73"/>
      <c r="I1057" s="73"/>
    </row>
    <row r="1058" spans="4:9">
      <c r="D1058" s="73"/>
      <c r="E1058" s="73"/>
      <c r="F1058" s="264"/>
      <c r="G1058" s="73"/>
      <c r="H1058" s="73"/>
      <c r="I1058" s="73"/>
    </row>
    <row r="1059" spans="4:9">
      <c r="D1059" s="73"/>
      <c r="E1059" s="73"/>
      <c r="F1059" s="264"/>
      <c r="G1059" s="73"/>
      <c r="H1059" s="73"/>
      <c r="I1059" s="73"/>
    </row>
    <row r="1060" spans="4:9">
      <c r="D1060" s="73"/>
      <c r="E1060" s="73"/>
      <c r="F1060" s="264"/>
      <c r="G1060" s="73"/>
      <c r="H1060" s="73"/>
      <c r="I1060" s="73"/>
    </row>
    <row r="1061" spans="4:9">
      <c r="D1061" s="73"/>
      <c r="E1061" s="73"/>
      <c r="F1061" s="264"/>
      <c r="G1061" s="73"/>
      <c r="H1061" s="73"/>
      <c r="I1061" s="73"/>
    </row>
    <row r="1062" spans="4:9">
      <c r="D1062" s="73"/>
      <c r="E1062" s="73"/>
      <c r="F1062" s="264"/>
      <c r="G1062" s="73"/>
      <c r="H1062" s="73"/>
      <c r="I1062" s="73"/>
    </row>
    <row r="1063" spans="4:9">
      <c r="D1063" s="73"/>
      <c r="E1063" s="73"/>
      <c r="F1063" s="264"/>
      <c r="G1063" s="73"/>
      <c r="H1063" s="73"/>
      <c r="I1063" s="73"/>
    </row>
    <row r="1064" spans="4:9">
      <c r="D1064" s="73"/>
      <c r="E1064" s="73"/>
      <c r="F1064" s="264"/>
      <c r="G1064" s="73"/>
      <c r="H1064" s="73"/>
      <c r="I1064" s="73"/>
    </row>
    <row r="1065" spans="4:9">
      <c r="D1065" s="73"/>
      <c r="E1065" s="73"/>
      <c r="F1065" s="264"/>
      <c r="G1065" s="73"/>
      <c r="H1065" s="73"/>
      <c r="I1065" s="73"/>
    </row>
    <row r="1066" spans="4:9">
      <c r="D1066" s="73"/>
      <c r="E1066" s="73"/>
      <c r="F1066" s="264"/>
      <c r="G1066" s="73"/>
      <c r="H1066" s="73"/>
      <c r="I1066" s="73"/>
    </row>
    <row r="1067" spans="4:9">
      <c r="D1067" s="73"/>
      <c r="E1067" s="73"/>
      <c r="F1067" s="264"/>
      <c r="G1067" s="73"/>
      <c r="H1067" s="73"/>
      <c r="I1067" s="73"/>
    </row>
    <row r="1068" spans="4:9">
      <c r="D1068" s="73"/>
      <c r="E1068" s="73"/>
      <c r="F1068" s="264"/>
      <c r="G1068" s="73"/>
      <c r="H1068" s="73"/>
      <c r="I1068" s="73"/>
    </row>
    <row r="1069" spans="4:9">
      <c r="D1069" s="73"/>
      <c r="E1069" s="73"/>
      <c r="F1069" s="264"/>
      <c r="G1069" s="73"/>
      <c r="H1069" s="73"/>
      <c r="I1069" s="73"/>
    </row>
    <row r="1070" spans="4:9">
      <c r="D1070" s="73"/>
      <c r="E1070" s="73"/>
      <c r="F1070" s="264"/>
      <c r="G1070" s="73"/>
      <c r="H1070" s="73"/>
      <c r="I1070" s="73"/>
    </row>
    <row r="1071" spans="4:9">
      <c r="D1071" s="73"/>
      <c r="E1071" s="73"/>
      <c r="F1071" s="264"/>
      <c r="G1071" s="73"/>
      <c r="H1071" s="73"/>
      <c r="I1071" s="73"/>
    </row>
    <row r="1072" spans="4:9">
      <c r="D1072" s="73"/>
      <c r="E1072" s="73"/>
      <c r="F1072" s="264"/>
      <c r="G1072" s="73"/>
      <c r="H1072" s="73"/>
      <c r="I1072" s="73"/>
    </row>
    <row r="1073" spans="4:9">
      <c r="D1073" s="73"/>
      <c r="E1073" s="73"/>
      <c r="F1073" s="264"/>
      <c r="G1073" s="73"/>
      <c r="H1073" s="73"/>
      <c r="I1073" s="73"/>
    </row>
    <row r="1074" spans="4:9">
      <c r="D1074" s="73"/>
      <c r="E1074" s="73"/>
      <c r="F1074" s="264"/>
      <c r="G1074" s="73"/>
      <c r="H1074" s="73"/>
      <c r="I1074" s="73"/>
    </row>
    <row r="1075" spans="4:9">
      <c r="D1075" s="73"/>
      <c r="E1075" s="73"/>
      <c r="F1075" s="264"/>
      <c r="G1075" s="73"/>
      <c r="H1075" s="73"/>
      <c r="I1075" s="73"/>
    </row>
    <row r="1076" spans="4:9">
      <c r="D1076" s="73"/>
      <c r="E1076" s="73"/>
      <c r="F1076" s="264"/>
      <c r="G1076" s="73"/>
      <c r="H1076" s="73"/>
      <c r="I1076" s="73"/>
    </row>
    <row r="1077" spans="4:9">
      <c r="D1077" s="73"/>
      <c r="E1077" s="73"/>
      <c r="F1077" s="264"/>
      <c r="G1077" s="73"/>
      <c r="H1077" s="73"/>
      <c r="I1077" s="73"/>
    </row>
    <row r="1078" spans="4:9">
      <c r="D1078" s="73"/>
      <c r="E1078" s="73"/>
      <c r="F1078" s="264"/>
      <c r="G1078" s="73"/>
      <c r="H1078" s="73"/>
      <c r="I1078" s="73"/>
    </row>
    <row r="1079" spans="4:9">
      <c r="D1079" s="73"/>
      <c r="E1079" s="73"/>
      <c r="F1079" s="264"/>
      <c r="G1079" s="73"/>
      <c r="H1079" s="73"/>
      <c r="I1079" s="73"/>
    </row>
    <row r="1080" spans="4:9">
      <c r="D1080" s="73"/>
      <c r="E1080" s="73"/>
      <c r="F1080" s="264"/>
      <c r="G1080" s="73"/>
      <c r="H1080" s="73"/>
      <c r="I1080" s="73"/>
    </row>
    <row r="1081" spans="4:9">
      <c r="D1081" s="73"/>
      <c r="E1081" s="73"/>
      <c r="F1081" s="264"/>
      <c r="G1081" s="73"/>
      <c r="H1081" s="73"/>
      <c r="I1081" s="73"/>
    </row>
    <row r="1082" spans="4:9">
      <c r="D1082" s="73"/>
      <c r="E1082" s="73"/>
      <c r="F1082" s="264"/>
      <c r="G1082" s="73"/>
      <c r="H1082" s="73"/>
      <c r="I1082" s="73"/>
    </row>
    <row r="1083" spans="4:9">
      <c r="D1083" s="73"/>
      <c r="E1083" s="73"/>
      <c r="F1083" s="264"/>
      <c r="G1083" s="73"/>
      <c r="H1083" s="73"/>
      <c r="I1083" s="73"/>
    </row>
    <row r="1084" spans="4:9">
      <c r="D1084" s="73"/>
      <c r="E1084" s="73"/>
      <c r="F1084" s="264"/>
      <c r="G1084" s="73"/>
      <c r="H1084" s="73"/>
      <c r="I1084" s="73"/>
    </row>
    <row r="1085" spans="4:9">
      <c r="D1085" s="73"/>
      <c r="E1085" s="73"/>
      <c r="F1085" s="264"/>
      <c r="G1085" s="73"/>
      <c r="H1085" s="73"/>
      <c r="I1085" s="73"/>
    </row>
    <row r="1086" spans="4:9">
      <c r="D1086" s="73"/>
      <c r="E1086" s="73"/>
      <c r="F1086" s="264"/>
      <c r="G1086" s="73"/>
      <c r="H1086" s="73"/>
      <c r="I1086" s="73"/>
    </row>
    <row r="1087" spans="4:9">
      <c r="D1087" s="73"/>
      <c r="E1087" s="73"/>
      <c r="F1087" s="264"/>
      <c r="G1087" s="73"/>
      <c r="H1087" s="73"/>
      <c r="I1087" s="73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572A-9DF4-4465-924C-6606C8D7CEF5}">
  <sheetPr codeName="Blad1"/>
  <dimension ref="A1:DV443"/>
  <sheetViews>
    <sheetView zoomScale="85" zoomScaleNormal="85" workbookViewId="0">
      <selection activeCell="I2" sqref="I2"/>
    </sheetView>
  </sheetViews>
  <sheetFormatPr defaultColWidth="9.140625" defaultRowHeight="15"/>
  <cols>
    <col min="1" max="1" width="4.42578125" style="10" bestFit="1" customWidth="1"/>
    <col min="2" max="2" width="4.42578125" style="10" customWidth="1"/>
    <col min="3" max="3" width="14.42578125" style="591" customWidth="1"/>
    <col min="4" max="4" width="13.42578125" style="10" bestFit="1" customWidth="1"/>
    <col min="5" max="5" width="23.5703125" style="10" customWidth="1"/>
    <col min="6" max="6" width="60.85546875" style="10" customWidth="1"/>
    <col min="7" max="7" width="16.7109375" style="10" customWidth="1"/>
    <col min="8" max="8" width="18.28515625" style="10" customWidth="1"/>
    <col min="9" max="9" width="16.28515625" style="10" customWidth="1"/>
    <col min="10" max="10" width="15.5703125" style="10" bestFit="1" customWidth="1"/>
    <col min="11" max="11" width="15.5703125" style="10" customWidth="1"/>
    <col min="12" max="13" width="13.140625" style="591" customWidth="1"/>
    <col min="14" max="14" width="25.28515625" style="591" customWidth="1"/>
    <col min="15" max="15" width="8.42578125" style="591" customWidth="1"/>
    <col min="16" max="16" width="6.42578125" style="10" customWidth="1"/>
    <col min="17" max="17" width="5.28515625" style="10" customWidth="1"/>
    <col min="18" max="19" width="5.42578125" style="10" customWidth="1"/>
    <col min="20" max="20" width="5.85546875" style="10" customWidth="1"/>
    <col min="21" max="21" width="6.28515625" style="10" customWidth="1"/>
    <col min="22" max="24" width="5.28515625" style="10" customWidth="1"/>
    <col min="25" max="41" width="3.85546875" style="10" customWidth="1"/>
    <col min="42" max="42" width="4.140625" style="10" bestFit="1" customWidth="1"/>
    <col min="43" max="43" width="5.28515625" style="10" bestFit="1" customWidth="1"/>
    <col min="44" max="44" width="7.7109375" style="10" bestFit="1" customWidth="1"/>
    <col min="45" max="45" width="3.28515625" style="10" bestFit="1" customWidth="1"/>
    <col min="46" max="46" width="21.140625" style="10" bestFit="1" customWidth="1"/>
    <col min="47" max="48" width="19.85546875" style="10" customWidth="1"/>
    <col min="49" max="49" width="23.85546875" style="10" customWidth="1"/>
    <col min="50" max="50" width="4.85546875" style="10" customWidth="1"/>
    <col min="51" max="52" width="5" style="10" customWidth="1"/>
    <col min="53" max="53" width="16.7109375" style="10" customWidth="1"/>
    <col min="54" max="54" width="18.7109375" style="10" customWidth="1"/>
    <col min="55" max="55" width="16.85546875" style="10" customWidth="1"/>
    <col min="56" max="56" width="17.42578125" style="10" customWidth="1"/>
    <col min="57" max="57" width="23.5703125" style="10" customWidth="1"/>
    <col min="58" max="58" width="21.140625" style="10" customWidth="1"/>
    <col min="59" max="59" width="27.85546875" style="10" customWidth="1"/>
    <col min="60" max="64" width="25.7109375" style="10" customWidth="1"/>
    <col min="65" max="65" width="8.85546875" style="10" customWidth="1"/>
    <col min="66" max="66" width="12.5703125" style="10" customWidth="1"/>
    <col min="67" max="67" width="11.28515625" style="10" customWidth="1"/>
    <col min="68" max="68" width="10.140625" style="10" customWidth="1"/>
    <col min="69" max="69" width="12.85546875" style="10" bestFit="1" customWidth="1"/>
    <col min="70" max="70" width="12.140625" style="10" bestFit="1" customWidth="1"/>
    <col min="71" max="71" width="18.85546875" style="10" bestFit="1" customWidth="1"/>
    <col min="72" max="72" width="15.5703125" style="10" bestFit="1" customWidth="1"/>
    <col min="73" max="73" width="7.7109375" style="10" bestFit="1" customWidth="1"/>
    <col min="74" max="74" width="12.28515625" style="10" bestFit="1" customWidth="1"/>
    <col min="75" max="75" width="8.28515625" style="10" bestFit="1" customWidth="1"/>
    <col min="76" max="76" width="6" style="10" bestFit="1" customWidth="1"/>
    <col min="77" max="77" width="23.42578125" style="10" bestFit="1" customWidth="1"/>
    <col min="78" max="78" width="15.28515625" style="10" bestFit="1" customWidth="1"/>
    <col min="79" max="79" width="19.140625" style="10" bestFit="1" customWidth="1"/>
    <col min="80" max="80" width="14.28515625" style="10" bestFit="1" customWidth="1"/>
    <col min="81" max="81" width="23" style="10" bestFit="1" customWidth="1"/>
    <col min="82" max="82" width="23.7109375" style="10" bestFit="1" customWidth="1"/>
    <col min="83" max="83" width="39.28515625" style="10" bestFit="1" customWidth="1"/>
    <col min="84" max="84" width="14.28515625" style="10" bestFit="1" customWidth="1"/>
    <col min="85" max="85" width="48.7109375" style="10" customWidth="1"/>
    <col min="86" max="86" width="4.85546875" style="10" customWidth="1"/>
    <col min="87" max="87" width="5" style="10" customWidth="1"/>
    <col min="88" max="88" width="2.28515625" style="10" customWidth="1"/>
    <col min="89" max="89" width="22.42578125" style="10" customWidth="1"/>
    <col min="90" max="90" width="17.5703125" style="10" customWidth="1"/>
    <col min="91" max="91" width="20.5703125" style="10" customWidth="1"/>
    <col min="92" max="92" width="15" style="10" customWidth="1"/>
    <col min="93" max="93" width="11.28515625" style="10" bestFit="1" customWidth="1"/>
    <col min="94" max="94" width="13.42578125" style="10" bestFit="1" customWidth="1"/>
    <col min="95" max="95" width="9.85546875" style="10" bestFit="1" customWidth="1"/>
    <col min="96" max="96" width="9" style="10" bestFit="1" customWidth="1"/>
    <col min="97" max="97" width="5.42578125" style="10" bestFit="1" customWidth="1"/>
    <col min="98" max="98" width="48.7109375" style="10" customWidth="1"/>
    <col min="99" max="99" width="4.85546875" style="10" customWidth="1"/>
    <col min="100" max="100" width="5" style="10" customWidth="1"/>
    <col min="101" max="101" width="2.28515625" style="10" customWidth="1"/>
    <col min="102" max="102" width="14.5703125" style="10" bestFit="1" customWidth="1"/>
    <col min="103" max="103" width="13.140625" style="10" bestFit="1" customWidth="1"/>
    <col min="104" max="104" width="9.140625" style="10"/>
    <col min="105" max="105" width="13.85546875" style="10" bestFit="1" customWidth="1"/>
    <col min="106" max="106" width="20.7109375" style="10" bestFit="1" customWidth="1"/>
    <col min="107" max="107" width="10.7109375" style="10" bestFit="1" customWidth="1"/>
    <col min="108" max="108" width="9" style="10" bestFit="1" customWidth="1"/>
    <col min="109" max="109" width="13.85546875" style="10" bestFit="1" customWidth="1"/>
    <col min="110" max="110" width="12.85546875" style="10" bestFit="1" customWidth="1"/>
    <col min="111" max="16384" width="9.140625" style="10"/>
  </cols>
  <sheetData>
    <row r="1" spans="1:126"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  <c r="BO1" s="10">
        <v>65</v>
      </c>
      <c r="BP1" s="10">
        <v>66</v>
      </c>
      <c r="BQ1" s="10">
        <v>67</v>
      </c>
      <c r="BR1" s="10">
        <v>68</v>
      </c>
      <c r="BS1" s="10">
        <v>69</v>
      </c>
      <c r="BT1" s="10">
        <v>70</v>
      </c>
      <c r="BU1" s="10">
        <v>71</v>
      </c>
      <c r="BV1" s="10">
        <v>72</v>
      </c>
      <c r="BW1" s="10">
        <v>73</v>
      </c>
      <c r="BX1" s="10">
        <v>74</v>
      </c>
      <c r="BY1" s="10">
        <v>75</v>
      </c>
      <c r="BZ1" s="10">
        <v>76</v>
      </c>
      <c r="CA1" s="10">
        <v>77</v>
      </c>
      <c r="CB1" s="10">
        <v>78</v>
      </c>
      <c r="CC1" s="10">
        <v>79</v>
      </c>
      <c r="CD1" s="10">
        <v>80</v>
      </c>
      <c r="CE1" s="10">
        <v>81</v>
      </c>
      <c r="CF1" s="10">
        <v>82</v>
      </c>
      <c r="CG1" s="10">
        <v>83</v>
      </c>
      <c r="CH1" s="10">
        <v>84</v>
      </c>
      <c r="CI1" s="10">
        <v>85</v>
      </c>
      <c r="CJ1" s="10">
        <v>86</v>
      </c>
      <c r="CK1" s="10">
        <v>87</v>
      </c>
      <c r="CL1" s="10">
        <v>88</v>
      </c>
      <c r="CM1" s="10">
        <v>89</v>
      </c>
      <c r="CN1" s="10">
        <v>90</v>
      </c>
      <c r="CO1" s="10">
        <v>91</v>
      </c>
      <c r="CP1" s="10">
        <v>92</v>
      </c>
      <c r="CQ1" s="10">
        <v>93</v>
      </c>
      <c r="CR1" s="10">
        <v>94</v>
      </c>
      <c r="CS1" s="10">
        <v>95</v>
      </c>
      <c r="CT1" s="10">
        <v>96</v>
      </c>
      <c r="CU1" s="10">
        <v>97</v>
      </c>
      <c r="CV1" s="10">
        <v>98</v>
      </c>
      <c r="CW1" s="10">
        <v>99</v>
      </c>
      <c r="CX1" s="10">
        <v>100</v>
      </c>
      <c r="CY1" s="10">
        <v>101</v>
      </c>
      <c r="CZ1" s="10">
        <v>102</v>
      </c>
      <c r="DA1" s="10">
        <v>103</v>
      </c>
      <c r="DB1" s="10">
        <v>104</v>
      </c>
      <c r="DC1" s="10">
        <v>105</v>
      </c>
      <c r="DD1" s="10">
        <v>106</v>
      </c>
      <c r="DE1" s="10">
        <v>107</v>
      </c>
      <c r="DF1" s="10">
        <v>108</v>
      </c>
      <c r="DG1" s="10">
        <v>109</v>
      </c>
      <c r="DH1" s="10">
        <v>110</v>
      </c>
      <c r="DI1" s="10">
        <v>111</v>
      </c>
      <c r="DJ1" s="10">
        <v>112</v>
      </c>
      <c r="DK1" s="10">
        <v>113</v>
      </c>
      <c r="DL1" s="10">
        <v>114</v>
      </c>
      <c r="DM1" s="10">
        <v>115</v>
      </c>
      <c r="DN1" s="10">
        <v>116</v>
      </c>
      <c r="DO1" s="10">
        <v>117</v>
      </c>
      <c r="DP1" s="10">
        <v>118</v>
      </c>
      <c r="DQ1" s="10">
        <v>119</v>
      </c>
      <c r="DR1" s="10">
        <v>120</v>
      </c>
      <c r="DS1" s="10">
        <v>121</v>
      </c>
      <c r="DT1" s="10">
        <v>122</v>
      </c>
      <c r="DU1" s="10">
        <v>123</v>
      </c>
      <c r="DV1" s="10">
        <v>124</v>
      </c>
    </row>
    <row r="2" spans="1:126" ht="34.5" customHeight="1">
      <c r="A2" s="639"/>
      <c r="B2" s="639"/>
      <c r="C2" s="640" t="s">
        <v>1832</v>
      </c>
      <c r="D2" s="639" t="s">
        <v>1833</v>
      </c>
      <c r="E2" s="640"/>
      <c r="F2" s="639" t="s">
        <v>1834</v>
      </c>
      <c r="G2" s="639"/>
      <c r="H2" s="639"/>
      <c r="I2" s="639"/>
      <c r="J2" s="640"/>
      <c r="K2" s="640"/>
      <c r="L2" s="640"/>
      <c r="M2" s="640"/>
      <c r="N2" s="640"/>
      <c r="O2" s="640"/>
      <c r="P2" s="641"/>
      <c r="Q2" s="641"/>
      <c r="R2" s="641"/>
      <c r="S2" s="641"/>
      <c r="T2" s="641"/>
      <c r="U2" s="641"/>
      <c r="V2" s="641"/>
      <c r="W2" s="641"/>
      <c r="X2" s="641"/>
      <c r="Y2" s="641"/>
      <c r="Z2" s="641"/>
      <c r="AA2" s="641"/>
      <c r="AB2" s="641"/>
      <c r="AC2" s="641"/>
      <c r="AD2" s="641"/>
      <c r="AE2" s="641"/>
      <c r="AF2" s="641"/>
      <c r="AG2" s="641"/>
      <c r="AH2" s="641"/>
      <c r="AI2" s="641"/>
      <c r="AJ2" s="641"/>
      <c r="AK2" s="641"/>
      <c r="AL2" s="641"/>
      <c r="AM2" s="641"/>
      <c r="AN2" s="641"/>
      <c r="AO2" s="641"/>
      <c r="AP2" s="27"/>
      <c r="AQ2" s="27"/>
      <c r="AR2" s="27"/>
      <c r="AS2" s="27"/>
      <c r="AT2" s="642"/>
      <c r="AU2" s="642"/>
      <c r="AV2" s="642"/>
      <c r="AW2" s="643" t="s">
        <v>1835</v>
      </c>
      <c r="AX2" s="643"/>
      <c r="AY2" s="643"/>
      <c r="AZ2" s="643"/>
      <c r="BA2" s="86"/>
      <c r="BB2" s="86"/>
      <c r="BC2" s="86"/>
      <c r="BD2" s="86"/>
      <c r="BE2" s="644"/>
      <c r="BF2" s="644"/>
      <c r="BG2" s="644"/>
      <c r="BH2" s="644"/>
      <c r="BI2" s="643"/>
      <c r="BJ2" s="643"/>
      <c r="BK2" s="643"/>
      <c r="BL2" s="643"/>
      <c r="BM2" s="49" t="s">
        <v>31</v>
      </c>
      <c r="BN2" s="49" t="s">
        <v>119</v>
      </c>
      <c r="BO2" s="49" t="s">
        <v>93</v>
      </c>
      <c r="BP2" s="49" t="s">
        <v>66</v>
      </c>
      <c r="BQ2" s="49" t="s">
        <v>31</v>
      </c>
      <c r="BR2" s="49" t="s">
        <v>119</v>
      </c>
      <c r="BS2" s="49" t="s">
        <v>93</v>
      </c>
      <c r="BT2" s="49" t="s">
        <v>66</v>
      </c>
      <c r="BU2" s="49" t="s">
        <v>31</v>
      </c>
      <c r="BV2" s="49" t="s">
        <v>119</v>
      </c>
      <c r="BW2" s="49" t="s">
        <v>93</v>
      </c>
      <c r="BX2" s="49" t="s">
        <v>66</v>
      </c>
      <c r="BY2" s="645"/>
      <c r="BZ2" s="645"/>
      <c r="CA2" s="645"/>
      <c r="CB2" s="645"/>
      <c r="CC2" s="645"/>
      <c r="CD2" s="645"/>
      <c r="CE2" s="645"/>
      <c r="CF2" s="645"/>
      <c r="CG2" s="645"/>
      <c r="CH2" s="645"/>
      <c r="CI2" s="645"/>
      <c r="CJ2" s="645"/>
      <c r="CK2" s="646"/>
      <c r="CL2" s="646"/>
      <c r="CM2" s="646"/>
      <c r="CN2" s="646"/>
      <c r="CO2" s="646"/>
      <c r="CP2" s="646"/>
      <c r="CQ2" s="646"/>
      <c r="CR2" s="646"/>
      <c r="CS2" s="646"/>
      <c r="CT2" s="645"/>
      <c r="CU2" s="645"/>
      <c r="CV2" s="645"/>
      <c r="CW2" s="645"/>
      <c r="CX2" s="643"/>
      <c r="CY2" s="647" t="s">
        <v>1836</v>
      </c>
      <c r="CZ2" s="647"/>
      <c r="DA2" s="647"/>
      <c r="DB2" s="647"/>
      <c r="DC2" s="643" t="s">
        <v>1837</v>
      </c>
      <c r="DD2" s="643"/>
      <c r="DE2" s="648"/>
      <c r="DF2" s="648"/>
      <c r="DG2" s="648"/>
      <c r="DH2" s="648"/>
      <c r="DI2" s="648"/>
      <c r="DJ2" s="648"/>
      <c r="DK2" s="648"/>
      <c r="DL2" s="648"/>
      <c r="DM2" s="648"/>
      <c r="DN2" s="648"/>
      <c r="DO2" s="648"/>
      <c r="DP2" s="648"/>
    </row>
    <row r="3" spans="1:126" ht="34.5" customHeight="1">
      <c r="A3" s="649">
        <v>1</v>
      </c>
      <c r="B3" s="649"/>
      <c r="C3" s="44" t="s">
        <v>94</v>
      </c>
      <c r="D3" s="21" t="s">
        <v>1</v>
      </c>
      <c r="E3" s="650" t="s">
        <v>122</v>
      </c>
      <c r="F3" s="21" t="s">
        <v>149</v>
      </c>
      <c r="G3" s="21" t="s">
        <v>148</v>
      </c>
      <c r="H3" s="21" t="s">
        <v>151</v>
      </c>
      <c r="I3" s="21" t="s">
        <v>150</v>
      </c>
      <c r="J3" s="651" t="s">
        <v>69</v>
      </c>
      <c r="K3" s="651"/>
      <c r="L3" s="651" t="s">
        <v>1838</v>
      </c>
      <c r="M3" s="651"/>
      <c r="N3" s="651" t="s">
        <v>1839</v>
      </c>
      <c r="O3" s="652" t="s">
        <v>1840</v>
      </c>
      <c r="P3" s="653" t="s">
        <v>1841</v>
      </c>
      <c r="Q3" s="653" t="s">
        <v>1842</v>
      </c>
      <c r="R3" s="653" t="s">
        <v>1843</v>
      </c>
      <c r="S3" s="653" t="s">
        <v>16</v>
      </c>
      <c r="T3" s="654" t="s">
        <v>72</v>
      </c>
      <c r="U3" s="654" t="s">
        <v>73</v>
      </c>
      <c r="V3" s="654" t="s">
        <v>14</v>
      </c>
      <c r="W3" s="654" t="s">
        <v>15</v>
      </c>
      <c r="X3" s="653" t="s">
        <v>16</v>
      </c>
      <c r="Y3" s="653" t="s">
        <v>1844</v>
      </c>
      <c r="Z3" s="653" t="s">
        <v>1845</v>
      </c>
      <c r="AA3" s="653"/>
      <c r="AB3" s="653"/>
      <c r="AC3" s="653"/>
      <c r="AD3" s="653"/>
      <c r="AE3" s="653"/>
      <c r="AF3" s="653"/>
      <c r="AG3" s="653"/>
      <c r="AH3" s="653"/>
      <c r="AI3" s="653"/>
      <c r="AJ3" s="653"/>
      <c r="AK3" s="653"/>
      <c r="AL3" s="653"/>
      <c r="AM3" s="653"/>
      <c r="AN3" s="653"/>
      <c r="AO3" s="653"/>
      <c r="AP3" s="655" t="s">
        <v>33</v>
      </c>
      <c r="AQ3" s="655"/>
      <c r="AR3" s="655" t="s">
        <v>18</v>
      </c>
      <c r="AS3" s="655"/>
      <c r="AT3" s="656" t="s">
        <v>6</v>
      </c>
      <c r="AU3" s="656"/>
      <c r="AV3" s="656"/>
      <c r="AW3" s="657" t="s">
        <v>1846</v>
      </c>
      <c r="AX3" s="657"/>
      <c r="AY3" s="657"/>
      <c r="AZ3" s="657"/>
      <c r="BA3" s="658" t="s">
        <v>5</v>
      </c>
      <c r="BB3" s="86"/>
      <c r="BC3" s="86"/>
      <c r="BD3" s="86"/>
      <c r="BE3" s="659" t="s">
        <v>1847</v>
      </c>
      <c r="BF3" s="659"/>
      <c r="BG3" s="659"/>
      <c r="BH3" s="659"/>
      <c r="BI3" s="657"/>
      <c r="BJ3" s="657"/>
      <c r="BK3" s="657"/>
      <c r="BL3" s="657"/>
      <c r="BM3" s="64" t="s">
        <v>4</v>
      </c>
      <c r="BN3" s="65" t="s">
        <v>165</v>
      </c>
      <c r="BO3" s="65" t="s">
        <v>4</v>
      </c>
      <c r="BP3" s="65" t="s">
        <v>166</v>
      </c>
      <c r="BQ3" s="54" t="s">
        <v>153</v>
      </c>
      <c r="BR3" s="54" t="s">
        <v>167</v>
      </c>
      <c r="BS3" s="54" t="s">
        <v>168</v>
      </c>
      <c r="BT3" s="54" t="s">
        <v>71</v>
      </c>
      <c r="BU3" s="54" t="s">
        <v>169</v>
      </c>
      <c r="BV3" s="54" t="s">
        <v>170</v>
      </c>
      <c r="BW3" s="54" t="s">
        <v>115</v>
      </c>
      <c r="BX3" s="54" t="s">
        <v>89</v>
      </c>
      <c r="BY3" s="660" t="s">
        <v>1848</v>
      </c>
      <c r="BZ3" s="660"/>
      <c r="CA3" s="660"/>
      <c r="CB3" s="660"/>
      <c r="CC3" s="660" t="s">
        <v>1849</v>
      </c>
      <c r="CD3" s="660"/>
      <c r="CE3" s="660"/>
      <c r="CF3" s="660"/>
      <c r="CG3" s="660"/>
      <c r="CH3" s="661"/>
      <c r="CI3" s="661"/>
      <c r="CJ3" s="661"/>
      <c r="CK3" s="662" t="s">
        <v>182</v>
      </c>
      <c r="CL3" s="662"/>
      <c r="CM3" s="662"/>
      <c r="CN3" s="662"/>
      <c r="CO3" s="662"/>
      <c r="CP3" s="662"/>
      <c r="CQ3" s="662"/>
      <c r="CR3" s="662"/>
      <c r="CS3" s="662"/>
      <c r="CT3" s="660" t="s">
        <v>1850</v>
      </c>
      <c r="CU3" s="661">
        <v>1</v>
      </c>
      <c r="CV3" s="661">
        <v>1</v>
      </c>
      <c r="CW3" s="661">
        <v>1</v>
      </c>
      <c r="CX3" s="663" t="s">
        <v>1836</v>
      </c>
      <c r="CY3" s="663"/>
      <c r="CZ3" s="663"/>
      <c r="DA3" s="663"/>
      <c r="DB3" s="663"/>
      <c r="DC3" s="664" t="s">
        <v>1851</v>
      </c>
      <c r="DD3" s="664" t="s">
        <v>1851</v>
      </c>
      <c r="DE3" s="544" t="s">
        <v>1852</v>
      </c>
      <c r="DF3" s="544"/>
      <c r="DG3" s="544"/>
      <c r="DH3" s="544"/>
      <c r="DI3" s="544"/>
      <c r="DJ3" s="544"/>
      <c r="DK3" s="544"/>
      <c r="DL3" s="544"/>
      <c r="DM3" s="544"/>
      <c r="DN3" s="544"/>
      <c r="DO3" s="544"/>
      <c r="DP3" s="544"/>
    </row>
    <row r="4" spans="1:126">
      <c r="A4" s="665">
        <v>1</v>
      </c>
      <c r="B4" s="665"/>
      <c r="C4" s="666" t="s">
        <v>1853</v>
      </c>
      <c r="D4" s="667">
        <v>7004</v>
      </c>
      <c r="E4" s="668" t="s">
        <v>1854</v>
      </c>
      <c r="F4" s="669" t="s">
        <v>1856</v>
      </c>
      <c r="G4" s="669" t="s">
        <v>1855</v>
      </c>
      <c r="H4" s="669" t="s">
        <v>1858</v>
      </c>
      <c r="I4" s="669" t="s">
        <v>1857</v>
      </c>
      <c r="J4" s="670" t="s">
        <v>1859</v>
      </c>
      <c r="K4" s="671" t="s">
        <v>1595</v>
      </c>
      <c r="L4" s="670" t="s">
        <v>1860</v>
      </c>
      <c r="M4" s="671" t="s">
        <v>1815</v>
      </c>
      <c r="N4" s="670" t="s">
        <v>1861</v>
      </c>
      <c r="O4" s="672">
        <v>100378</v>
      </c>
      <c r="P4" s="673">
        <v>80</v>
      </c>
      <c r="Q4" s="673">
        <v>13</v>
      </c>
      <c r="R4" s="674">
        <v>15.5</v>
      </c>
      <c r="S4" s="673">
        <v>8</v>
      </c>
      <c r="T4" s="673"/>
      <c r="U4" s="673"/>
      <c r="V4" s="673"/>
      <c r="W4" s="673"/>
      <c r="X4" s="673"/>
      <c r="Y4" s="673"/>
      <c r="Z4" s="673"/>
      <c r="AA4" s="673"/>
      <c r="AB4" s="673"/>
      <c r="AC4" s="673"/>
      <c r="AD4" s="673"/>
      <c r="AE4" s="673"/>
      <c r="AF4" s="673"/>
      <c r="AG4" s="673"/>
      <c r="AH4" s="673"/>
      <c r="AI4" s="673"/>
      <c r="AJ4" s="673"/>
      <c r="AK4" s="673"/>
      <c r="AL4" s="673"/>
      <c r="AM4" s="673"/>
      <c r="AN4" s="673"/>
      <c r="AO4" s="673"/>
      <c r="AP4" s="675">
        <v>25</v>
      </c>
      <c r="AQ4" s="675" t="s">
        <v>1862</v>
      </c>
      <c r="AR4" s="676">
        <v>8.5000000000000006E-2</v>
      </c>
      <c r="AS4" s="676" t="s">
        <v>1863</v>
      </c>
      <c r="AT4" s="677" t="s">
        <v>1864</v>
      </c>
      <c r="AU4" s="677"/>
      <c r="AV4" s="677"/>
      <c r="AW4" s="678" t="s">
        <v>215</v>
      </c>
      <c r="AX4" s="679" t="s">
        <v>216</v>
      </c>
      <c r="AY4" s="679" t="s">
        <v>217</v>
      </c>
      <c r="AZ4" s="679" t="s">
        <v>218</v>
      </c>
      <c r="BA4" s="86" t="s">
        <v>210</v>
      </c>
      <c r="BB4" s="86" t="s">
        <v>211</v>
      </c>
      <c r="BC4" s="86" t="s">
        <v>212</v>
      </c>
      <c r="BD4" s="86" t="s">
        <v>213</v>
      </c>
      <c r="BE4" s="680" t="s">
        <v>1854</v>
      </c>
      <c r="BF4" s="681" t="s">
        <v>1865</v>
      </c>
      <c r="BG4" s="681" t="s">
        <v>1866</v>
      </c>
      <c r="BH4" s="681" t="s">
        <v>1867</v>
      </c>
      <c r="BI4" s="19"/>
      <c r="BJ4" s="19"/>
      <c r="BK4" s="19"/>
      <c r="BL4" s="19"/>
      <c r="BM4" s="682" t="s">
        <v>215</v>
      </c>
      <c r="BN4" s="154" t="s">
        <v>216</v>
      </c>
      <c r="BO4" s="154" t="s">
        <v>217</v>
      </c>
      <c r="BP4" s="154" t="s">
        <v>218</v>
      </c>
      <c r="BQ4" s="683" t="s">
        <v>219</v>
      </c>
      <c r="BR4" s="683" t="s">
        <v>220</v>
      </c>
      <c r="BS4" s="684" t="s">
        <v>221</v>
      </c>
      <c r="BT4" s="684" t="s">
        <v>222</v>
      </c>
      <c r="BU4" s="155" t="s">
        <v>215</v>
      </c>
      <c r="BV4" s="154" t="s">
        <v>216</v>
      </c>
      <c r="BW4" s="154" t="s">
        <v>217</v>
      </c>
      <c r="BX4" s="154" t="s">
        <v>218</v>
      </c>
      <c r="BY4" s="685" t="s">
        <v>1868</v>
      </c>
      <c r="BZ4" s="686" t="s">
        <v>1869</v>
      </c>
      <c r="CA4" s="124" t="s">
        <v>1870</v>
      </c>
      <c r="CB4" s="124" t="s">
        <v>1871</v>
      </c>
      <c r="CC4" s="687" t="s">
        <v>1872</v>
      </c>
      <c r="CD4" s="688" t="s">
        <v>1873</v>
      </c>
      <c r="CE4" s="689" t="s">
        <v>1874</v>
      </c>
      <c r="CF4" s="689" t="s">
        <v>1875</v>
      </c>
      <c r="CG4" s="687"/>
      <c r="CH4" s="690"/>
      <c r="CI4" s="690"/>
      <c r="CJ4" s="690"/>
      <c r="CK4" s="162" t="s">
        <v>1876</v>
      </c>
      <c r="CL4" s="162" t="s">
        <v>1877</v>
      </c>
      <c r="CM4" s="162" t="s">
        <v>1878</v>
      </c>
      <c r="CN4" s="162" t="s">
        <v>1879</v>
      </c>
      <c r="CO4" s="691"/>
      <c r="CP4" s="691"/>
      <c r="CQ4" s="691"/>
      <c r="CR4" s="691"/>
      <c r="CS4" s="691"/>
      <c r="CT4" s="687"/>
      <c r="CU4" s="690"/>
      <c r="CV4" s="690"/>
      <c r="CW4" s="690"/>
      <c r="CX4" s="489" t="s">
        <v>1880</v>
      </c>
      <c r="CY4" s="489" t="s">
        <v>1881</v>
      </c>
      <c r="CZ4" s="489"/>
      <c r="DA4" s="489" t="s">
        <v>1882</v>
      </c>
      <c r="DB4" s="567" t="s">
        <v>1883</v>
      </c>
      <c r="DC4" s="664"/>
      <c r="DD4" s="664"/>
      <c r="DE4" s="544"/>
      <c r="DF4" s="544"/>
      <c r="DG4" s="544"/>
      <c r="DH4" s="544"/>
      <c r="DI4" s="544"/>
      <c r="DJ4" s="544"/>
      <c r="DK4" s="544"/>
      <c r="DL4" s="544"/>
      <c r="DM4" s="544"/>
      <c r="DN4" s="544"/>
      <c r="DO4" s="544"/>
      <c r="DP4" s="544"/>
    </row>
    <row r="5" spans="1:126">
      <c r="A5" s="665">
        <v>2</v>
      </c>
      <c r="B5" s="665"/>
      <c r="C5" s="665" t="s">
        <v>1884</v>
      </c>
      <c r="D5" s="692">
        <v>7004</v>
      </c>
      <c r="E5" s="668" t="s">
        <v>1854</v>
      </c>
      <c r="F5" s="692" t="s">
        <v>1856</v>
      </c>
      <c r="G5" s="692" t="s">
        <v>1855</v>
      </c>
      <c r="H5" s="669" t="s">
        <v>1858</v>
      </c>
      <c r="I5" s="692" t="s">
        <v>1857</v>
      </c>
      <c r="J5" s="670" t="s">
        <v>1859</v>
      </c>
      <c r="K5" s="670"/>
      <c r="L5" s="670" t="s">
        <v>1860</v>
      </c>
      <c r="M5" s="670"/>
      <c r="N5" s="670" t="s">
        <v>1861</v>
      </c>
      <c r="O5" s="672">
        <v>100379</v>
      </c>
      <c r="P5" s="673">
        <v>100</v>
      </c>
      <c r="Q5" s="673">
        <v>16</v>
      </c>
      <c r="R5" s="673">
        <v>20</v>
      </c>
      <c r="S5" s="673">
        <v>10</v>
      </c>
      <c r="T5" s="673"/>
      <c r="U5" s="673"/>
      <c r="V5" s="673"/>
      <c r="W5" s="673"/>
      <c r="X5" s="673"/>
      <c r="Y5" s="673"/>
      <c r="Z5" s="673"/>
      <c r="AA5" s="673"/>
      <c r="AB5" s="673"/>
      <c r="AC5" s="673"/>
      <c r="AD5" s="673"/>
      <c r="AE5" s="673"/>
      <c r="AF5" s="673"/>
      <c r="AG5" s="673"/>
      <c r="AH5" s="673"/>
      <c r="AI5" s="673"/>
      <c r="AJ5" s="673"/>
      <c r="AK5" s="673"/>
      <c r="AL5" s="673"/>
      <c r="AM5" s="673"/>
      <c r="AN5" s="673"/>
      <c r="AO5" s="673"/>
      <c r="AP5" s="675">
        <v>25</v>
      </c>
      <c r="AQ5" s="675" t="s">
        <v>1862</v>
      </c>
      <c r="AR5" s="676">
        <v>0.16400000000000001</v>
      </c>
      <c r="AS5" s="676" t="s">
        <v>1863</v>
      </c>
      <c r="AT5" s="677" t="s">
        <v>1864</v>
      </c>
      <c r="AU5" s="677"/>
      <c r="AV5" s="677"/>
      <c r="AW5" s="41" t="s">
        <v>215</v>
      </c>
      <c r="AX5" s="679" t="s">
        <v>216</v>
      </c>
      <c r="AY5" s="679" t="s">
        <v>217</v>
      </c>
      <c r="AZ5" s="679" t="s">
        <v>218</v>
      </c>
      <c r="BA5" s="152" t="s">
        <v>210</v>
      </c>
      <c r="BB5" s="152" t="s">
        <v>211</v>
      </c>
      <c r="BC5" s="152" t="s">
        <v>212</v>
      </c>
      <c r="BD5" s="152" t="s">
        <v>213</v>
      </c>
      <c r="BE5" s="680" t="s">
        <v>1854</v>
      </c>
      <c r="BF5" s="681" t="s">
        <v>1865</v>
      </c>
      <c r="BG5" s="681" t="s">
        <v>1866</v>
      </c>
      <c r="BH5" s="681" t="s">
        <v>1867</v>
      </c>
      <c r="BI5" s="19"/>
      <c r="BJ5" s="19"/>
      <c r="BK5" s="19"/>
      <c r="BL5" s="19"/>
      <c r="BM5" s="682" t="s">
        <v>215</v>
      </c>
      <c r="BN5" s="154" t="s">
        <v>216</v>
      </c>
      <c r="BO5" s="154" t="s">
        <v>217</v>
      </c>
      <c r="BP5" s="154" t="s">
        <v>218</v>
      </c>
      <c r="BQ5" s="683" t="s">
        <v>219</v>
      </c>
      <c r="BR5" s="683" t="s">
        <v>220</v>
      </c>
      <c r="BS5" s="49" t="s">
        <v>221</v>
      </c>
      <c r="BT5" s="49" t="s">
        <v>222</v>
      </c>
      <c r="BU5" s="155" t="s">
        <v>215</v>
      </c>
      <c r="BV5" s="154" t="s">
        <v>216</v>
      </c>
      <c r="BW5" s="154" t="s">
        <v>217</v>
      </c>
      <c r="BX5" s="154" t="s">
        <v>218</v>
      </c>
      <c r="BY5" s="693" t="s">
        <v>1868</v>
      </c>
      <c r="BZ5" s="686" t="s">
        <v>1869</v>
      </c>
      <c r="CA5" s="124" t="s">
        <v>1870</v>
      </c>
      <c r="CB5" s="124" t="s">
        <v>1871</v>
      </c>
      <c r="CC5" s="690" t="s">
        <v>1872</v>
      </c>
      <c r="CD5" s="688" t="s">
        <v>1873</v>
      </c>
      <c r="CE5" s="689" t="s">
        <v>1874</v>
      </c>
      <c r="CF5" s="689" t="s">
        <v>1875</v>
      </c>
      <c r="CG5" s="690"/>
      <c r="CH5" s="690"/>
      <c r="CI5" s="690"/>
      <c r="CJ5" s="690"/>
      <c r="CK5" s="162" t="s">
        <v>1876</v>
      </c>
      <c r="CL5" s="162" t="s">
        <v>1877</v>
      </c>
      <c r="CM5" s="162" t="s">
        <v>1878</v>
      </c>
      <c r="CN5" s="162" t="s">
        <v>1879</v>
      </c>
      <c r="CO5" s="691"/>
      <c r="CP5" s="691"/>
      <c r="CQ5" s="691"/>
      <c r="CR5" s="691"/>
      <c r="CS5" s="691"/>
      <c r="CT5" s="690"/>
      <c r="CU5" s="690"/>
      <c r="CV5" s="690"/>
      <c r="CW5" s="690"/>
      <c r="CX5" s="489" t="s">
        <v>1880</v>
      </c>
      <c r="CY5" s="489" t="s">
        <v>1881</v>
      </c>
      <c r="CZ5" s="490"/>
      <c r="DA5" s="489" t="s">
        <v>1882</v>
      </c>
      <c r="DB5" s="567" t="s">
        <v>1883</v>
      </c>
      <c r="DC5" s="664"/>
      <c r="DD5" s="664"/>
      <c r="DE5" s="544"/>
      <c r="DF5" s="544"/>
      <c r="DG5" s="544"/>
      <c r="DH5" s="544"/>
      <c r="DI5" s="544"/>
      <c r="DJ5" s="544"/>
      <c r="DK5" s="544"/>
      <c r="DL5" s="544"/>
      <c r="DM5" s="544"/>
      <c r="DN5" s="544"/>
      <c r="DO5" s="544"/>
      <c r="DP5" s="544"/>
    </row>
    <row r="6" spans="1:126">
      <c r="A6" s="665">
        <v>3</v>
      </c>
      <c r="B6" s="665"/>
      <c r="C6" s="665" t="s">
        <v>1885</v>
      </c>
      <c r="D6" s="692">
        <v>7004</v>
      </c>
      <c r="E6" s="668" t="s">
        <v>1854</v>
      </c>
      <c r="F6" s="692" t="s">
        <v>1856</v>
      </c>
      <c r="G6" s="692" t="s">
        <v>1855</v>
      </c>
      <c r="H6" s="669" t="s">
        <v>1858</v>
      </c>
      <c r="I6" s="692" t="s">
        <v>1857</v>
      </c>
      <c r="J6" s="670" t="s">
        <v>1859</v>
      </c>
      <c r="K6" s="670"/>
      <c r="L6" s="670" t="s">
        <v>1860</v>
      </c>
      <c r="M6" s="670"/>
      <c r="N6" s="670" t="s">
        <v>1861</v>
      </c>
      <c r="O6" s="672">
        <v>100380</v>
      </c>
      <c r="P6" s="673">
        <v>120</v>
      </c>
      <c r="Q6" s="673">
        <v>16</v>
      </c>
      <c r="R6" s="673">
        <v>20</v>
      </c>
      <c r="S6" s="673">
        <v>11</v>
      </c>
      <c r="T6" s="673"/>
      <c r="U6" s="673"/>
      <c r="V6" s="673"/>
      <c r="W6" s="673"/>
      <c r="X6" s="673"/>
      <c r="Y6" s="673"/>
      <c r="Z6" s="673"/>
      <c r="AA6" s="673"/>
      <c r="AB6" s="673"/>
      <c r="AC6" s="673"/>
      <c r="AD6" s="673"/>
      <c r="AE6" s="673"/>
      <c r="AF6" s="673"/>
      <c r="AG6" s="673"/>
      <c r="AH6" s="673"/>
      <c r="AI6" s="673"/>
      <c r="AJ6" s="673"/>
      <c r="AK6" s="673"/>
      <c r="AL6" s="673"/>
      <c r="AM6" s="673"/>
      <c r="AN6" s="673"/>
      <c r="AO6" s="673"/>
      <c r="AP6" s="675">
        <v>25</v>
      </c>
      <c r="AQ6" s="675" t="s">
        <v>1862</v>
      </c>
      <c r="AR6" s="676">
        <v>0.193</v>
      </c>
      <c r="AS6" s="676" t="s">
        <v>1863</v>
      </c>
      <c r="AT6" s="677" t="s">
        <v>1864</v>
      </c>
      <c r="AU6" s="677"/>
      <c r="AV6" s="677"/>
      <c r="AW6" s="41" t="s">
        <v>215</v>
      </c>
      <c r="AX6" s="679" t="s">
        <v>216</v>
      </c>
      <c r="AY6" s="679" t="s">
        <v>217</v>
      </c>
      <c r="AZ6" s="679" t="s">
        <v>218</v>
      </c>
      <c r="BA6" s="86" t="s">
        <v>210</v>
      </c>
      <c r="BB6" s="152" t="s">
        <v>211</v>
      </c>
      <c r="BC6" s="152" t="s">
        <v>212</v>
      </c>
      <c r="BD6" s="152" t="s">
        <v>213</v>
      </c>
      <c r="BE6" s="680" t="s">
        <v>1854</v>
      </c>
      <c r="BF6" s="681" t="s">
        <v>1865</v>
      </c>
      <c r="BG6" s="681" t="s">
        <v>1866</v>
      </c>
      <c r="BH6" s="681" t="s">
        <v>1867</v>
      </c>
      <c r="BI6" s="19"/>
      <c r="BJ6" s="19"/>
      <c r="BK6" s="19"/>
      <c r="BL6" s="19"/>
      <c r="BM6" s="682" t="s">
        <v>215</v>
      </c>
      <c r="BN6" s="154" t="s">
        <v>216</v>
      </c>
      <c r="BO6" s="154" t="s">
        <v>217</v>
      </c>
      <c r="BP6" s="154" t="s">
        <v>218</v>
      </c>
      <c r="BQ6" s="683" t="s">
        <v>219</v>
      </c>
      <c r="BR6" s="683" t="s">
        <v>220</v>
      </c>
      <c r="BS6" s="683" t="s">
        <v>221</v>
      </c>
      <c r="BT6" s="683" t="s">
        <v>222</v>
      </c>
      <c r="BU6" s="155" t="s">
        <v>215</v>
      </c>
      <c r="BV6" s="154" t="s">
        <v>216</v>
      </c>
      <c r="BW6" s="154" t="s">
        <v>217</v>
      </c>
      <c r="BX6" s="154" t="s">
        <v>218</v>
      </c>
      <c r="BY6" s="694" t="s">
        <v>1868</v>
      </c>
      <c r="BZ6" s="686" t="s">
        <v>1869</v>
      </c>
      <c r="CA6" s="124" t="s">
        <v>1870</v>
      </c>
      <c r="CB6" s="124" t="s">
        <v>1871</v>
      </c>
      <c r="CC6" s="690" t="s">
        <v>1872</v>
      </c>
      <c r="CD6" s="688" t="s">
        <v>1873</v>
      </c>
      <c r="CE6" s="689" t="s">
        <v>1874</v>
      </c>
      <c r="CF6" s="689" t="s">
        <v>1875</v>
      </c>
      <c r="CG6" s="690"/>
      <c r="CH6" s="690"/>
      <c r="CI6" s="690"/>
      <c r="CJ6" s="690"/>
      <c r="CK6" s="162" t="s">
        <v>1876</v>
      </c>
      <c r="CL6" s="162" t="s">
        <v>1877</v>
      </c>
      <c r="CM6" s="162" t="s">
        <v>1878</v>
      </c>
      <c r="CN6" s="162" t="s">
        <v>1879</v>
      </c>
      <c r="CO6" s="691"/>
      <c r="CP6" s="691"/>
      <c r="CQ6" s="691"/>
      <c r="CR6" s="691"/>
      <c r="CS6" s="691"/>
      <c r="CT6" s="690"/>
      <c r="CU6" s="690"/>
      <c r="CV6" s="690"/>
      <c r="CW6" s="690"/>
      <c r="CX6" s="489" t="s">
        <v>1880</v>
      </c>
      <c r="CY6" s="489" t="s">
        <v>1881</v>
      </c>
      <c r="CZ6" s="490"/>
      <c r="DA6" s="489" t="s">
        <v>1882</v>
      </c>
      <c r="DB6" s="567" t="s">
        <v>1883</v>
      </c>
      <c r="DC6" s="664"/>
      <c r="DD6" s="664"/>
      <c r="DE6" s="544"/>
      <c r="DF6" s="544"/>
      <c r="DG6" s="544"/>
      <c r="DH6" s="544"/>
      <c r="DI6" s="544"/>
      <c r="DJ6" s="544"/>
      <c r="DK6" s="544"/>
      <c r="DL6" s="544"/>
      <c r="DM6" s="544"/>
      <c r="DN6" s="544"/>
      <c r="DO6" s="544"/>
      <c r="DP6" s="544"/>
    </row>
    <row r="7" spans="1:126">
      <c r="A7" s="665">
        <v>4</v>
      </c>
      <c r="B7" s="665"/>
      <c r="C7" s="665" t="s">
        <v>1886</v>
      </c>
      <c r="D7" s="692">
        <v>7004</v>
      </c>
      <c r="E7" s="668" t="s">
        <v>1854</v>
      </c>
      <c r="F7" s="692" t="s">
        <v>1856</v>
      </c>
      <c r="G7" s="692" t="s">
        <v>1855</v>
      </c>
      <c r="H7" s="669" t="s">
        <v>1858</v>
      </c>
      <c r="I7" s="692" t="s">
        <v>1857</v>
      </c>
      <c r="J7" s="670" t="s">
        <v>1859</v>
      </c>
      <c r="K7" s="670"/>
      <c r="L7" s="670" t="s">
        <v>1860</v>
      </c>
      <c r="M7" s="670"/>
      <c r="N7" s="670" t="s">
        <v>1861</v>
      </c>
      <c r="O7" s="672">
        <v>100382</v>
      </c>
      <c r="P7" s="673">
        <v>135</v>
      </c>
      <c r="Q7" s="673">
        <v>18</v>
      </c>
      <c r="R7" s="673">
        <v>22</v>
      </c>
      <c r="S7" s="673">
        <v>12</v>
      </c>
      <c r="T7" s="673"/>
      <c r="U7" s="673"/>
      <c r="V7" s="673"/>
      <c r="W7" s="673"/>
      <c r="X7" s="673"/>
      <c r="Y7" s="673"/>
      <c r="Z7" s="673"/>
      <c r="AA7" s="673"/>
      <c r="AB7" s="673"/>
      <c r="AC7" s="673"/>
      <c r="AD7" s="673"/>
      <c r="AE7" s="673"/>
      <c r="AF7" s="673"/>
      <c r="AG7" s="673"/>
      <c r="AH7" s="673"/>
      <c r="AI7" s="673"/>
      <c r="AJ7" s="673"/>
      <c r="AK7" s="673"/>
      <c r="AL7" s="673"/>
      <c r="AM7" s="673"/>
      <c r="AN7" s="673"/>
      <c r="AO7" s="673"/>
      <c r="AP7" s="675">
        <v>25</v>
      </c>
      <c r="AQ7" s="675" t="s">
        <v>1862</v>
      </c>
      <c r="AR7" s="676">
        <v>0.28199999999999997</v>
      </c>
      <c r="AS7" s="676" t="s">
        <v>1863</v>
      </c>
      <c r="AT7" s="677" t="s">
        <v>1864</v>
      </c>
      <c r="AU7" s="677"/>
      <c r="AV7" s="677"/>
      <c r="AW7" s="41" t="s">
        <v>215</v>
      </c>
      <c r="AX7" s="679" t="s">
        <v>216</v>
      </c>
      <c r="AY7" s="679" t="s">
        <v>217</v>
      </c>
      <c r="AZ7" s="679" t="s">
        <v>218</v>
      </c>
      <c r="BA7" s="86" t="s">
        <v>210</v>
      </c>
      <c r="BB7" s="152" t="s">
        <v>211</v>
      </c>
      <c r="BC7" s="152" t="s">
        <v>212</v>
      </c>
      <c r="BD7" s="152" t="s">
        <v>213</v>
      </c>
      <c r="BE7" s="680" t="s">
        <v>1854</v>
      </c>
      <c r="BF7" s="681" t="s">
        <v>1865</v>
      </c>
      <c r="BG7" s="681" t="s">
        <v>1866</v>
      </c>
      <c r="BH7" s="681" t="s">
        <v>1867</v>
      </c>
      <c r="BI7" s="19"/>
      <c r="BJ7" s="19"/>
      <c r="BK7" s="19"/>
      <c r="BL7" s="19"/>
      <c r="BM7" s="682" t="s">
        <v>215</v>
      </c>
      <c r="BN7" s="154" t="s">
        <v>216</v>
      </c>
      <c r="BO7" s="154" t="s">
        <v>217</v>
      </c>
      <c r="BP7" s="154" t="s">
        <v>218</v>
      </c>
      <c r="BQ7" s="683" t="s">
        <v>219</v>
      </c>
      <c r="BR7" s="683" t="s">
        <v>220</v>
      </c>
      <c r="BS7" s="683" t="s">
        <v>221</v>
      </c>
      <c r="BT7" s="683" t="s">
        <v>222</v>
      </c>
      <c r="BU7" s="155" t="s">
        <v>215</v>
      </c>
      <c r="BV7" s="154" t="s">
        <v>216</v>
      </c>
      <c r="BW7" s="154" t="s">
        <v>217</v>
      </c>
      <c r="BX7" s="154" t="s">
        <v>218</v>
      </c>
      <c r="BY7" s="693" t="s">
        <v>1868</v>
      </c>
      <c r="BZ7" s="686" t="s">
        <v>1869</v>
      </c>
      <c r="CA7" s="124" t="s">
        <v>1870</v>
      </c>
      <c r="CB7" s="124" t="s">
        <v>1871</v>
      </c>
      <c r="CC7" s="690" t="s">
        <v>1872</v>
      </c>
      <c r="CD7" s="688" t="s">
        <v>1873</v>
      </c>
      <c r="CE7" s="689" t="s">
        <v>1874</v>
      </c>
      <c r="CF7" s="689" t="s">
        <v>1875</v>
      </c>
      <c r="CG7" s="690"/>
      <c r="CH7" s="690"/>
      <c r="CI7" s="690"/>
      <c r="CJ7" s="690"/>
      <c r="CK7" s="162" t="s">
        <v>1876</v>
      </c>
      <c r="CL7" s="162" t="s">
        <v>1877</v>
      </c>
      <c r="CM7" s="162" t="s">
        <v>1878</v>
      </c>
      <c r="CN7" s="162" t="s">
        <v>1879</v>
      </c>
      <c r="CO7" s="691"/>
      <c r="CP7" s="691"/>
      <c r="CQ7" s="691"/>
      <c r="CR7" s="691"/>
      <c r="CS7" s="691"/>
      <c r="CT7" s="690"/>
      <c r="CU7" s="690"/>
      <c r="CV7" s="690"/>
      <c r="CW7" s="690"/>
      <c r="CX7" s="489" t="s">
        <v>1880</v>
      </c>
      <c r="CY7" s="489" t="s">
        <v>1881</v>
      </c>
      <c r="CZ7" s="490"/>
      <c r="DA7" s="489" t="s">
        <v>1882</v>
      </c>
      <c r="DB7" s="567" t="s">
        <v>1883</v>
      </c>
      <c r="DC7" s="664"/>
      <c r="DD7" s="664"/>
      <c r="DE7" s="544"/>
      <c r="DF7" s="544"/>
      <c r="DG7" s="544"/>
      <c r="DH7" s="544"/>
      <c r="DI7" s="544"/>
      <c r="DJ7" s="544"/>
      <c r="DK7" s="544"/>
      <c r="DL7" s="544"/>
      <c r="DM7" s="544"/>
      <c r="DN7" s="544"/>
      <c r="DO7" s="544"/>
      <c r="DP7" s="544"/>
    </row>
    <row r="8" spans="1:126">
      <c r="A8" s="665">
        <v>5</v>
      </c>
      <c r="B8" s="665"/>
      <c r="C8" s="665" t="s">
        <v>1887</v>
      </c>
      <c r="D8" s="692">
        <v>7004</v>
      </c>
      <c r="E8" s="668" t="s">
        <v>1854</v>
      </c>
      <c r="F8" s="692" t="s">
        <v>1856</v>
      </c>
      <c r="G8" s="692" t="s">
        <v>1855</v>
      </c>
      <c r="H8" s="669" t="s">
        <v>1858</v>
      </c>
      <c r="I8" s="692" t="s">
        <v>1857</v>
      </c>
      <c r="J8" s="670" t="s">
        <v>1859</v>
      </c>
      <c r="K8" s="670"/>
      <c r="L8" s="670" t="s">
        <v>1860</v>
      </c>
      <c r="M8" s="670"/>
      <c r="N8" s="670" t="s">
        <v>1861</v>
      </c>
      <c r="O8" s="672">
        <v>100383</v>
      </c>
      <c r="P8" s="673">
        <v>150</v>
      </c>
      <c r="Q8" s="673">
        <v>20</v>
      </c>
      <c r="R8" s="673">
        <v>25</v>
      </c>
      <c r="S8" s="673">
        <v>13</v>
      </c>
      <c r="T8" s="673"/>
      <c r="U8" s="673"/>
      <c r="V8" s="673"/>
      <c r="W8" s="673"/>
      <c r="X8" s="673"/>
      <c r="Y8" s="673"/>
      <c r="Z8" s="673"/>
      <c r="AA8" s="673"/>
      <c r="AB8" s="673"/>
      <c r="AC8" s="673"/>
      <c r="AD8" s="673"/>
      <c r="AE8" s="673"/>
      <c r="AF8" s="673"/>
      <c r="AG8" s="673"/>
      <c r="AH8" s="673"/>
      <c r="AI8" s="673"/>
      <c r="AJ8" s="673"/>
      <c r="AK8" s="673"/>
      <c r="AL8" s="673"/>
      <c r="AM8" s="673"/>
      <c r="AN8" s="673"/>
      <c r="AO8" s="673"/>
      <c r="AP8" s="675">
        <v>25</v>
      </c>
      <c r="AQ8" s="675" t="s">
        <v>1862</v>
      </c>
      <c r="AR8" s="676">
        <v>0.38300000000000001</v>
      </c>
      <c r="AS8" s="676" t="s">
        <v>1863</v>
      </c>
      <c r="AT8" s="677" t="s">
        <v>1864</v>
      </c>
      <c r="AU8" s="677"/>
      <c r="AV8" s="677"/>
      <c r="AW8" s="41" t="s">
        <v>215</v>
      </c>
      <c r="AX8" s="679" t="s">
        <v>216</v>
      </c>
      <c r="AY8" s="679" t="s">
        <v>217</v>
      </c>
      <c r="AZ8" s="679" t="s">
        <v>218</v>
      </c>
      <c r="BA8" s="86" t="s">
        <v>210</v>
      </c>
      <c r="BB8" s="152" t="s">
        <v>211</v>
      </c>
      <c r="BC8" s="152" t="s">
        <v>212</v>
      </c>
      <c r="BD8" s="152" t="s">
        <v>213</v>
      </c>
      <c r="BE8" s="680" t="s">
        <v>1854</v>
      </c>
      <c r="BF8" s="681" t="s">
        <v>1865</v>
      </c>
      <c r="BG8" s="681" t="s">
        <v>1866</v>
      </c>
      <c r="BH8" s="681" t="s">
        <v>1867</v>
      </c>
      <c r="BI8" s="19"/>
      <c r="BJ8" s="19"/>
      <c r="BK8" s="19"/>
      <c r="BL8" s="19"/>
      <c r="BM8" s="682" t="s">
        <v>215</v>
      </c>
      <c r="BN8" s="154" t="s">
        <v>216</v>
      </c>
      <c r="BO8" s="154" t="s">
        <v>217</v>
      </c>
      <c r="BP8" s="154" t="s">
        <v>218</v>
      </c>
      <c r="BQ8" s="683" t="s">
        <v>219</v>
      </c>
      <c r="BR8" s="683" t="s">
        <v>220</v>
      </c>
      <c r="BS8" s="683" t="s">
        <v>221</v>
      </c>
      <c r="BT8" s="683" t="s">
        <v>222</v>
      </c>
      <c r="BU8" s="155" t="s">
        <v>215</v>
      </c>
      <c r="BV8" s="154" t="s">
        <v>216</v>
      </c>
      <c r="BW8" s="154" t="s">
        <v>217</v>
      </c>
      <c r="BX8" s="154" t="s">
        <v>218</v>
      </c>
      <c r="BY8" s="693" t="s">
        <v>1868</v>
      </c>
      <c r="BZ8" s="686" t="s">
        <v>1869</v>
      </c>
      <c r="CA8" s="124" t="s">
        <v>1870</v>
      </c>
      <c r="CB8" s="124" t="s">
        <v>1871</v>
      </c>
      <c r="CC8" s="690" t="s">
        <v>1872</v>
      </c>
      <c r="CD8" s="688" t="s">
        <v>1873</v>
      </c>
      <c r="CE8" s="689" t="s">
        <v>1874</v>
      </c>
      <c r="CF8" s="689" t="s">
        <v>1875</v>
      </c>
      <c r="CG8" s="690"/>
      <c r="CH8" s="690"/>
      <c r="CI8" s="690"/>
      <c r="CJ8" s="690"/>
      <c r="CK8" s="162" t="s">
        <v>1876</v>
      </c>
      <c r="CL8" s="162" t="s">
        <v>1877</v>
      </c>
      <c r="CM8" s="162" t="s">
        <v>1878</v>
      </c>
      <c r="CN8" s="162" t="s">
        <v>1879</v>
      </c>
      <c r="CO8" s="691"/>
      <c r="CP8" s="691"/>
      <c r="CQ8" s="691"/>
      <c r="CR8" s="691"/>
      <c r="CS8" s="691"/>
      <c r="CT8" s="690"/>
      <c r="CU8" s="690"/>
      <c r="CV8" s="690"/>
      <c r="CW8" s="690"/>
      <c r="CX8" s="489" t="s">
        <v>1880</v>
      </c>
      <c r="CY8" s="489" t="s">
        <v>1881</v>
      </c>
      <c r="CZ8" s="490"/>
      <c r="DA8" s="489" t="s">
        <v>1882</v>
      </c>
      <c r="DB8" s="567" t="s">
        <v>1883</v>
      </c>
      <c r="DC8" s="664"/>
      <c r="DD8" s="664"/>
      <c r="DE8" s="544"/>
      <c r="DF8" s="544"/>
      <c r="DG8" s="544"/>
      <c r="DH8" s="544"/>
      <c r="DI8" s="544"/>
      <c r="DJ8" s="544"/>
      <c r="DK8" s="544"/>
      <c r="DL8" s="544"/>
      <c r="DM8" s="544"/>
      <c r="DN8" s="544"/>
      <c r="DO8" s="544"/>
      <c r="DP8" s="544"/>
    </row>
    <row r="9" spans="1:126">
      <c r="A9" s="665">
        <v>6</v>
      </c>
      <c r="B9" s="665"/>
      <c r="C9" s="665" t="s">
        <v>1888</v>
      </c>
      <c r="D9" s="692">
        <v>7004</v>
      </c>
      <c r="E9" s="668" t="s">
        <v>1854</v>
      </c>
      <c r="F9" s="692" t="s">
        <v>1856</v>
      </c>
      <c r="G9" s="692" t="s">
        <v>1855</v>
      </c>
      <c r="H9" s="669" t="s">
        <v>1858</v>
      </c>
      <c r="I9" s="692" t="s">
        <v>1857</v>
      </c>
      <c r="J9" s="670" t="s">
        <v>1859</v>
      </c>
      <c r="K9" s="670"/>
      <c r="L9" s="670" t="s">
        <v>1860</v>
      </c>
      <c r="M9" s="670"/>
      <c r="N9" s="670" t="s">
        <v>1861</v>
      </c>
      <c r="O9" s="672">
        <v>100384</v>
      </c>
      <c r="P9" s="673">
        <v>180</v>
      </c>
      <c r="Q9" s="673">
        <v>20</v>
      </c>
      <c r="R9" s="673">
        <v>25</v>
      </c>
      <c r="S9" s="673">
        <v>14</v>
      </c>
      <c r="T9" s="673"/>
      <c r="U9" s="673"/>
      <c r="V9" s="673"/>
      <c r="W9" s="673"/>
      <c r="X9" s="673"/>
      <c r="Y9" s="673"/>
      <c r="Z9" s="673"/>
      <c r="AA9" s="673"/>
      <c r="AB9" s="673"/>
      <c r="AC9" s="673"/>
      <c r="AD9" s="673"/>
      <c r="AE9" s="673"/>
      <c r="AF9" s="673"/>
      <c r="AG9" s="673"/>
      <c r="AH9" s="673"/>
      <c r="AI9" s="673"/>
      <c r="AJ9" s="673"/>
      <c r="AK9" s="673"/>
      <c r="AL9" s="673"/>
      <c r="AM9" s="673"/>
      <c r="AN9" s="673"/>
      <c r="AO9" s="673"/>
      <c r="AP9" s="675">
        <v>25</v>
      </c>
      <c r="AQ9" s="675" t="s">
        <v>1862</v>
      </c>
      <c r="AR9" s="676">
        <v>0.46</v>
      </c>
      <c r="AS9" s="676" t="s">
        <v>1863</v>
      </c>
      <c r="AT9" s="677" t="s">
        <v>1864</v>
      </c>
      <c r="AU9" s="677"/>
      <c r="AV9" s="677"/>
      <c r="AW9" s="41" t="s">
        <v>215</v>
      </c>
      <c r="AX9" s="679" t="s">
        <v>216</v>
      </c>
      <c r="AY9" s="679" t="s">
        <v>217</v>
      </c>
      <c r="AZ9" s="679" t="s">
        <v>218</v>
      </c>
      <c r="BA9" s="86" t="s">
        <v>210</v>
      </c>
      <c r="BB9" s="152" t="s">
        <v>211</v>
      </c>
      <c r="BC9" s="152" t="s">
        <v>212</v>
      </c>
      <c r="BD9" s="152" t="s">
        <v>213</v>
      </c>
      <c r="BE9" s="680" t="s">
        <v>1854</v>
      </c>
      <c r="BF9" s="681" t="s">
        <v>1865</v>
      </c>
      <c r="BG9" s="681" t="s">
        <v>1866</v>
      </c>
      <c r="BH9" s="681" t="s">
        <v>1867</v>
      </c>
      <c r="BI9" s="19"/>
      <c r="BJ9" s="19"/>
      <c r="BK9" s="19"/>
      <c r="BL9" s="19"/>
      <c r="BM9" s="682" t="s">
        <v>215</v>
      </c>
      <c r="BN9" s="154" t="s">
        <v>216</v>
      </c>
      <c r="BO9" s="154" t="s">
        <v>217</v>
      </c>
      <c r="BP9" s="154" t="s">
        <v>218</v>
      </c>
      <c r="BQ9" s="683" t="s">
        <v>219</v>
      </c>
      <c r="BR9" s="683" t="s">
        <v>220</v>
      </c>
      <c r="BS9" s="683" t="s">
        <v>221</v>
      </c>
      <c r="BT9" s="683" t="s">
        <v>222</v>
      </c>
      <c r="BU9" s="155" t="s">
        <v>215</v>
      </c>
      <c r="BV9" s="154" t="s">
        <v>216</v>
      </c>
      <c r="BW9" s="154" t="s">
        <v>217</v>
      </c>
      <c r="BX9" s="154" t="s">
        <v>218</v>
      </c>
      <c r="BY9" s="693" t="s">
        <v>1868</v>
      </c>
      <c r="BZ9" s="686" t="s">
        <v>1869</v>
      </c>
      <c r="CA9" s="124" t="s">
        <v>1870</v>
      </c>
      <c r="CB9" s="124" t="s">
        <v>1871</v>
      </c>
      <c r="CC9" s="690" t="s">
        <v>1872</v>
      </c>
      <c r="CD9" s="688" t="s">
        <v>1873</v>
      </c>
      <c r="CE9" s="689" t="s">
        <v>1874</v>
      </c>
      <c r="CF9" s="689" t="s">
        <v>1875</v>
      </c>
      <c r="CG9" s="690"/>
      <c r="CH9" s="690"/>
      <c r="CI9" s="690"/>
      <c r="CJ9" s="690"/>
      <c r="CK9" s="162" t="s">
        <v>1876</v>
      </c>
      <c r="CL9" s="162" t="s">
        <v>1877</v>
      </c>
      <c r="CM9" s="162" t="s">
        <v>1878</v>
      </c>
      <c r="CN9" s="162" t="s">
        <v>1879</v>
      </c>
      <c r="CO9" s="691"/>
      <c r="CP9" s="691"/>
      <c r="CQ9" s="691"/>
      <c r="CR9" s="691"/>
      <c r="CS9" s="691"/>
      <c r="CT9" s="690"/>
      <c r="CU9" s="690"/>
      <c r="CV9" s="690"/>
      <c r="CW9" s="690"/>
      <c r="CX9" s="489" t="s">
        <v>1880</v>
      </c>
      <c r="CY9" s="489" t="s">
        <v>1881</v>
      </c>
      <c r="CZ9" s="490"/>
      <c r="DA9" s="489" t="s">
        <v>1882</v>
      </c>
      <c r="DB9" s="567" t="s">
        <v>1883</v>
      </c>
      <c r="DC9" s="664"/>
      <c r="DD9" s="664"/>
      <c r="DE9" s="544"/>
      <c r="DF9" s="544"/>
      <c r="DG9" s="544"/>
      <c r="DH9" s="544"/>
      <c r="DI9" s="544"/>
      <c r="DJ9" s="544"/>
      <c r="DK9" s="544"/>
      <c r="DL9" s="544"/>
      <c r="DM9" s="544"/>
      <c r="DN9" s="544"/>
      <c r="DO9" s="544"/>
      <c r="DP9" s="544"/>
    </row>
    <row r="10" spans="1:126">
      <c r="A10" s="665">
        <v>7</v>
      </c>
      <c r="B10" s="665"/>
      <c r="C10" s="665" t="s">
        <v>1889</v>
      </c>
      <c r="D10" s="692">
        <v>7004</v>
      </c>
      <c r="E10" s="668" t="s">
        <v>1854</v>
      </c>
      <c r="F10" s="692" t="s">
        <v>1856</v>
      </c>
      <c r="G10" s="692" t="s">
        <v>1855</v>
      </c>
      <c r="H10" s="669" t="s">
        <v>1858</v>
      </c>
      <c r="I10" s="692" t="s">
        <v>1857</v>
      </c>
      <c r="J10" s="670" t="s">
        <v>1859</v>
      </c>
      <c r="K10" s="670"/>
      <c r="L10" s="670" t="s">
        <v>1860</v>
      </c>
      <c r="M10" s="670"/>
      <c r="N10" s="670" t="s">
        <v>1861</v>
      </c>
      <c r="O10" s="672">
        <v>100385</v>
      </c>
      <c r="P10" s="673">
        <v>200</v>
      </c>
      <c r="Q10" s="673">
        <v>23</v>
      </c>
      <c r="R10" s="674">
        <v>28.5</v>
      </c>
      <c r="S10" s="673">
        <v>16</v>
      </c>
      <c r="T10" s="673"/>
      <c r="U10" s="673"/>
      <c r="V10" s="673"/>
      <c r="W10" s="673"/>
      <c r="X10" s="673"/>
      <c r="Y10" s="673"/>
      <c r="Z10" s="673"/>
      <c r="AA10" s="673"/>
      <c r="AB10" s="673"/>
      <c r="AC10" s="673"/>
      <c r="AD10" s="673"/>
      <c r="AE10" s="673"/>
      <c r="AF10" s="673"/>
      <c r="AG10" s="673"/>
      <c r="AH10" s="673"/>
      <c r="AI10" s="673"/>
      <c r="AJ10" s="673"/>
      <c r="AK10" s="673"/>
      <c r="AL10" s="673"/>
      <c r="AM10" s="673"/>
      <c r="AN10" s="673"/>
      <c r="AO10" s="673"/>
      <c r="AP10" s="675">
        <v>25</v>
      </c>
      <c r="AQ10" s="675" t="s">
        <v>1862</v>
      </c>
      <c r="AR10" s="676">
        <v>0.68500000000000005</v>
      </c>
      <c r="AS10" s="676" t="s">
        <v>1863</v>
      </c>
      <c r="AT10" s="677" t="s">
        <v>1864</v>
      </c>
      <c r="AU10" s="677"/>
      <c r="AV10" s="677"/>
      <c r="AW10" s="41" t="s">
        <v>215</v>
      </c>
      <c r="AX10" s="679" t="s">
        <v>216</v>
      </c>
      <c r="AY10" s="679" t="s">
        <v>217</v>
      </c>
      <c r="AZ10" s="679" t="s">
        <v>218</v>
      </c>
      <c r="BA10" s="86" t="s">
        <v>210</v>
      </c>
      <c r="BB10" s="152" t="s">
        <v>211</v>
      </c>
      <c r="BC10" s="152" t="s">
        <v>212</v>
      </c>
      <c r="BD10" s="152" t="s">
        <v>213</v>
      </c>
      <c r="BE10" s="680" t="s">
        <v>1854</v>
      </c>
      <c r="BF10" s="681" t="s">
        <v>1865</v>
      </c>
      <c r="BG10" s="681" t="s">
        <v>1866</v>
      </c>
      <c r="BH10" s="681" t="s">
        <v>1867</v>
      </c>
      <c r="BI10" s="19"/>
      <c r="BJ10" s="19"/>
      <c r="BK10" s="19"/>
      <c r="BL10" s="19"/>
      <c r="BM10" s="682" t="s">
        <v>215</v>
      </c>
      <c r="BN10" s="154" t="s">
        <v>216</v>
      </c>
      <c r="BO10" s="154" t="s">
        <v>217</v>
      </c>
      <c r="BP10" s="154" t="s">
        <v>218</v>
      </c>
      <c r="BQ10" s="683" t="s">
        <v>219</v>
      </c>
      <c r="BR10" s="683" t="s">
        <v>220</v>
      </c>
      <c r="BS10" s="683" t="s">
        <v>221</v>
      </c>
      <c r="BT10" s="683" t="s">
        <v>222</v>
      </c>
      <c r="BU10" s="155" t="s">
        <v>215</v>
      </c>
      <c r="BV10" s="154" t="s">
        <v>216</v>
      </c>
      <c r="BW10" s="154" t="s">
        <v>217</v>
      </c>
      <c r="BX10" s="154" t="s">
        <v>218</v>
      </c>
      <c r="BY10" s="693" t="s">
        <v>1868</v>
      </c>
      <c r="BZ10" s="686" t="s">
        <v>1869</v>
      </c>
      <c r="CA10" s="124" t="s">
        <v>1870</v>
      </c>
      <c r="CB10" s="124" t="s">
        <v>1871</v>
      </c>
      <c r="CC10" s="690" t="s">
        <v>1872</v>
      </c>
      <c r="CD10" s="688" t="s">
        <v>1873</v>
      </c>
      <c r="CE10" s="689" t="s">
        <v>1874</v>
      </c>
      <c r="CF10" s="689" t="s">
        <v>1875</v>
      </c>
      <c r="CG10" s="690"/>
      <c r="CH10" s="690"/>
      <c r="CI10" s="690"/>
      <c r="CJ10" s="690"/>
      <c r="CK10" s="162" t="s">
        <v>1876</v>
      </c>
      <c r="CL10" s="162" t="s">
        <v>1877</v>
      </c>
      <c r="CM10" s="162" t="s">
        <v>1878</v>
      </c>
      <c r="CN10" s="162" t="s">
        <v>1879</v>
      </c>
      <c r="CO10" s="691"/>
      <c r="CP10" s="691"/>
      <c r="CQ10" s="691"/>
      <c r="CR10" s="691"/>
      <c r="CS10" s="691"/>
      <c r="CT10" s="690"/>
      <c r="CU10" s="690"/>
      <c r="CV10" s="690"/>
      <c r="CW10" s="690"/>
      <c r="CX10" s="489" t="s">
        <v>1880</v>
      </c>
      <c r="CY10" s="489" t="s">
        <v>1881</v>
      </c>
      <c r="CZ10" s="490"/>
      <c r="DA10" s="489" t="s">
        <v>1882</v>
      </c>
      <c r="DB10" s="567" t="s">
        <v>1883</v>
      </c>
      <c r="DC10" s="664"/>
      <c r="DD10" s="664"/>
      <c r="DE10" s="544"/>
      <c r="DF10" s="544"/>
      <c r="DG10" s="544"/>
      <c r="DH10" s="544"/>
      <c r="DI10" s="544"/>
      <c r="DJ10" s="544"/>
      <c r="DK10" s="544"/>
      <c r="DL10" s="544"/>
      <c r="DM10" s="544"/>
      <c r="DN10" s="544"/>
      <c r="DO10" s="544"/>
      <c r="DP10" s="544"/>
    </row>
    <row r="11" spans="1:126">
      <c r="A11" s="665">
        <v>8</v>
      </c>
      <c r="B11" s="665"/>
      <c r="C11" s="665"/>
      <c r="D11" s="692"/>
      <c r="E11" s="668"/>
      <c r="F11" s="692"/>
      <c r="G11" s="692"/>
      <c r="H11" s="692"/>
      <c r="I11" s="692"/>
      <c r="J11" s="670"/>
      <c r="K11" s="670"/>
      <c r="L11" s="670"/>
      <c r="M11" s="670"/>
      <c r="N11" s="670"/>
      <c r="O11" s="672"/>
      <c r="P11" s="673"/>
      <c r="Q11" s="673"/>
      <c r="R11" s="674"/>
      <c r="S11" s="673"/>
      <c r="T11" s="673"/>
      <c r="U11" s="673"/>
      <c r="V11" s="673"/>
      <c r="W11" s="673"/>
      <c r="X11" s="673"/>
      <c r="Y11" s="673"/>
      <c r="Z11" s="673"/>
      <c r="AA11" s="673"/>
      <c r="AB11" s="673"/>
      <c r="AC11" s="673"/>
      <c r="AD11" s="673"/>
      <c r="AE11" s="673"/>
      <c r="AF11" s="673"/>
      <c r="AG11" s="673"/>
      <c r="AH11" s="673"/>
      <c r="AI11" s="673"/>
      <c r="AJ11" s="673"/>
      <c r="AK11" s="673"/>
      <c r="AL11" s="673"/>
      <c r="AM11" s="673"/>
      <c r="AN11" s="673"/>
      <c r="AO11" s="673"/>
      <c r="AP11" s="675"/>
      <c r="AQ11" s="675"/>
      <c r="AR11" s="676"/>
      <c r="AS11" s="676"/>
      <c r="AT11" s="695"/>
      <c r="AU11" s="695"/>
      <c r="AV11" s="695"/>
      <c r="AW11" s="679"/>
      <c r="AX11" s="679"/>
      <c r="AY11" s="679"/>
      <c r="AZ11" s="679"/>
      <c r="BA11" s="696"/>
      <c r="BB11" s="697"/>
      <c r="BC11" s="697"/>
      <c r="BD11" s="697"/>
      <c r="BE11" s="680"/>
      <c r="BF11" s="681"/>
      <c r="BG11" s="681"/>
      <c r="BH11" s="681"/>
      <c r="BI11" s="19"/>
      <c r="BJ11" s="19"/>
      <c r="BK11" s="19"/>
      <c r="BL11" s="19"/>
      <c r="BM11" s="698"/>
      <c r="BN11" s="245"/>
      <c r="BO11" s="245"/>
      <c r="BP11" s="245"/>
      <c r="BQ11" s="694"/>
      <c r="BR11" s="699"/>
      <c r="BS11" s="699"/>
      <c r="BT11" s="700"/>
      <c r="BU11" s="154"/>
      <c r="BV11" s="154"/>
      <c r="BW11" s="154"/>
      <c r="BX11" s="154"/>
      <c r="BY11" s="693"/>
      <c r="BZ11" s="686"/>
      <c r="CA11" s="124"/>
      <c r="CB11" s="124"/>
      <c r="CC11" s="690"/>
      <c r="CD11" s="688"/>
      <c r="CE11" s="689"/>
      <c r="CF11" s="689"/>
      <c r="CG11" s="690"/>
      <c r="CH11" s="690"/>
      <c r="CI11" s="690"/>
      <c r="CJ11" s="690"/>
      <c r="CK11" s="162"/>
      <c r="CL11" s="162"/>
      <c r="CM11" s="162"/>
      <c r="CN11" s="162"/>
      <c r="CO11" s="691"/>
      <c r="CP11" s="691"/>
      <c r="CQ11" s="691"/>
      <c r="CR11" s="691"/>
      <c r="CS11" s="691"/>
      <c r="CT11" s="690"/>
      <c r="CU11" s="690"/>
      <c r="CV11" s="690"/>
      <c r="CW11" s="690"/>
      <c r="CX11" s="491"/>
      <c r="CY11" s="491"/>
      <c r="CZ11" s="490"/>
      <c r="DA11" s="491"/>
      <c r="DB11" s="701"/>
      <c r="DC11" s="664"/>
      <c r="DD11" s="664"/>
      <c r="DE11" s="702"/>
      <c r="DF11" s="702"/>
      <c r="DG11" s="702"/>
      <c r="DH11" s="702"/>
      <c r="DI11" s="702"/>
      <c r="DJ11" s="702"/>
      <c r="DK11" s="702"/>
      <c r="DL11" s="702"/>
      <c r="DM11" s="702"/>
      <c r="DN11" s="702"/>
      <c r="DO11" s="702"/>
      <c r="DP11" s="702"/>
    </row>
    <row r="12" spans="1:126">
      <c r="A12" s="665">
        <v>9</v>
      </c>
      <c r="B12" s="665"/>
      <c r="C12" s="703" t="s">
        <v>1890</v>
      </c>
      <c r="D12" s="692">
        <v>7005</v>
      </c>
      <c r="E12" s="704" t="s">
        <v>1854</v>
      </c>
      <c r="F12" s="692" t="s">
        <v>1892</v>
      </c>
      <c r="G12" s="692" t="s">
        <v>1891</v>
      </c>
      <c r="H12" s="692" t="s">
        <v>1894</v>
      </c>
      <c r="I12" s="692" t="s">
        <v>1893</v>
      </c>
      <c r="J12" s="670" t="s">
        <v>1895</v>
      </c>
      <c r="K12" s="670"/>
      <c r="L12" s="670" t="s">
        <v>1896</v>
      </c>
      <c r="M12" s="670"/>
      <c r="N12" s="670" t="s">
        <v>1861</v>
      </c>
      <c r="O12" s="672">
        <v>100390</v>
      </c>
      <c r="P12" s="673">
        <v>80</v>
      </c>
      <c r="Q12" s="673">
        <v>13</v>
      </c>
      <c r="R12" s="674">
        <v>15.5</v>
      </c>
      <c r="S12" s="673">
        <v>8</v>
      </c>
      <c r="T12" s="673"/>
      <c r="U12" s="673"/>
      <c r="V12" s="673"/>
      <c r="W12" s="673"/>
      <c r="X12" s="673"/>
      <c r="Y12" s="673"/>
      <c r="Z12" s="673"/>
      <c r="AA12" s="673"/>
      <c r="AB12" s="673"/>
      <c r="AC12" s="673"/>
      <c r="AD12" s="673"/>
      <c r="AE12" s="673"/>
      <c r="AF12" s="673"/>
      <c r="AG12" s="673"/>
      <c r="AH12" s="673"/>
      <c r="AI12" s="673"/>
      <c r="AJ12" s="673"/>
      <c r="AK12" s="673"/>
      <c r="AL12" s="673"/>
      <c r="AM12" s="673"/>
      <c r="AN12" s="673"/>
      <c r="AO12" s="673"/>
      <c r="AP12" s="675">
        <v>25</v>
      </c>
      <c r="AQ12" s="675" t="s">
        <v>1862</v>
      </c>
      <c r="AR12" s="676">
        <v>8.8999999999999996E-2</v>
      </c>
      <c r="AS12" s="676" t="s">
        <v>1863</v>
      </c>
      <c r="AT12" s="677" t="s">
        <v>1864</v>
      </c>
      <c r="AU12" s="677"/>
      <c r="AV12" s="677"/>
      <c r="AW12" s="41" t="s">
        <v>215</v>
      </c>
      <c r="AX12" s="679" t="s">
        <v>216</v>
      </c>
      <c r="AY12" s="679" t="s">
        <v>217</v>
      </c>
      <c r="AZ12" s="679" t="s">
        <v>218</v>
      </c>
      <c r="BA12" s="705" t="s">
        <v>210</v>
      </c>
      <c r="BB12" s="152" t="s">
        <v>211</v>
      </c>
      <c r="BC12" s="152" t="s">
        <v>212</v>
      </c>
      <c r="BD12" s="152" t="s">
        <v>213</v>
      </c>
      <c r="BE12" s="706" t="s">
        <v>1854</v>
      </c>
      <c r="BF12" s="681" t="s">
        <v>1865</v>
      </c>
      <c r="BG12" s="681" t="s">
        <v>1866</v>
      </c>
      <c r="BH12" s="681" t="s">
        <v>1867</v>
      </c>
      <c r="BI12" s="19"/>
      <c r="BJ12" s="19"/>
      <c r="BK12" s="19"/>
      <c r="BL12" s="19"/>
      <c r="BM12" s="682" t="s">
        <v>215</v>
      </c>
      <c r="BN12" s="154" t="s">
        <v>216</v>
      </c>
      <c r="BO12" s="154" t="s">
        <v>217</v>
      </c>
      <c r="BP12" s="154" t="s">
        <v>218</v>
      </c>
      <c r="BQ12" s="683" t="s">
        <v>219</v>
      </c>
      <c r="BR12" s="683" t="s">
        <v>220</v>
      </c>
      <c r="BS12" s="683" t="s">
        <v>221</v>
      </c>
      <c r="BT12" s="683" t="s">
        <v>222</v>
      </c>
      <c r="BU12" s="245" t="s">
        <v>323</v>
      </c>
      <c r="BV12" s="157" t="s">
        <v>324</v>
      </c>
      <c r="BW12" s="157" t="s">
        <v>323</v>
      </c>
      <c r="BX12" s="157" t="s">
        <v>325</v>
      </c>
      <c r="BY12" s="707" t="s">
        <v>1868</v>
      </c>
      <c r="BZ12" s="686" t="s">
        <v>1869</v>
      </c>
      <c r="CA12" s="124" t="s">
        <v>1870</v>
      </c>
      <c r="CB12" s="124" t="s">
        <v>1871</v>
      </c>
      <c r="CC12" s="690" t="s">
        <v>1872</v>
      </c>
      <c r="CD12" s="688" t="s">
        <v>1873</v>
      </c>
      <c r="CE12" s="689" t="s">
        <v>1874</v>
      </c>
      <c r="CF12" s="689" t="s">
        <v>1875</v>
      </c>
      <c r="CG12" s="708"/>
      <c r="CH12" s="690"/>
      <c r="CI12" s="690"/>
      <c r="CJ12" s="690"/>
      <c r="CK12" s="162" t="s">
        <v>1897</v>
      </c>
      <c r="CL12" s="162" t="s">
        <v>1898</v>
      </c>
      <c r="CM12" s="162" t="s">
        <v>1899</v>
      </c>
      <c r="CN12" s="162" t="s">
        <v>1900</v>
      </c>
      <c r="CO12" s="691"/>
      <c r="CP12" s="691"/>
      <c r="CQ12" s="691"/>
      <c r="CR12" s="691"/>
      <c r="CS12" s="691"/>
      <c r="CT12" s="708"/>
      <c r="CU12" s="690"/>
      <c r="CV12" s="690"/>
      <c r="CW12" s="690"/>
      <c r="CX12" s="489" t="s">
        <v>1901</v>
      </c>
      <c r="CY12" s="489" t="s">
        <v>1902</v>
      </c>
      <c r="CZ12" s="490"/>
      <c r="DA12" s="489" t="s">
        <v>1903</v>
      </c>
      <c r="DB12" s="567" t="s">
        <v>1883</v>
      </c>
      <c r="DC12" s="664"/>
      <c r="DD12" s="664"/>
      <c r="DE12" s="544"/>
      <c r="DF12" s="544"/>
      <c r="DG12" s="544"/>
      <c r="DH12" s="544"/>
      <c r="DI12" s="544"/>
      <c r="DJ12" s="544"/>
      <c r="DK12" s="544"/>
      <c r="DL12" s="544"/>
      <c r="DM12" s="544"/>
      <c r="DN12" s="544"/>
      <c r="DO12" s="544"/>
      <c r="DP12" s="544"/>
    </row>
    <row r="13" spans="1:126">
      <c r="A13" s="665">
        <v>10</v>
      </c>
      <c r="B13" s="665"/>
      <c r="C13" s="665" t="s">
        <v>1904</v>
      </c>
      <c r="D13" s="692">
        <v>7005</v>
      </c>
      <c r="E13" s="668" t="s">
        <v>1854</v>
      </c>
      <c r="F13" s="692" t="s">
        <v>1892</v>
      </c>
      <c r="G13" s="692" t="s">
        <v>1891</v>
      </c>
      <c r="H13" s="692" t="s">
        <v>1894</v>
      </c>
      <c r="I13" s="692" t="s">
        <v>1893</v>
      </c>
      <c r="J13" s="670" t="s">
        <v>1895</v>
      </c>
      <c r="K13" s="670"/>
      <c r="L13" s="670" t="s">
        <v>1896</v>
      </c>
      <c r="M13" s="670"/>
      <c r="N13" s="670" t="s">
        <v>1861</v>
      </c>
      <c r="O13" s="672">
        <v>100391</v>
      </c>
      <c r="P13" s="673">
        <v>100</v>
      </c>
      <c r="Q13" s="673">
        <v>16</v>
      </c>
      <c r="R13" s="673">
        <v>20</v>
      </c>
      <c r="S13" s="673">
        <v>10</v>
      </c>
      <c r="T13" s="673"/>
      <c r="U13" s="673"/>
      <c r="V13" s="673"/>
      <c r="W13" s="673"/>
      <c r="X13" s="673"/>
      <c r="Y13" s="673"/>
      <c r="Z13" s="673"/>
      <c r="AA13" s="673"/>
      <c r="AB13" s="673"/>
      <c r="AC13" s="673"/>
      <c r="AD13" s="673"/>
      <c r="AE13" s="673"/>
      <c r="AF13" s="673"/>
      <c r="AG13" s="673"/>
      <c r="AH13" s="673"/>
      <c r="AI13" s="673"/>
      <c r="AJ13" s="673"/>
      <c r="AK13" s="673"/>
      <c r="AL13" s="673"/>
      <c r="AM13" s="673"/>
      <c r="AN13" s="673"/>
      <c r="AO13" s="673"/>
      <c r="AP13" s="675">
        <v>25</v>
      </c>
      <c r="AQ13" s="675" t="s">
        <v>1862</v>
      </c>
      <c r="AR13" s="676">
        <v>0.16600000000000001</v>
      </c>
      <c r="AS13" s="676" t="s">
        <v>1863</v>
      </c>
      <c r="AT13" s="677" t="s">
        <v>1864</v>
      </c>
      <c r="AU13" s="677"/>
      <c r="AV13" s="677"/>
      <c r="AW13" s="41" t="s">
        <v>215</v>
      </c>
      <c r="AX13" s="679" t="s">
        <v>216</v>
      </c>
      <c r="AY13" s="679" t="s">
        <v>217</v>
      </c>
      <c r="AZ13" s="679" t="s">
        <v>218</v>
      </c>
      <c r="BA13" s="86" t="s">
        <v>210</v>
      </c>
      <c r="BB13" s="709" t="s">
        <v>211</v>
      </c>
      <c r="BC13" s="709" t="s">
        <v>212</v>
      </c>
      <c r="BD13" s="709" t="s">
        <v>213</v>
      </c>
      <c r="BE13" s="680" t="s">
        <v>1854</v>
      </c>
      <c r="BF13" s="681" t="s">
        <v>1865</v>
      </c>
      <c r="BG13" s="681" t="s">
        <v>1866</v>
      </c>
      <c r="BH13" s="681" t="s">
        <v>1867</v>
      </c>
      <c r="BI13" s="19"/>
      <c r="BJ13" s="19"/>
      <c r="BK13" s="19"/>
      <c r="BL13" s="19"/>
      <c r="BM13" s="682" t="s">
        <v>215</v>
      </c>
      <c r="BN13" s="154" t="s">
        <v>216</v>
      </c>
      <c r="BO13" s="154" t="s">
        <v>217</v>
      </c>
      <c r="BP13" s="154" t="s">
        <v>218</v>
      </c>
      <c r="BQ13" s="683" t="s">
        <v>219</v>
      </c>
      <c r="BR13" s="683" t="s">
        <v>220</v>
      </c>
      <c r="BS13" s="710" t="s">
        <v>221</v>
      </c>
      <c r="BT13" s="710" t="s">
        <v>222</v>
      </c>
      <c r="BU13" s="245" t="s">
        <v>323</v>
      </c>
      <c r="BV13" s="157" t="s">
        <v>324</v>
      </c>
      <c r="BW13" s="157" t="s">
        <v>323</v>
      </c>
      <c r="BX13" s="157" t="s">
        <v>325</v>
      </c>
      <c r="BY13" s="693" t="s">
        <v>1868</v>
      </c>
      <c r="BZ13" s="686" t="s">
        <v>1869</v>
      </c>
      <c r="CA13" s="124" t="s">
        <v>1870</v>
      </c>
      <c r="CB13" s="124" t="s">
        <v>1871</v>
      </c>
      <c r="CC13" s="690" t="s">
        <v>1872</v>
      </c>
      <c r="CD13" s="688" t="s">
        <v>1873</v>
      </c>
      <c r="CE13" s="689" t="s">
        <v>1874</v>
      </c>
      <c r="CF13" s="689" t="s">
        <v>1875</v>
      </c>
      <c r="CG13" s="690"/>
      <c r="CH13" s="690"/>
      <c r="CI13" s="690"/>
      <c r="CJ13" s="690"/>
      <c r="CK13" s="162" t="s">
        <v>1897</v>
      </c>
      <c r="CL13" s="162" t="s">
        <v>1898</v>
      </c>
      <c r="CM13" s="162" t="s">
        <v>1899</v>
      </c>
      <c r="CN13" s="162" t="s">
        <v>1900</v>
      </c>
      <c r="CO13" s="691"/>
      <c r="CP13" s="691"/>
      <c r="CQ13" s="691"/>
      <c r="CR13" s="691"/>
      <c r="CS13" s="691"/>
      <c r="CT13" s="690"/>
      <c r="CU13" s="690"/>
      <c r="CV13" s="690"/>
      <c r="CW13" s="690"/>
      <c r="CX13" s="489" t="s">
        <v>1901</v>
      </c>
      <c r="CY13" s="489" t="s">
        <v>1902</v>
      </c>
      <c r="CZ13" s="490"/>
      <c r="DA13" s="489" t="s">
        <v>1903</v>
      </c>
      <c r="DB13" s="567" t="s">
        <v>1883</v>
      </c>
      <c r="DC13" s="664"/>
      <c r="DD13" s="664"/>
      <c r="DE13" s="544"/>
      <c r="DF13" s="544"/>
      <c r="DG13" s="544"/>
      <c r="DH13" s="544"/>
      <c r="DI13" s="544"/>
      <c r="DJ13" s="544"/>
      <c r="DK13" s="544"/>
      <c r="DL13" s="544"/>
      <c r="DM13" s="544"/>
      <c r="DN13" s="544"/>
      <c r="DO13" s="544"/>
      <c r="DP13" s="544"/>
    </row>
    <row r="14" spans="1:126">
      <c r="A14" s="665">
        <v>11</v>
      </c>
      <c r="B14" s="665"/>
      <c r="C14" s="665" t="s">
        <v>1905</v>
      </c>
      <c r="D14" s="692">
        <v>7005</v>
      </c>
      <c r="E14" s="668" t="s">
        <v>1854</v>
      </c>
      <c r="F14" s="692" t="s">
        <v>1892</v>
      </c>
      <c r="G14" s="692" t="s">
        <v>1891</v>
      </c>
      <c r="H14" s="692" t="s">
        <v>1894</v>
      </c>
      <c r="I14" s="692" t="s">
        <v>1893</v>
      </c>
      <c r="J14" s="670" t="s">
        <v>1895</v>
      </c>
      <c r="K14" s="670"/>
      <c r="L14" s="670" t="s">
        <v>1896</v>
      </c>
      <c r="M14" s="670"/>
      <c r="N14" s="670" t="s">
        <v>1861</v>
      </c>
      <c r="O14" s="672">
        <v>100392</v>
      </c>
      <c r="P14" s="673">
        <v>120</v>
      </c>
      <c r="Q14" s="673">
        <v>16</v>
      </c>
      <c r="R14" s="673">
        <v>20</v>
      </c>
      <c r="S14" s="673">
        <v>11</v>
      </c>
      <c r="T14" s="673"/>
      <c r="U14" s="673"/>
      <c r="V14" s="673"/>
      <c r="W14" s="673"/>
      <c r="X14" s="673"/>
      <c r="Y14" s="673"/>
      <c r="Z14" s="673"/>
      <c r="AA14" s="673"/>
      <c r="AB14" s="673"/>
      <c r="AC14" s="673"/>
      <c r="AD14" s="673"/>
      <c r="AE14" s="673"/>
      <c r="AF14" s="673"/>
      <c r="AG14" s="673"/>
      <c r="AH14" s="673"/>
      <c r="AI14" s="673"/>
      <c r="AJ14" s="673"/>
      <c r="AK14" s="673"/>
      <c r="AL14" s="673"/>
      <c r="AM14" s="673"/>
      <c r="AN14" s="673"/>
      <c r="AO14" s="673"/>
      <c r="AP14" s="675">
        <v>25</v>
      </c>
      <c r="AQ14" s="675" t="s">
        <v>1862</v>
      </c>
      <c r="AR14" s="676">
        <v>0.19500000000000001</v>
      </c>
      <c r="AS14" s="676" t="s">
        <v>1863</v>
      </c>
      <c r="AT14" s="677" t="s">
        <v>1864</v>
      </c>
      <c r="AU14" s="677"/>
      <c r="AV14" s="677"/>
      <c r="AW14" s="41" t="s">
        <v>215</v>
      </c>
      <c r="AX14" s="679" t="s">
        <v>216</v>
      </c>
      <c r="AY14" s="679" t="s">
        <v>217</v>
      </c>
      <c r="AZ14" s="679" t="s">
        <v>218</v>
      </c>
      <c r="BA14" s="86" t="s">
        <v>210</v>
      </c>
      <c r="BB14" s="86" t="s">
        <v>211</v>
      </c>
      <c r="BC14" s="86" t="s">
        <v>212</v>
      </c>
      <c r="BD14" s="86" t="s">
        <v>213</v>
      </c>
      <c r="BE14" s="680" t="s">
        <v>1854</v>
      </c>
      <c r="BF14" s="681" t="s">
        <v>1865</v>
      </c>
      <c r="BG14" s="681" t="s">
        <v>1866</v>
      </c>
      <c r="BH14" s="681" t="s">
        <v>1867</v>
      </c>
      <c r="BI14" s="19"/>
      <c r="BJ14" s="19"/>
      <c r="BK14" s="19"/>
      <c r="BL14" s="19"/>
      <c r="BM14" s="682" t="s">
        <v>215</v>
      </c>
      <c r="BN14" s="154" t="s">
        <v>216</v>
      </c>
      <c r="BO14" s="154" t="s">
        <v>217</v>
      </c>
      <c r="BP14" s="154" t="s">
        <v>218</v>
      </c>
      <c r="BQ14" s="683" t="s">
        <v>219</v>
      </c>
      <c r="BR14" s="683" t="s">
        <v>220</v>
      </c>
      <c r="BS14" s="49" t="s">
        <v>221</v>
      </c>
      <c r="BT14" s="49" t="s">
        <v>222</v>
      </c>
      <c r="BU14" s="245" t="s">
        <v>323</v>
      </c>
      <c r="BV14" s="157" t="s">
        <v>324</v>
      </c>
      <c r="BW14" s="157" t="s">
        <v>323</v>
      </c>
      <c r="BX14" s="157" t="s">
        <v>325</v>
      </c>
      <c r="BY14" s="693" t="s">
        <v>1868</v>
      </c>
      <c r="BZ14" s="686" t="s">
        <v>1869</v>
      </c>
      <c r="CA14" s="124" t="s">
        <v>1870</v>
      </c>
      <c r="CB14" s="124" t="s">
        <v>1871</v>
      </c>
      <c r="CC14" s="690" t="s">
        <v>1872</v>
      </c>
      <c r="CD14" s="688" t="s">
        <v>1873</v>
      </c>
      <c r="CE14" s="689" t="s">
        <v>1874</v>
      </c>
      <c r="CF14" s="689" t="s">
        <v>1875</v>
      </c>
      <c r="CG14" s="690"/>
      <c r="CH14" s="690"/>
      <c r="CI14" s="690"/>
      <c r="CJ14" s="690"/>
      <c r="CK14" s="162" t="s">
        <v>1897</v>
      </c>
      <c r="CL14" s="162" t="s">
        <v>1898</v>
      </c>
      <c r="CM14" s="162" t="s">
        <v>1899</v>
      </c>
      <c r="CN14" s="162" t="s">
        <v>1900</v>
      </c>
      <c r="CO14" s="691"/>
      <c r="CP14" s="691"/>
      <c r="CQ14" s="691"/>
      <c r="CR14" s="691"/>
      <c r="CS14" s="691"/>
      <c r="CT14" s="690"/>
      <c r="CU14" s="690"/>
      <c r="CV14" s="690"/>
      <c r="CW14" s="690"/>
      <c r="CX14" s="489" t="s">
        <v>1901</v>
      </c>
      <c r="CY14" s="489" t="s">
        <v>1902</v>
      </c>
      <c r="CZ14" s="490"/>
      <c r="DA14" s="489" t="s">
        <v>1903</v>
      </c>
      <c r="DB14" s="567" t="s">
        <v>1883</v>
      </c>
      <c r="DC14" s="664"/>
      <c r="DD14" s="664"/>
      <c r="DE14" s="544"/>
      <c r="DF14" s="544"/>
      <c r="DG14" s="544"/>
      <c r="DH14" s="544"/>
      <c r="DI14" s="544"/>
      <c r="DJ14" s="544"/>
      <c r="DK14" s="544"/>
      <c r="DL14" s="544"/>
      <c r="DM14" s="544"/>
      <c r="DN14" s="544"/>
      <c r="DO14" s="544"/>
      <c r="DP14" s="544"/>
    </row>
    <row r="15" spans="1:126">
      <c r="A15" s="665">
        <v>12</v>
      </c>
      <c r="B15" s="665"/>
      <c r="C15" s="665" t="s">
        <v>1906</v>
      </c>
      <c r="D15" s="692">
        <v>7005</v>
      </c>
      <c r="E15" s="668" t="s">
        <v>1854</v>
      </c>
      <c r="F15" s="692" t="s">
        <v>1892</v>
      </c>
      <c r="G15" s="692" t="s">
        <v>1891</v>
      </c>
      <c r="H15" s="692" t="s">
        <v>1894</v>
      </c>
      <c r="I15" s="692" t="s">
        <v>1893</v>
      </c>
      <c r="J15" s="670" t="s">
        <v>1895</v>
      </c>
      <c r="K15" s="670"/>
      <c r="L15" s="670" t="s">
        <v>1896</v>
      </c>
      <c r="M15" s="670"/>
      <c r="N15" s="670" t="s">
        <v>1861</v>
      </c>
      <c r="O15" s="672">
        <v>100393</v>
      </c>
      <c r="P15" s="673">
        <v>135</v>
      </c>
      <c r="Q15" s="673">
        <v>18</v>
      </c>
      <c r="R15" s="673">
        <v>22</v>
      </c>
      <c r="S15" s="673">
        <v>12</v>
      </c>
      <c r="T15" s="673"/>
      <c r="U15" s="673"/>
      <c r="V15" s="673"/>
      <c r="W15" s="673"/>
      <c r="X15" s="673"/>
      <c r="Y15" s="673"/>
      <c r="Z15" s="673"/>
      <c r="AA15" s="673"/>
      <c r="AB15" s="673"/>
      <c r="AC15" s="673"/>
      <c r="AD15" s="673"/>
      <c r="AE15" s="673"/>
      <c r="AF15" s="673"/>
      <c r="AG15" s="673"/>
      <c r="AH15" s="673"/>
      <c r="AI15" s="673"/>
      <c r="AJ15" s="673"/>
      <c r="AK15" s="673"/>
      <c r="AL15" s="673"/>
      <c r="AM15" s="673"/>
      <c r="AN15" s="673"/>
      <c r="AO15" s="673"/>
      <c r="AP15" s="675">
        <v>25</v>
      </c>
      <c r="AQ15" s="675" t="s">
        <v>1862</v>
      </c>
      <c r="AR15" s="676">
        <v>0.27600000000000002</v>
      </c>
      <c r="AS15" s="676" t="s">
        <v>1863</v>
      </c>
      <c r="AT15" s="677" t="s">
        <v>1864</v>
      </c>
      <c r="AU15" s="677"/>
      <c r="AV15" s="677"/>
      <c r="AW15" s="41" t="s">
        <v>215</v>
      </c>
      <c r="AX15" s="679" t="s">
        <v>216</v>
      </c>
      <c r="AY15" s="679" t="s">
        <v>217</v>
      </c>
      <c r="AZ15" s="679" t="s">
        <v>218</v>
      </c>
      <c r="BA15" s="86" t="s">
        <v>210</v>
      </c>
      <c r="BB15" s="86" t="s">
        <v>211</v>
      </c>
      <c r="BC15" s="86" t="s">
        <v>212</v>
      </c>
      <c r="BD15" s="86" t="s">
        <v>213</v>
      </c>
      <c r="BE15" s="680" t="s">
        <v>1854</v>
      </c>
      <c r="BF15" s="681" t="s">
        <v>1865</v>
      </c>
      <c r="BG15" s="681" t="s">
        <v>1866</v>
      </c>
      <c r="BH15" s="681" t="s">
        <v>1867</v>
      </c>
      <c r="BI15" s="19"/>
      <c r="BJ15" s="19"/>
      <c r="BK15" s="19"/>
      <c r="BL15" s="19"/>
      <c r="BM15" s="682" t="s">
        <v>215</v>
      </c>
      <c r="BN15" s="154" t="s">
        <v>216</v>
      </c>
      <c r="BO15" s="154" t="s">
        <v>217</v>
      </c>
      <c r="BP15" s="154" t="s">
        <v>218</v>
      </c>
      <c r="BQ15" s="683" t="s">
        <v>219</v>
      </c>
      <c r="BR15" s="683" t="s">
        <v>220</v>
      </c>
      <c r="BS15" s="49" t="s">
        <v>221</v>
      </c>
      <c r="BT15" s="49" t="s">
        <v>222</v>
      </c>
      <c r="BU15" s="245" t="s">
        <v>323</v>
      </c>
      <c r="BV15" s="157" t="s">
        <v>324</v>
      </c>
      <c r="BW15" s="157" t="s">
        <v>323</v>
      </c>
      <c r="BX15" s="157" t="s">
        <v>325</v>
      </c>
      <c r="BY15" s="693" t="s">
        <v>1868</v>
      </c>
      <c r="BZ15" s="686" t="s">
        <v>1869</v>
      </c>
      <c r="CA15" s="124" t="s">
        <v>1870</v>
      </c>
      <c r="CB15" s="124" t="s">
        <v>1871</v>
      </c>
      <c r="CC15" s="690" t="s">
        <v>1872</v>
      </c>
      <c r="CD15" s="688" t="s">
        <v>1873</v>
      </c>
      <c r="CE15" s="689" t="s">
        <v>1874</v>
      </c>
      <c r="CF15" s="689" t="s">
        <v>1875</v>
      </c>
      <c r="CG15" s="690"/>
      <c r="CH15" s="690"/>
      <c r="CI15" s="690"/>
      <c r="CJ15" s="690"/>
      <c r="CK15" s="162" t="s">
        <v>1897</v>
      </c>
      <c r="CL15" s="162" t="s">
        <v>1898</v>
      </c>
      <c r="CM15" s="162" t="s">
        <v>1899</v>
      </c>
      <c r="CN15" s="162" t="s">
        <v>1900</v>
      </c>
      <c r="CO15" s="691"/>
      <c r="CP15" s="691"/>
      <c r="CQ15" s="691"/>
      <c r="CR15" s="691"/>
      <c r="CS15" s="691"/>
      <c r="CT15" s="690"/>
      <c r="CU15" s="690"/>
      <c r="CV15" s="690"/>
      <c r="CW15" s="690"/>
      <c r="CX15" s="489" t="s">
        <v>1901</v>
      </c>
      <c r="CY15" s="489" t="s">
        <v>1902</v>
      </c>
      <c r="CZ15" s="489"/>
      <c r="DA15" s="489" t="s">
        <v>1903</v>
      </c>
      <c r="DB15" s="567" t="s">
        <v>1883</v>
      </c>
      <c r="DC15" s="664"/>
      <c r="DD15" s="664"/>
      <c r="DE15" s="544"/>
      <c r="DF15" s="544"/>
      <c r="DG15" s="544"/>
      <c r="DH15" s="544"/>
      <c r="DI15" s="544"/>
      <c r="DJ15" s="544"/>
      <c r="DK15" s="544"/>
      <c r="DL15" s="544"/>
      <c r="DM15" s="544"/>
      <c r="DN15" s="544"/>
      <c r="DO15" s="544"/>
      <c r="DP15" s="544"/>
    </row>
    <row r="16" spans="1:126">
      <c r="A16" s="665">
        <v>13</v>
      </c>
      <c r="B16" s="665"/>
      <c r="C16" s="665" t="s">
        <v>1907</v>
      </c>
      <c r="D16" s="692">
        <v>7005</v>
      </c>
      <c r="E16" s="668" t="s">
        <v>1854</v>
      </c>
      <c r="F16" s="692" t="s">
        <v>1892</v>
      </c>
      <c r="G16" s="692" t="s">
        <v>1891</v>
      </c>
      <c r="H16" s="692" t="s">
        <v>1894</v>
      </c>
      <c r="I16" s="692" t="s">
        <v>1893</v>
      </c>
      <c r="J16" s="670" t="s">
        <v>1895</v>
      </c>
      <c r="K16" s="670"/>
      <c r="L16" s="670" t="s">
        <v>1896</v>
      </c>
      <c r="M16" s="670"/>
      <c r="N16" s="670" t="s">
        <v>1861</v>
      </c>
      <c r="O16" s="672">
        <v>100394</v>
      </c>
      <c r="P16" s="673">
        <v>150</v>
      </c>
      <c r="Q16" s="673">
        <v>20</v>
      </c>
      <c r="R16" s="673">
        <v>25</v>
      </c>
      <c r="S16" s="673">
        <v>13</v>
      </c>
      <c r="T16" s="673"/>
      <c r="U16" s="673"/>
      <c r="V16" s="673"/>
      <c r="W16" s="673"/>
      <c r="X16" s="673"/>
      <c r="Y16" s="673"/>
      <c r="Z16" s="673"/>
      <c r="AA16" s="673"/>
      <c r="AB16" s="673"/>
      <c r="AC16" s="673"/>
      <c r="AD16" s="673"/>
      <c r="AE16" s="673"/>
      <c r="AF16" s="673"/>
      <c r="AG16" s="673"/>
      <c r="AH16" s="673"/>
      <c r="AI16" s="673"/>
      <c r="AJ16" s="673"/>
      <c r="AK16" s="673"/>
      <c r="AL16" s="673"/>
      <c r="AM16" s="673"/>
      <c r="AN16" s="673"/>
      <c r="AO16" s="673"/>
      <c r="AP16" s="675">
        <v>25</v>
      </c>
      <c r="AQ16" s="675" t="s">
        <v>1862</v>
      </c>
      <c r="AR16" s="676">
        <v>0.38900000000000001</v>
      </c>
      <c r="AS16" s="676" t="s">
        <v>1863</v>
      </c>
      <c r="AT16" s="677" t="s">
        <v>1864</v>
      </c>
      <c r="AU16" s="677"/>
      <c r="AV16" s="677"/>
      <c r="AW16" s="41" t="s">
        <v>215</v>
      </c>
      <c r="AX16" s="679" t="s">
        <v>216</v>
      </c>
      <c r="AY16" s="679" t="s">
        <v>217</v>
      </c>
      <c r="AZ16" s="679" t="s">
        <v>218</v>
      </c>
      <c r="BA16" s="86" t="s">
        <v>210</v>
      </c>
      <c r="BB16" s="86" t="s">
        <v>211</v>
      </c>
      <c r="BC16" s="86" t="s">
        <v>212</v>
      </c>
      <c r="BD16" s="86" t="s">
        <v>213</v>
      </c>
      <c r="BE16" s="680" t="s">
        <v>1854</v>
      </c>
      <c r="BF16" s="681" t="s">
        <v>1865</v>
      </c>
      <c r="BG16" s="681" t="s">
        <v>1866</v>
      </c>
      <c r="BH16" s="681" t="s">
        <v>1867</v>
      </c>
      <c r="BI16" s="19"/>
      <c r="BJ16" s="19"/>
      <c r="BK16" s="19"/>
      <c r="BL16" s="19"/>
      <c r="BM16" s="682" t="s">
        <v>215</v>
      </c>
      <c r="BN16" s="154" t="s">
        <v>216</v>
      </c>
      <c r="BO16" s="154" t="s">
        <v>217</v>
      </c>
      <c r="BP16" s="154" t="s">
        <v>218</v>
      </c>
      <c r="BQ16" s="683" t="s">
        <v>219</v>
      </c>
      <c r="BR16" s="683" t="s">
        <v>220</v>
      </c>
      <c r="BS16" s="49" t="s">
        <v>221</v>
      </c>
      <c r="BT16" s="49" t="s">
        <v>222</v>
      </c>
      <c r="BU16" s="245" t="s">
        <v>323</v>
      </c>
      <c r="BV16" s="157" t="s">
        <v>324</v>
      </c>
      <c r="BW16" s="157" t="s">
        <v>323</v>
      </c>
      <c r="BX16" s="157" t="s">
        <v>325</v>
      </c>
      <c r="BY16" s="693" t="s">
        <v>1868</v>
      </c>
      <c r="BZ16" s="686" t="s">
        <v>1869</v>
      </c>
      <c r="CA16" s="124" t="s">
        <v>1870</v>
      </c>
      <c r="CB16" s="124" t="s">
        <v>1871</v>
      </c>
      <c r="CC16" s="690" t="s">
        <v>1872</v>
      </c>
      <c r="CD16" s="688" t="s">
        <v>1873</v>
      </c>
      <c r="CE16" s="689" t="s">
        <v>1874</v>
      </c>
      <c r="CF16" s="689" t="s">
        <v>1875</v>
      </c>
      <c r="CG16" s="690"/>
      <c r="CH16" s="690"/>
      <c r="CI16" s="690"/>
      <c r="CJ16" s="690"/>
      <c r="CK16" s="162" t="s">
        <v>1897</v>
      </c>
      <c r="CL16" s="162" t="s">
        <v>1898</v>
      </c>
      <c r="CM16" s="162" t="s">
        <v>1899</v>
      </c>
      <c r="CN16" s="162" t="s">
        <v>1900</v>
      </c>
      <c r="CO16" s="691"/>
      <c r="CP16" s="691"/>
      <c r="CQ16" s="691"/>
      <c r="CR16" s="691"/>
      <c r="CS16" s="691"/>
      <c r="CT16" s="690"/>
      <c r="CU16" s="690"/>
      <c r="CV16" s="690"/>
      <c r="CW16" s="690"/>
      <c r="CX16" s="489" t="s">
        <v>1901</v>
      </c>
      <c r="CY16" s="489" t="s">
        <v>1902</v>
      </c>
      <c r="CZ16" s="489"/>
      <c r="DA16" s="489" t="s">
        <v>1903</v>
      </c>
      <c r="DB16" s="567" t="s">
        <v>1883</v>
      </c>
      <c r="DC16" s="664"/>
      <c r="DD16" s="664"/>
      <c r="DE16" s="544"/>
      <c r="DF16" s="544"/>
      <c r="DG16" s="544"/>
      <c r="DH16" s="544"/>
      <c r="DI16" s="544"/>
      <c r="DJ16" s="544"/>
      <c r="DK16" s="544"/>
      <c r="DL16" s="544"/>
      <c r="DM16" s="544"/>
      <c r="DN16" s="544"/>
      <c r="DO16" s="544"/>
      <c r="DP16" s="544"/>
    </row>
    <row r="17" spans="1:120">
      <c r="A17" s="665">
        <v>14</v>
      </c>
      <c r="B17" s="665"/>
      <c r="C17" s="665" t="s">
        <v>1908</v>
      </c>
      <c r="D17" s="692">
        <v>7005</v>
      </c>
      <c r="E17" s="668" t="s">
        <v>1854</v>
      </c>
      <c r="F17" s="692" t="s">
        <v>1892</v>
      </c>
      <c r="G17" s="692" t="s">
        <v>1891</v>
      </c>
      <c r="H17" s="692" t="s">
        <v>1894</v>
      </c>
      <c r="I17" s="692" t="s">
        <v>1893</v>
      </c>
      <c r="J17" s="670" t="s">
        <v>1895</v>
      </c>
      <c r="K17" s="670"/>
      <c r="L17" s="670" t="s">
        <v>1896</v>
      </c>
      <c r="M17" s="670"/>
      <c r="N17" s="670" t="s">
        <v>1861</v>
      </c>
      <c r="O17" s="672">
        <v>100395</v>
      </c>
      <c r="P17" s="673">
        <v>180</v>
      </c>
      <c r="Q17" s="673">
        <v>20</v>
      </c>
      <c r="R17" s="673">
        <v>25</v>
      </c>
      <c r="S17" s="673">
        <v>14</v>
      </c>
      <c r="T17" s="673"/>
      <c r="U17" s="673"/>
      <c r="V17" s="673"/>
      <c r="W17" s="673"/>
      <c r="X17" s="673"/>
      <c r="Y17" s="673"/>
      <c r="Z17" s="673"/>
      <c r="AA17" s="673"/>
      <c r="AB17" s="673"/>
      <c r="AC17" s="673"/>
      <c r="AD17" s="673"/>
      <c r="AE17" s="673"/>
      <c r="AF17" s="673"/>
      <c r="AG17" s="673"/>
      <c r="AH17" s="673"/>
      <c r="AI17" s="673"/>
      <c r="AJ17" s="673"/>
      <c r="AK17" s="673"/>
      <c r="AL17" s="673"/>
      <c r="AM17" s="673"/>
      <c r="AN17" s="673"/>
      <c r="AO17" s="673"/>
      <c r="AP17" s="675">
        <v>25</v>
      </c>
      <c r="AQ17" s="675" t="s">
        <v>1862</v>
      </c>
      <c r="AR17" s="676">
        <v>0.46600000000000003</v>
      </c>
      <c r="AS17" s="676" t="s">
        <v>1863</v>
      </c>
      <c r="AT17" s="677" t="s">
        <v>1864</v>
      </c>
      <c r="AU17" s="677"/>
      <c r="AV17" s="677"/>
      <c r="AW17" s="41" t="s">
        <v>215</v>
      </c>
      <c r="AX17" s="679" t="s">
        <v>216</v>
      </c>
      <c r="AY17" s="679" t="s">
        <v>217</v>
      </c>
      <c r="AZ17" s="679" t="s">
        <v>218</v>
      </c>
      <c r="BA17" s="86" t="s">
        <v>210</v>
      </c>
      <c r="BB17" s="86" t="s">
        <v>211</v>
      </c>
      <c r="BC17" s="86" t="s">
        <v>212</v>
      </c>
      <c r="BD17" s="86" t="s">
        <v>213</v>
      </c>
      <c r="BE17" s="680" t="s">
        <v>1854</v>
      </c>
      <c r="BF17" s="681" t="s">
        <v>1865</v>
      </c>
      <c r="BG17" s="681" t="s">
        <v>1866</v>
      </c>
      <c r="BH17" s="681" t="s">
        <v>1867</v>
      </c>
      <c r="BI17" s="19"/>
      <c r="BJ17" s="19"/>
      <c r="BK17" s="19"/>
      <c r="BL17" s="19"/>
      <c r="BM17" s="682" t="s">
        <v>215</v>
      </c>
      <c r="BN17" s="154" t="s">
        <v>216</v>
      </c>
      <c r="BO17" s="154" t="s">
        <v>217</v>
      </c>
      <c r="BP17" s="154" t="s">
        <v>218</v>
      </c>
      <c r="BQ17" s="683" t="s">
        <v>219</v>
      </c>
      <c r="BR17" s="683" t="s">
        <v>220</v>
      </c>
      <c r="BS17" s="49" t="s">
        <v>221</v>
      </c>
      <c r="BT17" s="49" t="s">
        <v>222</v>
      </c>
      <c r="BU17" s="245" t="s">
        <v>323</v>
      </c>
      <c r="BV17" s="157" t="s">
        <v>324</v>
      </c>
      <c r="BW17" s="157" t="s">
        <v>323</v>
      </c>
      <c r="BX17" s="157" t="s">
        <v>325</v>
      </c>
      <c r="BY17" s="693" t="s">
        <v>1868</v>
      </c>
      <c r="BZ17" s="686" t="s">
        <v>1869</v>
      </c>
      <c r="CA17" s="124" t="s">
        <v>1870</v>
      </c>
      <c r="CB17" s="124" t="s">
        <v>1871</v>
      </c>
      <c r="CC17" s="690" t="s">
        <v>1872</v>
      </c>
      <c r="CD17" s="688" t="s">
        <v>1873</v>
      </c>
      <c r="CE17" s="689" t="s">
        <v>1874</v>
      </c>
      <c r="CF17" s="689" t="s">
        <v>1875</v>
      </c>
      <c r="CG17" s="690"/>
      <c r="CH17" s="690"/>
      <c r="CI17" s="690"/>
      <c r="CJ17" s="690"/>
      <c r="CK17" s="162" t="s">
        <v>1897</v>
      </c>
      <c r="CL17" s="162" t="s">
        <v>1898</v>
      </c>
      <c r="CM17" s="162" t="s">
        <v>1899</v>
      </c>
      <c r="CN17" s="162" t="s">
        <v>1900</v>
      </c>
      <c r="CO17" s="691"/>
      <c r="CP17" s="691"/>
      <c r="CQ17" s="691"/>
      <c r="CR17" s="691"/>
      <c r="CS17" s="691"/>
      <c r="CT17" s="690"/>
      <c r="CU17" s="690"/>
      <c r="CV17" s="690"/>
      <c r="CW17" s="690"/>
      <c r="CX17" s="489" t="s">
        <v>1901</v>
      </c>
      <c r="CY17" s="489" t="s">
        <v>1902</v>
      </c>
      <c r="CZ17" s="489"/>
      <c r="DA17" s="489" t="s">
        <v>1903</v>
      </c>
      <c r="DB17" s="567" t="s">
        <v>1883</v>
      </c>
      <c r="DC17" s="664"/>
      <c r="DD17" s="664"/>
      <c r="DE17" s="544"/>
      <c r="DF17" s="544"/>
      <c r="DG17" s="544"/>
      <c r="DH17" s="544"/>
      <c r="DI17" s="544"/>
      <c r="DJ17" s="544"/>
      <c r="DK17" s="544"/>
      <c r="DL17" s="544"/>
      <c r="DM17" s="544"/>
      <c r="DN17" s="544"/>
      <c r="DO17" s="544"/>
      <c r="DP17" s="544"/>
    </row>
    <row r="18" spans="1:120">
      <c r="A18" s="665">
        <v>15</v>
      </c>
      <c r="B18" s="665"/>
      <c r="C18" s="665" t="s">
        <v>1909</v>
      </c>
      <c r="D18" s="692">
        <v>7005</v>
      </c>
      <c r="E18" s="668" t="s">
        <v>1854</v>
      </c>
      <c r="F18" s="692" t="s">
        <v>1892</v>
      </c>
      <c r="G18" s="692" t="s">
        <v>1891</v>
      </c>
      <c r="H18" s="692" t="s">
        <v>1894</v>
      </c>
      <c r="I18" s="692" t="s">
        <v>1893</v>
      </c>
      <c r="J18" s="670" t="s">
        <v>1895</v>
      </c>
      <c r="K18" s="670"/>
      <c r="L18" s="670" t="s">
        <v>1896</v>
      </c>
      <c r="M18" s="670"/>
      <c r="N18" s="670" t="s">
        <v>1861</v>
      </c>
      <c r="O18" s="672">
        <v>100396</v>
      </c>
      <c r="P18" s="673">
        <v>200</v>
      </c>
      <c r="Q18" s="673">
        <v>23</v>
      </c>
      <c r="R18" s="674">
        <v>28.5</v>
      </c>
      <c r="S18" s="673">
        <v>16</v>
      </c>
      <c r="T18" s="673"/>
      <c r="U18" s="673"/>
      <c r="V18" s="673"/>
      <c r="W18" s="673"/>
      <c r="X18" s="673"/>
      <c r="Y18" s="673"/>
      <c r="Z18" s="673"/>
      <c r="AA18" s="673"/>
      <c r="AB18" s="673"/>
      <c r="AC18" s="673"/>
      <c r="AD18" s="673"/>
      <c r="AE18" s="673"/>
      <c r="AF18" s="673"/>
      <c r="AG18" s="673"/>
      <c r="AH18" s="673"/>
      <c r="AI18" s="673"/>
      <c r="AJ18" s="673"/>
      <c r="AK18" s="673"/>
      <c r="AL18" s="673"/>
      <c r="AM18" s="673"/>
      <c r="AN18" s="673"/>
      <c r="AO18" s="673"/>
      <c r="AP18" s="675">
        <v>25</v>
      </c>
      <c r="AQ18" s="675" t="s">
        <v>1862</v>
      </c>
      <c r="AR18" s="676">
        <v>0.69799999999999995</v>
      </c>
      <c r="AS18" s="676" t="s">
        <v>1863</v>
      </c>
      <c r="AT18" s="677" t="s">
        <v>1864</v>
      </c>
      <c r="AU18" s="677"/>
      <c r="AV18" s="677"/>
      <c r="AW18" s="41" t="s">
        <v>215</v>
      </c>
      <c r="AX18" s="679" t="s">
        <v>216</v>
      </c>
      <c r="AY18" s="679" t="s">
        <v>217</v>
      </c>
      <c r="AZ18" s="679" t="s">
        <v>218</v>
      </c>
      <c r="BA18" s="86" t="s">
        <v>210</v>
      </c>
      <c r="BB18" s="86" t="s">
        <v>211</v>
      </c>
      <c r="BC18" s="86" t="s">
        <v>212</v>
      </c>
      <c r="BD18" s="86" t="s">
        <v>213</v>
      </c>
      <c r="BE18" s="680" t="s">
        <v>1854</v>
      </c>
      <c r="BF18" s="681" t="s">
        <v>1865</v>
      </c>
      <c r="BG18" s="681" t="s">
        <v>1866</v>
      </c>
      <c r="BH18" s="681" t="s">
        <v>1867</v>
      </c>
      <c r="BI18" s="19"/>
      <c r="BJ18" s="19"/>
      <c r="BK18" s="19"/>
      <c r="BL18" s="19"/>
      <c r="BM18" s="682" t="s">
        <v>215</v>
      </c>
      <c r="BN18" s="154" t="s">
        <v>216</v>
      </c>
      <c r="BO18" s="154" t="s">
        <v>217</v>
      </c>
      <c r="BP18" s="154" t="s">
        <v>218</v>
      </c>
      <c r="BQ18" s="683" t="s">
        <v>219</v>
      </c>
      <c r="BR18" s="683" t="s">
        <v>220</v>
      </c>
      <c r="BS18" s="49" t="s">
        <v>221</v>
      </c>
      <c r="BT18" s="49" t="s">
        <v>222</v>
      </c>
      <c r="BU18" s="245" t="s">
        <v>323</v>
      </c>
      <c r="BV18" s="157" t="s">
        <v>324</v>
      </c>
      <c r="BW18" s="157" t="s">
        <v>323</v>
      </c>
      <c r="BX18" s="157" t="s">
        <v>325</v>
      </c>
      <c r="BY18" s="693" t="s">
        <v>1868</v>
      </c>
      <c r="BZ18" s="686" t="s">
        <v>1869</v>
      </c>
      <c r="CA18" s="124" t="s">
        <v>1870</v>
      </c>
      <c r="CB18" s="124" t="s">
        <v>1871</v>
      </c>
      <c r="CC18" s="690" t="s">
        <v>1872</v>
      </c>
      <c r="CD18" s="688" t="s">
        <v>1873</v>
      </c>
      <c r="CE18" s="689" t="s">
        <v>1874</v>
      </c>
      <c r="CF18" s="689" t="s">
        <v>1875</v>
      </c>
      <c r="CG18" s="690"/>
      <c r="CH18" s="690"/>
      <c r="CI18" s="690"/>
      <c r="CJ18" s="690"/>
      <c r="CK18" s="162" t="s">
        <v>1897</v>
      </c>
      <c r="CL18" s="162" t="s">
        <v>1898</v>
      </c>
      <c r="CM18" s="162" t="s">
        <v>1899</v>
      </c>
      <c r="CN18" s="162" t="s">
        <v>1900</v>
      </c>
      <c r="CO18" s="691"/>
      <c r="CP18" s="691"/>
      <c r="CQ18" s="691"/>
      <c r="CR18" s="691"/>
      <c r="CS18" s="691"/>
      <c r="CT18" s="690"/>
      <c r="CU18" s="690"/>
      <c r="CV18" s="690"/>
      <c r="CW18" s="690"/>
      <c r="CX18" s="489" t="s">
        <v>1901</v>
      </c>
      <c r="CY18" s="489" t="s">
        <v>1902</v>
      </c>
      <c r="CZ18" s="489"/>
      <c r="DA18" s="489" t="s">
        <v>1903</v>
      </c>
      <c r="DB18" s="567" t="s">
        <v>1883</v>
      </c>
      <c r="DC18" s="664"/>
      <c r="DD18" s="664"/>
      <c r="DE18" s="544"/>
      <c r="DF18" s="544"/>
      <c r="DG18" s="544"/>
      <c r="DH18" s="544"/>
      <c r="DI18" s="544"/>
      <c r="DJ18" s="544"/>
      <c r="DK18" s="544"/>
      <c r="DL18" s="544"/>
      <c r="DM18" s="544"/>
      <c r="DN18" s="544"/>
      <c r="DO18" s="544"/>
      <c r="DP18" s="544"/>
    </row>
    <row r="19" spans="1:120">
      <c r="A19" s="665">
        <v>16</v>
      </c>
      <c r="B19" s="665"/>
      <c r="C19" s="665"/>
      <c r="D19" s="692"/>
      <c r="E19" s="649"/>
      <c r="F19" s="692"/>
      <c r="G19" s="692"/>
      <c r="H19" s="692"/>
      <c r="I19" s="692"/>
      <c r="J19" s="670"/>
      <c r="K19" s="670"/>
      <c r="L19" s="670"/>
      <c r="M19" s="670"/>
      <c r="N19" s="670"/>
      <c r="O19" s="672"/>
      <c r="P19" s="673"/>
      <c r="Q19" s="673"/>
      <c r="R19" s="674"/>
      <c r="S19" s="673"/>
      <c r="T19" s="673"/>
      <c r="U19" s="673"/>
      <c r="V19" s="673"/>
      <c r="W19" s="673"/>
      <c r="X19" s="673"/>
      <c r="Y19" s="673"/>
      <c r="Z19" s="673"/>
      <c r="AA19" s="673"/>
      <c r="AB19" s="673"/>
      <c r="AC19" s="673"/>
      <c r="AD19" s="673"/>
      <c r="AE19" s="673"/>
      <c r="AF19" s="673"/>
      <c r="AG19" s="673"/>
      <c r="AH19" s="673"/>
      <c r="AI19" s="673"/>
      <c r="AJ19" s="673"/>
      <c r="AK19" s="673"/>
      <c r="AL19" s="673"/>
      <c r="AM19" s="673"/>
      <c r="AN19" s="673"/>
      <c r="AO19" s="673"/>
      <c r="AP19" s="675"/>
      <c r="AQ19" s="675"/>
      <c r="AR19" s="676"/>
      <c r="AS19" s="676"/>
      <c r="AT19" s="711"/>
      <c r="AU19" s="711"/>
      <c r="AV19" s="711"/>
      <c r="AW19" s="712"/>
      <c r="AX19" s="679"/>
      <c r="AY19" s="679"/>
      <c r="AZ19" s="679"/>
      <c r="BA19" s="712"/>
      <c r="BB19" s="713"/>
      <c r="BC19" s="713"/>
      <c r="BD19" s="713"/>
      <c r="BE19" s="714"/>
      <c r="BF19" s="681"/>
      <c r="BG19" s="681"/>
      <c r="BH19" s="681"/>
      <c r="BI19" s="19"/>
      <c r="BJ19" s="19"/>
      <c r="BK19" s="19"/>
      <c r="BL19" s="19"/>
      <c r="BM19" s="715"/>
      <c r="BN19" s="245"/>
      <c r="BO19" s="245"/>
      <c r="BP19" s="245"/>
      <c r="BQ19" s="716"/>
      <c r="BR19" s="699"/>
      <c r="BS19" s="686"/>
      <c r="BT19" s="124"/>
      <c r="BU19" s="155"/>
      <c r="BV19" s="155"/>
      <c r="BW19" s="155"/>
      <c r="BX19" s="15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717"/>
      <c r="CL19" s="717"/>
      <c r="CM19" s="717"/>
      <c r="CN19" s="717"/>
      <c r="CO19" s="717"/>
      <c r="CP19" s="717"/>
      <c r="CQ19" s="717"/>
      <c r="CR19" s="717"/>
      <c r="CS19" s="717"/>
      <c r="CT19" s="65"/>
      <c r="CU19" s="65"/>
      <c r="CV19" s="65"/>
      <c r="CW19" s="65"/>
      <c r="CX19" s="712"/>
      <c r="CY19" s="712"/>
      <c r="CZ19" s="712"/>
      <c r="DA19" s="712"/>
      <c r="DB19" s="718"/>
      <c r="DC19" s="664"/>
      <c r="DD19" s="664"/>
      <c r="DE19" s="702"/>
      <c r="DF19" s="702"/>
      <c r="DG19" s="702"/>
      <c r="DH19" s="702"/>
      <c r="DI19" s="702"/>
      <c r="DJ19" s="702"/>
      <c r="DK19" s="702"/>
      <c r="DL19" s="702"/>
      <c r="DM19" s="702"/>
      <c r="DN19" s="702"/>
      <c r="DO19" s="702"/>
      <c r="DP19" s="702"/>
    </row>
    <row r="20" spans="1:120">
      <c r="A20" s="665">
        <v>17</v>
      </c>
      <c r="B20" s="665"/>
      <c r="C20" s="719" t="s">
        <v>1910</v>
      </c>
      <c r="D20" s="692">
        <v>7010</v>
      </c>
      <c r="E20" s="668" t="s">
        <v>1854</v>
      </c>
      <c r="F20" s="692" t="s">
        <v>1912</v>
      </c>
      <c r="G20" s="692" t="s">
        <v>1911</v>
      </c>
      <c r="H20" s="692" t="s">
        <v>1914</v>
      </c>
      <c r="I20" s="692" t="s">
        <v>1913</v>
      </c>
      <c r="J20" s="670" t="s">
        <v>1915</v>
      </c>
      <c r="K20" s="670"/>
      <c r="L20" s="670" t="s">
        <v>1916</v>
      </c>
      <c r="M20" s="670"/>
      <c r="N20" s="670" t="s">
        <v>1861</v>
      </c>
      <c r="O20" s="672">
        <v>100413</v>
      </c>
      <c r="P20" s="673">
        <v>40</v>
      </c>
      <c r="Q20" s="673">
        <v>8</v>
      </c>
      <c r="R20" s="674">
        <v>9.5</v>
      </c>
      <c r="S20" s="673">
        <v>5</v>
      </c>
      <c r="T20" s="673"/>
      <c r="U20" s="673"/>
      <c r="V20" s="673"/>
      <c r="W20" s="673"/>
      <c r="X20" s="673"/>
      <c r="Y20" s="673"/>
      <c r="Z20" s="673"/>
      <c r="AA20" s="673"/>
      <c r="AB20" s="673"/>
      <c r="AC20" s="673"/>
      <c r="AD20" s="673"/>
      <c r="AE20" s="673"/>
      <c r="AF20" s="673"/>
      <c r="AG20" s="673"/>
      <c r="AH20" s="673"/>
      <c r="AI20" s="673"/>
      <c r="AJ20" s="673"/>
      <c r="AK20" s="673"/>
      <c r="AL20" s="673"/>
      <c r="AM20" s="673"/>
      <c r="AN20" s="673"/>
      <c r="AO20" s="673"/>
      <c r="AP20" s="675">
        <v>25</v>
      </c>
      <c r="AQ20" s="675" t="s">
        <v>1862</v>
      </c>
      <c r="AR20" s="676">
        <v>1.6E-2</v>
      </c>
      <c r="AS20" s="676" t="s">
        <v>1863</v>
      </c>
      <c r="AT20" s="677" t="s">
        <v>1864</v>
      </c>
      <c r="AU20" s="677"/>
      <c r="AV20" s="677"/>
      <c r="AW20" s="41" t="s">
        <v>215</v>
      </c>
      <c r="AX20" s="679" t="s">
        <v>216</v>
      </c>
      <c r="AY20" s="679" t="s">
        <v>217</v>
      </c>
      <c r="AZ20" s="679" t="s">
        <v>218</v>
      </c>
      <c r="BA20" s="86" t="s">
        <v>210</v>
      </c>
      <c r="BB20" s="86" t="s">
        <v>211</v>
      </c>
      <c r="BC20" s="86" t="s">
        <v>212</v>
      </c>
      <c r="BD20" s="86" t="s">
        <v>213</v>
      </c>
      <c r="BE20" s="680" t="s">
        <v>1854</v>
      </c>
      <c r="BF20" s="681" t="s">
        <v>1865</v>
      </c>
      <c r="BG20" s="681" t="s">
        <v>1866</v>
      </c>
      <c r="BH20" s="681" t="s">
        <v>1867</v>
      </c>
      <c r="BI20" s="19"/>
      <c r="BJ20" s="19"/>
      <c r="BK20" s="19"/>
      <c r="BL20" s="19"/>
      <c r="BM20" s="682" t="s">
        <v>215</v>
      </c>
      <c r="BN20" s="154" t="s">
        <v>216</v>
      </c>
      <c r="BO20" s="154" t="s">
        <v>217</v>
      </c>
      <c r="BP20" s="154" t="s">
        <v>218</v>
      </c>
      <c r="BQ20" s="683" t="s">
        <v>219</v>
      </c>
      <c r="BR20" s="683" t="s">
        <v>220</v>
      </c>
      <c r="BS20" s="49" t="s">
        <v>221</v>
      </c>
      <c r="BT20" s="49" t="s">
        <v>222</v>
      </c>
      <c r="BU20" s="155" t="s">
        <v>215</v>
      </c>
      <c r="BV20" s="154" t="s">
        <v>216</v>
      </c>
      <c r="BW20" s="154" t="s">
        <v>217</v>
      </c>
      <c r="BX20" s="154" t="s">
        <v>218</v>
      </c>
      <c r="BY20" s="270" t="s">
        <v>223</v>
      </c>
      <c r="BZ20" s="89" t="s">
        <v>224</v>
      </c>
      <c r="CA20" s="89" t="s">
        <v>225</v>
      </c>
      <c r="CB20" s="89" t="s">
        <v>226</v>
      </c>
      <c r="CC20" s="708" t="s">
        <v>1872</v>
      </c>
      <c r="CD20" s="688" t="s">
        <v>1873</v>
      </c>
      <c r="CE20" s="689" t="s">
        <v>1874</v>
      </c>
      <c r="CF20" s="689" t="s">
        <v>1875</v>
      </c>
      <c r="CG20" s="708"/>
      <c r="CH20" s="690"/>
      <c r="CI20" s="690"/>
      <c r="CJ20" s="690"/>
      <c r="CK20" s="162" t="s">
        <v>1876</v>
      </c>
      <c r="CL20" s="162" t="s">
        <v>1877</v>
      </c>
      <c r="CM20" s="162" t="s">
        <v>1878</v>
      </c>
      <c r="CN20" s="162" t="s">
        <v>1879</v>
      </c>
      <c r="CO20" s="691"/>
      <c r="CP20" s="691"/>
      <c r="CQ20" s="691"/>
      <c r="CR20" s="691"/>
      <c r="CS20" s="691"/>
      <c r="CT20" s="708"/>
      <c r="CU20" s="690"/>
      <c r="CV20" s="690"/>
      <c r="CW20" s="690"/>
      <c r="CX20" s="489" t="s">
        <v>1917</v>
      </c>
      <c r="CY20" s="489" t="s">
        <v>1918</v>
      </c>
      <c r="CZ20" s="489"/>
      <c r="DA20" s="489" t="s">
        <v>1919</v>
      </c>
      <c r="DB20" s="567" t="s">
        <v>1883</v>
      </c>
      <c r="DC20" s="664"/>
      <c r="DD20" s="664"/>
      <c r="DE20" s="544"/>
      <c r="DF20" s="544"/>
      <c r="DG20" s="544"/>
      <c r="DH20" s="544"/>
      <c r="DI20" s="544"/>
      <c r="DJ20" s="544"/>
      <c r="DK20" s="544"/>
      <c r="DL20" s="544"/>
      <c r="DM20" s="544"/>
      <c r="DN20" s="544"/>
      <c r="DO20" s="544"/>
      <c r="DP20" s="544"/>
    </row>
    <row r="21" spans="1:120">
      <c r="A21" s="665">
        <v>18</v>
      </c>
      <c r="B21" s="665"/>
      <c r="C21" s="649" t="s">
        <v>1920</v>
      </c>
      <c r="D21" s="692">
        <v>7010</v>
      </c>
      <c r="E21" s="668" t="s">
        <v>1854</v>
      </c>
      <c r="F21" s="692" t="s">
        <v>1912</v>
      </c>
      <c r="G21" s="692" t="s">
        <v>1911</v>
      </c>
      <c r="H21" s="692" t="s">
        <v>1914</v>
      </c>
      <c r="I21" s="692" t="s">
        <v>1913</v>
      </c>
      <c r="J21" s="670" t="s">
        <v>1915</v>
      </c>
      <c r="K21" s="670"/>
      <c r="L21" s="670" t="s">
        <v>1916</v>
      </c>
      <c r="M21" s="670"/>
      <c r="N21" s="670" t="s">
        <v>1861</v>
      </c>
      <c r="O21" s="672">
        <v>100414</v>
      </c>
      <c r="P21" s="673">
        <v>45</v>
      </c>
      <c r="Q21" s="673">
        <v>10</v>
      </c>
      <c r="R21" s="673">
        <v>12</v>
      </c>
      <c r="S21" s="673">
        <v>6</v>
      </c>
      <c r="T21" s="673"/>
      <c r="U21" s="673"/>
      <c r="V21" s="673"/>
      <c r="W21" s="673"/>
      <c r="X21" s="673"/>
      <c r="Y21" s="673"/>
      <c r="Z21" s="673"/>
      <c r="AA21" s="673"/>
      <c r="AB21" s="673"/>
      <c r="AC21" s="673"/>
      <c r="AD21" s="673"/>
      <c r="AE21" s="673"/>
      <c r="AF21" s="673"/>
      <c r="AG21" s="673"/>
      <c r="AH21" s="673"/>
      <c r="AI21" s="673"/>
      <c r="AJ21" s="673"/>
      <c r="AK21" s="673"/>
      <c r="AL21" s="673"/>
      <c r="AM21" s="673"/>
      <c r="AN21" s="673"/>
      <c r="AO21" s="673"/>
      <c r="AP21" s="675">
        <v>25</v>
      </c>
      <c r="AQ21" s="675" t="s">
        <v>1862</v>
      </c>
      <c r="AR21" s="676">
        <v>2.7E-2</v>
      </c>
      <c r="AS21" s="676" t="s">
        <v>1863</v>
      </c>
      <c r="AT21" s="677" t="s">
        <v>1864</v>
      </c>
      <c r="AU21" s="677"/>
      <c r="AV21" s="677"/>
      <c r="AW21" s="41" t="s">
        <v>215</v>
      </c>
      <c r="AX21" s="679" t="s">
        <v>216</v>
      </c>
      <c r="AY21" s="679" t="s">
        <v>217</v>
      </c>
      <c r="AZ21" s="679" t="s">
        <v>218</v>
      </c>
      <c r="BA21" s="86" t="s">
        <v>210</v>
      </c>
      <c r="BB21" s="86" t="s">
        <v>211</v>
      </c>
      <c r="BC21" s="86" t="s">
        <v>212</v>
      </c>
      <c r="BD21" s="86" t="s">
        <v>213</v>
      </c>
      <c r="BE21" s="680" t="s">
        <v>1854</v>
      </c>
      <c r="BF21" s="681" t="s">
        <v>1865</v>
      </c>
      <c r="BG21" s="681" t="s">
        <v>1866</v>
      </c>
      <c r="BH21" s="681" t="s">
        <v>1867</v>
      </c>
      <c r="BI21" s="19"/>
      <c r="BJ21" s="19"/>
      <c r="BK21" s="19"/>
      <c r="BL21" s="19"/>
      <c r="BM21" s="682" t="s">
        <v>215</v>
      </c>
      <c r="BN21" s="154" t="s">
        <v>216</v>
      </c>
      <c r="BO21" s="154" t="s">
        <v>217</v>
      </c>
      <c r="BP21" s="154" t="s">
        <v>218</v>
      </c>
      <c r="BQ21" s="683" t="s">
        <v>219</v>
      </c>
      <c r="BR21" s="683" t="s">
        <v>220</v>
      </c>
      <c r="BS21" s="49" t="s">
        <v>221</v>
      </c>
      <c r="BT21" s="49" t="s">
        <v>222</v>
      </c>
      <c r="BU21" s="155" t="s">
        <v>215</v>
      </c>
      <c r="BV21" s="154" t="s">
        <v>216</v>
      </c>
      <c r="BW21" s="154" t="s">
        <v>217</v>
      </c>
      <c r="BX21" s="154" t="s">
        <v>218</v>
      </c>
      <c r="BY21" s="270" t="s">
        <v>223</v>
      </c>
      <c r="BZ21" s="89" t="s">
        <v>224</v>
      </c>
      <c r="CA21" s="89" t="s">
        <v>225</v>
      </c>
      <c r="CB21" s="89" t="s">
        <v>226</v>
      </c>
      <c r="CC21" s="690" t="s">
        <v>1872</v>
      </c>
      <c r="CD21" s="688" t="s">
        <v>1873</v>
      </c>
      <c r="CE21" s="689" t="s">
        <v>1874</v>
      </c>
      <c r="CF21" s="689" t="s">
        <v>1875</v>
      </c>
      <c r="CG21" s="690"/>
      <c r="CH21" s="690"/>
      <c r="CI21" s="690"/>
      <c r="CJ21" s="690"/>
      <c r="CK21" s="162" t="s">
        <v>1876</v>
      </c>
      <c r="CL21" s="162" t="s">
        <v>1877</v>
      </c>
      <c r="CM21" s="162" t="s">
        <v>1878</v>
      </c>
      <c r="CN21" s="162" t="s">
        <v>1879</v>
      </c>
      <c r="CO21" s="691"/>
      <c r="CP21" s="691"/>
      <c r="CQ21" s="691"/>
      <c r="CR21" s="691"/>
      <c r="CS21" s="691"/>
      <c r="CT21" s="690"/>
      <c r="CU21" s="690"/>
      <c r="CV21" s="690"/>
      <c r="CW21" s="690"/>
      <c r="CX21" s="489" t="s">
        <v>1917</v>
      </c>
      <c r="CY21" s="489" t="s">
        <v>1918</v>
      </c>
      <c r="CZ21" s="489"/>
      <c r="DA21" s="489" t="s">
        <v>1919</v>
      </c>
      <c r="DB21" s="567" t="s">
        <v>1883</v>
      </c>
      <c r="DC21" s="664"/>
      <c r="DD21" s="664"/>
      <c r="DE21" s="544"/>
      <c r="DF21" s="544"/>
      <c r="DG21" s="544"/>
      <c r="DH21" s="544"/>
      <c r="DI21" s="544"/>
      <c r="DJ21" s="544"/>
      <c r="DK21" s="544"/>
      <c r="DL21" s="544"/>
      <c r="DM21" s="544"/>
      <c r="DN21" s="544"/>
      <c r="DO21" s="544"/>
      <c r="DP21" s="544"/>
    </row>
    <row r="22" spans="1:120">
      <c r="A22" s="665">
        <v>19</v>
      </c>
      <c r="B22" s="665"/>
      <c r="C22" s="649" t="s">
        <v>1921</v>
      </c>
      <c r="D22" s="692">
        <v>7010</v>
      </c>
      <c r="E22" s="668" t="s">
        <v>1854</v>
      </c>
      <c r="F22" s="692" t="s">
        <v>1912</v>
      </c>
      <c r="G22" s="692" t="s">
        <v>1911</v>
      </c>
      <c r="H22" s="692" t="s">
        <v>1914</v>
      </c>
      <c r="I22" s="692" t="s">
        <v>1913</v>
      </c>
      <c r="J22" s="670" t="s">
        <v>1915</v>
      </c>
      <c r="K22" s="670"/>
      <c r="L22" s="670" t="s">
        <v>1916</v>
      </c>
      <c r="M22" s="670"/>
      <c r="N22" s="670" t="s">
        <v>1861</v>
      </c>
      <c r="O22" s="672">
        <v>100415</v>
      </c>
      <c r="P22" s="673">
        <v>50</v>
      </c>
      <c r="Q22" s="673">
        <v>8</v>
      </c>
      <c r="R22" s="674">
        <v>9.5</v>
      </c>
      <c r="S22" s="673">
        <v>5</v>
      </c>
      <c r="T22" s="673"/>
      <c r="U22" s="673"/>
      <c r="V22" s="673"/>
      <c r="W22" s="673"/>
      <c r="X22" s="673"/>
      <c r="Y22" s="673"/>
      <c r="Z22" s="673"/>
      <c r="AA22" s="673"/>
      <c r="AB22" s="673"/>
      <c r="AC22" s="673"/>
      <c r="AD22" s="673"/>
      <c r="AE22" s="673"/>
      <c r="AF22" s="673"/>
      <c r="AG22" s="673"/>
      <c r="AH22" s="673"/>
      <c r="AI22" s="673"/>
      <c r="AJ22" s="673"/>
      <c r="AK22" s="673"/>
      <c r="AL22" s="673"/>
      <c r="AM22" s="673"/>
      <c r="AN22" s="673"/>
      <c r="AO22" s="673"/>
      <c r="AP22" s="675">
        <v>25</v>
      </c>
      <c r="AQ22" s="675" t="s">
        <v>1862</v>
      </c>
      <c r="AR22" s="676">
        <v>0.02</v>
      </c>
      <c r="AS22" s="676" t="s">
        <v>1863</v>
      </c>
      <c r="AT22" s="677" t="s">
        <v>1864</v>
      </c>
      <c r="AU22" s="677"/>
      <c r="AV22" s="677"/>
      <c r="AW22" s="41" t="s">
        <v>215</v>
      </c>
      <c r="AX22" s="679" t="s">
        <v>216</v>
      </c>
      <c r="AY22" s="679" t="s">
        <v>217</v>
      </c>
      <c r="AZ22" s="679" t="s">
        <v>218</v>
      </c>
      <c r="BA22" s="86" t="s">
        <v>210</v>
      </c>
      <c r="BB22" s="86" t="s">
        <v>211</v>
      </c>
      <c r="BC22" s="86" t="s">
        <v>212</v>
      </c>
      <c r="BD22" s="86" t="s">
        <v>213</v>
      </c>
      <c r="BE22" s="680" t="s">
        <v>1854</v>
      </c>
      <c r="BF22" s="681" t="s">
        <v>1865</v>
      </c>
      <c r="BG22" s="681" t="s">
        <v>1866</v>
      </c>
      <c r="BH22" s="681" t="s">
        <v>1867</v>
      </c>
      <c r="BI22" s="19"/>
      <c r="BJ22" s="19"/>
      <c r="BK22" s="19"/>
      <c r="BL22" s="19"/>
      <c r="BM22" s="682" t="s">
        <v>215</v>
      </c>
      <c r="BN22" s="154" t="s">
        <v>216</v>
      </c>
      <c r="BO22" s="154" t="s">
        <v>217</v>
      </c>
      <c r="BP22" s="154" t="s">
        <v>218</v>
      </c>
      <c r="BQ22" s="683" t="s">
        <v>219</v>
      </c>
      <c r="BR22" s="683" t="s">
        <v>220</v>
      </c>
      <c r="BS22" s="49" t="s">
        <v>221</v>
      </c>
      <c r="BT22" s="49" t="s">
        <v>222</v>
      </c>
      <c r="BU22" s="155" t="s">
        <v>215</v>
      </c>
      <c r="BV22" s="154" t="s">
        <v>216</v>
      </c>
      <c r="BW22" s="154" t="s">
        <v>217</v>
      </c>
      <c r="BX22" s="154" t="s">
        <v>218</v>
      </c>
      <c r="BY22" s="270" t="s">
        <v>223</v>
      </c>
      <c r="BZ22" s="89" t="s">
        <v>224</v>
      </c>
      <c r="CA22" s="89" t="s">
        <v>225</v>
      </c>
      <c r="CB22" s="89" t="s">
        <v>226</v>
      </c>
      <c r="CC22" s="690" t="s">
        <v>1872</v>
      </c>
      <c r="CD22" s="688" t="s">
        <v>1873</v>
      </c>
      <c r="CE22" s="689" t="s">
        <v>1874</v>
      </c>
      <c r="CF22" s="689" t="s">
        <v>1875</v>
      </c>
      <c r="CG22" s="690"/>
      <c r="CH22" s="690"/>
      <c r="CI22" s="690"/>
      <c r="CJ22" s="690"/>
      <c r="CK22" s="162" t="s">
        <v>1876</v>
      </c>
      <c r="CL22" s="162" t="s">
        <v>1877</v>
      </c>
      <c r="CM22" s="162" t="s">
        <v>1878</v>
      </c>
      <c r="CN22" s="162" t="s">
        <v>1879</v>
      </c>
      <c r="CO22" s="691"/>
      <c r="CP22" s="691"/>
      <c r="CQ22" s="691"/>
      <c r="CR22" s="691"/>
      <c r="CS22" s="691"/>
      <c r="CT22" s="690"/>
      <c r="CU22" s="690"/>
      <c r="CV22" s="690"/>
      <c r="CW22" s="690"/>
      <c r="CX22" s="489" t="s">
        <v>1917</v>
      </c>
      <c r="CY22" s="489" t="s">
        <v>1918</v>
      </c>
      <c r="CZ22" s="489"/>
      <c r="DA22" s="489" t="s">
        <v>1919</v>
      </c>
      <c r="DB22" s="567" t="s">
        <v>1883</v>
      </c>
      <c r="DC22" s="664"/>
      <c r="DD22" s="664"/>
      <c r="DE22" s="544"/>
      <c r="DF22" s="544"/>
      <c r="DG22" s="544"/>
      <c r="DH22" s="544"/>
      <c r="DI22" s="544"/>
      <c r="DJ22" s="544"/>
      <c r="DK22" s="544"/>
      <c r="DL22" s="544"/>
      <c r="DM22" s="544"/>
      <c r="DN22" s="544"/>
      <c r="DO22" s="544"/>
      <c r="DP22" s="544"/>
    </row>
    <row r="23" spans="1:120">
      <c r="A23" s="665">
        <v>20</v>
      </c>
      <c r="B23" s="665"/>
      <c r="C23" s="649" t="s">
        <v>1922</v>
      </c>
      <c r="D23" s="692">
        <v>7010</v>
      </c>
      <c r="E23" s="668" t="s">
        <v>1854</v>
      </c>
      <c r="F23" s="692" t="s">
        <v>1912</v>
      </c>
      <c r="G23" s="692" t="s">
        <v>1911</v>
      </c>
      <c r="H23" s="692" t="s">
        <v>1914</v>
      </c>
      <c r="I23" s="692" t="s">
        <v>1913</v>
      </c>
      <c r="J23" s="670" t="s">
        <v>1915</v>
      </c>
      <c r="K23" s="670"/>
      <c r="L23" s="670" t="s">
        <v>1916</v>
      </c>
      <c r="M23" s="670"/>
      <c r="N23" s="670" t="s">
        <v>1861</v>
      </c>
      <c r="O23" s="672">
        <v>100416</v>
      </c>
      <c r="P23" s="720">
        <v>60</v>
      </c>
      <c r="Q23" s="720">
        <v>10</v>
      </c>
      <c r="R23" s="720">
        <v>12</v>
      </c>
      <c r="S23" s="673">
        <v>6</v>
      </c>
      <c r="T23" s="673"/>
      <c r="U23" s="673"/>
      <c r="V23" s="673"/>
      <c r="W23" s="673"/>
      <c r="X23" s="673"/>
      <c r="Y23" s="673"/>
      <c r="Z23" s="673"/>
      <c r="AA23" s="673"/>
      <c r="AB23" s="673"/>
      <c r="AC23" s="673"/>
      <c r="AD23" s="673"/>
      <c r="AE23" s="673"/>
      <c r="AF23" s="673"/>
      <c r="AG23" s="673"/>
      <c r="AH23" s="673"/>
      <c r="AI23" s="673"/>
      <c r="AJ23" s="673"/>
      <c r="AK23" s="673"/>
      <c r="AL23" s="673"/>
      <c r="AM23" s="673"/>
      <c r="AN23" s="673"/>
      <c r="AO23" s="673"/>
      <c r="AP23" s="675">
        <v>25</v>
      </c>
      <c r="AQ23" s="675" t="s">
        <v>1862</v>
      </c>
      <c r="AR23" s="676">
        <v>3.6999999999999998E-2</v>
      </c>
      <c r="AS23" s="676" t="s">
        <v>1863</v>
      </c>
      <c r="AT23" s="677" t="s">
        <v>1864</v>
      </c>
      <c r="AU23" s="677"/>
      <c r="AV23" s="677"/>
      <c r="AW23" s="41" t="s">
        <v>215</v>
      </c>
      <c r="AX23" s="679" t="s">
        <v>216</v>
      </c>
      <c r="AY23" s="679" t="s">
        <v>217</v>
      </c>
      <c r="AZ23" s="679" t="s">
        <v>218</v>
      </c>
      <c r="BA23" s="86" t="s">
        <v>210</v>
      </c>
      <c r="BB23" s="86" t="s">
        <v>211</v>
      </c>
      <c r="BC23" s="86" t="s">
        <v>212</v>
      </c>
      <c r="BD23" s="86" t="s">
        <v>213</v>
      </c>
      <c r="BE23" s="680" t="s">
        <v>1854</v>
      </c>
      <c r="BF23" s="681" t="s">
        <v>1865</v>
      </c>
      <c r="BG23" s="681" t="s">
        <v>1866</v>
      </c>
      <c r="BH23" s="681" t="s">
        <v>1867</v>
      </c>
      <c r="BI23" s="19"/>
      <c r="BJ23" s="19"/>
      <c r="BK23" s="19"/>
      <c r="BL23" s="19"/>
      <c r="BM23" s="682" t="s">
        <v>215</v>
      </c>
      <c r="BN23" s="154" t="s">
        <v>216</v>
      </c>
      <c r="BO23" s="154" t="s">
        <v>217</v>
      </c>
      <c r="BP23" s="154" t="s">
        <v>218</v>
      </c>
      <c r="BQ23" s="683" t="s">
        <v>219</v>
      </c>
      <c r="BR23" s="683" t="s">
        <v>220</v>
      </c>
      <c r="BS23" s="49" t="s">
        <v>221</v>
      </c>
      <c r="BT23" s="49" t="s">
        <v>222</v>
      </c>
      <c r="BU23" s="155" t="s">
        <v>215</v>
      </c>
      <c r="BV23" s="154" t="s">
        <v>216</v>
      </c>
      <c r="BW23" s="154" t="s">
        <v>217</v>
      </c>
      <c r="BX23" s="154" t="s">
        <v>218</v>
      </c>
      <c r="BY23" s="270" t="s">
        <v>223</v>
      </c>
      <c r="BZ23" s="89" t="s">
        <v>224</v>
      </c>
      <c r="CA23" s="89" t="s">
        <v>225</v>
      </c>
      <c r="CB23" s="89" t="s">
        <v>226</v>
      </c>
      <c r="CC23" s="690" t="s">
        <v>1872</v>
      </c>
      <c r="CD23" s="688" t="s">
        <v>1873</v>
      </c>
      <c r="CE23" s="689" t="s">
        <v>1874</v>
      </c>
      <c r="CF23" s="689" t="s">
        <v>1875</v>
      </c>
      <c r="CG23" s="690"/>
      <c r="CH23" s="690"/>
      <c r="CI23" s="690"/>
      <c r="CJ23" s="690"/>
      <c r="CK23" s="162" t="s">
        <v>1876</v>
      </c>
      <c r="CL23" s="162" t="s">
        <v>1877</v>
      </c>
      <c r="CM23" s="162" t="s">
        <v>1878</v>
      </c>
      <c r="CN23" s="162" t="s">
        <v>1879</v>
      </c>
      <c r="CO23" s="691"/>
      <c r="CP23" s="691"/>
      <c r="CQ23" s="691"/>
      <c r="CR23" s="691"/>
      <c r="CS23" s="691"/>
      <c r="CT23" s="690"/>
      <c r="CU23" s="690"/>
      <c r="CV23" s="690"/>
      <c r="CW23" s="690"/>
      <c r="CX23" s="489" t="s">
        <v>1917</v>
      </c>
      <c r="CY23" s="489" t="s">
        <v>1918</v>
      </c>
      <c r="CZ23" s="489"/>
      <c r="DA23" s="489" t="s">
        <v>1919</v>
      </c>
      <c r="DB23" s="567" t="s">
        <v>1883</v>
      </c>
      <c r="DC23" s="664"/>
      <c r="DD23" s="664"/>
      <c r="DE23" s="544"/>
      <c r="DF23" s="544"/>
      <c r="DG23" s="544"/>
      <c r="DH23" s="544"/>
      <c r="DI23" s="544"/>
      <c r="DJ23" s="544"/>
      <c r="DK23" s="544"/>
      <c r="DL23" s="544"/>
      <c r="DM23" s="544"/>
      <c r="DN23" s="544"/>
      <c r="DO23" s="544"/>
      <c r="DP23" s="544"/>
    </row>
    <row r="24" spans="1:120">
      <c r="A24" s="665">
        <v>21</v>
      </c>
      <c r="B24" s="665"/>
      <c r="C24" s="649" t="s">
        <v>1923</v>
      </c>
      <c r="D24" s="692">
        <v>7010</v>
      </c>
      <c r="E24" s="668" t="s">
        <v>1854</v>
      </c>
      <c r="F24" s="692" t="s">
        <v>1912</v>
      </c>
      <c r="G24" s="692" t="s">
        <v>1911</v>
      </c>
      <c r="H24" s="692" t="s">
        <v>1914</v>
      </c>
      <c r="I24" s="692" t="s">
        <v>1913</v>
      </c>
      <c r="J24" s="670" t="s">
        <v>1915</v>
      </c>
      <c r="K24" s="670"/>
      <c r="L24" s="670" t="s">
        <v>1916</v>
      </c>
      <c r="M24" s="670"/>
      <c r="N24" s="670" t="s">
        <v>1861</v>
      </c>
      <c r="O24" s="672">
        <v>100417</v>
      </c>
      <c r="P24" s="673">
        <v>70</v>
      </c>
      <c r="Q24" s="674">
        <v>11.5</v>
      </c>
      <c r="R24" s="674">
        <v>13.5</v>
      </c>
      <c r="S24" s="673">
        <v>7</v>
      </c>
      <c r="T24" s="673"/>
      <c r="U24" s="673"/>
      <c r="V24" s="673"/>
      <c r="W24" s="673"/>
      <c r="X24" s="673"/>
      <c r="Y24" s="673"/>
      <c r="Z24" s="673"/>
      <c r="AA24" s="673"/>
      <c r="AB24" s="673"/>
      <c r="AC24" s="673"/>
      <c r="AD24" s="673"/>
      <c r="AE24" s="673"/>
      <c r="AF24" s="673"/>
      <c r="AG24" s="673"/>
      <c r="AH24" s="673"/>
      <c r="AI24" s="673"/>
      <c r="AJ24" s="673"/>
      <c r="AK24" s="673"/>
      <c r="AL24" s="673"/>
      <c r="AM24" s="673"/>
      <c r="AN24" s="673"/>
      <c r="AO24" s="673"/>
      <c r="AP24" s="675">
        <v>25</v>
      </c>
      <c r="AQ24" s="675" t="s">
        <v>1862</v>
      </c>
      <c r="AR24" s="676">
        <v>5.6000000000000001E-2</v>
      </c>
      <c r="AS24" s="676" t="s">
        <v>1863</v>
      </c>
      <c r="AT24" s="677" t="s">
        <v>1864</v>
      </c>
      <c r="AU24" s="677"/>
      <c r="AV24" s="677"/>
      <c r="AW24" s="41" t="s">
        <v>215</v>
      </c>
      <c r="AX24" s="679" t="s">
        <v>216</v>
      </c>
      <c r="AY24" s="679" t="s">
        <v>217</v>
      </c>
      <c r="AZ24" s="679" t="s">
        <v>218</v>
      </c>
      <c r="BA24" s="86" t="s">
        <v>210</v>
      </c>
      <c r="BB24" s="86" t="s">
        <v>211</v>
      </c>
      <c r="BC24" s="86" t="s">
        <v>212</v>
      </c>
      <c r="BD24" s="86" t="s">
        <v>213</v>
      </c>
      <c r="BE24" s="680" t="s">
        <v>1854</v>
      </c>
      <c r="BF24" s="681" t="s">
        <v>1865</v>
      </c>
      <c r="BG24" s="681" t="s">
        <v>1866</v>
      </c>
      <c r="BH24" s="681" t="s">
        <v>1867</v>
      </c>
      <c r="BI24" s="19"/>
      <c r="BJ24" s="19"/>
      <c r="BK24" s="19"/>
      <c r="BL24" s="19"/>
      <c r="BM24" s="682" t="s">
        <v>215</v>
      </c>
      <c r="BN24" s="154" t="s">
        <v>216</v>
      </c>
      <c r="BO24" s="154" t="s">
        <v>217</v>
      </c>
      <c r="BP24" s="154" t="s">
        <v>218</v>
      </c>
      <c r="BQ24" s="683" t="s">
        <v>219</v>
      </c>
      <c r="BR24" s="683" t="s">
        <v>220</v>
      </c>
      <c r="BS24" s="49" t="s">
        <v>221</v>
      </c>
      <c r="BT24" s="49" t="s">
        <v>222</v>
      </c>
      <c r="BU24" s="155" t="s">
        <v>215</v>
      </c>
      <c r="BV24" s="154" t="s">
        <v>216</v>
      </c>
      <c r="BW24" s="154" t="s">
        <v>217</v>
      </c>
      <c r="BX24" s="154" t="s">
        <v>218</v>
      </c>
      <c r="BY24" s="270" t="s">
        <v>223</v>
      </c>
      <c r="BZ24" s="89" t="s">
        <v>224</v>
      </c>
      <c r="CA24" s="89" t="s">
        <v>225</v>
      </c>
      <c r="CB24" s="89" t="s">
        <v>226</v>
      </c>
      <c r="CC24" s="690" t="s">
        <v>1872</v>
      </c>
      <c r="CD24" s="688" t="s">
        <v>1873</v>
      </c>
      <c r="CE24" s="689" t="s">
        <v>1874</v>
      </c>
      <c r="CF24" s="689" t="s">
        <v>1875</v>
      </c>
      <c r="CG24" s="690"/>
      <c r="CH24" s="690"/>
      <c r="CI24" s="690"/>
      <c r="CJ24" s="690"/>
      <c r="CK24" s="162" t="s">
        <v>1876</v>
      </c>
      <c r="CL24" s="162" t="s">
        <v>1877</v>
      </c>
      <c r="CM24" s="162" t="s">
        <v>1878</v>
      </c>
      <c r="CN24" s="162" t="s">
        <v>1879</v>
      </c>
      <c r="CO24" s="691"/>
      <c r="CP24" s="691"/>
      <c r="CQ24" s="691"/>
      <c r="CR24" s="691"/>
      <c r="CS24" s="691"/>
      <c r="CT24" s="690"/>
      <c r="CU24" s="690"/>
      <c r="CV24" s="690"/>
      <c r="CW24" s="690"/>
      <c r="CX24" s="489" t="s">
        <v>1917</v>
      </c>
      <c r="CY24" s="489" t="s">
        <v>1918</v>
      </c>
      <c r="CZ24" s="489"/>
      <c r="DA24" s="489" t="s">
        <v>1919</v>
      </c>
      <c r="DB24" s="567" t="s">
        <v>1883</v>
      </c>
      <c r="DC24" s="664"/>
      <c r="DD24" s="664"/>
      <c r="DE24" s="544"/>
      <c r="DF24" s="544"/>
      <c r="DG24" s="544"/>
      <c r="DH24" s="544"/>
      <c r="DI24" s="544"/>
      <c r="DJ24" s="544"/>
      <c r="DK24" s="544"/>
      <c r="DL24" s="544"/>
      <c r="DM24" s="544"/>
      <c r="DN24" s="544"/>
      <c r="DO24" s="544"/>
      <c r="DP24" s="544"/>
    </row>
    <row r="25" spans="1:120">
      <c r="A25" s="665">
        <v>22</v>
      </c>
      <c r="B25" s="665"/>
      <c r="C25" s="649" t="s">
        <v>1924</v>
      </c>
      <c r="D25" s="692">
        <v>7010</v>
      </c>
      <c r="E25" s="668" t="s">
        <v>1854</v>
      </c>
      <c r="F25" s="692" t="s">
        <v>1912</v>
      </c>
      <c r="G25" s="692" t="s">
        <v>1911</v>
      </c>
      <c r="H25" s="692" t="s">
        <v>1914</v>
      </c>
      <c r="I25" s="692" t="s">
        <v>1913</v>
      </c>
      <c r="J25" s="670" t="s">
        <v>1915</v>
      </c>
      <c r="K25" s="670"/>
      <c r="L25" s="670" t="s">
        <v>1916</v>
      </c>
      <c r="M25" s="670"/>
      <c r="N25" s="670" t="s">
        <v>1861</v>
      </c>
      <c r="O25" s="672">
        <v>100418</v>
      </c>
      <c r="P25" s="673">
        <v>80</v>
      </c>
      <c r="Q25" s="673">
        <v>13</v>
      </c>
      <c r="R25" s="674">
        <v>15.5</v>
      </c>
      <c r="S25" s="673">
        <v>8</v>
      </c>
      <c r="T25" s="673"/>
      <c r="U25" s="673"/>
      <c r="V25" s="673"/>
      <c r="W25" s="673"/>
      <c r="X25" s="673"/>
      <c r="Y25" s="673"/>
      <c r="Z25" s="673"/>
      <c r="AA25" s="673"/>
      <c r="AB25" s="673"/>
      <c r="AC25" s="673"/>
      <c r="AD25" s="673"/>
      <c r="AE25" s="673"/>
      <c r="AF25" s="673"/>
      <c r="AG25" s="673"/>
      <c r="AH25" s="673"/>
      <c r="AI25" s="673"/>
      <c r="AJ25" s="673"/>
      <c r="AK25" s="673"/>
      <c r="AL25" s="673"/>
      <c r="AM25" s="673"/>
      <c r="AN25" s="673"/>
      <c r="AO25" s="673"/>
      <c r="AP25" s="675">
        <v>25</v>
      </c>
      <c r="AQ25" s="675" t="s">
        <v>1862</v>
      </c>
      <c r="AR25" s="676">
        <v>8.4000000000000005E-2</v>
      </c>
      <c r="AS25" s="676" t="s">
        <v>1863</v>
      </c>
      <c r="AT25" s="677" t="s">
        <v>1864</v>
      </c>
      <c r="AU25" s="677"/>
      <c r="AV25" s="677"/>
      <c r="AW25" s="41" t="s">
        <v>215</v>
      </c>
      <c r="AX25" s="679" t="s">
        <v>216</v>
      </c>
      <c r="AY25" s="679" t="s">
        <v>217</v>
      </c>
      <c r="AZ25" s="679" t="s">
        <v>218</v>
      </c>
      <c r="BA25" s="86" t="s">
        <v>210</v>
      </c>
      <c r="BB25" s="86" t="s">
        <v>211</v>
      </c>
      <c r="BC25" s="86" t="s">
        <v>212</v>
      </c>
      <c r="BD25" s="86" t="s">
        <v>213</v>
      </c>
      <c r="BE25" s="680" t="s">
        <v>1854</v>
      </c>
      <c r="BF25" s="681" t="s">
        <v>1865</v>
      </c>
      <c r="BG25" s="681" t="s">
        <v>1866</v>
      </c>
      <c r="BH25" s="681" t="s">
        <v>1867</v>
      </c>
      <c r="BI25" s="19"/>
      <c r="BJ25" s="19"/>
      <c r="BK25" s="19"/>
      <c r="BL25" s="19"/>
      <c r="BM25" s="682" t="s">
        <v>215</v>
      </c>
      <c r="BN25" s="154" t="s">
        <v>216</v>
      </c>
      <c r="BO25" s="154" t="s">
        <v>217</v>
      </c>
      <c r="BP25" s="154" t="s">
        <v>218</v>
      </c>
      <c r="BQ25" s="683" t="s">
        <v>219</v>
      </c>
      <c r="BR25" s="683" t="s">
        <v>220</v>
      </c>
      <c r="BS25" s="49" t="s">
        <v>221</v>
      </c>
      <c r="BT25" s="49" t="s">
        <v>222</v>
      </c>
      <c r="BU25" s="155" t="s">
        <v>215</v>
      </c>
      <c r="BV25" s="154" t="s">
        <v>216</v>
      </c>
      <c r="BW25" s="154" t="s">
        <v>217</v>
      </c>
      <c r="BX25" s="154" t="s">
        <v>218</v>
      </c>
      <c r="BY25" s="270" t="s">
        <v>223</v>
      </c>
      <c r="BZ25" s="89" t="s">
        <v>224</v>
      </c>
      <c r="CA25" s="89" t="s">
        <v>225</v>
      </c>
      <c r="CB25" s="89" t="s">
        <v>226</v>
      </c>
      <c r="CC25" s="690" t="s">
        <v>1872</v>
      </c>
      <c r="CD25" s="688" t="s">
        <v>1873</v>
      </c>
      <c r="CE25" s="689" t="s">
        <v>1874</v>
      </c>
      <c r="CF25" s="689" t="s">
        <v>1875</v>
      </c>
      <c r="CG25" s="690"/>
      <c r="CH25" s="690"/>
      <c r="CI25" s="690"/>
      <c r="CJ25" s="690"/>
      <c r="CK25" s="162" t="s">
        <v>1876</v>
      </c>
      <c r="CL25" s="162" t="s">
        <v>1877</v>
      </c>
      <c r="CM25" s="162" t="s">
        <v>1878</v>
      </c>
      <c r="CN25" s="162" t="s">
        <v>1879</v>
      </c>
      <c r="CO25" s="691"/>
      <c r="CP25" s="691"/>
      <c r="CQ25" s="691"/>
      <c r="CR25" s="691"/>
      <c r="CS25" s="691"/>
      <c r="CT25" s="690"/>
      <c r="CU25" s="690"/>
      <c r="CV25" s="690"/>
      <c r="CW25" s="690"/>
      <c r="CX25" s="489" t="s">
        <v>1917</v>
      </c>
      <c r="CY25" s="489" t="s">
        <v>1918</v>
      </c>
      <c r="CZ25" s="489"/>
      <c r="DA25" s="489" t="s">
        <v>1919</v>
      </c>
      <c r="DB25" s="567" t="s">
        <v>1883</v>
      </c>
      <c r="DC25" s="664"/>
      <c r="DD25" s="664"/>
      <c r="DE25" s="544"/>
      <c r="DF25" s="544"/>
      <c r="DG25" s="544"/>
      <c r="DH25" s="544"/>
      <c r="DI25" s="544"/>
      <c r="DJ25" s="544"/>
      <c r="DK25" s="544"/>
      <c r="DL25" s="544"/>
      <c r="DM25" s="544"/>
      <c r="DN25" s="544"/>
      <c r="DO25" s="544"/>
      <c r="DP25" s="544"/>
    </row>
    <row r="26" spans="1:120">
      <c r="A26" s="665">
        <v>23</v>
      </c>
      <c r="B26" s="665"/>
      <c r="C26" s="649" t="s">
        <v>1925</v>
      </c>
      <c r="D26" s="692">
        <v>7010</v>
      </c>
      <c r="E26" s="668" t="s">
        <v>1854</v>
      </c>
      <c r="F26" s="692" t="s">
        <v>1912</v>
      </c>
      <c r="G26" s="692" t="s">
        <v>1911</v>
      </c>
      <c r="H26" s="692" t="s">
        <v>1914</v>
      </c>
      <c r="I26" s="692" t="s">
        <v>1913</v>
      </c>
      <c r="J26" s="670" t="s">
        <v>1915</v>
      </c>
      <c r="K26" s="670"/>
      <c r="L26" s="670" t="s">
        <v>1916</v>
      </c>
      <c r="M26" s="670"/>
      <c r="N26" s="670" t="s">
        <v>1861</v>
      </c>
      <c r="O26" s="672">
        <v>100420</v>
      </c>
      <c r="P26" s="673">
        <v>100</v>
      </c>
      <c r="Q26" s="673">
        <v>16</v>
      </c>
      <c r="R26" s="673">
        <v>20</v>
      </c>
      <c r="S26" s="673">
        <v>10</v>
      </c>
      <c r="T26" s="673"/>
      <c r="U26" s="673"/>
      <c r="V26" s="673"/>
      <c r="W26" s="673"/>
      <c r="X26" s="673"/>
      <c r="Y26" s="673"/>
      <c r="Z26" s="673"/>
      <c r="AA26" s="673"/>
      <c r="AB26" s="673"/>
      <c r="AC26" s="673"/>
      <c r="AD26" s="673"/>
      <c r="AE26" s="673"/>
      <c r="AF26" s="673"/>
      <c r="AG26" s="673"/>
      <c r="AH26" s="673"/>
      <c r="AI26" s="673"/>
      <c r="AJ26" s="673"/>
      <c r="AK26" s="673"/>
      <c r="AL26" s="673"/>
      <c r="AM26" s="673"/>
      <c r="AN26" s="673"/>
      <c r="AO26" s="673"/>
      <c r="AP26" s="675">
        <v>25</v>
      </c>
      <c r="AQ26" s="675" t="s">
        <v>1862</v>
      </c>
      <c r="AR26" s="676">
        <v>0.16700000000000001</v>
      </c>
      <c r="AS26" s="676" t="s">
        <v>1863</v>
      </c>
      <c r="AT26" s="677" t="s">
        <v>1864</v>
      </c>
      <c r="AU26" s="677"/>
      <c r="AV26" s="677"/>
      <c r="AW26" s="41" t="s">
        <v>215</v>
      </c>
      <c r="AX26" s="679" t="s">
        <v>216</v>
      </c>
      <c r="AY26" s="679" t="s">
        <v>217</v>
      </c>
      <c r="AZ26" s="679" t="s">
        <v>218</v>
      </c>
      <c r="BA26" s="86" t="s">
        <v>210</v>
      </c>
      <c r="BB26" s="86" t="s">
        <v>211</v>
      </c>
      <c r="BC26" s="86" t="s">
        <v>212</v>
      </c>
      <c r="BD26" s="86" t="s">
        <v>213</v>
      </c>
      <c r="BE26" s="680" t="s">
        <v>1854</v>
      </c>
      <c r="BF26" s="681" t="s">
        <v>1865</v>
      </c>
      <c r="BG26" s="681" t="s">
        <v>1866</v>
      </c>
      <c r="BH26" s="681" t="s">
        <v>1867</v>
      </c>
      <c r="BI26" s="19"/>
      <c r="BJ26" s="19"/>
      <c r="BK26" s="19"/>
      <c r="BL26" s="19"/>
      <c r="BM26" s="682" t="s">
        <v>215</v>
      </c>
      <c r="BN26" s="154" t="s">
        <v>216</v>
      </c>
      <c r="BO26" s="154" t="s">
        <v>217</v>
      </c>
      <c r="BP26" s="154" t="s">
        <v>218</v>
      </c>
      <c r="BQ26" s="683" t="s">
        <v>219</v>
      </c>
      <c r="BR26" s="683" t="s">
        <v>220</v>
      </c>
      <c r="BS26" s="49" t="s">
        <v>221</v>
      </c>
      <c r="BT26" s="49" t="s">
        <v>222</v>
      </c>
      <c r="BU26" s="155" t="s">
        <v>215</v>
      </c>
      <c r="BV26" s="154" t="s">
        <v>216</v>
      </c>
      <c r="BW26" s="154" t="s">
        <v>217</v>
      </c>
      <c r="BX26" s="154" t="s">
        <v>218</v>
      </c>
      <c r="BY26" s="270" t="s">
        <v>223</v>
      </c>
      <c r="BZ26" s="89" t="s">
        <v>224</v>
      </c>
      <c r="CA26" s="89" t="s">
        <v>225</v>
      </c>
      <c r="CB26" s="89" t="s">
        <v>226</v>
      </c>
      <c r="CC26" s="690" t="s">
        <v>1872</v>
      </c>
      <c r="CD26" s="688" t="s">
        <v>1873</v>
      </c>
      <c r="CE26" s="689" t="s">
        <v>1874</v>
      </c>
      <c r="CF26" s="689" t="s">
        <v>1875</v>
      </c>
      <c r="CG26" s="690"/>
      <c r="CH26" s="690"/>
      <c r="CI26" s="690"/>
      <c r="CJ26" s="690"/>
      <c r="CK26" s="162" t="s">
        <v>1876</v>
      </c>
      <c r="CL26" s="162" t="s">
        <v>1877</v>
      </c>
      <c r="CM26" s="162" t="s">
        <v>1878</v>
      </c>
      <c r="CN26" s="162" t="s">
        <v>1879</v>
      </c>
      <c r="CO26" s="691"/>
      <c r="CP26" s="691"/>
      <c r="CQ26" s="691"/>
      <c r="CR26" s="691"/>
      <c r="CS26" s="691"/>
      <c r="CT26" s="690"/>
      <c r="CU26" s="690"/>
      <c r="CV26" s="690"/>
      <c r="CW26" s="690"/>
      <c r="CX26" s="489" t="s">
        <v>1917</v>
      </c>
      <c r="CY26" s="489" t="s">
        <v>1918</v>
      </c>
      <c r="CZ26" s="489"/>
      <c r="DA26" s="489" t="s">
        <v>1919</v>
      </c>
      <c r="DB26" s="567" t="s">
        <v>1883</v>
      </c>
      <c r="DC26" s="664"/>
      <c r="DD26" s="664"/>
      <c r="DE26" s="544"/>
      <c r="DF26" s="544"/>
      <c r="DG26" s="544"/>
      <c r="DH26" s="544"/>
      <c r="DI26" s="544"/>
      <c r="DJ26" s="544"/>
      <c r="DK26" s="544"/>
      <c r="DL26" s="544"/>
      <c r="DM26" s="544"/>
      <c r="DN26" s="544"/>
      <c r="DO26" s="544"/>
      <c r="DP26" s="544"/>
    </row>
    <row r="27" spans="1:120">
      <c r="A27" s="665">
        <v>24</v>
      </c>
      <c r="B27" s="665"/>
      <c r="C27" s="649" t="s">
        <v>1926</v>
      </c>
      <c r="D27" s="692">
        <v>7010</v>
      </c>
      <c r="E27" s="668" t="s">
        <v>1854</v>
      </c>
      <c r="F27" s="692" t="s">
        <v>1912</v>
      </c>
      <c r="G27" s="692" t="s">
        <v>1911</v>
      </c>
      <c r="H27" s="692" t="s">
        <v>1914</v>
      </c>
      <c r="I27" s="692" t="s">
        <v>1913</v>
      </c>
      <c r="J27" s="670" t="s">
        <v>1915</v>
      </c>
      <c r="K27" s="670"/>
      <c r="L27" s="670" t="s">
        <v>1916</v>
      </c>
      <c r="M27" s="670"/>
      <c r="N27" s="670" t="s">
        <v>1861</v>
      </c>
      <c r="O27" s="672">
        <v>100422</v>
      </c>
      <c r="P27" s="673">
        <v>120</v>
      </c>
      <c r="Q27" s="673">
        <v>16</v>
      </c>
      <c r="R27" s="673">
        <v>20</v>
      </c>
      <c r="S27" s="673">
        <v>11</v>
      </c>
      <c r="T27" s="673"/>
      <c r="U27" s="673"/>
      <c r="V27" s="673"/>
      <c r="W27" s="673"/>
      <c r="X27" s="673"/>
      <c r="Y27" s="673"/>
      <c r="Z27" s="673"/>
      <c r="AA27" s="673"/>
      <c r="AB27" s="673"/>
      <c r="AC27" s="673"/>
      <c r="AD27" s="673"/>
      <c r="AE27" s="673"/>
      <c r="AF27" s="673"/>
      <c r="AG27" s="673"/>
      <c r="AH27" s="673"/>
      <c r="AI27" s="673"/>
      <c r="AJ27" s="673"/>
      <c r="AK27" s="673"/>
      <c r="AL27" s="673"/>
      <c r="AM27" s="673"/>
      <c r="AN27" s="673"/>
      <c r="AO27" s="673"/>
      <c r="AP27" s="675">
        <v>25</v>
      </c>
      <c r="AQ27" s="675" t="s">
        <v>1862</v>
      </c>
      <c r="AR27" s="676">
        <v>0.20300000000000001</v>
      </c>
      <c r="AS27" s="676" t="s">
        <v>1863</v>
      </c>
      <c r="AT27" s="677" t="s">
        <v>1864</v>
      </c>
      <c r="AU27" s="677"/>
      <c r="AV27" s="677"/>
      <c r="AW27" s="41" t="s">
        <v>215</v>
      </c>
      <c r="AX27" s="679" t="s">
        <v>216</v>
      </c>
      <c r="AY27" s="679" t="s">
        <v>217</v>
      </c>
      <c r="AZ27" s="679" t="s">
        <v>218</v>
      </c>
      <c r="BA27" s="86" t="s">
        <v>210</v>
      </c>
      <c r="BB27" s="86" t="s">
        <v>211</v>
      </c>
      <c r="BC27" s="86" t="s">
        <v>212</v>
      </c>
      <c r="BD27" s="86" t="s">
        <v>213</v>
      </c>
      <c r="BE27" s="680" t="s">
        <v>1854</v>
      </c>
      <c r="BF27" s="681" t="s">
        <v>1865</v>
      </c>
      <c r="BG27" s="681" t="s">
        <v>1866</v>
      </c>
      <c r="BH27" s="681" t="s">
        <v>1867</v>
      </c>
      <c r="BI27" s="19"/>
      <c r="BJ27" s="19"/>
      <c r="BK27" s="19"/>
      <c r="BL27" s="19"/>
      <c r="BM27" s="682" t="s">
        <v>215</v>
      </c>
      <c r="BN27" s="154" t="s">
        <v>216</v>
      </c>
      <c r="BO27" s="154" t="s">
        <v>217</v>
      </c>
      <c r="BP27" s="154" t="s">
        <v>218</v>
      </c>
      <c r="BQ27" s="683" t="s">
        <v>219</v>
      </c>
      <c r="BR27" s="683" t="s">
        <v>220</v>
      </c>
      <c r="BS27" s="49" t="s">
        <v>221</v>
      </c>
      <c r="BT27" s="49" t="s">
        <v>222</v>
      </c>
      <c r="BU27" s="155" t="s">
        <v>215</v>
      </c>
      <c r="BV27" s="154" t="s">
        <v>216</v>
      </c>
      <c r="BW27" s="154" t="s">
        <v>217</v>
      </c>
      <c r="BX27" s="154" t="s">
        <v>218</v>
      </c>
      <c r="BY27" s="270" t="s">
        <v>223</v>
      </c>
      <c r="BZ27" s="89" t="s">
        <v>224</v>
      </c>
      <c r="CA27" s="89" t="s">
        <v>225</v>
      </c>
      <c r="CB27" s="89" t="s">
        <v>226</v>
      </c>
      <c r="CC27" s="690" t="s">
        <v>1872</v>
      </c>
      <c r="CD27" s="688" t="s">
        <v>1873</v>
      </c>
      <c r="CE27" s="689" t="s">
        <v>1874</v>
      </c>
      <c r="CF27" s="689" t="s">
        <v>1875</v>
      </c>
      <c r="CG27" s="690"/>
      <c r="CH27" s="690"/>
      <c r="CI27" s="690"/>
      <c r="CJ27" s="690"/>
      <c r="CK27" s="162" t="s">
        <v>1876</v>
      </c>
      <c r="CL27" s="162" t="s">
        <v>1877</v>
      </c>
      <c r="CM27" s="162" t="s">
        <v>1878</v>
      </c>
      <c r="CN27" s="162" t="s">
        <v>1879</v>
      </c>
      <c r="CO27" s="691"/>
      <c r="CP27" s="691"/>
      <c r="CQ27" s="691"/>
      <c r="CR27" s="691"/>
      <c r="CS27" s="691"/>
      <c r="CT27" s="690"/>
      <c r="CU27" s="690"/>
      <c r="CV27" s="690"/>
      <c r="CW27" s="690"/>
      <c r="CX27" s="489" t="s">
        <v>1917</v>
      </c>
      <c r="CY27" s="489" t="s">
        <v>1918</v>
      </c>
      <c r="CZ27" s="489"/>
      <c r="DA27" s="489" t="s">
        <v>1919</v>
      </c>
      <c r="DB27" s="567" t="s">
        <v>1883</v>
      </c>
      <c r="DC27" s="664"/>
      <c r="DD27" s="664"/>
      <c r="DE27" s="544"/>
      <c r="DF27" s="544"/>
      <c r="DG27" s="544"/>
      <c r="DH27" s="544"/>
      <c r="DI27" s="544"/>
      <c r="DJ27" s="544"/>
      <c r="DK27" s="544"/>
      <c r="DL27" s="544"/>
      <c r="DM27" s="544"/>
      <c r="DN27" s="544"/>
      <c r="DO27" s="544"/>
      <c r="DP27" s="544"/>
    </row>
    <row r="28" spans="1:120">
      <c r="A28" s="665">
        <v>25</v>
      </c>
      <c r="B28" s="665"/>
      <c r="C28" s="649" t="s">
        <v>1927</v>
      </c>
      <c r="D28" s="692">
        <v>7010</v>
      </c>
      <c r="E28" s="668" t="s">
        <v>1854</v>
      </c>
      <c r="F28" s="692" t="s">
        <v>1912</v>
      </c>
      <c r="G28" s="692" t="s">
        <v>1911</v>
      </c>
      <c r="H28" s="692" t="s">
        <v>1914</v>
      </c>
      <c r="I28" s="692" t="s">
        <v>1913</v>
      </c>
      <c r="J28" s="670" t="s">
        <v>1915</v>
      </c>
      <c r="K28" s="670"/>
      <c r="L28" s="670" t="s">
        <v>1916</v>
      </c>
      <c r="M28" s="670"/>
      <c r="N28" s="670" t="s">
        <v>1861</v>
      </c>
      <c r="O28" s="672">
        <v>100423</v>
      </c>
      <c r="P28" s="673">
        <v>135</v>
      </c>
      <c r="Q28" s="673">
        <v>18</v>
      </c>
      <c r="R28" s="673">
        <v>22</v>
      </c>
      <c r="S28" s="673">
        <v>12</v>
      </c>
      <c r="T28" s="673"/>
      <c r="U28" s="673"/>
      <c r="V28" s="673"/>
      <c r="W28" s="673"/>
      <c r="X28" s="673"/>
      <c r="Y28" s="673"/>
      <c r="Z28" s="673"/>
      <c r="AA28" s="673"/>
      <c r="AB28" s="673"/>
      <c r="AC28" s="673"/>
      <c r="AD28" s="673"/>
      <c r="AE28" s="673"/>
      <c r="AF28" s="673"/>
      <c r="AG28" s="673"/>
      <c r="AH28" s="673"/>
      <c r="AI28" s="673"/>
      <c r="AJ28" s="673"/>
      <c r="AK28" s="673"/>
      <c r="AL28" s="673"/>
      <c r="AM28" s="673"/>
      <c r="AN28" s="673"/>
      <c r="AO28" s="673"/>
      <c r="AP28" s="675">
        <v>25</v>
      </c>
      <c r="AQ28" s="675" t="s">
        <v>1862</v>
      </c>
      <c r="AR28" s="676">
        <v>0.28000000000000003</v>
      </c>
      <c r="AS28" s="676" t="s">
        <v>1863</v>
      </c>
      <c r="AT28" s="677" t="s">
        <v>1864</v>
      </c>
      <c r="AU28" s="677"/>
      <c r="AV28" s="677"/>
      <c r="AW28" s="41" t="s">
        <v>215</v>
      </c>
      <c r="AX28" s="679" t="s">
        <v>216</v>
      </c>
      <c r="AY28" s="679" t="s">
        <v>217</v>
      </c>
      <c r="AZ28" s="679" t="s">
        <v>218</v>
      </c>
      <c r="BA28" s="86" t="s">
        <v>210</v>
      </c>
      <c r="BB28" s="86" t="s">
        <v>211</v>
      </c>
      <c r="BC28" s="86" t="s">
        <v>212</v>
      </c>
      <c r="BD28" s="86" t="s">
        <v>213</v>
      </c>
      <c r="BE28" s="680" t="s">
        <v>1854</v>
      </c>
      <c r="BF28" s="681" t="s">
        <v>1865</v>
      </c>
      <c r="BG28" s="681" t="s">
        <v>1866</v>
      </c>
      <c r="BH28" s="681" t="s">
        <v>1867</v>
      </c>
      <c r="BI28" s="19"/>
      <c r="BJ28" s="19"/>
      <c r="BK28" s="19"/>
      <c r="BL28" s="19"/>
      <c r="BM28" s="682" t="s">
        <v>215</v>
      </c>
      <c r="BN28" s="154" t="s">
        <v>216</v>
      </c>
      <c r="BO28" s="154" t="s">
        <v>217</v>
      </c>
      <c r="BP28" s="154" t="s">
        <v>218</v>
      </c>
      <c r="BQ28" s="683" t="s">
        <v>219</v>
      </c>
      <c r="BR28" s="683" t="s">
        <v>220</v>
      </c>
      <c r="BS28" s="49" t="s">
        <v>221</v>
      </c>
      <c r="BT28" s="49" t="s">
        <v>222</v>
      </c>
      <c r="BU28" s="155" t="s">
        <v>215</v>
      </c>
      <c r="BV28" s="154" t="s">
        <v>216</v>
      </c>
      <c r="BW28" s="154" t="s">
        <v>217</v>
      </c>
      <c r="BX28" s="154" t="s">
        <v>218</v>
      </c>
      <c r="BY28" s="270" t="s">
        <v>223</v>
      </c>
      <c r="BZ28" s="89" t="s">
        <v>224</v>
      </c>
      <c r="CA28" s="89" t="s">
        <v>225</v>
      </c>
      <c r="CB28" s="89" t="s">
        <v>226</v>
      </c>
      <c r="CC28" s="690" t="s">
        <v>1872</v>
      </c>
      <c r="CD28" s="688" t="s">
        <v>1873</v>
      </c>
      <c r="CE28" s="689" t="s">
        <v>1874</v>
      </c>
      <c r="CF28" s="689" t="s">
        <v>1875</v>
      </c>
      <c r="CG28" s="690"/>
      <c r="CH28" s="690"/>
      <c r="CI28" s="690"/>
      <c r="CJ28" s="690"/>
      <c r="CK28" s="162" t="s">
        <v>1876</v>
      </c>
      <c r="CL28" s="162" t="s">
        <v>1877</v>
      </c>
      <c r="CM28" s="162" t="s">
        <v>1878</v>
      </c>
      <c r="CN28" s="162" t="s">
        <v>1879</v>
      </c>
      <c r="CO28" s="691"/>
      <c r="CP28" s="691"/>
      <c r="CQ28" s="691"/>
      <c r="CR28" s="691"/>
      <c r="CS28" s="691"/>
      <c r="CT28" s="690"/>
      <c r="CU28" s="690"/>
      <c r="CV28" s="690"/>
      <c r="CW28" s="690"/>
      <c r="CX28" s="489" t="s">
        <v>1917</v>
      </c>
      <c r="CY28" s="489" t="s">
        <v>1918</v>
      </c>
      <c r="CZ28" s="489"/>
      <c r="DA28" s="489" t="s">
        <v>1919</v>
      </c>
      <c r="DB28" s="567" t="s">
        <v>1883</v>
      </c>
      <c r="DC28" s="664"/>
      <c r="DD28" s="664"/>
      <c r="DE28" s="544"/>
      <c r="DF28" s="544"/>
      <c r="DG28" s="544"/>
      <c r="DH28" s="544"/>
      <c r="DI28" s="544"/>
      <c r="DJ28" s="544"/>
      <c r="DK28" s="544"/>
      <c r="DL28" s="544"/>
      <c r="DM28" s="544"/>
      <c r="DN28" s="544"/>
      <c r="DO28" s="544"/>
      <c r="DP28" s="544"/>
    </row>
    <row r="29" spans="1:120">
      <c r="A29" s="665">
        <v>26</v>
      </c>
      <c r="B29" s="665"/>
      <c r="C29" s="649" t="s">
        <v>1928</v>
      </c>
      <c r="D29" s="692">
        <v>7010</v>
      </c>
      <c r="E29" s="668" t="s">
        <v>1854</v>
      </c>
      <c r="F29" s="692" t="s">
        <v>1912</v>
      </c>
      <c r="G29" s="692" t="s">
        <v>1911</v>
      </c>
      <c r="H29" s="692" t="s">
        <v>1914</v>
      </c>
      <c r="I29" s="692" t="s">
        <v>1913</v>
      </c>
      <c r="J29" s="670" t="s">
        <v>1915</v>
      </c>
      <c r="K29" s="670"/>
      <c r="L29" s="670" t="s">
        <v>1916</v>
      </c>
      <c r="M29" s="670"/>
      <c r="N29" s="670" t="s">
        <v>1861</v>
      </c>
      <c r="O29" s="672">
        <v>100424</v>
      </c>
      <c r="P29" s="673">
        <v>140</v>
      </c>
      <c r="Q29" s="673">
        <v>20</v>
      </c>
      <c r="R29" s="673">
        <v>25</v>
      </c>
      <c r="S29" s="673">
        <v>12</v>
      </c>
      <c r="T29" s="673"/>
      <c r="U29" s="673"/>
      <c r="V29" s="673"/>
      <c r="W29" s="673"/>
      <c r="X29" s="673"/>
      <c r="Y29" s="673"/>
      <c r="Z29" s="673"/>
      <c r="AA29" s="673"/>
      <c r="AB29" s="673"/>
      <c r="AC29" s="673"/>
      <c r="AD29" s="673"/>
      <c r="AE29" s="673"/>
      <c r="AF29" s="673"/>
      <c r="AG29" s="673"/>
      <c r="AH29" s="673"/>
      <c r="AI29" s="673"/>
      <c r="AJ29" s="673"/>
      <c r="AK29" s="673"/>
      <c r="AL29" s="673"/>
      <c r="AM29" s="673"/>
      <c r="AN29" s="673"/>
      <c r="AO29" s="673"/>
      <c r="AP29" s="675">
        <v>25</v>
      </c>
      <c r="AQ29" s="675" t="s">
        <v>1862</v>
      </c>
      <c r="AR29" s="676">
        <v>0.36499999999999999</v>
      </c>
      <c r="AS29" s="676" t="s">
        <v>1863</v>
      </c>
      <c r="AT29" s="677" t="s">
        <v>1864</v>
      </c>
      <c r="AU29" s="677"/>
      <c r="AV29" s="677"/>
      <c r="AW29" s="41" t="s">
        <v>215</v>
      </c>
      <c r="AX29" s="679" t="s">
        <v>216</v>
      </c>
      <c r="AY29" s="679" t="s">
        <v>217</v>
      </c>
      <c r="AZ29" s="679" t="s">
        <v>218</v>
      </c>
      <c r="BA29" s="86" t="s">
        <v>210</v>
      </c>
      <c r="BB29" s="86" t="s">
        <v>211</v>
      </c>
      <c r="BC29" s="86" t="s">
        <v>212</v>
      </c>
      <c r="BD29" s="86" t="s">
        <v>213</v>
      </c>
      <c r="BE29" s="680" t="s">
        <v>1854</v>
      </c>
      <c r="BF29" s="681" t="s">
        <v>1865</v>
      </c>
      <c r="BG29" s="681" t="s">
        <v>1866</v>
      </c>
      <c r="BH29" s="681" t="s">
        <v>1867</v>
      </c>
      <c r="BI29" s="19"/>
      <c r="BJ29" s="19"/>
      <c r="BK29" s="19"/>
      <c r="BL29" s="19"/>
      <c r="BM29" s="682" t="s">
        <v>215</v>
      </c>
      <c r="BN29" s="154" t="s">
        <v>216</v>
      </c>
      <c r="BO29" s="154" t="s">
        <v>217</v>
      </c>
      <c r="BP29" s="154" t="s">
        <v>218</v>
      </c>
      <c r="BQ29" s="683" t="s">
        <v>219</v>
      </c>
      <c r="BR29" s="683" t="s">
        <v>220</v>
      </c>
      <c r="BS29" s="49" t="s">
        <v>221</v>
      </c>
      <c r="BT29" s="49" t="s">
        <v>222</v>
      </c>
      <c r="BU29" s="155" t="s">
        <v>215</v>
      </c>
      <c r="BV29" s="154" t="s">
        <v>216</v>
      </c>
      <c r="BW29" s="154" t="s">
        <v>217</v>
      </c>
      <c r="BX29" s="154" t="s">
        <v>218</v>
      </c>
      <c r="BY29" s="270" t="s">
        <v>223</v>
      </c>
      <c r="BZ29" s="89" t="s">
        <v>224</v>
      </c>
      <c r="CA29" s="89" t="s">
        <v>225</v>
      </c>
      <c r="CB29" s="89" t="s">
        <v>226</v>
      </c>
      <c r="CC29" s="690" t="s">
        <v>1872</v>
      </c>
      <c r="CD29" s="688" t="s">
        <v>1873</v>
      </c>
      <c r="CE29" s="689" t="s">
        <v>1874</v>
      </c>
      <c r="CF29" s="689" t="s">
        <v>1875</v>
      </c>
      <c r="CG29" s="690"/>
      <c r="CH29" s="690"/>
      <c r="CI29" s="690"/>
      <c r="CJ29" s="690"/>
      <c r="CK29" s="162" t="s">
        <v>1876</v>
      </c>
      <c r="CL29" s="162" t="s">
        <v>1877</v>
      </c>
      <c r="CM29" s="162" t="s">
        <v>1878</v>
      </c>
      <c r="CN29" s="162" t="s">
        <v>1879</v>
      </c>
      <c r="CO29" s="691"/>
      <c r="CP29" s="691"/>
      <c r="CQ29" s="691"/>
      <c r="CR29" s="691"/>
      <c r="CS29" s="691"/>
      <c r="CT29" s="690"/>
      <c r="CU29" s="690"/>
      <c r="CV29" s="690"/>
      <c r="CW29" s="690"/>
      <c r="CX29" s="489" t="s">
        <v>1917</v>
      </c>
      <c r="CY29" s="489" t="s">
        <v>1918</v>
      </c>
      <c r="CZ29" s="489"/>
      <c r="DA29" s="489" t="s">
        <v>1919</v>
      </c>
      <c r="DB29" s="567" t="s">
        <v>1883</v>
      </c>
      <c r="DC29" s="664"/>
      <c r="DD29" s="664"/>
      <c r="DE29" s="544"/>
      <c r="DF29" s="544"/>
      <c r="DG29" s="544"/>
      <c r="DH29" s="544"/>
      <c r="DI29" s="544"/>
      <c r="DJ29" s="544"/>
      <c r="DK29" s="544"/>
      <c r="DL29" s="544"/>
      <c r="DM29" s="544"/>
      <c r="DN29" s="544"/>
      <c r="DO29" s="544"/>
      <c r="DP29" s="544"/>
    </row>
    <row r="30" spans="1:120">
      <c r="A30" s="665">
        <v>27</v>
      </c>
      <c r="B30" s="665"/>
      <c r="C30" s="649" t="s">
        <v>1929</v>
      </c>
      <c r="D30" s="692">
        <v>7010</v>
      </c>
      <c r="E30" s="668" t="s">
        <v>1854</v>
      </c>
      <c r="F30" s="692" t="s">
        <v>1912</v>
      </c>
      <c r="G30" s="692" t="s">
        <v>1911</v>
      </c>
      <c r="H30" s="692" t="s">
        <v>1914</v>
      </c>
      <c r="I30" s="692" t="s">
        <v>1913</v>
      </c>
      <c r="J30" s="670" t="s">
        <v>1915</v>
      </c>
      <c r="K30" s="670"/>
      <c r="L30" s="670" t="s">
        <v>1916</v>
      </c>
      <c r="M30" s="670"/>
      <c r="N30" s="670" t="s">
        <v>1861</v>
      </c>
      <c r="O30" s="672">
        <v>100425</v>
      </c>
      <c r="P30" s="673">
        <v>150</v>
      </c>
      <c r="Q30" s="673">
        <v>20</v>
      </c>
      <c r="R30" s="673">
        <v>25</v>
      </c>
      <c r="S30" s="673">
        <v>13</v>
      </c>
      <c r="T30" s="673"/>
      <c r="U30" s="673"/>
      <c r="V30" s="673"/>
      <c r="W30" s="673"/>
      <c r="X30" s="673"/>
      <c r="Y30" s="673"/>
      <c r="Z30" s="673"/>
      <c r="AA30" s="673"/>
      <c r="AB30" s="673"/>
      <c r="AC30" s="673"/>
      <c r="AD30" s="673"/>
      <c r="AE30" s="673"/>
      <c r="AF30" s="673"/>
      <c r="AG30" s="673"/>
      <c r="AH30" s="673"/>
      <c r="AI30" s="673"/>
      <c r="AJ30" s="673"/>
      <c r="AK30" s="673"/>
      <c r="AL30" s="673"/>
      <c r="AM30" s="673"/>
      <c r="AN30" s="673"/>
      <c r="AO30" s="673"/>
      <c r="AP30" s="675">
        <v>25</v>
      </c>
      <c r="AQ30" s="675" t="s">
        <v>1862</v>
      </c>
      <c r="AR30" s="676">
        <v>0.39700000000000002</v>
      </c>
      <c r="AS30" s="676" t="s">
        <v>1863</v>
      </c>
      <c r="AT30" s="677" t="s">
        <v>1864</v>
      </c>
      <c r="AU30" s="677"/>
      <c r="AV30" s="677"/>
      <c r="AW30" s="41" t="s">
        <v>215</v>
      </c>
      <c r="AX30" s="679" t="s">
        <v>216</v>
      </c>
      <c r="AY30" s="679" t="s">
        <v>217</v>
      </c>
      <c r="AZ30" s="679" t="s">
        <v>218</v>
      </c>
      <c r="BA30" s="86" t="s">
        <v>210</v>
      </c>
      <c r="BB30" s="86" t="s">
        <v>211</v>
      </c>
      <c r="BC30" s="86" t="s">
        <v>212</v>
      </c>
      <c r="BD30" s="86" t="s">
        <v>213</v>
      </c>
      <c r="BE30" s="680" t="s">
        <v>1854</v>
      </c>
      <c r="BF30" s="681" t="s">
        <v>1865</v>
      </c>
      <c r="BG30" s="681" t="s">
        <v>1866</v>
      </c>
      <c r="BH30" s="681" t="s">
        <v>1867</v>
      </c>
      <c r="BI30" s="19"/>
      <c r="BJ30" s="19"/>
      <c r="BK30" s="19"/>
      <c r="BL30" s="19"/>
      <c r="BM30" s="682" t="s">
        <v>215</v>
      </c>
      <c r="BN30" s="154" t="s">
        <v>216</v>
      </c>
      <c r="BO30" s="154" t="s">
        <v>217</v>
      </c>
      <c r="BP30" s="154" t="s">
        <v>218</v>
      </c>
      <c r="BQ30" s="683" t="s">
        <v>219</v>
      </c>
      <c r="BR30" s="683" t="s">
        <v>220</v>
      </c>
      <c r="BS30" s="49" t="s">
        <v>221</v>
      </c>
      <c r="BT30" s="49" t="s">
        <v>222</v>
      </c>
      <c r="BU30" s="155" t="s">
        <v>215</v>
      </c>
      <c r="BV30" s="154" t="s">
        <v>216</v>
      </c>
      <c r="BW30" s="154" t="s">
        <v>217</v>
      </c>
      <c r="BX30" s="154" t="s">
        <v>218</v>
      </c>
      <c r="BY30" s="270" t="s">
        <v>223</v>
      </c>
      <c r="BZ30" s="89" t="s">
        <v>224</v>
      </c>
      <c r="CA30" s="89" t="s">
        <v>225</v>
      </c>
      <c r="CB30" s="89" t="s">
        <v>226</v>
      </c>
      <c r="CC30" s="690" t="s">
        <v>1872</v>
      </c>
      <c r="CD30" s="688" t="s">
        <v>1873</v>
      </c>
      <c r="CE30" s="689" t="s">
        <v>1874</v>
      </c>
      <c r="CF30" s="689" t="s">
        <v>1875</v>
      </c>
      <c r="CG30" s="690"/>
      <c r="CH30" s="690"/>
      <c r="CI30" s="690"/>
      <c r="CJ30" s="690"/>
      <c r="CK30" s="162" t="s">
        <v>1876</v>
      </c>
      <c r="CL30" s="162" t="s">
        <v>1877</v>
      </c>
      <c r="CM30" s="162" t="s">
        <v>1878</v>
      </c>
      <c r="CN30" s="162" t="s">
        <v>1879</v>
      </c>
      <c r="CO30" s="691"/>
      <c r="CP30" s="691"/>
      <c r="CQ30" s="691"/>
      <c r="CR30" s="691"/>
      <c r="CS30" s="691"/>
      <c r="CT30" s="690"/>
      <c r="CU30" s="690"/>
      <c r="CV30" s="690"/>
      <c r="CW30" s="690"/>
      <c r="CX30" s="489" t="s">
        <v>1917</v>
      </c>
      <c r="CY30" s="489" t="s">
        <v>1918</v>
      </c>
      <c r="CZ30" s="489"/>
      <c r="DA30" s="489" t="s">
        <v>1919</v>
      </c>
      <c r="DB30" s="567" t="s">
        <v>1883</v>
      </c>
      <c r="DC30" s="664"/>
      <c r="DD30" s="664"/>
      <c r="DE30" s="544"/>
      <c r="DF30" s="544"/>
      <c r="DG30" s="544"/>
      <c r="DH30" s="544"/>
      <c r="DI30" s="544"/>
      <c r="DJ30" s="544"/>
      <c r="DK30" s="544"/>
      <c r="DL30" s="544"/>
      <c r="DM30" s="544"/>
      <c r="DN30" s="544"/>
      <c r="DO30" s="544"/>
      <c r="DP30" s="544"/>
    </row>
    <row r="31" spans="1:120">
      <c r="A31" s="665">
        <v>28</v>
      </c>
      <c r="B31" s="665"/>
      <c r="C31" s="649" t="s">
        <v>1930</v>
      </c>
      <c r="D31" s="692">
        <v>7010</v>
      </c>
      <c r="E31" s="668" t="s">
        <v>1854</v>
      </c>
      <c r="F31" s="692" t="s">
        <v>1912</v>
      </c>
      <c r="G31" s="692" t="s">
        <v>1911</v>
      </c>
      <c r="H31" s="692" t="s">
        <v>1914</v>
      </c>
      <c r="I31" s="692" t="s">
        <v>1913</v>
      </c>
      <c r="J31" s="670" t="s">
        <v>1915</v>
      </c>
      <c r="K31" s="670"/>
      <c r="L31" s="670" t="s">
        <v>1916</v>
      </c>
      <c r="M31" s="670"/>
      <c r="N31" s="670" t="s">
        <v>1861</v>
      </c>
      <c r="O31" s="672">
        <v>100427</v>
      </c>
      <c r="P31" s="673">
        <v>160</v>
      </c>
      <c r="Q31" s="673">
        <v>20</v>
      </c>
      <c r="R31" s="673">
        <v>25</v>
      </c>
      <c r="S31" s="673">
        <v>12</v>
      </c>
      <c r="T31" s="673"/>
      <c r="U31" s="673"/>
      <c r="V31" s="673"/>
      <c r="W31" s="673"/>
      <c r="X31" s="673"/>
      <c r="Y31" s="673"/>
      <c r="Z31" s="673"/>
      <c r="AA31" s="673"/>
      <c r="AB31" s="673"/>
      <c r="AC31" s="673"/>
      <c r="AD31" s="673"/>
      <c r="AE31" s="673"/>
      <c r="AF31" s="673"/>
      <c r="AG31" s="673"/>
      <c r="AH31" s="673"/>
      <c r="AI31" s="673"/>
      <c r="AJ31" s="673"/>
      <c r="AK31" s="673"/>
      <c r="AL31" s="673"/>
      <c r="AM31" s="673"/>
      <c r="AN31" s="673"/>
      <c r="AO31" s="673"/>
      <c r="AP31" s="675">
        <v>25</v>
      </c>
      <c r="AQ31" s="675" t="s">
        <v>1862</v>
      </c>
      <c r="AR31" s="676">
        <v>0.42299999999999999</v>
      </c>
      <c r="AS31" s="676" t="s">
        <v>1863</v>
      </c>
      <c r="AT31" s="677" t="s">
        <v>1864</v>
      </c>
      <c r="AU31" s="677"/>
      <c r="AV31" s="677"/>
      <c r="AW31" s="41" t="s">
        <v>215</v>
      </c>
      <c r="AX31" s="679" t="s">
        <v>216</v>
      </c>
      <c r="AY31" s="679" t="s">
        <v>217</v>
      </c>
      <c r="AZ31" s="679" t="s">
        <v>218</v>
      </c>
      <c r="BA31" s="86" t="s">
        <v>210</v>
      </c>
      <c r="BB31" s="86" t="s">
        <v>211</v>
      </c>
      <c r="BC31" s="86" t="s">
        <v>212</v>
      </c>
      <c r="BD31" s="86" t="s">
        <v>213</v>
      </c>
      <c r="BE31" s="680" t="s">
        <v>1854</v>
      </c>
      <c r="BF31" s="681" t="s">
        <v>1865</v>
      </c>
      <c r="BG31" s="681" t="s">
        <v>1866</v>
      </c>
      <c r="BH31" s="681" t="s">
        <v>1867</v>
      </c>
      <c r="BI31" s="19"/>
      <c r="BJ31" s="19"/>
      <c r="BK31" s="19"/>
      <c r="BL31" s="19"/>
      <c r="BM31" s="682" t="s">
        <v>215</v>
      </c>
      <c r="BN31" s="154" t="s">
        <v>216</v>
      </c>
      <c r="BO31" s="154" t="s">
        <v>217</v>
      </c>
      <c r="BP31" s="154" t="s">
        <v>218</v>
      </c>
      <c r="BQ31" s="683" t="s">
        <v>219</v>
      </c>
      <c r="BR31" s="683" t="s">
        <v>220</v>
      </c>
      <c r="BS31" s="49" t="s">
        <v>221</v>
      </c>
      <c r="BT31" s="49" t="s">
        <v>222</v>
      </c>
      <c r="BU31" s="155" t="s">
        <v>215</v>
      </c>
      <c r="BV31" s="154" t="s">
        <v>216</v>
      </c>
      <c r="BW31" s="154" t="s">
        <v>217</v>
      </c>
      <c r="BX31" s="154" t="s">
        <v>218</v>
      </c>
      <c r="BY31" s="270" t="s">
        <v>223</v>
      </c>
      <c r="BZ31" s="89" t="s">
        <v>224</v>
      </c>
      <c r="CA31" s="89" t="s">
        <v>225</v>
      </c>
      <c r="CB31" s="89" t="s">
        <v>226</v>
      </c>
      <c r="CC31" s="690" t="s">
        <v>1872</v>
      </c>
      <c r="CD31" s="688" t="s">
        <v>1873</v>
      </c>
      <c r="CE31" s="689" t="s">
        <v>1874</v>
      </c>
      <c r="CF31" s="689" t="s">
        <v>1875</v>
      </c>
      <c r="CG31" s="690"/>
      <c r="CH31" s="690"/>
      <c r="CI31" s="690"/>
      <c r="CJ31" s="690"/>
      <c r="CK31" s="162" t="s">
        <v>1876</v>
      </c>
      <c r="CL31" s="162" t="s">
        <v>1877</v>
      </c>
      <c r="CM31" s="162" t="s">
        <v>1878</v>
      </c>
      <c r="CN31" s="162" t="s">
        <v>1879</v>
      </c>
      <c r="CO31" s="691"/>
      <c r="CP31" s="691"/>
      <c r="CQ31" s="691"/>
      <c r="CR31" s="691"/>
      <c r="CS31" s="691"/>
      <c r="CT31" s="690"/>
      <c r="CU31" s="690"/>
      <c r="CV31" s="690"/>
      <c r="CW31" s="690"/>
      <c r="CX31" s="489" t="s">
        <v>1917</v>
      </c>
      <c r="CY31" s="489" t="s">
        <v>1918</v>
      </c>
      <c r="CZ31" s="489"/>
      <c r="DA31" s="489" t="s">
        <v>1919</v>
      </c>
      <c r="DB31" s="567" t="s">
        <v>1883</v>
      </c>
      <c r="DC31" s="664"/>
      <c r="DD31" s="664"/>
      <c r="DE31" s="544"/>
      <c r="DF31" s="544"/>
      <c r="DG31" s="544"/>
      <c r="DH31" s="544"/>
      <c r="DI31" s="544"/>
      <c r="DJ31" s="544"/>
      <c r="DK31" s="544"/>
      <c r="DL31" s="544"/>
      <c r="DM31" s="544"/>
      <c r="DN31" s="544"/>
      <c r="DO31" s="544"/>
      <c r="DP31" s="544"/>
    </row>
    <row r="32" spans="1:120">
      <c r="A32" s="665">
        <v>29</v>
      </c>
      <c r="B32" s="665"/>
      <c r="C32" s="649" t="s">
        <v>1931</v>
      </c>
      <c r="D32" s="692">
        <v>7010</v>
      </c>
      <c r="E32" s="668" t="s">
        <v>1854</v>
      </c>
      <c r="F32" s="692" t="s">
        <v>1912</v>
      </c>
      <c r="G32" s="692" t="s">
        <v>1911</v>
      </c>
      <c r="H32" s="692" t="s">
        <v>1914</v>
      </c>
      <c r="I32" s="692" t="s">
        <v>1913</v>
      </c>
      <c r="J32" s="670" t="s">
        <v>1915</v>
      </c>
      <c r="K32" s="670"/>
      <c r="L32" s="670" t="s">
        <v>1916</v>
      </c>
      <c r="M32" s="670"/>
      <c r="N32" s="670" t="s">
        <v>1861</v>
      </c>
      <c r="O32" s="672">
        <v>100428</v>
      </c>
      <c r="P32" s="673">
        <v>180</v>
      </c>
      <c r="Q32" s="673">
        <v>20</v>
      </c>
      <c r="R32" s="673">
        <v>25</v>
      </c>
      <c r="S32" s="673">
        <v>14</v>
      </c>
      <c r="T32" s="673"/>
      <c r="U32" s="673"/>
      <c r="V32" s="673"/>
      <c r="W32" s="673"/>
      <c r="X32" s="673"/>
      <c r="Y32" s="673"/>
      <c r="Z32" s="673"/>
      <c r="AA32" s="673"/>
      <c r="AB32" s="673"/>
      <c r="AC32" s="673"/>
      <c r="AD32" s="673"/>
      <c r="AE32" s="673"/>
      <c r="AF32" s="673"/>
      <c r="AG32" s="673"/>
      <c r="AH32" s="673"/>
      <c r="AI32" s="673"/>
      <c r="AJ32" s="673"/>
      <c r="AK32" s="673"/>
      <c r="AL32" s="673"/>
      <c r="AM32" s="673"/>
      <c r="AN32" s="673"/>
      <c r="AO32" s="673"/>
      <c r="AP32" s="675">
        <v>25</v>
      </c>
      <c r="AQ32" s="675" t="s">
        <v>1862</v>
      </c>
      <c r="AR32" s="676">
        <v>0.48</v>
      </c>
      <c r="AS32" s="676" t="s">
        <v>1863</v>
      </c>
      <c r="AT32" s="677" t="s">
        <v>1864</v>
      </c>
      <c r="AU32" s="677"/>
      <c r="AV32" s="677"/>
      <c r="AW32" s="41" t="s">
        <v>215</v>
      </c>
      <c r="AX32" s="679" t="s">
        <v>216</v>
      </c>
      <c r="AY32" s="679" t="s">
        <v>217</v>
      </c>
      <c r="AZ32" s="679" t="s">
        <v>218</v>
      </c>
      <c r="BA32" s="86" t="s">
        <v>210</v>
      </c>
      <c r="BB32" s="86" t="s">
        <v>211</v>
      </c>
      <c r="BC32" s="86" t="s">
        <v>212</v>
      </c>
      <c r="BD32" s="86" t="s">
        <v>213</v>
      </c>
      <c r="BE32" s="680" t="s">
        <v>1854</v>
      </c>
      <c r="BF32" s="681" t="s">
        <v>1865</v>
      </c>
      <c r="BG32" s="681" t="s">
        <v>1866</v>
      </c>
      <c r="BH32" s="681" t="s">
        <v>1867</v>
      </c>
      <c r="BI32" s="19"/>
      <c r="BJ32" s="19"/>
      <c r="BK32" s="19"/>
      <c r="BL32" s="19"/>
      <c r="BM32" s="682" t="s">
        <v>215</v>
      </c>
      <c r="BN32" s="154" t="s">
        <v>216</v>
      </c>
      <c r="BO32" s="154" t="s">
        <v>217</v>
      </c>
      <c r="BP32" s="154" t="s">
        <v>218</v>
      </c>
      <c r="BQ32" s="683" t="s">
        <v>219</v>
      </c>
      <c r="BR32" s="683" t="s">
        <v>220</v>
      </c>
      <c r="BS32" s="49" t="s">
        <v>221</v>
      </c>
      <c r="BT32" s="49" t="s">
        <v>222</v>
      </c>
      <c r="BU32" s="155" t="s">
        <v>215</v>
      </c>
      <c r="BV32" s="154" t="s">
        <v>216</v>
      </c>
      <c r="BW32" s="154" t="s">
        <v>217</v>
      </c>
      <c r="BX32" s="154" t="s">
        <v>218</v>
      </c>
      <c r="BY32" s="270" t="s">
        <v>223</v>
      </c>
      <c r="BZ32" s="89" t="s">
        <v>224</v>
      </c>
      <c r="CA32" s="89" t="s">
        <v>225</v>
      </c>
      <c r="CB32" s="89" t="s">
        <v>226</v>
      </c>
      <c r="CC32" s="690" t="s">
        <v>1872</v>
      </c>
      <c r="CD32" s="688" t="s">
        <v>1873</v>
      </c>
      <c r="CE32" s="689" t="s">
        <v>1874</v>
      </c>
      <c r="CF32" s="689" t="s">
        <v>1875</v>
      </c>
      <c r="CG32" s="690"/>
      <c r="CH32" s="690"/>
      <c r="CI32" s="690"/>
      <c r="CJ32" s="690"/>
      <c r="CK32" s="162" t="s">
        <v>1876</v>
      </c>
      <c r="CL32" s="162" t="s">
        <v>1877</v>
      </c>
      <c r="CM32" s="162" t="s">
        <v>1878</v>
      </c>
      <c r="CN32" s="162" t="s">
        <v>1879</v>
      </c>
      <c r="CO32" s="691"/>
      <c r="CP32" s="691"/>
      <c r="CQ32" s="691"/>
      <c r="CR32" s="691"/>
      <c r="CS32" s="691"/>
      <c r="CT32" s="690"/>
      <c r="CU32" s="690"/>
      <c r="CV32" s="690"/>
      <c r="CW32" s="690"/>
      <c r="CX32" s="489" t="s">
        <v>1917</v>
      </c>
      <c r="CY32" s="489" t="s">
        <v>1918</v>
      </c>
      <c r="CZ32" s="489"/>
      <c r="DA32" s="489" t="s">
        <v>1919</v>
      </c>
      <c r="DB32" s="567" t="s">
        <v>1883</v>
      </c>
      <c r="DC32" s="664"/>
      <c r="DD32" s="664"/>
      <c r="DE32" s="544"/>
      <c r="DF32" s="544"/>
      <c r="DG32" s="544"/>
      <c r="DH32" s="544"/>
      <c r="DI32" s="544"/>
      <c r="DJ32" s="544"/>
      <c r="DK32" s="544"/>
      <c r="DL32" s="544"/>
      <c r="DM32" s="544"/>
      <c r="DN32" s="544"/>
      <c r="DO32" s="544"/>
      <c r="DP32" s="544"/>
    </row>
    <row r="33" spans="1:120">
      <c r="A33" s="665">
        <v>30</v>
      </c>
      <c r="B33" s="665"/>
      <c r="C33" s="649" t="s">
        <v>1932</v>
      </c>
      <c r="D33" s="692">
        <v>7010</v>
      </c>
      <c r="E33" s="668" t="s">
        <v>1854</v>
      </c>
      <c r="F33" s="692" t="s">
        <v>1912</v>
      </c>
      <c r="G33" s="692" t="s">
        <v>1911</v>
      </c>
      <c r="H33" s="692" t="s">
        <v>1914</v>
      </c>
      <c r="I33" s="692" t="s">
        <v>1913</v>
      </c>
      <c r="J33" s="670" t="s">
        <v>1915</v>
      </c>
      <c r="K33" s="670"/>
      <c r="L33" s="670" t="s">
        <v>1916</v>
      </c>
      <c r="M33" s="670"/>
      <c r="N33" s="670" t="s">
        <v>1861</v>
      </c>
      <c r="O33" s="672">
        <v>100429</v>
      </c>
      <c r="P33" s="673">
        <v>200</v>
      </c>
      <c r="Q33" s="673">
        <v>23</v>
      </c>
      <c r="R33" s="674">
        <v>28.5</v>
      </c>
      <c r="S33" s="673">
        <v>16</v>
      </c>
      <c r="T33" s="673"/>
      <c r="U33" s="673"/>
      <c r="V33" s="673"/>
      <c r="W33" s="673"/>
      <c r="X33" s="673"/>
      <c r="Y33" s="673"/>
      <c r="Z33" s="673"/>
      <c r="AA33" s="673"/>
      <c r="AB33" s="673"/>
      <c r="AC33" s="673"/>
      <c r="AD33" s="673"/>
      <c r="AE33" s="673"/>
      <c r="AF33" s="673"/>
      <c r="AG33" s="673"/>
      <c r="AH33" s="673"/>
      <c r="AI33" s="673"/>
      <c r="AJ33" s="673"/>
      <c r="AK33" s="673"/>
      <c r="AL33" s="673"/>
      <c r="AM33" s="673"/>
      <c r="AN33" s="673"/>
      <c r="AO33" s="673"/>
      <c r="AP33" s="675">
        <v>25</v>
      </c>
      <c r="AQ33" s="675" t="s">
        <v>1862</v>
      </c>
      <c r="AR33" s="676">
        <v>0.68500000000000005</v>
      </c>
      <c r="AS33" s="676" t="s">
        <v>1863</v>
      </c>
      <c r="AT33" s="677" t="s">
        <v>1864</v>
      </c>
      <c r="AU33" s="677"/>
      <c r="AV33" s="677"/>
      <c r="AW33" s="41" t="s">
        <v>215</v>
      </c>
      <c r="AX33" s="679" t="s">
        <v>216</v>
      </c>
      <c r="AY33" s="679" t="s">
        <v>217</v>
      </c>
      <c r="AZ33" s="679" t="s">
        <v>218</v>
      </c>
      <c r="BA33" s="86" t="s">
        <v>210</v>
      </c>
      <c r="BB33" s="86" t="s">
        <v>211</v>
      </c>
      <c r="BC33" s="86" t="s">
        <v>212</v>
      </c>
      <c r="BD33" s="86" t="s">
        <v>213</v>
      </c>
      <c r="BE33" s="680" t="s">
        <v>1854</v>
      </c>
      <c r="BF33" s="681" t="s">
        <v>1865</v>
      </c>
      <c r="BG33" s="681" t="s">
        <v>1866</v>
      </c>
      <c r="BH33" s="681" t="s">
        <v>1867</v>
      </c>
      <c r="BI33" s="19"/>
      <c r="BJ33" s="19"/>
      <c r="BK33" s="19"/>
      <c r="BL33" s="19"/>
      <c r="BM33" s="682" t="s">
        <v>215</v>
      </c>
      <c r="BN33" s="154" t="s">
        <v>216</v>
      </c>
      <c r="BO33" s="154" t="s">
        <v>217</v>
      </c>
      <c r="BP33" s="154" t="s">
        <v>218</v>
      </c>
      <c r="BQ33" s="683" t="s">
        <v>219</v>
      </c>
      <c r="BR33" s="683" t="s">
        <v>220</v>
      </c>
      <c r="BS33" s="49" t="s">
        <v>221</v>
      </c>
      <c r="BT33" s="49" t="s">
        <v>222</v>
      </c>
      <c r="BU33" s="155" t="s">
        <v>215</v>
      </c>
      <c r="BV33" s="154" t="s">
        <v>216</v>
      </c>
      <c r="BW33" s="154" t="s">
        <v>217</v>
      </c>
      <c r="BX33" s="154" t="s">
        <v>218</v>
      </c>
      <c r="BY33" s="270" t="s">
        <v>223</v>
      </c>
      <c r="BZ33" s="89" t="s">
        <v>224</v>
      </c>
      <c r="CA33" s="89" t="s">
        <v>225</v>
      </c>
      <c r="CB33" s="89" t="s">
        <v>226</v>
      </c>
      <c r="CC33" s="690" t="s">
        <v>1872</v>
      </c>
      <c r="CD33" s="688" t="s">
        <v>1873</v>
      </c>
      <c r="CE33" s="689" t="s">
        <v>1874</v>
      </c>
      <c r="CF33" s="689" t="s">
        <v>1875</v>
      </c>
      <c r="CG33" s="690"/>
      <c r="CH33" s="690"/>
      <c r="CI33" s="690"/>
      <c r="CJ33" s="690"/>
      <c r="CK33" s="162" t="s">
        <v>1876</v>
      </c>
      <c r="CL33" s="162" t="s">
        <v>1877</v>
      </c>
      <c r="CM33" s="162" t="s">
        <v>1878</v>
      </c>
      <c r="CN33" s="162" t="s">
        <v>1879</v>
      </c>
      <c r="CO33" s="691"/>
      <c r="CP33" s="691"/>
      <c r="CQ33" s="691"/>
      <c r="CR33" s="691"/>
      <c r="CS33" s="691"/>
      <c r="CT33" s="690"/>
      <c r="CU33" s="690"/>
      <c r="CV33" s="690"/>
      <c r="CW33" s="690"/>
      <c r="CX33" s="489" t="s">
        <v>1917</v>
      </c>
      <c r="CY33" s="489" t="s">
        <v>1918</v>
      </c>
      <c r="CZ33" s="489"/>
      <c r="DA33" s="489" t="s">
        <v>1919</v>
      </c>
      <c r="DB33" s="567" t="s">
        <v>1883</v>
      </c>
      <c r="DC33" s="664"/>
      <c r="DD33" s="664"/>
      <c r="DE33" s="544"/>
      <c r="DF33" s="544"/>
      <c r="DG33" s="544"/>
      <c r="DH33" s="544"/>
      <c r="DI33" s="544"/>
      <c r="DJ33" s="544"/>
      <c r="DK33" s="544"/>
      <c r="DL33" s="544"/>
      <c r="DM33" s="544"/>
      <c r="DN33" s="544"/>
      <c r="DO33" s="544"/>
      <c r="DP33" s="544"/>
    </row>
    <row r="34" spans="1:120">
      <c r="A34" s="665">
        <v>31</v>
      </c>
      <c r="B34" s="665"/>
      <c r="C34" s="649" t="s">
        <v>1933</v>
      </c>
      <c r="D34" s="692">
        <v>7010</v>
      </c>
      <c r="E34" s="668" t="s">
        <v>1854</v>
      </c>
      <c r="F34" s="692" t="s">
        <v>1935</v>
      </c>
      <c r="G34" s="692" t="s">
        <v>1934</v>
      </c>
      <c r="H34" s="692" t="s">
        <v>1937</v>
      </c>
      <c r="I34" s="692" t="s">
        <v>1936</v>
      </c>
      <c r="J34" s="670" t="s">
        <v>1938</v>
      </c>
      <c r="K34" s="670"/>
      <c r="L34" s="670" t="s">
        <v>1916</v>
      </c>
      <c r="M34" s="670"/>
      <c r="N34" s="670" t="s">
        <v>1861</v>
      </c>
      <c r="O34" s="672">
        <v>100430</v>
      </c>
      <c r="P34" s="673">
        <v>60</v>
      </c>
      <c r="Q34" s="673">
        <v>10</v>
      </c>
      <c r="R34" s="673">
        <v>12</v>
      </c>
      <c r="S34" s="673">
        <v>6</v>
      </c>
      <c r="T34" s="673"/>
      <c r="U34" s="673"/>
      <c r="V34" s="673"/>
      <c r="W34" s="673"/>
      <c r="X34" s="673"/>
      <c r="Y34" s="673"/>
      <c r="Z34" s="673"/>
      <c r="AA34" s="673"/>
      <c r="AB34" s="673"/>
      <c r="AC34" s="673"/>
      <c r="AD34" s="673"/>
      <c r="AE34" s="673"/>
      <c r="AF34" s="673"/>
      <c r="AG34" s="673"/>
      <c r="AH34" s="673"/>
      <c r="AI34" s="673"/>
      <c r="AJ34" s="673"/>
      <c r="AK34" s="673"/>
      <c r="AL34" s="673"/>
      <c r="AM34" s="673"/>
      <c r="AN34" s="673"/>
      <c r="AO34" s="673"/>
      <c r="AP34" s="675">
        <v>25</v>
      </c>
      <c r="AQ34" s="675" t="s">
        <v>1862</v>
      </c>
      <c r="AR34" s="676">
        <v>4.1000000000000002E-2</v>
      </c>
      <c r="AS34" s="676" t="s">
        <v>1863</v>
      </c>
      <c r="AT34" s="677" t="s">
        <v>1864</v>
      </c>
      <c r="AU34" s="677"/>
      <c r="AV34" s="677"/>
      <c r="AW34" s="41" t="s">
        <v>215</v>
      </c>
      <c r="AX34" s="679" t="s">
        <v>216</v>
      </c>
      <c r="AY34" s="679" t="s">
        <v>217</v>
      </c>
      <c r="AZ34" s="679" t="s">
        <v>218</v>
      </c>
      <c r="BA34" s="86" t="s">
        <v>210</v>
      </c>
      <c r="BB34" s="86" t="s">
        <v>211</v>
      </c>
      <c r="BC34" s="86" t="s">
        <v>212</v>
      </c>
      <c r="BD34" s="86" t="s">
        <v>213</v>
      </c>
      <c r="BE34" s="680" t="s">
        <v>1854</v>
      </c>
      <c r="BF34" s="681" t="s">
        <v>1865</v>
      </c>
      <c r="BG34" s="681" t="s">
        <v>1866</v>
      </c>
      <c r="BH34" s="681" t="s">
        <v>1867</v>
      </c>
      <c r="BI34" s="19"/>
      <c r="BJ34" s="19"/>
      <c r="BK34" s="19"/>
      <c r="BL34" s="19"/>
      <c r="BM34" s="721" t="s">
        <v>1939</v>
      </c>
      <c r="BN34" s="157" t="s">
        <v>295</v>
      </c>
      <c r="BO34" s="157" t="s">
        <v>296</v>
      </c>
      <c r="BP34" s="156" t="s">
        <v>297</v>
      </c>
      <c r="BQ34" s="722" t="s">
        <v>298</v>
      </c>
      <c r="BR34" s="722" t="s">
        <v>299</v>
      </c>
      <c r="BS34" s="270" t="s">
        <v>300</v>
      </c>
      <c r="BT34" s="270" t="s">
        <v>301</v>
      </c>
      <c r="BU34" s="155" t="s">
        <v>1939</v>
      </c>
      <c r="BV34" s="157" t="s">
        <v>295</v>
      </c>
      <c r="BW34" s="157" t="s">
        <v>296</v>
      </c>
      <c r="BX34" s="156" t="s">
        <v>297</v>
      </c>
      <c r="BY34" s="270" t="s">
        <v>223</v>
      </c>
      <c r="BZ34" s="89" t="s">
        <v>224</v>
      </c>
      <c r="CA34" s="89" t="s">
        <v>225</v>
      </c>
      <c r="CB34" s="89" t="s">
        <v>226</v>
      </c>
      <c r="CC34" s="690" t="s">
        <v>1940</v>
      </c>
      <c r="CD34" s="689" t="s">
        <v>1941</v>
      </c>
      <c r="CE34" s="689" t="s">
        <v>1942</v>
      </c>
      <c r="CF34" s="689" t="s">
        <v>1943</v>
      </c>
      <c r="CG34" s="690"/>
      <c r="CH34" s="690"/>
      <c r="CI34" s="690"/>
      <c r="CJ34" s="690"/>
      <c r="CK34" s="162" t="s">
        <v>1876</v>
      </c>
      <c r="CL34" s="162" t="s">
        <v>1877</v>
      </c>
      <c r="CM34" s="162" t="s">
        <v>1878</v>
      </c>
      <c r="CN34" s="162" t="s">
        <v>1879</v>
      </c>
      <c r="CO34" s="691"/>
      <c r="CP34" s="691"/>
      <c r="CQ34" s="691"/>
      <c r="CR34" s="691"/>
      <c r="CS34" s="691"/>
      <c r="CT34" s="690"/>
      <c r="CU34" s="690"/>
      <c r="CV34" s="690"/>
      <c r="CW34" s="690"/>
      <c r="CX34" s="489" t="s">
        <v>1917</v>
      </c>
      <c r="CY34" s="489" t="s">
        <v>1918</v>
      </c>
      <c r="CZ34" s="489"/>
      <c r="DA34" s="489" t="s">
        <v>1919</v>
      </c>
      <c r="DB34" s="567" t="s">
        <v>1883</v>
      </c>
      <c r="DC34" s="664"/>
      <c r="DD34" s="664"/>
      <c r="DE34" s="544"/>
      <c r="DF34" s="544"/>
      <c r="DG34" s="544"/>
      <c r="DH34" s="544"/>
      <c r="DI34" s="544"/>
      <c r="DJ34" s="544"/>
      <c r="DK34" s="544"/>
      <c r="DL34" s="544"/>
      <c r="DM34" s="544"/>
      <c r="DN34" s="544"/>
      <c r="DO34" s="544"/>
      <c r="DP34" s="544"/>
    </row>
    <row r="35" spans="1:120">
      <c r="A35" s="665">
        <v>32</v>
      </c>
      <c r="B35" s="665"/>
      <c r="C35" s="649" t="s">
        <v>1944</v>
      </c>
      <c r="D35" s="692">
        <v>7010</v>
      </c>
      <c r="E35" s="668" t="s">
        <v>1854</v>
      </c>
      <c r="F35" s="692" t="s">
        <v>1935</v>
      </c>
      <c r="G35" s="692" t="s">
        <v>1934</v>
      </c>
      <c r="H35" s="692" t="s">
        <v>1937</v>
      </c>
      <c r="I35" s="692" t="s">
        <v>1936</v>
      </c>
      <c r="J35" s="670" t="s">
        <v>1938</v>
      </c>
      <c r="K35" s="670"/>
      <c r="L35" s="670" t="s">
        <v>1916</v>
      </c>
      <c r="M35" s="670"/>
      <c r="N35" s="670" t="s">
        <v>293</v>
      </c>
      <c r="O35" s="672">
        <v>100431</v>
      </c>
      <c r="P35" s="673">
        <v>80</v>
      </c>
      <c r="Q35" s="673">
        <v>13</v>
      </c>
      <c r="R35" s="674">
        <v>15.5</v>
      </c>
      <c r="S35" s="673">
        <v>8</v>
      </c>
      <c r="T35" s="673"/>
      <c r="U35" s="673"/>
      <c r="V35" s="673"/>
      <c r="W35" s="673"/>
      <c r="X35" s="673"/>
      <c r="Y35" s="673"/>
      <c r="Z35" s="673"/>
      <c r="AA35" s="673"/>
      <c r="AB35" s="673"/>
      <c r="AC35" s="673"/>
      <c r="AD35" s="673"/>
      <c r="AE35" s="673"/>
      <c r="AF35" s="673"/>
      <c r="AG35" s="673"/>
      <c r="AH35" s="673"/>
      <c r="AI35" s="673"/>
      <c r="AJ35" s="673"/>
      <c r="AK35" s="673"/>
      <c r="AL35" s="673"/>
      <c r="AM35" s="673"/>
      <c r="AN35" s="673"/>
      <c r="AO35" s="673"/>
      <c r="AP35" s="675">
        <v>25</v>
      </c>
      <c r="AQ35" s="675" t="s">
        <v>1862</v>
      </c>
      <c r="AR35" s="676">
        <v>8.7999999999999995E-2</v>
      </c>
      <c r="AS35" s="676" t="s">
        <v>1863</v>
      </c>
      <c r="AT35" s="677" t="s">
        <v>1864</v>
      </c>
      <c r="AU35" s="677"/>
      <c r="AV35" s="677"/>
      <c r="AW35" s="41" t="s">
        <v>215</v>
      </c>
      <c r="AX35" s="679" t="s">
        <v>216</v>
      </c>
      <c r="AY35" s="679" t="s">
        <v>217</v>
      </c>
      <c r="AZ35" s="679" t="s">
        <v>218</v>
      </c>
      <c r="BA35" s="86" t="s">
        <v>210</v>
      </c>
      <c r="BB35" s="86" t="s">
        <v>211</v>
      </c>
      <c r="BC35" s="86" t="s">
        <v>212</v>
      </c>
      <c r="BD35" s="86" t="s">
        <v>213</v>
      </c>
      <c r="BE35" s="680" t="s">
        <v>1854</v>
      </c>
      <c r="BF35" s="681" t="s">
        <v>1865</v>
      </c>
      <c r="BG35" s="681" t="s">
        <v>1866</v>
      </c>
      <c r="BH35" s="681" t="s">
        <v>1867</v>
      </c>
      <c r="BI35" s="19"/>
      <c r="BJ35" s="19"/>
      <c r="BK35" s="19"/>
      <c r="BL35" s="19"/>
      <c r="BM35" s="721" t="s">
        <v>1939</v>
      </c>
      <c r="BN35" s="157" t="s">
        <v>295</v>
      </c>
      <c r="BO35" s="157" t="s">
        <v>296</v>
      </c>
      <c r="BP35" s="156" t="s">
        <v>297</v>
      </c>
      <c r="BQ35" s="722" t="s">
        <v>298</v>
      </c>
      <c r="BR35" s="722" t="s">
        <v>299</v>
      </c>
      <c r="BS35" s="270" t="s">
        <v>300</v>
      </c>
      <c r="BT35" s="270" t="s">
        <v>301</v>
      </c>
      <c r="BU35" s="155" t="s">
        <v>1939</v>
      </c>
      <c r="BV35" s="157" t="s">
        <v>295</v>
      </c>
      <c r="BW35" s="157" t="s">
        <v>296</v>
      </c>
      <c r="BX35" s="156" t="s">
        <v>297</v>
      </c>
      <c r="BY35" s="270" t="s">
        <v>223</v>
      </c>
      <c r="BZ35" s="89" t="s">
        <v>224</v>
      </c>
      <c r="CA35" s="89" t="s">
        <v>225</v>
      </c>
      <c r="CB35" s="89" t="s">
        <v>226</v>
      </c>
      <c r="CC35" s="690" t="s">
        <v>1940</v>
      </c>
      <c r="CD35" s="689" t="s">
        <v>1941</v>
      </c>
      <c r="CE35" s="689" t="s">
        <v>1942</v>
      </c>
      <c r="CF35" s="689" t="s">
        <v>1943</v>
      </c>
      <c r="CG35" s="690"/>
      <c r="CH35" s="690"/>
      <c r="CI35" s="690"/>
      <c r="CJ35" s="690"/>
      <c r="CK35" s="162" t="s">
        <v>1876</v>
      </c>
      <c r="CL35" s="162" t="s">
        <v>1877</v>
      </c>
      <c r="CM35" s="162" t="s">
        <v>1878</v>
      </c>
      <c r="CN35" s="162" t="s">
        <v>1879</v>
      </c>
      <c r="CO35" s="691"/>
      <c r="CP35" s="691"/>
      <c r="CQ35" s="691"/>
      <c r="CR35" s="691"/>
      <c r="CS35" s="691"/>
      <c r="CT35" s="690"/>
      <c r="CU35" s="690"/>
      <c r="CV35" s="690"/>
      <c r="CW35" s="690"/>
      <c r="CX35" s="489" t="s">
        <v>1945</v>
      </c>
      <c r="CY35" s="489" t="s">
        <v>1918</v>
      </c>
      <c r="CZ35" s="489"/>
      <c r="DA35" s="489" t="s">
        <v>1919</v>
      </c>
      <c r="DB35" s="567" t="s">
        <v>1883</v>
      </c>
      <c r="DC35" s="664"/>
      <c r="DD35" s="664"/>
      <c r="DE35" s="544"/>
      <c r="DF35" s="544"/>
      <c r="DG35" s="544"/>
      <c r="DH35" s="544"/>
      <c r="DI35" s="544"/>
      <c r="DJ35" s="544"/>
      <c r="DK35" s="544"/>
      <c r="DL35" s="544"/>
      <c r="DM35" s="544"/>
      <c r="DN35" s="544"/>
      <c r="DO35" s="544"/>
      <c r="DP35" s="544"/>
    </row>
    <row r="36" spans="1:120">
      <c r="A36" s="665">
        <v>33</v>
      </c>
      <c r="B36" s="665"/>
      <c r="C36" s="649" t="s">
        <v>1946</v>
      </c>
      <c r="D36" s="692">
        <v>7010</v>
      </c>
      <c r="E36" s="668" t="s">
        <v>1854</v>
      </c>
      <c r="F36" s="692" t="s">
        <v>1935</v>
      </c>
      <c r="G36" s="692" t="s">
        <v>1934</v>
      </c>
      <c r="H36" s="692" t="s">
        <v>1937</v>
      </c>
      <c r="I36" s="692" t="s">
        <v>1936</v>
      </c>
      <c r="J36" s="670" t="s">
        <v>1938</v>
      </c>
      <c r="K36" s="670"/>
      <c r="L36" s="670" t="s">
        <v>1916</v>
      </c>
      <c r="M36" s="670"/>
      <c r="N36" s="670" t="s">
        <v>293</v>
      </c>
      <c r="O36" s="672">
        <v>100432</v>
      </c>
      <c r="P36" s="673">
        <v>100</v>
      </c>
      <c r="Q36" s="673">
        <v>16</v>
      </c>
      <c r="R36" s="673">
        <v>20</v>
      </c>
      <c r="S36" s="673">
        <v>10</v>
      </c>
      <c r="T36" s="673"/>
      <c r="U36" s="673"/>
      <c r="V36" s="673"/>
      <c r="W36" s="673"/>
      <c r="X36" s="673"/>
      <c r="Y36" s="673"/>
      <c r="Z36" s="673"/>
      <c r="AA36" s="673"/>
      <c r="AB36" s="673"/>
      <c r="AC36" s="673"/>
      <c r="AD36" s="673"/>
      <c r="AE36" s="673"/>
      <c r="AF36" s="673"/>
      <c r="AG36" s="673"/>
      <c r="AH36" s="673"/>
      <c r="AI36" s="673"/>
      <c r="AJ36" s="673"/>
      <c r="AK36" s="673"/>
      <c r="AL36" s="673"/>
      <c r="AM36" s="673"/>
      <c r="AN36" s="673"/>
      <c r="AO36" s="673"/>
      <c r="AP36" s="675">
        <v>25</v>
      </c>
      <c r="AQ36" s="675" t="s">
        <v>1862</v>
      </c>
      <c r="AR36" s="676">
        <v>0.17599999999999999</v>
      </c>
      <c r="AS36" s="676" t="s">
        <v>1863</v>
      </c>
      <c r="AT36" s="677" t="s">
        <v>1864</v>
      </c>
      <c r="AU36" s="677"/>
      <c r="AV36" s="677"/>
      <c r="AW36" s="41" t="s">
        <v>215</v>
      </c>
      <c r="AX36" s="679" t="s">
        <v>216</v>
      </c>
      <c r="AY36" s="679" t="s">
        <v>217</v>
      </c>
      <c r="AZ36" s="679" t="s">
        <v>218</v>
      </c>
      <c r="BA36" s="86" t="s">
        <v>210</v>
      </c>
      <c r="BB36" s="86" t="s">
        <v>211</v>
      </c>
      <c r="BC36" s="86" t="s">
        <v>212</v>
      </c>
      <c r="BD36" s="86" t="s">
        <v>213</v>
      </c>
      <c r="BE36" s="680" t="s">
        <v>1854</v>
      </c>
      <c r="BF36" s="681" t="s">
        <v>1865</v>
      </c>
      <c r="BG36" s="681" t="s">
        <v>1866</v>
      </c>
      <c r="BH36" s="681" t="s">
        <v>1867</v>
      </c>
      <c r="BI36" s="19"/>
      <c r="BJ36" s="19"/>
      <c r="BK36" s="19"/>
      <c r="BL36" s="19"/>
      <c r="BM36" s="721" t="s">
        <v>1939</v>
      </c>
      <c r="BN36" s="157" t="s">
        <v>295</v>
      </c>
      <c r="BO36" s="157" t="s">
        <v>296</v>
      </c>
      <c r="BP36" s="156" t="s">
        <v>297</v>
      </c>
      <c r="BQ36" s="722" t="s">
        <v>298</v>
      </c>
      <c r="BR36" s="722" t="s">
        <v>299</v>
      </c>
      <c r="BS36" s="270" t="s">
        <v>300</v>
      </c>
      <c r="BT36" s="270" t="s">
        <v>301</v>
      </c>
      <c r="BU36" s="155" t="s">
        <v>1939</v>
      </c>
      <c r="BV36" s="157" t="s">
        <v>295</v>
      </c>
      <c r="BW36" s="157" t="s">
        <v>296</v>
      </c>
      <c r="BX36" s="156" t="s">
        <v>297</v>
      </c>
      <c r="BY36" s="270" t="s">
        <v>223</v>
      </c>
      <c r="BZ36" s="89" t="s">
        <v>224</v>
      </c>
      <c r="CA36" s="89" t="s">
        <v>225</v>
      </c>
      <c r="CB36" s="89" t="s">
        <v>226</v>
      </c>
      <c r="CC36" s="690" t="s">
        <v>1940</v>
      </c>
      <c r="CD36" s="689" t="s">
        <v>1941</v>
      </c>
      <c r="CE36" s="689" t="s">
        <v>1942</v>
      </c>
      <c r="CF36" s="689" t="s">
        <v>1943</v>
      </c>
      <c r="CG36" s="690"/>
      <c r="CH36" s="690"/>
      <c r="CI36" s="690"/>
      <c r="CJ36" s="690"/>
      <c r="CK36" s="162" t="s">
        <v>1876</v>
      </c>
      <c r="CL36" s="162" t="s">
        <v>1877</v>
      </c>
      <c r="CM36" s="162" t="s">
        <v>1878</v>
      </c>
      <c r="CN36" s="162" t="s">
        <v>1879</v>
      </c>
      <c r="CO36" s="691"/>
      <c r="CP36" s="691"/>
      <c r="CQ36" s="691"/>
      <c r="CR36" s="691"/>
      <c r="CS36" s="691"/>
      <c r="CT36" s="690"/>
      <c r="CU36" s="690"/>
      <c r="CV36" s="690"/>
      <c r="CW36" s="690"/>
      <c r="CX36" s="489" t="s">
        <v>1945</v>
      </c>
      <c r="CY36" s="489" t="s">
        <v>1918</v>
      </c>
      <c r="CZ36" s="489"/>
      <c r="DA36" s="489" t="s">
        <v>1919</v>
      </c>
      <c r="DB36" s="567" t="s">
        <v>1883</v>
      </c>
      <c r="DC36" s="664"/>
      <c r="DD36" s="664"/>
      <c r="DE36" s="544"/>
      <c r="DF36" s="544"/>
      <c r="DG36" s="544"/>
      <c r="DH36" s="544"/>
      <c r="DI36" s="544"/>
      <c r="DJ36" s="544"/>
      <c r="DK36" s="544"/>
      <c r="DL36" s="544"/>
      <c r="DM36" s="544"/>
      <c r="DN36" s="544"/>
      <c r="DO36" s="544"/>
      <c r="DP36" s="544"/>
    </row>
    <row r="37" spans="1:120">
      <c r="A37" s="665">
        <v>34</v>
      </c>
      <c r="B37" s="665"/>
      <c r="C37" s="649" t="s">
        <v>1947</v>
      </c>
      <c r="D37" s="692">
        <v>7010</v>
      </c>
      <c r="E37" s="668" t="s">
        <v>1854</v>
      </c>
      <c r="F37" s="692" t="s">
        <v>1935</v>
      </c>
      <c r="G37" s="692" t="s">
        <v>1934</v>
      </c>
      <c r="H37" s="692" t="s">
        <v>1937</v>
      </c>
      <c r="I37" s="692" t="s">
        <v>1936</v>
      </c>
      <c r="J37" s="670" t="s">
        <v>1938</v>
      </c>
      <c r="K37" s="670"/>
      <c r="L37" s="670" t="s">
        <v>1916</v>
      </c>
      <c r="M37" s="670"/>
      <c r="N37" s="670" t="s">
        <v>293</v>
      </c>
      <c r="O37" s="672">
        <v>100433</v>
      </c>
      <c r="P37" s="673">
        <v>120</v>
      </c>
      <c r="Q37" s="673">
        <v>16</v>
      </c>
      <c r="R37" s="673">
        <v>20</v>
      </c>
      <c r="S37" s="673">
        <v>11</v>
      </c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3"/>
      <c r="AH37" s="673"/>
      <c r="AI37" s="673"/>
      <c r="AJ37" s="673"/>
      <c r="AK37" s="673"/>
      <c r="AL37" s="673"/>
      <c r="AM37" s="673"/>
      <c r="AN37" s="673"/>
      <c r="AO37" s="673"/>
      <c r="AP37" s="675">
        <v>25</v>
      </c>
      <c r="AQ37" s="675" t="s">
        <v>1862</v>
      </c>
      <c r="AR37" s="676">
        <v>0.21</v>
      </c>
      <c r="AS37" s="676" t="s">
        <v>1863</v>
      </c>
      <c r="AT37" s="677" t="s">
        <v>1864</v>
      </c>
      <c r="AU37" s="677"/>
      <c r="AV37" s="677"/>
      <c r="AW37" s="41" t="s">
        <v>215</v>
      </c>
      <c r="AX37" s="679" t="s">
        <v>216</v>
      </c>
      <c r="AY37" s="679" t="s">
        <v>217</v>
      </c>
      <c r="AZ37" s="679" t="s">
        <v>218</v>
      </c>
      <c r="BA37" s="86" t="s">
        <v>210</v>
      </c>
      <c r="BB37" s="86" t="s">
        <v>211</v>
      </c>
      <c r="BC37" s="86" t="s">
        <v>212</v>
      </c>
      <c r="BD37" s="86" t="s">
        <v>213</v>
      </c>
      <c r="BE37" s="680" t="s">
        <v>1854</v>
      </c>
      <c r="BF37" s="681" t="s">
        <v>1865</v>
      </c>
      <c r="BG37" s="681" t="s">
        <v>1866</v>
      </c>
      <c r="BH37" s="681" t="s">
        <v>1867</v>
      </c>
      <c r="BI37" s="19"/>
      <c r="BJ37" s="19"/>
      <c r="BK37" s="19"/>
      <c r="BL37" s="19"/>
      <c r="BM37" s="721" t="s">
        <v>1939</v>
      </c>
      <c r="BN37" s="157" t="s">
        <v>295</v>
      </c>
      <c r="BO37" s="157" t="s">
        <v>296</v>
      </c>
      <c r="BP37" s="156" t="s">
        <v>297</v>
      </c>
      <c r="BQ37" s="722" t="s">
        <v>298</v>
      </c>
      <c r="BR37" s="722" t="s">
        <v>299</v>
      </c>
      <c r="BS37" s="270" t="s">
        <v>300</v>
      </c>
      <c r="BT37" s="270" t="s">
        <v>301</v>
      </c>
      <c r="BU37" s="155" t="s">
        <v>1939</v>
      </c>
      <c r="BV37" s="157" t="s">
        <v>295</v>
      </c>
      <c r="BW37" s="157" t="s">
        <v>296</v>
      </c>
      <c r="BX37" s="156" t="s">
        <v>297</v>
      </c>
      <c r="BY37" s="270" t="s">
        <v>223</v>
      </c>
      <c r="BZ37" s="89" t="s">
        <v>224</v>
      </c>
      <c r="CA37" s="89" t="s">
        <v>225</v>
      </c>
      <c r="CB37" s="89" t="s">
        <v>226</v>
      </c>
      <c r="CC37" s="690" t="s">
        <v>1940</v>
      </c>
      <c r="CD37" s="689" t="s">
        <v>1941</v>
      </c>
      <c r="CE37" s="689" t="s">
        <v>1942</v>
      </c>
      <c r="CF37" s="689" t="s">
        <v>1943</v>
      </c>
      <c r="CG37" s="690"/>
      <c r="CH37" s="690"/>
      <c r="CI37" s="690"/>
      <c r="CJ37" s="690"/>
      <c r="CK37" s="162" t="s">
        <v>1876</v>
      </c>
      <c r="CL37" s="162" t="s">
        <v>1877</v>
      </c>
      <c r="CM37" s="162" t="s">
        <v>1878</v>
      </c>
      <c r="CN37" s="162" t="s">
        <v>1879</v>
      </c>
      <c r="CO37" s="691"/>
      <c r="CP37" s="691"/>
      <c r="CQ37" s="691"/>
      <c r="CR37" s="691"/>
      <c r="CS37" s="691"/>
      <c r="CT37" s="690"/>
      <c r="CU37" s="690"/>
      <c r="CV37" s="690"/>
      <c r="CW37" s="690"/>
      <c r="CX37" s="489" t="s">
        <v>1945</v>
      </c>
      <c r="CY37" s="489" t="s">
        <v>1918</v>
      </c>
      <c r="CZ37" s="489"/>
      <c r="DA37" s="489" t="s">
        <v>1919</v>
      </c>
      <c r="DB37" s="567" t="s">
        <v>1883</v>
      </c>
      <c r="DC37" s="664"/>
      <c r="DD37" s="664"/>
      <c r="DE37" s="544"/>
      <c r="DF37" s="544"/>
      <c r="DG37" s="544"/>
      <c r="DH37" s="544"/>
      <c r="DI37" s="544"/>
      <c r="DJ37" s="544"/>
      <c r="DK37" s="544"/>
      <c r="DL37" s="544"/>
      <c r="DM37" s="544"/>
      <c r="DN37" s="544"/>
      <c r="DO37" s="544"/>
      <c r="DP37" s="544"/>
    </row>
    <row r="38" spans="1:120">
      <c r="A38" s="665">
        <v>35</v>
      </c>
      <c r="B38" s="665"/>
      <c r="C38" s="649" t="s">
        <v>1948</v>
      </c>
      <c r="D38" s="692">
        <v>7010</v>
      </c>
      <c r="E38" s="668" t="s">
        <v>1854</v>
      </c>
      <c r="F38" s="692" t="s">
        <v>1935</v>
      </c>
      <c r="G38" s="692" t="s">
        <v>1934</v>
      </c>
      <c r="H38" s="692" t="s">
        <v>1937</v>
      </c>
      <c r="I38" s="692" t="s">
        <v>1936</v>
      </c>
      <c r="J38" s="670" t="s">
        <v>1938</v>
      </c>
      <c r="K38" s="670"/>
      <c r="L38" s="670" t="s">
        <v>1916</v>
      </c>
      <c r="M38" s="670"/>
      <c r="N38" s="670" t="s">
        <v>293</v>
      </c>
      <c r="O38" s="672">
        <v>100434</v>
      </c>
      <c r="P38" s="673">
        <v>150</v>
      </c>
      <c r="Q38" s="673">
        <v>20</v>
      </c>
      <c r="R38" s="673">
        <v>25</v>
      </c>
      <c r="S38" s="673">
        <v>13</v>
      </c>
      <c r="T38" s="673"/>
      <c r="U38" s="673"/>
      <c r="V38" s="673"/>
      <c r="W38" s="673"/>
      <c r="X38" s="673"/>
      <c r="Y38" s="673"/>
      <c r="Z38" s="673"/>
      <c r="AA38" s="673"/>
      <c r="AB38" s="673"/>
      <c r="AC38" s="673"/>
      <c r="AD38" s="673"/>
      <c r="AE38" s="673"/>
      <c r="AF38" s="673"/>
      <c r="AG38" s="673"/>
      <c r="AH38" s="673"/>
      <c r="AI38" s="673"/>
      <c r="AJ38" s="673"/>
      <c r="AK38" s="673"/>
      <c r="AL38" s="673"/>
      <c r="AM38" s="673"/>
      <c r="AN38" s="673"/>
      <c r="AO38" s="673"/>
      <c r="AP38" s="675">
        <v>25</v>
      </c>
      <c r="AQ38" s="675" t="s">
        <v>1862</v>
      </c>
      <c r="AR38" s="676">
        <v>0.41</v>
      </c>
      <c r="AS38" s="676" t="s">
        <v>1863</v>
      </c>
      <c r="AT38" s="677" t="s">
        <v>1864</v>
      </c>
      <c r="AU38" s="677"/>
      <c r="AV38" s="677"/>
      <c r="AW38" s="41" t="s">
        <v>215</v>
      </c>
      <c r="AX38" s="679" t="s">
        <v>216</v>
      </c>
      <c r="AY38" s="679" t="s">
        <v>217</v>
      </c>
      <c r="AZ38" s="679" t="s">
        <v>218</v>
      </c>
      <c r="BA38" s="86" t="s">
        <v>210</v>
      </c>
      <c r="BB38" s="86" t="s">
        <v>211</v>
      </c>
      <c r="BC38" s="86" t="s">
        <v>212</v>
      </c>
      <c r="BD38" s="86" t="s">
        <v>213</v>
      </c>
      <c r="BE38" s="680" t="s">
        <v>1854</v>
      </c>
      <c r="BF38" s="681" t="s">
        <v>1865</v>
      </c>
      <c r="BG38" s="681" t="s">
        <v>1866</v>
      </c>
      <c r="BH38" s="681" t="s">
        <v>1867</v>
      </c>
      <c r="BI38" s="19"/>
      <c r="BJ38" s="19"/>
      <c r="BK38" s="19"/>
      <c r="BL38" s="19"/>
      <c r="BM38" s="721" t="s">
        <v>1939</v>
      </c>
      <c r="BN38" s="157" t="s">
        <v>295</v>
      </c>
      <c r="BO38" s="157" t="s">
        <v>296</v>
      </c>
      <c r="BP38" s="156" t="s">
        <v>297</v>
      </c>
      <c r="BQ38" s="722" t="s">
        <v>298</v>
      </c>
      <c r="BR38" s="722" t="s">
        <v>299</v>
      </c>
      <c r="BS38" s="270" t="s">
        <v>300</v>
      </c>
      <c r="BT38" s="270" t="s">
        <v>301</v>
      </c>
      <c r="BU38" s="155" t="s">
        <v>1939</v>
      </c>
      <c r="BV38" s="157" t="s">
        <v>295</v>
      </c>
      <c r="BW38" s="157" t="s">
        <v>296</v>
      </c>
      <c r="BX38" s="156" t="s">
        <v>297</v>
      </c>
      <c r="BY38" s="270" t="s">
        <v>223</v>
      </c>
      <c r="BZ38" s="89" t="s">
        <v>224</v>
      </c>
      <c r="CA38" s="89" t="s">
        <v>225</v>
      </c>
      <c r="CB38" s="89" t="s">
        <v>226</v>
      </c>
      <c r="CC38" s="690" t="s">
        <v>1940</v>
      </c>
      <c r="CD38" s="689" t="s">
        <v>1941</v>
      </c>
      <c r="CE38" s="689" t="s">
        <v>1942</v>
      </c>
      <c r="CF38" s="689" t="s">
        <v>1943</v>
      </c>
      <c r="CG38" s="690"/>
      <c r="CH38" s="690"/>
      <c r="CI38" s="690"/>
      <c r="CJ38" s="690"/>
      <c r="CK38" s="162" t="s">
        <v>1876</v>
      </c>
      <c r="CL38" s="162" t="s">
        <v>1877</v>
      </c>
      <c r="CM38" s="162" t="s">
        <v>1878</v>
      </c>
      <c r="CN38" s="162" t="s">
        <v>1879</v>
      </c>
      <c r="CO38" s="691"/>
      <c r="CP38" s="691"/>
      <c r="CQ38" s="691"/>
      <c r="CR38" s="691"/>
      <c r="CS38" s="691"/>
      <c r="CT38" s="690"/>
      <c r="CU38" s="690"/>
      <c r="CV38" s="690"/>
      <c r="CW38" s="690"/>
      <c r="CX38" s="489" t="s">
        <v>1945</v>
      </c>
      <c r="CY38" s="489" t="s">
        <v>1918</v>
      </c>
      <c r="CZ38" s="489"/>
      <c r="DA38" s="489" t="s">
        <v>1919</v>
      </c>
      <c r="DB38" s="567" t="s">
        <v>1883</v>
      </c>
      <c r="DC38" s="664"/>
      <c r="DD38" s="664"/>
      <c r="DE38" s="544"/>
      <c r="DF38" s="544"/>
      <c r="DG38" s="544"/>
      <c r="DH38" s="544"/>
      <c r="DI38" s="544"/>
      <c r="DJ38" s="544"/>
      <c r="DK38" s="544"/>
      <c r="DL38" s="544"/>
      <c r="DM38" s="544"/>
      <c r="DN38" s="544"/>
      <c r="DO38" s="544"/>
      <c r="DP38" s="544"/>
    </row>
    <row r="39" spans="1:120">
      <c r="A39" s="665">
        <v>36</v>
      </c>
      <c r="B39" s="665"/>
      <c r="C39" s="649" t="s">
        <v>1949</v>
      </c>
      <c r="D39" s="692">
        <v>7010</v>
      </c>
      <c r="E39" s="668" t="s">
        <v>1854</v>
      </c>
      <c r="F39" s="692" t="s">
        <v>1935</v>
      </c>
      <c r="G39" s="692" t="s">
        <v>1934</v>
      </c>
      <c r="H39" s="692" t="s">
        <v>1937</v>
      </c>
      <c r="I39" s="692" t="s">
        <v>1936</v>
      </c>
      <c r="J39" s="670" t="s">
        <v>1938</v>
      </c>
      <c r="K39" s="670"/>
      <c r="L39" s="670" t="s">
        <v>1916</v>
      </c>
      <c r="M39" s="670"/>
      <c r="N39" s="670" t="s">
        <v>293</v>
      </c>
      <c r="O39" s="672">
        <v>100435</v>
      </c>
      <c r="P39" s="673">
        <v>180</v>
      </c>
      <c r="Q39" s="673">
        <v>20</v>
      </c>
      <c r="R39" s="673">
        <v>25</v>
      </c>
      <c r="S39" s="673">
        <v>14</v>
      </c>
      <c r="T39" s="673"/>
      <c r="U39" s="673"/>
      <c r="V39" s="673"/>
      <c r="W39" s="673"/>
      <c r="X39" s="673"/>
      <c r="Y39" s="673"/>
      <c r="Z39" s="673"/>
      <c r="AA39" s="673"/>
      <c r="AB39" s="673"/>
      <c r="AC39" s="673"/>
      <c r="AD39" s="673"/>
      <c r="AE39" s="673"/>
      <c r="AF39" s="673"/>
      <c r="AG39" s="673"/>
      <c r="AH39" s="673"/>
      <c r="AI39" s="673"/>
      <c r="AJ39" s="673"/>
      <c r="AK39" s="673"/>
      <c r="AL39" s="673"/>
      <c r="AM39" s="673"/>
      <c r="AN39" s="673"/>
      <c r="AO39" s="673"/>
      <c r="AP39" s="675">
        <v>25</v>
      </c>
      <c r="AQ39" s="675" t="s">
        <v>1862</v>
      </c>
      <c r="AR39" s="676">
        <v>0.49299999999999999</v>
      </c>
      <c r="AS39" s="676" t="s">
        <v>1863</v>
      </c>
      <c r="AT39" s="677" t="s">
        <v>1864</v>
      </c>
      <c r="AU39" s="677"/>
      <c r="AV39" s="677"/>
      <c r="AW39" s="41" t="s">
        <v>215</v>
      </c>
      <c r="AX39" s="679" t="s">
        <v>216</v>
      </c>
      <c r="AY39" s="679" t="s">
        <v>217</v>
      </c>
      <c r="AZ39" s="679" t="s">
        <v>218</v>
      </c>
      <c r="BA39" s="86" t="s">
        <v>210</v>
      </c>
      <c r="BB39" s="86" t="s">
        <v>211</v>
      </c>
      <c r="BC39" s="86" t="s">
        <v>212</v>
      </c>
      <c r="BD39" s="86" t="s">
        <v>213</v>
      </c>
      <c r="BE39" s="680" t="s">
        <v>1854</v>
      </c>
      <c r="BF39" s="681" t="s">
        <v>1865</v>
      </c>
      <c r="BG39" s="681" t="s">
        <v>1866</v>
      </c>
      <c r="BH39" s="681" t="s">
        <v>1867</v>
      </c>
      <c r="BI39" s="19"/>
      <c r="BJ39" s="19"/>
      <c r="BK39" s="19"/>
      <c r="BL39" s="19"/>
      <c r="BM39" s="721" t="s">
        <v>1939</v>
      </c>
      <c r="BN39" s="157" t="s">
        <v>295</v>
      </c>
      <c r="BO39" s="157" t="s">
        <v>296</v>
      </c>
      <c r="BP39" s="156" t="s">
        <v>297</v>
      </c>
      <c r="BQ39" s="722" t="s">
        <v>298</v>
      </c>
      <c r="BR39" s="722" t="s">
        <v>299</v>
      </c>
      <c r="BS39" s="270" t="s">
        <v>300</v>
      </c>
      <c r="BT39" s="270" t="s">
        <v>301</v>
      </c>
      <c r="BU39" s="155" t="s">
        <v>1939</v>
      </c>
      <c r="BV39" s="157" t="s">
        <v>295</v>
      </c>
      <c r="BW39" s="157" t="s">
        <v>296</v>
      </c>
      <c r="BX39" s="156" t="s">
        <v>297</v>
      </c>
      <c r="BY39" s="270" t="s">
        <v>223</v>
      </c>
      <c r="BZ39" s="89" t="s">
        <v>224</v>
      </c>
      <c r="CA39" s="89" t="s">
        <v>225</v>
      </c>
      <c r="CB39" s="89" t="s">
        <v>226</v>
      </c>
      <c r="CC39" s="690" t="s">
        <v>1940</v>
      </c>
      <c r="CD39" s="689" t="s">
        <v>1941</v>
      </c>
      <c r="CE39" s="689" t="s">
        <v>1942</v>
      </c>
      <c r="CF39" s="689" t="s">
        <v>1943</v>
      </c>
      <c r="CG39" s="690"/>
      <c r="CH39" s="690"/>
      <c r="CI39" s="690"/>
      <c r="CJ39" s="690"/>
      <c r="CK39" s="162" t="s">
        <v>1876</v>
      </c>
      <c r="CL39" s="162" t="s">
        <v>1877</v>
      </c>
      <c r="CM39" s="162" t="s">
        <v>1878</v>
      </c>
      <c r="CN39" s="162" t="s">
        <v>1879</v>
      </c>
      <c r="CO39" s="691"/>
      <c r="CP39" s="691"/>
      <c r="CQ39" s="691"/>
      <c r="CR39" s="691"/>
      <c r="CS39" s="691"/>
      <c r="CT39" s="690"/>
      <c r="CU39" s="690"/>
      <c r="CV39" s="690"/>
      <c r="CW39" s="690"/>
      <c r="CX39" s="489" t="s">
        <v>1945</v>
      </c>
      <c r="CY39" s="489" t="s">
        <v>1918</v>
      </c>
      <c r="CZ39" s="489"/>
      <c r="DA39" s="489" t="s">
        <v>1919</v>
      </c>
      <c r="DB39" s="567" t="s">
        <v>1883</v>
      </c>
      <c r="DC39" s="664"/>
      <c r="DD39" s="664"/>
      <c r="DE39" s="544"/>
      <c r="DF39" s="544"/>
      <c r="DG39" s="544"/>
      <c r="DH39" s="544"/>
      <c r="DI39" s="544"/>
      <c r="DJ39" s="544"/>
      <c r="DK39" s="544"/>
      <c r="DL39" s="544"/>
      <c r="DM39" s="544"/>
      <c r="DN39" s="544"/>
      <c r="DO39" s="544"/>
      <c r="DP39" s="544"/>
    </row>
    <row r="40" spans="1:120">
      <c r="A40" s="665">
        <v>37</v>
      </c>
      <c r="B40" s="665"/>
      <c r="C40" s="649" t="s">
        <v>1950</v>
      </c>
      <c r="D40" s="692">
        <v>7010</v>
      </c>
      <c r="E40" s="668" t="s">
        <v>1854</v>
      </c>
      <c r="F40" s="692" t="s">
        <v>1935</v>
      </c>
      <c r="G40" s="692" t="s">
        <v>1934</v>
      </c>
      <c r="H40" s="692" t="s">
        <v>1937</v>
      </c>
      <c r="I40" s="692" t="s">
        <v>1936</v>
      </c>
      <c r="J40" s="670" t="s">
        <v>1938</v>
      </c>
      <c r="K40" s="670"/>
      <c r="L40" s="670" t="s">
        <v>1916</v>
      </c>
      <c r="M40" s="670"/>
      <c r="N40" s="670" t="s">
        <v>293</v>
      </c>
      <c r="O40" s="672">
        <v>100436</v>
      </c>
      <c r="P40" s="673">
        <v>200</v>
      </c>
      <c r="Q40" s="673">
        <v>23</v>
      </c>
      <c r="R40" s="674">
        <v>28.5</v>
      </c>
      <c r="S40" s="673">
        <v>16</v>
      </c>
      <c r="T40" s="673"/>
      <c r="U40" s="673"/>
      <c r="V40" s="673"/>
      <c r="W40" s="673"/>
      <c r="X40" s="673"/>
      <c r="Y40" s="673"/>
      <c r="Z40" s="673"/>
      <c r="AA40" s="673"/>
      <c r="AB40" s="673"/>
      <c r="AC40" s="673"/>
      <c r="AD40" s="673"/>
      <c r="AE40" s="673"/>
      <c r="AF40" s="673"/>
      <c r="AG40" s="673"/>
      <c r="AH40" s="673"/>
      <c r="AI40" s="673"/>
      <c r="AJ40" s="673"/>
      <c r="AK40" s="673"/>
      <c r="AL40" s="673"/>
      <c r="AM40" s="673"/>
      <c r="AN40" s="673"/>
      <c r="AO40" s="673"/>
      <c r="AP40" s="675">
        <v>25</v>
      </c>
      <c r="AQ40" s="675" t="s">
        <v>1862</v>
      </c>
      <c r="AR40" s="676">
        <v>0.68500000000000005</v>
      </c>
      <c r="AS40" s="676" t="s">
        <v>1863</v>
      </c>
      <c r="AT40" s="677" t="s">
        <v>1864</v>
      </c>
      <c r="AU40" s="677"/>
      <c r="AV40" s="677"/>
      <c r="AW40" s="41" t="s">
        <v>215</v>
      </c>
      <c r="AX40" s="679" t="s">
        <v>216</v>
      </c>
      <c r="AY40" s="679" t="s">
        <v>217</v>
      </c>
      <c r="AZ40" s="679" t="s">
        <v>218</v>
      </c>
      <c r="BA40" s="86" t="s">
        <v>210</v>
      </c>
      <c r="BB40" s="86" t="s">
        <v>211</v>
      </c>
      <c r="BC40" s="86" t="s">
        <v>212</v>
      </c>
      <c r="BD40" s="86" t="s">
        <v>213</v>
      </c>
      <c r="BE40" s="680" t="s">
        <v>1854</v>
      </c>
      <c r="BF40" s="681" t="s">
        <v>1865</v>
      </c>
      <c r="BG40" s="681" t="s">
        <v>1866</v>
      </c>
      <c r="BH40" s="681" t="s">
        <v>1867</v>
      </c>
      <c r="BI40" s="19"/>
      <c r="BJ40" s="19"/>
      <c r="BK40" s="19"/>
      <c r="BL40" s="19"/>
      <c r="BM40" s="721" t="s">
        <v>1939</v>
      </c>
      <c r="BN40" s="157" t="s">
        <v>295</v>
      </c>
      <c r="BO40" s="157" t="s">
        <v>296</v>
      </c>
      <c r="BP40" s="156" t="s">
        <v>297</v>
      </c>
      <c r="BQ40" s="722" t="s">
        <v>298</v>
      </c>
      <c r="BR40" s="722" t="s">
        <v>299</v>
      </c>
      <c r="BS40" s="270" t="s">
        <v>300</v>
      </c>
      <c r="BT40" s="270" t="s">
        <v>301</v>
      </c>
      <c r="BU40" s="155" t="s">
        <v>1939</v>
      </c>
      <c r="BV40" s="157" t="s">
        <v>295</v>
      </c>
      <c r="BW40" s="157" t="s">
        <v>296</v>
      </c>
      <c r="BX40" s="156" t="s">
        <v>297</v>
      </c>
      <c r="BY40" s="270" t="s">
        <v>223</v>
      </c>
      <c r="BZ40" s="89" t="s">
        <v>224</v>
      </c>
      <c r="CA40" s="89" t="s">
        <v>225</v>
      </c>
      <c r="CB40" s="89" t="s">
        <v>226</v>
      </c>
      <c r="CC40" s="690" t="s">
        <v>1940</v>
      </c>
      <c r="CD40" s="689" t="s">
        <v>1941</v>
      </c>
      <c r="CE40" s="689" t="s">
        <v>1942</v>
      </c>
      <c r="CF40" s="689" t="s">
        <v>1943</v>
      </c>
      <c r="CG40" s="690"/>
      <c r="CH40" s="690"/>
      <c r="CI40" s="690"/>
      <c r="CJ40" s="690"/>
      <c r="CK40" s="162" t="s">
        <v>1876</v>
      </c>
      <c r="CL40" s="162" t="s">
        <v>1877</v>
      </c>
      <c r="CM40" s="162" t="s">
        <v>1878</v>
      </c>
      <c r="CN40" s="162" t="s">
        <v>1879</v>
      </c>
      <c r="CO40" s="691"/>
      <c r="CP40" s="691"/>
      <c r="CQ40" s="691"/>
      <c r="CR40" s="691"/>
      <c r="CS40" s="691"/>
      <c r="CT40" s="690"/>
      <c r="CU40" s="690"/>
      <c r="CV40" s="690"/>
      <c r="CW40" s="690"/>
      <c r="CX40" s="489" t="s">
        <v>1945</v>
      </c>
      <c r="CY40" s="489" t="s">
        <v>1918</v>
      </c>
      <c r="CZ40" s="489"/>
      <c r="DA40" s="489" t="s">
        <v>1919</v>
      </c>
      <c r="DB40" s="567" t="s">
        <v>1883</v>
      </c>
      <c r="DC40" s="664"/>
      <c r="DD40" s="664"/>
      <c r="DE40" s="544"/>
      <c r="DF40" s="544"/>
      <c r="DG40" s="544"/>
      <c r="DH40" s="544"/>
      <c r="DI40" s="544"/>
      <c r="DJ40" s="544"/>
      <c r="DK40" s="544"/>
      <c r="DL40" s="544"/>
      <c r="DM40" s="544"/>
      <c r="DN40" s="544"/>
      <c r="DO40" s="544"/>
      <c r="DP40" s="544"/>
    </row>
    <row r="41" spans="1:120">
      <c r="A41" s="665">
        <v>38</v>
      </c>
      <c r="B41" s="665"/>
      <c r="C41" s="703"/>
      <c r="D41" s="692"/>
      <c r="E41" s="649"/>
      <c r="F41" s="692"/>
      <c r="G41" s="692"/>
      <c r="H41" s="692"/>
      <c r="I41" s="692"/>
      <c r="J41" s="670"/>
      <c r="K41" s="670"/>
      <c r="L41" s="670"/>
      <c r="M41" s="670"/>
      <c r="N41" s="670"/>
      <c r="O41" s="672"/>
      <c r="P41" s="723"/>
      <c r="Q41" s="673"/>
      <c r="R41" s="674"/>
      <c r="S41" s="673"/>
      <c r="T41" s="673"/>
      <c r="U41" s="673"/>
      <c r="V41" s="673"/>
      <c r="W41" s="673"/>
      <c r="X41" s="673"/>
      <c r="Y41" s="673"/>
      <c r="Z41" s="673"/>
      <c r="AA41" s="673"/>
      <c r="AB41" s="673"/>
      <c r="AC41" s="673"/>
      <c r="AD41" s="673"/>
      <c r="AE41" s="673"/>
      <c r="AF41" s="673"/>
      <c r="AG41" s="673"/>
      <c r="AH41" s="673"/>
      <c r="AI41" s="673"/>
      <c r="AJ41" s="673"/>
      <c r="AK41" s="673"/>
      <c r="AL41" s="673"/>
      <c r="AM41" s="673"/>
      <c r="AN41" s="673"/>
      <c r="AO41" s="673"/>
      <c r="AP41" s="675"/>
      <c r="AQ41" s="675"/>
      <c r="AR41" s="676"/>
      <c r="AS41" s="676"/>
      <c r="AT41" s="711"/>
      <c r="AU41" s="711"/>
      <c r="AV41" s="711"/>
      <c r="AW41" s="712"/>
      <c r="AX41" s="679"/>
      <c r="AY41" s="679"/>
      <c r="AZ41" s="679"/>
      <c r="BA41" s="712"/>
      <c r="BB41" s="713"/>
      <c r="BC41" s="713"/>
      <c r="BD41" s="713"/>
      <c r="BE41" s="714"/>
      <c r="BF41" s="681"/>
      <c r="BG41" s="681"/>
      <c r="BH41" s="681"/>
      <c r="BI41" s="19"/>
      <c r="BJ41" s="19"/>
      <c r="BK41" s="19"/>
      <c r="BL41" s="19"/>
      <c r="BM41" s="715"/>
      <c r="BN41" s="157"/>
      <c r="BO41" s="157"/>
      <c r="BP41" s="157"/>
      <c r="BQ41" s="716"/>
      <c r="BR41" s="716"/>
      <c r="BS41" s="65"/>
      <c r="BT41" s="65"/>
      <c r="BU41" s="154"/>
      <c r="BV41" s="154"/>
      <c r="BW41" s="154"/>
      <c r="BX41" s="154"/>
      <c r="BY41" s="65"/>
      <c r="BZ41" s="65"/>
      <c r="CA41" s="65"/>
      <c r="CB41" s="65"/>
      <c r="CC41" s="65"/>
      <c r="CD41" s="65"/>
      <c r="CE41" s="65"/>
      <c r="CF41" s="65"/>
      <c r="CG41" s="65"/>
      <c r="CH41" s="65"/>
      <c r="CI41" s="65"/>
      <c r="CJ41" s="65"/>
      <c r="CK41" s="717"/>
      <c r="CL41" s="717"/>
      <c r="CM41" s="717"/>
      <c r="CN41" s="717"/>
      <c r="CO41" s="717"/>
      <c r="CP41" s="717"/>
      <c r="CQ41" s="717"/>
      <c r="CR41" s="717"/>
      <c r="CS41" s="717"/>
      <c r="CT41" s="65"/>
      <c r="CU41" s="65"/>
      <c r="CV41" s="65"/>
      <c r="CW41" s="65"/>
      <c r="CX41" s="712"/>
      <c r="CY41" s="712"/>
      <c r="CZ41" s="712"/>
      <c r="DA41" s="712"/>
      <c r="DB41" s="718"/>
      <c r="DC41" s="664"/>
      <c r="DD41" s="664"/>
      <c r="DE41" s="702"/>
      <c r="DF41" s="702"/>
      <c r="DG41" s="702"/>
      <c r="DH41" s="702"/>
      <c r="DI41" s="702"/>
      <c r="DJ41" s="702"/>
      <c r="DK41" s="702"/>
      <c r="DL41" s="702"/>
      <c r="DM41" s="702"/>
      <c r="DN41" s="702"/>
      <c r="DO41" s="702"/>
      <c r="DP41" s="702"/>
    </row>
    <row r="42" spans="1:120">
      <c r="A42" s="665">
        <v>39</v>
      </c>
      <c r="B42" s="665"/>
      <c r="C42" s="703" t="s">
        <v>1951</v>
      </c>
      <c r="D42" s="692">
        <v>7011</v>
      </c>
      <c r="E42" s="668" t="s">
        <v>1854</v>
      </c>
      <c r="F42" s="692" t="s">
        <v>1953</v>
      </c>
      <c r="G42" s="692" t="s">
        <v>1952</v>
      </c>
      <c r="H42" s="692" t="s">
        <v>1955</v>
      </c>
      <c r="I42" s="692" t="s">
        <v>1954</v>
      </c>
      <c r="J42" s="670" t="s">
        <v>1956</v>
      </c>
      <c r="K42" s="670"/>
      <c r="L42" s="670" t="s">
        <v>1957</v>
      </c>
      <c r="M42" s="670"/>
      <c r="N42" s="670" t="s">
        <v>1861</v>
      </c>
      <c r="O42" s="672">
        <v>100443</v>
      </c>
      <c r="P42" s="673">
        <v>40</v>
      </c>
      <c r="Q42" s="673">
        <v>8</v>
      </c>
      <c r="R42" s="674">
        <v>9.5</v>
      </c>
      <c r="S42" s="673">
        <v>5</v>
      </c>
      <c r="T42" s="673"/>
      <c r="U42" s="673"/>
      <c r="V42" s="673"/>
      <c r="W42" s="673"/>
      <c r="X42" s="673"/>
      <c r="Y42" s="673"/>
      <c r="Z42" s="673"/>
      <c r="AA42" s="673"/>
      <c r="AB42" s="673"/>
      <c r="AC42" s="673"/>
      <c r="AD42" s="673"/>
      <c r="AE42" s="673"/>
      <c r="AF42" s="673"/>
      <c r="AG42" s="673"/>
      <c r="AH42" s="673"/>
      <c r="AI42" s="673"/>
      <c r="AJ42" s="673"/>
      <c r="AK42" s="673"/>
      <c r="AL42" s="673"/>
      <c r="AM42" s="673"/>
      <c r="AN42" s="673"/>
      <c r="AO42" s="673"/>
      <c r="AP42" s="675">
        <v>25</v>
      </c>
      <c r="AQ42" s="675" t="s">
        <v>1862</v>
      </c>
      <c r="AR42" s="676">
        <v>1.6E-2</v>
      </c>
      <c r="AS42" s="676" t="s">
        <v>1863</v>
      </c>
      <c r="AT42" s="677" t="s">
        <v>1864</v>
      </c>
      <c r="AU42" s="677"/>
      <c r="AV42" s="677"/>
      <c r="AW42" s="41" t="s">
        <v>215</v>
      </c>
      <c r="AX42" s="679" t="s">
        <v>216</v>
      </c>
      <c r="AY42" s="679" t="s">
        <v>217</v>
      </c>
      <c r="AZ42" s="679" t="s">
        <v>218</v>
      </c>
      <c r="BA42" s="86" t="s">
        <v>210</v>
      </c>
      <c r="BB42" s="86" t="s">
        <v>211</v>
      </c>
      <c r="BC42" s="86" t="s">
        <v>212</v>
      </c>
      <c r="BD42" s="86" t="s">
        <v>213</v>
      </c>
      <c r="BE42" s="680" t="s">
        <v>1854</v>
      </c>
      <c r="BF42" s="681" t="s">
        <v>1865</v>
      </c>
      <c r="BG42" s="681" t="s">
        <v>1866</v>
      </c>
      <c r="BH42" s="681" t="s">
        <v>1867</v>
      </c>
      <c r="BI42" s="19"/>
      <c r="BJ42" s="19"/>
      <c r="BK42" s="19"/>
      <c r="BL42" s="19"/>
      <c r="BM42" s="682" t="s">
        <v>215</v>
      </c>
      <c r="BN42" s="154" t="s">
        <v>216</v>
      </c>
      <c r="BO42" s="154" t="s">
        <v>217</v>
      </c>
      <c r="BP42" s="154" t="s">
        <v>218</v>
      </c>
      <c r="BQ42" s="683" t="s">
        <v>219</v>
      </c>
      <c r="BR42" s="683" t="s">
        <v>220</v>
      </c>
      <c r="BS42" s="49" t="s">
        <v>221</v>
      </c>
      <c r="BT42" s="49" t="s">
        <v>222</v>
      </c>
      <c r="BU42" s="245" t="s">
        <v>323</v>
      </c>
      <c r="BV42" s="157" t="s">
        <v>324</v>
      </c>
      <c r="BW42" s="157" t="s">
        <v>323</v>
      </c>
      <c r="BX42" s="157" t="s">
        <v>325</v>
      </c>
      <c r="BY42" s="270" t="s">
        <v>223</v>
      </c>
      <c r="BZ42" s="89" t="s">
        <v>224</v>
      </c>
      <c r="CA42" s="89" t="s">
        <v>225</v>
      </c>
      <c r="CB42" s="89" t="s">
        <v>226</v>
      </c>
      <c r="CC42" s="708" t="s">
        <v>1872</v>
      </c>
      <c r="CD42" s="724" t="s">
        <v>1873</v>
      </c>
      <c r="CE42" s="725" t="s">
        <v>1874</v>
      </c>
      <c r="CF42" s="725" t="s">
        <v>1875</v>
      </c>
      <c r="CG42" s="708"/>
      <c r="CH42" s="690"/>
      <c r="CI42" s="690"/>
      <c r="CJ42" s="690"/>
      <c r="CK42" s="162" t="s">
        <v>1897</v>
      </c>
      <c r="CL42" s="162" t="s">
        <v>1898</v>
      </c>
      <c r="CM42" s="162" t="s">
        <v>1899</v>
      </c>
      <c r="CN42" s="162" t="s">
        <v>1900</v>
      </c>
      <c r="CO42" s="691"/>
      <c r="CP42" s="691"/>
      <c r="CQ42" s="691"/>
      <c r="CR42" s="691"/>
      <c r="CS42" s="691"/>
      <c r="CT42" s="708"/>
      <c r="CU42" s="690"/>
      <c r="CV42" s="690"/>
      <c r="CW42" s="690"/>
      <c r="CX42" s="489" t="s">
        <v>1958</v>
      </c>
      <c r="CY42" s="489" t="s">
        <v>1959</v>
      </c>
      <c r="CZ42" s="489"/>
      <c r="DA42" s="489" t="s">
        <v>1919</v>
      </c>
      <c r="DB42" s="567" t="s">
        <v>1883</v>
      </c>
      <c r="DC42" s="664"/>
      <c r="DD42" s="664"/>
      <c r="DE42" s="544"/>
      <c r="DF42" s="544"/>
      <c r="DG42" s="544"/>
      <c r="DH42" s="544"/>
      <c r="DI42" s="544"/>
      <c r="DJ42" s="544"/>
      <c r="DK42" s="544"/>
      <c r="DL42" s="544"/>
      <c r="DM42" s="544"/>
      <c r="DN42" s="544"/>
      <c r="DO42" s="544"/>
      <c r="DP42" s="544"/>
    </row>
    <row r="43" spans="1:120">
      <c r="A43" s="665">
        <v>40</v>
      </c>
      <c r="B43" s="665"/>
      <c r="C43" s="665" t="s">
        <v>1960</v>
      </c>
      <c r="D43" s="692">
        <v>7011</v>
      </c>
      <c r="E43" s="668" t="s">
        <v>1854</v>
      </c>
      <c r="F43" s="692" t="s">
        <v>1953</v>
      </c>
      <c r="G43" s="692" t="s">
        <v>1952</v>
      </c>
      <c r="H43" s="692" t="s">
        <v>1955</v>
      </c>
      <c r="I43" s="692" t="s">
        <v>1954</v>
      </c>
      <c r="J43" s="670" t="s">
        <v>1956</v>
      </c>
      <c r="K43" s="670"/>
      <c r="L43" s="670" t="s">
        <v>1957</v>
      </c>
      <c r="M43" s="670"/>
      <c r="N43" s="670" t="s">
        <v>1861</v>
      </c>
      <c r="O43" s="672">
        <v>100444</v>
      </c>
      <c r="P43" s="673">
        <v>45</v>
      </c>
      <c r="Q43" s="673">
        <v>10</v>
      </c>
      <c r="R43" s="673">
        <v>12</v>
      </c>
      <c r="S43" s="673">
        <v>6</v>
      </c>
      <c r="T43" s="673"/>
      <c r="U43" s="673"/>
      <c r="V43" s="673"/>
      <c r="W43" s="673"/>
      <c r="X43" s="673"/>
      <c r="Y43" s="673"/>
      <c r="Z43" s="673"/>
      <c r="AA43" s="673"/>
      <c r="AB43" s="673"/>
      <c r="AC43" s="673"/>
      <c r="AD43" s="673"/>
      <c r="AE43" s="673"/>
      <c r="AF43" s="673"/>
      <c r="AG43" s="673"/>
      <c r="AH43" s="673"/>
      <c r="AI43" s="673"/>
      <c r="AJ43" s="673"/>
      <c r="AK43" s="673"/>
      <c r="AL43" s="673"/>
      <c r="AM43" s="673"/>
      <c r="AN43" s="673"/>
      <c r="AO43" s="673"/>
      <c r="AP43" s="675">
        <v>25</v>
      </c>
      <c r="AQ43" s="675" t="s">
        <v>1862</v>
      </c>
      <c r="AR43" s="676">
        <v>2.8000000000000001E-2</v>
      </c>
      <c r="AS43" s="676" t="s">
        <v>1863</v>
      </c>
      <c r="AT43" s="677" t="s">
        <v>1864</v>
      </c>
      <c r="AU43" s="677"/>
      <c r="AV43" s="677"/>
      <c r="AW43" s="41" t="s">
        <v>215</v>
      </c>
      <c r="AX43" s="679" t="s">
        <v>216</v>
      </c>
      <c r="AY43" s="679" t="s">
        <v>217</v>
      </c>
      <c r="AZ43" s="679" t="s">
        <v>218</v>
      </c>
      <c r="BA43" s="86" t="s">
        <v>210</v>
      </c>
      <c r="BB43" s="86" t="s">
        <v>211</v>
      </c>
      <c r="BC43" s="86" t="s">
        <v>212</v>
      </c>
      <c r="BD43" s="86" t="s">
        <v>213</v>
      </c>
      <c r="BE43" s="680" t="s">
        <v>1854</v>
      </c>
      <c r="BF43" s="681" t="s">
        <v>1865</v>
      </c>
      <c r="BG43" s="681" t="s">
        <v>1866</v>
      </c>
      <c r="BH43" s="681" t="s">
        <v>1867</v>
      </c>
      <c r="BI43" s="19"/>
      <c r="BJ43" s="19"/>
      <c r="BK43" s="19"/>
      <c r="BL43" s="19"/>
      <c r="BM43" s="682" t="s">
        <v>215</v>
      </c>
      <c r="BN43" s="154" t="s">
        <v>216</v>
      </c>
      <c r="BO43" s="154" t="s">
        <v>217</v>
      </c>
      <c r="BP43" s="154" t="s">
        <v>218</v>
      </c>
      <c r="BQ43" s="683" t="s">
        <v>219</v>
      </c>
      <c r="BR43" s="683" t="s">
        <v>220</v>
      </c>
      <c r="BS43" s="49" t="s">
        <v>221</v>
      </c>
      <c r="BT43" s="49" t="s">
        <v>222</v>
      </c>
      <c r="BU43" s="245" t="s">
        <v>323</v>
      </c>
      <c r="BV43" s="157" t="s">
        <v>324</v>
      </c>
      <c r="BW43" s="157" t="s">
        <v>323</v>
      </c>
      <c r="BX43" s="157" t="s">
        <v>325</v>
      </c>
      <c r="BY43" s="270" t="s">
        <v>223</v>
      </c>
      <c r="BZ43" s="89" t="s">
        <v>224</v>
      </c>
      <c r="CA43" s="89" t="s">
        <v>225</v>
      </c>
      <c r="CB43" s="89" t="s">
        <v>226</v>
      </c>
      <c r="CC43" s="690" t="s">
        <v>1872</v>
      </c>
      <c r="CD43" s="688" t="s">
        <v>1873</v>
      </c>
      <c r="CE43" s="689" t="s">
        <v>1874</v>
      </c>
      <c r="CF43" s="689" t="s">
        <v>1875</v>
      </c>
      <c r="CG43" s="690"/>
      <c r="CH43" s="690"/>
      <c r="CI43" s="690"/>
      <c r="CJ43" s="690"/>
      <c r="CK43" s="162" t="s">
        <v>1897</v>
      </c>
      <c r="CL43" s="162" t="s">
        <v>1898</v>
      </c>
      <c r="CM43" s="162" t="s">
        <v>1899</v>
      </c>
      <c r="CN43" s="162" t="s">
        <v>1900</v>
      </c>
      <c r="CO43" s="691"/>
      <c r="CP43" s="691"/>
      <c r="CQ43" s="691"/>
      <c r="CR43" s="691"/>
      <c r="CS43" s="691"/>
      <c r="CT43" s="690"/>
      <c r="CU43" s="690"/>
      <c r="CV43" s="690"/>
      <c r="CW43" s="690"/>
      <c r="CX43" s="489" t="s">
        <v>1958</v>
      </c>
      <c r="CY43" s="489" t="s">
        <v>1959</v>
      </c>
      <c r="CZ43" s="489"/>
      <c r="DA43" s="489" t="s">
        <v>1919</v>
      </c>
      <c r="DB43" s="567" t="s">
        <v>1883</v>
      </c>
      <c r="DC43" s="664"/>
      <c r="DD43" s="664"/>
      <c r="DE43" s="544"/>
      <c r="DF43" s="544"/>
      <c r="DG43" s="544"/>
      <c r="DH43" s="544"/>
      <c r="DI43" s="544"/>
      <c r="DJ43" s="544"/>
      <c r="DK43" s="544"/>
      <c r="DL43" s="544"/>
      <c r="DM43" s="544"/>
      <c r="DN43" s="544"/>
      <c r="DO43" s="544"/>
      <c r="DP43" s="544"/>
    </row>
    <row r="44" spans="1:120">
      <c r="A44" s="665">
        <v>41</v>
      </c>
      <c r="B44" s="665"/>
      <c r="C44" s="665" t="s">
        <v>1961</v>
      </c>
      <c r="D44" s="692">
        <v>7011</v>
      </c>
      <c r="E44" s="668" t="s">
        <v>1854</v>
      </c>
      <c r="F44" s="692" t="s">
        <v>1953</v>
      </c>
      <c r="G44" s="692" t="s">
        <v>1952</v>
      </c>
      <c r="H44" s="692" t="s">
        <v>1955</v>
      </c>
      <c r="I44" s="692" t="s">
        <v>1954</v>
      </c>
      <c r="J44" s="670" t="s">
        <v>1956</v>
      </c>
      <c r="K44" s="670"/>
      <c r="L44" s="670" t="s">
        <v>1957</v>
      </c>
      <c r="M44" s="670"/>
      <c r="N44" s="670" t="s">
        <v>1861</v>
      </c>
      <c r="O44" s="672">
        <v>100445</v>
      </c>
      <c r="P44" s="673">
        <v>50</v>
      </c>
      <c r="Q44" s="673">
        <v>8</v>
      </c>
      <c r="R44" s="674">
        <v>9.5</v>
      </c>
      <c r="S44" s="673">
        <v>5</v>
      </c>
      <c r="T44" s="673"/>
      <c r="U44" s="673"/>
      <c r="V44" s="673"/>
      <c r="W44" s="673"/>
      <c r="X44" s="673"/>
      <c r="Y44" s="673"/>
      <c r="Z44" s="673"/>
      <c r="AA44" s="673"/>
      <c r="AB44" s="673"/>
      <c r="AC44" s="673"/>
      <c r="AD44" s="673"/>
      <c r="AE44" s="673"/>
      <c r="AF44" s="673"/>
      <c r="AG44" s="673"/>
      <c r="AH44" s="673"/>
      <c r="AI44" s="673"/>
      <c r="AJ44" s="673"/>
      <c r="AK44" s="673"/>
      <c r="AL44" s="673"/>
      <c r="AM44" s="673"/>
      <c r="AN44" s="673"/>
      <c r="AO44" s="673"/>
      <c r="AP44" s="675">
        <v>25</v>
      </c>
      <c r="AQ44" s="675" t="s">
        <v>1862</v>
      </c>
      <c r="AR44" s="676">
        <v>0.02</v>
      </c>
      <c r="AS44" s="676" t="s">
        <v>1863</v>
      </c>
      <c r="AT44" s="677" t="s">
        <v>1864</v>
      </c>
      <c r="AU44" s="677"/>
      <c r="AV44" s="677"/>
      <c r="AW44" s="41" t="s">
        <v>215</v>
      </c>
      <c r="AX44" s="679" t="s">
        <v>216</v>
      </c>
      <c r="AY44" s="679" t="s">
        <v>217</v>
      </c>
      <c r="AZ44" s="679" t="s">
        <v>218</v>
      </c>
      <c r="BA44" s="86" t="s">
        <v>210</v>
      </c>
      <c r="BB44" s="86" t="s">
        <v>211</v>
      </c>
      <c r="BC44" s="86" t="s">
        <v>212</v>
      </c>
      <c r="BD44" s="86" t="s">
        <v>213</v>
      </c>
      <c r="BE44" s="680" t="s">
        <v>1854</v>
      </c>
      <c r="BF44" s="681" t="s">
        <v>1865</v>
      </c>
      <c r="BG44" s="681" t="s">
        <v>1866</v>
      </c>
      <c r="BH44" s="681" t="s">
        <v>1867</v>
      </c>
      <c r="BI44" s="19"/>
      <c r="BJ44" s="19"/>
      <c r="BK44" s="19"/>
      <c r="BL44" s="19"/>
      <c r="BM44" s="682" t="s">
        <v>215</v>
      </c>
      <c r="BN44" s="154" t="s">
        <v>216</v>
      </c>
      <c r="BO44" s="154" t="s">
        <v>217</v>
      </c>
      <c r="BP44" s="154" t="s">
        <v>218</v>
      </c>
      <c r="BQ44" s="683" t="s">
        <v>219</v>
      </c>
      <c r="BR44" s="683" t="s">
        <v>220</v>
      </c>
      <c r="BS44" s="49" t="s">
        <v>221</v>
      </c>
      <c r="BT44" s="49" t="s">
        <v>222</v>
      </c>
      <c r="BU44" s="245" t="s">
        <v>323</v>
      </c>
      <c r="BV44" s="157" t="s">
        <v>324</v>
      </c>
      <c r="BW44" s="157" t="s">
        <v>323</v>
      </c>
      <c r="BX44" s="157" t="s">
        <v>325</v>
      </c>
      <c r="BY44" s="270" t="s">
        <v>223</v>
      </c>
      <c r="BZ44" s="89" t="s">
        <v>224</v>
      </c>
      <c r="CA44" s="89" t="s">
        <v>225</v>
      </c>
      <c r="CB44" s="89" t="s">
        <v>226</v>
      </c>
      <c r="CC44" s="690" t="s">
        <v>1872</v>
      </c>
      <c r="CD44" s="688" t="s">
        <v>1873</v>
      </c>
      <c r="CE44" s="689" t="s">
        <v>1874</v>
      </c>
      <c r="CF44" s="689" t="s">
        <v>1875</v>
      </c>
      <c r="CG44" s="690"/>
      <c r="CH44" s="690"/>
      <c r="CI44" s="690"/>
      <c r="CJ44" s="690"/>
      <c r="CK44" s="162" t="s">
        <v>1897</v>
      </c>
      <c r="CL44" s="162" t="s">
        <v>1898</v>
      </c>
      <c r="CM44" s="162" t="s">
        <v>1899</v>
      </c>
      <c r="CN44" s="162" t="s">
        <v>1900</v>
      </c>
      <c r="CO44" s="691"/>
      <c r="CP44" s="691"/>
      <c r="CQ44" s="691"/>
      <c r="CR44" s="691"/>
      <c r="CS44" s="691"/>
      <c r="CT44" s="690"/>
      <c r="CU44" s="690"/>
      <c r="CV44" s="690"/>
      <c r="CW44" s="690"/>
      <c r="CX44" s="489" t="s">
        <v>1958</v>
      </c>
      <c r="CY44" s="489" t="s">
        <v>1959</v>
      </c>
      <c r="CZ44" s="489"/>
      <c r="DA44" s="489" t="s">
        <v>1919</v>
      </c>
      <c r="DB44" s="567" t="s">
        <v>1883</v>
      </c>
      <c r="DC44" s="664"/>
      <c r="DD44" s="664"/>
      <c r="DE44" s="544"/>
      <c r="DF44" s="544"/>
      <c r="DG44" s="544"/>
      <c r="DH44" s="544"/>
      <c r="DI44" s="544"/>
      <c r="DJ44" s="544"/>
      <c r="DK44" s="544"/>
      <c r="DL44" s="544"/>
      <c r="DM44" s="544"/>
      <c r="DN44" s="544"/>
      <c r="DO44" s="544"/>
      <c r="DP44" s="544"/>
    </row>
    <row r="45" spans="1:120">
      <c r="A45" s="665">
        <v>42</v>
      </c>
      <c r="B45" s="665"/>
      <c r="C45" s="665" t="s">
        <v>1962</v>
      </c>
      <c r="D45" s="692">
        <v>7011</v>
      </c>
      <c r="E45" s="668" t="s">
        <v>1854</v>
      </c>
      <c r="F45" s="692" t="s">
        <v>1953</v>
      </c>
      <c r="G45" s="692" t="s">
        <v>1952</v>
      </c>
      <c r="H45" s="692" t="s">
        <v>1955</v>
      </c>
      <c r="I45" s="692" t="s">
        <v>1954</v>
      </c>
      <c r="J45" s="670" t="s">
        <v>1956</v>
      </c>
      <c r="K45" s="670"/>
      <c r="L45" s="670" t="s">
        <v>1957</v>
      </c>
      <c r="M45" s="670"/>
      <c r="N45" s="670" t="s">
        <v>1861</v>
      </c>
      <c r="O45" s="672">
        <v>100446</v>
      </c>
      <c r="P45" s="673">
        <v>60</v>
      </c>
      <c r="Q45" s="673">
        <v>10</v>
      </c>
      <c r="R45" s="673">
        <v>12</v>
      </c>
      <c r="S45" s="673">
        <v>6</v>
      </c>
      <c r="T45" s="673"/>
      <c r="U45" s="673"/>
      <c r="V45" s="673"/>
      <c r="W45" s="673"/>
      <c r="X45" s="673"/>
      <c r="Y45" s="673"/>
      <c r="Z45" s="673"/>
      <c r="AA45" s="673"/>
      <c r="AB45" s="673"/>
      <c r="AC45" s="673"/>
      <c r="AD45" s="673"/>
      <c r="AE45" s="673"/>
      <c r="AF45" s="673"/>
      <c r="AG45" s="673"/>
      <c r="AH45" s="673"/>
      <c r="AI45" s="673"/>
      <c r="AJ45" s="673"/>
      <c r="AK45" s="673"/>
      <c r="AL45" s="673"/>
      <c r="AM45" s="673"/>
      <c r="AN45" s="673"/>
      <c r="AO45" s="673"/>
      <c r="AP45" s="675">
        <v>25</v>
      </c>
      <c r="AQ45" s="675" t="s">
        <v>1862</v>
      </c>
      <c r="AR45" s="676">
        <v>3.6999999999999998E-2</v>
      </c>
      <c r="AS45" s="676" t="s">
        <v>1863</v>
      </c>
      <c r="AT45" s="677" t="s">
        <v>1864</v>
      </c>
      <c r="AU45" s="677"/>
      <c r="AV45" s="677"/>
      <c r="AW45" s="41" t="s">
        <v>215</v>
      </c>
      <c r="AX45" s="679" t="s">
        <v>216</v>
      </c>
      <c r="AY45" s="679" t="s">
        <v>217</v>
      </c>
      <c r="AZ45" s="679" t="s">
        <v>218</v>
      </c>
      <c r="BA45" s="86" t="s">
        <v>210</v>
      </c>
      <c r="BB45" s="86" t="s">
        <v>211</v>
      </c>
      <c r="BC45" s="86" t="s">
        <v>212</v>
      </c>
      <c r="BD45" s="86" t="s">
        <v>213</v>
      </c>
      <c r="BE45" s="680" t="s">
        <v>1854</v>
      </c>
      <c r="BF45" s="681" t="s">
        <v>1865</v>
      </c>
      <c r="BG45" s="681" t="s">
        <v>1866</v>
      </c>
      <c r="BH45" s="681" t="s">
        <v>1867</v>
      </c>
      <c r="BI45" s="19"/>
      <c r="BJ45" s="19"/>
      <c r="BK45" s="19"/>
      <c r="BL45" s="19"/>
      <c r="BM45" s="682" t="s">
        <v>215</v>
      </c>
      <c r="BN45" s="154" t="s">
        <v>216</v>
      </c>
      <c r="BO45" s="154" t="s">
        <v>217</v>
      </c>
      <c r="BP45" s="154" t="s">
        <v>218</v>
      </c>
      <c r="BQ45" s="683" t="s">
        <v>219</v>
      </c>
      <c r="BR45" s="683" t="s">
        <v>220</v>
      </c>
      <c r="BS45" s="49" t="s">
        <v>221</v>
      </c>
      <c r="BT45" s="49" t="s">
        <v>222</v>
      </c>
      <c r="BU45" s="245" t="s">
        <v>323</v>
      </c>
      <c r="BV45" s="157" t="s">
        <v>324</v>
      </c>
      <c r="BW45" s="157" t="s">
        <v>323</v>
      </c>
      <c r="BX45" s="157" t="s">
        <v>325</v>
      </c>
      <c r="BY45" s="270" t="s">
        <v>223</v>
      </c>
      <c r="BZ45" s="89" t="s">
        <v>224</v>
      </c>
      <c r="CA45" s="89" t="s">
        <v>225</v>
      </c>
      <c r="CB45" s="89" t="s">
        <v>226</v>
      </c>
      <c r="CC45" s="690" t="s">
        <v>1872</v>
      </c>
      <c r="CD45" s="688" t="s">
        <v>1873</v>
      </c>
      <c r="CE45" s="689" t="s">
        <v>1874</v>
      </c>
      <c r="CF45" s="689" t="s">
        <v>1875</v>
      </c>
      <c r="CG45" s="690"/>
      <c r="CH45" s="690"/>
      <c r="CI45" s="690"/>
      <c r="CJ45" s="690"/>
      <c r="CK45" s="162" t="s">
        <v>1897</v>
      </c>
      <c r="CL45" s="162" t="s">
        <v>1898</v>
      </c>
      <c r="CM45" s="162" t="s">
        <v>1899</v>
      </c>
      <c r="CN45" s="162" t="s">
        <v>1900</v>
      </c>
      <c r="CO45" s="691"/>
      <c r="CP45" s="691"/>
      <c r="CQ45" s="691"/>
      <c r="CR45" s="691"/>
      <c r="CS45" s="691"/>
      <c r="CT45" s="690"/>
      <c r="CU45" s="690"/>
      <c r="CV45" s="690"/>
      <c r="CW45" s="690"/>
      <c r="CX45" s="489" t="s">
        <v>1958</v>
      </c>
      <c r="CY45" s="489" t="s">
        <v>1959</v>
      </c>
      <c r="CZ45" s="489"/>
      <c r="DA45" s="489" t="s">
        <v>1919</v>
      </c>
      <c r="DB45" s="567" t="s">
        <v>1883</v>
      </c>
      <c r="DC45" s="664"/>
      <c r="DD45" s="664"/>
      <c r="DE45" s="544"/>
      <c r="DF45" s="544"/>
      <c r="DG45" s="544"/>
      <c r="DH45" s="544"/>
      <c r="DI45" s="544"/>
      <c r="DJ45" s="544"/>
      <c r="DK45" s="544"/>
      <c r="DL45" s="544"/>
      <c r="DM45" s="544"/>
      <c r="DN45" s="544"/>
      <c r="DO45" s="544"/>
      <c r="DP45" s="544"/>
    </row>
    <row r="46" spans="1:120">
      <c r="A46" s="665">
        <v>43</v>
      </c>
      <c r="B46" s="665"/>
      <c r="C46" s="665" t="s">
        <v>1963</v>
      </c>
      <c r="D46" s="692">
        <v>7011</v>
      </c>
      <c r="E46" s="668" t="s">
        <v>1854</v>
      </c>
      <c r="F46" s="692" t="s">
        <v>1953</v>
      </c>
      <c r="G46" s="692" t="s">
        <v>1952</v>
      </c>
      <c r="H46" s="692" t="s">
        <v>1955</v>
      </c>
      <c r="I46" s="692" t="s">
        <v>1954</v>
      </c>
      <c r="J46" s="670" t="s">
        <v>1956</v>
      </c>
      <c r="K46" s="670"/>
      <c r="L46" s="670" t="s">
        <v>1957</v>
      </c>
      <c r="M46" s="670"/>
      <c r="N46" s="670" t="s">
        <v>1861</v>
      </c>
      <c r="O46" s="672">
        <v>100447</v>
      </c>
      <c r="P46" s="673">
        <v>70</v>
      </c>
      <c r="Q46" s="674">
        <v>11.5</v>
      </c>
      <c r="R46" s="674">
        <v>13.5</v>
      </c>
      <c r="S46" s="673">
        <v>7</v>
      </c>
      <c r="T46" s="673"/>
      <c r="U46" s="673"/>
      <c r="V46" s="673"/>
      <c r="W46" s="673"/>
      <c r="X46" s="673"/>
      <c r="Y46" s="673"/>
      <c r="Z46" s="673"/>
      <c r="AA46" s="673"/>
      <c r="AB46" s="673"/>
      <c r="AC46" s="673"/>
      <c r="AD46" s="673"/>
      <c r="AE46" s="673"/>
      <c r="AF46" s="673"/>
      <c r="AG46" s="673"/>
      <c r="AH46" s="673"/>
      <c r="AI46" s="673"/>
      <c r="AJ46" s="673"/>
      <c r="AK46" s="673"/>
      <c r="AL46" s="673"/>
      <c r="AM46" s="673"/>
      <c r="AN46" s="673"/>
      <c r="AO46" s="673"/>
      <c r="AP46" s="675">
        <v>25</v>
      </c>
      <c r="AQ46" s="675" t="s">
        <v>1862</v>
      </c>
      <c r="AR46" s="676">
        <v>5.7000000000000002E-2</v>
      </c>
      <c r="AS46" s="676" t="s">
        <v>1863</v>
      </c>
      <c r="AT46" s="677" t="s">
        <v>1864</v>
      </c>
      <c r="AU46" s="677"/>
      <c r="AV46" s="677"/>
      <c r="AW46" s="41" t="s">
        <v>215</v>
      </c>
      <c r="AX46" s="679" t="s">
        <v>216</v>
      </c>
      <c r="AY46" s="679" t="s">
        <v>217</v>
      </c>
      <c r="AZ46" s="679" t="s">
        <v>218</v>
      </c>
      <c r="BA46" s="86" t="s">
        <v>210</v>
      </c>
      <c r="BB46" s="86" t="s">
        <v>211</v>
      </c>
      <c r="BC46" s="86" t="s">
        <v>212</v>
      </c>
      <c r="BD46" s="86" t="s">
        <v>213</v>
      </c>
      <c r="BE46" s="680" t="s">
        <v>1854</v>
      </c>
      <c r="BF46" s="681" t="s">
        <v>1865</v>
      </c>
      <c r="BG46" s="681" t="s">
        <v>1866</v>
      </c>
      <c r="BH46" s="681" t="s">
        <v>1867</v>
      </c>
      <c r="BI46" s="19"/>
      <c r="BJ46" s="19"/>
      <c r="BK46" s="19"/>
      <c r="BL46" s="19"/>
      <c r="BM46" s="682" t="s">
        <v>215</v>
      </c>
      <c r="BN46" s="154" t="s">
        <v>216</v>
      </c>
      <c r="BO46" s="154" t="s">
        <v>217</v>
      </c>
      <c r="BP46" s="154" t="s">
        <v>218</v>
      </c>
      <c r="BQ46" s="683" t="s">
        <v>219</v>
      </c>
      <c r="BR46" s="683" t="s">
        <v>220</v>
      </c>
      <c r="BS46" s="49" t="s">
        <v>221</v>
      </c>
      <c r="BT46" s="49" t="s">
        <v>222</v>
      </c>
      <c r="BU46" s="245" t="s">
        <v>323</v>
      </c>
      <c r="BV46" s="157" t="s">
        <v>324</v>
      </c>
      <c r="BW46" s="157" t="s">
        <v>323</v>
      </c>
      <c r="BX46" s="157" t="s">
        <v>325</v>
      </c>
      <c r="BY46" s="270" t="s">
        <v>223</v>
      </c>
      <c r="BZ46" s="89" t="s">
        <v>224</v>
      </c>
      <c r="CA46" s="89" t="s">
        <v>225</v>
      </c>
      <c r="CB46" s="89" t="s">
        <v>226</v>
      </c>
      <c r="CC46" s="690" t="s">
        <v>1872</v>
      </c>
      <c r="CD46" s="688" t="s">
        <v>1873</v>
      </c>
      <c r="CE46" s="689" t="s">
        <v>1874</v>
      </c>
      <c r="CF46" s="689" t="s">
        <v>1875</v>
      </c>
      <c r="CG46" s="690"/>
      <c r="CH46" s="690"/>
      <c r="CI46" s="690"/>
      <c r="CJ46" s="690"/>
      <c r="CK46" s="162" t="s">
        <v>1897</v>
      </c>
      <c r="CL46" s="162" t="s">
        <v>1898</v>
      </c>
      <c r="CM46" s="162" t="s">
        <v>1899</v>
      </c>
      <c r="CN46" s="162" t="s">
        <v>1900</v>
      </c>
      <c r="CO46" s="691"/>
      <c r="CP46" s="691"/>
      <c r="CQ46" s="691"/>
      <c r="CR46" s="691"/>
      <c r="CS46" s="691"/>
      <c r="CT46" s="690"/>
      <c r="CU46" s="690"/>
      <c r="CV46" s="690"/>
      <c r="CW46" s="690"/>
      <c r="CX46" s="489" t="s">
        <v>1958</v>
      </c>
      <c r="CY46" s="489" t="s">
        <v>1959</v>
      </c>
      <c r="CZ46" s="489"/>
      <c r="DA46" s="489" t="s">
        <v>1919</v>
      </c>
      <c r="DB46" s="567" t="s">
        <v>1883</v>
      </c>
      <c r="DC46" s="664"/>
      <c r="DD46" s="664"/>
      <c r="DE46" s="544"/>
      <c r="DF46" s="544"/>
      <c r="DG46" s="544"/>
      <c r="DH46" s="544"/>
      <c r="DI46" s="544"/>
      <c r="DJ46" s="544"/>
      <c r="DK46" s="544"/>
      <c r="DL46" s="544"/>
      <c r="DM46" s="544"/>
      <c r="DN46" s="544"/>
      <c r="DO46" s="544"/>
      <c r="DP46" s="544"/>
    </row>
    <row r="47" spans="1:120">
      <c r="A47" s="665">
        <v>44</v>
      </c>
      <c r="B47" s="665"/>
      <c r="C47" s="665" t="s">
        <v>1964</v>
      </c>
      <c r="D47" s="692">
        <v>7011</v>
      </c>
      <c r="E47" s="668" t="s">
        <v>1854</v>
      </c>
      <c r="F47" s="692" t="s">
        <v>1953</v>
      </c>
      <c r="G47" s="692" t="s">
        <v>1952</v>
      </c>
      <c r="H47" s="692" t="s">
        <v>1955</v>
      </c>
      <c r="I47" s="692" t="s">
        <v>1954</v>
      </c>
      <c r="J47" s="670" t="s">
        <v>1956</v>
      </c>
      <c r="K47" s="670"/>
      <c r="L47" s="670" t="s">
        <v>1957</v>
      </c>
      <c r="M47" s="670"/>
      <c r="N47" s="670" t="s">
        <v>1861</v>
      </c>
      <c r="O47" s="672">
        <v>100448</v>
      </c>
      <c r="P47" s="673">
        <v>80</v>
      </c>
      <c r="Q47" s="673">
        <v>13</v>
      </c>
      <c r="R47" s="674">
        <v>15.5</v>
      </c>
      <c r="S47" s="673">
        <v>8</v>
      </c>
      <c r="T47" s="673"/>
      <c r="U47" s="673"/>
      <c r="V47" s="673"/>
      <c r="W47" s="673"/>
      <c r="X47" s="673"/>
      <c r="Y47" s="673"/>
      <c r="Z47" s="673"/>
      <c r="AA47" s="673"/>
      <c r="AB47" s="673"/>
      <c r="AC47" s="673"/>
      <c r="AD47" s="673"/>
      <c r="AE47" s="673"/>
      <c r="AF47" s="673"/>
      <c r="AG47" s="673"/>
      <c r="AH47" s="673"/>
      <c r="AI47" s="673"/>
      <c r="AJ47" s="673"/>
      <c r="AK47" s="673"/>
      <c r="AL47" s="673"/>
      <c r="AM47" s="673"/>
      <c r="AN47" s="673"/>
      <c r="AO47" s="673"/>
      <c r="AP47" s="675">
        <v>25</v>
      </c>
      <c r="AQ47" s="675" t="s">
        <v>1862</v>
      </c>
      <c r="AR47" s="676">
        <v>8.5000000000000006E-2</v>
      </c>
      <c r="AS47" s="676" t="s">
        <v>1863</v>
      </c>
      <c r="AT47" s="677" t="s">
        <v>1864</v>
      </c>
      <c r="AU47" s="677"/>
      <c r="AV47" s="677"/>
      <c r="AW47" s="41" t="s">
        <v>215</v>
      </c>
      <c r="AX47" s="679" t="s">
        <v>216</v>
      </c>
      <c r="AY47" s="679" t="s">
        <v>217</v>
      </c>
      <c r="AZ47" s="679" t="s">
        <v>218</v>
      </c>
      <c r="BA47" s="86" t="s">
        <v>210</v>
      </c>
      <c r="BB47" s="86" t="s">
        <v>211</v>
      </c>
      <c r="BC47" s="86" t="s">
        <v>212</v>
      </c>
      <c r="BD47" s="86" t="s">
        <v>213</v>
      </c>
      <c r="BE47" s="680" t="s">
        <v>1854</v>
      </c>
      <c r="BF47" s="681" t="s">
        <v>1865</v>
      </c>
      <c r="BG47" s="681" t="s">
        <v>1866</v>
      </c>
      <c r="BH47" s="681" t="s">
        <v>1867</v>
      </c>
      <c r="BI47" s="19"/>
      <c r="BJ47" s="19"/>
      <c r="BK47" s="19"/>
      <c r="BL47" s="19"/>
      <c r="BM47" s="682" t="s">
        <v>215</v>
      </c>
      <c r="BN47" s="154" t="s">
        <v>216</v>
      </c>
      <c r="BO47" s="154" t="s">
        <v>217</v>
      </c>
      <c r="BP47" s="154" t="s">
        <v>218</v>
      </c>
      <c r="BQ47" s="683" t="s">
        <v>219</v>
      </c>
      <c r="BR47" s="683" t="s">
        <v>220</v>
      </c>
      <c r="BS47" s="49" t="s">
        <v>221</v>
      </c>
      <c r="BT47" s="49" t="s">
        <v>222</v>
      </c>
      <c r="BU47" s="245" t="s">
        <v>323</v>
      </c>
      <c r="BV47" s="157" t="s">
        <v>324</v>
      </c>
      <c r="BW47" s="157" t="s">
        <v>323</v>
      </c>
      <c r="BX47" s="157" t="s">
        <v>325</v>
      </c>
      <c r="BY47" s="270" t="s">
        <v>223</v>
      </c>
      <c r="BZ47" s="89" t="s">
        <v>224</v>
      </c>
      <c r="CA47" s="89" t="s">
        <v>225</v>
      </c>
      <c r="CB47" s="89" t="s">
        <v>226</v>
      </c>
      <c r="CC47" s="690" t="s">
        <v>1872</v>
      </c>
      <c r="CD47" s="688" t="s">
        <v>1873</v>
      </c>
      <c r="CE47" s="689" t="s">
        <v>1874</v>
      </c>
      <c r="CF47" s="689" t="s">
        <v>1875</v>
      </c>
      <c r="CG47" s="690"/>
      <c r="CH47" s="690"/>
      <c r="CI47" s="690"/>
      <c r="CJ47" s="690"/>
      <c r="CK47" s="162" t="s">
        <v>1897</v>
      </c>
      <c r="CL47" s="162" t="s">
        <v>1898</v>
      </c>
      <c r="CM47" s="162" t="s">
        <v>1899</v>
      </c>
      <c r="CN47" s="162" t="s">
        <v>1900</v>
      </c>
      <c r="CO47" s="691"/>
      <c r="CP47" s="691"/>
      <c r="CQ47" s="691"/>
      <c r="CR47" s="691"/>
      <c r="CS47" s="691"/>
      <c r="CT47" s="690"/>
      <c r="CU47" s="690"/>
      <c r="CV47" s="690"/>
      <c r="CW47" s="690"/>
      <c r="CX47" s="489" t="s">
        <v>1958</v>
      </c>
      <c r="CY47" s="489" t="s">
        <v>1959</v>
      </c>
      <c r="CZ47" s="489"/>
      <c r="DA47" s="489" t="s">
        <v>1919</v>
      </c>
      <c r="DB47" s="567" t="s">
        <v>1883</v>
      </c>
      <c r="DC47" s="664"/>
      <c r="DD47" s="664"/>
      <c r="DE47" s="544"/>
      <c r="DF47" s="544"/>
      <c r="DG47" s="544"/>
      <c r="DH47" s="544"/>
      <c r="DI47" s="544"/>
      <c r="DJ47" s="544"/>
      <c r="DK47" s="544"/>
      <c r="DL47" s="544"/>
      <c r="DM47" s="544"/>
      <c r="DN47" s="544"/>
      <c r="DO47" s="544"/>
      <c r="DP47" s="544"/>
    </row>
    <row r="48" spans="1:120">
      <c r="A48" s="665">
        <v>45</v>
      </c>
      <c r="B48" s="665"/>
      <c r="C48" s="665" t="s">
        <v>1965</v>
      </c>
      <c r="D48" s="692">
        <v>7011</v>
      </c>
      <c r="E48" s="668" t="s">
        <v>1854</v>
      </c>
      <c r="F48" s="692" t="s">
        <v>1953</v>
      </c>
      <c r="G48" s="692" t="s">
        <v>1952</v>
      </c>
      <c r="H48" s="692" t="s">
        <v>1955</v>
      </c>
      <c r="I48" s="692" t="s">
        <v>1954</v>
      </c>
      <c r="J48" s="670" t="s">
        <v>1956</v>
      </c>
      <c r="K48" s="670"/>
      <c r="L48" s="670" t="s">
        <v>1957</v>
      </c>
      <c r="M48" s="670"/>
      <c r="N48" s="670" t="s">
        <v>1861</v>
      </c>
      <c r="O48" s="672">
        <v>100449</v>
      </c>
      <c r="P48" s="673">
        <v>100</v>
      </c>
      <c r="Q48" s="673">
        <v>16</v>
      </c>
      <c r="R48" s="673">
        <v>20</v>
      </c>
      <c r="S48" s="673">
        <v>10</v>
      </c>
      <c r="T48" s="673"/>
      <c r="U48" s="673"/>
      <c r="V48" s="673"/>
      <c r="W48" s="673"/>
      <c r="X48" s="673"/>
      <c r="Y48" s="673"/>
      <c r="Z48" s="673"/>
      <c r="AA48" s="673"/>
      <c r="AB48" s="673"/>
      <c r="AC48" s="673"/>
      <c r="AD48" s="673"/>
      <c r="AE48" s="673"/>
      <c r="AF48" s="673"/>
      <c r="AG48" s="673"/>
      <c r="AH48" s="673"/>
      <c r="AI48" s="673"/>
      <c r="AJ48" s="673"/>
      <c r="AK48" s="673"/>
      <c r="AL48" s="673"/>
      <c r="AM48" s="673"/>
      <c r="AN48" s="673"/>
      <c r="AO48" s="673"/>
      <c r="AP48" s="675">
        <v>25</v>
      </c>
      <c r="AQ48" s="675" t="s">
        <v>1862</v>
      </c>
      <c r="AR48" s="676">
        <v>0.17</v>
      </c>
      <c r="AS48" s="676" t="s">
        <v>1863</v>
      </c>
      <c r="AT48" s="677" t="s">
        <v>1864</v>
      </c>
      <c r="AU48" s="677"/>
      <c r="AV48" s="677"/>
      <c r="AW48" s="41" t="s">
        <v>215</v>
      </c>
      <c r="AX48" s="679" t="s">
        <v>216</v>
      </c>
      <c r="AY48" s="679" t="s">
        <v>217</v>
      </c>
      <c r="AZ48" s="679" t="s">
        <v>218</v>
      </c>
      <c r="BA48" s="86" t="s">
        <v>210</v>
      </c>
      <c r="BB48" s="86" t="s">
        <v>211</v>
      </c>
      <c r="BC48" s="86" t="s">
        <v>212</v>
      </c>
      <c r="BD48" s="86" t="s">
        <v>213</v>
      </c>
      <c r="BE48" s="680" t="s">
        <v>1854</v>
      </c>
      <c r="BF48" s="681" t="s">
        <v>1865</v>
      </c>
      <c r="BG48" s="681" t="s">
        <v>1866</v>
      </c>
      <c r="BH48" s="681" t="s">
        <v>1867</v>
      </c>
      <c r="BI48" s="19"/>
      <c r="BJ48" s="19"/>
      <c r="BK48" s="19"/>
      <c r="BL48" s="19"/>
      <c r="BM48" s="682" t="s">
        <v>215</v>
      </c>
      <c r="BN48" s="154" t="s">
        <v>216</v>
      </c>
      <c r="BO48" s="154" t="s">
        <v>217</v>
      </c>
      <c r="BP48" s="154" t="s">
        <v>218</v>
      </c>
      <c r="BQ48" s="683" t="s">
        <v>219</v>
      </c>
      <c r="BR48" s="683" t="s">
        <v>220</v>
      </c>
      <c r="BS48" s="49" t="s">
        <v>221</v>
      </c>
      <c r="BT48" s="49" t="s">
        <v>222</v>
      </c>
      <c r="BU48" s="245" t="s">
        <v>323</v>
      </c>
      <c r="BV48" s="157" t="s">
        <v>324</v>
      </c>
      <c r="BW48" s="157" t="s">
        <v>323</v>
      </c>
      <c r="BX48" s="157" t="s">
        <v>325</v>
      </c>
      <c r="BY48" s="270" t="s">
        <v>223</v>
      </c>
      <c r="BZ48" s="89" t="s">
        <v>224</v>
      </c>
      <c r="CA48" s="89" t="s">
        <v>225</v>
      </c>
      <c r="CB48" s="89" t="s">
        <v>226</v>
      </c>
      <c r="CC48" s="690" t="s">
        <v>1872</v>
      </c>
      <c r="CD48" s="688" t="s">
        <v>1873</v>
      </c>
      <c r="CE48" s="689" t="s">
        <v>1874</v>
      </c>
      <c r="CF48" s="689" t="s">
        <v>1875</v>
      </c>
      <c r="CG48" s="690"/>
      <c r="CH48" s="690"/>
      <c r="CI48" s="690"/>
      <c r="CJ48" s="690"/>
      <c r="CK48" s="162" t="s">
        <v>1897</v>
      </c>
      <c r="CL48" s="162" t="s">
        <v>1898</v>
      </c>
      <c r="CM48" s="162" t="s">
        <v>1899</v>
      </c>
      <c r="CN48" s="162" t="s">
        <v>1900</v>
      </c>
      <c r="CO48" s="691"/>
      <c r="CP48" s="691"/>
      <c r="CQ48" s="691"/>
      <c r="CR48" s="691"/>
      <c r="CS48" s="691"/>
      <c r="CT48" s="690"/>
      <c r="CU48" s="690"/>
      <c r="CV48" s="690"/>
      <c r="CW48" s="690"/>
      <c r="CX48" s="489" t="s">
        <v>1958</v>
      </c>
      <c r="CY48" s="489" t="s">
        <v>1959</v>
      </c>
      <c r="CZ48" s="489"/>
      <c r="DA48" s="489" t="s">
        <v>1919</v>
      </c>
      <c r="DB48" s="567" t="s">
        <v>1883</v>
      </c>
      <c r="DC48" s="664"/>
      <c r="DD48" s="664"/>
      <c r="DE48" s="544"/>
      <c r="DF48" s="544"/>
      <c r="DG48" s="544"/>
      <c r="DH48" s="544"/>
      <c r="DI48" s="544"/>
      <c r="DJ48" s="544"/>
      <c r="DK48" s="544"/>
      <c r="DL48" s="544"/>
      <c r="DM48" s="544"/>
      <c r="DN48" s="544"/>
      <c r="DO48" s="544"/>
      <c r="DP48" s="544"/>
    </row>
    <row r="49" spans="1:120">
      <c r="A49" s="665">
        <v>46</v>
      </c>
      <c r="B49" s="665"/>
      <c r="C49" s="665" t="s">
        <v>1966</v>
      </c>
      <c r="D49" s="692">
        <v>7011</v>
      </c>
      <c r="E49" s="668" t="s">
        <v>1854</v>
      </c>
      <c r="F49" s="692" t="s">
        <v>1953</v>
      </c>
      <c r="G49" s="692" t="s">
        <v>1952</v>
      </c>
      <c r="H49" s="692" t="s">
        <v>1955</v>
      </c>
      <c r="I49" s="692" t="s">
        <v>1954</v>
      </c>
      <c r="J49" s="670" t="s">
        <v>1956</v>
      </c>
      <c r="K49" s="670"/>
      <c r="L49" s="670" t="s">
        <v>1957</v>
      </c>
      <c r="M49" s="670"/>
      <c r="N49" s="670" t="s">
        <v>1861</v>
      </c>
      <c r="O49" s="672">
        <v>100450</v>
      </c>
      <c r="P49" s="673">
        <v>120</v>
      </c>
      <c r="Q49" s="673">
        <v>16</v>
      </c>
      <c r="R49" s="673">
        <v>20</v>
      </c>
      <c r="S49" s="673">
        <v>11</v>
      </c>
      <c r="T49" s="673"/>
      <c r="U49" s="673"/>
      <c r="V49" s="673"/>
      <c r="W49" s="673"/>
      <c r="X49" s="673"/>
      <c r="Y49" s="673"/>
      <c r="Z49" s="673"/>
      <c r="AA49" s="673"/>
      <c r="AB49" s="673"/>
      <c r="AC49" s="673"/>
      <c r="AD49" s="673"/>
      <c r="AE49" s="673"/>
      <c r="AF49" s="673"/>
      <c r="AG49" s="673"/>
      <c r="AH49" s="673"/>
      <c r="AI49" s="673"/>
      <c r="AJ49" s="673"/>
      <c r="AK49" s="673"/>
      <c r="AL49" s="673"/>
      <c r="AM49" s="673"/>
      <c r="AN49" s="673"/>
      <c r="AO49" s="673"/>
      <c r="AP49" s="675">
        <v>25</v>
      </c>
      <c r="AQ49" s="675" t="s">
        <v>1862</v>
      </c>
      <c r="AR49" s="676">
        <v>0.20499999999999999</v>
      </c>
      <c r="AS49" s="676" t="s">
        <v>1863</v>
      </c>
      <c r="AT49" s="677" t="s">
        <v>1864</v>
      </c>
      <c r="AU49" s="677"/>
      <c r="AV49" s="677"/>
      <c r="AW49" s="41" t="s">
        <v>215</v>
      </c>
      <c r="AX49" s="679" t="s">
        <v>216</v>
      </c>
      <c r="AY49" s="679" t="s">
        <v>217</v>
      </c>
      <c r="AZ49" s="679" t="s">
        <v>218</v>
      </c>
      <c r="BA49" s="86" t="s">
        <v>210</v>
      </c>
      <c r="BB49" s="86" t="s">
        <v>211</v>
      </c>
      <c r="BC49" s="86" t="s">
        <v>212</v>
      </c>
      <c r="BD49" s="86" t="s">
        <v>213</v>
      </c>
      <c r="BE49" s="680" t="s">
        <v>1854</v>
      </c>
      <c r="BF49" s="681" t="s">
        <v>1865</v>
      </c>
      <c r="BG49" s="681" t="s">
        <v>1866</v>
      </c>
      <c r="BH49" s="681" t="s">
        <v>1867</v>
      </c>
      <c r="BI49" s="19"/>
      <c r="BJ49" s="19"/>
      <c r="BK49" s="19"/>
      <c r="BL49" s="19"/>
      <c r="BM49" s="682" t="s">
        <v>215</v>
      </c>
      <c r="BN49" s="154" t="s">
        <v>216</v>
      </c>
      <c r="BO49" s="154" t="s">
        <v>217</v>
      </c>
      <c r="BP49" s="154" t="s">
        <v>218</v>
      </c>
      <c r="BQ49" s="683" t="s">
        <v>219</v>
      </c>
      <c r="BR49" s="683" t="s">
        <v>220</v>
      </c>
      <c r="BS49" s="49" t="s">
        <v>221</v>
      </c>
      <c r="BT49" s="49" t="s">
        <v>222</v>
      </c>
      <c r="BU49" s="245" t="s">
        <v>323</v>
      </c>
      <c r="BV49" s="157" t="s">
        <v>324</v>
      </c>
      <c r="BW49" s="157" t="s">
        <v>323</v>
      </c>
      <c r="BX49" s="157" t="s">
        <v>325</v>
      </c>
      <c r="BY49" s="270" t="s">
        <v>223</v>
      </c>
      <c r="BZ49" s="89" t="s">
        <v>224</v>
      </c>
      <c r="CA49" s="89" t="s">
        <v>225</v>
      </c>
      <c r="CB49" s="89" t="s">
        <v>226</v>
      </c>
      <c r="CC49" s="690" t="s">
        <v>1872</v>
      </c>
      <c r="CD49" s="688" t="s">
        <v>1873</v>
      </c>
      <c r="CE49" s="689" t="s">
        <v>1874</v>
      </c>
      <c r="CF49" s="689" t="s">
        <v>1875</v>
      </c>
      <c r="CG49" s="690"/>
      <c r="CH49" s="690"/>
      <c r="CI49" s="690"/>
      <c r="CJ49" s="690"/>
      <c r="CK49" s="162" t="s">
        <v>1897</v>
      </c>
      <c r="CL49" s="162" t="s">
        <v>1898</v>
      </c>
      <c r="CM49" s="162" t="s">
        <v>1899</v>
      </c>
      <c r="CN49" s="162" t="s">
        <v>1900</v>
      </c>
      <c r="CO49" s="691"/>
      <c r="CP49" s="691"/>
      <c r="CQ49" s="691"/>
      <c r="CR49" s="691"/>
      <c r="CS49" s="691"/>
      <c r="CT49" s="690"/>
      <c r="CU49" s="690"/>
      <c r="CV49" s="690"/>
      <c r="CW49" s="690"/>
      <c r="CX49" s="489" t="s">
        <v>1958</v>
      </c>
      <c r="CY49" s="489" t="s">
        <v>1959</v>
      </c>
      <c r="CZ49" s="489"/>
      <c r="DA49" s="489" t="s">
        <v>1919</v>
      </c>
      <c r="DB49" s="567" t="s">
        <v>1883</v>
      </c>
      <c r="DC49" s="664"/>
      <c r="DD49" s="664"/>
      <c r="DE49" s="544"/>
      <c r="DF49" s="544"/>
      <c r="DG49" s="544"/>
      <c r="DH49" s="544"/>
      <c r="DI49" s="544"/>
      <c r="DJ49" s="544"/>
      <c r="DK49" s="544"/>
      <c r="DL49" s="544"/>
      <c r="DM49" s="544"/>
      <c r="DN49" s="544"/>
      <c r="DO49" s="544"/>
      <c r="DP49" s="544"/>
    </row>
    <row r="50" spans="1:120">
      <c r="A50" s="665">
        <v>47</v>
      </c>
      <c r="B50" s="665"/>
      <c r="C50" s="665" t="s">
        <v>1967</v>
      </c>
      <c r="D50" s="692">
        <v>7011</v>
      </c>
      <c r="E50" s="668" t="s">
        <v>1854</v>
      </c>
      <c r="F50" s="692" t="s">
        <v>1953</v>
      </c>
      <c r="G50" s="692" t="s">
        <v>1952</v>
      </c>
      <c r="H50" s="692" t="s">
        <v>1955</v>
      </c>
      <c r="I50" s="692" t="s">
        <v>1954</v>
      </c>
      <c r="J50" s="670" t="s">
        <v>1956</v>
      </c>
      <c r="K50" s="670"/>
      <c r="L50" s="670" t="s">
        <v>1957</v>
      </c>
      <c r="M50" s="670"/>
      <c r="N50" s="670" t="s">
        <v>1861</v>
      </c>
      <c r="O50" s="672">
        <v>100451</v>
      </c>
      <c r="P50" s="673">
        <v>135</v>
      </c>
      <c r="Q50" s="673">
        <v>18</v>
      </c>
      <c r="R50" s="673">
        <v>22</v>
      </c>
      <c r="S50" s="673">
        <v>12</v>
      </c>
      <c r="T50" s="673"/>
      <c r="U50" s="673"/>
      <c r="V50" s="673"/>
      <c r="W50" s="673"/>
      <c r="X50" s="673"/>
      <c r="Y50" s="673"/>
      <c r="Z50" s="673"/>
      <c r="AA50" s="673"/>
      <c r="AB50" s="673"/>
      <c r="AC50" s="673"/>
      <c r="AD50" s="673"/>
      <c r="AE50" s="673"/>
      <c r="AF50" s="673"/>
      <c r="AG50" s="673"/>
      <c r="AH50" s="673"/>
      <c r="AI50" s="673"/>
      <c r="AJ50" s="673"/>
      <c r="AK50" s="673"/>
      <c r="AL50" s="673"/>
      <c r="AM50" s="673"/>
      <c r="AN50" s="673"/>
      <c r="AO50" s="673"/>
      <c r="AP50" s="675">
        <v>25</v>
      </c>
      <c r="AQ50" s="675" t="s">
        <v>1862</v>
      </c>
      <c r="AR50" s="676">
        <v>0.28599999999999998</v>
      </c>
      <c r="AS50" s="676" t="s">
        <v>1863</v>
      </c>
      <c r="AT50" s="677" t="s">
        <v>1864</v>
      </c>
      <c r="AU50" s="677"/>
      <c r="AV50" s="677"/>
      <c r="AW50" s="41" t="s">
        <v>215</v>
      </c>
      <c r="AX50" s="679" t="s">
        <v>216</v>
      </c>
      <c r="AY50" s="679" t="s">
        <v>217</v>
      </c>
      <c r="AZ50" s="679" t="s">
        <v>218</v>
      </c>
      <c r="BA50" s="86" t="s">
        <v>210</v>
      </c>
      <c r="BB50" s="86" t="s">
        <v>211</v>
      </c>
      <c r="BC50" s="86" t="s">
        <v>212</v>
      </c>
      <c r="BD50" s="86" t="s">
        <v>213</v>
      </c>
      <c r="BE50" s="680" t="s">
        <v>1854</v>
      </c>
      <c r="BF50" s="681" t="s">
        <v>1865</v>
      </c>
      <c r="BG50" s="681" t="s">
        <v>1866</v>
      </c>
      <c r="BH50" s="681" t="s">
        <v>1867</v>
      </c>
      <c r="BI50" s="19"/>
      <c r="BJ50" s="19"/>
      <c r="BK50" s="19"/>
      <c r="BL50" s="19"/>
      <c r="BM50" s="682" t="s">
        <v>215</v>
      </c>
      <c r="BN50" s="154" t="s">
        <v>216</v>
      </c>
      <c r="BO50" s="154" t="s">
        <v>217</v>
      </c>
      <c r="BP50" s="154" t="s">
        <v>218</v>
      </c>
      <c r="BQ50" s="683" t="s">
        <v>219</v>
      </c>
      <c r="BR50" s="683" t="s">
        <v>220</v>
      </c>
      <c r="BS50" s="49" t="s">
        <v>221</v>
      </c>
      <c r="BT50" s="49" t="s">
        <v>222</v>
      </c>
      <c r="BU50" s="245" t="s">
        <v>323</v>
      </c>
      <c r="BV50" s="157" t="s">
        <v>324</v>
      </c>
      <c r="BW50" s="157" t="s">
        <v>323</v>
      </c>
      <c r="BX50" s="157" t="s">
        <v>325</v>
      </c>
      <c r="BY50" s="270" t="s">
        <v>223</v>
      </c>
      <c r="BZ50" s="89" t="s">
        <v>224</v>
      </c>
      <c r="CA50" s="89" t="s">
        <v>225</v>
      </c>
      <c r="CB50" s="89" t="s">
        <v>226</v>
      </c>
      <c r="CC50" s="690" t="s">
        <v>1872</v>
      </c>
      <c r="CD50" s="688" t="s">
        <v>1873</v>
      </c>
      <c r="CE50" s="689" t="s">
        <v>1874</v>
      </c>
      <c r="CF50" s="689" t="s">
        <v>1875</v>
      </c>
      <c r="CG50" s="690"/>
      <c r="CH50" s="690"/>
      <c r="CI50" s="690"/>
      <c r="CJ50" s="690"/>
      <c r="CK50" s="162" t="s">
        <v>1897</v>
      </c>
      <c r="CL50" s="162" t="s">
        <v>1898</v>
      </c>
      <c r="CM50" s="162" t="s">
        <v>1899</v>
      </c>
      <c r="CN50" s="162" t="s">
        <v>1900</v>
      </c>
      <c r="CO50" s="691"/>
      <c r="CP50" s="691"/>
      <c r="CQ50" s="691"/>
      <c r="CR50" s="691"/>
      <c r="CS50" s="691"/>
      <c r="CT50" s="690"/>
      <c r="CU50" s="690"/>
      <c r="CV50" s="690"/>
      <c r="CW50" s="690"/>
      <c r="CX50" s="489" t="s">
        <v>1958</v>
      </c>
      <c r="CY50" s="489" t="s">
        <v>1959</v>
      </c>
      <c r="CZ50" s="489"/>
      <c r="DA50" s="489" t="s">
        <v>1919</v>
      </c>
      <c r="DB50" s="567" t="s">
        <v>1883</v>
      </c>
      <c r="DC50" s="664"/>
      <c r="DD50" s="664"/>
      <c r="DE50" s="544"/>
      <c r="DF50" s="544"/>
      <c r="DG50" s="544"/>
      <c r="DH50" s="544"/>
      <c r="DI50" s="544"/>
      <c r="DJ50" s="544"/>
      <c r="DK50" s="544"/>
      <c r="DL50" s="544"/>
      <c r="DM50" s="544"/>
      <c r="DN50" s="544"/>
      <c r="DO50" s="544"/>
      <c r="DP50" s="544"/>
    </row>
    <row r="51" spans="1:120">
      <c r="A51" s="665">
        <v>48</v>
      </c>
      <c r="B51" s="665"/>
      <c r="C51" s="665" t="s">
        <v>1968</v>
      </c>
      <c r="D51" s="692">
        <v>7011</v>
      </c>
      <c r="E51" s="668" t="s">
        <v>1854</v>
      </c>
      <c r="F51" s="692" t="s">
        <v>1953</v>
      </c>
      <c r="G51" s="692" t="s">
        <v>1952</v>
      </c>
      <c r="H51" s="692" t="s">
        <v>1955</v>
      </c>
      <c r="I51" s="692" t="s">
        <v>1954</v>
      </c>
      <c r="J51" s="670" t="s">
        <v>1956</v>
      </c>
      <c r="K51" s="670"/>
      <c r="L51" s="670" t="s">
        <v>1957</v>
      </c>
      <c r="M51" s="670"/>
      <c r="N51" s="670" t="s">
        <v>1861</v>
      </c>
      <c r="O51" s="672">
        <v>100452</v>
      </c>
      <c r="P51" s="673">
        <v>140</v>
      </c>
      <c r="Q51" s="673">
        <v>20</v>
      </c>
      <c r="R51" s="673">
        <v>25</v>
      </c>
      <c r="S51" s="673">
        <v>12</v>
      </c>
      <c r="T51" s="673"/>
      <c r="U51" s="673"/>
      <c r="V51" s="673"/>
      <c r="W51" s="673"/>
      <c r="X51" s="673"/>
      <c r="Y51" s="673"/>
      <c r="Z51" s="673"/>
      <c r="AA51" s="673"/>
      <c r="AB51" s="673"/>
      <c r="AC51" s="673"/>
      <c r="AD51" s="673"/>
      <c r="AE51" s="673"/>
      <c r="AF51" s="673"/>
      <c r="AG51" s="673"/>
      <c r="AH51" s="673"/>
      <c r="AI51" s="673"/>
      <c r="AJ51" s="673"/>
      <c r="AK51" s="673"/>
      <c r="AL51" s="673"/>
      <c r="AM51" s="673"/>
      <c r="AN51" s="673"/>
      <c r="AO51" s="673"/>
      <c r="AP51" s="675">
        <v>25</v>
      </c>
      <c r="AQ51" s="675" t="s">
        <v>1862</v>
      </c>
      <c r="AR51" s="676">
        <v>0.376</v>
      </c>
      <c r="AS51" s="676" t="s">
        <v>1863</v>
      </c>
      <c r="AT51" s="677" t="s">
        <v>1864</v>
      </c>
      <c r="AU51" s="677"/>
      <c r="AV51" s="677"/>
      <c r="AW51" s="41" t="s">
        <v>215</v>
      </c>
      <c r="AX51" s="679" t="s">
        <v>216</v>
      </c>
      <c r="AY51" s="679" t="s">
        <v>217</v>
      </c>
      <c r="AZ51" s="679" t="s">
        <v>218</v>
      </c>
      <c r="BA51" s="86" t="s">
        <v>210</v>
      </c>
      <c r="BB51" s="86" t="s">
        <v>211</v>
      </c>
      <c r="BC51" s="86" t="s">
        <v>212</v>
      </c>
      <c r="BD51" s="86" t="s">
        <v>213</v>
      </c>
      <c r="BE51" s="680" t="s">
        <v>1854</v>
      </c>
      <c r="BF51" s="681" t="s">
        <v>1865</v>
      </c>
      <c r="BG51" s="681" t="s">
        <v>1866</v>
      </c>
      <c r="BH51" s="681" t="s">
        <v>1867</v>
      </c>
      <c r="BI51" s="19"/>
      <c r="BJ51" s="19"/>
      <c r="BK51" s="19"/>
      <c r="BL51" s="19"/>
      <c r="BM51" s="682" t="s">
        <v>215</v>
      </c>
      <c r="BN51" s="154" t="s">
        <v>216</v>
      </c>
      <c r="BO51" s="154" t="s">
        <v>217</v>
      </c>
      <c r="BP51" s="154" t="s">
        <v>218</v>
      </c>
      <c r="BQ51" s="683" t="s">
        <v>219</v>
      </c>
      <c r="BR51" s="683" t="s">
        <v>220</v>
      </c>
      <c r="BS51" s="49" t="s">
        <v>221</v>
      </c>
      <c r="BT51" s="49" t="s">
        <v>222</v>
      </c>
      <c r="BU51" s="245" t="s">
        <v>323</v>
      </c>
      <c r="BV51" s="157" t="s">
        <v>324</v>
      </c>
      <c r="BW51" s="157" t="s">
        <v>323</v>
      </c>
      <c r="BX51" s="157" t="s">
        <v>325</v>
      </c>
      <c r="BY51" s="270" t="s">
        <v>223</v>
      </c>
      <c r="BZ51" s="89" t="s">
        <v>224</v>
      </c>
      <c r="CA51" s="89" t="s">
        <v>225</v>
      </c>
      <c r="CB51" s="89" t="s">
        <v>226</v>
      </c>
      <c r="CC51" s="690" t="s">
        <v>1872</v>
      </c>
      <c r="CD51" s="688" t="s">
        <v>1873</v>
      </c>
      <c r="CE51" s="689" t="s">
        <v>1874</v>
      </c>
      <c r="CF51" s="689" t="s">
        <v>1875</v>
      </c>
      <c r="CG51" s="690"/>
      <c r="CH51" s="690"/>
      <c r="CI51" s="690"/>
      <c r="CJ51" s="690"/>
      <c r="CK51" s="162" t="s">
        <v>1897</v>
      </c>
      <c r="CL51" s="162" t="s">
        <v>1898</v>
      </c>
      <c r="CM51" s="162" t="s">
        <v>1899</v>
      </c>
      <c r="CN51" s="162" t="s">
        <v>1900</v>
      </c>
      <c r="CO51" s="691"/>
      <c r="CP51" s="691"/>
      <c r="CQ51" s="691"/>
      <c r="CR51" s="691"/>
      <c r="CS51" s="691"/>
      <c r="CT51" s="690"/>
      <c r="CU51" s="690"/>
      <c r="CV51" s="690"/>
      <c r="CW51" s="690"/>
      <c r="CX51" s="489" t="s">
        <v>1958</v>
      </c>
      <c r="CY51" s="489" t="s">
        <v>1959</v>
      </c>
      <c r="CZ51" s="489"/>
      <c r="DA51" s="489" t="s">
        <v>1919</v>
      </c>
      <c r="DB51" s="567" t="s">
        <v>1883</v>
      </c>
      <c r="DC51" s="664"/>
      <c r="DD51" s="664"/>
      <c r="DE51" s="544"/>
      <c r="DF51" s="544"/>
      <c r="DG51" s="544"/>
      <c r="DH51" s="544"/>
      <c r="DI51" s="544"/>
      <c r="DJ51" s="544"/>
      <c r="DK51" s="544"/>
      <c r="DL51" s="544"/>
      <c r="DM51" s="544"/>
      <c r="DN51" s="544"/>
      <c r="DO51" s="544"/>
      <c r="DP51" s="544"/>
    </row>
    <row r="52" spans="1:120">
      <c r="A52" s="665">
        <v>49</v>
      </c>
      <c r="B52" s="665"/>
      <c r="C52" s="665" t="s">
        <v>1969</v>
      </c>
      <c r="D52" s="692">
        <v>7011</v>
      </c>
      <c r="E52" s="668" t="s">
        <v>1854</v>
      </c>
      <c r="F52" s="692" t="s">
        <v>1953</v>
      </c>
      <c r="G52" s="692" t="s">
        <v>1952</v>
      </c>
      <c r="H52" s="692" t="s">
        <v>1955</v>
      </c>
      <c r="I52" s="692" t="s">
        <v>1954</v>
      </c>
      <c r="J52" s="670" t="s">
        <v>1956</v>
      </c>
      <c r="K52" s="670"/>
      <c r="L52" s="670" t="s">
        <v>1957</v>
      </c>
      <c r="M52" s="670"/>
      <c r="N52" s="670" t="s">
        <v>1861</v>
      </c>
      <c r="O52" s="672">
        <v>100453</v>
      </c>
      <c r="P52" s="673">
        <v>150</v>
      </c>
      <c r="Q52" s="673">
        <v>20</v>
      </c>
      <c r="R52" s="673">
        <v>25</v>
      </c>
      <c r="S52" s="673">
        <v>13</v>
      </c>
      <c r="T52" s="673"/>
      <c r="U52" s="673"/>
      <c r="V52" s="673"/>
      <c r="W52" s="673"/>
      <c r="X52" s="673"/>
      <c r="Y52" s="673"/>
      <c r="Z52" s="673"/>
      <c r="AA52" s="673"/>
      <c r="AB52" s="673"/>
      <c r="AC52" s="673"/>
      <c r="AD52" s="673"/>
      <c r="AE52" s="673"/>
      <c r="AF52" s="673"/>
      <c r="AG52" s="673"/>
      <c r="AH52" s="673"/>
      <c r="AI52" s="673"/>
      <c r="AJ52" s="673"/>
      <c r="AK52" s="673"/>
      <c r="AL52" s="673"/>
      <c r="AM52" s="673"/>
      <c r="AN52" s="673"/>
      <c r="AO52" s="673"/>
      <c r="AP52" s="675">
        <v>25</v>
      </c>
      <c r="AQ52" s="675" t="s">
        <v>1862</v>
      </c>
      <c r="AR52" s="676">
        <v>0.40200000000000002</v>
      </c>
      <c r="AS52" s="676" t="s">
        <v>1863</v>
      </c>
      <c r="AT52" s="677" t="s">
        <v>1864</v>
      </c>
      <c r="AU52" s="677"/>
      <c r="AV52" s="677"/>
      <c r="AW52" s="41" t="s">
        <v>215</v>
      </c>
      <c r="AX52" s="679" t="s">
        <v>216</v>
      </c>
      <c r="AY52" s="679" t="s">
        <v>217</v>
      </c>
      <c r="AZ52" s="679" t="s">
        <v>218</v>
      </c>
      <c r="BA52" s="86" t="s">
        <v>210</v>
      </c>
      <c r="BB52" s="86" t="s">
        <v>211</v>
      </c>
      <c r="BC52" s="86" t="s">
        <v>212</v>
      </c>
      <c r="BD52" s="86" t="s">
        <v>213</v>
      </c>
      <c r="BE52" s="680" t="s">
        <v>1854</v>
      </c>
      <c r="BF52" s="681" t="s">
        <v>1865</v>
      </c>
      <c r="BG52" s="681" t="s">
        <v>1866</v>
      </c>
      <c r="BH52" s="681" t="s">
        <v>1867</v>
      </c>
      <c r="BI52" s="19"/>
      <c r="BJ52" s="19"/>
      <c r="BK52" s="19"/>
      <c r="BL52" s="19"/>
      <c r="BM52" s="682" t="s">
        <v>215</v>
      </c>
      <c r="BN52" s="154" t="s">
        <v>216</v>
      </c>
      <c r="BO52" s="154" t="s">
        <v>217</v>
      </c>
      <c r="BP52" s="154" t="s">
        <v>218</v>
      </c>
      <c r="BQ52" s="683" t="s">
        <v>219</v>
      </c>
      <c r="BR52" s="683" t="s">
        <v>220</v>
      </c>
      <c r="BS52" s="49" t="s">
        <v>221</v>
      </c>
      <c r="BT52" s="49" t="s">
        <v>222</v>
      </c>
      <c r="BU52" s="245" t="s">
        <v>323</v>
      </c>
      <c r="BV52" s="157" t="s">
        <v>324</v>
      </c>
      <c r="BW52" s="157" t="s">
        <v>323</v>
      </c>
      <c r="BX52" s="157" t="s">
        <v>325</v>
      </c>
      <c r="BY52" s="270" t="s">
        <v>223</v>
      </c>
      <c r="BZ52" s="89" t="s">
        <v>224</v>
      </c>
      <c r="CA52" s="89" t="s">
        <v>225</v>
      </c>
      <c r="CB52" s="89" t="s">
        <v>226</v>
      </c>
      <c r="CC52" s="690" t="s">
        <v>1872</v>
      </c>
      <c r="CD52" s="688" t="s">
        <v>1873</v>
      </c>
      <c r="CE52" s="689" t="s">
        <v>1874</v>
      </c>
      <c r="CF52" s="689" t="s">
        <v>1875</v>
      </c>
      <c r="CG52" s="690"/>
      <c r="CH52" s="690"/>
      <c r="CI52" s="690"/>
      <c r="CJ52" s="690"/>
      <c r="CK52" s="162" t="s">
        <v>1897</v>
      </c>
      <c r="CL52" s="162" t="s">
        <v>1898</v>
      </c>
      <c r="CM52" s="162" t="s">
        <v>1899</v>
      </c>
      <c r="CN52" s="162" t="s">
        <v>1900</v>
      </c>
      <c r="CO52" s="691"/>
      <c r="CP52" s="691"/>
      <c r="CQ52" s="691"/>
      <c r="CR52" s="691"/>
      <c r="CS52" s="691"/>
      <c r="CT52" s="690"/>
      <c r="CU52" s="690"/>
      <c r="CV52" s="690"/>
      <c r="CW52" s="690"/>
      <c r="CX52" s="489" t="s">
        <v>1958</v>
      </c>
      <c r="CY52" s="489" t="s">
        <v>1959</v>
      </c>
      <c r="CZ52" s="489"/>
      <c r="DA52" s="489" t="s">
        <v>1919</v>
      </c>
      <c r="DB52" s="567" t="s">
        <v>1883</v>
      </c>
      <c r="DC52" s="664"/>
      <c r="DD52" s="664"/>
      <c r="DE52" s="544"/>
      <c r="DF52" s="544"/>
      <c r="DG52" s="544"/>
      <c r="DH52" s="544"/>
      <c r="DI52" s="544"/>
      <c r="DJ52" s="544"/>
      <c r="DK52" s="544"/>
      <c r="DL52" s="544"/>
      <c r="DM52" s="544"/>
      <c r="DN52" s="544"/>
      <c r="DO52" s="544"/>
      <c r="DP52" s="544"/>
    </row>
    <row r="53" spans="1:120">
      <c r="A53" s="665">
        <v>50</v>
      </c>
      <c r="B53" s="665"/>
      <c r="C53" s="665" t="s">
        <v>1970</v>
      </c>
      <c r="D53" s="692">
        <v>7011</v>
      </c>
      <c r="E53" s="668" t="s">
        <v>1854</v>
      </c>
      <c r="F53" s="692" t="s">
        <v>1953</v>
      </c>
      <c r="G53" s="692" t="s">
        <v>1952</v>
      </c>
      <c r="H53" s="692" t="s">
        <v>1955</v>
      </c>
      <c r="I53" s="692" t="s">
        <v>1954</v>
      </c>
      <c r="J53" s="670" t="s">
        <v>1956</v>
      </c>
      <c r="K53" s="670"/>
      <c r="L53" s="670" t="s">
        <v>1957</v>
      </c>
      <c r="M53" s="670"/>
      <c r="N53" s="670" t="s">
        <v>1861</v>
      </c>
      <c r="O53" s="672">
        <v>100454</v>
      </c>
      <c r="P53" s="673">
        <v>160</v>
      </c>
      <c r="Q53" s="673">
        <v>20</v>
      </c>
      <c r="R53" s="673">
        <v>25</v>
      </c>
      <c r="S53" s="673">
        <v>12</v>
      </c>
      <c r="T53" s="673"/>
      <c r="U53" s="673"/>
      <c r="V53" s="673"/>
      <c r="W53" s="673"/>
      <c r="X53" s="673"/>
      <c r="Y53" s="673"/>
      <c r="Z53" s="673"/>
      <c r="AA53" s="673"/>
      <c r="AB53" s="673"/>
      <c r="AC53" s="673"/>
      <c r="AD53" s="673"/>
      <c r="AE53" s="673"/>
      <c r="AF53" s="673"/>
      <c r="AG53" s="673"/>
      <c r="AH53" s="673"/>
      <c r="AI53" s="673"/>
      <c r="AJ53" s="673"/>
      <c r="AK53" s="673"/>
      <c r="AL53" s="673"/>
      <c r="AM53" s="673"/>
      <c r="AN53" s="673"/>
      <c r="AO53" s="673"/>
      <c r="AP53" s="675">
        <v>25</v>
      </c>
      <c r="AQ53" s="675" t="s">
        <v>1862</v>
      </c>
      <c r="AR53" s="676">
        <v>0.42299999999999999</v>
      </c>
      <c r="AS53" s="676" t="s">
        <v>1863</v>
      </c>
      <c r="AT53" s="677" t="s">
        <v>1864</v>
      </c>
      <c r="AU53" s="677"/>
      <c r="AV53" s="677"/>
      <c r="AW53" s="41" t="s">
        <v>215</v>
      </c>
      <c r="AX53" s="679" t="s">
        <v>216</v>
      </c>
      <c r="AY53" s="679" t="s">
        <v>217</v>
      </c>
      <c r="AZ53" s="679" t="s">
        <v>218</v>
      </c>
      <c r="BA53" s="86" t="s">
        <v>210</v>
      </c>
      <c r="BB53" s="86" t="s">
        <v>211</v>
      </c>
      <c r="BC53" s="86" t="s">
        <v>212</v>
      </c>
      <c r="BD53" s="86" t="s">
        <v>213</v>
      </c>
      <c r="BE53" s="680" t="s">
        <v>1854</v>
      </c>
      <c r="BF53" s="681" t="s">
        <v>1865</v>
      </c>
      <c r="BG53" s="681" t="s">
        <v>1866</v>
      </c>
      <c r="BH53" s="681" t="s">
        <v>1867</v>
      </c>
      <c r="BI53" s="19"/>
      <c r="BJ53" s="19"/>
      <c r="BK53" s="19"/>
      <c r="BL53" s="19"/>
      <c r="BM53" s="682" t="s">
        <v>215</v>
      </c>
      <c r="BN53" s="154" t="s">
        <v>216</v>
      </c>
      <c r="BO53" s="154" t="s">
        <v>217</v>
      </c>
      <c r="BP53" s="154" t="s">
        <v>218</v>
      </c>
      <c r="BQ53" s="683" t="s">
        <v>219</v>
      </c>
      <c r="BR53" s="683" t="s">
        <v>220</v>
      </c>
      <c r="BS53" s="49" t="s">
        <v>221</v>
      </c>
      <c r="BT53" s="49" t="s">
        <v>222</v>
      </c>
      <c r="BU53" s="245" t="s">
        <v>323</v>
      </c>
      <c r="BV53" s="157" t="s">
        <v>324</v>
      </c>
      <c r="BW53" s="157" t="s">
        <v>323</v>
      </c>
      <c r="BX53" s="157" t="s">
        <v>325</v>
      </c>
      <c r="BY53" s="270" t="s">
        <v>223</v>
      </c>
      <c r="BZ53" s="89" t="s">
        <v>224</v>
      </c>
      <c r="CA53" s="89" t="s">
        <v>225</v>
      </c>
      <c r="CB53" s="89" t="s">
        <v>226</v>
      </c>
      <c r="CC53" s="690" t="s">
        <v>1872</v>
      </c>
      <c r="CD53" s="688" t="s">
        <v>1873</v>
      </c>
      <c r="CE53" s="689" t="s">
        <v>1874</v>
      </c>
      <c r="CF53" s="689" t="s">
        <v>1875</v>
      </c>
      <c r="CG53" s="690"/>
      <c r="CH53" s="690"/>
      <c r="CI53" s="690"/>
      <c r="CJ53" s="690"/>
      <c r="CK53" s="162" t="s">
        <v>1897</v>
      </c>
      <c r="CL53" s="162" t="s">
        <v>1898</v>
      </c>
      <c r="CM53" s="162" t="s">
        <v>1899</v>
      </c>
      <c r="CN53" s="162" t="s">
        <v>1900</v>
      </c>
      <c r="CO53" s="691"/>
      <c r="CP53" s="691"/>
      <c r="CQ53" s="691"/>
      <c r="CR53" s="691"/>
      <c r="CS53" s="691"/>
      <c r="CT53" s="690"/>
      <c r="CU53" s="690"/>
      <c r="CV53" s="690"/>
      <c r="CW53" s="690"/>
      <c r="CX53" s="489" t="s">
        <v>1958</v>
      </c>
      <c r="CY53" s="489" t="s">
        <v>1959</v>
      </c>
      <c r="CZ53" s="489"/>
      <c r="DA53" s="489" t="s">
        <v>1919</v>
      </c>
      <c r="DB53" s="567" t="s">
        <v>1883</v>
      </c>
      <c r="DC53" s="664"/>
      <c r="DD53" s="664"/>
      <c r="DE53" s="544"/>
      <c r="DF53" s="544"/>
      <c r="DG53" s="544"/>
      <c r="DH53" s="544"/>
      <c r="DI53" s="544"/>
      <c r="DJ53" s="544"/>
      <c r="DK53" s="544"/>
      <c r="DL53" s="544"/>
      <c r="DM53" s="544"/>
      <c r="DN53" s="544"/>
      <c r="DO53" s="544"/>
      <c r="DP53" s="544"/>
    </row>
    <row r="54" spans="1:120">
      <c r="A54" s="665">
        <v>51</v>
      </c>
      <c r="B54" s="665"/>
      <c r="C54" s="665" t="s">
        <v>1971</v>
      </c>
      <c r="D54" s="692">
        <v>7011</v>
      </c>
      <c r="E54" s="668" t="s">
        <v>1854</v>
      </c>
      <c r="F54" s="692" t="s">
        <v>1953</v>
      </c>
      <c r="G54" s="692" t="s">
        <v>1952</v>
      </c>
      <c r="H54" s="692" t="s">
        <v>1955</v>
      </c>
      <c r="I54" s="692" t="s">
        <v>1954</v>
      </c>
      <c r="J54" s="670" t="s">
        <v>1956</v>
      </c>
      <c r="K54" s="670"/>
      <c r="L54" s="670" t="s">
        <v>1957</v>
      </c>
      <c r="M54" s="670"/>
      <c r="N54" s="670" t="s">
        <v>1861</v>
      </c>
      <c r="O54" s="672">
        <v>100455</v>
      </c>
      <c r="P54" s="673">
        <v>180</v>
      </c>
      <c r="Q54" s="673">
        <v>20</v>
      </c>
      <c r="R54" s="673">
        <v>25</v>
      </c>
      <c r="S54" s="673">
        <v>14</v>
      </c>
      <c r="T54" s="673"/>
      <c r="U54" s="673"/>
      <c r="V54" s="673"/>
      <c r="W54" s="673"/>
      <c r="X54" s="673"/>
      <c r="Y54" s="673"/>
      <c r="Z54" s="673"/>
      <c r="AA54" s="673"/>
      <c r="AB54" s="673"/>
      <c r="AC54" s="673"/>
      <c r="AD54" s="673"/>
      <c r="AE54" s="673"/>
      <c r="AF54" s="673"/>
      <c r="AG54" s="673"/>
      <c r="AH54" s="673"/>
      <c r="AI54" s="673"/>
      <c r="AJ54" s="673"/>
      <c r="AK54" s="673"/>
      <c r="AL54" s="673"/>
      <c r="AM54" s="673"/>
      <c r="AN54" s="673"/>
      <c r="AO54" s="673"/>
      <c r="AP54" s="675">
        <v>25</v>
      </c>
      <c r="AQ54" s="675" t="s">
        <v>1862</v>
      </c>
      <c r="AR54" s="676">
        <v>0.48499999999999999</v>
      </c>
      <c r="AS54" s="676" t="s">
        <v>1863</v>
      </c>
      <c r="AT54" s="677" t="s">
        <v>1864</v>
      </c>
      <c r="AU54" s="677"/>
      <c r="AV54" s="677"/>
      <c r="AW54" s="41" t="s">
        <v>215</v>
      </c>
      <c r="AX54" s="679" t="s">
        <v>216</v>
      </c>
      <c r="AY54" s="679" t="s">
        <v>217</v>
      </c>
      <c r="AZ54" s="679" t="s">
        <v>218</v>
      </c>
      <c r="BA54" s="86" t="s">
        <v>210</v>
      </c>
      <c r="BB54" s="86" t="s">
        <v>211</v>
      </c>
      <c r="BC54" s="86" t="s">
        <v>212</v>
      </c>
      <c r="BD54" s="86" t="s">
        <v>213</v>
      </c>
      <c r="BE54" s="680" t="s">
        <v>1854</v>
      </c>
      <c r="BF54" s="681" t="s">
        <v>1865</v>
      </c>
      <c r="BG54" s="681" t="s">
        <v>1866</v>
      </c>
      <c r="BH54" s="681" t="s">
        <v>1867</v>
      </c>
      <c r="BI54" s="19"/>
      <c r="BJ54" s="19"/>
      <c r="BK54" s="19"/>
      <c r="BL54" s="19"/>
      <c r="BM54" s="682" t="s">
        <v>215</v>
      </c>
      <c r="BN54" s="154" t="s">
        <v>216</v>
      </c>
      <c r="BO54" s="154" t="s">
        <v>217</v>
      </c>
      <c r="BP54" s="154" t="s">
        <v>218</v>
      </c>
      <c r="BQ54" s="683" t="s">
        <v>219</v>
      </c>
      <c r="BR54" s="683" t="s">
        <v>220</v>
      </c>
      <c r="BS54" s="49" t="s">
        <v>221</v>
      </c>
      <c r="BT54" s="49" t="s">
        <v>222</v>
      </c>
      <c r="BU54" s="245" t="s">
        <v>323</v>
      </c>
      <c r="BV54" s="157" t="s">
        <v>324</v>
      </c>
      <c r="BW54" s="157" t="s">
        <v>323</v>
      </c>
      <c r="BX54" s="157" t="s">
        <v>325</v>
      </c>
      <c r="BY54" s="270" t="s">
        <v>223</v>
      </c>
      <c r="BZ54" s="89" t="s">
        <v>224</v>
      </c>
      <c r="CA54" s="89" t="s">
        <v>225</v>
      </c>
      <c r="CB54" s="89" t="s">
        <v>226</v>
      </c>
      <c r="CC54" s="690" t="s">
        <v>1872</v>
      </c>
      <c r="CD54" s="688" t="s">
        <v>1873</v>
      </c>
      <c r="CE54" s="689" t="s">
        <v>1874</v>
      </c>
      <c r="CF54" s="689" t="s">
        <v>1875</v>
      </c>
      <c r="CG54" s="690"/>
      <c r="CH54" s="690"/>
      <c r="CI54" s="690"/>
      <c r="CJ54" s="690"/>
      <c r="CK54" s="162" t="s">
        <v>1897</v>
      </c>
      <c r="CL54" s="162" t="s">
        <v>1898</v>
      </c>
      <c r="CM54" s="162" t="s">
        <v>1899</v>
      </c>
      <c r="CN54" s="162" t="s">
        <v>1900</v>
      </c>
      <c r="CO54" s="691"/>
      <c r="CP54" s="691"/>
      <c r="CQ54" s="691"/>
      <c r="CR54" s="691"/>
      <c r="CS54" s="691"/>
      <c r="CT54" s="690"/>
      <c r="CU54" s="690"/>
      <c r="CV54" s="690"/>
      <c r="CW54" s="690"/>
      <c r="CX54" s="489" t="s">
        <v>1958</v>
      </c>
      <c r="CY54" s="489" t="s">
        <v>1959</v>
      </c>
      <c r="CZ54" s="489"/>
      <c r="DA54" s="489" t="s">
        <v>1919</v>
      </c>
      <c r="DB54" s="567" t="s">
        <v>1883</v>
      </c>
      <c r="DC54" s="664"/>
      <c r="DD54" s="664"/>
      <c r="DE54" s="544"/>
      <c r="DF54" s="544"/>
      <c r="DG54" s="544"/>
      <c r="DH54" s="544"/>
      <c r="DI54" s="544"/>
      <c r="DJ54" s="544"/>
      <c r="DK54" s="544"/>
      <c r="DL54" s="544"/>
      <c r="DM54" s="544"/>
      <c r="DN54" s="544"/>
      <c r="DO54" s="544"/>
      <c r="DP54" s="544"/>
    </row>
    <row r="55" spans="1:120">
      <c r="A55" s="665">
        <v>52</v>
      </c>
      <c r="B55" s="665"/>
      <c r="C55" s="665" t="s">
        <v>1972</v>
      </c>
      <c r="D55" s="692">
        <v>7011</v>
      </c>
      <c r="E55" s="668" t="s">
        <v>1854</v>
      </c>
      <c r="F55" s="692" t="s">
        <v>1953</v>
      </c>
      <c r="G55" s="692" t="s">
        <v>1952</v>
      </c>
      <c r="H55" s="692" t="s">
        <v>1955</v>
      </c>
      <c r="I55" s="692" t="s">
        <v>1954</v>
      </c>
      <c r="J55" s="670" t="s">
        <v>1956</v>
      </c>
      <c r="K55" s="670"/>
      <c r="L55" s="670" t="s">
        <v>1957</v>
      </c>
      <c r="M55" s="670"/>
      <c r="N55" s="670" t="s">
        <v>1861</v>
      </c>
      <c r="O55" s="672">
        <v>100456</v>
      </c>
      <c r="P55" s="673">
        <v>200</v>
      </c>
      <c r="Q55" s="673">
        <v>23</v>
      </c>
      <c r="R55" s="674">
        <v>28.5</v>
      </c>
      <c r="S55" s="673">
        <v>16</v>
      </c>
      <c r="T55" s="673"/>
      <c r="U55" s="673"/>
      <c r="V55" s="673"/>
      <c r="W55" s="673"/>
      <c r="X55" s="673"/>
      <c r="Y55" s="673"/>
      <c r="Z55" s="673"/>
      <c r="AA55" s="673"/>
      <c r="AB55" s="673"/>
      <c r="AC55" s="673"/>
      <c r="AD55" s="673"/>
      <c r="AE55" s="673"/>
      <c r="AF55" s="673"/>
      <c r="AG55" s="673"/>
      <c r="AH55" s="673"/>
      <c r="AI55" s="673"/>
      <c r="AJ55" s="673"/>
      <c r="AK55" s="673"/>
      <c r="AL55" s="673"/>
      <c r="AM55" s="673"/>
      <c r="AN55" s="673"/>
      <c r="AO55" s="673"/>
      <c r="AP55" s="675">
        <v>25</v>
      </c>
      <c r="AQ55" s="675" t="s">
        <v>1862</v>
      </c>
      <c r="AR55" s="676">
        <v>0.69799999999999995</v>
      </c>
      <c r="AS55" s="676" t="s">
        <v>1863</v>
      </c>
      <c r="AT55" s="677" t="s">
        <v>1864</v>
      </c>
      <c r="AU55" s="677"/>
      <c r="AV55" s="677"/>
      <c r="AW55" s="41" t="s">
        <v>215</v>
      </c>
      <c r="AX55" s="679" t="s">
        <v>216</v>
      </c>
      <c r="AY55" s="679" t="s">
        <v>217</v>
      </c>
      <c r="AZ55" s="679" t="s">
        <v>218</v>
      </c>
      <c r="BA55" s="86" t="s">
        <v>210</v>
      </c>
      <c r="BB55" s="86" t="s">
        <v>211</v>
      </c>
      <c r="BC55" s="86" t="s">
        <v>212</v>
      </c>
      <c r="BD55" s="86" t="s">
        <v>213</v>
      </c>
      <c r="BE55" s="680" t="s">
        <v>1854</v>
      </c>
      <c r="BF55" s="681" t="s">
        <v>1865</v>
      </c>
      <c r="BG55" s="681" t="s">
        <v>1866</v>
      </c>
      <c r="BH55" s="681" t="s">
        <v>1867</v>
      </c>
      <c r="BI55" s="19"/>
      <c r="BJ55" s="19"/>
      <c r="BK55" s="19"/>
      <c r="BL55" s="19"/>
      <c r="BM55" s="682" t="s">
        <v>215</v>
      </c>
      <c r="BN55" s="154" t="s">
        <v>216</v>
      </c>
      <c r="BO55" s="154" t="s">
        <v>217</v>
      </c>
      <c r="BP55" s="154" t="s">
        <v>218</v>
      </c>
      <c r="BQ55" s="683" t="s">
        <v>219</v>
      </c>
      <c r="BR55" s="683" t="s">
        <v>220</v>
      </c>
      <c r="BS55" s="49" t="s">
        <v>221</v>
      </c>
      <c r="BT55" s="49" t="s">
        <v>222</v>
      </c>
      <c r="BU55" s="245" t="s">
        <v>323</v>
      </c>
      <c r="BV55" s="157" t="s">
        <v>324</v>
      </c>
      <c r="BW55" s="157" t="s">
        <v>323</v>
      </c>
      <c r="BX55" s="157" t="s">
        <v>325</v>
      </c>
      <c r="BY55" s="270" t="s">
        <v>223</v>
      </c>
      <c r="BZ55" s="89" t="s">
        <v>224</v>
      </c>
      <c r="CA55" s="89" t="s">
        <v>225</v>
      </c>
      <c r="CB55" s="89" t="s">
        <v>226</v>
      </c>
      <c r="CC55" s="690" t="s">
        <v>1872</v>
      </c>
      <c r="CD55" s="688" t="s">
        <v>1873</v>
      </c>
      <c r="CE55" s="689" t="s">
        <v>1874</v>
      </c>
      <c r="CF55" s="689" t="s">
        <v>1875</v>
      </c>
      <c r="CG55" s="690"/>
      <c r="CH55" s="690"/>
      <c r="CI55" s="690"/>
      <c r="CJ55" s="690"/>
      <c r="CK55" s="162" t="s">
        <v>1897</v>
      </c>
      <c r="CL55" s="162" t="s">
        <v>1898</v>
      </c>
      <c r="CM55" s="162" t="s">
        <v>1899</v>
      </c>
      <c r="CN55" s="162" t="s">
        <v>1900</v>
      </c>
      <c r="CO55" s="691"/>
      <c r="CP55" s="691"/>
      <c r="CQ55" s="691"/>
      <c r="CR55" s="691"/>
      <c r="CS55" s="691"/>
      <c r="CT55" s="690"/>
      <c r="CU55" s="690"/>
      <c r="CV55" s="690"/>
      <c r="CW55" s="690"/>
      <c r="CX55" s="489" t="s">
        <v>1958</v>
      </c>
      <c r="CY55" s="489" t="s">
        <v>1959</v>
      </c>
      <c r="CZ55" s="489"/>
      <c r="DA55" s="489" t="s">
        <v>1919</v>
      </c>
      <c r="DB55" s="567" t="s">
        <v>1883</v>
      </c>
      <c r="DC55" s="664"/>
      <c r="DD55" s="664"/>
      <c r="DE55" s="544"/>
      <c r="DF55" s="544"/>
      <c r="DG55" s="544"/>
      <c r="DH55" s="544"/>
      <c r="DI55" s="544"/>
      <c r="DJ55" s="544"/>
      <c r="DK55" s="544"/>
      <c r="DL55" s="544"/>
      <c r="DM55" s="544"/>
      <c r="DN55" s="544"/>
      <c r="DO55" s="544"/>
      <c r="DP55" s="544"/>
    </row>
    <row r="56" spans="1:120">
      <c r="A56" s="665">
        <v>53</v>
      </c>
      <c r="B56" s="665"/>
      <c r="C56" s="665"/>
      <c r="D56" s="692"/>
      <c r="E56" s="649"/>
      <c r="F56" s="692"/>
      <c r="G56" s="692"/>
      <c r="H56" s="692"/>
      <c r="I56" s="692"/>
      <c r="J56" s="670"/>
      <c r="K56" s="670"/>
      <c r="L56" s="670"/>
      <c r="M56" s="670"/>
      <c r="N56" s="670"/>
      <c r="O56" s="672"/>
      <c r="P56" s="673"/>
      <c r="Q56" s="673"/>
      <c r="R56" s="674"/>
      <c r="S56" s="673"/>
      <c r="T56" s="673"/>
      <c r="U56" s="673"/>
      <c r="V56" s="673"/>
      <c r="W56" s="673"/>
      <c r="X56" s="673"/>
      <c r="Y56" s="673"/>
      <c r="Z56" s="673"/>
      <c r="AA56" s="673"/>
      <c r="AB56" s="673"/>
      <c r="AC56" s="673"/>
      <c r="AD56" s="673"/>
      <c r="AE56" s="673"/>
      <c r="AF56" s="673"/>
      <c r="AG56" s="673"/>
      <c r="AH56" s="673"/>
      <c r="AI56" s="673"/>
      <c r="AJ56" s="673"/>
      <c r="AK56" s="673"/>
      <c r="AL56" s="673"/>
      <c r="AM56" s="673"/>
      <c r="AN56" s="673"/>
      <c r="AO56" s="673"/>
      <c r="AP56" s="675"/>
      <c r="AQ56" s="675"/>
      <c r="AR56" s="676"/>
      <c r="AS56" s="676"/>
      <c r="AT56" s="711"/>
      <c r="AU56" s="711"/>
      <c r="AV56" s="711"/>
      <c r="AW56" s="712"/>
      <c r="AX56" s="679"/>
      <c r="AY56" s="679"/>
      <c r="AZ56" s="679"/>
      <c r="BA56" s="712"/>
      <c r="BB56" s="713"/>
      <c r="BC56" s="713"/>
      <c r="BD56" s="713"/>
      <c r="BE56" s="714"/>
      <c r="BF56" s="681"/>
      <c r="BG56" s="681"/>
      <c r="BH56" s="681"/>
      <c r="BI56" s="19"/>
      <c r="BJ56" s="19"/>
      <c r="BK56" s="19"/>
      <c r="BL56" s="19"/>
      <c r="BM56" s="715"/>
      <c r="BN56" s="245"/>
      <c r="BO56" s="245"/>
      <c r="BP56" s="245"/>
      <c r="BQ56" s="716"/>
      <c r="BR56" s="716"/>
      <c r="BS56" s="65"/>
      <c r="BT56" s="65"/>
      <c r="BU56" s="154"/>
      <c r="BV56" s="154"/>
      <c r="BW56" s="154"/>
      <c r="BX56" s="154"/>
      <c r="BY56" s="65"/>
      <c r="BZ56" s="124"/>
      <c r="CA56" s="124"/>
      <c r="CB56" s="124"/>
      <c r="CC56" s="65"/>
      <c r="CD56" s="688"/>
      <c r="CE56" s="689"/>
      <c r="CF56" s="689"/>
      <c r="CG56" s="65"/>
      <c r="CH56" s="65"/>
      <c r="CI56" s="65"/>
      <c r="CJ56" s="65"/>
      <c r="CK56" s="717"/>
      <c r="CL56" s="717"/>
      <c r="CM56" s="717"/>
      <c r="CN56" s="717"/>
      <c r="CO56" s="691"/>
      <c r="CP56" s="691"/>
      <c r="CQ56" s="691"/>
      <c r="CR56" s="691"/>
      <c r="CS56" s="691"/>
      <c r="CT56" s="65"/>
      <c r="CU56" s="65"/>
      <c r="CV56" s="65"/>
      <c r="CW56" s="65"/>
      <c r="CX56" s="712"/>
      <c r="CY56" s="712"/>
      <c r="CZ56" s="712"/>
      <c r="DA56" s="712"/>
      <c r="DB56" s="718"/>
      <c r="DC56" s="664"/>
      <c r="DD56" s="664"/>
      <c r="DE56" s="702"/>
      <c r="DF56" s="702"/>
      <c r="DG56" s="702"/>
      <c r="DH56" s="702"/>
      <c r="DI56" s="702"/>
      <c r="DJ56" s="702"/>
      <c r="DK56" s="702"/>
      <c r="DL56" s="702"/>
      <c r="DM56" s="702"/>
      <c r="DN56" s="702"/>
      <c r="DO56" s="702"/>
      <c r="DP56" s="702"/>
    </row>
    <row r="57" spans="1:120">
      <c r="A57" s="665">
        <v>54</v>
      </c>
      <c r="B57" s="665"/>
      <c r="C57" s="703" t="s">
        <v>1973</v>
      </c>
      <c r="D57" s="692">
        <v>7012</v>
      </c>
      <c r="E57" s="668" t="s">
        <v>1854</v>
      </c>
      <c r="F57" s="692" t="s">
        <v>1975</v>
      </c>
      <c r="G57" s="692" t="s">
        <v>1974</v>
      </c>
      <c r="H57" s="692" t="s">
        <v>1977</v>
      </c>
      <c r="I57" s="692" t="s">
        <v>1976</v>
      </c>
      <c r="J57" s="670" t="s">
        <v>1978</v>
      </c>
      <c r="K57" s="670"/>
      <c r="L57" s="670" t="s">
        <v>1979</v>
      </c>
      <c r="M57" s="670"/>
      <c r="N57" s="670" t="s">
        <v>1861</v>
      </c>
      <c r="O57" s="672">
        <v>100458</v>
      </c>
      <c r="P57" s="673">
        <v>60</v>
      </c>
      <c r="Q57" s="673">
        <v>10</v>
      </c>
      <c r="R57" s="673">
        <v>12</v>
      </c>
      <c r="S57" s="673">
        <v>6</v>
      </c>
      <c r="T57" s="673"/>
      <c r="U57" s="673"/>
      <c r="V57" s="673"/>
      <c r="W57" s="673"/>
      <c r="X57" s="673"/>
      <c r="Y57" s="673"/>
      <c r="Z57" s="673"/>
      <c r="AA57" s="673"/>
      <c r="AB57" s="673"/>
      <c r="AC57" s="673"/>
      <c r="AD57" s="673"/>
      <c r="AE57" s="673"/>
      <c r="AF57" s="673"/>
      <c r="AG57" s="673"/>
      <c r="AH57" s="673"/>
      <c r="AI57" s="673"/>
      <c r="AJ57" s="673"/>
      <c r="AK57" s="673"/>
      <c r="AL57" s="673"/>
      <c r="AM57" s="673"/>
      <c r="AN57" s="673"/>
      <c r="AO57" s="673"/>
      <c r="AP57" s="675">
        <v>25</v>
      </c>
      <c r="AQ57" s="675" t="s">
        <v>1862</v>
      </c>
      <c r="AR57" s="676">
        <v>3.5000000000000003E-2</v>
      </c>
      <c r="AS57" s="676" t="s">
        <v>1863</v>
      </c>
      <c r="AT57" s="677" t="s">
        <v>1864</v>
      </c>
      <c r="AU57" s="677"/>
      <c r="AV57" s="677"/>
      <c r="AW57" s="41" t="s">
        <v>215</v>
      </c>
      <c r="AX57" s="679" t="s">
        <v>216</v>
      </c>
      <c r="AY57" s="679" t="s">
        <v>217</v>
      </c>
      <c r="AZ57" s="679" t="s">
        <v>218</v>
      </c>
      <c r="BA57" s="86" t="s">
        <v>210</v>
      </c>
      <c r="BB57" s="86" t="s">
        <v>211</v>
      </c>
      <c r="BC57" s="86" t="s">
        <v>212</v>
      </c>
      <c r="BD57" s="86" t="s">
        <v>213</v>
      </c>
      <c r="BE57" s="680" t="s">
        <v>1854</v>
      </c>
      <c r="BF57" s="681" t="s">
        <v>1865</v>
      </c>
      <c r="BG57" s="681" t="s">
        <v>1866</v>
      </c>
      <c r="BH57" s="681" t="s">
        <v>1867</v>
      </c>
      <c r="BI57" s="19"/>
      <c r="BJ57" s="19"/>
      <c r="BK57" s="19"/>
      <c r="BL57" s="19"/>
      <c r="BM57" s="682" t="s">
        <v>215</v>
      </c>
      <c r="BN57" s="154" t="s">
        <v>216</v>
      </c>
      <c r="BO57" s="154" t="s">
        <v>217</v>
      </c>
      <c r="BP57" s="154" t="s">
        <v>218</v>
      </c>
      <c r="BQ57" s="683" t="s">
        <v>219</v>
      </c>
      <c r="BR57" s="683" t="s">
        <v>220</v>
      </c>
      <c r="BS57" s="49" t="s">
        <v>221</v>
      </c>
      <c r="BT57" s="49" t="s">
        <v>222</v>
      </c>
      <c r="BU57" s="155" t="s">
        <v>215</v>
      </c>
      <c r="BV57" s="154" t="s">
        <v>216</v>
      </c>
      <c r="BW57" s="154" t="s">
        <v>217</v>
      </c>
      <c r="BX57" s="154" t="s">
        <v>218</v>
      </c>
      <c r="BY57" s="270" t="s">
        <v>223</v>
      </c>
      <c r="BZ57" s="89" t="s">
        <v>224</v>
      </c>
      <c r="CA57" s="89" t="s">
        <v>225</v>
      </c>
      <c r="CB57" s="89" t="s">
        <v>226</v>
      </c>
      <c r="CC57" s="690" t="s">
        <v>1872</v>
      </c>
      <c r="CD57" s="688" t="s">
        <v>1873</v>
      </c>
      <c r="CE57" s="689" t="s">
        <v>1874</v>
      </c>
      <c r="CF57" s="689" t="s">
        <v>1875</v>
      </c>
      <c r="CG57" s="690"/>
      <c r="CH57" s="690"/>
      <c r="CI57" s="690"/>
      <c r="CJ57" s="690"/>
      <c r="CK57" s="90" t="s">
        <v>1980</v>
      </c>
      <c r="CL57" s="90" t="s">
        <v>1981</v>
      </c>
      <c r="CM57" s="90" t="s">
        <v>1982</v>
      </c>
      <c r="CN57" s="162" t="s">
        <v>1983</v>
      </c>
      <c r="CO57" s="691"/>
      <c r="CP57" s="691"/>
      <c r="CQ57" s="691"/>
      <c r="CR57" s="691"/>
      <c r="CS57" s="691"/>
      <c r="CT57" s="690"/>
      <c r="CU57" s="690"/>
      <c r="CV57" s="690"/>
      <c r="CW57" s="690"/>
      <c r="CX57" s="489" t="s">
        <v>1984</v>
      </c>
      <c r="CY57" s="489" t="s">
        <v>1985</v>
      </c>
      <c r="CZ57" s="489"/>
      <c r="DA57" s="489" t="s">
        <v>1986</v>
      </c>
      <c r="DB57" s="567" t="s">
        <v>1883</v>
      </c>
      <c r="DC57" s="664"/>
      <c r="DD57" s="664"/>
      <c r="DE57" s="726"/>
      <c r="DF57" s="544"/>
      <c r="DG57" s="544"/>
      <c r="DH57" s="544"/>
      <c r="DI57" s="544"/>
      <c r="DJ57" s="544"/>
      <c r="DK57" s="544"/>
      <c r="DL57" s="544"/>
      <c r="DM57" s="544"/>
      <c r="DN57" s="544"/>
      <c r="DO57" s="544"/>
      <c r="DP57" s="544"/>
    </row>
    <row r="58" spans="1:120">
      <c r="A58" s="665">
        <v>55</v>
      </c>
      <c r="B58" s="665"/>
      <c r="C58" s="727" t="s">
        <v>1987</v>
      </c>
      <c r="D58" s="692">
        <v>7012</v>
      </c>
      <c r="E58" s="668" t="s">
        <v>1854</v>
      </c>
      <c r="F58" s="692" t="s">
        <v>1975</v>
      </c>
      <c r="G58" s="692" t="s">
        <v>1974</v>
      </c>
      <c r="H58" s="692" t="s">
        <v>1977</v>
      </c>
      <c r="I58" s="692" t="s">
        <v>1976</v>
      </c>
      <c r="J58" s="670" t="s">
        <v>1978</v>
      </c>
      <c r="K58" s="670"/>
      <c r="L58" s="670" t="s">
        <v>1979</v>
      </c>
      <c r="M58" s="670"/>
      <c r="N58" s="670" t="s">
        <v>1861</v>
      </c>
      <c r="O58" s="672">
        <v>100459</v>
      </c>
      <c r="P58" s="674">
        <v>78.5</v>
      </c>
      <c r="Q58" s="673">
        <v>13</v>
      </c>
      <c r="R58" s="674">
        <v>15.5</v>
      </c>
      <c r="S58" s="673">
        <v>8</v>
      </c>
      <c r="T58" s="673"/>
      <c r="U58" s="673"/>
      <c r="V58" s="673"/>
      <c r="W58" s="673"/>
      <c r="X58" s="673"/>
      <c r="Y58" s="673"/>
      <c r="Z58" s="673"/>
      <c r="AA58" s="673"/>
      <c r="AB58" s="673"/>
      <c r="AC58" s="673"/>
      <c r="AD58" s="673"/>
      <c r="AE58" s="673"/>
      <c r="AF58" s="673"/>
      <c r="AG58" s="673"/>
      <c r="AH58" s="673"/>
      <c r="AI58" s="673"/>
      <c r="AJ58" s="673"/>
      <c r="AK58" s="673"/>
      <c r="AL58" s="673"/>
      <c r="AM58" s="673"/>
      <c r="AN58" s="673"/>
      <c r="AO58" s="673"/>
      <c r="AP58" s="675">
        <v>25</v>
      </c>
      <c r="AQ58" s="675" t="s">
        <v>1862</v>
      </c>
      <c r="AR58" s="676">
        <v>8.2000000000000003E-2</v>
      </c>
      <c r="AS58" s="676" t="s">
        <v>1863</v>
      </c>
      <c r="AT58" s="677" t="s">
        <v>1864</v>
      </c>
      <c r="AU58" s="677"/>
      <c r="AV58" s="677"/>
      <c r="AW58" s="41" t="s">
        <v>215</v>
      </c>
      <c r="AX58" s="679" t="s">
        <v>216</v>
      </c>
      <c r="AY58" s="679" t="s">
        <v>217</v>
      </c>
      <c r="AZ58" s="679" t="s">
        <v>218</v>
      </c>
      <c r="BA58" s="86" t="s">
        <v>210</v>
      </c>
      <c r="BB58" s="86" t="s">
        <v>211</v>
      </c>
      <c r="BC58" s="86" t="s">
        <v>212</v>
      </c>
      <c r="BD58" s="86" t="s">
        <v>213</v>
      </c>
      <c r="BE58" s="680" t="s">
        <v>1854</v>
      </c>
      <c r="BF58" s="681" t="s">
        <v>1865</v>
      </c>
      <c r="BG58" s="681" t="s">
        <v>1866</v>
      </c>
      <c r="BH58" s="681" t="s">
        <v>1867</v>
      </c>
      <c r="BI58" s="19"/>
      <c r="BJ58" s="19"/>
      <c r="BK58" s="19"/>
      <c r="BL58" s="19"/>
      <c r="BM58" s="682" t="s">
        <v>215</v>
      </c>
      <c r="BN58" s="154" t="s">
        <v>216</v>
      </c>
      <c r="BO58" s="154" t="s">
        <v>217</v>
      </c>
      <c r="BP58" s="154" t="s">
        <v>218</v>
      </c>
      <c r="BQ58" s="683" t="s">
        <v>219</v>
      </c>
      <c r="BR58" s="683" t="s">
        <v>220</v>
      </c>
      <c r="BS58" s="49" t="s">
        <v>221</v>
      </c>
      <c r="BT58" s="49" t="s">
        <v>222</v>
      </c>
      <c r="BU58" s="155" t="s">
        <v>215</v>
      </c>
      <c r="BV58" s="154" t="s">
        <v>216</v>
      </c>
      <c r="BW58" s="154" t="s">
        <v>217</v>
      </c>
      <c r="BX58" s="154" t="s">
        <v>218</v>
      </c>
      <c r="BY58" s="270" t="s">
        <v>223</v>
      </c>
      <c r="BZ58" s="89" t="s">
        <v>224</v>
      </c>
      <c r="CA58" s="89" t="s">
        <v>225</v>
      </c>
      <c r="CB58" s="89" t="s">
        <v>226</v>
      </c>
      <c r="CC58" s="690" t="s">
        <v>1872</v>
      </c>
      <c r="CD58" s="688" t="s">
        <v>1873</v>
      </c>
      <c r="CE58" s="689" t="s">
        <v>1874</v>
      </c>
      <c r="CF58" s="689" t="s">
        <v>1875</v>
      </c>
      <c r="CG58" s="690"/>
      <c r="CH58" s="690"/>
      <c r="CI58" s="690"/>
      <c r="CJ58" s="690"/>
      <c r="CK58" s="90" t="s">
        <v>1980</v>
      </c>
      <c r="CL58" s="90" t="s">
        <v>1981</v>
      </c>
      <c r="CM58" s="90" t="s">
        <v>1982</v>
      </c>
      <c r="CN58" s="162" t="s">
        <v>1983</v>
      </c>
      <c r="CO58" s="691"/>
      <c r="CP58" s="691"/>
      <c r="CQ58" s="691"/>
      <c r="CR58" s="691"/>
      <c r="CS58" s="691"/>
      <c r="CT58" s="690"/>
      <c r="CU58" s="690"/>
      <c r="CV58" s="690"/>
      <c r="CW58" s="690"/>
      <c r="CX58" s="489" t="s">
        <v>1984</v>
      </c>
      <c r="CY58" s="489" t="s">
        <v>1985</v>
      </c>
      <c r="CZ58" s="489"/>
      <c r="DA58" s="489" t="s">
        <v>1986</v>
      </c>
      <c r="DB58" s="567" t="s">
        <v>1883</v>
      </c>
      <c r="DC58" s="664"/>
      <c r="DD58" s="664"/>
      <c r="DE58" s="728"/>
      <c r="DF58" s="544"/>
      <c r="DG58" s="544"/>
      <c r="DH58" s="544"/>
      <c r="DI58" s="544"/>
      <c r="DJ58" s="544"/>
      <c r="DK58" s="544"/>
      <c r="DL58" s="544"/>
      <c r="DM58" s="544"/>
      <c r="DN58" s="544"/>
      <c r="DO58" s="544"/>
      <c r="DP58" s="544"/>
    </row>
    <row r="59" spans="1:120">
      <c r="A59" s="665">
        <v>56</v>
      </c>
      <c r="B59" s="665"/>
      <c r="C59" s="665" t="s">
        <v>1988</v>
      </c>
      <c r="D59" s="692">
        <v>7012</v>
      </c>
      <c r="E59" s="668" t="s">
        <v>1854</v>
      </c>
      <c r="F59" s="692" t="s">
        <v>1975</v>
      </c>
      <c r="G59" s="692" t="s">
        <v>1974</v>
      </c>
      <c r="H59" s="692" t="s">
        <v>1977</v>
      </c>
      <c r="I59" s="692" t="s">
        <v>1976</v>
      </c>
      <c r="J59" s="670" t="s">
        <v>1978</v>
      </c>
      <c r="K59" s="670"/>
      <c r="L59" s="670" t="s">
        <v>1979</v>
      </c>
      <c r="M59" s="670"/>
      <c r="N59" s="670" t="s">
        <v>1861</v>
      </c>
      <c r="O59" s="672">
        <v>100460</v>
      </c>
      <c r="P59" s="673">
        <v>96</v>
      </c>
      <c r="Q59" s="673">
        <v>16</v>
      </c>
      <c r="R59" s="673">
        <v>20</v>
      </c>
      <c r="S59" s="673">
        <v>10</v>
      </c>
      <c r="T59" s="673"/>
      <c r="U59" s="673"/>
      <c r="V59" s="673"/>
      <c r="W59" s="673"/>
      <c r="X59" s="673"/>
      <c r="Y59" s="673"/>
      <c r="Z59" s="673"/>
      <c r="AA59" s="673"/>
      <c r="AB59" s="673"/>
      <c r="AC59" s="673"/>
      <c r="AD59" s="673"/>
      <c r="AE59" s="673"/>
      <c r="AF59" s="673"/>
      <c r="AG59" s="673"/>
      <c r="AH59" s="673"/>
      <c r="AI59" s="673"/>
      <c r="AJ59" s="673"/>
      <c r="AK59" s="673"/>
      <c r="AL59" s="673"/>
      <c r="AM59" s="673"/>
      <c r="AN59" s="673"/>
      <c r="AO59" s="673"/>
      <c r="AP59" s="675">
        <v>25</v>
      </c>
      <c r="AQ59" s="675" t="s">
        <v>1862</v>
      </c>
      <c r="AR59" s="676">
        <v>0.16</v>
      </c>
      <c r="AS59" s="676" t="s">
        <v>1863</v>
      </c>
      <c r="AT59" s="677" t="s">
        <v>1864</v>
      </c>
      <c r="AU59" s="677"/>
      <c r="AV59" s="677"/>
      <c r="AW59" s="41" t="s">
        <v>215</v>
      </c>
      <c r="AX59" s="679" t="s">
        <v>216</v>
      </c>
      <c r="AY59" s="679" t="s">
        <v>217</v>
      </c>
      <c r="AZ59" s="679" t="s">
        <v>218</v>
      </c>
      <c r="BA59" s="86" t="s">
        <v>210</v>
      </c>
      <c r="BB59" s="86" t="s">
        <v>211</v>
      </c>
      <c r="BC59" s="86" t="s">
        <v>212</v>
      </c>
      <c r="BD59" s="86" t="s">
        <v>213</v>
      </c>
      <c r="BE59" s="680" t="s">
        <v>1854</v>
      </c>
      <c r="BF59" s="681" t="s">
        <v>1865</v>
      </c>
      <c r="BG59" s="681" t="s">
        <v>1866</v>
      </c>
      <c r="BH59" s="681" t="s">
        <v>1867</v>
      </c>
      <c r="BI59" s="19"/>
      <c r="BJ59" s="19"/>
      <c r="BK59" s="19"/>
      <c r="BL59" s="19"/>
      <c r="BM59" s="682" t="s">
        <v>215</v>
      </c>
      <c r="BN59" s="154" t="s">
        <v>216</v>
      </c>
      <c r="BO59" s="154" t="s">
        <v>217</v>
      </c>
      <c r="BP59" s="154" t="s">
        <v>218</v>
      </c>
      <c r="BQ59" s="683" t="s">
        <v>219</v>
      </c>
      <c r="BR59" s="683" t="s">
        <v>220</v>
      </c>
      <c r="BS59" s="49" t="s">
        <v>221</v>
      </c>
      <c r="BT59" s="49" t="s">
        <v>222</v>
      </c>
      <c r="BU59" s="155" t="s">
        <v>215</v>
      </c>
      <c r="BV59" s="154" t="s">
        <v>216</v>
      </c>
      <c r="BW59" s="154" t="s">
        <v>217</v>
      </c>
      <c r="BX59" s="154" t="s">
        <v>218</v>
      </c>
      <c r="BY59" s="270" t="s">
        <v>223</v>
      </c>
      <c r="BZ59" s="89" t="s">
        <v>224</v>
      </c>
      <c r="CA59" s="89" t="s">
        <v>225</v>
      </c>
      <c r="CB59" s="89" t="s">
        <v>226</v>
      </c>
      <c r="CC59" s="690" t="s">
        <v>1872</v>
      </c>
      <c r="CD59" s="688" t="s">
        <v>1873</v>
      </c>
      <c r="CE59" s="689" t="s">
        <v>1874</v>
      </c>
      <c r="CF59" s="689" t="s">
        <v>1875</v>
      </c>
      <c r="CG59" s="690"/>
      <c r="CH59" s="690"/>
      <c r="CI59" s="690"/>
      <c r="CJ59" s="690"/>
      <c r="CK59" s="90" t="s">
        <v>1980</v>
      </c>
      <c r="CL59" s="90" t="s">
        <v>1981</v>
      </c>
      <c r="CM59" s="90" t="s">
        <v>1982</v>
      </c>
      <c r="CN59" s="162" t="s">
        <v>1983</v>
      </c>
      <c r="CO59" s="691"/>
      <c r="CP59" s="691"/>
      <c r="CQ59" s="691"/>
      <c r="CR59" s="691"/>
      <c r="CS59" s="691"/>
      <c r="CT59" s="690"/>
      <c r="CU59" s="690"/>
      <c r="CV59" s="690"/>
      <c r="CW59" s="690"/>
      <c r="CX59" s="489" t="s">
        <v>1984</v>
      </c>
      <c r="CY59" s="489" t="s">
        <v>1985</v>
      </c>
      <c r="CZ59" s="489"/>
      <c r="DA59" s="489" t="s">
        <v>1986</v>
      </c>
      <c r="DB59" s="567" t="s">
        <v>1883</v>
      </c>
      <c r="DC59" s="664"/>
      <c r="DD59" s="664"/>
      <c r="DE59" s="728"/>
      <c r="DF59" s="544"/>
      <c r="DG59" s="544"/>
      <c r="DH59" s="544"/>
      <c r="DI59" s="544"/>
      <c r="DJ59" s="544"/>
      <c r="DK59" s="544"/>
      <c r="DL59" s="544"/>
      <c r="DM59" s="544"/>
      <c r="DN59" s="544"/>
      <c r="DO59" s="544"/>
      <c r="DP59" s="544"/>
    </row>
    <row r="60" spans="1:120">
      <c r="A60" s="665">
        <v>57</v>
      </c>
      <c r="B60" s="665"/>
      <c r="C60" s="665" t="s">
        <v>1989</v>
      </c>
      <c r="D60" s="692">
        <v>7012</v>
      </c>
      <c r="E60" s="668" t="s">
        <v>1854</v>
      </c>
      <c r="F60" s="692" t="s">
        <v>1975</v>
      </c>
      <c r="G60" s="692" t="s">
        <v>1974</v>
      </c>
      <c r="H60" s="692" t="s">
        <v>1977</v>
      </c>
      <c r="I60" s="692" t="s">
        <v>1976</v>
      </c>
      <c r="J60" s="670" t="s">
        <v>1978</v>
      </c>
      <c r="K60" s="670"/>
      <c r="L60" s="670" t="s">
        <v>1979</v>
      </c>
      <c r="M60" s="670"/>
      <c r="N60" s="670" t="s">
        <v>1861</v>
      </c>
      <c r="O60" s="672">
        <v>100462</v>
      </c>
      <c r="P60" s="673">
        <v>116</v>
      </c>
      <c r="Q60" s="673">
        <v>16</v>
      </c>
      <c r="R60" s="673">
        <v>20</v>
      </c>
      <c r="S60" s="673">
        <v>11</v>
      </c>
      <c r="T60" s="673"/>
      <c r="U60" s="673"/>
      <c r="V60" s="673"/>
      <c r="W60" s="673"/>
      <c r="X60" s="673"/>
      <c r="Y60" s="673"/>
      <c r="Z60" s="673"/>
      <c r="AA60" s="673"/>
      <c r="AB60" s="673"/>
      <c r="AC60" s="673"/>
      <c r="AD60" s="673"/>
      <c r="AE60" s="673"/>
      <c r="AF60" s="673"/>
      <c r="AG60" s="673"/>
      <c r="AH60" s="673"/>
      <c r="AI60" s="673"/>
      <c r="AJ60" s="673"/>
      <c r="AK60" s="673"/>
      <c r="AL60" s="673"/>
      <c r="AM60" s="673"/>
      <c r="AN60" s="673"/>
      <c r="AO60" s="673"/>
      <c r="AP60" s="675">
        <v>25</v>
      </c>
      <c r="AQ60" s="675" t="s">
        <v>1862</v>
      </c>
      <c r="AR60" s="676">
        <v>0.19600000000000001</v>
      </c>
      <c r="AS60" s="676" t="s">
        <v>1863</v>
      </c>
      <c r="AT60" s="677" t="s">
        <v>1864</v>
      </c>
      <c r="AU60" s="677"/>
      <c r="AV60" s="677"/>
      <c r="AW60" s="41" t="s">
        <v>215</v>
      </c>
      <c r="AX60" s="679" t="s">
        <v>216</v>
      </c>
      <c r="AY60" s="679" t="s">
        <v>217</v>
      </c>
      <c r="AZ60" s="679" t="s">
        <v>218</v>
      </c>
      <c r="BA60" s="86" t="s">
        <v>210</v>
      </c>
      <c r="BB60" s="86" t="s">
        <v>211</v>
      </c>
      <c r="BC60" s="86" t="s">
        <v>212</v>
      </c>
      <c r="BD60" s="86" t="s">
        <v>213</v>
      </c>
      <c r="BE60" s="680" t="s">
        <v>1854</v>
      </c>
      <c r="BF60" s="681" t="s">
        <v>1865</v>
      </c>
      <c r="BG60" s="681" t="s">
        <v>1866</v>
      </c>
      <c r="BH60" s="681" t="s">
        <v>1867</v>
      </c>
      <c r="BI60" s="19"/>
      <c r="BJ60" s="19"/>
      <c r="BK60" s="19"/>
      <c r="BL60" s="19"/>
      <c r="BM60" s="682" t="s">
        <v>215</v>
      </c>
      <c r="BN60" s="154" t="s">
        <v>216</v>
      </c>
      <c r="BO60" s="154" t="s">
        <v>217</v>
      </c>
      <c r="BP60" s="154" t="s">
        <v>218</v>
      </c>
      <c r="BQ60" s="683" t="s">
        <v>219</v>
      </c>
      <c r="BR60" s="683" t="s">
        <v>220</v>
      </c>
      <c r="BS60" s="49" t="s">
        <v>221</v>
      </c>
      <c r="BT60" s="49" t="s">
        <v>222</v>
      </c>
      <c r="BU60" s="155" t="s">
        <v>215</v>
      </c>
      <c r="BV60" s="154" t="s">
        <v>216</v>
      </c>
      <c r="BW60" s="154" t="s">
        <v>217</v>
      </c>
      <c r="BX60" s="154" t="s">
        <v>218</v>
      </c>
      <c r="BY60" s="270" t="s">
        <v>223</v>
      </c>
      <c r="BZ60" s="89" t="s">
        <v>224</v>
      </c>
      <c r="CA60" s="89" t="s">
        <v>225</v>
      </c>
      <c r="CB60" s="89" t="s">
        <v>226</v>
      </c>
      <c r="CC60" s="690" t="s">
        <v>1872</v>
      </c>
      <c r="CD60" s="688" t="s">
        <v>1873</v>
      </c>
      <c r="CE60" s="689" t="s">
        <v>1874</v>
      </c>
      <c r="CF60" s="689" t="s">
        <v>1875</v>
      </c>
      <c r="CG60" s="690"/>
      <c r="CH60" s="690"/>
      <c r="CI60" s="690"/>
      <c r="CJ60" s="690"/>
      <c r="CK60" s="90" t="s">
        <v>1980</v>
      </c>
      <c r="CL60" s="90" t="s">
        <v>1981</v>
      </c>
      <c r="CM60" s="90" t="s">
        <v>1982</v>
      </c>
      <c r="CN60" s="162" t="s">
        <v>1983</v>
      </c>
      <c r="CO60" s="691"/>
      <c r="CP60" s="691"/>
      <c r="CQ60" s="691"/>
      <c r="CR60" s="691"/>
      <c r="CS60" s="691"/>
      <c r="CT60" s="690"/>
      <c r="CU60" s="690"/>
      <c r="CV60" s="690"/>
      <c r="CW60" s="690"/>
      <c r="CX60" s="489" t="s">
        <v>1984</v>
      </c>
      <c r="CY60" s="489" t="s">
        <v>1985</v>
      </c>
      <c r="CZ60" s="489"/>
      <c r="DA60" s="489" t="s">
        <v>1986</v>
      </c>
      <c r="DB60" s="567" t="s">
        <v>1883</v>
      </c>
      <c r="DC60" s="664"/>
      <c r="DD60" s="664"/>
      <c r="DE60" s="544"/>
      <c r="DF60" s="544"/>
      <c r="DG60" s="544"/>
      <c r="DH60" s="544"/>
      <c r="DI60" s="544"/>
      <c r="DJ60" s="544"/>
      <c r="DK60" s="544"/>
      <c r="DL60" s="544"/>
      <c r="DM60" s="544"/>
      <c r="DN60" s="544"/>
      <c r="DO60" s="544"/>
      <c r="DP60" s="544"/>
    </row>
    <row r="61" spans="1:120">
      <c r="A61" s="665">
        <v>58</v>
      </c>
      <c r="B61" s="665"/>
      <c r="C61" s="665" t="s">
        <v>1990</v>
      </c>
      <c r="D61" s="692">
        <v>7012</v>
      </c>
      <c r="E61" s="668" t="s">
        <v>1854</v>
      </c>
      <c r="F61" s="692" t="s">
        <v>1975</v>
      </c>
      <c r="G61" s="692" t="s">
        <v>1974</v>
      </c>
      <c r="H61" s="692" t="s">
        <v>1977</v>
      </c>
      <c r="I61" s="692" t="s">
        <v>1976</v>
      </c>
      <c r="J61" s="670" t="s">
        <v>1978</v>
      </c>
      <c r="K61" s="670"/>
      <c r="L61" s="670" t="s">
        <v>1979</v>
      </c>
      <c r="M61" s="670"/>
      <c r="N61" s="670" t="s">
        <v>1861</v>
      </c>
      <c r="O61" s="672">
        <v>100465</v>
      </c>
      <c r="P61" s="673">
        <v>147</v>
      </c>
      <c r="Q61" s="673">
        <v>20</v>
      </c>
      <c r="R61" s="673">
        <v>25</v>
      </c>
      <c r="S61" s="673">
        <v>13</v>
      </c>
      <c r="T61" s="673"/>
      <c r="U61" s="673"/>
      <c r="V61" s="673"/>
      <c r="W61" s="673"/>
      <c r="X61" s="673"/>
      <c r="Y61" s="673"/>
      <c r="Z61" s="673"/>
      <c r="AA61" s="673"/>
      <c r="AB61" s="673"/>
      <c r="AC61" s="673"/>
      <c r="AD61" s="673"/>
      <c r="AE61" s="673"/>
      <c r="AF61" s="673"/>
      <c r="AG61" s="673"/>
      <c r="AH61" s="673"/>
      <c r="AI61" s="673"/>
      <c r="AJ61" s="673"/>
      <c r="AK61" s="673"/>
      <c r="AL61" s="673"/>
      <c r="AM61" s="673"/>
      <c r="AN61" s="673"/>
      <c r="AO61" s="673"/>
      <c r="AP61" s="675">
        <v>25</v>
      </c>
      <c r="AQ61" s="675" t="s">
        <v>1862</v>
      </c>
      <c r="AR61" s="676">
        <v>0.39300000000000002</v>
      </c>
      <c r="AS61" s="676" t="s">
        <v>1863</v>
      </c>
      <c r="AT61" s="677" t="s">
        <v>1864</v>
      </c>
      <c r="AU61" s="677"/>
      <c r="AV61" s="677"/>
      <c r="AW61" s="41" t="s">
        <v>215</v>
      </c>
      <c r="AX61" s="679" t="s">
        <v>216</v>
      </c>
      <c r="AY61" s="679" t="s">
        <v>217</v>
      </c>
      <c r="AZ61" s="679" t="s">
        <v>218</v>
      </c>
      <c r="BA61" s="86" t="s">
        <v>210</v>
      </c>
      <c r="BB61" s="86" t="s">
        <v>211</v>
      </c>
      <c r="BC61" s="86" t="s">
        <v>212</v>
      </c>
      <c r="BD61" s="86" t="s">
        <v>213</v>
      </c>
      <c r="BE61" s="680" t="s">
        <v>1854</v>
      </c>
      <c r="BF61" s="681" t="s">
        <v>1865</v>
      </c>
      <c r="BG61" s="681" t="s">
        <v>1866</v>
      </c>
      <c r="BH61" s="681" t="s">
        <v>1867</v>
      </c>
      <c r="BI61" s="19"/>
      <c r="BJ61" s="19"/>
      <c r="BK61" s="19"/>
      <c r="BL61" s="19"/>
      <c r="BM61" s="682" t="s">
        <v>215</v>
      </c>
      <c r="BN61" s="154" t="s">
        <v>216</v>
      </c>
      <c r="BO61" s="154" t="s">
        <v>217</v>
      </c>
      <c r="BP61" s="154" t="s">
        <v>218</v>
      </c>
      <c r="BQ61" s="683" t="s">
        <v>219</v>
      </c>
      <c r="BR61" s="683" t="s">
        <v>220</v>
      </c>
      <c r="BS61" s="49" t="s">
        <v>221</v>
      </c>
      <c r="BT61" s="49" t="s">
        <v>222</v>
      </c>
      <c r="BU61" s="155" t="s">
        <v>215</v>
      </c>
      <c r="BV61" s="154" t="s">
        <v>216</v>
      </c>
      <c r="BW61" s="154" t="s">
        <v>217</v>
      </c>
      <c r="BX61" s="154" t="s">
        <v>218</v>
      </c>
      <c r="BY61" s="270" t="s">
        <v>223</v>
      </c>
      <c r="BZ61" s="89" t="s">
        <v>224</v>
      </c>
      <c r="CA61" s="89" t="s">
        <v>225</v>
      </c>
      <c r="CB61" s="89" t="s">
        <v>226</v>
      </c>
      <c r="CC61" s="690" t="s">
        <v>1872</v>
      </c>
      <c r="CD61" s="688" t="s">
        <v>1873</v>
      </c>
      <c r="CE61" s="689" t="s">
        <v>1874</v>
      </c>
      <c r="CF61" s="689" t="s">
        <v>1875</v>
      </c>
      <c r="CG61" s="690"/>
      <c r="CH61" s="690"/>
      <c r="CI61" s="690"/>
      <c r="CJ61" s="690"/>
      <c r="CK61" s="90" t="s">
        <v>1980</v>
      </c>
      <c r="CL61" s="90" t="s">
        <v>1981</v>
      </c>
      <c r="CM61" s="90" t="s">
        <v>1982</v>
      </c>
      <c r="CN61" s="162" t="s">
        <v>1983</v>
      </c>
      <c r="CO61" s="691"/>
      <c r="CP61" s="691"/>
      <c r="CQ61" s="691"/>
      <c r="CR61" s="691"/>
      <c r="CS61" s="691"/>
      <c r="CT61" s="690"/>
      <c r="CU61" s="690"/>
      <c r="CV61" s="690"/>
      <c r="CW61" s="690"/>
      <c r="CX61" s="489" t="s">
        <v>1984</v>
      </c>
      <c r="CY61" s="489" t="s">
        <v>1985</v>
      </c>
      <c r="CZ61" s="489"/>
      <c r="DA61" s="489" t="s">
        <v>1986</v>
      </c>
      <c r="DB61" s="567" t="s">
        <v>1883</v>
      </c>
      <c r="DC61" s="664"/>
      <c r="DD61" s="664"/>
      <c r="DE61" s="728"/>
      <c r="DF61" s="544"/>
      <c r="DG61" s="544"/>
      <c r="DH61" s="544"/>
      <c r="DI61" s="544"/>
      <c r="DJ61" s="544"/>
      <c r="DK61" s="544"/>
      <c r="DL61" s="544"/>
      <c r="DM61" s="544"/>
      <c r="DN61" s="544"/>
      <c r="DO61" s="544"/>
      <c r="DP61" s="544"/>
    </row>
    <row r="62" spans="1:120">
      <c r="A62" s="665">
        <v>59</v>
      </c>
      <c r="B62" s="665"/>
      <c r="C62" s="665" t="s">
        <v>1991</v>
      </c>
      <c r="D62" s="692">
        <v>7012</v>
      </c>
      <c r="E62" s="668" t="s">
        <v>1854</v>
      </c>
      <c r="F62" s="692" t="s">
        <v>1975</v>
      </c>
      <c r="G62" s="692" t="s">
        <v>1974</v>
      </c>
      <c r="H62" s="692" t="s">
        <v>1977</v>
      </c>
      <c r="I62" s="692" t="s">
        <v>1976</v>
      </c>
      <c r="J62" s="670" t="s">
        <v>1978</v>
      </c>
      <c r="K62" s="670"/>
      <c r="L62" s="670" t="s">
        <v>1979</v>
      </c>
      <c r="M62" s="670"/>
      <c r="N62" s="670" t="s">
        <v>1861</v>
      </c>
      <c r="O62" s="672">
        <v>100467</v>
      </c>
      <c r="P62" s="673">
        <v>175</v>
      </c>
      <c r="Q62" s="673">
        <v>20</v>
      </c>
      <c r="R62" s="673">
        <v>25</v>
      </c>
      <c r="S62" s="673">
        <v>14</v>
      </c>
      <c r="T62" s="673"/>
      <c r="U62" s="673"/>
      <c r="V62" s="673"/>
      <c r="W62" s="673"/>
      <c r="X62" s="673"/>
      <c r="Y62" s="673"/>
      <c r="Z62" s="673"/>
      <c r="AA62" s="673"/>
      <c r="AB62" s="673"/>
      <c r="AC62" s="673"/>
      <c r="AD62" s="673"/>
      <c r="AE62" s="673"/>
      <c r="AF62" s="673"/>
      <c r="AG62" s="673"/>
      <c r="AH62" s="673"/>
      <c r="AI62" s="673"/>
      <c r="AJ62" s="673"/>
      <c r="AK62" s="673"/>
      <c r="AL62" s="673"/>
      <c r="AM62" s="673"/>
      <c r="AN62" s="673"/>
      <c r="AO62" s="673"/>
      <c r="AP62" s="675">
        <v>25</v>
      </c>
      <c r="AQ62" s="675" t="s">
        <v>1862</v>
      </c>
      <c r="AR62" s="676">
        <v>0.46800000000000003</v>
      </c>
      <c r="AS62" s="676" t="s">
        <v>1863</v>
      </c>
      <c r="AT62" s="677" t="s">
        <v>1864</v>
      </c>
      <c r="AU62" s="677"/>
      <c r="AV62" s="677"/>
      <c r="AW62" s="41" t="s">
        <v>215</v>
      </c>
      <c r="AX62" s="679" t="s">
        <v>216</v>
      </c>
      <c r="AY62" s="679" t="s">
        <v>217</v>
      </c>
      <c r="AZ62" s="679" t="s">
        <v>218</v>
      </c>
      <c r="BA62" s="86" t="s">
        <v>210</v>
      </c>
      <c r="BB62" s="86" t="s">
        <v>211</v>
      </c>
      <c r="BC62" s="86" t="s">
        <v>212</v>
      </c>
      <c r="BD62" s="86" t="s">
        <v>213</v>
      </c>
      <c r="BE62" s="680" t="s">
        <v>1854</v>
      </c>
      <c r="BF62" s="681" t="s">
        <v>1865</v>
      </c>
      <c r="BG62" s="681" t="s">
        <v>1866</v>
      </c>
      <c r="BH62" s="681" t="s">
        <v>1867</v>
      </c>
      <c r="BI62" s="19"/>
      <c r="BJ62" s="19"/>
      <c r="BK62" s="19"/>
      <c r="BL62" s="19"/>
      <c r="BM62" s="682" t="s">
        <v>215</v>
      </c>
      <c r="BN62" s="154" t="s">
        <v>216</v>
      </c>
      <c r="BO62" s="154" t="s">
        <v>217</v>
      </c>
      <c r="BP62" s="154" t="s">
        <v>218</v>
      </c>
      <c r="BQ62" s="683" t="s">
        <v>219</v>
      </c>
      <c r="BR62" s="683" t="s">
        <v>220</v>
      </c>
      <c r="BS62" s="49" t="s">
        <v>221</v>
      </c>
      <c r="BT62" s="49" t="s">
        <v>222</v>
      </c>
      <c r="BU62" s="155" t="s">
        <v>215</v>
      </c>
      <c r="BV62" s="154" t="s">
        <v>216</v>
      </c>
      <c r="BW62" s="154" t="s">
        <v>217</v>
      </c>
      <c r="BX62" s="154" t="s">
        <v>218</v>
      </c>
      <c r="BY62" s="270" t="s">
        <v>223</v>
      </c>
      <c r="BZ62" s="89" t="s">
        <v>224</v>
      </c>
      <c r="CA62" s="89" t="s">
        <v>225</v>
      </c>
      <c r="CB62" s="89" t="s">
        <v>226</v>
      </c>
      <c r="CC62" s="690" t="s">
        <v>1872</v>
      </c>
      <c r="CD62" s="688" t="s">
        <v>1873</v>
      </c>
      <c r="CE62" s="689" t="s">
        <v>1874</v>
      </c>
      <c r="CF62" s="689" t="s">
        <v>1875</v>
      </c>
      <c r="CG62" s="690"/>
      <c r="CH62" s="690"/>
      <c r="CI62" s="690"/>
      <c r="CJ62" s="690"/>
      <c r="CK62" s="90" t="s">
        <v>1980</v>
      </c>
      <c r="CL62" s="90" t="s">
        <v>1981</v>
      </c>
      <c r="CM62" s="90" t="s">
        <v>1982</v>
      </c>
      <c r="CN62" s="162" t="s">
        <v>1983</v>
      </c>
      <c r="CO62" s="691"/>
      <c r="CP62" s="691"/>
      <c r="CQ62" s="691"/>
      <c r="CR62" s="691"/>
      <c r="CS62" s="691"/>
      <c r="CT62" s="690"/>
      <c r="CU62" s="690"/>
      <c r="CV62" s="690"/>
      <c r="CW62" s="690"/>
      <c r="CX62" s="489" t="s">
        <v>1984</v>
      </c>
      <c r="CY62" s="489" t="s">
        <v>1985</v>
      </c>
      <c r="CZ62" s="489"/>
      <c r="DA62" s="489" t="s">
        <v>1986</v>
      </c>
      <c r="DB62" s="567" t="s">
        <v>1883</v>
      </c>
      <c r="DC62" s="664"/>
      <c r="DD62" s="664"/>
      <c r="DE62" s="728"/>
      <c r="DF62" s="544"/>
      <c r="DG62" s="544"/>
      <c r="DH62" s="544"/>
      <c r="DI62" s="544"/>
      <c r="DJ62" s="544"/>
      <c r="DK62" s="544"/>
      <c r="DL62" s="544"/>
      <c r="DM62" s="544"/>
      <c r="DN62" s="544"/>
      <c r="DO62" s="544"/>
      <c r="DP62" s="544"/>
    </row>
    <row r="63" spans="1:120">
      <c r="A63" s="665">
        <v>60</v>
      </c>
      <c r="B63" s="665"/>
      <c r="C63" s="665" t="s">
        <v>1992</v>
      </c>
      <c r="D63" s="692">
        <v>7012</v>
      </c>
      <c r="E63" s="668" t="s">
        <v>1854</v>
      </c>
      <c r="F63" s="692" t="s">
        <v>1975</v>
      </c>
      <c r="G63" s="692" t="s">
        <v>1974</v>
      </c>
      <c r="H63" s="692" t="s">
        <v>1977</v>
      </c>
      <c r="I63" s="692" t="s">
        <v>1976</v>
      </c>
      <c r="J63" s="670" t="s">
        <v>1978</v>
      </c>
      <c r="K63" s="670"/>
      <c r="L63" s="670" t="s">
        <v>1979</v>
      </c>
      <c r="M63" s="670"/>
      <c r="N63" s="670" t="s">
        <v>1861</v>
      </c>
      <c r="O63" s="672">
        <v>110139</v>
      </c>
      <c r="P63" s="673">
        <v>194</v>
      </c>
      <c r="Q63" s="673">
        <v>23</v>
      </c>
      <c r="R63" s="674">
        <v>28.5</v>
      </c>
      <c r="S63" s="673">
        <v>16</v>
      </c>
      <c r="T63" s="673"/>
      <c r="U63" s="673"/>
      <c r="V63" s="673"/>
      <c r="W63" s="673"/>
      <c r="X63" s="673"/>
      <c r="Y63" s="673"/>
      <c r="Z63" s="673"/>
      <c r="AA63" s="673"/>
      <c r="AB63" s="673"/>
      <c r="AC63" s="673"/>
      <c r="AD63" s="673"/>
      <c r="AE63" s="673"/>
      <c r="AF63" s="673"/>
      <c r="AG63" s="673"/>
      <c r="AH63" s="673"/>
      <c r="AI63" s="673"/>
      <c r="AJ63" s="673"/>
      <c r="AK63" s="673"/>
      <c r="AL63" s="673"/>
      <c r="AM63" s="673"/>
      <c r="AN63" s="673"/>
      <c r="AO63" s="673"/>
      <c r="AP63" s="675">
        <v>25</v>
      </c>
      <c r="AQ63" s="675" t="s">
        <v>1862</v>
      </c>
      <c r="AR63" s="676">
        <v>0.67800000000000005</v>
      </c>
      <c r="AS63" s="676" t="s">
        <v>1863</v>
      </c>
      <c r="AT63" s="677" t="s">
        <v>1864</v>
      </c>
      <c r="AU63" s="677"/>
      <c r="AV63" s="677"/>
      <c r="AW63" s="41" t="s">
        <v>215</v>
      </c>
      <c r="AX63" s="679" t="s">
        <v>216</v>
      </c>
      <c r="AY63" s="679" t="s">
        <v>217</v>
      </c>
      <c r="AZ63" s="679" t="s">
        <v>218</v>
      </c>
      <c r="BA63" s="86" t="s">
        <v>210</v>
      </c>
      <c r="BB63" s="86" t="s">
        <v>211</v>
      </c>
      <c r="BC63" s="86" t="s">
        <v>212</v>
      </c>
      <c r="BD63" s="86" t="s">
        <v>213</v>
      </c>
      <c r="BE63" s="680" t="s">
        <v>1854</v>
      </c>
      <c r="BF63" s="681" t="s">
        <v>1865</v>
      </c>
      <c r="BG63" s="681" t="s">
        <v>1866</v>
      </c>
      <c r="BH63" s="681" t="s">
        <v>1867</v>
      </c>
      <c r="BI63" s="19"/>
      <c r="BJ63" s="19"/>
      <c r="BK63" s="19"/>
      <c r="BL63" s="19"/>
      <c r="BM63" s="682" t="s">
        <v>215</v>
      </c>
      <c r="BN63" s="154" t="s">
        <v>216</v>
      </c>
      <c r="BO63" s="154" t="s">
        <v>217</v>
      </c>
      <c r="BP63" s="154" t="s">
        <v>218</v>
      </c>
      <c r="BQ63" s="683" t="s">
        <v>219</v>
      </c>
      <c r="BR63" s="683" t="s">
        <v>220</v>
      </c>
      <c r="BS63" s="49" t="s">
        <v>221</v>
      </c>
      <c r="BT63" s="49" t="s">
        <v>222</v>
      </c>
      <c r="BU63" s="155" t="s">
        <v>215</v>
      </c>
      <c r="BV63" s="154" t="s">
        <v>216</v>
      </c>
      <c r="BW63" s="154" t="s">
        <v>217</v>
      </c>
      <c r="BX63" s="154" t="s">
        <v>218</v>
      </c>
      <c r="BY63" s="270" t="s">
        <v>223</v>
      </c>
      <c r="BZ63" s="89" t="s">
        <v>224</v>
      </c>
      <c r="CA63" s="89" t="s">
        <v>225</v>
      </c>
      <c r="CB63" s="89" t="s">
        <v>226</v>
      </c>
      <c r="CC63" s="690" t="s">
        <v>1872</v>
      </c>
      <c r="CD63" s="688" t="s">
        <v>1873</v>
      </c>
      <c r="CE63" s="689" t="s">
        <v>1874</v>
      </c>
      <c r="CF63" s="689" t="s">
        <v>1875</v>
      </c>
      <c r="CG63" s="690"/>
      <c r="CH63" s="690"/>
      <c r="CI63" s="690"/>
      <c r="CJ63" s="690"/>
      <c r="CK63" s="90" t="s">
        <v>1980</v>
      </c>
      <c r="CL63" s="90" t="s">
        <v>1981</v>
      </c>
      <c r="CM63" s="90" t="s">
        <v>1982</v>
      </c>
      <c r="CN63" s="162" t="s">
        <v>1983</v>
      </c>
      <c r="CO63" s="691"/>
      <c r="CP63" s="691"/>
      <c r="CQ63" s="691"/>
      <c r="CR63" s="691"/>
      <c r="CS63" s="691"/>
      <c r="CT63" s="690"/>
      <c r="CU63" s="690"/>
      <c r="CV63" s="690"/>
      <c r="CW63" s="690"/>
      <c r="CX63" s="489" t="s">
        <v>1984</v>
      </c>
      <c r="CY63" s="489" t="s">
        <v>1985</v>
      </c>
      <c r="CZ63" s="489"/>
      <c r="DA63" s="489" t="s">
        <v>1986</v>
      </c>
      <c r="DB63" s="567" t="s">
        <v>1883</v>
      </c>
      <c r="DC63" s="664"/>
      <c r="DD63" s="664"/>
      <c r="DE63" s="728"/>
      <c r="DF63" s="544"/>
      <c r="DG63" s="544"/>
      <c r="DH63" s="544"/>
      <c r="DI63" s="544"/>
      <c r="DJ63" s="544"/>
      <c r="DK63" s="544"/>
      <c r="DL63" s="544"/>
      <c r="DM63" s="544"/>
      <c r="DN63" s="544"/>
      <c r="DO63" s="544"/>
      <c r="DP63" s="544"/>
    </row>
    <row r="64" spans="1:120">
      <c r="A64" s="665">
        <v>61</v>
      </c>
      <c r="B64" s="665"/>
      <c r="C64" s="665"/>
      <c r="D64" s="692"/>
      <c r="E64" s="649"/>
      <c r="F64" s="692"/>
      <c r="G64" s="692"/>
      <c r="H64" s="692"/>
      <c r="I64" s="692"/>
      <c r="J64" s="670"/>
      <c r="K64" s="670"/>
      <c r="L64" s="670"/>
      <c r="M64" s="670"/>
      <c r="N64" s="670"/>
      <c r="O64" s="672"/>
      <c r="P64" s="673"/>
      <c r="Q64" s="673"/>
      <c r="R64" s="674"/>
      <c r="S64" s="673"/>
      <c r="T64" s="673"/>
      <c r="U64" s="673"/>
      <c r="V64" s="673"/>
      <c r="W64" s="673"/>
      <c r="X64" s="673"/>
      <c r="Y64" s="673"/>
      <c r="Z64" s="673"/>
      <c r="AA64" s="673"/>
      <c r="AB64" s="673"/>
      <c r="AC64" s="673"/>
      <c r="AD64" s="673"/>
      <c r="AE64" s="673"/>
      <c r="AF64" s="673"/>
      <c r="AG64" s="673"/>
      <c r="AH64" s="673"/>
      <c r="AI64" s="673"/>
      <c r="AJ64" s="673"/>
      <c r="AK64" s="673"/>
      <c r="AL64" s="673"/>
      <c r="AM64" s="673"/>
      <c r="AN64" s="673"/>
      <c r="AO64" s="673"/>
      <c r="AP64" s="675"/>
      <c r="AQ64" s="675"/>
      <c r="AR64" s="676"/>
      <c r="AS64" s="676"/>
      <c r="AT64" s="711"/>
      <c r="AU64" s="711"/>
      <c r="AV64" s="711"/>
      <c r="AW64" s="712"/>
      <c r="AX64" s="679"/>
      <c r="AY64" s="679"/>
      <c r="AZ64" s="679"/>
      <c r="BA64" s="712"/>
      <c r="BB64" s="713"/>
      <c r="BC64" s="713"/>
      <c r="BD64" s="713"/>
      <c r="BE64" s="714"/>
      <c r="BF64" s="681"/>
      <c r="BG64" s="681"/>
      <c r="BH64" s="681"/>
      <c r="BI64" s="19"/>
      <c r="BJ64" s="19"/>
      <c r="BK64" s="19"/>
      <c r="BL64" s="19"/>
      <c r="BM64" s="715"/>
      <c r="BN64" s="245"/>
      <c r="BO64" s="245"/>
      <c r="BP64" s="245"/>
      <c r="BQ64" s="716"/>
      <c r="BR64" s="716"/>
      <c r="BS64" s="65"/>
      <c r="BT64" s="65"/>
      <c r="BU64" s="729"/>
      <c r="BV64" s="729"/>
      <c r="BW64" s="729"/>
      <c r="BX64" s="729"/>
      <c r="BY64" s="65"/>
      <c r="BZ64" s="124"/>
      <c r="CA64" s="124"/>
      <c r="CB64" s="124"/>
      <c r="CC64" s="65"/>
      <c r="CD64" s="688"/>
      <c r="CE64" s="689"/>
      <c r="CF64" s="689"/>
      <c r="CG64" s="65"/>
      <c r="CH64" s="65"/>
      <c r="CI64" s="65"/>
      <c r="CJ64" s="65"/>
      <c r="CK64" s="717"/>
      <c r="CL64" s="717"/>
      <c r="CM64" s="717"/>
      <c r="CN64" s="717"/>
      <c r="CO64" s="691"/>
      <c r="CP64" s="691"/>
      <c r="CQ64" s="691"/>
      <c r="CR64" s="691"/>
      <c r="CS64" s="691"/>
      <c r="CT64" s="65"/>
      <c r="CU64" s="65"/>
      <c r="CV64" s="65"/>
      <c r="CW64" s="65"/>
      <c r="CX64" s="712"/>
      <c r="CY64" s="712"/>
      <c r="CZ64" s="712"/>
      <c r="DA64" s="712"/>
      <c r="DB64" s="718"/>
      <c r="DC64" s="664"/>
      <c r="DD64" s="664"/>
      <c r="DE64" s="702"/>
      <c r="DF64" s="702"/>
      <c r="DG64" s="702"/>
      <c r="DH64" s="702"/>
      <c r="DI64" s="702"/>
      <c r="DJ64" s="702"/>
      <c r="DK64" s="702"/>
      <c r="DL64" s="702"/>
      <c r="DM64" s="702"/>
      <c r="DN64" s="702"/>
      <c r="DO64" s="702"/>
      <c r="DP64" s="702"/>
    </row>
    <row r="65" spans="1:120">
      <c r="A65" s="665">
        <v>62</v>
      </c>
      <c r="B65" s="665"/>
      <c r="C65" s="703" t="s">
        <v>1993</v>
      </c>
      <c r="D65" s="692">
        <v>7013</v>
      </c>
      <c r="E65" s="668" t="s">
        <v>1854</v>
      </c>
      <c r="F65" s="692" t="s">
        <v>1995</v>
      </c>
      <c r="G65" s="692" t="s">
        <v>1994</v>
      </c>
      <c r="H65" s="692" t="s">
        <v>1997</v>
      </c>
      <c r="I65" s="692" t="s">
        <v>1996</v>
      </c>
      <c r="J65" s="670" t="s">
        <v>1998</v>
      </c>
      <c r="K65" s="670"/>
      <c r="L65" s="670" t="s">
        <v>1979</v>
      </c>
      <c r="M65" s="670"/>
      <c r="N65" s="670" t="s">
        <v>1861</v>
      </c>
      <c r="O65" s="672">
        <v>110141</v>
      </c>
      <c r="P65" s="674">
        <v>37.5</v>
      </c>
      <c r="Q65" s="673">
        <v>8</v>
      </c>
      <c r="R65" s="674">
        <v>9.5</v>
      </c>
      <c r="S65" s="673">
        <v>5</v>
      </c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3"/>
      <c r="AI65" s="673"/>
      <c r="AJ65" s="673"/>
      <c r="AK65" s="673"/>
      <c r="AL65" s="673"/>
      <c r="AM65" s="673"/>
      <c r="AN65" s="673"/>
      <c r="AO65" s="673"/>
      <c r="AP65" s="675">
        <v>25</v>
      </c>
      <c r="AQ65" s="675" t="s">
        <v>1862</v>
      </c>
      <c r="AR65" s="676">
        <v>1.6E-2</v>
      </c>
      <c r="AS65" s="676" t="s">
        <v>1863</v>
      </c>
      <c r="AT65" s="677" t="s">
        <v>1864</v>
      </c>
      <c r="AU65" s="677"/>
      <c r="AV65" s="677"/>
      <c r="AW65" s="41" t="s">
        <v>215</v>
      </c>
      <c r="AX65" s="679" t="s">
        <v>216</v>
      </c>
      <c r="AY65" s="679" t="s">
        <v>217</v>
      </c>
      <c r="AZ65" s="679" t="s">
        <v>218</v>
      </c>
      <c r="BA65" s="86" t="s">
        <v>210</v>
      </c>
      <c r="BB65" s="86" t="s">
        <v>211</v>
      </c>
      <c r="BC65" s="86" t="s">
        <v>212</v>
      </c>
      <c r="BD65" s="86" t="s">
        <v>213</v>
      </c>
      <c r="BE65" s="680" t="s">
        <v>1854</v>
      </c>
      <c r="BF65" s="681" t="s">
        <v>1865</v>
      </c>
      <c r="BG65" s="681" t="s">
        <v>1866</v>
      </c>
      <c r="BH65" s="681" t="s">
        <v>1867</v>
      </c>
      <c r="BI65" s="19"/>
      <c r="BJ65" s="19"/>
      <c r="BK65" s="19"/>
      <c r="BL65" s="19"/>
      <c r="BM65" s="682" t="s">
        <v>215</v>
      </c>
      <c r="BN65" s="154" t="s">
        <v>216</v>
      </c>
      <c r="BO65" s="154" t="s">
        <v>217</v>
      </c>
      <c r="BP65" s="154" t="s">
        <v>218</v>
      </c>
      <c r="BQ65" s="683" t="s">
        <v>219</v>
      </c>
      <c r="BR65" s="683" t="s">
        <v>220</v>
      </c>
      <c r="BS65" s="49" t="s">
        <v>221</v>
      </c>
      <c r="BT65" s="49" t="s">
        <v>222</v>
      </c>
      <c r="BU65" s="155" t="s">
        <v>215</v>
      </c>
      <c r="BV65" s="154" t="s">
        <v>216</v>
      </c>
      <c r="BW65" s="154" t="s">
        <v>217</v>
      </c>
      <c r="BX65" s="154" t="s">
        <v>218</v>
      </c>
      <c r="BY65" s="270" t="s">
        <v>223</v>
      </c>
      <c r="BZ65" s="89" t="s">
        <v>224</v>
      </c>
      <c r="CA65" s="89" t="s">
        <v>225</v>
      </c>
      <c r="CB65" s="89" t="s">
        <v>226</v>
      </c>
      <c r="CC65" s="690" t="s">
        <v>1872</v>
      </c>
      <c r="CD65" s="688" t="s">
        <v>1873</v>
      </c>
      <c r="CE65" s="689" t="s">
        <v>1874</v>
      </c>
      <c r="CF65" s="689" t="s">
        <v>1875</v>
      </c>
      <c r="CG65" s="690"/>
      <c r="CH65" s="690"/>
      <c r="CI65" s="690"/>
      <c r="CJ65" s="690"/>
      <c r="CK65" s="90" t="s">
        <v>1999</v>
      </c>
      <c r="CL65" s="90" t="s">
        <v>2000</v>
      </c>
      <c r="CM65" s="90" t="s">
        <v>2001</v>
      </c>
      <c r="CN65" s="162" t="s">
        <v>2002</v>
      </c>
      <c r="CO65" s="691"/>
      <c r="CP65" s="691"/>
      <c r="CQ65" s="691"/>
      <c r="CR65" s="691"/>
      <c r="CS65" s="691"/>
      <c r="CT65" s="690"/>
      <c r="CU65" s="690"/>
      <c r="CV65" s="690"/>
      <c r="CW65" s="690"/>
      <c r="CX65" s="489" t="s">
        <v>2003</v>
      </c>
      <c r="CY65" s="489" t="s">
        <v>1985</v>
      </c>
      <c r="CZ65" s="489"/>
      <c r="DA65" s="489" t="s">
        <v>1986</v>
      </c>
      <c r="DB65" s="567" t="s">
        <v>1883</v>
      </c>
      <c r="DC65" s="664"/>
      <c r="DD65" s="664"/>
      <c r="DE65" s="726"/>
      <c r="DF65" s="544"/>
      <c r="DG65" s="544"/>
      <c r="DH65" s="544"/>
      <c r="DI65" s="544"/>
      <c r="DJ65" s="544"/>
      <c r="DK65" s="544"/>
      <c r="DL65" s="544"/>
      <c r="DM65" s="544"/>
      <c r="DN65" s="544"/>
      <c r="DO65" s="544"/>
      <c r="DP65" s="544"/>
    </row>
    <row r="66" spans="1:120">
      <c r="A66" s="665">
        <v>63</v>
      </c>
      <c r="B66" s="665"/>
      <c r="C66" s="727" t="s">
        <v>2004</v>
      </c>
      <c r="D66" s="692">
        <v>7013</v>
      </c>
      <c r="E66" s="668" t="s">
        <v>1854</v>
      </c>
      <c r="F66" s="692" t="s">
        <v>1995</v>
      </c>
      <c r="G66" s="692" t="s">
        <v>1994</v>
      </c>
      <c r="H66" s="692" t="s">
        <v>1997</v>
      </c>
      <c r="I66" s="692" t="s">
        <v>1996</v>
      </c>
      <c r="J66" s="670" t="s">
        <v>1998</v>
      </c>
      <c r="K66" s="670"/>
      <c r="L66" s="670" t="s">
        <v>1979</v>
      </c>
      <c r="M66" s="670"/>
      <c r="N66" s="670" t="s">
        <v>1861</v>
      </c>
      <c r="O66" s="672">
        <v>100473</v>
      </c>
      <c r="P66" s="674">
        <v>57</v>
      </c>
      <c r="Q66" s="673">
        <v>10</v>
      </c>
      <c r="R66" s="673">
        <v>12</v>
      </c>
      <c r="S66" s="673">
        <v>6</v>
      </c>
      <c r="T66" s="673"/>
      <c r="U66" s="673"/>
      <c r="V66" s="673"/>
      <c r="W66" s="673"/>
      <c r="X66" s="673"/>
      <c r="Y66" s="673"/>
      <c r="Z66" s="673"/>
      <c r="AA66" s="673"/>
      <c r="AB66" s="673"/>
      <c r="AC66" s="673"/>
      <c r="AD66" s="673"/>
      <c r="AE66" s="673"/>
      <c r="AF66" s="673"/>
      <c r="AG66" s="673"/>
      <c r="AH66" s="673"/>
      <c r="AI66" s="673"/>
      <c r="AJ66" s="673"/>
      <c r="AK66" s="673"/>
      <c r="AL66" s="673"/>
      <c r="AM66" s="673"/>
      <c r="AN66" s="673"/>
      <c r="AO66" s="673"/>
      <c r="AP66" s="675">
        <v>25</v>
      </c>
      <c r="AQ66" s="675" t="s">
        <v>1862</v>
      </c>
      <c r="AR66" s="676">
        <v>3.5999999999999997E-2</v>
      </c>
      <c r="AS66" s="676" t="s">
        <v>1863</v>
      </c>
      <c r="AT66" s="677" t="s">
        <v>1864</v>
      </c>
      <c r="AU66" s="677"/>
      <c r="AV66" s="677"/>
      <c r="AW66" s="41" t="s">
        <v>215</v>
      </c>
      <c r="AX66" s="679" t="s">
        <v>216</v>
      </c>
      <c r="AY66" s="679" t="s">
        <v>217</v>
      </c>
      <c r="AZ66" s="679" t="s">
        <v>218</v>
      </c>
      <c r="BA66" s="86" t="s">
        <v>210</v>
      </c>
      <c r="BB66" s="86" t="s">
        <v>211</v>
      </c>
      <c r="BC66" s="86" t="s">
        <v>212</v>
      </c>
      <c r="BD66" s="86" t="s">
        <v>213</v>
      </c>
      <c r="BE66" s="680" t="s">
        <v>1854</v>
      </c>
      <c r="BF66" s="681" t="s">
        <v>1865</v>
      </c>
      <c r="BG66" s="681" t="s">
        <v>1866</v>
      </c>
      <c r="BH66" s="681" t="s">
        <v>1867</v>
      </c>
      <c r="BI66" s="19"/>
      <c r="BJ66" s="19"/>
      <c r="BK66" s="19"/>
      <c r="BL66" s="19"/>
      <c r="BM66" s="682" t="s">
        <v>215</v>
      </c>
      <c r="BN66" s="154" t="s">
        <v>216</v>
      </c>
      <c r="BO66" s="154" t="s">
        <v>217</v>
      </c>
      <c r="BP66" s="154" t="s">
        <v>218</v>
      </c>
      <c r="BQ66" s="683" t="s">
        <v>219</v>
      </c>
      <c r="BR66" s="683" t="s">
        <v>220</v>
      </c>
      <c r="BS66" s="49" t="s">
        <v>221</v>
      </c>
      <c r="BT66" s="49" t="s">
        <v>222</v>
      </c>
      <c r="BU66" s="155" t="s">
        <v>215</v>
      </c>
      <c r="BV66" s="154" t="s">
        <v>216</v>
      </c>
      <c r="BW66" s="154" t="s">
        <v>217</v>
      </c>
      <c r="BX66" s="154" t="s">
        <v>218</v>
      </c>
      <c r="BY66" s="270" t="s">
        <v>223</v>
      </c>
      <c r="BZ66" s="89" t="s">
        <v>224</v>
      </c>
      <c r="CA66" s="89" t="s">
        <v>225</v>
      </c>
      <c r="CB66" s="89" t="s">
        <v>226</v>
      </c>
      <c r="CC66" s="690" t="s">
        <v>1872</v>
      </c>
      <c r="CD66" s="688" t="s">
        <v>1873</v>
      </c>
      <c r="CE66" s="689" t="s">
        <v>1874</v>
      </c>
      <c r="CF66" s="689" t="s">
        <v>1875</v>
      </c>
      <c r="CG66" s="690"/>
      <c r="CH66" s="690"/>
      <c r="CI66" s="690"/>
      <c r="CJ66" s="690"/>
      <c r="CK66" s="90" t="s">
        <v>1999</v>
      </c>
      <c r="CL66" s="90" t="s">
        <v>2000</v>
      </c>
      <c r="CM66" s="90" t="s">
        <v>2001</v>
      </c>
      <c r="CN66" s="162" t="s">
        <v>2002</v>
      </c>
      <c r="CO66" s="691"/>
      <c r="CP66" s="691"/>
      <c r="CQ66" s="691"/>
      <c r="CR66" s="691"/>
      <c r="CS66" s="691"/>
      <c r="CT66" s="690"/>
      <c r="CU66" s="690"/>
      <c r="CV66" s="690"/>
      <c r="CW66" s="690"/>
      <c r="CX66" s="489" t="s">
        <v>2003</v>
      </c>
      <c r="CY66" s="730" t="s">
        <v>2005</v>
      </c>
      <c r="CZ66" s="730"/>
      <c r="DA66" s="730" t="s">
        <v>2006</v>
      </c>
      <c r="DB66" s="567" t="s">
        <v>1883</v>
      </c>
      <c r="DC66" s="664"/>
      <c r="DD66" s="664"/>
      <c r="DE66" s="728"/>
      <c r="DF66" s="544"/>
      <c r="DG66" s="544"/>
      <c r="DH66" s="544"/>
      <c r="DI66" s="544"/>
      <c r="DJ66" s="544"/>
      <c r="DK66" s="544"/>
      <c r="DL66" s="544"/>
      <c r="DM66" s="544"/>
      <c r="DN66" s="544"/>
      <c r="DO66" s="544"/>
      <c r="DP66" s="544"/>
    </row>
    <row r="67" spans="1:120">
      <c r="A67" s="665">
        <v>64</v>
      </c>
      <c r="B67" s="665"/>
      <c r="C67" s="665" t="s">
        <v>2007</v>
      </c>
      <c r="D67" s="692">
        <v>7013</v>
      </c>
      <c r="E67" s="668" t="s">
        <v>1854</v>
      </c>
      <c r="F67" s="692" t="s">
        <v>1995</v>
      </c>
      <c r="G67" s="692" t="s">
        <v>1994</v>
      </c>
      <c r="H67" s="692" t="s">
        <v>1997</v>
      </c>
      <c r="I67" s="692" t="s">
        <v>1996</v>
      </c>
      <c r="J67" s="670" t="s">
        <v>1998</v>
      </c>
      <c r="K67" s="670"/>
      <c r="L67" s="670" t="s">
        <v>1979</v>
      </c>
      <c r="M67" s="670"/>
      <c r="N67" s="670" t="s">
        <v>1861</v>
      </c>
      <c r="O67" s="672">
        <v>100474</v>
      </c>
      <c r="P67" s="674">
        <v>78.5</v>
      </c>
      <c r="Q67" s="673">
        <v>13</v>
      </c>
      <c r="R67" s="674">
        <v>15.5</v>
      </c>
      <c r="S67" s="673">
        <v>8</v>
      </c>
      <c r="T67" s="673"/>
      <c r="U67" s="673"/>
      <c r="V67" s="673"/>
      <c r="W67" s="673"/>
      <c r="X67" s="673"/>
      <c r="Y67" s="673"/>
      <c r="Z67" s="673"/>
      <c r="AA67" s="673"/>
      <c r="AB67" s="673"/>
      <c r="AC67" s="673"/>
      <c r="AD67" s="673"/>
      <c r="AE67" s="673"/>
      <c r="AF67" s="673"/>
      <c r="AG67" s="673"/>
      <c r="AH67" s="673"/>
      <c r="AI67" s="673"/>
      <c r="AJ67" s="673"/>
      <c r="AK67" s="673"/>
      <c r="AL67" s="673"/>
      <c r="AM67" s="673"/>
      <c r="AN67" s="673"/>
      <c r="AO67" s="673"/>
      <c r="AP67" s="675">
        <v>25</v>
      </c>
      <c r="AQ67" s="675" t="s">
        <v>1862</v>
      </c>
      <c r="AR67" s="676">
        <v>8.3000000000000004E-2</v>
      </c>
      <c r="AS67" s="676" t="s">
        <v>1863</v>
      </c>
      <c r="AT67" s="677" t="s">
        <v>1864</v>
      </c>
      <c r="AU67" s="677"/>
      <c r="AV67" s="677"/>
      <c r="AW67" s="41" t="s">
        <v>215</v>
      </c>
      <c r="AX67" s="679" t="s">
        <v>216</v>
      </c>
      <c r="AY67" s="679" t="s">
        <v>217</v>
      </c>
      <c r="AZ67" s="679" t="s">
        <v>218</v>
      </c>
      <c r="BA67" s="86" t="s">
        <v>210</v>
      </c>
      <c r="BB67" s="86" t="s">
        <v>211</v>
      </c>
      <c r="BC67" s="86" t="s">
        <v>212</v>
      </c>
      <c r="BD67" s="86" t="s">
        <v>213</v>
      </c>
      <c r="BE67" s="680" t="s">
        <v>1854</v>
      </c>
      <c r="BF67" s="681" t="s">
        <v>1865</v>
      </c>
      <c r="BG67" s="681" t="s">
        <v>1866</v>
      </c>
      <c r="BH67" s="681" t="s">
        <v>1867</v>
      </c>
      <c r="BI67" s="19"/>
      <c r="BJ67" s="19"/>
      <c r="BK67" s="19"/>
      <c r="BL67" s="19"/>
      <c r="BM67" s="682" t="s">
        <v>215</v>
      </c>
      <c r="BN67" s="154" t="s">
        <v>216</v>
      </c>
      <c r="BO67" s="154" t="s">
        <v>217</v>
      </c>
      <c r="BP67" s="154" t="s">
        <v>218</v>
      </c>
      <c r="BQ67" s="683" t="s">
        <v>219</v>
      </c>
      <c r="BR67" s="683" t="s">
        <v>220</v>
      </c>
      <c r="BS67" s="49" t="s">
        <v>221</v>
      </c>
      <c r="BT67" s="49" t="s">
        <v>222</v>
      </c>
      <c r="BU67" s="155" t="s">
        <v>215</v>
      </c>
      <c r="BV67" s="154" t="s">
        <v>216</v>
      </c>
      <c r="BW67" s="154" t="s">
        <v>217</v>
      </c>
      <c r="BX67" s="154" t="s">
        <v>218</v>
      </c>
      <c r="BY67" s="270" t="s">
        <v>223</v>
      </c>
      <c r="BZ67" s="89" t="s">
        <v>224</v>
      </c>
      <c r="CA67" s="89" t="s">
        <v>225</v>
      </c>
      <c r="CB67" s="89" t="s">
        <v>226</v>
      </c>
      <c r="CC67" s="690" t="s">
        <v>1872</v>
      </c>
      <c r="CD67" s="688" t="s">
        <v>1873</v>
      </c>
      <c r="CE67" s="689" t="s">
        <v>1874</v>
      </c>
      <c r="CF67" s="689" t="s">
        <v>1875</v>
      </c>
      <c r="CG67" s="690"/>
      <c r="CH67" s="690"/>
      <c r="CI67" s="690"/>
      <c r="CJ67" s="690"/>
      <c r="CK67" s="90" t="s">
        <v>1999</v>
      </c>
      <c r="CL67" s="90" t="s">
        <v>2000</v>
      </c>
      <c r="CM67" s="90" t="s">
        <v>2001</v>
      </c>
      <c r="CN67" s="162" t="s">
        <v>2002</v>
      </c>
      <c r="CO67" s="691"/>
      <c r="CP67" s="691"/>
      <c r="CQ67" s="691"/>
      <c r="CR67" s="691"/>
      <c r="CS67" s="691"/>
      <c r="CT67" s="690"/>
      <c r="CU67" s="690"/>
      <c r="CV67" s="690"/>
      <c r="CW67" s="690"/>
      <c r="CX67" s="489" t="s">
        <v>2003</v>
      </c>
      <c r="CY67" s="730" t="s">
        <v>2005</v>
      </c>
      <c r="CZ67" s="730"/>
      <c r="DA67" s="730" t="s">
        <v>2006</v>
      </c>
      <c r="DB67" s="567" t="s">
        <v>1883</v>
      </c>
      <c r="DC67" s="664"/>
      <c r="DD67" s="664"/>
      <c r="DE67" s="726"/>
      <c r="DF67" s="544"/>
      <c r="DG67" s="544"/>
      <c r="DH67" s="544"/>
      <c r="DI67" s="544"/>
      <c r="DJ67" s="544"/>
      <c r="DK67" s="544"/>
      <c r="DL67" s="544"/>
      <c r="DM67" s="544"/>
      <c r="DN67" s="544"/>
      <c r="DO67" s="544"/>
      <c r="DP67" s="544"/>
    </row>
    <row r="68" spans="1:120">
      <c r="A68" s="665">
        <v>65</v>
      </c>
      <c r="B68" s="665"/>
      <c r="C68" s="665" t="s">
        <v>2008</v>
      </c>
      <c r="D68" s="692">
        <v>7013</v>
      </c>
      <c r="E68" s="668" t="s">
        <v>1854</v>
      </c>
      <c r="F68" s="692" t="s">
        <v>1995</v>
      </c>
      <c r="G68" s="692" t="s">
        <v>1994</v>
      </c>
      <c r="H68" s="692" t="s">
        <v>1997</v>
      </c>
      <c r="I68" s="692" t="s">
        <v>1996</v>
      </c>
      <c r="J68" s="670" t="s">
        <v>1998</v>
      </c>
      <c r="K68" s="670"/>
      <c r="L68" s="670" t="s">
        <v>1979</v>
      </c>
      <c r="M68" s="670"/>
      <c r="N68" s="670" t="s">
        <v>1861</v>
      </c>
      <c r="O68" s="672">
        <v>100475</v>
      </c>
      <c r="P68" s="674">
        <v>96</v>
      </c>
      <c r="Q68" s="673">
        <v>16</v>
      </c>
      <c r="R68" s="673">
        <v>20</v>
      </c>
      <c r="S68" s="673">
        <v>10</v>
      </c>
      <c r="T68" s="673"/>
      <c r="U68" s="673"/>
      <c r="V68" s="673"/>
      <c r="W68" s="673"/>
      <c r="X68" s="673"/>
      <c r="Y68" s="673"/>
      <c r="Z68" s="673"/>
      <c r="AA68" s="673"/>
      <c r="AB68" s="673"/>
      <c r="AC68" s="673"/>
      <c r="AD68" s="673"/>
      <c r="AE68" s="673"/>
      <c r="AF68" s="673"/>
      <c r="AG68" s="673"/>
      <c r="AH68" s="673"/>
      <c r="AI68" s="673"/>
      <c r="AJ68" s="673"/>
      <c r="AK68" s="673"/>
      <c r="AL68" s="673"/>
      <c r="AM68" s="673"/>
      <c r="AN68" s="673"/>
      <c r="AO68" s="673"/>
      <c r="AP68" s="675">
        <v>25</v>
      </c>
      <c r="AQ68" s="675" t="s">
        <v>1862</v>
      </c>
      <c r="AR68" s="676">
        <v>0.16400000000000001</v>
      </c>
      <c r="AS68" s="676" t="s">
        <v>1863</v>
      </c>
      <c r="AT68" s="677" t="s">
        <v>1864</v>
      </c>
      <c r="AU68" s="677"/>
      <c r="AV68" s="677"/>
      <c r="AW68" s="41" t="s">
        <v>215</v>
      </c>
      <c r="AX68" s="679" t="s">
        <v>216</v>
      </c>
      <c r="AY68" s="679" t="s">
        <v>217</v>
      </c>
      <c r="AZ68" s="679" t="s">
        <v>218</v>
      </c>
      <c r="BA68" s="86" t="s">
        <v>210</v>
      </c>
      <c r="BB68" s="86" t="s">
        <v>211</v>
      </c>
      <c r="BC68" s="86" t="s">
        <v>212</v>
      </c>
      <c r="BD68" s="86" t="s">
        <v>213</v>
      </c>
      <c r="BE68" s="680" t="s">
        <v>1854</v>
      </c>
      <c r="BF68" s="681" t="s">
        <v>1865</v>
      </c>
      <c r="BG68" s="681" t="s">
        <v>1866</v>
      </c>
      <c r="BH68" s="681" t="s">
        <v>1867</v>
      </c>
      <c r="BI68" s="19"/>
      <c r="BJ68" s="19"/>
      <c r="BK68" s="19"/>
      <c r="BL68" s="19"/>
      <c r="BM68" s="682" t="s">
        <v>215</v>
      </c>
      <c r="BN68" s="154" t="s">
        <v>216</v>
      </c>
      <c r="BO68" s="154" t="s">
        <v>217</v>
      </c>
      <c r="BP68" s="154" t="s">
        <v>218</v>
      </c>
      <c r="BQ68" s="683" t="s">
        <v>219</v>
      </c>
      <c r="BR68" s="683" t="s">
        <v>220</v>
      </c>
      <c r="BS68" s="49" t="s">
        <v>221</v>
      </c>
      <c r="BT68" s="49" t="s">
        <v>222</v>
      </c>
      <c r="BU68" s="155" t="s">
        <v>215</v>
      </c>
      <c r="BV68" s="154" t="s">
        <v>216</v>
      </c>
      <c r="BW68" s="154" t="s">
        <v>217</v>
      </c>
      <c r="BX68" s="154" t="s">
        <v>218</v>
      </c>
      <c r="BY68" s="270" t="s">
        <v>223</v>
      </c>
      <c r="BZ68" s="89" t="s">
        <v>224</v>
      </c>
      <c r="CA68" s="89" t="s">
        <v>225</v>
      </c>
      <c r="CB68" s="89" t="s">
        <v>226</v>
      </c>
      <c r="CC68" s="690" t="s">
        <v>1872</v>
      </c>
      <c r="CD68" s="688" t="s">
        <v>1873</v>
      </c>
      <c r="CE68" s="689" t="s">
        <v>1874</v>
      </c>
      <c r="CF68" s="689" t="s">
        <v>1875</v>
      </c>
      <c r="CG68" s="690"/>
      <c r="CH68" s="690"/>
      <c r="CI68" s="690"/>
      <c r="CJ68" s="690"/>
      <c r="CK68" s="90" t="s">
        <v>1999</v>
      </c>
      <c r="CL68" s="90" t="s">
        <v>2000</v>
      </c>
      <c r="CM68" s="90" t="s">
        <v>2001</v>
      </c>
      <c r="CN68" s="162" t="s">
        <v>2002</v>
      </c>
      <c r="CO68" s="691"/>
      <c r="CP68" s="691"/>
      <c r="CQ68" s="691"/>
      <c r="CR68" s="691"/>
      <c r="CS68" s="691"/>
      <c r="CT68" s="690"/>
      <c r="CU68" s="690"/>
      <c r="CV68" s="690"/>
      <c r="CW68" s="690"/>
      <c r="CX68" s="489" t="s">
        <v>2003</v>
      </c>
      <c r="CY68" s="730" t="s">
        <v>2005</v>
      </c>
      <c r="CZ68" s="730"/>
      <c r="DA68" s="730" t="s">
        <v>2006</v>
      </c>
      <c r="DB68" s="567" t="s">
        <v>1883</v>
      </c>
      <c r="DC68" s="664"/>
      <c r="DD68" s="664"/>
      <c r="DE68" s="726"/>
      <c r="DF68" s="702"/>
      <c r="DG68" s="544"/>
      <c r="DH68" s="702"/>
      <c r="DI68" s="544"/>
      <c r="DJ68" s="544"/>
      <c r="DK68" s="544"/>
      <c r="DL68" s="544"/>
      <c r="DM68" s="544"/>
      <c r="DN68" s="544"/>
      <c r="DO68" s="544"/>
      <c r="DP68" s="544"/>
    </row>
    <row r="69" spans="1:120">
      <c r="A69" s="665">
        <v>66</v>
      </c>
      <c r="B69" s="665"/>
      <c r="C69" s="665" t="s">
        <v>2009</v>
      </c>
      <c r="D69" s="692">
        <v>7013</v>
      </c>
      <c r="E69" s="668" t="s">
        <v>1854</v>
      </c>
      <c r="F69" s="692" t="s">
        <v>1995</v>
      </c>
      <c r="G69" s="692" t="s">
        <v>1994</v>
      </c>
      <c r="H69" s="692" t="s">
        <v>1997</v>
      </c>
      <c r="I69" s="692" t="s">
        <v>1996</v>
      </c>
      <c r="J69" s="670" t="s">
        <v>1998</v>
      </c>
      <c r="K69" s="670"/>
      <c r="L69" s="670" t="s">
        <v>1979</v>
      </c>
      <c r="M69" s="670"/>
      <c r="N69" s="670" t="s">
        <v>1861</v>
      </c>
      <c r="O69" s="672">
        <v>100476</v>
      </c>
      <c r="P69" s="674">
        <v>116</v>
      </c>
      <c r="Q69" s="673">
        <v>16</v>
      </c>
      <c r="R69" s="673">
        <v>20</v>
      </c>
      <c r="S69" s="673">
        <v>11</v>
      </c>
      <c r="T69" s="673"/>
      <c r="U69" s="673"/>
      <c r="V69" s="673"/>
      <c r="W69" s="673"/>
      <c r="X69" s="673"/>
      <c r="Y69" s="673"/>
      <c r="Z69" s="673"/>
      <c r="AA69" s="673"/>
      <c r="AB69" s="673"/>
      <c r="AC69" s="673"/>
      <c r="AD69" s="673"/>
      <c r="AE69" s="673"/>
      <c r="AF69" s="673"/>
      <c r="AG69" s="673"/>
      <c r="AH69" s="673"/>
      <c r="AI69" s="673"/>
      <c r="AJ69" s="673"/>
      <c r="AK69" s="673"/>
      <c r="AL69" s="673"/>
      <c r="AM69" s="673"/>
      <c r="AN69" s="673"/>
      <c r="AO69" s="673"/>
      <c r="AP69" s="675">
        <v>25</v>
      </c>
      <c r="AQ69" s="675" t="s">
        <v>1862</v>
      </c>
      <c r="AR69" s="676">
        <v>0.20200000000000001</v>
      </c>
      <c r="AS69" s="676" t="s">
        <v>1863</v>
      </c>
      <c r="AT69" s="677" t="s">
        <v>1864</v>
      </c>
      <c r="AU69" s="677"/>
      <c r="AV69" s="677"/>
      <c r="AW69" s="41" t="s">
        <v>215</v>
      </c>
      <c r="AX69" s="679" t="s">
        <v>216</v>
      </c>
      <c r="AY69" s="679" t="s">
        <v>217</v>
      </c>
      <c r="AZ69" s="679" t="s">
        <v>218</v>
      </c>
      <c r="BA69" s="86" t="s">
        <v>210</v>
      </c>
      <c r="BB69" s="86" t="s">
        <v>211</v>
      </c>
      <c r="BC69" s="86" t="s">
        <v>212</v>
      </c>
      <c r="BD69" s="86" t="s">
        <v>213</v>
      </c>
      <c r="BE69" s="680" t="s">
        <v>1854</v>
      </c>
      <c r="BF69" s="681" t="s">
        <v>1865</v>
      </c>
      <c r="BG69" s="681" t="s">
        <v>1866</v>
      </c>
      <c r="BH69" s="681" t="s">
        <v>1867</v>
      </c>
      <c r="BI69" s="19"/>
      <c r="BJ69" s="19"/>
      <c r="BK69" s="19"/>
      <c r="BL69" s="19"/>
      <c r="BM69" s="682" t="s">
        <v>215</v>
      </c>
      <c r="BN69" s="154" t="s">
        <v>216</v>
      </c>
      <c r="BO69" s="154" t="s">
        <v>217</v>
      </c>
      <c r="BP69" s="154" t="s">
        <v>218</v>
      </c>
      <c r="BQ69" s="683" t="s">
        <v>219</v>
      </c>
      <c r="BR69" s="683" t="s">
        <v>220</v>
      </c>
      <c r="BS69" s="49" t="s">
        <v>221</v>
      </c>
      <c r="BT69" s="49" t="s">
        <v>222</v>
      </c>
      <c r="BU69" s="155" t="s">
        <v>215</v>
      </c>
      <c r="BV69" s="154" t="s">
        <v>216</v>
      </c>
      <c r="BW69" s="154" t="s">
        <v>217</v>
      </c>
      <c r="BX69" s="154" t="s">
        <v>218</v>
      </c>
      <c r="BY69" s="270" t="s">
        <v>223</v>
      </c>
      <c r="BZ69" s="89" t="s">
        <v>224</v>
      </c>
      <c r="CA69" s="89" t="s">
        <v>225</v>
      </c>
      <c r="CB69" s="89" t="s">
        <v>226</v>
      </c>
      <c r="CC69" s="690" t="s">
        <v>1872</v>
      </c>
      <c r="CD69" s="688" t="s">
        <v>1873</v>
      </c>
      <c r="CE69" s="689" t="s">
        <v>1874</v>
      </c>
      <c r="CF69" s="689" t="s">
        <v>1875</v>
      </c>
      <c r="CG69" s="690"/>
      <c r="CH69" s="690"/>
      <c r="CI69" s="690"/>
      <c r="CJ69" s="690"/>
      <c r="CK69" s="90" t="s">
        <v>1999</v>
      </c>
      <c r="CL69" s="90" t="s">
        <v>2000</v>
      </c>
      <c r="CM69" s="90" t="s">
        <v>2001</v>
      </c>
      <c r="CN69" s="162" t="s">
        <v>2002</v>
      </c>
      <c r="CO69" s="691"/>
      <c r="CP69" s="691"/>
      <c r="CQ69" s="691"/>
      <c r="CR69" s="691"/>
      <c r="CS69" s="691"/>
      <c r="CT69" s="690"/>
      <c r="CU69" s="690"/>
      <c r="CV69" s="690"/>
      <c r="CW69" s="690"/>
      <c r="CX69" s="489" t="s">
        <v>2003</v>
      </c>
      <c r="CY69" s="730" t="s">
        <v>2005</v>
      </c>
      <c r="CZ69" s="730"/>
      <c r="DA69" s="730" t="s">
        <v>2006</v>
      </c>
      <c r="DB69" s="567" t="s">
        <v>1883</v>
      </c>
      <c r="DC69" s="664"/>
      <c r="DD69" s="664"/>
      <c r="DE69" s="728"/>
      <c r="DF69" s="544"/>
      <c r="DG69" s="544"/>
      <c r="DH69" s="544"/>
      <c r="DI69" s="544"/>
      <c r="DJ69" s="544"/>
      <c r="DK69" s="544"/>
      <c r="DL69" s="544"/>
      <c r="DM69" s="544"/>
      <c r="DN69" s="544"/>
      <c r="DO69" s="544"/>
      <c r="DP69" s="544"/>
    </row>
    <row r="70" spans="1:120">
      <c r="A70" s="665">
        <v>67</v>
      </c>
      <c r="B70" s="665"/>
      <c r="C70" s="665" t="s">
        <v>2010</v>
      </c>
      <c r="D70" s="692">
        <v>7013</v>
      </c>
      <c r="E70" s="668" t="s">
        <v>1854</v>
      </c>
      <c r="F70" s="692" t="s">
        <v>1995</v>
      </c>
      <c r="G70" s="692" t="s">
        <v>1994</v>
      </c>
      <c r="H70" s="692" t="s">
        <v>1997</v>
      </c>
      <c r="I70" s="692" t="s">
        <v>1996</v>
      </c>
      <c r="J70" s="670" t="s">
        <v>1998</v>
      </c>
      <c r="K70" s="670"/>
      <c r="L70" s="670" t="s">
        <v>1979</v>
      </c>
      <c r="M70" s="670"/>
      <c r="N70" s="670" t="s">
        <v>1861</v>
      </c>
      <c r="O70" s="672">
        <v>100478</v>
      </c>
      <c r="P70" s="674">
        <v>147</v>
      </c>
      <c r="Q70" s="673">
        <v>20</v>
      </c>
      <c r="R70" s="673">
        <v>25</v>
      </c>
      <c r="S70" s="673">
        <v>13</v>
      </c>
      <c r="T70" s="673"/>
      <c r="U70" s="673"/>
      <c r="V70" s="673"/>
      <c r="W70" s="673"/>
      <c r="X70" s="673"/>
      <c r="Y70" s="673"/>
      <c r="Z70" s="673"/>
      <c r="AA70" s="673"/>
      <c r="AB70" s="673"/>
      <c r="AC70" s="673"/>
      <c r="AD70" s="673"/>
      <c r="AE70" s="673"/>
      <c r="AF70" s="673"/>
      <c r="AG70" s="673"/>
      <c r="AH70" s="673"/>
      <c r="AI70" s="673"/>
      <c r="AJ70" s="673"/>
      <c r="AK70" s="673"/>
      <c r="AL70" s="673"/>
      <c r="AM70" s="673"/>
      <c r="AN70" s="673"/>
      <c r="AO70" s="673"/>
      <c r="AP70" s="675">
        <v>25</v>
      </c>
      <c r="AQ70" s="675" t="s">
        <v>1862</v>
      </c>
      <c r="AR70" s="676">
        <v>0.40400000000000003</v>
      </c>
      <c r="AS70" s="676" t="s">
        <v>1863</v>
      </c>
      <c r="AT70" s="677" t="s">
        <v>1864</v>
      </c>
      <c r="AU70" s="677"/>
      <c r="AV70" s="677"/>
      <c r="AW70" s="41" t="s">
        <v>215</v>
      </c>
      <c r="AX70" s="679" t="s">
        <v>216</v>
      </c>
      <c r="AY70" s="679" t="s">
        <v>217</v>
      </c>
      <c r="AZ70" s="679" t="s">
        <v>218</v>
      </c>
      <c r="BA70" s="86" t="s">
        <v>210</v>
      </c>
      <c r="BB70" s="86" t="s">
        <v>211</v>
      </c>
      <c r="BC70" s="86" t="s">
        <v>212</v>
      </c>
      <c r="BD70" s="86" t="s">
        <v>213</v>
      </c>
      <c r="BE70" s="680" t="s">
        <v>1854</v>
      </c>
      <c r="BF70" s="681" t="s">
        <v>1865</v>
      </c>
      <c r="BG70" s="681" t="s">
        <v>1866</v>
      </c>
      <c r="BH70" s="681" t="s">
        <v>1867</v>
      </c>
      <c r="BI70" s="19"/>
      <c r="BJ70" s="19"/>
      <c r="BK70" s="19"/>
      <c r="BL70" s="19"/>
      <c r="BM70" s="682" t="s">
        <v>215</v>
      </c>
      <c r="BN70" s="154" t="s">
        <v>216</v>
      </c>
      <c r="BO70" s="154" t="s">
        <v>217</v>
      </c>
      <c r="BP70" s="154" t="s">
        <v>218</v>
      </c>
      <c r="BQ70" s="683" t="s">
        <v>219</v>
      </c>
      <c r="BR70" s="683" t="s">
        <v>220</v>
      </c>
      <c r="BS70" s="49" t="s">
        <v>221</v>
      </c>
      <c r="BT70" s="49" t="s">
        <v>222</v>
      </c>
      <c r="BU70" s="155" t="s">
        <v>215</v>
      </c>
      <c r="BV70" s="154" t="s">
        <v>216</v>
      </c>
      <c r="BW70" s="154" t="s">
        <v>217</v>
      </c>
      <c r="BX70" s="154" t="s">
        <v>218</v>
      </c>
      <c r="BY70" s="270" t="s">
        <v>223</v>
      </c>
      <c r="BZ70" s="89" t="s">
        <v>224</v>
      </c>
      <c r="CA70" s="89" t="s">
        <v>225</v>
      </c>
      <c r="CB70" s="89" t="s">
        <v>226</v>
      </c>
      <c r="CC70" s="690" t="s">
        <v>1872</v>
      </c>
      <c r="CD70" s="688" t="s">
        <v>1873</v>
      </c>
      <c r="CE70" s="689" t="s">
        <v>1874</v>
      </c>
      <c r="CF70" s="689" t="s">
        <v>1875</v>
      </c>
      <c r="CG70" s="690"/>
      <c r="CH70" s="690"/>
      <c r="CI70" s="690"/>
      <c r="CJ70" s="690"/>
      <c r="CK70" s="90" t="s">
        <v>1999</v>
      </c>
      <c r="CL70" s="90" t="s">
        <v>2000</v>
      </c>
      <c r="CM70" s="90" t="s">
        <v>2001</v>
      </c>
      <c r="CN70" s="162" t="s">
        <v>2002</v>
      </c>
      <c r="CO70" s="691"/>
      <c r="CP70" s="691"/>
      <c r="CQ70" s="691"/>
      <c r="CR70" s="691"/>
      <c r="CS70" s="691"/>
      <c r="CT70" s="690"/>
      <c r="CU70" s="690"/>
      <c r="CV70" s="690"/>
      <c r="CW70" s="690"/>
      <c r="CX70" s="489" t="s">
        <v>2003</v>
      </c>
      <c r="CY70" s="730" t="s">
        <v>2005</v>
      </c>
      <c r="CZ70" s="730"/>
      <c r="DA70" s="730" t="s">
        <v>2006</v>
      </c>
      <c r="DB70" s="567" t="s">
        <v>1883</v>
      </c>
      <c r="DC70" s="664"/>
      <c r="DD70" s="664"/>
      <c r="DE70" s="728"/>
      <c r="DF70" s="544"/>
      <c r="DG70" s="544"/>
      <c r="DH70" s="544"/>
      <c r="DI70" s="544"/>
      <c r="DJ70" s="544"/>
      <c r="DK70" s="544"/>
      <c r="DL70" s="544"/>
      <c r="DM70" s="544"/>
      <c r="DN70" s="544"/>
      <c r="DO70" s="544"/>
      <c r="DP70" s="544"/>
    </row>
    <row r="71" spans="1:120">
      <c r="A71" s="665">
        <v>68</v>
      </c>
      <c r="B71" s="665"/>
      <c r="C71" s="665" t="s">
        <v>2011</v>
      </c>
      <c r="D71" s="692">
        <v>7013</v>
      </c>
      <c r="E71" s="668" t="s">
        <v>1854</v>
      </c>
      <c r="F71" s="692" t="s">
        <v>1995</v>
      </c>
      <c r="G71" s="692" t="s">
        <v>1994</v>
      </c>
      <c r="H71" s="692" t="s">
        <v>1997</v>
      </c>
      <c r="I71" s="692" t="s">
        <v>1996</v>
      </c>
      <c r="J71" s="670" t="s">
        <v>1998</v>
      </c>
      <c r="K71" s="670"/>
      <c r="L71" s="670" t="s">
        <v>1979</v>
      </c>
      <c r="M71" s="670"/>
      <c r="N71" s="670" t="s">
        <v>1861</v>
      </c>
      <c r="O71" s="672">
        <v>100479</v>
      </c>
      <c r="P71" s="674">
        <v>175</v>
      </c>
      <c r="Q71" s="673">
        <v>20</v>
      </c>
      <c r="R71" s="673">
        <v>25</v>
      </c>
      <c r="S71" s="673">
        <v>14</v>
      </c>
      <c r="T71" s="673"/>
      <c r="U71" s="673"/>
      <c r="V71" s="673"/>
      <c r="W71" s="673"/>
      <c r="X71" s="673"/>
      <c r="Y71" s="673"/>
      <c r="Z71" s="673"/>
      <c r="AA71" s="673"/>
      <c r="AB71" s="673"/>
      <c r="AC71" s="673"/>
      <c r="AD71" s="673"/>
      <c r="AE71" s="673"/>
      <c r="AF71" s="673"/>
      <c r="AG71" s="673"/>
      <c r="AH71" s="673"/>
      <c r="AI71" s="673"/>
      <c r="AJ71" s="673"/>
      <c r="AK71" s="673"/>
      <c r="AL71" s="673"/>
      <c r="AM71" s="673"/>
      <c r="AN71" s="673"/>
      <c r="AO71" s="673"/>
      <c r="AP71" s="675">
        <v>25</v>
      </c>
      <c r="AQ71" s="675" t="s">
        <v>1862</v>
      </c>
      <c r="AR71" s="676">
        <v>0.48499999999999999</v>
      </c>
      <c r="AS71" s="676" t="s">
        <v>1863</v>
      </c>
      <c r="AT71" s="677" t="s">
        <v>1864</v>
      </c>
      <c r="AU71" s="677"/>
      <c r="AV71" s="677"/>
      <c r="AW71" s="41" t="s">
        <v>215</v>
      </c>
      <c r="AX71" s="679" t="s">
        <v>216</v>
      </c>
      <c r="AY71" s="679" t="s">
        <v>217</v>
      </c>
      <c r="AZ71" s="679" t="s">
        <v>218</v>
      </c>
      <c r="BA71" s="86" t="s">
        <v>210</v>
      </c>
      <c r="BB71" s="86" t="s">
        <v>211</v>
      </c>
      <c r="BC71" s="86" t="s">
        <v>212</v>
      </c>
      <c r="BD71" s="86" t="s">
        <v>213</v>
      </c>
      <c r="BE71" s="680" t="s">
        <v>1854</v>
      </c>
      <c r="BF71" s="681" t="s">
        <v>1865</v>
      </c>
      <c r="BG71" s="681" t="s">
        <v>1866</v>
      </c>
      <c r="BH71" s="681" t="s">
        <v>1867</v>
      </c>
      <c r="BI71" s="19"/>
      <c r="BJ71" s="19"/>
      <c r="BK71" s="19"/>
      <c r="BL71" s="19"/>
      <c r="BM71" s="682" t="s">
        <v>215</v>
      </c>
      <c r="BN71" s="154" t="s">
        <v>216</v>
      </c>
      <c r="BO71" s="154" t="s">
        <v>217</v>
      </c>
      <c r="BP71" s="154" t="s">
        <v>218</v>
      </c>
      <c r="BQ71" s="683" t="s">
        <v>219</v>
      </c>
      <c r="BR71" s="683" t="s">
        <v>220</v>
      </c>
      <c r="BS71" s="49" t="s">
        <v>221</v>
      </c>
      <c r="BT71" s="49" t="s">
        <v>222</v>
      </c>
      <c r="BU71" s="155" t="s">
        <v>215</v>
      </c>
      <c r="BV71" s="154" t="s">
        <v>216</v>
      </c>
      <c r="BW71" s="154" t="s">
        <v>217</v>
      </c>
      <c r="BX71" s="154" t="s">
        <v>218</v>
      </c>
      <c r="BY71" s="270" t="s">
        <v>223</v>
      </c>
      <c r="BZ71" s="89" t="s">
        <v>224</v>
      </c>
      <c r="CA71" s="89" t="s">
        <v>225</v>
      </c>
      <c r="CB71" s="89" t="s">
        <v>226</v>
      </c>
      <c r="CC71" s="690" t="s">
        <v>1872</v>
      </c>
      <c r="CD71" s="688" t="s">
        <v>1873</v>
      </c>
      <c r="CE71" s="689" t="s">
        <v>1874</v>
      </c>
      <c r="CF71" s="689" t="s">
        <v>1875</v>
      </c>
      <c r="CG71" s="690"/>
      <c r="CH71" s="690"/>
      <c r="CI71" s="690"/>
      <c r="CJ71" s="690"/>
      <c r="CK71" s="90" t="s">
        <v>1999</v>
      </c>
      <c r="CL71" s="90" t="s">
        <v>2000</v>
      </c>
      <c r="CM71" s="90" t="s">
        <v>2001</v>
      </c>
      <c r="CN71" s="162" t="s">
        <v>2002</v>
      </c>
      <c r="CO71" s="691"/>
      <c r="CP71" s="691"/>
      <c r="CQ71" s="691"/>
      <c r="CR71" s="691"/>
      <c r="CS71" s="691"/>
      <c r="CT71" s="690"/>
      <c r="CU71" s="690"/>
      <c r="CV71" s="690"/>
      <c r="CW71" s="690"/>
      <c r="CX71" s="489" t="s">
        <v>2003</v>
      </c>
      <c r="CY71" s="730" t="s">
        <v>2005</v>
      </c>
      <c r="CZ71" s="730"/>
      <c r="DA71" s="730" t="s">
        <v>2006</v>
      </c>
      <c r="DB71" s="567" t="s">
        <v>1883</v>
      </c>
      <c r="DC71" s="664"/>
      <c r="DD71" s="664"/>
      <c r="DE71" s="726"/>
      <c r="DF71" s="544"/>
      <c r="DG71" s="544"/>
      <c r="DH71" s="544"/>
      <c r="DI71" s="544"/>
      <c r="DJ71" s="544"/>
      <c r="DK71" s="544"/>
      <c r="DL71" s="544"/>
      <c r="DM71" s="544"/>
      <c r="DN71" s="544"/>
      <c r="DO71" s="544"/>
      <c r="DP71" s="544"/>
    </row>
    <row r="72" spans="1:120">
      <c r="A72" s="665">
        <v>69</v>
      </c>
      <c r="B72" s="665"/>
      <c r="C72" s="665" t="s">
        <v>2012</v>
      </c>
      <c r="D72" s="692">
        <v>7013</v>
      </c>
      <c r="E72" s="668" t="s">
        <v>1854</v>
      </c>
      <c r="F72" s="692" t="s">
        <v>1995</v>
      </c>
      <c r="G72" s="692" t="s">
        <v>1994</v>
      </c>
      <c r="H72" s="692" t="s">
        <v>1997</v>
      </c>
      <c r="I72" s="692" t="s">
        <v>1996</v>
      </c>
      <c r="J72" s="670" t="s">
        <v>1998</v>
      </c>
      <c r="K72" s="670"/>
      <c r="L72" s="670" t="s">
        <v>1979</v>
      </c>
      <c r="M72" s="670"/>
      <c r="N72" s="670" t="s">
        <v>1861</v>
      </c>
      <c r="O72" s="672">
        <v>110295</v>
      </c>
      <c r="P72" s="674">
        <v>194</v>
      </c>
      <c r="Q72" s="673">
        <v>23</v>
      </c>
      <c r="R72" s="673">
        <v>28.5</v>
      </c>
      <c r="S72" s="673">
        <v>16</v>
      </c>
      <c r="T72" s="673"/>
      <c r="U72" s="673"/>
      <c r="V72" s="673"/>
      <c r="W72" s="673"/>
      <c r="X72" s="673"/>
      <c r="Y72" s="673"/>
      <c r="Z72" s="673"/>
      <c r="AA72" s="673"/>
      <c r="AB72" s="673"/>
      <c r="AC72" s="673"/>
      <c r="AD72" s="673"/>
      <c r="AE72" s="673"/>
      <c r="AF72" s="673"/>
      <c r="AG72" s="673"/>
      <c r="AH72" s="673"/>
      <c r="AI72" s="673"/>
      <c r="AJ72" s="673"/>
      <c r="AK72" s="673"/>
      <c r="AL72" s="673"/>
      <c r="AM72" s="673"/>
      <c r="AN72" s="673"/>
      <c r="AO72" s="673"/>
      <c r="AP72" s="675">
        <v>25</v>
      </c>
      <c r="AQ72" s="675" t="s">
        <v>1862</v>
      </c>
      <c r="AR72" s="676">
        <v>0.70899999999999996</v>
      </c>
      <c r="AS72" s="676" t="s">
        <v>1863</v>
      </c>
      <c r="AT72" s="677" t="s">
        <v>1864</v>
      </c>
      <c r="AU72" s="677"/>
      <c r="AV72" s="677"/>
      <c r="AW72" s="41" t="s">
        <v>215</v>
      </c>
      <c r="AX72" s="679" t="s">
        <v>216</v>
      </c>
      <c r="AY72" s="679" t="s">
        <v>217</v>
      </c>
      <c r="AZ72" s="679" t="s">
        <v>218</v>
      </c>
      <c r="BA72" s="86" t="s">
        <v>210</v>
      </c>
      <c r="BB72" s="86" t="s">
        <v>211</v>
      </c>
      <c r="BC72" s="86" t="s">
        <v>212</v>
      </c>
      <c r="BD72" s="86" t="s">
        <v>213</v>
      </c>
      <c r="BE72" s="680" t="s">
        <v>1854</v>
      </c>
      <c r="BF72" s="681" t="s">
        <v>1865</v>
      </c>
      <c r="BG72" s="681" t="s">
        <v>1866</v>
      </c>
      <c r="BH72" s="681" t="s">
        <v>1867</v>
      </c>
      <c r="BI72" s="19"/>
      <c r="BJ72" s="19"/>
      <c r="BK72" s="19"/>
      <c r="BL72" s="19"/>
      <c r="BM72" s="682" t="s">
        <v>215</v>
      </c>
      <c r="BN72" s="154" t="s">
        <v>216</v>
      </c>
      <c r="BO72" s="154" t="s">
        <v>217</v>
      </c>
      <c r="BP72" s="154" t="s">
        <v>218</v>
      </c>
      <c r="BQ72" s="683" t="s">
        <v>219</v>
      </c>
      <c r="BR72" s="683" t="s">
        <v>220</v>
      </c>
      <c r="BS72" s="49" t="s">
        <v>221</v>
      </c>
      <c r="BT72" s="49" t="s">
        <v>222</v>
      </c>
      <c r="BU72" s="155" t="s">
        <v>215</v>
      </c>
      <c r="BV72" s="154" t="s">
        <v>216</v>
      </c>
      <c r="BW72" s="154" t="s">
        <v>217</v>
      </c>
      <c r="BX72" s="154" t="s">
        <v>218</v>
      </c>
      <c r="BY72" s="270" t="s">
        <v>223</v>
      </c>
      <c r="BZ72" s="89" t="s">
        <v>224</v>
      </c>
      <c r="CA72" s="89" t="s">
        <v>225</v>
      </c>
      <c r="CB72" s="89" t="s">
        <v>226</v>
      </c>
      <c r="CC72" s="690" t="s">
        <v>1872</v>
      </c>
      <c r="CD72" s="688" t="s">
        <v>1873</v>
      </c>
      <c r="CE72" s="689" t="s">
        <v>1874</v>
      </c>
      <c r="CF72" s="689" t="s">
        <v>1875</v>
      </c>
      <c r="CG72" s="690"/>
      <c r="CH72" s="690"/>
      <c r="CI72" s="690"/>
      <c r="CJ72" s="690"/>
      <c r="CK72" s="90" t="s">
        <v>1999</v>
      </c>
      <c r="CL72" s="90" t="s">
        <v>2000</v>
      </c>
      <c r="CM72" s="90" t="s">
        <v>2001</v>
      </c>
      <c r="CN72" s="162" t="s">
        <v>2002</v>
      </c>
      <c r="CO72" s="691"/>
      <c r="CP72" s="691"/>
      <c r="CQ72" s="691"/>
      <c r="CR72" s="691"/>
      <c r="CS72" s="691"/>
      <c r="CT72" s="690"/>
      <c r="CU72" s="690"/>
      <c r="CV72" s="690"/>
      <c r="CW72" s="690"/>
      <c r="CX72" s="489" t="s">
        <v>2003</v>
      </c>
      <c r="CY72" s="730" t="s">
        <v>2005</v>
      </c>
      <c r="CZ72" s="730"/>
      <c r="DA72" s="730" t="s">
        <v>2006</v>
      </c>
      <c r="DB72" s="567" t="s">
        <v>1883</v>
      </c>
      <c r="DC72" s="664"/>
      <c r="DD72" s="664"/>
      <c r="DE72" s="726"/>
      <c r="DF72" s="544"/>
      <c r="DG72" s="544"/>
      <c r="DH72" s="544"/>
      <c r="DI72" s="544"/>
      <c r="DJ72" s="544"/>
      <c r="DK72" s="544"/>
      <c r="DL72" s="544"/>
      <c r="DM72" s="544"/>
      <c r="DN72" s="544"/>
      <c r="DO72" s="544"/>
      <c r="DP72" s="544"/>
    </row>
    <row r="73" spans="1:120">
      <c r="A73" s="665">
        <v>70</v>
      </c>
      <c r="B73" s="665"/>
      <c r="C73" s="665"/>
      <c r="D73" s="692"/>
      <c r="E73" s="668"/>
      <c r="F73" s="692"/>
      <c r="G73" s="692"/>
      <c r="H73" s="692"/>
      <c r="I73" s="692"/>
      <c r="J73" s="670"/>
      <c r="K73" s="670"/>
      <c r="L73" s="670"/>
      <c r="M73" s="670"/>
      <c r="N73" s="670"/>
      <c r="O73" s="672"/>
      <c r="P73" s="674"/>
      <c r="Q73" s="673"/>
      <c r="R73" s="673"/>
      <c r="S73" s="673"/>
      <c r="T73" s="673"/>
      <c r="U73" s="673"/>
      <c r="V73" s="673"/>
      <c r="W73" s="673"/>
      <c r="X73" s="673"/>
      <c r="Y73" s="673"/>
      <c r="Z73" s="673"/>
      <c r="AA73" s="673"/>
      <c r="AB73" s="673"/>
      <c r="AC73" s="673"/>
      <c r="AD73" s="673"/>
      <c r="AE73" s="673"/>
      <c r="AF73" s="673"/>
      <c r="AG73" s="673"/>
      <c r="AH73" s="673"/>
      <c r="AI73" s="673"/>
      <c r="AJ73" s="673"/>
      <c r="AK73" s="673"/>
      <c r="AL73" s="673"/>
      <c r="AM73" s="673"/>
      <c r="AN73" s="673"/>
      <c r="AO73" s="673"/>
      <c r="AP73" s="675"/>
      <c r="AQ73" s="675"/>
      <c r="AR73" s="676"/>
      <c r="AS73" s="676"/>
      <c r="AT73" s="677"/>
      <c r="AU73" s="677"/>
      <c r="AV73" s="677"/>
      <c r="AW73" s="41"/>
      <c r="AX73" s="679"/>
      <c r="AY73" s="679"/>
      <c r="AZ73" s="679"/>
      <c r="BA73" s="86"/>
      <c r="BB73" s="86"/>
      <c r="BC73" s="86"/>
      <c r="BD73" s="86"/>
      <c r="BE73" s="680"/>
      <c r="BF73" s="681"/>
      <c r="BG73" s="681"/>
      <c r="BH73" s="681"/>
      <c r="BI73" s="19"/>
      <c r="BJ73" s="19"/>
      <c r="BK73" s="19"/>
      <c r="BL73" s="19"/>
      <c r="BM73" s="682"/>
      <c r="BN73" s="154"/>
      <c r="BO73" s="154"/>
      <c r="BP73" s="154"/>
      <c r="BQ73" s="683"/>
      <c r="BR73" s="683"/>
      <c r="BS73" s="49"/>
      <c r="BT73" s="49"/>
      <c r="BU73" s="155"/>
      <c r="BV73" s="154"/>
      <c r="BW73" s="154"/>
      <c r="BX73" s="154"/>
      <c r="BY73" s="270"/>
      <c r="BZ73" s="89"/>
      <c r="CA73" s="89"/>
      <c r="CB73" s="89"/>
      <c r="CC73" s="690"/>
      <c r="CD73" s="688"/>
      <c r="CE73" s="689"/>
      <c r="CF73" s="689"/>
      <c r="CG73" s="690"/>
      <c r="CH73" s="690"/>
      <c r="CI73" s="690"/>
      <c r="CJ73" s="690"/>
      <c r="CK73" s="90"/>
      <c r="CL73" s="90"/>
      <c r="CM73" s="90"/>
      <c r="CN73" s="162"/>
      <c r="CO73" s="691"/>
      <c r="CP73" s="691"/>
      <c r="CQ73" s="691"/>
      <c r="CR73" s="691"/>
      <c r="CS73" s="691"/>
      <c r="CT73" s="690"/>
      <c r="CU73" s="690"/>
      <c r="CV73" s="690"/>
      <c r="CW73" s="690"/>
      <c r="CX73" s="489"/>
      <c r="CY73" s="730"/>
      <c r="CZ73" s="730"/>
      <c r="DA73" s="730"/>
      <c r="DB73" s="567"/>
      <c r="DC73" s="664"/>
      <c r="DD73" s="664"/>
      <c r="DE73" s="726"/>
      <c r="DF73" s="544"/>
      <c r="DG73" s="544"/>
      <c r="DH73" s="544"/>
      <c r="DI73" s="544"/>
      <c r="DJ73" s="544"/>
      <c r="DK73" s="544"/>
      <c r="DL73" s="544"/>
      <c r="DM73" s="544"/>
      <c r="DN73" s="544"/>
      <c r="DO73" s="544"/>
      <c r="DP73" s="544"/>
    </row>
    <row r="74" spans="1:120">
      <c r="A74" s="665">
        <v>71</v>
      </c>
      <c r="B74" s="665"/>
      <c r="C74" s="665" t="s">
        <v>2013</v>
      </c>
      <c r="D74" s="692">
        <v>7014</v>
      </c>
      <c r="E74" s="668" t="s">
        <v>1854</v>
      </c>
      <c r="F74" s="692" t="s">
        <v>2015</v>
      </c>
      <c r="G74" s="692" t="s">
        <v>2014</v>
      </c>
      <c r="H74" s="692" t="s">
        <v>2017</v>
      </c>
      <c r="I74" s="692" t="s">
        <v>2016</v>
      </c>
      <c r="J74" s="670" t="s">
        <v>2018</v>
      </c>
      <c r="K74" s="670"/>
      <c r="L74" s="670" t="s">
        <v>2019</v>
      </c>
      <c r="M74" s="670"/>
      <c r="N74" s="670" t="s">
        <v>1861</v>
      </c>
      <c r="O74" s="672">
        <v>113096</v>
      </c>
      <c r="P74" s="674">
        <v>80</v>
      </c>
      <c r="Q74" s="673">
        <v>13</v>
      </c>
      <c r="R74" s="674">
        <v>15.5</v>
      </c>
      <c r="S74" s="673">
        <v>8</v>
      </c>
      <c r="T74" s="673"/>
      <c r="U74" s="673"/>
      <c r="V74" s="673"/>
      <c r="W74" s="673"/>
      <c r="X74" s="673"/>
      <c r="Y74" s="673"/>
      <c r="Z74" s="673"/>
      <c r="AA74" s="673"/>
      <c r="AB74" s="673"/>
      <c r="AC74" s="673"/>
      <c r="AD74" s="673"/>
      <c r="AE74" s="673"/>
      <c r="AF74" s="673"/>
      <c r="AG74" s="673"/>
      <c r="AH74" s="673"/>
      <c r="AI74" s="673"/>
      <c r="AJ74" s="673"/>
      <c r="AK74" s="673"/>
      <c r="AL74" s="673"/>
      <c r="AM74" s="673"/>
      <c r="AN74" s="673"/>
      <c r="AO74" s="673"/>
      <c r="AP74" s="675">
        <v>25</v>
      </c>
      <c r="AQ74" s="675" t="s">
        <v>1862</v>
      </c>
      <c r="AR74" s="676">
        <v>0</v>
      </c>
      <c r="AS74" s="676" t="s">
        <v>1863</v>
      </c>
      <c r="AT74" s="677" t="s">
        <v>1864</v>
      </c>
      <c r="AU74" s="677"/>
      <c r="AV74" s="677"/>
      <c r="AW74" s="41" t="s">
        <v>215</v>
      </c>
      <c r="AX74" s="679" t="s">
        <v>216</v>
      </c>
      <c r="AY74" s="679" t="s">
        <v>217</v>
      </c>
      <c r="AZ74" s="679" t="s">
        <v>218</v>
      </c>
      <c r="BA74" s="86" t="s">
        <v>210</v>
      </c>
      <c r="BB74" s="86" t="s">
        <v>211</v>
      </c>
      <c r="BC74" s="86" t="s">
        <v>212</v>
      </c>
      <c r="BD74" s="86" t="s">
        <v>213</v>
      </c>
      <c r="BE74" s="680" t="s">
        <v>1854</v>
      </c>
      <c r="BF74" s="681" t="s">
        <v>1865</v>
      </c>
      <c r="BG74" s="681" t="s">
        <v>1866</v>
      </c>
      <c r="BH74" s="681" t="s">
        <v>1867</v>
      </c>
      <c r="BI74" s="19"/>
      <c r="BJ74" s="19"/>
      <c r="BK74" s="19"/>
      <c r="BL74" s="19"/>
      <c r="BM74" s="682" t="s">
        <v>215</v>
      </c>
      <c r="BN74" s="154" t="s">
        <v>216</v>
      </c>
      <c r="BO74" s="154" t="s">
        <v>217</v>
      </c>
      <c r="BP74" s="154" t="s">
        <v>218</v>
      </c>
      <c r="BQ74" s="683" t="s">
        <v>219</v>
      </c>
      <c r="BR74" s="683" t="s">
        <v>220</v>
      </c>
      <c r="BS74" s="49" t="s">
        <v>221</v>
      </c>
      <c r="BT74" s="49" t="s">
        <v>222</v>
      </c>
      <c r="BU74" s="155" t="s">
        <v>1939</v>
      </c>
      <c r="BV74" s="157" t="s">
        <v>295</v>
      </c>
      <c r="BW74" s="157" t="s">
        <v>296</v>
      </c>
      <c r="BX74" s="156" t="s">
        <v>297</v>
      </c>
      <c r="BY74" s="270" t="s">
        <v>223</v>
      </c>
      <c r="BZ74" s="89" t="s">
        <v>224</v>
      </c>
      <c r="CA74" s="89" t="s">
        <v>225</v>
      </c>
      <c r="CB74" s="89" t="s">
        <v>226</v>
      </c>
      <c r="CC74" s="731" t="s">
        <v>2020</v>
      </c>
      <c r="CD74" s="732" t="s">
        <v>2021</v>
      </c>
      <c r="CE74" s="689" t="s">
        <v>2022</v>
      </c>
      <c r="CF74" s="689" t="s">
        <v>2023</v>
      </c>
      <c r="CG74" s="690"/>
      <c r="CH74" s="690"/>
      <c r="CI74" s="690"/>
      <c r="CJ74" s="690"/>
      <c r="CK74" s="162" t="s">
        <v>2024</v>
      </c>
      <c r="CL74" s="162" t="s">
        <v>2025</v>
      </c>
      <c r="CM74" s="162" t="s">
        <v>2026</v>
      </c>
      <c r="CN74" s="162" t="s">
        <v>2027</v>
      </c>
      <c r="CO74" s="691"/>
      <c r="CP74" s="691"/>
      <c r="CQ74" s="691"/>
      <c r="CR74" s="691"/>
      <c r="CS74" s="691"/>
      <c r="CT74" s="690"/>
      <c r="CU74" s="690"/>
      <c r="CV74" s="690"/>
      <c r="CW74" s="690"/>
      <c r="CX74" s="730" t="s">
        <v>2028</v>
      </c>
      <c r="CY74" s="730" t="s">
        <v>2029</v>
      </c>
      <c r="CZ74" s="730"/>
      <c r="DA74" s="730" t="s">
        <v>2030</v>
      </c>
      <c r="DB74" s="567" t="s">
        <v>1883</v>
      </c>
      <c r="DC74" s="664"/>
      <c r="DD74" s="664"/>
      <c r="DE74" s="544"/>
      <c r="DF74" s="544"/>
      <c r="DG74" s="544"/>
      <c r="DH74" s="544"/>
      <c r="DI74" s="544"/>
      <c r="DJ74" s="544"/>
      <c r="DK74" s="544"/>
      <c r="DL74" s="544"/>
      <c r="DM74" s="544"/>
      <c r="DN74" s="544"/>
      <c r="DO74" s="544"/>
      <c r="DP74" s="544"/>
    </row>
    <row r="75" spans="1:120">
      <c r="A75" s="665">
        <v>72</v>
      </c>
      <c r="B75" s="665"/>
      <c r="C75" s="665" t="s">
        <v>2031</v>
      </c>
      <c r="D75" s="692">
        <v>7014</v>
      </c>
      <c r="E75" s="668" t="s">
        <v>1854</v>
      </c>
      <c r="F75" s="692" t="s">
        <v>2015</v>
      </c>
      <c r="G75" s="692" t="s">
        <v>2014</v>
      </c>
      <c r="H75" s="692" t="s">
        <v>2017</v>
      </c>
      <c r="I75" s="692" t="s">
        <v>2016</v>
      </c>
      <c r="J75" s="670" t="s">
        <v>2018</v>
      </c>
      <c r="K75" s="670"/>
      <c r="L75" s="670" t="s">
        <v>2019</v>
      </c>
      <c r="M75" s="670"/>
      <c r="N75" s="670" t="s">
        <v>1861</v>
      </c>
      <c r="O75" s="672"/>
      <c r="P75" s="674">
        <v>100</v>
      </c>
      <c r="Q75" s="673">
        <v>16</v>
      </c>
      <c r="R75" s="673">
        <v>20</v>
      </c>
      <c r="S75" s="673">
        <v>10</v>
      </c>
      <c r="T75" s="673"/>
      <c r="U75" s="673"/>
      <c r="V75" s="673"/>
      <c r="W75" s="673"/>
      <c r="X75" s="673"/>
      <c r="Y75" s="673"/>
      <c r="Z75" s="673"/>
      <c r="AA75" s="673"/>
      <c r="AB75" s="673"/>
      <c r="AC75" s="673"/>
      <c r="AD75" s="673"/>
      <c r="AE75" s="673"/>
      <c r="AF75" s="673"/>
      <c r="AG75" s="673"/>
      <c r="AH75" s="673"/>
      <c r="AI75" s="673"/>
      <c r="AJ75" s="673"/>
      <c r="AK75" s="673"/>
      <c r="AL75" s="673"/>
      <c r="AM75" s="673"/>
      <c r="AN75" s="673"/>
      <c r="AO75" s="673"/>
      <c r="AP75" s="675">
        <v>25</v>
      </c>
      <c r="AQ75" s="675" t="s">
        <v>1862</v>
      </c>
      <c r="AR75" s="676">
        <v>0</v>
      </c>
      <c r="AS75" s="676" t="s">
        <v>1863</v>
      </c>
      <c r="AT75" s="677" t="s">
        <v>1864</v>
      </c>
      <c r="AU75" s="677"/>
      <c r="AV75" s="677"/>
      <c r="AW75" s="41" t="s">
        <v>215</v>
      </c>
      <c r="AX75" s="679" t="s">
        <v>216</v>
      </c>
      <c r="AY75" s="679" t="s">
        <v>217</v>
      </c>
      <c r="AZ75" s="679" t="s">
        <v>218</v>
      </c>
      <c r="BA75" s="86" t="s">
        <v>210</v>
      </c>
      <c r="BB75" s="86" t="s">
        <v>211</v>
      </c>
      <c r="BC75" s="86" t="s">
        <v>212</v>
      </c>
      <c r="BD75" s="86" t="s">
        <v>213</v>
      </c>
      <c r="BE75" s="680" t="s">
        <v>1854</v>
      </c>
      <c r="BF75" s="681" t="s">
        <v>1865</v>
      </c>
      <c r="BG75" s="681" t="s">
        <v>1866</v>
      </c>
      <c r="BH75" s="681" t="s">
        <v>1867</v>
      </c>
      <c r="BI75" s="19"/>
      <c r="BJ75" s="19"/>
      <c r="BK75" s="19"/>
      <c r="BL75" s="19"/>
      <c r="BM75" s="682" t="s">
        <v>215</v>
      </c>
      <c r="BN75" s="154" t="s">
        <v>216</v>
      </c>
      <c r="BO75" s="154" t="s">
        <v>217</v>
      </c>
      <c r="BP75" s="154" t="s">
        <v>218</v>
      </c>
      <c r="BQ75" s="683" t="s">
        <v>219</v>
      </c>
      <c r="BR75" s="683" t="s">
        <v>220</v>
      </c>
      <c r="BS75" s="49" t="s">
        <v>221</v>
      </c>
      <c r="BT75" s="49" t="s">
        <v>222</v>
      </c>
      <c r="BU75" s="155" t="s">
        <v>1939</v>
      </c>
      <c r="BV75" s="157" t="s">
        <v>295</v>
      </c>
      <c r="BW75" s="157" t="s">
        <v>296</v>
      </c>
      <c r="BX75" s="156" t="s">
        <v>297</v>
      </c>
      <c r="BY75" s="270" t="s">
        <v>223</v>
      </c>
      <c r="BZ75" s="89" t="s">
        <v>224</v>
      </c>
      <c r="CA75" s="89" t="s">
        <v>225</v>
      </c>
      <c r="CB75" s="89" t="s">
        <v>226</v>
      </c>
      <c r="CC75" s="731" t="s">
        <v>2020</v>
      </c>
      <c r="CD75" s="732" t="s">
        <v>2021</v>
      </c>
      <c r="CE75" s="689" t="s">
        <v>2022</v>
      </c>
      <c r="CF75" s="689" t="s">
        <v>2023</v>
      </c>
      <c r="CG75" s="690"/>
      <c r="CH75" s="690"/>
      <c r="CI75" s="690"/>
      <c r="CJ75" s="690"/>
      <c r="CK75" s="162" t="s">
        <v>2024</v>
      </c>
      <c r="CL75" s="162" t="s">
        <v>2025</v>
      </c>
      <c r="CM75" s="162" t="s">
        <v>2026</v>
      </c>
      <c r="CN75" s="162" t="s">
        <v>2027</v>
      </c>
      <c r="CO75" s="691"/>
      <c r="CP75" s="691"/>
      <c r="CQ75" s="691"/>
      <c r="CR75" s="691"/>
      <c r="CS75" s="691"/>
      <c r="CT75" s="690"/>
      <c r="CU75" s="690"/>
      <c r="CV75" s="690"/>
      <c r="CW75" s="690"/>
      <c r="CX75" s="730" t="s">
        <v>2028</v>
      </c>
      <c r="CY75" s="730" t="s">
        <v>2029</v>
      </c>
      <c r="CZ75" s="730"/>
      <c r="DA75" s="730" t="s">
        <v>2030</v>
      </c>
      <c r="DB75" s="567" t="s">
        <v>1883</v>
      </c>
      <c r="DC75" s="664"/>
      <c r="DD75" s="664"/>
      <c r="DE75" s="544"/>
      <c r="DF75" s="544"/>
      <c r="DG75" s="544"/>
      <c r="DH75" s="544"/>
      <c r="DI75" s="544"/>
      <c r="DJ75" s="544"/>
      <c r="DK75" s="544"/>
      <c r="DL75" s="544"/>
      <c r="DM75" s="544"/>
      <c r="DN75" s="544"/>
      <c r="DO75" s="544"/>
      <c r="DP75" s="544"/>
    </row>
    <row r="76" spans="1:120">
      <c r="A76" s="665">
        <v>73</v>
      </c>
      <c r="B76" s="665"/>
      <c r="C76" s="665" t="s">
        <v>2032</v>
      </c>
      <c r="D76" s="692">
        <v>7014</v>
      </c>
      <c r="E76" s="668" t="s">
        <v>1854</v>
      </c>
      <c r="F76" s="692" t="s">
        <v>2015</v>
      </c>
      <c r="G76" s="692" t="s">
        <v>2014</v>
      </c>
      <c r="H76" s="692" t="s">
        <v>2017</v>
      </c>
      <c r="I76" s="692" t="s">
        <v>2016</v>
      </c>
      <c r="J76" s="670" t="s">
        <v>2018</v>
      </c>
      <c r="K76" s="670"/>
      <c r="L76" s="670" t="s">
        <v>2019</v>
      </c>
      <c r="M76" s="670"/>
      <c r="N76" s="670" t="s">
        <v>1861</v>
      </c>
      <c r="O76" s="672">
        <v>100481</v>
      </c>
      <c r="P76" s="674">
        <v>120</v>
      </c>
      <c r="Q76" s="673">
        <v>16</v>
      </c>
      <c r="R76" s="673">
        <v>20</v>
      </c>
      <c r="S76" s="673">
        <v>11</v>
      </c>
      <c r="T76" s="673"/>
      <c r="U76" s="673"/>
      <c r="V76" s="673"/>
      <c r="W76" s="673"/>
      <c r="X76" s="673"/>
      <c r="Y76" s="673"/>
      <c r="Z76" s="673"/>
      <c r="AA76" s="673"/>
      <c r="AB76" s="673"/>
      <c r="AC76" s="673"/>
      <c r="AD76" s="673"/>
      <c r="AE76" s="673"/>
      <c r="AF76" s="673"/>
      <c r="AG76" s="673"/>
      <c r="AH76" s="673"/>
      <c r="AI76" s="673"/>
      <c r="AJ76" s="673"/>
      <c r="AK76" s="673"/>
      <c r="AL76" s="673"/>
      <c r="AM76" s="673"/>
      <c r="AN76" s="673"/>
      <c r="AO76" s="673"/>
      <c r="AP76" s="675">
        <v>25</v>
      </c>
      <c r="AQ76" s="675" t="s">
        <v>1862</v>
      </c>
      <c r="AR76" s="676">
        <v>0</v>
      </c>
      <c r="AS76" s="676" t="s">
        <v>1863</v>
      </c>
      <c r="AT76" s="677" t="s">
        <v>1864</v>
      </c>
      <c r="AU76" s="677"/>
      <c r="AV76" s="677"/>
      <c r="AW76" s="41" t="s">
        <v>215</v>
      </c>
      <c r="AX76" s="679" t="s">
        <v>216</v>
      </c>
      <c r="AY76" s="679" t="s">
        <v>217</v>
      </c>
      <c r="AZ76" s="679" t="s">
        <v>218</v>
      </c>
      <c r="BA76" s="86" t="s">
        <v>210</v>
      </c>
      <c r="BB76" s="86" t="s">
        <v>211</v>
      </c>
      <c r="BC76" s="86" t="s">
        <v>212</v>
      </c>
      <c r="BD76" s="86" t="s">
        <v>213</v>
      </c>
      <c r="BE76" s="680" t="s">
        <v>1854</v>
      </c>
      <c r="BF76" s="681" t="s">
        <v>1865</v>
      </c>
      <c r="BG76" s="681" t="s">
        <v>1866</v>
      </c>
      <c r="BH76" s="681" t="s">
        <v>1867</v>
      </c>
      <c r="BI76" s="19"/>
      <c r="BJ76" s="19"/>
      <c r="BK76" s="19"/>
      <c r="BL76" s="19"/>
      <c r="BM76" s="682" t="s">
        <v>215</v>
      </c>
      <c r="BN76" s="154" t="s">
        <v>216</v>
      </c>
      <c r="BO76" s="154" t="s">
        <v>217</v>
      </c>
      <c r="BP76" s="154" t="s">
        <v>218</v>
      </c>
      <c r="BQ76" s="683" t="s">
        <v>219</v>
      </c>
      <c r="BR76" s="683" t="s">
        <v>220</v>
      </c>
      <c r="BS76" s="49" t="s">
        <v>221</v>
      </c>
      <c r="BT76" s="49" t="s">
        <v>222</v>
      </c>
      <c r="BU76" s="155" t="s">
        <v>1939</v>
      </c>
      <c r="BV76" s="157" t="s">
        <v>295</v>
      </c>
      <c r="BW76" s="157" t="s">
        <v>296</v>
      </c>
      <c r="BX76" s="156" t="s">
        <v>297</v>
      </c>
      <c r="BY76" s="270" t="s">
        <v>223</v>
      </c>
      <c r="BZ76" s="89" t="s">
        <v>224</v>
      </c>
      <c r="CA76" s="89" t="s">
        <v>225</v>
      </c>
      <c r="CB76" s="89" t="s">
        <v>226</v>
      </c>
      <c r="CC76" s="731" t="s">
        <v>2020</v>
      </c>
      <c r="CD76" s="732" t="s">
        <v>2021</v>
      </c>
      <c r="CE76" s="689" t="s">
        <v>2022</v>
      </c>
      <c r="CF76" s="689" t="s">
        <v>2023</v>
      </c>
      <c r="CG76" s="690"/>
      <c r="CH76" s="690"/>
      <c r="CI76" s="690"/>
      <c r="CJ76" s="690"/>
      <c r="CK76" s="162" t="s">
        <v>2024</v>
      </c>
      <c r="CL76" s="162" t="s">
        <v>2025</v>
      </c>
      <c r="CM76" s="162" t="s">
        <v>2026</v>
      </c>
      <c r="CN76" s="162" t="s">
        <v>2027</v>
      </c>
      <c r="CO76" s="691"/>
      <c r="CP76" s="691"/>
      <c r="CQ76" s="691"/>
      <c r="CR76" s="691"/>
      <c r="CS76" s="691"/>
      <c r="CT76" s="690"/>
      <c r="CU76" s="690"/>
      <c r="CV76" s="690"/>
      <c r="CW76" s="690"/>
      <c r="CX76" s="730" t="s">
        <v>2028</v>
      </c>
      <c r="CY76" s="730" t="s">
        <v>2029</v>
      </c>
      <c r="CZ76" s="730"/>
      <c r="DA76" s="730" t="s">
        <v>2030</v>
      </c>
      <c r="DB76" s="567" t="s">
        <v>1883</v>
      </c>
      <c r="DC76" s="664"/>
      <c r="DD76" s="664"/>
      <c r="DE76" s="544"/>
      <c r="DF76" s="544"/>
      <c r="DG76" s="702"/>
      <c r="DH76" s="544"/>
      <c r="DI76" s="544"/>
      <c r="DJ76" s="544"/>
      <c r="DK76" s="544"/>
      <c r="DL76" s="544"/>
      <c r="DM76" s="544"/>
      <c r="DN76" s="544"/>
      <c r="DO76" s="544"/>
      <c r="DP76" s="544"/>
    </row>
    <row r="77" spans="1:120">
      <c r="A77" s="665">
        <v>74</v>
      </c>
      <c r="B77" s="665"/>
      <c r="C77" s="665" t="s">
        <v>2033</v>
      </c>
      <c r="D77" s="692">
        <v>7014</v>
      </c>
      <c r="E77" s="668" t="s">
        <v>1854</v>
      </c>
      <c r="F77" s="692" t="s">
        <v>2015</v>
      </c>
      <c r="G77" s="692" t="s">
        <v>2014</v>
      </c>
      <c r="H77" s="692" t="s">
        <v>2017</v>
      </c>
      <c r="I77" s="692" t="s">
        <v>2016</v>
      </c>
      <c r="J77" s="670" t="s">
        <v>2018</v>
      </c>
      <c r="K77" s="670"/>
      <c r="L77" s="670" t="s">
        <v>2019</v>
      </c>
      <c r="M77" s="670"/>
      <c r="N77" s="670" t="s">
        <v>1861</v>
      </c>
      <c r="O77" s="672">
        <v>100482</v>
      </c>
      <c r="P77" s="674">
        <v>150</v>
      </c>
      <c r="Q77" s="673">
        <v>20</v>
      </c>
      <c r="R77" s="673">
        <v>25</v>
      </c>
      <c r="S77" s="673">
        <v>13</v>
      </c>
      <c r="T77" s="673"/>
      <c r="U77" s="673"/>
      <c r="V77" s="673"/>
      <c r="W77" s="673"/>
      <c r="X77" s="673"/>
      <c r="Y77" s="673"/>
      <c r="Z77" s="673"/>
      <c r="AA77" s="673"/>
      <c r="AB77" s="673"/>
      <c r="AC77" s="673"/>
      <c r="AD77" s="673"/>
      <c r="AE77" s="673"/>
      <c r="AF77" s="673"/>
      <c r="AG77" s="673"/>
      <c r="AH77" s="673"/>
      <c r="AI77" s="673"/>
      <c r="AJ77" s="673"/>
      <c r="AK77" s="673"/>
      <c r="AL77" s="673"/>
      <c r="AM77" s="673"/>
      <c r="AN77" s="673"/>
      <c r="AO77" s="673"/>
      <c r="AP77" s="675">
        <v>25</v>
      </c>
      <c r="AQ77" s="675" t="s">
        <v>1862</v>
      </c>
      <c r="AR77" s="676">
        <v>0</v>
      </c>
      <c r="AS77" s="676" t="s">
        <v>1863</v>
      </c>
      <c r="AT77" s="677" t="s">
        <v>1864</v>
      </c>
      <c r="AU77" s="677"/>
      <c r="AV77" s="677"/>
      <c r="AW77" s="41" t="s">
        <v>215</v>
      </c>
      <c r="AX77" s="679" t="s">
        <v>216</v>
      </c>
      <c r="AY77" s="679" t="s">
        <v>217</v>
      </c>
      <c r="AZ77" s="679" t="s">
        <v>218</v>
      </c>
      <c r="BA77" s="86" t="s">
        <v>210</v>
      </c>
      <c r="BB77" s="86" t="s">
        <v>211</v>
      </c>
      <c r="BC77" s="86" t="s">
        <v>212</v>
      </c>
      <c r="BD77" s="86" t="s">
        <v>213</v>
      </c>
      <c r="BE77" s="680" t="s">
        <v>1854</v>
      </c>
      <c r="BF77" s="681" t="s">
        <v>1865</v>
      </c>
      <c r="BG77" s="681" t="s">
        <v>1866</v>
      </c>
      <c r="BH77" s="681" t="s">
        <v>1867</v>
      </c>
      <c r="BI77" s="19"/>
      <c r="BJ77" s="19"/>
      <c r="BK77" s="19"/>
      <c r="BL77" s="19"/>
      <c r="BM77" s="682" t="s">
        <v>215</v>
      </c>
      <c r="BN77" s="154" t="s">
        <v>216</v>
      </c>
      <c r="BO77" s="154" t="s">
        <v>217</v>
      </c>
      <c r="BP77" s="154" t="s">
        <v>218</v>
      </c>
      <c r="BQ77" s="683" t="s">
        <v>219</v>
      </c>
      <c r="BR77" s="683" t="s">
        <v>220</v>
      </c>
      <c r="BS77" s="49" t="s">
        <v>221</v>
      </c>
      <c r="BT77" s="49" t="s">
        <v>222</v>
      </c>
      <c r="BU77" s="155" t="s">
        <v>1939</v>
      </c>
      <c r="BV77" s="157" t="s">
        <v>295</v>
      </c>
      <c r="BW77" s="157" t="s">
        <v>296</v>
      </c>
      <c r="BX77" s="156" t="s">
        <v>297</v>
      </c>
      <c r="BY77" s="270" t="s">
        <v>223</v>
      </c>
      <c r="BZ77" s="89" t="s">
        <v>224</v>
      </c>
      <c r="CA77" s="89" t="s">
        <v>225</v>
      </c>
      <c r="CB77" s="89" t="s">
        <v>226</v>
      </c>
      <c r="CC77" s="731" t="s">
        <v>2020</v>
      </c>
      <c r="CD77" s="732" t="s">
        <v>2021</v>
      </c>
      <c r="CE77" s="689" t="s">
        <v>2022</v>
      </c>
      <c r="CF77" s="689" t="s">
        <v>2023</v>
      </c>
      <c r="CG77" s="690"/>
      <c r="CH77" s="690"/>
      <c r="CI77" s="690"/>
      <c r="CJ77" s="690"/>
      <c r="CK77" s="162" t="s">
        <v>2024</v>
      </c>
      <c r="CL77" s="162" t="s">
        <v>2025</v>
      </c>
      <c r="CM77" s="162" t="s">
        <v>2026</v>
      </c>
      <c r="CN77" s="162" t="s">
        <v>2027</v>
      </c>
      <c r="CO77" s="691"/>
      <c r="CP77" s="691"/>
      <c r="CQ77" s="691"/>
      <c r="CR77" s="691"/>
      <c r="CS77" s="691"/>
      <c r="CT77" s="690"/>
      <c r="CU77" s="690"/>
      <c r="CV77" s="690"/>
      <c r="CW77" s="690"/>
      <c r="CX77" s="730" t="s">
        <v>2028</v>
      </c>
      <c r="CY77" s="730" t="s">
        <v>2029</v>
      </c>
      <c r="CZ77" s="730"/>
      <c r="DA77" s="730" t="s">
        <v>2030</v>
      </c>
      <c r="DB77" s="567" t="s">
        <v>1883</v>
      </c>
      <c r="DC77" s="664"/>
      <c r="DD77" s="664"/>
      <c r="DE77" s="544"/>
      <c r="DF77" s="544"/>
      <c r="DG77" s="544"/>
      <c r="DH77" s="544"/>
      <c r="DI77" s="544"/>
      <c r="DJ77" s="544"/>
      <c r="DK77" s="544"/>
      <c r="DL77" s="544"/>
      <c r="DM77" s="544"/>
      <c r="DN77" s="544"/>
      <c r="DO77" s="544"/>
      <c r="DP77" s="544"/>
    </row>
    <row r="78" spans="1:120">
      <c r="A78" s="665">
        <v>75</v>
      </c>
      <c r="B78" s="665"/>
      <c r="C78" s="665" t="s">
        <v>2031</v>
      </c>
      <c r="D78" s="692">
        <v>7014</v>
      </c>
      <c r="E78" s="668" t="s">
        <v>1854</v>
      </c>
      <c r="F78" s="692" t="s">
        <v>2015</v>
      </c>
      <c r="G78" s="692" t="s">
        <v>2014</v>
      </c>
      <c r="H78" s="692" t="s">
        <v>2017</v>
      </c>
      <c r="I78" s="692" t="s">
        <v>2016</v>
      </c>
      <c r="J78" s="670" t="s">
        <v>2018</v>
      </c>
      <c r="K78" s="670"/>
      <c r="L78" s="670" t="s">
        <v>2019</v>
      </c>
      <c r="M78" s="670"/>
      <c r="N78" s="670" t="s">
        <v>1861</v>
      </c>
      <c r="O78" s="672"/>
      <c r="P78" s="674">
        <v>180</v>
      </c>
      <c r="Q78" s="673">
        <v>20</v>
      </c>
      <c r="R78" s="673">
        <v>25</v>
      </c>
      <c r="S78" s="673">
        <v>14</v>
      </c>
      <c r="T78" s="673"/>
      <c r="U78" s="673"/>
      <c r="V78" s="673"/>
      <c r="W78" s="673"/>
      <c r="X78" s="673"/>
      <c r="Y78" s="673"/>
      <c r="Z78" s="673"/>
      <c r="AA78" s="673"/>
      <c r="AB78" s="673"/>
      <c r="AC78" s="673"/>
      <c r="AD78" s="673"/>
      <c r="AE78" s="673"/>
      <c r="AF78" s="673"/>
      <c r="AG78" s="673"/>
      <c r="AH78" s="673"/>
      <c r="AI78" s="673"/>
      <c r="AJ78" s="673"/>
      <c r="AK78" s="673"/>
      <c r="AL78" s="673"/>
      <c r="AM78" s="673"/>
      <c r="AN78" s="673"/>
      <c r="AO78" s="673"/>
      <c r="AP78" s="675">
        <v>25</v>
      </c>
      <c r="AQ78" s="675" t="s">
        <v>1862</v>
      </c>
      <c r="AR78" s="676">
        <v>0</v>
      </c>
      <c r="AS78" s="676" t="s">
        <v>1863</v>
      </c>
      <c r="AT78" s="677" t="s">
        <v>1864</v>
      </c>
      <c r="AU78" s="677"/>
      <c r="AV78" s="677"/>
      <c r="AW78" s="41" t="s">
        <v>215</v>
      </c>
      <c r="AX78" s="679" t="s">
        <v>216</v>
      </c>
      <c r="AY78" s="679" t="s">
        <v>217</v>
      </c>
      <c r="AZ78" s="679" t="s">
        <v>218</v>
      </c>
      <c r="BA78" s="86" t="s">
        <v>210</v>
      </c>
      <c r="BB78" s="86" t="s">
        <v>211</v>
      </c>
      <c r="BC78" s="86" t="s">
        <v>212</v>
      </c>
      <c r="BD78" s="86" t="s">
        <v>213</v>
      </c>
      <c r="BE78" s="680" t="s">
        <v>1854</v>
      </c>
      <c r="BF78" s="681" t="s">
        <v>1865</v>
      </c>
      <c r="BG78" s="681" t="s">
        <v>1866</v>
      </c>
      <c r="BH78" s="681" t="s">
        <v>1867</v>
      </c>
      <c r="BI78" s="19"/>
      <c r="BJ78" s="19"/>
      <c r="BK78" s="19"/>
      <c r="BL78" s="19"/>
      <c r="BM78" s="682" t="s">
        <v>215</v>
      </c>
      <c r="BN78" s="154" t="s">
        <v>216</v>
      </c>
      <c r="BO78" s="154" t="s">
        <v>217</v>
      </c>
      <c r="BP78" s="154" t="s">
        <v>218</v>
      </c>
      <c r="BQ78" s="683" t="s">
        <v>219</v>
      </c>
      <c r="BR78" s="683" t="s">
        <v>220</v>
      </c>
      <c r="BS78" s="49" t="s">
        <v>221</v>
      </c>
      <c r="BT78" s="49" t="s">
        <v>222</v>
      </c>
      <c r="BU78" s="155" t="s">
        <v>1939</v>
      </c>
      <c r="BV78" s="157" t="s">
        <v>295</v>
      </c>
      <c r="BW78" s="157" t="s">
        <v>296</v>
      </c>
      <c r="BX78" s="156" t="s">
        <v>297</v>
      </c>
      <c r="BY78" s="270" t="s">
        <v>223</v>
      </c>
      <c r="BZ78" s="89" t="s">
        <v>224</v>
      </c>
      <c r="CA78" s="89" t="s">
        <v>225</v>
      </c>
      <c r="CB78" s="89" t="s">
        <v>226</v>
      </c>
      <c r="CC78" s="731" t="s">
        <v>2020</v>
      </c>
      <c r="CD78" s="732" t="s">
        <v>2021</v>
      </c>
      <c r="CE78" s="689" t="s">
        <v>2022</v>
      </c>
      <c r="CF78" s="689" t="s">
        <v>2023</v>
      </c>
      <c r="CG78" s="690"/>
      <c r="CH78" s="690"/>
      <c r="CI78" s="690"/>
      <c r="CJ78" s="690"/>
      <c r="CK78" s="162" t="s">
        <v>2024</v>
      </c>
      <c r="CL78" s="162" t="s">
        <v>2025</v>
      </c>
      <c r="CM78" s="162" t="s">
        <v>2026</v>
      </c>
      <c r="CN78" s="162" t="s">
        <v>2027</v>
      </c>
      <c r="CO78" s="691"/>
      <c r="CP78" s="691"/>
      <c r="CQ78" s="691"/>
      <c r="CR78" s="691"/>
      <c r="CS78" s="691"/>
      <c r="CT78" s="690"/>
      <c r="CU78" s="690"/>
      <c r="CV78" s="690"/>
      <c r="CW78" s="690"/>
      <c r="CX78" s="730" t="s">
        <v>2028</v>
      </c>
      <c r="CY78" s="730" t="s">
        <v>2029</v>
      </c>
      <c r="CZ78" s="730"/>
      <c r="DA78" s="730" t="s">
        <v>2030</v>
      </c>
      <c r="DB78" s="567" t="s">
        <v>1883</v>
      </c>
      <c r="DC78" s="664"/>
      <c r="DD78" s="664"/>
      <c r="DE78" s="544"/>
      <c r="DF78" s="544"/>
      <c r="DG78" s="544"/>
      <c r="DH78" s="544"/>
      <c r="DI78" s="544"/>
      <c r="DJ78" s="544"/>
      <c r="DK78" s="544"/>
      <c r="DL78" s="544"/>
      <c r="DM78" s="544"/>
      <c r="DN78" s="544"/>
      <c r="DO78" s="544"/>
      <c r="DP78" s="544"/>
    </row>
    <row r="79" spans="1:120">
      <c r="A79" s="665">
        <v>76</v>
      </c>
      <c r="B79" s="665"/>
      <c r="C79" s="665"/>
      <c r="D79" s="692"/>
      <c r="E79" s="668"/>
      <c r="F79" s="692"/>
      <c r="G79" s="692"/>
      <c r="H79" s="692"/>
      <c r="I79" s="692"/>
      <c r="J79" s="670"/>
      <c r="K79" s="670"/>
      <c r="L79" s="670"/>
      <c r="M79" s="670"/>
      <c r="N79" s="670"/>
      <c r="O79" s="672"/>
      <c r="P79" s="674"/>
      <c r="Q79" s="673"/>
      <c r="R79" s="673"/>
      <c r="S79" s="673"/>
      <c r="T79" s="673"/>
      <c r="U79" s="673"/>
      <c r="V79" s="673"/>
      <c r="W79" s="673"/>
      <c r="X79" s="673"/>
      <c r="Y79" s="673"/>
      <c r="Z79" s="673"/>
      <c r="AA79" s="673"/>
      <c r="AB79" s="673"/>
      <c r="AC79" s="673"/>
      <c r="AD79" s="673"/>
      <c r="AE79" s="673"/>
      <c r="AF79" s="673"/>
      <c r="AG79" s="673"/>
      <c r="AH79" s="673"/>
      <c r="AI79" s="673"/>
      <c r="AJ79" s="673"/>
      <c r="AK79" s="673"/>
      <c r="AL79" s="673"/>
      <c r="AM79" s="673"/>
      <c r="AN79" s="673"/>
      <c r="AO79" s="673"/>
      <c r="AP79" s="675"/>
      <c r="AQ79" s="675"/>
      <c r="AR79" s="676"/>
      <c r="AS79" s="676"/>
      <c r="AT79" s="733"/>
      <c r="AU79" s="733"/>
      <c r="AV79" s="733"/>
      <c r="AW79" s="679"/>
      <c r="AX79" s="679"/>
      <c r="AY79" s="679"/>
      <c r="AZ79" s="679"/>
      <c r="BA79" s="696"/>
      <c r="BB79" s="713"/>
      <c r="BC79" s="713"/>
      <c r="BD79" s="713"/>
      <c r="BE79" s="680"/>
      <c r="BF79" s="681"/>
      <c r="BG79" s="681"/>
      <c r="BH79" s="681"/>
      <c r="BI79" s="19"/>
      <c r="BJ79" s="19"/>
      <c r="BK79" s="19"/>
      <c r="BL79" s="19"/>
      <c r="BM79" s="698"/>
      <c r="BN79" s="245"/>
      <c r="BO79" s="245"/>
      <c r="BP79" s="245"/>
      <c r="BQ79" s="694"/>
      <c r="BR79" s="700"/>
      <c r="BS79" s="124"/>
      <c r="BT79" s="124"/>
      <c r="BU79" s="155"/>
      <c r="BV79" s="155"/>
      <c r="BW79" s="155"/>
      <c r="BX79" s="155"/>
      <c r="BY79" s="693"/>
      <c r="BZ79" s="124"/>
      <c r="CA79" s="124"/>
      <c r="CB79" s="124"/>
      <c r="CC79" s="690"/>
      <c r="CD79" s="689"/>
      <c r="CE79" s="689"/>
      <c r="CF79" s="689"/>
      <c r="CG79" s="690"/>
      <c r="CH79" s="690"/>
      <c r="CI79" s="690"/>
      <c r="CJ79" s="690"/>
      <c r="CK79" s="162"/>
      <c r="CL79" s="162"/>
      <c r="CM79" s="162"/>
      <c r="CN79" s="162"/>
      <c r="CO79" s="691"/>
      <c r="CP79" s="691"/>
      <c r="CQ79" s="691"/>
      <c r="CR79" s="691"/>
      <c r="CS79" s="691"/>
      <c r="CT79" s="690"/>
      <c r="CU79" s="690"/>
      <c r="CV79" s="690"/>
      <c r="CW79" s="690"/>
      <c r="CX79" s="489"/>
      <c r="CY79" s="489"/>
      <c r="CZ79" s="712"/>
      <c r="DA79" s="489"/>
      <c r="DB79" s="568"/>
      <c r="DC79" s="664"/>
      <c r="DD79" s="664"/>
      <c r="DE79" s="702"/>
      <c r="DF79" s="702"/>
      <c r="DG79" s="702"/>
      <c r="DH79" s="702"/>
      <c r="DI79" s="702"/>
      <c r="DJ79" s="702"/>
      <c r="DK79" s="702"/>
      <c r="DL79" s="702"/>
      <c r="DM79" s="702"/>
      <c r="DN79" s="702"/>
      <c r="DO79" s="702"/>
      <c r="DP79" s="702"/>
    </row>
    <row r="80" spans="1:120">
      <c r="A80" s="665">
        <v>77</v>
      </c>
      <c r="B80" s="665"/>
      <c r="C80" s="665" t="s">
        <v>2034</v>
      </c>
      <c r="D80" s="692">
        <v>7015</v>
      </c>
      <c r="E80" s="668" t="s">
        <v>1854</v>
      </c>
      <c r="F80" s="692" t="s">
        <v>2036</v>
      </c>
      <c r="G80" s="692" t="s">
        <v>2035</v>
      </c>
      <c r="H80" s="692" t="s">
        <v>2038</v>
      </c>
      <c r="I80" s="692" t="s">
        <v>2037</v>
      </c>
      <c r="J80" s="670" t="s">
        <v>2039</v>
      </c>
      <c r="K80" s="670"/>
      <c r="L80" s="670" t="s">
        <v>2040</v>
      </c>
      <c r="M80" s="670"/>
      <c r="N80" s="670" t="s">
        <v>1861</v>
      </c>
      <c r="O80" s="672">
        <v>100484</v>
      </c>
      <c r="P80" s="674">
        <v>45</v>
      </c>
      <c r="Q80" s="673">
        <v>8</v>
      </c>
      <c r="R80" s="673">
        <v>9.5</v>
      </c>
      <c r="S80" s="673">
        <v>5</v>
      </c>
      <c r="T80" s="673"/>
      <c r="U80" s="673"/>
      <c r="V80" s="673"/>
      <c r="W80" s="673"/>
      <c r="X80" s="673"/>
      <c r="Y80" s="673"/>
      <c r="Z80" s="673"/>
      <c r="AA80" s="673"/>
      <c r="AB80" s="673"/>
      <c r="AC80" s="673"/>
      <c r="AD80" s="673"/>
      <c r="AE80" s="673"/>
      <c r="AF80" s="673"/>
      <c r="AG80" s="673"/>
      <c r="AH80" s="673"/>
      <c r="AI80" s="673"/>
      <c r="AJ80" s="673"/>
      <c r="AK80" s="673"/>
      <c r="AL80" s="673"/>
      <c r="AM80" s="673"/>
      <c r="AN80" s="673"/>
      <c r="AO80" s="673"/>
      <c r="AP80" s="675">
        <v>25</v>
      </c>
      <c r="AQ80" s="675" t="s">
        <v>1862</v>
      </c>
      <c r="AR80" s="676">
        <v>1.7999999999999999E-2</v>
      </c>
      <c r="AS80" s="676" t="s">
        <v>1863</v>
      </c>
      <c r="AT80" s="677" t="s">
        <v>1864</v>
      </c>
      <c r="AU80" s="677"/>
      <c r="AV80" s="677"/>
      <c r="AW80" s="41" t="s">
        <v>215</v>
      </c>
      <c r="AX80" s="679" t="s">
        <v>216</v>
      </c>
      <c r="AY80" s="679" t="s">
        <v>217</v>
      </c>
      <c r="AZ80" s="679" t="s">
        <v>218</v>
      </c>
      <c r="BA80" s="86" t="s">
        <v>210</v>
      </c>
      <c r="BB80" s="86" t="s">
        <v>211</v>
      </c>
      <c r="BC80" s="86" t="s">
        <v>212</v>
      </c>
      <c r="BD80" s="86" t="s">
        <v>213</v>
      </c>
      <c r="BE80" s="680" t="s">
        <v>1854</v>
      </c>
      <c r="BF80" s="681" t="s">
        <v>1865</v>
      </c>
      <c r="BG80" s="681" t="s">
        <v>1866</v>
      </c>
      <c r="BH80" s="681" t="s">
        <v>1867</v>
      </c>
      <c r="BI80" s="19"/>
      <c r="BJ80" s="19"/>
      <c r="BK80" s="19"/>
      <c r="BL80" s="19"/>
      <c r="BM80" s="682" t="s">
        <v>215</v>
      </c>
      <c r="BN80" s="154" t="s">
        <v>216</v>
      </c>
      <c r="BO80" s="154" t="s">
        <v>217</v>
      </c>
      <c r="BP80" s="154" t="s">
        <v>218</v>
      </c>
      <c r="BQ80" s="683" t="s">
        <v>219</v>
      </c>
      <c r="BR80" s="683" t="s">
        <v>220</v>
      </c>
      <c r="BS80" s="49" t="s">
        <v>221</v>
      </c>
      <c r="BT80" s="49" t="s">
        <v>222</v>
      </c>
      <c r="BU80" s="155" t="s">
        <v>215</v>
      </c>
      <c r="BV80" s="154" t="s">
        <v>216</v>
      </c>
      <c r="BW80" s="154" t="s">
        <v>217</v>
      </c>
      <c r="BX80" s="154" t="s">
        <v>218</v>
      </c>
      <c r="BY80" s="89" t="s">
        <v>414</v>
      </c>
      <c r="BZ80" s="270" t="s">
        <v>415</v>
      </c>
      <c r="CA80" s="686" t="s">
        <v>416</v>
      </c>
      <c r="CB80" s="686" t="s">
        <v>417</v>
      </c>
      <c r="CC80" s="690" t="s">
        <v>1872</v>
      </c>
      <c r="CD80" s="688" t="s">
        <v>1873</v>
      </c>
      <c r="CE80" s="689" t="s">
        <v>1874</v>
      </c>
      <c r="CF80" s="689" t="s">
        <v>1875</v>
      </c>
      <c r="CG80" s="690"/>
      <c r="CH80" s="690"/>
      <c r="CI80" s="690"/>
      <c r="CJ80" s="690"/>
      <c r="CK80" s="162" t="s">
        <v>1876</v>
      </c>
      <c r="CL80" s="162" t="s">
        <v>1877</v>
      </c>
      <c r="CM80" s="162" t="s">
        <v>1878</v>
      </c>
      <c r="CN80" s="162" t="s">
        <v>1879</v>
      </c>
      <c r="CO80" s="691"/>
      <c r="CP80" s="691"/>
      <c r="CQ80" s="691"/>
      <c r="CR80" s="691"/>
      <c r="CS80" s="691"/>
      <c r="CT80" s="690"/>
      <c r="CU80" s="690"/>
      <c r="CV80" s="690"/>
      <c r="CW80" s="690"/>
      <c r="CX80" s="489" t="s">
        <v>2041</v>
      </c>
      <c r="CY80" s="489" t="s">
        <v>2042</v>
      </c>
      <c r="CZ80" s="489"/>
      <c r="DA80" s="489" t="s">
        <v>2043</v>
      </c>
      <c r="DB80" s="567" t="s">
        <v>1883</v>
      </c>
      <c r="DC80" s="664"/>
      <c r="DD80" s="664"/>
      <c r="DE80" s="544"/>
      <c r="DF80" s="544"/>
      <c r="DG80" s="544"/>
      <c r="DH80" s="544"/>
      <c r="DI80" s="544"/>
      <c r="DJ80" s="544"/>
      <c r="DK80" s="544"/>
      <c r="DL80" s="544"/>
      <c r="DM80" s="544"/>
      <c r="DN80" s="544"/>
      <c r="DO80" s="544"/>
      <c r="DP80" s="544"/>
    </row>
    <row r="81" spans="1:120">
      <c r="A81" s="665">
        <v>78</v>
      </c>
      <c r="B81" s="665"/>
      <c r="C81" s="665" t="s">
        <v>2044</v>
      </c>
      <c r="D81" s="692">
        <v>7015</v>
      </c>
      <c r="E81" s="668" t="s">
        <v>1854</v>
      </c>
      <c r="F81" s="692" t="s">
        <v>2036</v>
      </c>
      <c r="G81" s="692" t="s">
        <v>2035</v>
      </c>
      <c r="H81" s="692" t="s">
        <v>2038</v>
      </c>
      <c r="I81" s="692" t="s">
        <v>2037</v>
      </c>
      <c r="J81" s="670" t="s">
        <v>2039</v>
      </c>
      <c r="K81" s="670"/>
      <c r="L81" s="670" t="s">
        <v>2040</v>
      </c>
      <c r="M81" s="670"/>
      <c r="N81" s="670" t="s">
        <v>1861</v>
      </c>
      <c r="O81" s="672">
        <v>100485</v>
      </c>
      <c r="P81" s="673">
        <v>60</v>
      </c>
      <c r="Q81" s="673">
        <v>10</v>
      </c>
      <c r="R81" s="673">
        <v>12</v>
      </c>
      <c r="S81" s="674">
        <v>5.5</v>
      </c>
      <c r="T81" s="674"/>
      <c r="U81" s="674"/>
      <c r="V81" s="674"/>
      <c r="W81" s="674"/>
      <c r="X81" s="674"/>
      <c r="Y81" s="674"/>
      <c r="Z81" s="674"/>
      <c r="AA81" s="674"/>
      <c r="AB81" s="674"/>
      <c r="AC81" s="674"/>
      <c r="AD81" s="674"/>
      <c r="AE81" s="674"/>
      <c r="AF81" s="674"/>
      <c r="AG81" s="674"/>
      <c r="AH81" s="674"/>
      <c r="AI81" s="674"/>
      <c r="AJ81" s="674"/>
      <c r="AK81" s="674"/>
      <c r="AL81" s="674"/>
      <c r="AM81" s="674"/>
      <c r="AN81" s="674"/>
      <c r="AO81" s="674"/>
      <c r="AP81" s="675">
        <v>25</v>
      </c>
      <c r="AQ81" s="675" t="s">
        <v>1862</v>
      </c>
      <c r="AR81" s="676">
        <v>3.9E-2</v>
      </c>
      <c r="AS81" s="676" t="s">
        <v>1863</v>
      </c>
      <c r="AT81" s="677" t="s">
        <v>1864</v>
      </c>
      <c r="AU81" s="677"/>
      <c r="AV81" s="677"/>
      <c r="AW81" s="41" t="s">
        <v>215</v>
      </c>
      <c r="AX81" s="679" t="s">
        <v>216</v>
      </c>
      <c r="AY81" s="679" t="s">
        <v>217</v>
      </c>
      <c r="AZ81" s="679" t="s">
        <v>218</v>
      </c>
      <c r="BA81" s="86" t="s">
        <v>210</v>
      </c>
      <c r="BB81" s="86" t="s">
        <v>211</v>
      </c>
      <c r="BC81" s="86" t="s">
        <v>212</v>
      </c>
      <c r="BD81" s="86" t="s">
        <v>213</v>
      </c>
      <c r="BE81" s="680" t="s">
        <v>1854</v>
      </c>
      <c r="BF81" s="681" t="s">
        <v>1865</v>
      </c>
      <c r="BG81" s="681" t="s">
        <v>1866</v>
      </c>
      <c r="BH81" s="681" t="s">
        <v>1867</v>
      </c>
      <c r="BI81" s="19"/>
      <c r="BJ81" s="19"/>
      <c r="BK81" s="19"/>
      <c r="BL81" s="19"/>
      <c r="BM81" s="682" t="s">
        <v>215</v>
      </c>
      <c r="BN81" s="154" t="s">
        <v>216</v>
      </c>
      <c r="BO81" s="154" t="s">
        <v>217</v>
      </c>
      <c r="BP81" s="154" t="s">
        <v>218</v>
      </c>
      <c r="BQ81" s="683" t="s">
        <v>219</v>
      </c>
      <c r="BR81" s="683" t="s">
        <v>220</v>
      </c>
      <c r="BS81" s="49" t="s">
        <v>221</v>
      </c>
      <c r="BT81" s="49" t="s">
        <v>222</v>
      </c>
      <c r="BU81" s="155" t="s">
        <v>215</v>
      </c>
      <c r="BV81" s="154" t="s">
        <v>216</v>
      </c>
      <c r="BW81" s="154" t="s">
        <v>217</v>
      </c>
      <c r="BX81" s="154" t="s">
        <v>218</v>
      </c>
      <c r="BY81" s="89" t="s">
        <v>414</v>
      </c>
      <c r="BZ81" s="270" t="s">
        <v>415</v>
      </c>
      <c r="CA81" s="686" t="s">
        <v>416</v>
      </c>
      <c r="CB81" s="686" t="s">
        <v>417</v>
      </c>
      <c r="CC81" s="690" t="s">
        <v>1872</v>
      </c>
      <c r="CD81" s="688" t="s">
        <v>1873</v>
      </c>
      <c r="CE81" s="689" t="s">
        <v>1874</v>
      </c>
      <c r="CF81" s="689" t="s">
        <v>1875</v>
      </c>
      <c r="CG81" s="690"/>
      <c r="CH81" s="690"/>
      <c r="CI81" s="690"/>
      <c r="CJ81" s="690"/>
      <c r="CK81" s="162" t="s">
        <v>1876</v>
      </c>
      <c r="CL81" s="162" t="s">
        <v>1877</v>
      </c>
      <c r="CM81" s="162" t="s">
        <v>1878</v>
      </c>
      <c r="CN81" s="162" t="s">
        <v>1879</v>
      </c>
      <c r="CO81" s="691"/>
      <c r="CP81" s="691"/>
      <c r="CQ81" s="691"/>
      <c r="CR81" s="691"/>
      <c r="CS81" s="691"/>
      <c r="CT81" s="690"/>
      <c r="CU81" s="690"/>
      <c r="CV81" s="690"/>
      <c r="CW81" s="690"/>
      <c r="CX81" s="489" t="s">
        <v>2041</v>
      </c>
      <c r="CY81" s="489" t="s">
        <v>2042</v>
      </c>
      <c r="CZ81" s="489"/>
      <c r="DA81" s="489" t="s">
        <v>2043</v>
      </c>
      <c r="DB81" s="567" t="s">
        <v>1883</v>
      </c>
      <c r="DC81" s="664"/>
      <c r="DD81" s="664"/>
      <c r="DE81" s="544"/>
      <c r="DF81" s="544"/>
      <c r="DG81" s="544"/>
      <c r="DH81" s="544"/>
      <c r="DI81" s="544"/>
      <c r="DJ81" s="544"/>
      <c r="DK81" s="544"/>
      <c r="DL81" s="544"/>
      <c r="DM81" s="544"/>
      <c r="DN81" s="544"/>
      <c r="DO81" s="544"/>
      <c r="DP81" s="544"/>
    </row>
    <row r="82" spans="1:120">
      <c r="A82" s="665">
        <v>79</v>
      </c>
      <c r="B82" s="665"/>
      <c r="C82" s="703" t="s">
        <v>2045</v>
      </c>
      <c r="D82" s="692">
        <v>7015</v>
      </c>
      <c r="E82" s="668" t="s">
        <v>1854</v>
      </c>
      <c r="F82" s="692" t="s">
        <v>2036</v>
      </c>
      <c r="G82" s="692" t="s">
        <v>2035</v>
      </c>
      <c r="H82" s="692" t="s">
        <v>2038</v>
      </c>
      <c r="I82" s="692" t="s">
        <v>2037</v>
      </c>
      <c r="J82" s="670" t="s">
        <v>2039</v>
      </c>
      <c r="K82" s="670"/>
      <c r="L82" s="670" t="s">
        <v>2040</v>
      </c>
      <c r="M82" s="670"/>
      <c r="N82" s="670" t="s">
        <v>1861</v>
      </c>
      <c r="O82" s="672">
        <v>100486</v>
      </c>
      <c r="P82" s="673">
        <v>80</v>
      </c>
      <c r="Q82" s="673">
        <v>13</v>
      </c>
      <c r="R82" s="674">
        <v>15.5</v>
      </c>
      <c r="S82" s="673">
        <v>7</v>
      </c>
      <c r="T82" s="673"/>
      <c r="U82" s="673"/>
      <c r="V82" s="673"/>
      <c r="W82" s="673"/>
      <c r="X82" s="673"/>
      <c r="Y82" s="673"/>
      <c r="Z82" s="673"/>
      <c r="AA82" s="673"/>
      <c r="AB82" s="673"/>
      <c r="AC82" s="673"/>
      <c r="AD82" s="673"/>
      <c r="AE82" s="673"/>
      <c r="AF82" s="673"/>
      <c r="AG82" s="673"/>
      <c r="AH82" s="673"/>
      <c r="AI82" s="673"/>
      <c r="AJ82" s="673"/>
      <c r="AK82" s="673"/>
      <c r="AL82" s="673"/>
      <c r="AM82" s="673"/>
      <c r="AN82" s="673"/>
      <c r="AO82" s="673"/>
      <c r="AP82" s="675">
        <v>25</v>
      </c>
      <c r="AQ82" s="675" t="s">
        <v>1862</v>
      </c>
      <c r="AR82" s="676">
        <v>8.7999999999999995E-2</v>
      </c>
      <c r="AS82" s="676" t="s">
        <v>1863</v>
      </c>
      <c r="AT82" s="677" t="s">
        <v>1864</v>
      </c>
      <c r="AU82" s="677"/>
      <c r="AV82" s="677"/>
      <c r="AW82" s="41" t="s">
        <v>215</v>
      </c>
      <c r="AX82" s="679" t="s">
        <v>216</v>
      </c>
      <c r="AY82" s="679" t="s">
        <v>217</v>
      </c>
      <c r="AZ82" s="679" t="s">
        <v>218</v>
      </c>
      <c r="BA82" s="86" t="s">
        <v>210</v>
      </c>
      <c r="BB82" s="86" t="s">
        <v>211</v>
      </c>
      <c r="BC82" s="86" t="s">
        <v>212</v>
      </c>
      <c r="BD82" s="86" t="s">
        <v>213</v>
      </c>
      <c r="BE82" s="680" t="s">
        <v>1854</v>
      </c>
      <c r="BF82" s="681" t="s">
        <v>1865</v>
      </c>
      <c r="BG82" s="681" t="s">
        <v>1866</v>
      </c>
      <c r="BH82" s="681" t="s">
        <v>1867</v>
      </c>
      <c r="BI82" s="19"/>
      <c r="BJ82" s="19"/>
      <c r="BK82" s="19"/>
      <c r="BL82" s="19"/>
      <c r="BM82" s="682" t="s">
        <v>215</v>
      </c>
      <c r="BN82" s="154" t="s">
        <v>216</v>
      </c>
      <c r="BO82" s="154" t="s">
        <v>217</v>
      </c>
      <c r="BP82" s="154" t="s">
        <v>218</v>
      </c>
      <c r="BQ82" s="683" t="s">
        <v>219</v>
      </c>
      <c r="BR82" s="683" t="s">
        <v>220</v>
      </c>
      <c r="BS82" s="49" t="s">
        <v>221</v>
      </c>
      <c r="BT82" s="49" t="s">
        <v>222</v>
      </c>
      <c r="BU82" s="155" t="s">
        <v>215</v>
      </c>
      <c r="BV82" s="154" t="s">
        <v>216</v>
      </c>
      <c r="BW82" s="154" t="s">
        <v>217</v>
      </c>
      <c r="BX82" s="154" t="s">
        <v>218</v>
      </c>
      <c r="BY82" s="89" t="s">
        <v>414</v>
      </c>
      <c r="BZ82" s="270" t="s">
        <v>415</v>
      </c>
      <c r="CA82" s="686" t="s">
        <v>416</v>
      </c>
      <c r="CB82" s="686" t="s">
        <v>417</v>
      </c>
      <c r="CC82" s="708" t="s">
        <v>1872</v>
      </c>
      <c r="CD82" s="724" t="s">
        <v>1873</v>
      </c>
      <c r="CE82" s="725" t="s">
        <v>1874</v>
      </c>
      <c r="CF82" s="725" t="s">
        <v>1875</v>
      </c>
      <c r="CG82" s="708"/>
      <c r="CH82" s="690"/>
      <c r="CI82" s="690"/>
      <c r="CJ82" s="690"/>
      <c r="CK82" s="162" t="s">
        <v>1876</v>
      </c>
      <c r="CL82" s="162" t="s">
        <v>1877</v>
      </c>
      <c r="CM82" s="162" t="s">
        <v>1878</v>
      </c>
      <c r="CN82" s="162" t="s">
        <v>1879</v>
      </c>
      <c r="CO82" s="691"/>
      <c r="CP82" s="691"/>
      <c r="CQ82" s="691"/>
      <c r="CR82" s="691"/>
      <c r="CS82" s="691"/>
      <c r="CT82" s="708"/>
      <c r="CU82" s="690"/>
      <c r="CV82" s="690"/>
      <c r="CW82" s="690"/>
      <c r="CX82" s="489" t="s">
        <v>2041</v>
      </c>
      <c r="CY82" s="489" t="s">
        <v>2042</v>
      </c>
      <c r="CZ82" s="489"/>
      <c r="DA82" s="489" t="s">
        <v>2043</v>
      </c>
      <c r="DB82" s="567" t="s">
        <v>1883</v>
      </c>
      <c r="DC82" s="664"/>
      <c r="DD82" s="664"/>
      <c r="DE82" s="544"/>
      <c r="DF82" s="544"/>
      <c r="DG82" s="544"/>
      <c r="DH82" s="544"/>
      <c r="DI82" s="544"/>
      <c r="DJ82" s="544"/>
      <c r="DK82" s="544"/>
      <c r="DL82" s="544"/>
      <c r="DM82" s="544"/>
      <c r="DN82" s="544"/>
      <c r="DO82" s="544"/>
      <c r="DP82" s="544"/>
    </row>
    <row r="83" spans="1:120">
      <c r="A83" s="665">
        <v>80</v>
      </c>
      <c r="B83" s="665"/>
      <c r="C83" s="665" t="s">
        <v>2046</v>
      </c>
      <c r="D83" s="692">
        <v>7015</v>
      </c>
      <c r="E83" s="668" t="s">
        <v>1854</v>
      </c>
      <c r="F83" s="692" t="s">
        <v>2036</v>
      </c>
      <c r="G83" s="692" t="s">
        <v>2035</v>
      </c>
      <c r="H83" s="692" t="s">
        <v>2038</v>
      </c>
      <c r="I83" s="692" t="s">
        <v>2037</v>
      </c>
      <c r="J83" s="670" t="s">
        <v>2039</v>
      </c>
      <c r="K83" s="670"/>
      <c r="L83" s="670" t="s">
        <v>2040</v>
      </c>
      <c r="M83" s="670"/>
      <c r="N83" s="670" t="s">
        <v>1861</v>
      </c>
      <c r="O83" s="672">
        <v>100487</v>
      </c>
      <c r="P83" s="673">
        <v>100</v>
      </c>
      <c r="Q83" s="673">
        <v>16</v>
      </c>
      <c r="R83" s="674">
        <v>20</v>
      </c>
      <c r="S83" s="673">
        <v>9</v>
      </c>
      <c r="T83" s="673"/>
      <c r="U83" s="673"/>
      <c r="V83" s="673"/>
      <c r="W83" s="673"/>
      <c r="X83" s="673"/>
      <c r="Y83" s="673"/>
      <c r="Z83" s="673"/>
      <c r="AA83" s="673"/>
      <c r="AB83" s="673"/>
      <c r="AC83" s="673"/>
      <c r="AD83" s="673"/>
      <c r="AE83" s="673"/>
      <c r="AF83" s="673"/>
      <c r="AG83" s="673"/>
      <c r="AH83" s="673"/>
      <c r="AI83" s="673"/>
      <c r="AJ83" s="673"/>
      <c r="AK83" s="673"/>
      <c r="AL83" s="673"/>
      <c r="AM83" s="673"/>
      <c r="AN83" s="673"/>
      <c r="AO83" s="673"/>
      <c r="AP83" s="675">
        <v>25</v>
      </c>
      <c r="AQ83" s="675" t="s">
        <v>1862</v>
      </c>
      <c r="AR83" s="676">
        <v>0.17599999999999999</v>
      </c>
      <c r="AS83" s="676" t="s">
        <v>1863</v>
      </c>
      <c r="AT83" s="677" t="s">
        <v>1864</v>
      </c>
      <c r="AU83" s="677"/>
      <c r="AV83" s="677"/>
      <c r="AW83" s="41" t="s">
        <v>215</v>
      </c>
      <c r="AX83" s="679" t="s">
        <v>216</v>
      </c>
      <c r="AY83" s="679" t="s">
        <v>217</v>
      </c>
      <c r="AZ83" s="679" t="s">
        <v>218</v>
      </c>
      <c r="BA83" s="86" t="s">
        <v>210</v>
      </c>
      <c r="BB83" s="86" t="s">
        <v>211</v>
      </c>
      <c r="BC83" s="86" t="s">
        <v>212</v>
      </c>
      <c r="BD83" s="86" t="s">
        <v>213</v>
      </c>
      <c r="BE83" s="680" t="s">
        <v>1854</v>
      </c>
      <c r="BF83" s="681" t="s">
        <v>1865</v>
      </c>
      <c r="BG83" s="681" t="s">
        <v>1866</v>
      </c>
      <c r="BH83" s="681" t="s">
        <v>1867</v>
      </c>
      <c r="BI83" s="19"/>
      <c r="BJ83" s="19"/>
      <c r="BK83" s="19"/>
      <c r="BL83" s="19"/>
      <c r="BM83" s="682" t="s">
        <v>215</v>
      </c>
      <c r="BN83" s="154" t="s">
        <v>216</v>
      </c>
      <c r="BO83" s="154" t="s">
        <v>217</v>
      </c>
      <c r="BP83" s="154" t="s">
        <v>218</v>
      </c>
      <c r="BQ83" s="683" t="s">
        <v>219</v>
      </c>
      <c r="BR83" s="683" t="s">
        <v>220</v>
      </c>
      <c r="BS83" s="49" t="s">
        <v>221</v>
      </c>
      <c r="BT83" s="49" t="s">
        <v>222</v>
      </c>
      <c r="BU83" s="155" t="s">
        <v>215</v>
      </c>
      <c r="BV83" s="154" t="s">
        <v>216</v>
      </c>
      <c r="BW83" s="154" t="s">
        <v>217</v>
      </c>
      <c r="BX83" s="154" t="s">
        <v>218</v>
      </c>
      <c r="BY83" s="89" t="s">
        <v>414</v>
      </c>
      <c r="BZ83" s="270" t="s">
        <v>415</v>
      </c>
      <c r="CA83" s="686" t="s">
        <v>416</v>
      </c>
      <c r="CB83" s="686" t="s">
        <v>417</v>
      </c>
      <c r="CC83" s="690" t="s">
        <v>1872</v>
      </c>
      <c r="CD83" s="688" t="s">
        <v>1873</v>
      </c>
      <c r="CE83" s="689" t="s">
        <v>1874</v>
      </c>
      <c r="CF83" s="689" t="s">
        <v>1875</v>
      </c>
      <c r="CG83" s="690"/>
      <c r="CH83" s="690"/>
      <c r="CI83" s="690"/>
      <c r="CJ83" s="690"/>
      <c r="CK83" s="162" t="s">
        <v>1876</v>
      </c>
      <c r="CL83" s="162" t="s">
        <v>1877</v>
      </c>
      <c r="CM83" s="162" t="s">
        <v>1878</v>
      </c>
      <c r="CN83" s="162" t="s">
        <v>1879</v>
      </c>
      <c r="CO83" s="691"/>
      <c r="CP83" s="691"/>
      <c r="CQ83" s="691"/>
      <c r="CR83" s="691"/>
      <c r="CS83" s="691"/>
      <c r="CT83" s="690"/>
      <c r="CU83" s="690"/>
      <c r="CV83" s="690"/>
      <c r="CW83" s="690"/>
      <c r="CX83" s="489" t="s">
        <v>2041</v>
      </c>
      <c r="CY83" s="489" t="s">
        <v>2042</v>
      </c>
      <c r="CZ83" s="489"/>
      <c r="DA83" s="489" t="s">
        <v>2043</v>
      </c>
      <c r="DB83" s="567" t="s">
        <v>1883</v>
      </c>
      <c r="DC83" s="664"/>
      <c r="DD83" s="664"/>
      <c r="DE83" s="544"/>
      <c r="DF83" s="702"/>
      <c r="DG83" s="544"/>
      <c r="DH83" s="544"/>
      <c r="DI83" s="544"/>
      <c r="DJ83" s="544"/>
      <c r="DK83" s="544"/>
      <c r="DL83" s="544"/>
      <c r="DM83" s="544"/>
      <c r="DN83" s="544"/>
      <c r="DO83" s="544"/>
      <c r="DP83" s="544"/>
    </row>
    <row r="84" spans="1:120">
      <c r="A84" s="665">
        <v>81</v>
      </c>
      <c r="B84" s="665"/>
      <c r="C84" s="665" t="s">
        <v>2047</v>
      </c>
      <c r="D84" s="692">
        <v>7015</v>
      </c>
      <c r="E84" s="668" t="s">
        <v>1854</v>
      </c>
      <c r="F84" s="692" t="s">
        <v>2036</v>
      </c>
      <c r="G84" s="692" t="s">
        <v>2035</v>
      </c>
      <c r="H84" s="692" t="s">
        <v>2038</v>
      </c>
      <c r="I84" s="692" t="s">
        <v>2037</v>
      </c>
      <c r="J84" s="670" t="s">
        <v>2039</v>
      </c>
      <c r="K84" s="670"/>
      <c r="L84" s="670" t="s">
        <v>2040</v>
      </c>
      <c r="M84" s="670"/>
      <c r="N84" s="670" t="s">
        <v>1861</v>
      </c>
      <c r="O84" s="672">
        <v>100488</v>
      </c>
      <c r="P84" s="673">
        <v>120</v>
      </c>
      <c r="Q84" s="673">
        <v>16</v>
      </c>
      <c r="R84" s="674">
        <v>20</v>
      </c>
      <c r="S84" s="673">
        <v>9</v>
      </c>
      <c r="T84" s="673"/>
      <c r="U84" s="673"/>
      <c r="V84" s="673"/>
      <c r="W84" s="673"/>
      <c r="X84" s="673"/>
      <c r="Y84" s="673"/>
      <c r="Z84" s="673"/>
      <c r="AA84" s="673"/>
      <c r="AB84" s="673"/>
      <c r="AC84" s="673"/>
      <c r="AD84" s="673"/>
      <c r="AE84" s="673"/>
      <c r="AF84" s="673"/>
      <c r="AG84" s="673"/>
      <c r="AH84" s="673"/>
      <c r="AI84" s="673"/>
      <c r="AJ84" s="673"/>
      <c r="AK84" s="673"/>
      <c r="AL84" s="673"/>
      <c r="AM84" s="673"/>
      <c r="AN84" s="673"/>
      <c r="AO84" s="673"/>
      <c r="AP84" s="675">
        <v>25</v>
      </c>
      <c r="AQ84" s="675" t="s">
        <v>1862</v>
      </c>
      <c r="AR84" s="676">
        <v>0.20799999999999999</v>
      </c>
      <c r="AS84" s="676" t="s">
        <v>1863</v>
      </c>
      <c r="AT84" s="677" t="s">
        <v>1864</v>
      </c>
      <c r="AU84" s="677"/>
      <c r="AV84" s="677"/>
      <c r="AW84" s="41" t="s">
        <v>215</v>
      </c>
      <c r="AX84" s="679" t="s">
        <v>216</v>
      </c>
      <c r="AY84" s="679" t="s">
        <v>217</v>
      </c>
      <c r="AZ84" s="679" t="s">
        <v>218</v>
      </c>
      <c r="BA84" s="86" t="s">
        <v>210</v>
      </c>
      <c r="BB84" s="86" t="s">
        <v>211</v>
      </c>
      <c r="BC84" s="86" t="s">
        <v>212</v>
      </c>
      <c r="BD84" s="86" t="s">
        <v>213</v>
      </c>
      <c r="BE84" s="680" t="s">
        <v>1854</v>
      </c>
      <c r="BF84" s="681" t="s">
        <v>1865</v>
      </c>
      <c r="BG84" s="681" t="s">
        <v>1866</v>
      </c>
      <c r="BH84" s="681" t="s">
        <v>1867</v>
      </c>
      <c r="BI84" s="19"/>
      <c r="BJ84" s="19"/>
      <c r="BK84" s="19"/>
      <c r="BL84" s="19"/>
      <c r="BM84" s="682" t="s">
        <v>215</v>
      </c>
      <c r="BN84" s="154" t="s">
        <v>216</v>
      </c>
      <c r="BO84" s="154" t="s">
        <v>217</v>
      </c>
      <c r="BP84" s="154" t="s">
        <v>218</v>
      </c>
      <c r="BQ84" s="683" t="s">
        <v>219</v>
      </c>
      <c r="BR84" s="683" t="s">
        <v>220</v>
      </c>
      <c r="BS84" s="49" t="s">
        <v>221</v>
      </c>
      <c r="BT84" s="49" t="s">
        <v>222</v>
      </c>
      <c r="BU84" s="155" t="s">
        <v>215</v>
      </c>
      <c r="BV84" s="154" t="s">
        <v>216</v>
      </c>
      <c r="BW84" s="154" t="s">
        <v>217</v>
      </c>
      <c r="BX84" s="154" t="s">
        <v>218</v>
      </c>
      <c r="BY84" s="89" t="s">
        <v>414</v>
      </c>
      <c r="BZ84" s="270" t="s">
        <v>415</v>
      </c>
      <c r="CA84" s="686" t="s">
        <v>416</v>
      </c>
      <c r="CB84" s="686" t="s">
        <v>417</v>
      </c>
      <c r="CC84" s="690" t="s">
        <v>1872</v>
      </c>
      <c r="CD84" s="688" t="s">
        <v>1873</v>
      </c>
      <c r="CE84" s="689" t="s">
        <v>1874</v>
      </c>
      <c r="CF84" s="689" t="s">
        <v>1875</v>
      </c>
      <c r="CG84" s="690"/>
      <c r="CH84" s="690"/>
      <c r="CI84" s="690"/>
      <c r="CJ84" s="690"/>
      <c r="CK84" s="162" t="s">
        <v>1876</v>
      </c>
      <c r="CL84" s="162" t="s">
        <v>1877</v>
      </c>
      <c r="CM84" s="162" t="s">
        <v>1878</v>
      </c>
      <c r="CN84" s="162" t="s">
        <v>1879</v>
      </c>
      <c r="CO84" s="691"/>
      <c r="CP84" s="691"/>
      <c r="CQ84" s="691"/>
      <c r="CR84" s="691"/>
      <c r="CS84" s="691"/>
      <c r="CT84" s="690"/>
      <c r="CU84" s="690"/>
      <c r="CV84" s="690"/>
      <c r="CW84" s="690"/>
      <c r="CX84" s="489" t="s">
        <v>2041</v>
      </c>
      <c r="CY84" s="489" t="s">
        <v>2042</v>
      </c>
      <c r="CZ84" s="489"/>
      <c r="DA84" s="489" t="s">
        <v>2043</v>
      </c>
      <c r="DB84" s="567" t="s">
        <v>1883</v>
      </c>
      <c r="DC84" s="664"/>
      <c r="DD84" s="664"/>
      <c r="DE84" s="544"/>
      <c r="DF84" s="702"/>
      <c r="DG84" s="544"/>
      <c r="DH84" s="544"/>
      <c r="DI84" s="544"/>
      <c r="DJ84" s="544"/>
      <c r="DK84" s="544"/>
      <c r="DL84" s="544"/>
      <c r="DM84" s="544"/>
      <c r="DN84" s="544"/>
      <c r="DO84" s="544"/>
      <c r="DP84" s="544"/>
    </row>
    <row r="85" spans="1:120">
      <c r="A85" s="665">
        <v>82</v>
      </c>
      <c r="B85" s="665"/>
      <c r="C85" s="665" t="s">
        <v>2048</v>
      </c>
      <c r="D85" s="692">
        <v>7015</v>
      </c>
      <c r="E85" s="668" t="s">
        <v>1854</v>
      </c>
      <c r="F85" s="692" t="s">
        <v>2036</v>
      </c>
      <c r="G85" s="692" t="s">
        <v>2035</v>
      </c>
      <c r="H85" s="692" t="s">
        <v>2038</v>
      </c>
      <c r="I85" s="692" t="s">
        <v>2037</v>
      </c>
      <c r="J85" s="670" t="s">
        <v>2039</v>
      </c>
      <c r="K85" s="670"/>
      <c r="L85" s="670" t="s">
        <v>2040</v>
      </c>
      <c r="M85" s="670"/>
      <c r="N85" s="670" t="s">
        <v>1861</v>
      </c>
      <c r="O85" s="672">
        <v>100490</v>
      </c>
      <c r="P85" s="673">
        <v>140</v>
      </c>
      <c r="Q85" s="673">
        <v>20</v>
      </c>
      <c r="R85" s="674">
        <v>25</v>
      </c>
      <c r="S85" s="673">
        <v>11</v>
      </c>
      <c r="T85" s="673"/>
      <c r="U85" s="673"/>
      <c r="V85" s="673"/>
      <c r="W85" s="673"/>
      <c r="X85" s="673"/>
      <c r="Y85" s="673"/>
      <c r="Z85" s="673"/>
      <c r="AA85" s="673"/>
      <c r="AB85" s="673"/>
      <c r="AC85" s="673"/>
      <c r="AD85" s="673"/>
      <c r="AE85" s="673"/>
      <c r="AF85" s="673"/>
      <c r="AG85" s="673"/>
      <c r="AH85" s="673"/>
      <c r="AI85" s="673"/>
      <c r="AJ85" s="673"/>
      <c r="AK85" s="673"/>
      <c r="AL85" s="673"/>
      <c r="AM85" s="673"/>
      <c r="AN85" s="673"/>
      <c r="AO85" s="673"/>
      <c r="AP85" s="675">
        <v>25</v>
      </c>
      <c r="AQ85" s="675" t="s">
        <v>1862</v>
      </c>
      <c r="AR85" s="676">
        <v>0.38200000000000001</v>
      </c>
      <c r="AS85" s="676" t="s">
        <v>1863</v>
      </c>
      <c r="AT85" s="677" t="s">
        <v>1864</v>
      </c>
      <c r="AU85" s="677"/>
      <c r="AV85" s="677"/>
      <c r="AW85" s="41" t="s">
        <v>215</v>
      </c>
      <c r="AX85" s="679" t="s">
        <v>216</v>
      </c>
      <c r="AY85" s="679" t="s">
        <v>217</v>
      </c>
      <c r="AZ85" s="679" t="s">
        <v>218</v>
      </c>
      <c r="BA85" s="86" t="s">
        <v>210</v>
      </c>
      <c r="BB85" s="86" t="s">
        <v>211</v>
      </c>
      <c r="BC85" s="86" t="s">
        <v>212</v>
      </c>
      <c r="BD85" s="86" t="s">
        <v>213</v>
      </c>
      <c r="BE85" s="680" t="s">
        <v>1854</v>
      </c>
      <c r="BF85" s="681" t="s">
        <v>1865</v>
      </c>
      <c r="BG85" s="681" t="s">
        <v>1866</v>
      </c>
      <c r="BH85" s="681" t="s">
        <v>1867</v>
      </c>
      <c r="BI85" s="19"/>
      <c r="BJ85" s="19"/>
      <c r="BK85" s="19"/>
      <c r="BL85" s="19"/>
      <c r="BM85" s="682" t="s">
        <v>215</v>
      </c>
      <c r="BN85" s="154" t="s">
        <v>216</v>
      </c>
      <c r="BO85" s="154" t="s">
        <v>217</v>
      </c>
      <c r="BP85" s="154" t="s">
        <v>218</v>
      </c>
      <c r="BQ85" s="683" t="s">
        <v>219</v>
      </c>
      <c r="BR85" s="683" t="s">
        <v>220</v>
      </c>
      <c r="BS85" s="49" t="s">
        <v>221</v>
      </c>
      <c r="BT85" s="49" t="s">
        <v>222</v>
      </c>
      <c r="BU85" s="155" t="s">
        <v>215</v>
      </c>
      <c r="BV85" s="154" t="s">
        <v>216</v>
      </c>
      <c r="BW85" s="154" t="s">
        <v>217</v>
      </c>
      <c r="BX85" s="154" t="s">
        <v>218</v>
      </c>
      <c r="BY85" s="89" t="s">
        <v>414</v>
      </c>
      <c r="BZ85" s="270" t="s">
        <v>415</v>
      </c>
      <c r="CA85" s="686" t="s">
        <v>416</v>
      </c>
      <c r="CB85" s="686" t="s">
        <v>417</v>
      </c>
      <c r="CC85" s="690" t="s">
        <v>1872</v>
      </c>
      <c r="CD85" s="688" t="s">
        <v>1873</v>
      </c>
      <c r="CE85" s="689" t="s">
        <v>1874</v>
      </c>
      <c r="CF85" s="689" t="s">
        <v>1875</v>
      </c>
      <c r="CG85" s="690"/>
      <c r="CH85" s="690"/>
      <c r="CI85" s="690"/>
      <c r="CJ85" s="690"/>
      <c r="CK85" s="162" t="s">
        <v>1876</v>
      </c>
      <c r="CL85" s="162" t="s">
        <v>1877</v>
      </c>
      <c r="CM85" s="162" t="s">
        <v>1878</v>
      </c>
      <c r="CN85" s="162" t="s">
        <v>1879</v>
      </c>
      <c r="CO85" s="691"/>
      <c r="CP85" s="691"/>
      <c r="CQ85" s="691"/>
      <c r="CR85" s="691"/>
      <c r="CS85" s="691"/>
      <c r="CT85" s="690"/>
      <c r="CU85" s="690"/>
      <c r="CV85" s="690"/>
      <c r="CW85" s="690"/>
      <c r="CX85" s="489" t="s">
        <v>2041</v>
      </c>
      <c r="CY85" s="489" t="s">
        <v>2042</v>
      </c>
      <c r="CZ85" s="489"/>
      <c r="DA85" s="489" t="s">
        <v>2043</v>
      </c>
      <c r="DB85" s="567" t="s">
        <v>1883</v>
      </c>
      <c r="DC85" s="664"/>
      <c r="DD85" s="664"/>
      <c r="DE85" s="544"/>
      <c r="DF85" s="544"/>
      <c r="DG85" s="544"/>
      <c r="DH85" s="544"/>
      <c r="DI85" s="544"/>
      <c r="DJ85" s="544"/>
      <c r="DK85" s="544"/>
      <c r="DL85" s="544"/>
      <c r="DM85" s="544"/>
      <c r="DN85" s="544"/>
      <c r="DO85" s="544"/>
      <c r="DP85" s="544"/>
    </row>
    <row r="86" spans="1:120">
      <c r="A86" s="665">
        <v>83</v>
      </c>
      <c r="B86" s="665"/>
      <c r="C86" s="665" t="s">
        <v>2049</v>
      </c>
      <c r="D86" s="692">
        <v>7015</v>
      </c>
      <c r="E86" s="668" t="s">
        <v>1854</v>
      </c>
      <c r="F86" s="692" t="s">
        <v>2036</v>
      </c>
      <c r="G86" s="692" t="s">
        <v>2035</v>
      </c>
      <c r="H86" s="692" t="s">
        <v>2038</v>
      </c>
      <c r="I86" s="692" t="s">
        <v>2037</v>
      </c>
      <c r="J86" s="670" t="s">
        <v>2039</v>
      </c>
      <c r="K86" s="670"/>
      <c r="L86" s="670" t="s">
        <v>2040</v>
      </c>
      <c r="M86" s="670"/>
      <c r="N86" s="670" t="s">
        <v>1861</v>
      </c>
      <c r="O86" s="672">
        <v>100492</v>
      </c>
      <c r="P86" s="673">
        <v>160</v>
      </c>
      <c r="Q86" s="673">
        <v>20</v>
      </c>
      <c r="R86" s="674">
        <v>25</v>
      </c>
      <c r="S86" s="673">
        <v>12</v>
      </c>
      <c r="T86" s="673"/>
      <c r="U86" s="673"/>
      <c r="V86" s="673"/>
      <c r="W86" s="673"/>
      <c r="X86" s="673"/>
      <c r="Y86" s="673"/>
      <c r="Z86" s="673"/>
      <c r="AA86" s="673"/>
      <c r="AB86" s="673"/>
      <c r="AC86" s="673"/>
      <c r="AD86" s="673"/>
      <c r="AE86" s="673"/>
      <c r="AF86" s="673"/>
      <c r="AG86" s="673"/>
      <c r="AH86" s="673"/>
      <c r="AI86" s="673"/>
      <c r="AJ86" s="673"/>
      <c r="AK86" s="673"/>
      <c r="AL86" s="673"/>
      <c r="AM86" s="673"/>
      <c r="AN86" s="673"/>
      <c r="AO86" s="673"/>
      <c r="AP86" s="675">
        <v>25</v>
      </c>
      <c r="AQ86" s="675" t="s">
        <v>1862</v>
      </c>
      <c r="AR86" s="676">
        <v>0.436</v>
      </c>
      <c r="AS86" s="676" t="s">
        <v>1863</v>
      </c>
      <c r="AT86" s="677" t="s">
        <v>1864</v>
      </c>
      <c r="AU86" s="677"/>
      <c r="AV86" s="677"/>
      <c r="AW86" s="41" t="s">
        <v>215</v>
      </c>
      <c r="AX86" s="679" t="s">
        <v>216</v>
      </c>
      <c r="AY86" s="679" t="s">
        <v>217</v>
      </c>
      <c r="AZ86" s="679" t="s">
        <v>218</v>
      </c>
      <c r="BA86" s="86" t="s">
        <v>210</v>
      </c>
      <c r="BB86" s="86" t="s">
        <v>211</v>
      </c>
      <c r="BC86" s="86" t="s">
        <v>212</v>
      </c>
      <c r="BD86" s="86" t="s">
        <v>213</v>
      </c>
      <c r="BE86" s="680" t="s">
        <v>1854</v>
      </c>
      <c r="BF86" s="681" t="s">
        <v>1865</v>
      </c>
      <c r="BG86" s="681" t="s">
        <v>1866</v>
      </c>
      <c r="BH86" s="681" t="s">
        <v>1867</v>
      </c>
      <c r="BI86" s="19"/>
      <c r="BJ86" s="19"/>
      <c r="BK86" s="19"/>
      <c r="BL86" s="19"/>
      <c r="BM86" s="682" t="s">
        <v>215</v>
      </c>
      <c r="BN86" s="154" t="s">
        <v>216</v>
      </c>
      <c r="BO86" s="154" t="s">
        <v>217</v>
      </c>
      <c r="BP86" s="154" t="s">
        <v>218</v>
      </c>
      <c r="BQ86" s="683" t="s">
        <v>219</v>
      </c>
      <c r="BR86" s="683" t="s">
        <v>220</v>
      </c>
      <c r="BS86" s="49" t="s">
        <v>221</v>
      </c>
      <c r="BT86" s="49" t="s">
        <v>222</v>
      </c>
      <c r="BU86" s="155" t="s">
        <v>215</v>
      </c>
      <c r="BV86" s="154" t="s">
        <v>216</v>
      </c>
      <c r="BW86" s="154" t="s">
        <v>217</v>
      </c>
      <c r="BX86" s="154" t="s">
        <v>218</v>
      </c>
      <c r="BY86" s="89" t="s">
        <v>414</v>
      </c>
      <c r="BZ86" s="270" t="s">
        <v>415</v>
      </c>
      <c r="CA86" s="686" t="s">
        <v>416</v>
      </c>
      <c r="CB86" s="686" t="s">
        <v>417</v>
      </c>
      <c r="CC86" s="690" t="s">
        <v>1872</v>
      </c>
      <c r="CD86" s="688" t="s">
        <v>1873</v>
      </c>
      <c r="CE86" s="689" t="s">
        <v>1874</v>
      </c>
      <c r="CF86" s="689" t="s">
        <v>1875</v>
      </c>
      <c r="CG86" s="690"/>
      <c r="CH86" s="690"/>
      <c r="CI86" s="690"/>
      <c r="CJ86" s="690"/>
      <c r="CK86" s="162" t="s">
        <v>1876</v>
      </c>
      <c r="CL86" s="162" t="s">
        <v>1877</v>
      </c>
      <c r="CM86" s="162" t="s">
        <v>1878</v>
      </c>
      <c r="CN86" s="162" t="s">
        <v>1879</v>
      </c>
      <c r="CO86" s="691"/>
      <c r="CP86" s="691"/>
      <c r="CQ86" s="691"/>
      <c r="CR86" s="691"/>
      <c r="CS86" s="691"/>
      <c r="CT86" s="690"/>
      <c r="CU86" s="690"/>
      <c r="CV86" s="690"/>
      <c r="CW86" s="690"/>
      <c r="CX86" s="489" t="s">
        <v>2041</v>
      </c>
      <c r="CY86" s="489" t="s">
        <v>2042</v>
      </c>
      <c r="CZ86" s="489"/>
      <c r="DA86" s="489" t="s">
        <v>2043</v>
      </c>
      <c r="DB86" s="567" t="s">
        <v>1883</v>
      </c>
      <c r="DC86" s="664"/>
      <c r="DD86" s="664"/>
      <c r="DE86" s="544"/>
      <c r="DF86" s="544"/>
      <c r="DG86" s="544"/>
      <c r="DH86" s="544"/>
      <c r="DI86" s="544"/>
      <c r="DJ86" s="544"/>
      <c r="DK86" s="544"/>
      <c r="DL86" s="544"/>
      <c r="DM86" s="544"/>
      <c r="DN86" s="544"/>
      <c r="DO86" s="544"/>
      <c r="DP86" s="544"/>
    </row>
    <row r="87" spans="1:120">
      <c r="A87" s="665">
        <v>84</v>
      </c>
      <c r="B87" s="665"/>
      <c r="C87" s="665" t="s">
        <v>2050</v>
      </c>
      <c r="D87" s="692">
        <v>7015</v>
      </c>
      <c r="E87" s="668" t="s">
        <v>1854</v>
      </c>
      <c r="F87" s="692" t="s">
        <v>2036</v>
      </c>
      <c r="G87" s="692" t="s">
        <v>2035</v>
      </c>
      <c r="H87" s="692" t="s">
        <v>2038</v>
      </c>
      <c r="I87" s="692" t="s">
        <v>2037</v>
      </c>
      <c r="J87" s="670" t="s">
        <v>2039</v>
      </c>
      <c r="K87" s="670"/>
      <c r="L87" s="670" t="s">
        <v>2040</v>
      </c>
      <c r="M87" s="670"/>
      <c r="N87" s="670" t="s">
        <v>1861</v>
      </c>
      <c r="O87" s="672">
        <v>100494</v>
      </c>
      <c r="P87" s="673">
        <v>180</v>
      </c>
      <c r="Q87" s="673">
        <v>20</v>
      </c>
      <c r="R87" s="674">
        <v>25</v>
      </c>
      <c r="S87" s="673">
        <v>13</v>
      </c>
      <c r="T87" s="673"/>
      <c r="U87" s="673"/>
      <c r="V87" s="673"/>
      <c r="W87" s="673"/>
      <c r="X87" s="673"/>
      <c r="Y87" s="673"/>
      <c r="Z87" s="673"/>
      <c r="AA87" s="673"/>
      <c r="AB87" s="673"/>
      <c r="AC87" s="673"/>
      <c r="AD87" s="673"/>
      <c r="AE87" s="673"/>
      <c r="AF87" s="673"/>
      <c r="AG87" s="673"/>
      <c r="AH87" s="673"/>
      <c r="AI87" s="673"/>
      <c r="AJ87" s="673"/>
      <c r="AK87" s="673"/>
      <c r="AL87" s="673"/>
      <c r="AM87" s="673"/>
      <c r="AN87" s="673"/>
      <c r="AO87" s="673"/>
      <c r="AP87" s="675">
        <v>25</v>
      </c>
      <c r="AQ87" s="675" t="s">
        <v>1862</v>
      </c>
      <c r="AR87" s="676">
        <v>0.48599999999999999</v>
      </c>
      <c r="AS87" s="676" t="s">
        <v>1863</v>
      </c>
      <c r="AT87" s="677" t="s">
        <v>1864</v>
      </c>
      <c r="AU87" s="677"/>
      <c r="AV87" s="677"/>
      <c r="AW87" s="41" t="s">
        <v>215</v>
      </c>
      <c r="AX87" s="679" t="s">
        <v>216</v>
      </c>
      <c r="AY87" s="679" t="s">
        <v>217</v>
      </c>
      <c r="AZ87" s="679" t="s">
        <v>218</v>
      </c>
      <c r="BA87" s="86" t="s">
        <v>210</v>
      </c>
      <c r="BB87" s="86" t="s">
        <v>211</v>
      </c>
      <c r="BC87" s="86" t="s">
        <v>212</v>
      </c>
      <c r="BD87" s="86" t="s">
        <v>213</v>
      </c>
      <c r="BE87" s="680" t="s">
        <v>1854</v>
      </c>
      <c r="BF87" s="681" t="s">
        <v>1865</v>
      </c>
      <c r="BG87" s="681" t="s">
        <v>1866</v>
      </c>
      <c r="BH87" s="681" t="s">
        <v>1867</v>
      </c>
      <c r="BI87" s="19"/>
      <c r="BJ87" s="19"/>
      <c r="BK87" s="19"/>
      <c r="BL87" s="19"/>
      <c r="BM87" s="682" t="s">
        <v>215</v>
      </c>
      <c r="BN87" s="154" t="s">
        <v>216</v>
      </c>
      <c r="BO87" s="154" t="s">
        <v>217</v>
      </c>
      <c r="BP87" s="154" t="s">
        <v>218</v>
      </c>
      <c r="BQ87" s="683" t="s">
        <v>219</v>
      </c>
      <c r="BR87" s="683" t="s">
        <v>220</v>
      </c>
      <c r="BS87" s="49" t="s">
        <v>221</v>
      </c>
      <c r="BT87" s="49" t="s">
        <v>222</v>
      </c>
      <c r="BU87" s="155" t="s">
        <v>215</v>
      </c>
      <c r="BV87" s="154" t="s">
        <v>216</v>
      </c>
      <c r="BW87" s="154" t="s">
        <v>217</v>
      </c>
      <c r="BX87" s="154" t="s">
        <v>218</v>
      </c>
      <c r="BY87" s="89" t="s">
        <v>414</v>
      </c>
      <c r="BZ87" s="270" t="s">
        <v>415</v>
      </c>
      <c r="CA87" s="686" t="s">
        <v>416</v>
      </c>
      <c r="CB87" s="686" t="s">
        <v>417</v>
      </c>
      <c r="CC87" s="690" t="s">
        <v>1872</v>
      </c>
      <c r="CD87" s="688" t="s">
        <v>1873</v>
      </c>
      <c r="CE87" s="689" t="s">
        <v>1874</v>
      </c>
      <c r="CF87" s="689" t="s">
        <v>1875</v>
      </c>
      <c r="CG87" s="690"/>
      <c r="CH87" s="690"/>
      <c r="CI87" s="690"/>
      <c r="CJ87" s="690"/>
      <c r="CK87" s="162" t="s">
        <v>1876</v>
      </c>
      <c r="CL87" s="162" t="s">
        <v>1877</v>
      </c>
      <c r="CM87" s="162" t="s">
        <v>1878</v>
      </c>
      <c r="CN87" s="162" t="s">
        <v>1879</v>
      </c>
      <c r="CO87" s="691"/>
      <c r="CP87" s="691"/>
      <c r="CQ87" s="691"/>
      <c r="CR87" s="691"/>
      <c r="CS87" s="691"/>
      <c r="CT87" s="690"/>
      <c r="CU87" s="690"/>
      <c r="CV87" s="690"/>
      <c r="CW87" s="690"/>
      <c r="CX87" s="489" t="s">
        <v>2041</v>
      </c>
      <c r="CY87" s="489" t="s">
        <v>2042</v>
      </c>
      <c r="CZ87" s="489"/>
      <c r="DA87" s="489" t="s">
        <v>2043</v>
      </c>
      <c r="DB87" s="567" t="s">
        <v>1883</v>
      </c>
      <c r="DC87" s="664"/>
      <c r="DD87" s="664"/>
      <c r="DE87" s="544"/>
      <c r="DF87" s="702"/>
      <c r="DG87" s="544"/>
      <c r="DH87" s="544"/>
      <c r="DI87" s="544"/>
      <c r="DJ87" s="544"/>
      <c r="DK87" s="544"/>
      <c r="DL87" s="544"/>
      <c r="DM87" s="544"/>
      <c r="DN87" s="544"/>
      <c r="DO87" s="544"/>
      <c r="DP87" s="544"/>
    </row>
    <row r="88" spans="1:120">
      <c r="A88" s="665">
        <v>85</v>
      </c>
      <c r="B88" s="665"/>
      <c r="C88" s="665" t="s">
        <v>2051</v>
      </c>
      <c r="D88" s="692">
        <v>7015</v>
      </c>
      <c r="E88" s="668" t="s">
        <v>1854</v>
      </c>
      <c r="F88" s="692" t="s">
        <v>2036</v>
      </c>
      <c r="G88" s="692" t="s">
        <v>2035</v>
      </c>
      <c r="H88" s="692" t="s">
        <v>2038</v>
      </c>
      <c r="I88" s="692" t="s">
        <v>2037</v>
      </c>
      <c r="J88" s="670" t="s">
        <v>2039</v>
      </c>
      <c r="K88" s="670"/>
      <c r="L88" s="670" t="s">
        <v>2040</v>
      </c>
      <c r="M88" s="670"/>
      <c r="N88" s="670" t="s">
        <v>1861</v>
      </c>
      <c r="O88" s="672">
        <v>100498</v>
      </c>
      <c r="P88" s="673">
        <v>200</v>
      </c>
      <c r="Q88" s="673">
        <v>23</v>
      </c>
      <c r="R88" s="674">
        <v>28.5</v>
      </c>
      <c r="S88" s="673">
        <v>14</v>
      </c>
      <c r="T88" s="673"/>
      <c r="U88" s="673"/>
      <c r="V88" s="673"/>
      <c r="W88" s="673"/>
      <c r="X88" s="673"/>
      <c r="Y88" s="673"/>
      <c r="Z88" s="673"/>
      <c r="AA88" s="673"/>
      <c r="AB88" s="673"/>
      <c r="AC88" s="673"/>
      <c r="AD88" s="673"/>
      <c r="AE88" s="673"/>
      <c r="AF88" s="673"/>
      <c r="AG88" s="673"/>
      <c r="AH88" s="673"/>
      <c r="AI88" s="673"/>
      <c r="AJ88" s="673"/>
      <c r="AK88" s="673"/>
      <c r="AL88" s="673"/>
      <c r="AM88" s="673"/>
      <c r="AN88" s="673"/>
      <c r="AO88" s="673"/>
      <c r="AP88" s="675">
        <v>25</v>
      </c>
      <c r="AQ88" s="675" t="s">
        <v>1862</v>
      </c>
      <c r="AR88" s="676">
        <v>0.71199999999999997</v>
      </c>
      <c r="AS88" s="676" t="s">
        <v>1863</v>
      </c>
      <c r="AT88" s="677" t="s">
        <v>1864</v>
      </c>
      <c r="AU88" s="677"/>
      <c r="AV88" s="677"/>
      <c r="AW88" s="41" t="s">
        <v>215</v>
      </c>
      <c r="AX88" s="679" t="s">
        <v>216</v>
      </c>
      <c r="AY88" s="679" t="s">
        <v>217</v>
      </c>
      <c r="AZ88" s="679" t="s">
        <v>218</v>
      </c>
      <c r="BA88" s="86" t="s">
        <v>210</v>
      </c>
      <c r="BB88" s="86" t="s">
        <v>211</v>
      </c>
      <c r="BC88" s="86" t="s">
        <v>212</v>
      </c>
      <c r="BD88" s="86" t="s">
        <v>213</v>
      </c>
      <c r="BE88" s="680" t="s">
        <v>1854</v>
      </c>
      <c r="BF88" s="681" t="s">
        <v>1865</v>
      </c>
      <c r="BG88" s="681" t="s">
        <v>1866</v>
      </c>
      <c r="BH88" s="681" t="s">
        <v>1867</v>
      </c>
      <c r="BI88" s="19"/>
      <c r="BJ88" s="19"/>
      <c r="BK88" s="19"/>
      <c r="BL88" s="19"/>
      <c r="BM88" s="682" t="s">
        <v>215</v>
      </c>
      <c r="BN88" s="154" t="s">
        <v>216</v>
      </c>
      <c r="BO88" s="154" t="s">
        <v>217</v>
      </c>
      <c r="BP88" s="154" t="s">
        <v>218</v>
      </c>
      <c r="BQ88" s="683" t="s">
        <v>219</v>
      </c>
      <c r="BR88" s="683" t="s">
        <v>220</v>
      </c>
      <c r="BS88" s="49" t="s">
        <v>221</v>
      </c>
      <c r="BT88" s="49" t="s">
        <v>222</v>
      </c>
      <c r="BU88" s="155" t="s">
        <v>215</v>
      </c>
      <c r="BV88" s="154" t="s">
        <v>216</v>
      </c>
      <c r="BW88" s="154" t="s">
        <v>217</v>
      </c>
      <c r="BX88" s="154" t="s">
        <v>218</v>
      </c>
      <c r="BY88" s="89" t="s">
        <v>414</v>
      </c>
      <c r="BZ88" s="270" t="s">
        <v>415</v>
      </c>
      <c r="CA88" s="686" t="s">
        <v>416</v>
      </c>
      <c r="CB88" s="686" t="s">
        <v>417</v>
      </c>
      <c r="CC88" s="690" t="s">
        <v>1872</v>
      </c>
      <c r="CD88" s="688" t="s">
        <v>1873</v>
      </c>
      <c r="CE88" s="689" t="s">
        <v>1874</v>
      </c>
      <c r="CF88" s="689" t="s">
        <v>1875</v>
      </c>
      <c r="CG88" s="690"/>
      <c r="CH88" s="690"/>
      <c r="CI88" s="690"/>
      <c r="CJ88" s="690"/>
      <c r="CK88" s="162" t="s">
        <v>1876</v>
      </c>
      <c r="CL88" s="162" t="s">
        <v>1877</v>
      </c>
      <c r="CM88" s="162" t="s">
        <v>1878</v>
      </c>
      <c r="CN88" s="162" t="s">
        <v>1879</v>
      </c>
      <c r="CO88" s="691"/>
      <c r="CP88" s="691"/>
      <c r="CQ88" s="691"/>
      <c r="CR88" s="691"/>
      <c r="CS88" s="691"/>
      <c r="CT88" s="690"/>
      <c r="CU88" s="690"/>
      <c r="CV88" s="690"/>
      <c r="CW88" s="690"/>
      <c r="CX88" s="489" t="s">
        <v>2041</v>
      </c>
      <c r="CY88" s="489" t="s">
        <v>2042</v>
      </c>
      <c r="CZ88" s="489"/>
      <c r="DA88" s="489" t="s">
        <v>2043</v>
      </c>
      <c r="DB88" s="567" t="s">
        <v>1883</v>
      </c>
      <c r="DC88" s="664"/>
      <c r="DD88" s="664"/>
      <c r="DE88" s="544"/>
      <c r="DF88" s="702"/>
      <c r="DG88" s="544"/>
      <c r="DH88" s="544"/>
      <c r="DI88" s="544"/>
      <c r="DJ88" s="544"/>
      <c r="DK88" s="544"/>
      <c r="DL88" s="544"/>
      <c r="DM88" s="544"/>
      <c r="DN88" s="544"/>
      <c r="DO88" s="544"/>
      <c r="DP88" s="544"/>
    </row>
    <row r="89" spans="1:120">
      <c r="A89" s="665">
        <v>86</v>
      </c>
      <c r="B89" s="665"/>
      <c r="C89" s="665" t="s">
        <v>2052</v>
      </c>
      <c r="D89" s="692">
        <v>7015</v>
      </c>
      <c r="E89" s="668" t="s">
        <v>1854</v>
      </c>
      <c r="F89" s="692" t="s">
        <v>2054</v>
      </c>
      <c r="G89" s="692" t="s">
        <v>2053</v>
      </c>
      <c r="H89" s="692" t="s">
        <v>2056</v>
      </c>
      <c r="I89" s="692" t="s">
        <v>2055</v>
      </c>
      <c r="J89" s="670" t="s">
        <v>2057</v>
      </c>
      <c r="K89" s="670"/>
      <c r="L89" s="670" t="s">
        <v>2058</v>
      </c>
      <c r="M89" s="670"/>
      <c r="N89" s="670" t="s">
        <v>293</v>
      </c>
      <c r="O89" s="672">
        <v>100504</v>
      </c>
      <c r="P89" s="673">
        <v>80</v>
      </c>
      <c r="Q89" s="673">
        <v>16</v>
      </c>
      <c r="R89" s="673">
        <v>20</v>
      </c>
      <c r="S89" s="673">
        <v>10</v>
      </c>
      <c r="T89" s="673"/>
      <c r="U89" s="673"/>
      <c r="V89" s="673"/>
      <c r="W89" s="673"/>
      <c r="X89" s="673"/>
      <c r="Y89" s="673"/>
      <c r="Z89" s="673"/>
      <c r="AA89" s="673"/>
      <c r="AB89" s="673"/>
      <c r="AC89" s="673"/>
      <c r="AD89" s="673"/>
      <c r="AE89" s="673"/>
      <c r="AF89" s="673"/>
      <c r="AG89" s="673"/>
      <c r="AH89" s="673"/>
      <c r="AI89" s="673"/>
      <c r="AJ89" s="673"/>
      <c r="AK89" s="673"/>
      <c r="AL89" s="673"/>
      <c r="AM89" s="673"/>
      <c r="AN89" s="673"/>
      <c r="AO89" s="673"/>
      <c r="AP89" s="675">
        <v>25</v>
      </c>
      <c r="AQ89" s="675" t="s">
        <v>1862</v>
      </c>
      <c r="AR89" s="676">
        <v>8.7999999999999995E-2</v>
      </c>
      <c r="AS89" s="676" t="s">
        <v>1863</v>
      </c>
      <c r="AT89" s="677" t="s">
        <v>1864</v>
      </c>
      <c r="AU89" s="677"/>
      <c r="AV89" s="677"/>
      <c r="AW89" s="41" t="s">
        <v>215</v>
      </c>
      <c r="AX89" s="679" t="s">
        <v>216</v>
      </c>
      <c r="AY89" s="679" t="s">
        <v>217</v>
      </c>
      <c r="AZ89" s="679" t="s">
        <v>218</v>
      </c>
      <c r="BA89" s="86" t="s">
        <v>210</v>
      </c>
      <c r="BB89" s="86" t="s">
        <v>211</v>
      </c>
      <c r="BC89" s="86" t="s">
        <v>212</v>
      </c>
      <c r="BD89" s="86" t="s">
        <v>213</v>
      </c>
      <c r="BE89" s="680" t="s">
        <v>1854</v>
      </c>
      <c r="BF89" s="681" t="s">
        <v>1865</v>
      </c>
      <c r="BG89" s="681" t="s">
        <v>1866</v>
      </c>
      <c r="BH89" s="681" t="s">
        <v>1867</v>
      </c>
      <c r="BI89" s="19"/>
      <c r="BJ89" s="19"/>
      <c r="BK89" s="19"/>
      <c r="BL89" s="19"/>
      <c r="BM89" s="698" t="s">
        <v>2059</v>
      </c>
      <c r="BN89" s="157" t="s">
        <v>295</v>
      </c>
      <c r="BO89" s="157" t="s">
        <v>296</v>
      </c>
      <c r="BP89" s="156" t="s">
        <v>297</v>
      </c>
      <c r="BQ89" s="722" t="s">
        <v>298</v>
      </c>
      <c r="BR89" s="722" t="s">
        <v>299</v>
      </c>
      <c r="BS89" s="270" t="s">
        <v>300</v>
      </c>
      <c r="BT89" s="270" t="s">
        <v>301</v>
      </c>
      <c r="BU89" s="155" t="s">
        <v>1939</v>
      </c>
      <c r="BV89" s="157" t="s">
        <v>295</v>
      </c>
      <c r="BW89" s="157" t="s">
        <v>296</v>
      </c>
      <c r="BX89" s="156" t="s">
        <v>297</v>
      </c>
      <c r="BY89" s="89" t="s">
        <v>414</v>
      </c>
      <c r="BZ89" s="270" t="s">
        <v>415</v>
      </c>
      <c r="CA89" s="686" t="s">
        <v>416</v>
      </c>
      <c r="CB89" s="686" t="s">
        <v>417</v>
      </c>
      <c r="CC89" s="690" t="s">
        <v>1940</v>
      </c>
      <c r="CD89" s="689" t="s">
        <v>1941</v>
      </c>
      <c r="CE89" s="689" t="s">
        <v>1942</v>
      </c>
      <c r="CF89" s="689" t="s">
        <v>1943</v>
      </c>
      <c r="CG89" s="690"/>
      <c r="CH89" s="690"/>
      <c r="CI89" s="690"/>
      <c r="CJ89" s="690"/>
      <c r="CK89" s="162" t="s">
        <v>1876</v>
      </c>
      <c r="CL89" s="162" t="s">
        <v>1877</v>
      </c>
      <c r="CM89" s="162" t="s">
        <v>1878</v>
      </c>
      <c r="CN89" s="162" t="s">
        <v>1879</v>
      </c>
      <c r="CO89" s="691"/>
      <c r="CP89" s="691"/>
      <c r="CQ89" s="691"/>
      <c r="CR89" s="691"/>
      <c r="CS89" s="691"/>
      <c r="CT89" s="690"/>
      <c r="CU89" s="690"/>
      <c r="CV89" s="690"/>
      <c r="CW89" s="690"/>
      <c r="CX89" s="489" t="s">
        <v>2060</v>
      </c>
      <c r="CY89" s="489" t="s">
        <v>2061</v>
      </c>
      <c r="CZ89" s="489"/>
      <c r="DA89" s="489" t="s">
        <v>2062</v>
      </c>
      <c r="DB89" s="567" t="s">
        <v>1883</v>
      </c>
      <c r="DC89" s="664"/>
      <c r="DD89" s="664"/>
      <c r="DE89" s="544"/>
      <c r="DF89" s="702"/>
      <c r="DG89" s="544"/>
      <c r="DH89" s="544"/>
      <c r="DI89" s="544"/>
      <c r="DJ89" s="544"/>
      <c r="DK89" s="544"/>
      <c r="DL89" s="544"/>
      <c r="DM89" s="544"/>
      <c r="DN89" s="544"/>
      <c r="DO89" s="544"/>
      <c r="DP89" s="544"/>
    </row>
    <row r="90" spans="1:120">
      <c r="A90" s="665">
        <v>87</v>
      </c>
      <c r="B90" s="665"/>
      <c r="C90" s="665" t="s">
        <v>2063</v>
      </c>
      <c r="D90" s="692">
        <v>7015</v>
      </c>
      <c r="E90" s="668" t="s">
        <v>1854</v>
      </c>
      <c r="F90" s="692" t="s">
        <v>2054</v>
      </c>
      <c r="G90" s="692" t="s">
        <v>2053</v>
      </c>
      <c r="H90" s="692" t="s">
        <v>2064</v>
      </c>
      <c r="I90" s="692" t="s">
        <v>2055</v>
      </c>
      <c r="J90" s="670" t="s">
        <v>2057</v>
      </c>
      <c r="K90" s="670"/>
      <c r="L90" s="670" t="s">
        <v>2058</v>
      </c>
      <c r="M90" s="670"/>
      <c r="N90" s="670" t="s">
        <v>293</v>
      </c>
      <c r="O90" s="672">
        <v>100505</v>
      </c>
      <c r="P90" s="673">
        <v>100</v>
      </c>
      <c r="Q90" s="673">
        <v>16</v>
      </c>
      <c r="R90" s="673">
        <v>20</v>
      </c>
      <c r="S90" s="673">
        <v>10</v>
      </c>
      <c r="T90" s="673"/>
      <c r="U90" s="673"/>
      <c r="V90" s="673"/>
      <c r="W90" s="673"/>
      <c r="X90" s="673"/>
      <c r="Y90" s="673"/>
      <c r="Z90" s="673"/>
      <c r="AA90" s="673"/>
      <c r="AB90" s="673"/>
      <c r="AC90" s="673"/>
      <c r="AD90" s="673"/>
      <c r="AE90" s="673"/>
      <c r="AF90" s="673"/>
      <c r="AG90" s="673"/>
      <c r="AH90" s="673"/>
      <c r="AI90" s="673"/>
      <c r="AJ90" s="673"/>
      <c r="AK90" s="673"/>
      <c r="AL90" s="673"/>
      <c r="AM90" s="673"/>
      <c r="AN90" s="673"/>
      <c r="AO90" s="673"/>
      <c r="AP90" s="675">
        <v>25</v>
      </c>
      <c r="AQ90" s="675" t="s">
        <v>1862</v>
      </c>
      <c r="AR90" s="676">
        <v>0.17599999999999999</v>
      </c>
      <c r="AS90" s="676" t="s">
        <v>1863</v>
      </c>
      <c r="AT90" s="677" t="s">
        <v>1864</v>
      </c>
      <c r="AU90" s="677"/>
      <c r="AV90" s="677"/>
      <c r="AW90" s="41" t="s">
        <v>215</v>
      </c>
      <c r="AX90" s="679" t="s">
        <v>216</v>
      </c>
      <c r="AY90" s="679" t="s">
        <v>217</v>
      </c>
      <c r="AZ90" s="679" t="s">
        <v>218</v>
      </c>
      <c r="BA90" s="86" t="s">
        <v>210</v>
      </c>
      <c r="BB90" s="86" t="s">
        <v>211</v>
      </c>
      <c r="BC90" s="86" t="s">
        <v>212</v>
      </c>
      <c r="BD90" s="86" t="s">
        <v>213</v>
      </c>
      <c r="BE90" s="680" t="s">
        <v>1854</v>
      </c>
      <c r="BF90" s="681" t="s">
        <v>1865</v>
      </c>
      <c r="BG90" s="681" t="s">
        <v>1866</v>
      </c>
      <c r="BH90" s="681" t="s">
        <v>1867</v>
      </c>
      <c r="BI90" s="19"/>
      <c r="BJ90" s="19"/>
      <c r="BK90" s="19"/>
      <c r="BL90" s="19"/>
      <c r="BM90" s="698" t="s">
        <v>2059</v>
      </c>
      <c r="BN90" s="157" t="s">
        <v>295</v>
      </c>
      <c r="BO90" s="157" t="s">
        <v>296</v>
      </c>
      <c r="BP90" s="156" t="s">
        <v>297</v>
      </c>
      <c r="BQ90" s="722" t="s">
        <v>298</v>
      </c>
      <c r="BR90" s="722" t="s">
        <v>299</v>
      </c>
      <c r="BS90" s="270" t="s">
        <v>300</v>
      </c>
      <c r="BT90" s="270" t="s">
        <v>301</v>
      </c>
      <c r="BU90" s="155" t="s">
        <v>1939</v>
      </c>
      <c r="BV90" s="157" t="s">
        <v>295</v>
      </c>
      <c r="BW90" s="157" t="s">
        <v>296</v>
      </c>
      <c r="BX90" s="156" t="s">
        <v>297</v>
      </c>
      <c r="BY90" s="89" t="s">
        <v>414</v>
      </c>
      <c r="BZ90" s="270" t="s">
        <v>415</v>
      </c>
      <c r="CA90" s="686" t="s">
        <v>416</v>
      </c>
      <c r="CB90" s="686" t="s">
        <v>417</v>
      </c>
      <c r="CC90" s="690" t="s">
        <v>1940</v>
      </c>
      <c r="CD90" s="689" t="s">
        <v>1941</v>
      </c>
      <c r="CE90" s="689" t="s">
        <v>1942</v>
      </c>
      <c r="CF90" s="689" t="s">
        <v>1943</v>
      </c>
      <c r="CG90" s="690"/>
      <c r="CH90" s="690"/>
      <c r="CI90" s="690"/>
      <c r="CJ90" s="690"/>
      <c r="CK90" s="162" t="s">
        <v>1876</v>
      </c>
      <c r="CL90" s="162" t="s">
        <v>1877</v>
      </c>
      <c r="CM90" s="162" t="s">
        <v>1878</v>
      </c>
      <c r="CN90" s="162" t="s">
        <v>1879</v>
      </c>
      <c r="CO90" s="691"/>
      <c r="CP90" s="691"/>
      <c r="CQ90" s="691"/>
      <c r="CR90" s="691"/>
      <c r="CS90" s="691"/>
      <c r="CT90" s="690"/>
      <c r="CU90" s="690"/>
      <c r="CV90" s="690"/>
      <c r="CW90" s="690"/>
      <c r="CX90" s="489" t="s">
        <v>2060</v>
      </c>
      <c r="CY90" s="489" t="s">
        <v>2061</v>
      </c>
      <c r="CZ90" s="489"/>
      <c r="DA90" s="489" t="s">
        <v>2062</v>
      </c>
      <c r="DB90" s="567" t="s">
        <v>1883</v>
      </c>
      <c r="DC90" s="664"/>
      <c r="DD90" s="664"/>
      <c r="DE90" s="544"/>
      <c r="DF90" s="702"/>
      <c r="DG90" s="544"/>
      <c r="DH90" s="544"/>
      <c r="DI90" s="544"/>
      <c r="DJ90" s="544"/>
      <c r="DK90" s="544"/>
      <c r="DL90" s="544"/>
      <c r="DM90" s="544"/>
      <c r="DN90" s="544"/>
      <c r="DO90" s="544"/>
      <c r="DP90" s="544"/>
    </row>
    <row r="91" spans="1:120">
      <c r="A91" s="665">
        <v>88</v>
      </c>
      <c r="B91" s="665"/>
      <c r="C91" s="665" t="s">
        <v>2065</v>
      </c>
      <c r="D91" s="692">
        <v>7015</v>
      </c>
      <c r="E91" s="668" t="s">
        <v>1854</v>
      </c>
      <c r="F91" s="692" t="s">
        <v>2054</v>
      </c>
      <c r="G91" s="692" t="s">
        <v>2053</v>
      </c>
      <c r="H91" s="692" t="s">
        <v>2066</v>
      </c>
      <c r="I91" s="692" t="s">
        <v>2055</v>
      </c>
      <c r="J91" s="670" t="s">
        <v>2057</v>
      </c>
      <c r="K91" s="670"/>
      <c r="L91" s="670" t="s">
        <v>2058</v>
      </c>
      <c r="M91" s="670"/>
      <c r="N91" s="670" t="s">
        <v>293</v>
      </c>
      <c r="O91" s="672">
        <v>100506</v>
      </c>
      <c r="P91" s="673">
        <v>120</v>
      </c>
      <c r="Q91" s="673">
        <v>16</v>
      </c>
      <c r="R91" s="673">
        <v>20</v>
      </c>
      <c r="S91" s="673">
        <v>10</v>
      </c>
      <c r="T91" s="673"/>
      <c r="U91" s="673"/>
      <c r="V91" s="673"/>
      <c r="W91" s="673"/>
      <c r="X91" s="673"/>
      <c r="Y91" s="673"/>
      <c r="Z91" s="673"/>
      <c r="AA91" s="673"/>
      <c r="AB91" s="673"/>
      <c r="AC91" s="673"/>
      <c r="AD91" s="673"/>
      <c r="AE91" s="673"/>
      <c r="AF91" s="673"/>
      <c r="AG91" s="673"/>
      <c r="AH91" s="673"/>
      <c r="AI91" s="673"/>
      <c r="AJ91" s="673"/>
      <c r="AK91" s="673"/>
      <c r="AL91" s="673"/>
      <c r="AM91" s="673"/>
      <c r="AN91" s="673"/>
      <c r="AO91" s="673"/>
      <c r="AP91" s="675">
        <v>25</v>
      </c>
      <c r="AQ91" s="675" t="s">
        <v>1862</v>
      </c>
      <c r="AR91" s="676">
        <v>0.21</v>
      </c>
      <c r="AS91" s="676" t="s">
        <v>1863</v>
      </c>
      <c r="AT91" s="677" t="s">
        <v>1864</v>
      </c>
      <c r="AU91" s="677"/>
      <c r="AV91" s="677"/>
      <c r="AW91" s="41" t="s">
        <v>215</v>
      </c>
      <c r="AX91" s="679" t="s">
        <v>216</v>
      </c>
      <c r="AY91" s="679" t="s">
        <v>217</v>
      </c>
      <c r="AZ91" s="679" t="s">
        <v>218</v>
      </c>
      <c r="BA91" s="86" t="s">
        <v>210</v>
      </c>
      <c r="BB91" s="86" t="s">
        <v>211</v>
      </c>
      <c r="BC91" s="86" t="s">
        <v>212</v>
      </c>
      <c r="BD91" s="86" t="s">
        <v>213</v>
      </c>
      <c r="BE91" s="680" t="s">
        <v>1854</v>
      </c>
      <c r="BF91" s="681" t="s">
        <v>1865</v>
      </c>
      <c r="BG91" s="681" t="s">
        <v>1866</v>
      </c>
      <c r="BH91" s="681" t="s">
        <v>1867</v>
      </c>
      <c r="BI91" s="19"/>
      <c r="BJ91" s="19"/>
      <c r="BK91" s="19"/>
      <c r="BL91" s="19"/>
      <c r="BM91" s="698" t="s">
        <v>2059</v>
      </c>
      <c r="BN91" s="157" t="s">
        <v>295</v>
      </c>
      <c r="BO91" s="157" t="s">
        <v>296</v>
      </c>
      <c r="BP91" s="156" t="s">
        <v>297</v>
      </c>
      <c r="BQ91" s="722" t="s">
        <v>298</v>
      </c>
      <c r="BR91" s="722" t="s">
        <v>299</v>
      </c>
      <c r="BS91" s="270" t="s">
        <v>300</v>
      </c>
      <c r="BT91" s="270" t="s">
        <v>301</v>
      </c>
      <c r="BU91" s="155" t="s">
        <v>1939</v>
      </c>
      <c r="BV91" s="157" t="s">
        <v>295</v>
      </c>
      <c r="BW91" s="157" t="s">
        <v>296</v>
      </c>
      <c r="BX91" s="156" t="s">
        <v>297</v>
      </c>
      <c r="BY91" s="89" t="s">
        <v>414</v>
      </c>
      <c r="BZ91" s="270" t="s">
        <v>415</v>
      </c>
      <c r="CA91" s="686" t="s">
        <v>416</v>
      </c>
      <c r="CB91" s="686" t="s">
        <v>417</v>
      </c>
      <c r="CC91" s="690" t="s">
        <v>1940</v>
      </c>
      <c r="CD91" s="689" t="s">
        <v>1941</v>
      </c>
      <c r="CE91" s="689" t="s">
        <v>1942</v>
      </c>
      <c r="CF91" s="689" t="s">
        <v>1943</v>
      </c>
      <c r="CG91" s="690"/>
      <c r="CH91" s="690"/>
      <c r="CI91" s="690"/>
      <c r="CJ91" s="690"/>
      <c r="CK91" s="162" t="s">
        <v>1876</v>
      </c>
      <c r="CL91" s="162" t="s">
        <v>1877</v>
      </c>
      <c r="CM91" s="162" t="s">
        <v>1878</v>
      </c>
      <c r="CN91" s="162" t="s">
        <v>1879</v>
      </c>
      <c r="CO91" s="691"/>
      <c r="CP91" s="691"/>
      <c r="CQ91" s="691"/>
      <c r="CR91" s="691"/>
      <c r="CS91" s="691"/>
      <c r="CT91" s="690"/>
      <c r="CU91" s="690"/>
      <c r="CV91" s="690"/>
      <c r="CW91" s="690"/>
      <c r="CX91" s="489" t="s">
        <v>2060</v>
      </c>
      <c r="CY91" s="489" t="s">
        <v>2061</v>
      </c>
      <c r="CZ91" s="489"/>
      <c r="DA91" s="489" t="s">
        <v>2062</v>
      </c>
      <c r="DB91" s="567" t="s">
        <v>1883</v>
      </c>
      <c r="DC91" s="664"/>
      <c r="DD91" s="664"/>
      <c r="DE91" s="544"/>
      <c r="DF91" s="702"/>
      <c r="DG91" s="544"/>
      <c r="DH91" s="544"/>
      <c r="DI91" s="544"/>
      <c r="DJ91" s="544"/>
      <c r="DK91" s="544"/>
      <c r="DL91" s="544"/>
      <c r="DM91" s="544"/>
      <c r="DN91" s="544"/>
      <c r="DO91" s="544"/>
      <c r="DP91" s="544"/>
    </row>
    <row r="92" spans="1:120">
      <c r="A92" s="665">
        <v>89</v>
      </c>
      <c r="B92" s="665"/>
      <c r="C92" s="665"/>
      <c r="D92" s="692"/>
      <c r="E92" s="649"/>
      <c r="F92" s="692"/>
      <c r="G92" s="692"/>
      <c r="H92" s="692"/>
      <c r="I92" s="692"/>
      <c r="J92" s="670"/>
      <c r="K92" s="670"/>
      <c r="L92" s="670"/>
      <c r="M92" s="670"/>
      <c r="N92" s="670"/>
      <c r="O92" s="672"/>
      <c r="P92" s="673"/>
      <c r="Q92" s="673"/>
      <c r="R92" s="673"/>
      <c r="S92" s="673"/>
      <c r="T92" s="673"/>
      <c r="U92" s="673"/>
      <c r="V92" s="673"/>
      <c r="W92" s="673"/>
      <c r="X92" s="673"/>
      <c r="Y92" s="673"/>
      <c r="Z92" s="673"/>
      <c r="AA92" s="673"/>
      <c r="AB92" s="673"/>
      <c r="AC92" s="673"/>
      <c r="AD92" s="673"/>
      <c r="AE92" s="673"/>
      <c r="AF92" s="673"/>
      <c r="AG92" s="673"/>
      <c r="AH92" s="673"/>
      <c r="AI92" s="673"/>
      <c r="AJ92" s="673"/>
      <c r="AK92" s="673"/>
      <c r="AL92" s="673"/>
      <c r="AM92" s="673"/>
      <c r="AN92" s="673"/>
      <c r="AO92" s="673"/>
      <c r="AP92" s="675"/>
      <c r="AQ92" s="675"/>
      <c r="AR92" s="676"/>
      <c r="AS92" s="676"/>
      <c r="AT92" s="711"/>
      <c r="AU92" s="711"/>
      <c r="AV92" s="711"/>
      <c r="AW92" s="712"/>
      <c r="AX92" s="679"/>
      <c r="AY92" s="679"/>
      <c r="AZ92" s="679"/>
      <c r="BA92" s="712"/>
      <c r="BB92" s="713"/>
      <c r="BC92" s="713"/>
      <c r="BD92" s="713"/>
      <c r="BE92" s="714"/>
      <c r="BF92" s="681"/>
      <c r="BG92" s="681"/>
      <c r="BH92" s="681"/>
      <c r="BI92" s="19"/>
      <c r="BJ92" s="19"/>
      <c r="BK92" s="19"/>
      <c r="BL92" s="19"/>
      <c r="BM92" s="715"/>
      <c r="BN92" s="157"/>
      <c r="BO92" s="157"/>
      <c r="BP92" s="157"/>
      <c r="BQ92" s="716"/>
      <c r="BR92" s="716"/>
      <c r="BS92" s="65"/>
      <c r="BT92" s="65"/>
      <c r="BU92" s="734"/>
      <c r="BV92" s="734"/>
      <c r="BW92" s="734"/>
      <c r="BX92" s="734"/>
      <c r="BY92" s="65"/>
      <c r="BZ92" s="65"/>
      <c r="CA92" s="65"/>
      <c r="CB92" s="65"/>
      <c r="CC92" s="65"/>
      <c r="CD92" s="65"/>
      <c r="CE92" s="65"/>
      <c r="CF92" s="65"/>
      <c r="CG92" s="65"/>
      <c r="CH92" s="65"/>
      <c r="CI92" s="65"/>
      <c r="CJ92" s="65"/>
      <c r="CK92" s="717"/>
      <c r="CL92" s="717"/>
      <c r="CM92" s="717"/>
      <c r="CN92" s="717"/>
      <c r="CO92" s="717"/>
      <c r="CP92" s="717"/>
      <c r="CQ92" s="717"/>
      <c r="CR92" s="717"/>
      <c r="CS92" s="717"/>
      <c r="CT92" s="65"/>
      <c r="CU92" s="65"/>
      <c r="CV92" s="65"/>
      <c r="CW92" s="65"/>
      <c r="CX92" s="712"/>
      <c r="CY92" s="712"/>
      <c r="CZ92" s="712"/>
      <c r="DA92" s="712"/>
      <c r="DB92" s="718"/>
      <c r="DC92" s="664"/>
      <c r="DD92" s="664"/>
      <c r="DE92" s="702"/>
      <c r="DF92" s="702"/>
      <c r="DG92" s="702"/>
      <c r="DH92" s="702"/>
      <c r="DI92" s="702"/>
      <c r="DJ92" s="702"/>
      <c r="DK92" s="702"/>
      <c r="DL92" s="702"/>
      <c r="DM92" s="702"/>
      <c r="DN92" s="702"/>
      <c r="DO92" s="702"/>
      <c r="DP92" s="702"/>
    </row>
    <row r="93" spans="1:120">
      <c r="A93" s="665">
        <v>90</v>
      </c>
      <c r="B93" s="665"/>
      <c r="C93" s="665" t="s">
        <v>2067</v>
      </c>
      <c r="D93" s="692">
        <v>7016</v>
      </c>
      <c r="E93" s="668" t="s">
        <v>1854</v>
      </c>
      <c r="F93" s="692" t="s">
        <v>2069</v>
      </c>
      <c r="G93" s="692" t="s">
        <v>2068</v>
      </c>
      <c r="H93" s="692" t="s">
        <v>2071</v>
      </c>
      <c r="I93" s="692" t="s">
        <v>2070</v>
      </c>
      <c r="J93" s="670" t="s">
        <v>2072</v>
      </c>
      <c r="K93" s="670"/>
      <c r="L93" s="670" t="s">
        <v>2073</v>
      </c>
      <c r="M93" s="670"/>
      <c r="N93" s="670" t="s">
        <v>1861</v>
      </c>
      <c r="O93" s="672">
        <v>100507</v>
      </c>
      <c r="P93" s="673">
        <v>60</v>
      </c>
      <c r="Q93" s="673">
        <v>10</v>
      </c>
      <c r="R93" s="673">
        <v>12</v>
      </c>
      <c r="S93" s="674">
        <v>5.5</v>
      </c>
      <c r="T93" s="674"/>
      <c r="U93" s="674"/>
      <c r="V93" s="674"/>
      <c r="W93" s="674"/>
      <c r="X93" s="674"/>
      <c r="Y93" s="674"/>
      <c r="Z93" s="674"/>
      <c r="AA93" s="674"/>
      <c r="AB93" s="674"/>
      <c r="AC93" s="674"/>
      <c r="AD93" s="674"/>
      <c r="AE93" s="674"/>
      <c r="AF93" s="674"/>
      <c r="AG93" s="674"/>
      <c r="AH93" s="674"/>
      <c r="AI93" s="674"/>
      <c r="AJ93" s="674"/>
      <c r="AK93" s="674"/>
      <c r="AL93" s="674"/>
      <c r="AM93" s="674"/>
      <c r="AN93" s="674"/>
      <c r="AO93" s="674"/>
      <c r="AP93" s="675">
        <v>25</v>
      </c>
      <c r="AQ93" s="675" t="s">
        <v>1862</v>
      </c>
      <c r="AR93" s="676">
        <v>3.9E-2</v>
      </c>
      <c r="AS93" s="676" t="s">
        <v>1863</v>
      </c>
      <c r="AT93" s="677" t="s">
        <v>1864</v>
      </c>
      <c r="AU93" s="677"/>
      <c r="AV93" s="677"/>
      <c r="AW93" s="41" t="s">
        <v>215</v>
      </c>
      <c r="AX93" s="679" t="s">
        <v>216</v>
      </c>
      <c r="AY93" s="679" t="s">
        <v>217</v>
      </c>
      <c r="AZ93" s="679" t="s">
        <v>218</v>
      </c>
      <c r="BA93" s="86" t="s">
        <v>210</v>
      </c>
      <c r="BB93" s="86" t="s">
        <v>211</v>
      </c>
      <c r="BC93" s="86" t="s">
        <v>212</v>
      </c>
      <c r="BD93" s="86" t="s">
        <v>213</v>
      </c>
      <c r="BE93" s="680" t="s">
        <v>1854</v>
      </c>
      <c r="BF93" s="681" t="s">
        <v>1865</v>
      </c>
      <c r="BG93" s="681" t="s">
        <v>1866</v>
      </c>
      <c r="BH93" s="681" t="s">
        <v>1867</v>
      </c>
      <c r="BI93" s="19"/>
      <c r="BJ93" s="19"/>
      <c r="BK93" s="19"/>
      <c r="BL93" s="19"/>
      <c r="BM93" s="682" t="s">
        <v>215</v>
      </c>
      <c r="BN93" s="154" t="s">
        <v>216</v>
      </c>
      <c r="BO93" s="154" t="s">
        <v>217</v>
      </c>
      <c r="BP93" s="154" t="s">
        <v>218</v>
      </c>
      <c r="BQ93" s="683" t="s">
        <v>219</v>
      </c>
      <c r="BR93" s="683" t="s">
        <v>220</v>
      </c>
      <c r="BS93" s="49" t="s">
        <v>221</v>
      </c>
      <c r="BT93" s="49" t="s">
        <v>222</v>
      </c>
      <c r="BU93" s="245" t="s">
        <v>323</v>
      </c>
      <c r="BV93" s="157" t="s">
        <v>324</v>
      </c>
      <c r="BW93" s="157" t="s">
        <v>323</v>
      </c>
      <c r="BX93" s="157" t="s">
        <v>325</v>
      </c>
      <c r="BY93" s="89" t="s">
        <v>414</v>
      </c>
      <c r="BZ93" s="270" t="s">
        <v>415</v>
      </c>
      <c r="CA93" s="686" t="s">
        <v>416</v>
      </c>
      <c r="CB93" s="686" t="s">
        <v>417</v>
      </c>
      <c r="CC93" s="690" t="s">
        <v>1872</v>
      </c>
      <c r="CD93" s="688" t="s">
        <v>1873</v>
      </c>
      <c r="CE93" s="689" t="s">
        <v>1874</v>
      </c>
      <c r="CF93" s="689" t="s">
        <v>1875</v>
      </c>
      <c r="CG93" s="690"/>
      <c r="CH93" s="690"/>
      <c r="CI93" s="690"/>
      <c r="CJ93" s="690"/>
      <c r="CK93" s="162" t="s">
        <v>1897</v>
      </c>
      <c r="CL93" s="162" t="s">
        <v>1898</v>
      </c>
      <c r="CM93" s="162" t="s">
        <v>1899</v>
      </c>
      <c r="CN93" s="162" t="s">
        <v>1900</v>
      </c>
      <c r="CO93" s="691"/>
      <c r="CP93" s="691"/>
      <c r="CQ93" s="691"/>
      <c r="CR93" s="691"/>
      <c r="CS93" s="691"/>
      <c r="CT93" s="690"/>
      <c r="CU93" s="690"/>
      <c r="CV93" s="690"/>
      <c r="CW93" s="690"/>
      <c r="CX93" s="489" t="s">
        <v>2074</v>
      </c>
      <c r="CY93" s="489" t="s">
        <v>2075</v>
      </c>
      <c r="CZ93" s="489"/>
      <c r="DA93" s="489" t="s">
        <v>2043</v>
      </c>
      <c r="DB93" s="567" t="s">
        <v>1883</v>
      </c>
      <c r="DC93" s="664"/>
      <c r="DD93" s="664"/>
      <c r="DE93" s="544"/>
      <c r="DF93" s="544"/>
      <c r="DG93" s="544"/>
      <c r="DH93" s="544"/>
      <c r="DI93" s="544"/>
      <c r="DJ93" s="544"/>
      <c r="DK93" s="544"/>
      <c r="DL93" s="544"/>
      <c r="DM93" s="544"/>
      <c r="DN93" s="544"/>
      <c r="DO93" s="544"/>
      <c r="DP93" s="544"/>
    </row>
    <row r="94" spans="1:120">
      <c r="A94" s="665">
        <v>91</v>
      </c>
      <c r="B94" s="665"/>
      <c r="C94" s="665" t="s">
        <v>2076</v>
      </c>
      <c r="D94" s="692">
        <v>7016</v>
      </c>
      <c r="E94" s="668" t="s">
        <v>1854</v>
      </c>
      <c r="F94" s="692" t="s">
        <v>2069</v>
      </c>
      <c r="G94" s="692" t="s">
        <v>2068</v>
      </c>
      <c r="H94" s="692" t="s">
        <v>2071</v>
      </c>
      <c r="I94" s="692" t="s">
        <v>2070</v>
      </c>
      <c r="J94" s="670" t="s">
        <v>2072</v>
      </c>
      <c r="K94" s="670"/>
      <c r="L94" s="670" t="s">
        <v>2073</v>
      </c>
      <c r="M94" s="670"/>
      <c r="N94" s="670" t="s">
        <v>1861</v>
      </c>
      <c r="O94" s="672">
        <v>100508</v>
      </c>
      <c r="P94" s="673">
        <v>80</v>
      </c>
      <c r="Q94" s="673">
        <v>13</v>
      </c>
      <c r="R94" s="674">
        <v>15.5</v>
      </c>
      <c r="S94" s="673">
        <v>7</v>
      </c>
      <c r="T94" s="673"/>
      <c r="U94" s="673"/>
      <c r="V94" s="673"/>
      <c r="W94" s="673"/>
      <c r="X94" s="673"/>
      <c r="Y94" s="673"/>
      <c r="Z94" s="673"/>
      <c r="AA94" s="673"/>
      <c r="AB94" s="673"/>
      <c r="AC94" s="673"/>
      <c r="AD94" s="673"/>
      <c r="AE94" s="673"/>
      <c r="AF94" s="673"/>
      <c r="AG94" s="673"/>
      <c r="AH94" s="673"/>
      <c r="AI94" s="673"/>
      <c r="AJ94" s="673"/>
      <c r="AK94" s="673"/>
      <c r="AL94" s="673"/>
      <c r="AM94" s="673"/>
      <c r="AN94" s="673"/>
      <c r="AO94" s="673"/>
      <c r="AP94" s="675">
        <v>25</v>
      </c>
      <c r="AQ94" s="675" t="s">
        <v>1862</v>
      </c>
      <c r="AR94" s="676">
        <v>0.09</v>
      </c>
      <c r="AS94" s="676" t="s">
        <v>1863</v>
      </c>
      <c r="AT94" s="677" t="s">
        <v>1864</v>
      </c>
      <c r="AU94" s="677"/>
      <c r="AV94" s="677"/>
      <c r="AW94" s="41" t="s">
        <v>215</v>
      </c>
      <c r="AX94" s="679" t="s">
        <v>216</v>
      </c>
      <c r="AY94" s="679" t="s">
        <v>217</v>
      </c>
      <c r="AZ94" s="679" t="s">
        <v>218</v>
      </c>
      <c r="BA94" s="86" t="s">
        <v>210</v>
      </c>
      <c r="BB94" s="86" t="s">
        <v>211</v>
      </c>
      <c r="BC94" s="86" t="s">
        <v>212</v>
      </c>
      <c r="BD94" s="86" t="s">
        <v>213</v>
      </c>
      <c r="BE94" s="680" t="s">
        <v>1854</v>
      </c>
      <c r="BF94" s="681" t="s">
        <v>1865</v>
      </c>
      <c r="BG94" s="681" t="s">
        <v>1866</v>
      </c>
      <c r="BH94" s="681" t="s">
        <v>1867</v>
      </c>
      <c r="BI94" s="19"/>
      <c r="BJ94" s="19"/>
      <c r="BK94" s="19"/>
      <c r="BL94" s="19"/>
      <c r="BM94" s="682" t="s">
        <v>215</v>
      </c>
      <c r="BN94" s="154" t="s">
        <v>216</v>
      </c>
      <c r="BO94" s="154" t="s">
        <v>217</v>
      </c>
      <c r="BP94" s="154" t="s">
        <v>218</v>
      </c>
      <c r="BQ94" s="683" t="s">
        <v>219</v>
      </c>
      <c r="BR94" s="683" t="s">
        <v>220</v>
      </c>
      <c r="BS94" s="49" t="s">
        <v>221</v>
      </c>
      <c r="BT94" s="49" t="s">
        <v>222</v>
      </c>
      <c r="BU94" s="245" t="s">
        <v>323</v>
      </c>
      <c r="BV94" s="157" t="s">
        <v>324</v>
      </c>
      <c r="BW94" s="157" t="s">
        <v>323</v>
      </c>
      <c r="BX94" s="157" t="s">
        <v>325</v>
      </c>
      <c r="BY94" s="89" t="s">
        <v>414</v>
      </c>
      <c r="BZ94" s="270" t="s">
        <v>415</v>
      </c>
      <c r="CA94" s="686" t="s">
        <v>416</v>
      </c>
      <c r="CB94" s="686" t="s">
        <v>417</v>
      </c>
      <c r="CC94" s="690" t="s">
        <v>1872</v>
      </c>
      <c r="CD94" s="688" t="s">
        <v>1873</v>
      </c>
      <c r="CE94" s="689" t="s">
        <v>1874</v>
      </c>
      <c r="CF94" s="689" t="s">
        <v>1875</v>
      </c>
      <c r="CG94" s="690"/>
      <c r="CH94" s="690"/>
      <c r="CI94" s="690"/>
      <c r="CJ94" s="690"/>
      <c r="CK94" s="162" t="s">
        <v>1897</v>
      </c>
      <c r="CL94" s="162" t="s">
        <v>1898</v>
      </c>
      <c r="CM94" s="162" t="s">
        <v>1899</v>
      </c>
      <c r="CN94" s="162" t="s">
        <v>1900</v>
      </c>
      <c r="CO94" s="691"/>
      <c r="CP94" s="691"/>
      <c r="CQ94" s="691"/>
      <c r="CR94" s="691"/>
      <c r="CS94" s="691"/>
      <c r="CT94" s="690"/>
      <c r="CU94" s="690"/>
      <c r="CV94" s="690"/>
      <c r="CW94" s="690"/>
      <c r="CX94" s="489" t="s">
        <v>2074</v>
      </c>
      <c r="CY94" s="489" t="s">
        <v>2075</v>
      </c>
      <c r="CZ94" s="489"/>
      <c r="DA94" s="489" t="s">
        <v>2043</v>
      </c>
      <c r="DB94" s="567" t="s">
        <v>1883</v>
      </c>
      <c r="DC94" s="664"/>
      <c r="DD94" s="664"/>
      <c r="DE94" s="544"/>
      <c r="DF94" s="544"/>
      <c r="DG94" s="544"/>
      <c r="DH94" s="544"/>
      <c r="DI94" s="544"/>
      <c r="DJ94" s="544"/>
      <c r="DK94" s="544"/>
      <c r="DL94" s="544"/>
      <c r="DM94" s="544"/>
      <c r="DN94" s="544"/>
      <c r="DO94" s="544"/>
      <c r="DP94" s="544"/>
    </row>
    <row r="95" spans="1:120">
      <c r="A95" s="665">
        <v>92</v>
      </c>
      <c r="B95" s="665"/>
      <c r="C95" s="703" t="s">
        <v>2077</v>
      </c>
      <c r="D95" s="692">
        <v>7016</v>
      </c>
      <c r="E95" s="668" t="s">
        <v>1854</v>
      </c>
      <c r="F95" s="692" t="s">
        <v>2069</v>
      </c>
      <c r="G95" s="692" t="s">
        <v>2068</v>
      </c>
      <c r="H95" s="692" t="s">
        <v>2071</v>
      </c>
      <c r="I95" s="692" t="s">
        <v>2070</v>
      </c>
      <c r="J95" s="670" t="s">
        <v>2072</v>
      </c>
      <c r="K95" s="670"/>
      <c r="L95" s="670" t="s">
        <v>2073</v>
      </c>
      <c r="M95" s="670"/>
      <c r="N95" s="670" t="s">
        <v>1861</v>
      </c>
      <c r="O95" s="672">
        <v>100509</v>
      </c>
      <c r="P95" s="673">
        <v>100</v>
      </c>
      <c r="Q95" s="673">
        <v>16</v>
      </c>
      <c r="R95" s="674">
        <v>20</v>
      </c>
      <c r="S95" s="673">
        <v>9</v>
      </c>
      <c r="T95" s="673"/>
      <c r="U95" s="673"/>
      <c r="V95" s="673"/>
      <c r="W95" s="673"/>
      <c r="X95" s="673"/>
      <c r="Y95" s="673"/>
      <c r="Z95" s="673"/>
      <c r="AA95" s="673"/>
      <c r="AB95" s="673"/>
      <c r="AC95" s="673"/>
      <c r="AD95" s="673"/>
      <c r="AE95" s="673"/>
      <c r="AF95" s="673"/>
      <c r="AG95" s="673"/>
      <c r="AH95" s="673"/>
      <c r="AI95" s="673"/>
      <c r="AJ95" s="673"/>
      <c r="AK95" s="673"/>
      <c r="AL95" s="673"/>
      <c r="AM95" s="673"/>
      <c r="AN95" s="673"/>
      <c r="AO95" s="673"/>
      <c r="AP95" s="675">
        <v>25</v>
      </c>
      <c r="AQ95" s="675" t="s">
        <v>1862</v>
      </c>
      <c r="AR95" s="676">
        <v>0.17699999999999999</v>
      </c>
      <c r="AS95" s="676" t="s">
        <v>1863</v>
      </c>
      <c r="AT95" s="677" t="s">
        <v>1864</v>
      </c>
      <c r="AU95" s="677"/>
      <c r="AV95" s="677"/>
      <c r="AW95" s="41" t="s">
        <v>215</v>
      </c>
      <c r="AX95" s="679" t="s">
        <v>216</v>
      </c>
      <c r="AY95" s="679" t="s">
        <v>217</v>
      </c>
      <c r="AZ95" s="679" t="s">
        <v>218</v>
      </c>
      <c r="BA95" s="86" t="s">
        <v>210</v>
      </c>
      <c r="BB95" s="86" t="s">
        <v>211</v>
      </c>
      <c r="BC95" s="86" t="s">
        <v>212</v>
      </c>
      <c r="BD95" s="86" t="s">
        <v>213</v>
      </c>
      <c r="BE95" s="680" t="s">
        <v>1854</v>
      </c>
      <c r="BF95" s="681" t="s">
        <v>1865</v>
      </c>
      <c r="BG95" s="681" t="s">
        <v>1866</v>
      </c>
      <c r="BH95" s="681" t="s">
        <v>1867</v>
      </c>
      <c r="BI95" s="19"/>
      <c r="BJ95" s="19"/>
      <c r="BK95" s="19"/>
      <c r="BL95" s="19"/>
      <c r="BM95" s="682" t="s">
        <v>215</v>
      </c>
      <c r="BN95" s="154" t="s">
        <v>216</v>
      </c>
      <c r="BO95" s="154" t="s">
        <v>217</v>
      </c>
      <c r="BP95" s="154" t="s">
        <v>218</v>
      </c>
      <c r="BQ95" s="683" t="s">
        <v>219</v>
      </c>
      <c r="BR95" s="683" t="s">
        <v>220</v>
      </c>
      <c r="BS95" s="49" t="s">
        <v>221</v>
      </c>
      <c r="BT95" s="49" t="s">
        <v>222</v>
      </c>
      <c r="BU95" s="245" t="s">
        <v>323</v>
      </c>
      <c r="BV95" s="157" t="s">
        <v>324</v>
      </c>
      <c r="BW95" s="157" t="s">
        <v>323</v>
      </c>
      <c r="BX95" s="157" t="s">
        <v>325</v>
      </c>
      <c r="BY95" s="89" t="s">
        <v>414</v>
      </c>
      <c r="BZ95" s="270" t="s">
        <v>415</v>
      </c>
      <c r="CA95" s="686" t="s">
        <v>416</v>
      </c>
      <c r="CB95" s="686" t="s">
        <v>417</v>
      </c>
      <c r="CC95" s="708" t="s">
        <v>1872</v>
      </c>
      <c r="CD95" s="724" t="s">
        <v>1873</v>
      </c>
      <c r="CE95" s="725" t="s">
        <v>1874</v>
      </c>
      <c r="CF95" s="689" t="s">
        <v>1875</v>
      </c>
      <c r="CG95" s="708"/>
      <c r="CH95" s="690"/>
      <c r="CI95" s="690"/>
      <c r="CJ95" s="690"/>
      <c r="CK95" s="162" t="s">
        <v>1897</v>
      </c>
      <c r="CL95" s="162" t="s">
        <v>1898</v>
      </c>
      <c r="CM95" s="162" t="s">
        <v>1899</v>
      </c>
      <c r="CN95" s="162" t="s">
        <v>1900</v>
      </c>
      <c r="CO95" s="691"/>
      <c r="CP95" s="691"/>
      <c r="CQ95" s="691"/>
      <c r="CR95" s="691"/>
      <c r="CS95" s="691"/>
      <c r="CT95" s="708"/>
      <c r="CU95" s="690"/>
      <c r="CV95" s="690"/>
      <c r="CW95" s="690"/>
      <c r="CX95" s="489" t="s">
        <v>2074</v>
      </c>
      <c r="CY95" s="489" t="s">
        <v>2075</v>
      </c>
      <c r="CZ95" s="489"/>
      <c r="DA95" s="489" t="s">
        <v>2043</v>
      </c>
      <c r="DB95" s="567" t="s">
        <v>1883</v>
      </c>
      <c r="DC95" s="664"/>
      <c r="DD95" s="664"/>
      <c r="DE95" s="544"/>
      <c r="DF95" s="702"/>
      <c r="DG95" s="544"/>
      <c r="DH95" s="544"/>
      <c r="DI95" s="544"/>
      <c r="DJ95" s="544"/>
      <c r="DK95" s="544"/>
      <c r="DL95" s="544"/>
      <c r="DM95" s="544"/>
      <c r="DN95" s="544"/>
      <c r="DO95" s="544"/>
      <c r="DP95" s="544"/>
    </row>
    <row r="96" spans="1:120">
      <c r="A96" s="665">
        <v>93</v>
      </c>
      <c r="B96" s="665"/>
      <c r="C96" s="665" t="s">
        <v>2078</v>
      </c>
      <c r="D96" s="692">
        <v>7016</v>
      </c>
      <c r="E96" s="668" t="s">
        <v>1854</v>
      </c>
      <c r="F96" s="692" t="s">
        <v>2069</v>
      </c>
      <c r="G96" s="692" t="s">
        <v>2068</v>
      </c>
      <c r="H96" s="692" t="s">
        <v>2071</v>
      </c>
      <c r="I96" s="692" t="s">
        <v>2070</v>
      </c>
      <c r="J96" s="670" t="s">
        <v>2072</v>
      </c>
      <c r="K96" s="670"/>
      <c r="L96" s="670" t="s">
        <v>2073</v>
      </c>
      <c r="M96" s="670"/>
      <c r="N96" s="670" t="s">
        <v>1861</v>
      </c>
      <c r="O96" s="672">
        <v>100510</v>
      </c>
      <c r="P96" s="673">
        <v>120</v>
      </c>
      <c r="Q96" s="673">
        <v>16</v>
      </c>
      <c r="R96" s="674">
        <v>20</v>
      </c>
      <c r="S96" s="673">
        <v>9</v>
      </c>
      <c r="T96" s="673"/>
      <c r="U96" s="673"/>
      <c r="V96" s="673"/>
      <c r="W96" s="673"/>
      <c r="X96" s="673"/>
      <c r="Y96" s="673"/>
      <c r="Z96" s="673"/>
      <c r="AA96" s="673"/>
      <c r="AB96" s="673"/>
      <c r="AC96" s="673"/>
      <c r="AD96" s="673"/>
      <c r="AE96" s="673"/>
      <c r="AF96" s="673"/>
      <c r="AG96" s="673"/>
      <c r="AH96" s="673"/>
      <c r="AI96" s="673"/>
      <c r="AJ96" s="673"/>
      <c r="AK96" s="673"/>
      <c r="AL96" s="673"/>
      <c r="AM96" s="673"/>
      <c r="AN96" s="673"/>
      <c r="AO96" s="673"/>
      <c r="AP96" s="675">
        <v>25</v>
      </c>
      <c r="AQ96" s="675" t="s">
        <v>1862</v>
      </c>
      <c r="AR96" s="676">
        <v>0.217</v>
      </c>
      <c r="AS96" s="676" t="s">
        <v>1863</v>
      </c>
      <c r="AT96" s="677" t="s">
        <v>1864</v>
      </c>
      <c r="AU96" s="677"/>
      <c r="AV96" s="677"/>
      <c r="AW96" s="41" t="s">
        <v>215</v>
      </c>
      <c r="AX96" s="679" t="s">
        <v>216</v>
      </c>
      <c r="AY96" s="679" t="s">
        <v>217</v>
      </c>
      <c r="AZ96" s="679" t="s">
        <v>218</v>
      </c>
      <c r="BA96" s="86" t="s">
        <v>210</v>
      </c>
      <c r="BB96" s="86" t="s">
        <v>211</v>
      </c>
      <c r="BC96" s="86" t="s">
        <v>212</v>
      </c>
      <c r="BD96" s="86" t="s">
        <v>213</v>
      </c>
      <c r="BE96" s="680" t="s">
        <v>1854</v>
      </c>
      <c r="BF96" s="681" t="s">
        <v>1865</v>
      </c>
      <c r="BG96" s="681" t="s">
        <v>1866</v>
      </c>
      <c r="BH96" s="681" t="s">
        <v>1867</v>
      </c>
      <c r="BI96" s="19"/>
      <c r="BJ96" s="19"/>
      <c r="BK96" s="19"/>
      <c r="BL96" s="19"/>
      <c r="BM96" s="682" t="s">
        <v>215</v>
      </c>
      <c r="BN96" s="154" t="s">
        <v>216</v>
      </c>
      <c r="BO96" s="154" t="s">
        <v>217</v>
      </c>
      <c r="BP96" s="154" t="s">
        <v>218</v>
      </c>
      <c r="BQ96" s="683" t="s">
        <v>219</v>
      </c>
      <c r="BR96" s="683" t="s">
        <v>220</v>
      </c>
      <c r="BS96" s="49" t="s">
        <v>221</v>
      </c>
      <c r="BT96" s="49" t="s">
        <v>222</v>
      </c>
      <c r="BU96" s="245" t="s">
        <v>323</v>
      </c>
      <c r="BV96" s="157" t="s">
        <v>324</v>
      </c>
      <c r="BW96" s="157" t="s">
        <v>323</v>
      </c>
      <c r="BX96" s="157" t="s">
        <v>325</v>
      </c>
      <c r="BY96" s="89" t="s">
        <v>414</v>
      </c>
      <c r="BZ96" s="270" t="s">
        <v>415</v>
      </c>
      <c r="CA96" s="686" t="s">
        <v>416</v>
      </c>
      <c r="CB96" s="686" t="s">
        <v>417</v>
      </c>
      <c r="CC96" s="690" t="s">
        <v>1872</v>
      </c>
      <c r="CD96" s="724" t="s">
        <v>1873</v>
      </c>
      <c r="CE96" s="725" t="s">
        <v>1874</v>
      </c>
      <c r="CF96" s="689" t="s">
        <v>1875</v>
      </c>
      <c r="CG96" s="690"/>
      <c r="CH96" s="690"/>
      <c r="CI96" s="690"/>
      <c r="CJ96" s="690"/>
      <c r="CK96" s="162" t="s">
        <v>1897</v>
      </c>
      <c r="CL96" s="162" t="s">
        <v>1898</v>
      </c>
      <c r="CM96" s="162" t="s">
        <v>1899</v>
      </c>
      <c r="CN96" s="162" t="s">
        <v>1900</v>
      </c>
      <c r="CO96" s="691"/>
      <c r="CP96" s="691"/>
      <c r="CQ96" s="691"/>
      <c r="CR96" s="691"/>
      <c r="CS96" s="691"/>
      <c r="CT96" s="690"/>
      <c r="CU96" s="690"/>
      <c r="CV96" s="690"/>
      <c r="CW96" s="690"/>
      <c r="CX96" s="489" t="s">
        <v>2074</v>
      </c>
      <c r="CY96" s="489" t="s">
        <v>2075</v>
      </c>
      <c r="CZ96" s="489"/>
      <c r="DA96" s="489" t="s">
        <v>2043</v>
      </c>
      <c r="DB96" s="567" t="s">
        <v>1883</v>
      </c>
      <c r="DC96" s="664"/>
      <c r="DD96" s="664"/>
      <c r="DE96" s="544"/>
      <c r="DF96" s="702"/>
      <c r="DG96" s="544"/>
      <c r="DH96" s="544"/>
      <c r="DI96" s="544"/>
      <c r="DJ96" s="544"/>
      <c r="DK96" s="544"/>
      <c r="DL96" s="544"/>
      <c r="DM96" s="544"/>
      <c r="DN96" s="544"/>
      <c r="DO96" s="544"/>
      <c r="DP96" s="544"/>
    </row>
    <row r="97" spans="1:120">
      <c r="A97" s="665">
        <v>94</v>
      </c>
      <c r="B97" s="665"/>
      <c r="C97" s="665" t="s">
        <v>2079</v>
      </c>
      <c r="D97" s="692">
        <v>7016</v>
      </c>
      <c r="E97" s="668" t="s">
        <v>1854</v>
      </c>
      <c r="F97" s="692" t="s">
        <v>2069</v>
      </c>
      <c r="G97" s="692" t="s">
        <v>2068</v>
      </c>
      <c r="H97" s="692" t="s">
        <v>2071</v>
      </c>
      <c r="I97" s="692" t="s">
        <v>2070</v>
      </c>
      <c r="J97" s="670" t="s">
        <v>2072</v>
      </c>
      <c r="K97" s="670"/>
      <c r="L97" s="670" t="s">
        <v>2073</v>
      </c>
      <c r="M97" s="670"/>
      <c r="N97" s="670" t="s">
        <v>1861</v>
      </c>
      <c r="O97" s="672">
        <v>100511</v>
      </c>
      <c r="P97" s="673">
        <v>140</v>
      </c>
      <c r="Q97" s="673">
        <v>20</v>
      </c>
      <c r="R97" s="674">
        <v>25</v>
      </c>
      <c r="S97" s="673">
        <v>11</v>
      </c>
      <c r="T97" s="673"/>
      <c r="U97" s="673"/>
      <c r="V97" s="673"/>
      <c r="W97" s="673"/>
      <c r="X97" s="673"/>
      <c r="Y97" s="673"/>
      <c r="Z97" s="673"/>
      <c r="AA97" s="673"/>
      <c r="AB97" s="673"/>
      <c r="AC97" s="673"/>
      <c r="AD97" s="673"/>
      <c r="AE97" s="673"/>
      <c r="AF97" s="673"/>
      <c r="AG97" s="673"/>
      <c r="AH97" s="673"/>
      <c r="AI97" s="673"/>
      <c r="AJ97" s="673"/>
      <c r="AK97" s="673"/>
      <c r="AL97" s="673"/>
      <c r="AM97" s="673"/>
      <c r="AN97" s="673"/>
      <c r="AO97" s="673"/>
      <c r="AP97" s="675">
        <v>25</v>
      </c>
      <c r="AQ97" s="675" t="s">
        <v>1862</v>
      </c>
      <c r="AR97" s="676">
        <v>0.38500000000000001</v>
      </c>
      <c r="AS97" s="676" t="s">
        <v>1863</v>
      </c>
      <c r="AT97" s="677" t="s">
        <v>1864</v>
      </c>
      <c r="AU97" s="677"/>
      <c r="AV97" s="677"/>
      <c r="AW97" s="41" t="s">
        <v>215</v>
      </c>
      <c r="AX97" s="679" t="s">
        <v>216</v>
      </c>
      <c r="AY97" s="679" t="s">
        <v>217</v>
      </c>
      <c r="AZ97" s="679" t="s">
        <v>218</v>
      </c>
      <c r="BA97" s="86" t="s">
        <v>210</v>
      </c>
      <c r="BB97" s="86" t="s">
        <v>211</v>
      </c>
      <c r="BC97" s="86" t="s">
        <v>212</v>
      </c>
      <c r="BD97" s="86" t="s">
        <v>213</v>
      </c>
      <c r="BE97" s="680" t="s">
        <v>1854</v>
      </c>
      <c r="BF97" s="681" t="s">
        <v>1865</v>
      </c>
      <c r="BG97" s="681" t="s">
        <v>1866</v>
      </c>
      <c r="BH97" s="681" t="s">
        <v>1867</v>
      </c>
      <c r="BI97" s="19"/>
      <c r="BJ97" s="19"/>
      <c r="BK97" s="19"/>
      <c r="BL97" s="19"/>
      <c r="BM97" s="682" t="s">
        <v>215</v>
      </c>
      <c r="BN97" s="154" t="s">
        <v>216</v>
      </c>
      <c r="BO97" s="154" t="s">
        <v>217</v>
      </c>
      <c r="BP97" s="154" t="s">
        <v>218</v>
      </c>
      <c r="BQ97" s="683" t="s">
        <v>219</v>
      </c>
      <c r="BR97" s="683" t="s">
        <v>220</v>
      </c>
      <c r="BS97" s="49" t="s">
        <v>221</v>
      </c>
      <c r="BT97" s="49" t="s">
        <v>222</v>
      </c>
      <c r="BU97" s="245" t="s">
        <v>323</v>
      </c>
      <c r="BV97" s="157" t="s">
        <v>324</v>
      </c>
      <c r="BW97" s="157" t="s">
        <v>323</v>
      </c>
      <c r="BX97" s="157" t="s">
        <v>325</v>
      </c>
      <c r="BY97" s="89" t="s">
        <v>414</v>
      </c>
      <c r="BZ97" s="270" t="s">
        <v>415</v>
      </c>
      <c r="CA97" s="686" t="s">
        <v>416</v>
      </c>
      <c r="CB97" s="686" t="s">
        <v>417</v>
      </c>
      <c r="CC97" s="690" t="s">
        <v>1872</v>
      </c>
      <c r="CD97" s="724" t="s">
        <v>1873</v>
      </c>
      <c r="CE97" s="725" t="s">
        <v>1874</v>
      </c>
      <c r="CF97" s="689" t="s">
        <v>1875</v>
      </c>
      <c r="CG97" s="690"/>
      <c r="CH97" s="690"/>
      <c r="CI97" s="690"/>
      <c r="CJ97" s="690"/>
      <c r="CK97" s="162" t="s">
        <v>1897</v>
      </c>
      <c r="CL97" s="162" t="s">
        <v>1898</v>
      </c>
      <c r="CM97" s="162" t="s">
        <v>1899</v>
      </c>
      <c r="CN97" s="162" t="s">
        <v>1900</v>
      </c>
      <c r="CO97" s="691"/>
      <c r="CP97" s="691"/>
      <c r="CQ97" s="691"/>
      <c r="CR97" s="691"/>
      <c r="CS97" s="691"/>
      <c r="CT97" s="690"/>
      <c r="CU97" s="690"/>
      <c r="CV97" s="690"/>
      <c r="CW97" s="690"/>
      <c r="CX97" s="489" t="s">
        <v>2074</v>
      </c>
      <c r="CY97" s="489" t="s">
        <v>2075</v>
      </c>
      <c r="CZ97" s="489"/>
      <c r="DA97" s="489" t="s">
        <v>2043</v>
      </c>
      <c r="DB97" s="567" t="s">
        <v>1883</v>
      </c>
      <c r="DC97" s="664"/>
      <c r="DD97" s="664"/>
      <c r="DE97" s="544"/>
      <c r="DF97" s="702"/>
      <c r="DG97" s="544"/>
      <c r="DH97" s="544"/>
      <c r="DI97" s="544"/>
      <c r="DJ97" s="544"/>
      <c r="DK97" s="544"/>
      <c r="DL97" s="544"/>
      <c r="DM97" s="544"/>
      <c r="DN97" s="544"/>
      <c r="DO97" s="544"/>
      <c r="DP97" s="544"/>
    </row>
    <row r="98" spans="1:120">
      <c r="A98" s="665">
        <v>95</v>
      </c>
      <c r="B98" s="665"/>
      <c r="C98" s="665" t="s">
        <v>2080</v>
      </c>
      <c r="D98" s="692">
        <v>7016</v>
      </c>
      <c r="E98" s="668" t="s">
        <v>1854</v>
      </c>
      <c r="F98" s="692" t="s">
        <v>2069</v>
      </c>
      <c r="G98" s="692" t="s">
        <v>2068</v>
      </c>
      <c r="H98" s="692" t="s">
        <v>2071</v>
      </c>
      <c r="I98" s="692" t="s">
        <v>2070</v>
      </c>
      <c r="J98" s="670" t="s">
        <v>2072</v>
      </c>
      <c r="K98" s="670"/>
      <c r="L98" s="670" t="s">
        <v>2073</v>
      </c>
      <c r="M98" s="670"/>
      <c r="N98" s="670" t="s">
        <v>1861</v>
      </c>
      <c r="O98" s="672">
        <v>100512</v>
      </c>
      <c r="P98" s="673">
        <v>160</v>
      </c>
      <c r="Q98" s="673">
        <v>20</v>
      </c>
      <c r="R98" s="674">
        <v>25</v>
      </c>
      <c r="S98" s="673">
        <v>12</v>
      </c>
      <c r="T98" s="673"/>
      <c r="U98" s="673"/>
      <c r="V98" s="673"/>
      <c r="W98" s="673"/>
      <c r="X98" s="673"/>
      <c r="Y98" s="673"/>
      <c r="Z98" s="673"/>
      <c r="AA98" s="673"/>
      <c r="AB98" s="673"/>
      <c r="AC98" s="673"/>
      <c r="AD98" s="673"/>
      <c r="AE98" s="673"/>
      <c r="AF98" s="673"/>
      <c r="AG98" s="673"/>
      <c r="AH98" s="673"/>
      <c r="AI98" s="673"/>
      <c r="AJ98" s="673"/>
      <c r="AK98" s="673"/>
      <c r="AL98" s="673"/>
      <c r="AM98" s="673"/>
      <c r="AN98" s="673"/>
      <c r="AO98" s="673"/>
      <c r="AP98" s="675">
        <v>25</v>
      </c>
      <c r="AQ98" s="675" t="s">
        <v>1862</v>
      </c>
      <c r="AR98" s="676">
        <v>0.44</v>
      </c>
      <c r="AS98" s="676" t="s">
        <v>1863</v>
      </c>
      <c r="AT98" s="677" t="s">
        <v>1864</v>
      </c>
      <c r="AU98" s="677"/>
      <c r="AV98" s="677"/>
      <c r="AW98" s="41" t="s">
        <v>215</v>
      </c>
      <c r="AX98" s="679" t="s">
        <v>216</v>
      </c>
      <c r="AY98" s="679" t="s">
        <v>217</v>
      </c>
      <c r="AZ98" s="679" t="s">
        <v>218</v>
      </c>
      <c r="BA98" s="86" t="s">
        <v>210</v>
      </c>
      <c r="BB98" s="86" t="s">
        <v>211</v>
      </c>
      <c r="BC98" s="86" t="s">
        <v>212</v>
      </c>
      <c r="BD98" s="86" t="s">
        <v>213</v>
      </c>
      <c r="BE98" s="680" t="s">
        <v>1854</v>
      </c>
      <c r="BF98" s="681" t="s">
        <v>1865</v>
      </c>
      <c r="BG98" s="681" t="s">
        <v>1866</v>
      </c>
      <c r="BH98" s="681" t="s">
        <v>1867</v>
      </c>
      <c r="BI98" s="19"/>
      <c r="BJ98" s="19"/>
      <c r="BK98" s="19"/>
      <c r="BL98" s="19"/>
      <c r="BM98" s="682" t="s">
        <v>215</v>
      </c>
      <c r="BN98" s="154" t="s">
        <v>216</v>
      </c>
      <c r="BO98" s="154" t="s">
        <v>217</v>
      </c>
      <c r="BP98" s="154" t="s">
        <v>218</v>
      </c>
      <c r="BQ98" s="683" t="s">
        <v>219</v>
      </c>
      <c r="BR98" s="683" t="s">
        <v>220</v>
      </c>
      <c r="BS98" s="49" t="s">
        <v>221</v>
      </c>
      <c r="BT98" s="49" t="s">
        <v>222</v>
      </c>
      <c r="BU98" s="245" t="s">
        <v>323</v>
      </c>
      <c r="BV98" s="157" t="s">
        <v>324</v>
      </c>
      <c r="BW98" s="157" t="s">
        <v>323</v>
      </c>
      <c r="BX98" s="157" t="s">
        <v>325</v>
      </c>
      <c r="BY98" s="89" t="s">
        <v>414</v>
      </c>
      <c r="BZ98" s="270" t="s">
        <v>415</v>
      </c>
      <c r="CA98" s="686" t="s">
        <v>416</v>
      </c>
      <c r="CB98" s="686" t="s">
        <v>417</v>
      </c>
      <c r="CC98" s="690" t="s">
        <v>1872</v>
      </c>
      <c r="CD98" s="724" t="s">
        <v>1873</v>
      </c>
      <c r="CE98" s="725" t="s">
        <v>1874</v>
      </c>
      <c r="CF98" s="689" t="s">
        <v>1875</v>
      </c>
      <c r="CG98" s="690"/>
      <c r="CH98" s="690"/>
      <c r="CI98" s="690"/>
      <c r="CJ98" s="690"/>
      <c r="CK98" s="162" t="s">
        <v>1897</v>
      </c>
      <c r="CL98" s="162" t="s">
        <v>1898</v>
      </c>
      <c r="CM98" s="162" t="s">
        <v>1899</v>
      </c>
      <c r="CN98" s="162" t="s">
        <v>1900</v>
      </c>
      <c r="CO98" s="691"/>
      <c r="CP98" s="691"/>
      <c r="CQ98" s="691"/>
      <c r="CR98" s="691"/>
      <c r="CS98" s="691"/>
      <c r="CT98" s="690"/>
      <c r="CU98" s="690"/>
      <c r="CV98" s="690"/>
      <c r="CW98" s="690"/>
      <c r="CX98" s="489" t="s">
        <v>2074</v>
      </c>
      <c r="CY98" s="489" t="s">
        <v>2075</v>
      </c>
      <c r="CZ98" s="489"/>
      <c r="DA98" s="489" t="s">
        <v>2043</v>
      </c>
      <c r="DB98" s="567" t="s">
        <v>1883</v>
      </c>
      <c r="DC98" s="664"/>
      <c r="DD98" s="664"/>
      <c r="DE98" s="544"/>
      <c r="DF98" s="702"/>
      <c r="DG98" s="544"/>
      <c r="DH98" s="544"/>
      <c r="DI98" s="544"/>
      <c r="DJ98" s="544"/>
      <c r="DK98" s="544"/>
      <c r="DL98" s="544"/>
      <c r="DM98" s="544"/>
      <c r="DN98" s="544"/>
      <c r="DO98" s="544"/>
      <c r="DP98" s="544"/>
    </row>
    <row r="99" spans="1:120">
      <c r="A99" s="665">
        <v>96</v>
      </c>
      <c r="B99" s="665"/>
      <c r="C99" s="665" t="s">
        <v>2081</v>
      </c>
      <c r="D99" s="692">
        <v>7016</v>
      </c>
      <c r="E99" s="668" t="s">
        <v>1854</v>
      </c>
      <c r="F99" s="692" t="s">
        <v>2069</v>
      </c>
      <c r="G99" s="692" t="s">
        <v>2068</v>
      </c>
      <c r="H99" s="692" t="s">
        <v>2071</v>
      </c>
      <c r="I99" s="692" t="s">
        <v>2070</v>
      </c>
      <c r="J99" s="670" t="s">
        <v>2072</v>
      </c>
      <c r="K99" s="670"/>
      <c r="L99" s="670" t="s">
        <v>2073</v>
      </c>
      <c r="M99" s="670"/>
      <c r="N99" s="670" t="s">
        <v>1861</v>
      </c>
      <c r="O99" s="672">
        <v>100513</v>
      </c>
      <c r="P99" s="673">
        <v>180</v>
      </c>
      <c r="Q99" s="673">
        <v>20</v>
      </c>
      <c r="R99" s="674">
        <v>25</v>
      </c>
      <c r="S99" s="673">
        <v>13</v>
      </c>
      <c r="T99" s="673"/>
      <c r="U99" s="673"/>
      <c r="V99" s="673"/>
      <c r="W99" s="673"/>
      <c r="X99" s="673"/>
      <c r="Y99" s="673"/>
      <c r="Z99" s="673"/>
      <c r="AA99" s="673"/>
      <c r="AB99" s="673"/>
      <c r="AC99" s="673"/>
      <c r="AD99" s="673"/>
      <c r="AE99" s="673"/>
      <c r="AF99" s="673"/>
      <c r="AG99" s="673"/>
      <c r="AH99" s="673"/>
      <c r="AI99" s="673"/>
      <c r="AJ99" s="673"/>
      <c r="AK99" s="673"/>
      <c r="AL99" s="673"/>
      <c r="AM99" s="673"/>
      <c r="AN99" s="673"/>
      <c r="AO99" s="673"/>
      <c r="AP99" s="675">
        <v>25</v>
      </c>
      <c r="AQ99" s="675" t="s">
        <v>1862</v>
      </c>
      <c r="AR99" s="676">
        <v>0.498</v>
      </c>
      <c r="AS99" s="676" t="s">
        <v>1863</v>
      </c>
      <c r="AT99" s="677" t="s">
        <v>1864</v>
      </c>
      <c r="AU99" s="677"/>
      <c r="AV99" s="677"/>
      <c r="AW99" s="41" t="s">
        <v>215</v>
      </c>
      <c r="AX99" s="679" t="s">
        <v>216</v>
      </c>
      <c r="AY99" s="679" t="s">
        <v>217</v>
      </c>
      <c r="AZ99" s="679" t="s">
        <v>218</v>
      </c>
      <c r="BA99" s="86" t="s">
        <v>210</v>
      </c>
      <c r="BB99" s="86" t="s">
        <v>211</v>
      </c>
      <c r="BC99" s="86" t="s">
        <v>212</v>
      </c>
      <c r="BD99" s="86" t="s">
        <v>213</v>
      </c>
      <c r="BE99" s="680" t="s">
        <v>1854</v>
      </c>
      <c r="BF99" s="681" t="s">
        <v>1865</v>
      </c>
      <c r="BG99" s="681" t="s">
        <v>1866</v>
      </c>
      <c r="BH99" s="681" t="s">
        <v>1867</v>
      </c>
      <c r="BI99" s="19"/>
      <c r="BJ99" s="19"/>
      <c r="BK99" s="19"/>
      <c r="BL99" s="19"/>
      <c r="BM99" s="682" t="s">
        <v>215</v>
      </c>
      <c r="BN99" s="154" t="s">
        <v>216</v>
      </c>
      <c r="BO99" s="154" t="s">
        <v>217</v>
      </c>
      <c r="BP99" s="154" t="s">
        <v>218</v>
      </c>
      <c r="BQ99" s="683" t="s">
        <v>219</v>
      </c>
      <c r="BR99" s="683" t="s">
        <v>220</v>
      </c>
      <c r="BS99" s="49" t="s">
        <v>221</v>
      </c>
      <c r="BT99" s="49" t="s">
        <v>222</v>
      </c>
      <c r="BU99" s="245" t="s">
        <v>323</v>
      </c>
      <c r="BV99" s="157" t="s">
        <v>324</v>
      </c>
      <c r="BW99" s="157" t="s">
        <v>323</v>
      </c>
      <c r="BX99" s="157" t="s">
        <v>325</v>
      </c>
      <c r="BY99" s="89" t="s">
        <v>414</v>
      </c>
      <c r="BZ99" s="270" t="s">
        <v>415</v>
      </c>
      <c r="CA99" s="686" t="s">
        <v>416</v>
      </c>
      <c r="CB99" s="686" t="s">
        <v>417</v>
      </c>
      <c r="CC99" s="690" t="s">
        <v>1872</v>
      </c>
      <c r="CD99" s="724" t="s">
        <v>1873</v>
      </c>
      <c r="CE99" s="725" t="s">
        <v>1874</v>
      </c>
      <c r="CF99" s="689" t="s">
        <v>1875</v>
      </c>
      <c r="CG99" s="690"/>
      <c r="CH99" s="690"/>
      <c r="CI99" s="735"/>
      <c r="CJ99" s="690"/>
      <c r="CK99" s="162" t="s">
        <v>1897</v>
      </c>
      <c r="CL99" s="162" t="s">
        <v>1898</v>
      </c>
      <c r="CM99" s="162" t="s">
        <v>1899</v>
      </c>
      <c r="CN99" s="162" t="s">
        <v>1900</v>
      </c>
      <c r="CO99" s="691"/>
      <c r="CP99" s="691"/>
      <c r="CQ99" s="691"/>
      <c r="CR99" s="691"/>
      <c r="CS99" s="691"/>
      <c r="CT99" s="690"/>
      <c r="CU99" s="690"/>
      <c r="CV99" s="690"/>
      <c r="CW99" s="690"/>
      <c r="CX99" s="489" t="s">
        <v>2074</v>
      </c>
      <c r="CY99" s="489" t="s">
        <v>2075</v>
      </c>
      <c r="CZ99" s="489"/>
      <c r="DA99" s="489" t="s">
        <v>2043</v>
      </c>
      <c r="DB99" s="567" t="s">
        <v>1883</v>
      </c>
      <c r="DC99" s="664"/>
      <c r="DD99" s="664"/>
      <c r="DE99" s="544"/>
      <c r="DF99" s="702"/>
      <c r="DG99" s="544"/>
      <c r="DH99" s="544"/>
      <c r="DI99" s="544"/>
      <c r="DJ99" s="544"/>
      <c r="DK99" s="544"/>
      <c r="DL99" s="544"/>
      <c r="DM99" s="544"/>
      <c r="DN99" s="544"/>
      <c r="DO99" s="544"/>
      <c r="DP99" s="544"/>
    </row>
    <row r="100" spans="1:120" ht="15.75">
      <c r="A100" s="665">
        <v>97</v>
      </c>
      <c r="B100" s="665"/>
      <c r="C100" s="652"/>
      <c r="D100" s="692"/>
      <c r="E100" s="736"/>
      <c r="F100" s="692"/>
      <c r="G100" s="692"/>
      <c r="H100" s="692"/>
      <c r="I100" s="692"/>
      <c r="J100" s="670"/>
      <c r="K100" s="670"/>
      <c r="L100" s="670"/>
      <c r="M100" s="670"/>
      <c r="N100" s="670"/>
      <c r="O100" s="652"/>
      <c r="P100" s="653"/>
      <c r="Q100" s="653"/>
      <c r="R100" s="653"/>
      <c r="S100" s="653"/>
      <c r="T100" s="653"/>
      <c r="U100" s="653"/>
      <c r="V100" s="653"/>
      <c r="W100" s="653"/>
      <c r="X100" s="653"/>
      <c r="Y100" s="653"/>
      <c r="Z100" s="653"/>
      <c r="AA100" s="653"/>
      <c r="AB100" s="653"/>
      <c r="AC100" s="653"/>
      <c r="AD100" s="653"/>
      <c r="AE100" s="653"/>
      <c r="AF100" s="653"/>
      <c r="AG100" s="653"/>
      <c r="AH100" s="653"/>
      <c r="AI100" s="653"/>
      <c r="AJ100" s="653"/>
      <c r="AK100" s="653"/>
      <c r="AL100" s="653"/>
      <c r="AM100" s="653"/>
      <c r="AN100" s="653"/>
      <c r="AO100" s="653"/>
      <c r="AP100" s="655"/>
      <c r="AQ100" s="675"/>
      <c r="AR100" s="655"/>
      <c r="AS100" s="676"/>
      <c r="AT100" s="656"/>
      <c r="AU100" s="656"/>
      <c r="AV100" s="656"/>
      <c r="AW100" s="737"/>
      <c r="AX100" s="679"/>
      <c r="AY100" s="679"/>
      <c r="AZ100" s="679"/>
      <c r="BA100" s="737"/>
      <c r="BB100" s="713"/>
      <c r="BC100" s="713"/>
      <c r="BD100" s="713"/>
      <c r="BE100" s="738"/>
      <c r="BF100" s="681"/>
      <c r="BG100" s="681"/>
      <c r="BH100" s="681"/>
      <c r="BI100" s="19"/>
      <c r="BJ100" s="19"/>
      <c r="BK100" s="19"/>
      <c r="BL100" s="19"/>
      <c r="BM100" s="739"/>
      <c r="BN100" s="740"/>
      <c r="BO100" s="740"/>
      <c r="BP100" s="740"/>
      <c r="BQ100" s="741"/>
      <c r="BR100" s="741"/>
      <c r="BS100" s="742"/>
      <c r="BT100" s="742"/>
      <c r="BU100" s="734"/>
      <c r="BV100" s="734"/>
      <c r="BW100" s="734"/>
      <c r="BX100" s="734"/>
      <c r="BY100" s="742"/>
      <c r="BZ100" s="742"/>
      <c r="CA100" s="742"/>
      <c r="CB100" s="742"/>
      <c r="CC100" s="743"/>
      <c r="CD100" s="744"/>
      <c r="CE100" s="744"/>
      <c r="CF100" s="743"/>
      <c r="CG100" s="743"/>
      <c r="CH100" s="743"/>
      <c r="CI100" s="743"/>
      <c r="CJ100" s="743"/>
      <c r="CK100" s="162"/>
      <c r="CL100" s="162"/>
      <c r="CM100" s="162"/>
      <c r="CN100" s="162"/>
      <c r="CO100" s="745"/>
      <c r="CP100" s="745"/>
      <c r="CQ100" s="745"/>
      <c r="CR100" s="745"/>
      <c r="CS100" s="745"/>
      <c r="CT100" s="743"/>
      <c r="CU100" s="743"/>
      <c r="CV100" s="743"/>
      <c r="CW100" s="743"/>
      <c r="CX100" s="591"/>
      <c r="CY100" s="591"/>
      <c r="CZ100" s="591"/>
      <c r="DA100" s="591"/>
      <c r="DB100" s="591"/>
      <c r="DC100" s="664"/>
      <c r="DD100" s="664"/>
      <c r="DE100" s="746"/>
      <c r="DF100" s="702"/>
      <c r="DG100" s="702"/>
      <c r="DH100" s="702"/>
      <c r="DI100" s="702"/>
      <c r="DJ100" s="702"/>
      <c r="DK100" s="702"/>
      <c r="DL100" s="702"/>
      <c r="DM100" s="702"/>
      <c r="DN100" s="702"/>
      <c r="DO100" s="702"/>
      <c r="DP100" s="702"/>
    </row>
    <row r="101" spans="1:120">
      <c r="A101" s="665">
        <v>98</v>
      </c>
      <c r="B101" s="665"/>
      <c r="C101" s="665" t="s">
        <v>2082</v>
      </c>
      <c r="D101" s="692">
        <v>7007</v>
      </c>
      <c r="E101" s="43" t="s">
        <v>2083</v>
      </c>
      <c r="F101" s="692" t="s">
        <v>2085</v>
      </c>
      <c r="G101" s="692" t="s">
        <v>2084</v>
      </c>
      <c r="H101" s="692" t="s">
        <v>2087</v>
      </c>
      <c r="I101" s="692" t="s">
        <v>2086</v>
      </c>
      <c r="J101" s="670" t="s">
        <v>2088</v>
      </c>
      <c r="K101" s="670"/>
      <c r="L101" s="670" t="s">
        <v>2089</v>
      </c>
      <c r="M101" s="670"/>
      <c r="N101" s="670" t="s">
        <v>293</v>
      </c>
      <c r="O101" s="665">
        <v>100397</v>
      </c>
      <c r="P101" s="653">
        <v>180</v>
      </c>
      <c r="Q101" s="653">
        <v>20</v>
      </c>
      <c r="R101" s="653">
        <v>25</v>
      </c>
      <c r="S101" s="653">
        <v>14</v>
      </c>
      <c r="T101" s="653"/>
      <c r="U101" s="653"/>
      <c r="V101" s="653"/>
      <c r="W101" s="653"/>
      <c r="X101" s="653"/>
      <c r="Y101" s="653"/>
      <c r="Z101" s="653"/>
      <c r="AA101" s="653"/>
      <c r="AB101" s="653"/>
      <c r="AC101" s="653"/>
      <c r="AD101" s="653"/>
      <c r="AE101" s="653"/>
      <c r="AF101" s="653"/>
      <c r="AG101" s="653"/>
      <c r="AH101" s="653"/>
      <c r="AI101" s="653"/>
      <c r="AJ101" s="653"/>
      <c r="AK101" s="653"/>
      <c r="AL101" s="653"/>
      <c r="AM101" s="653"/>
      <c r="AN101" s="653"/>
      <c r="AO101" s="653"/>
      <c r="AP101" s="655">
        <v>10</v>
      </c>
      <c r="AQ101" s="675" t="s">
        <v>1862</v>
      </c>
      <c r="AR101" s="655"/>
      <c r="AS101" s="676" t="s">
        <v>1863</v>
      </c>
      <c r="AT101" s="656" t="s">
        <v>1864</v>
      </c>
      <c r="AU101" s="656"/>
      <c r="AV101" s="656"/>
      <c r="AW101" s="41" t="s">
        <v>215</v>
      </c>
      <c r="AX101" s="679" t="s">
        <v>216</v>
      </c>
      <c r="AY101" s="679" t="s">
        <v>217</v>
      </c>
      <c r="AZ101" s="679" t="s">
        <v>218</v>
      </c>
      <c r="BA101" s="86" t="s">
        <v>210</v>
      </c>
      <c r="BB101" s="86" t="s">
        <v>211</v>
      </c>
      <c r="BC101" s="86" t="s">
        <v>212</v>
      </c>
      <c r="BD101" s="86" t="s">
        <v>213</v>
      </c>
      <c r="BE101" s="32" t="s">
        <v>2083</v>
      </c>
      <c r="BF101" s="681" t="s">
        <v>1865</v>
      </c>
      <c r="BG101" s="681" t="s">
        <v>1866</v>
      </c>
      <c r="BH101" s="681" t="s">
        <v>1867</v>
      </c>
      <c r="BI101" s="19"/>
      <c r="BJ101" s="19"/>
      <c r="BK101" s="19"/>
      <c r="BL101" s="19"/>
      <c r="BM101" s="682" t="s">
        <v>215</v>
      </c>
      <c r="BN101" s="154" t="s">
        <v>216</v>
      </c>
      <c r="BO101" s="154" t="s">
        <v>217</v>
      </c>
      <c r="BP101" s="154" t="s">
        <v>218</v>
      </c>
      <c r="BQ101" s="683" t="s">
        <v>219</v>
      </c>
      <c r="BR101" s="683" t="s">
        <v>220</v>
      </c>
      <c r="BS101" s="49" t="s">
        <v>221</v>
      </c>
      <c r="BT101" s="49" t="s">
        <v>222</v>
      </c>
      <c r="BU101" s="155" t="s">
        <v>1939</v>
      </c>
      <c r="BV101" s="157" t="s">
        <v>295</v>
      </c>
      <c r="BW101" s="157" t="s">
        <v>296</v>
      </c>
      <c r="BX101" s="156" t="s">
        <v>297</v>
      </c>
      <c r="BY101" s="89" t="s">
        <v>414</v>
      </c>
      <c r="BZ101" s="270" t="s">
        <v>415</v>
      </c>
      <c r="CA101" s="686" t="s">
        <v>416</v>
      </c>
      <c r="CB101" s="686" t="s">
        <v>417</v>
      </c>
      <c r="CC101" s="731" t="s">
        <v>2020</v>
      </c>
      <c r="CD101" s="747" t="s">
        <v>2090</v>
      </c>
      <c r="CE101" s="725" t="s">
        <v>2091</v>
      </c>
      <c r="CF101" s="689" t="s">
        <v>2092</v>
      </c>
      <c r="CG101" s="731"/>
      <c r="CH101" s="731"/>
      <c r="CI101" s="731"/>
      <c r="CJ101" s="731"/>
      <c r="CK101" s="748" t="s">
        <v>2093</v>
      </c>
      <c r="CL101" s="162" t="s">
        <v>2094</v>
      </c>
      <c r="CM101" s="162" t="s">
        <v>2095</v>
      </c>
      <c r="CN101" s="162" t="s">
        <v>2096</v>
      </c>
      <c r="CO101" s="691"/>
      <c r="CP101" s="691"/>
      <c r="CQ101" s="691"/>
      <c r="CR101" s="691"/>
      <c r="CS101" s="691"/>
      <c r="CT101" s="731" t="s">
        <v>2097</v>
      </c>
      <c r="CU101" s="731"/>
      <c r="CV101" s="731"/>
      <c r="CW101" s="731"/>
      <c r="CX101" s="567" t="s">
        <v>2098</v>
      </c>
      <c r="CY101" s="567" t="s">
        <v>2099</v>
      </c>
      <c r="CZ101" s="567"/>
      <c r="DA101" s="567" t="s">
        <v>2099</v>
      </c>
      <c r="DB101" s="567"/>
      <c r="DC101" s="664" t="s">
        <v>254</v>
      </c>
      <c r="DD101" s="664" t="s">
        <v>2100</v>
      </c>
      <c r="DE101" s="746"/>
      <c r="DF101" s="746"/>
      <c r="DG101" s="746"/>
      <c r="DH101" s="746"/>
      <c r="DI101" s="746"/>
      <c r="DJ101" s="746"/>
      <c r="DK101" s="746"/>
      <c r="DL101" s="746"/>
      <c r="DM101" s="746"/>
      <c r="DN101" s="746"/>
      <c r="DO101" s="746"/>
      <c r="DP101" s="746"/>
    </row>
    <row r="102" spans="1:120">
      <c r="A102" s="665">
        <v>99</v>
      </c>
      <c r="B102" s="665"/>
      <c r="C102" s="665" t="s">
        <v>2101</v>
      </c>
      <c r="D102" s="692">
        <v>7007</v>
      </c>
      <c r="E102" s="43" t="s">
        <v>2083</v>
      </c>
      <c r="F102" s="692" t="s">
        <v>2103</v>
      </c>
      <c r="G102" s="692" t="s">
        <v>2102</v>
      </c>
      <c r="H102" s="692" t="s">
        <v>2105</v>
      </c>
      <c r="I102" s="692" t="s">
        <v>2104</v>
      </c>
      <c r="J102" s="670" t="s">
        <v>2088</v>
      </c>
      <c r="K102" s="670"/>
      <c r="L102" s="670" t="s">
        <v>2106</v>
      </c>
      <c r="M102" s="670"/>
      <c r="N102" s="670" t="s">
        <v>293</v>
      </c>
      <c r="O102" s="665">
        <v>100398</v>
      </c>
      <c r="P102" s="653">
        <v>180</v>
      </c>
      <c r="Q102" s="653">
        <v>20</v>
      </c>
      <c r="R102" s="653">
        <v>25</v>
      </c>
      <c r="S102" s="653">
        <v>14</v>
      </c>
      <c r="T102" s="653"/>
      <c r="U102" s="653"/>
      <c r="V102" s="653"/>
      <c r="W102" s="653"/>
      <c r="X102" s="653"/>
      <c r="Y102" s="653"/>
      <c r="Z102" s="653"/>
      <c r="AA102" s="653"/>
      <c r="AB102" s="653"/>
      <c r="AC102" s="653"/>
      <c r="AD102" s="653"/>
      <c r="AE102" s="653"/>
      <c r="AF102" s="653"/>
      <c r="AG102" s="653"/>
      <c r="AH102" s="653"/>
      <c r="AI102" s="653"/>
      <c r="AJ102" s="653"/>
      <c r="AK102" s="653"/>
      <c r="AL102" s="653"/>
      <c r="AM102" s="653"/>
      <c r="AN102" s="653"/>
      <c r="AO102" s="653"/>
      <c r="AP102" s="655">
        <v>10</v>
      </c>
      <c r="AQ102" s="675" t="s">
        <v>1862</v>
      </c>
      <c r="AR102" s="655"/>
      <c r="AS102" s="676" t="s">
        <v>1863</v>
      </c>
      <c r="AT102" s="656" t="s">
        <v>1864</v>
      </c>
      <c r="AU102" s="656"/>
      <c r="AV102" s="656"/>
      <c r="AW102" s="41" t="s">
        <v>215</v>
      </c>
      <c r="AX102" s="679" t="s">
        <v>216</v>
      </c>
      <c r="AY102" s="679" t="s">
        <v>217</v>
      </c>
      <c r="AZ102" s="679" t="s">
        <v>218</v>
      </c>
      <c r="BA102" s="86" t="s">
        <v>210</v>
      </c>
      <c r="BB102" s="86" t="s">
        <v>211</v>
      </c>
      <c r="BC102" s="86" t="s">
        <v>212</v>
      </c>
      <c r="BD102" s="86" t="s">
        <v>213</v>
      </c>
      <c r="BE102" s="32" t="s">
        <v>2083</v>
      </c>
      <c r="BF102" s="681" t="s">
        <v>1865</v>
      </c>
      <c r="BG102" s="681" t="s">
        <v>1866</v>
      </c>
      <c r="BH102" s="681" t="s">
        <v>1867</v>
      </c>
      <c r="BI102" s="19"/>
      <c r="BJ102" s="19"/>
      <c r="BK102" s="19"/>
      <c r="BL102" s="19"/>
      <c r="BM102" s="749" t="s">
        <v>1939</v>
      </c>
      <c r="BN102" s="157" t="s">
        <v>295</v>
      </c>
      <c r="BO102" s="157" t="s">
        <v>296</v>
      </c>
      <c r="BP102" s="156" t="s">
        <v>297</v>
      </c>
      <c r="BQ102" s="722" t="s">
        <v>298</v>
      </c>
      <c r="BR102" s="722" t="s">
        <v>299</v>
      </c>
      <c r="BS102" s="270" t="s">
        <v>300</v>
      </c>
      <c r="BT102" s="270" t="s">
        <v>301</v>
      </c>
      <c r="BU102" s="155" t="s">
        <v>1939</v>
      </c>
      <c r="BV102" s="157" t="s">
        <v>295</v>
      </c>
      <c r="BW102" s="157" t="s">
        <v>296</v>
      </c>
      <c r="BX102" s="156" t="s">
        <v>297</v>
      </c>
      <c r="BY102" s="89" t="s">
        <v>414</v>
      </c>
      <c r="BZ102" s="270" t="s">
        <v>415</v>
      </c>
      <c r="CA102" s="686" t="s">
        <v>416</v>
      </c>
      <c r="CB102" s="686" t="s">
        <v>417</v>
      </c>
      <c r="CC102" s="731" t="s">
        <v>2020</v>
      </c>
      <c r="CD102" s="747" t="s">
        <v>2090</v>
      </c>
      <c r="CE102" s="725" t="s">
        <v>2091</v>
      </c>
      <c r="CF102" s="689" t="s">
        <v>2092</v>
      </c>
      <c r="CG102" s="731"/>
      <c r="CH102" s="731"/>
      <c r="CI102" s="731"/>
      <c r="CJ102" s="731"/>
      <c r="CK102" s="748" t="s">
        <v>2093</v>
      </c>
      <c r="CL102" s="162" t="s">
        <v>2094</v>
      </c>
      <c r="CM102" s="162" t="s">
        <v>2095</v>
      </c>
      <c r="CN102" s="162" t="s">
        <v>2096</v>
      </c>
      <c r="CO102" s="691"/>
      <c r="CP102" s="691"/>
      <c r="CQ102" s="691"/>
      <c r="CR102" s="691"/>
      <c r="CS102" s="691"/>
      <c r="CT102" s="731" t="s">
        <v>2097</v>
      </c>
      <c r="CU102" s="731"/>
      <c r="CV102" s="731"/>
      <c r="CW102" s="731"/>
      <c r="CX102" s="567" t="s">
        <v>2098</v>
      </c>
      <c r="CY102" s="567" t="s">
        <v>2098</v>
      </c>
      <c r="CZ102" s="567"/>
      <c r="DA102" s="567" t="s">
        <v>2099</v>
      </c>
      <c r="DB102" s="567"/>
      <c r="DC102" s="664" t="s">
        <v>254</v>
      </c>
      <c r="DD102" s="664" t="s">
        <v>2107</v>
      </c>
      <c r="DE102" s="746"/>
      <c r="DF102" s="746"/>
      <c r="DG102" s="746"/>
      <c r="DH102" s="746"/>
      <c r="DI102" s="746"/>
      <c r="DJ102" s="746"/>
      <c r="DK102" s="746"/>
      <c r="DL102" s="746"/>
      <c r="DM102" s="746"/>
      <c r="DN102" s="746"/>
      <c r="DO102" s="746"/>
      <c r="DP102" s="746"/>
    </row>
    <row r="103" spans="1:120">
      <c r="A103" s="665">
        <v>100</v>
      </c>
      <c r="B103" s="665"/>
      <c r="C103" s="665" t="s">
        <v>2108</v>
      </c>
      <c r="D103" s="692">
        <v>7008</v>
      </c>
      <c r="E103" s="43" t="s">
        <v>2109</v>
      </c>
      <c r="F103" s="692" t="s">
        <v>2111</v>
      </c>
      <c r="G103" s="692" t="s">
        <v>2110</v>
      </c>
      <c r="H103" s="692" t="s">
        <v>2113</v>
      </c>
      <c r="I103" s="692" t="s">
        <v>2112</v>
      </c>
      <c r="J103" s="670" t="s">
        <v>2114</v>
      </c>
      <c r="K103" s="670"/>
      <c r="L103" s="670" t="s">
        <v>2115</v>
      </c>
      <c r="M103" s="670"/>
      <c r="N103" s="670" t="s">
        <v>293</v>
      </c>
      <c r="O103" s="665">
        <v>100400</v>
      </c>
      <c r="P103" s="653">
        <v>179</v>
      </c>
      <c r="Q103" s="653">
        <v>20</v>
      </c>
      <c r="R103" s="653">
        <v>25</v>
      </c>
      <c r="S103" s="653">
        <v>10</v>
      </c>
      <c r="T103" s="653"/>
      <c r="U103" s="653"/>
      <c r="V103" s="653"/>
      <c r="W103" s="653"/>
      <c r="X103" s="653"/>
      <c r="Y103" s="653"/>
      <c r="Z103" s="653"/>
      <c r="AA103" s="653"/>
      <c r="AB103" s="653"/>
      <c r="AC103" s="653"/>
      <c r="AD103" s="653"/>
      <c r="AE103" s="653"/>
      <c r="AF103" s="653"/>
      <c r="AG103" s="653"/>
      <c r="AH103" s="653"/>
      <c r="AI103" s="653"/>
      <c r="AJ103" s="653"/>
      <c r="AK103" s="653"/>
      <c r="AL103" s="653"/>
      <c r="AM103" s="653"/>
      <c r="AN103" s="653"/>
      <c r="AO103" s="653"/>
      <c r="AP103" s="655">
        <v>10</v>
      </c>
      <c r="AQ103" s="675" t="s">
        <v>1862</v>
      </c>
      <c r="AR103" s="655"/>
      <c r="AS103" s="676" t="s">
        <v>1863</v>
      </c>
      <c r="AT103" s="656" t="s">
        <v>1864</v>
      </c>
      <c r="AU103" s="656"/>
      <c r="AV103" s="656"/>
      <c r="AW103" s="41" t="s">
        <v>215</v>
      </c>
      <c r="AX103" s="679" t="s">
        <v>216</v>
      </c>
      <c r="AY103" s="679" t="s">
        <v>217</v>
      </c>
      <c r="AZ103" s="679" t="s">
        <v>218</v>
      </c>
      <c r="BA103" s="86" t="s">
        <v>210</v>
      </c>
      <c r="BB103" s="86" t="s">
        <v>211</v>
      </c>
      <c r="BC103" s="86" t="s">
        <v>212</v>
      </c>
      <c r="BD103" s="86" t="s">
        <v>213</v>
      </c>
      <c r="BE103" s="32" t="s">
        <v>2109</v>
      </c>
      <c r="BF103" s="681" t="s">
        <v>1865</v>
      </c>
      <c r="BG103" s="681" t="s">
        <v>1866</v>
      </c>
      <c r="BH103" s="681" t="s">
        <v>1867</v>
      </c>
      <c r="BI103" s="19"/>
      <c r="BJ103" s="19"/>
      <c r="BK103" s="19"/>
      <c r="BL103" s="19"/>
      <c r="BM103" s="682" t="s">
        <v>215</v>
      </c>
      <c r="BN103" s="154" t="s">
        <v>216</v>
      </c>
      <c r="BO103" s="154" t="s">
        <v>217</v>
      </c>
      <c r="BP103" s="154" t="s">
        <v>218</v>
      </c>
      <c r="BQ103" s="683" t="s">
        <v>219</v>
      </c>
      <c r="BR103" s="683" t="s">
        <v>220</v>
      </c>
      <c r="BS103" s="49" t="s">
        <v>221</v>
      </c>
      <c r="BT103" s="49" t="s">
        <v>222</v>
      </c>
      <c r="BU103" s="155" t="s">
        <v>1939</v>
      </c>
      <c r="BV103" s="157" t="s">
        <v>295</v>
      </c>
      <c r="BW103" s="157" t="s">
        <v>296</v>
      </c>
      <c r="BX103" s="156" t="s">
        <v>297</v>
      </c>
      <c r="BY103" s="89" t="s">
        <v>414</v>
      </c>
      <c r="BZ103" s="270" t="s">
        <v>415</v>
      </c>
      <c r="CA103" s="686" t="s">
        <v>416</v>
      </c>
      <c r="CB103" s="686" t="s">
        <v>417</v>
      </c>
      <c r="CC103" s="731" t="s">
        <v>2116</v>
      </c>
      <c r="CD103" s="747" t="s">
        <v>2117</v>
      </c>
      <c r="CE103" s="747" t="s">
        <v>2118</v>
      </c>
      <c r="CF103" s="731" t="s">
        <v>2119</v>
      </c>
      <c r="CG103" s="731"/>
      <c r="CH103" s="731"/>
      <c r="CI103" s="731"/>
      <c r="CJ103" s="731"/>
      <c r="CK103" s="162" t="s">
        <v>2120</v>
      </c>
      <c r="CL103" s="162" t="s">
        <v>2121</v>
      </c>
      <c r="CM103" s="162" t="s">
        <v>2122</v>
      </c>
      <c r="CN103" s="162" t="s">
        <v>2123</v>
      </c>
      <c r="CO103" s="750"/>
      <c r="CP103" s="750"/>
      <c r="CQ103" s="750"/>
      <c r="CR103" s="750"/>
      <c r="CS103" s="750"/>
      <c r="CT103" s="731" t="s">
        <v>2124</v>
      </c>
      <c r="CU103" s="731"/>
      <c r="CV103" s="731"/>
      <c r="CW103" s="731"/>
      <c r="CX103" s="567" t="s">
        <v>2125</v>
      </c>
      <c r="CY103" s="567" t="s">
        <v>2126</v>
      </c>
      <c r="CZ103" s="567"/>
      <c r="DA103" s="567" t="s">
        <v>2126</v>
      </c>
      <c r="DB103" s="567"/>
      <c r="DC103" s="664" t="s">
        <v>254</v>
      </c>
      <c r="DD103" s="664" t="s">
        <v>2100</v>
      </c>
      <c r="DE103" s="544"/>
      <c r="DF103" s="544"/>
      <c r="DG103" s="544"/>
      <c r="DH103" s="544"/>
      <c r="DI103" s="544"/>
      <c r="DJ103" s="544"/>
      <c r="DK103" s="544"/>
      <c r="DL103" s="544"/>
      <c r="DM103" s="544"/>
      <c r="DN103" s="544"/>
      <c r="DO103" s="544"/>
      <c r="DP103" s="544"/>
    </row>
    <row r="104" spans="1:120">
      <c r="A104" s="665">
        <v>101</v>
      </c>
      <c r="B104" s="665"/>
      <c r="C104" s="665" t="s">
        <v>2127</v>
      </c>
      <c r="D104" s="692">
        <v>7008</v>
      </c>
      <c r="E104" s="43" t="s">
        <v>2109</v>
      </c>
      <c r="F104" s="692" t="s">
        <v>2129</v>
      </c>
      <c r="G104" s="692" t="s">
        <v>2128</v>
      </c>
      <c r="H104" s="692" t="s">
        <v>2131</v>
      </c>
      <c r="I104" s="692" t="s">
        <v>2130</v>
      </c>
      <c r="J104" s="670" t="s">
        <v>2114</v>
      </c>
      <c r="K104" s="670"/>
      <c r="L104" s="670" t="s">
        <v>2115</v>
      </c>
      <c r="M104" s="670"/>
      <c r="N104" s="670" t="s">
        <v>293</v>
      </c>
      <c r="O104" s="672">
        <v>100401</v>
      </c>
      <c r="P104" s="653">
        <v>179</v>
      </c>
      <c r="Q104" s="653">
        <v>20</v>
      </c>
      <c r="R104" s="653">
        <v>25</v>
      </c>
      <c r="S104" s="653">
        <v>10</v>
      </c>
      <c r="T104" s="653"/>
      <c r="U104" s="653"/>
      <c r="V104" s="653"/>
      <c r="W104" s="653"/>
      <c r="X104" s="653"/>
      <c r="Y104" s="653"/>
      <c r="Z104" s="653"/>
      <c r="AA104" s="653"/>
      <c r="AB104" s="653"/>
      <c r="AC104" s="653"/>
      <c r="AD104" s="653"/>
      <c r="AE104" s="653"/>
      <c r="AF104" s="653"/>
      <c r="AG104" s="653"/>
      <c r="AH104" s="653"/>
      <c r="AI104" s="653"/>
      <c r="AJ104" s="653"/>
      <c r="AK104" s="653"/>
      <c r="AL104" s="653"/>
      <c r="AM104" s="653"/>
      <c r="AN104" s="653"/>
      <c r="AO104" s="653"/>
      <c r="AP104" s="655">
        <v>10</v>
      </c>
      <c r="AQ104" s="675" t="s">
        <v>1862</v>
      </c>
      <c r="AR104" s="655"/>
      <c r="AS104" s="676" t="s">
        <v>1863</v>
      </c>
      <c r="AT104" s="656" t="s">
        <v>1864</v>
      </c>
      <c r="AU104" s="656"/>
      <c r="AV104" s="656"/>
      <c r="AW104" s="41" t="s">
        <v>215</v>
      </c>
      <c r="AX104" s="679" t="s">
        <v>216</v>
      </c>
      <c r="AY104" s="679" t="s">
        <v>217</v>
      </c>
      <c r="AZ104" s="679" t="s">
        <v>218</v>
      </c>
      <c r="BA104" s="86" t="s">
        <v>210</v>
      </c>
      <c r="BB104" s="86" t="s">
        <v>211</v>
      </c>
      <c r="BC104" s="86" t="s">
        <v>212</v>
      </c>
      <c r="BD104" s="86" t="s">
        <v>213</v>
      </c>
      <c r="BE104" s="32" t="s">
        <v>2109</v>
      </c>
      <c r="BF104" s="681" t="s">
        <v>1865</v>
      </c>
      <c r="BG104" s="681" t="s">
        <v>1866</v>
      </c>
      <c r="BH104" s="681" t="s">
        <v>1867</v>
      </c>
      <c r="BI104" s="19"/>
      <c r="BJ104" s="19"/>
      <c r="BK104" s="19"/>
      <c r="BL104" s="19"/>
      <c r="BM104" s="749" t="s">
        <v>1939</v>
      </c>
      <c r="BN104" s="157" t="s">
        <v>295</v>
      </c>
      <c r="BO104" s="157" t="s">
        <v>296</v>
      </c>
      <c r="BP104" s="156" t="s">
        <v>297</v>
      </c>
      <c r="BQ104" s="722" t="s">
        <v>298</v>
      </c>
      <c r="BR104" s="722" t="s">
        <v>299</v>
      </c>
      <c r="BS104" s="270" t="s">
        <v>300</v>
      </c>
      <c r="BT104" s="270" t="s">
        <v>301</v>
      </c>
      <c r="BU104" s="155" t="s">
        <v>1939</v>
      </c>
      <c r="BV104" s="157" t="s">
        <v>295</v>
      </c>
      <c r="BW104" s="157" t="s">
        <v>296</v>
      </c>
      <c r="BX104" s="156" t="s">
        <v>297</v>
      </c>
      <c r="BY104" s="89" t="s">
        <v>414</v>
      </c>
      <c r="BZ104" s="270" t="s">
        <v>415</v>
      </c>
      <c r="CA104" s="686" t="s">
        <v>416</v>
      </c>
      <c r="CB104" s="686" t="s">
        <v>417</v>
      </c>
      <c r="CC104" s="731" t="s">
        <v>2116</v>
      </c>
      <c r="CD104" s="747" t="s">
        <v>2117</v>
      </c>
      <c r="CE104" s="747" t="s">
        <v>2118</v>
      </c>
      <c r="CF104" s="731" t="s">
        <v>2119</v>
      </c>
      <c r="CG104" s="731"/>
      <c r="CH104" s="731"/>
      <c r="CI104" s="731"/>
      <c r="CJ104" s="731"/>
      <c r="CK104" s="162" t="s">
        <v>2120</v>
      </c>
      <c r="CL104" s="162" t="s">
        <v>2121</v>
      </c>
      <c r="CM104" s="162" t="s">
        <v>2122</v>
      </c>
      <c r="CN104" s="162" t="s">
        <v>2123</v>
      </c>
      <c r="CO104" s="750"/>
      <c r="CP104" s="750"/>
      <c r="CQ104" s="750"/>
      <c r="CR104" s="750"/>
      <c r="CS104" s="750"/>
      <c r="CT104" s="731" t="s">
        <v>2124</v>
      </c>
      <c r="CU104" s="731"/>
      <c r="CV104" s="731"/>
      <c r="CW104" s="731"/>
      <c r="CX104" s="567" t="s">
        <v>2125</v>
      </c>
      <c r="CY104" s="567" t="s">
        <v>2126</v>
      </c>
      <c r="CZ104" s="567"/>
      <c r="DA104" s="567" t="s">
        <v>2126</v>
      </c>
      <c r="DB104" s="567"/>
      <c r="DC104" s="664" t="s">
        <v>254</v>
      </c>
      <c r="DD104" s="664" t="s">
        <v>2132</v>
      </c>
      <c r="DE104" s="544"/>
      <c r="DF104" s="544"/>
      <c r="DG104" s="544"/>
      <c r="DH104" s="544"/>
      <c r="DI104" s="544"/>
      <c r="DJ104" s="544"/>
      <c r="DK104" s="544"/>
      <c r="DL104" s="544"/>
      <c r="DM104" s="544"/>
      <c r="DN104" s="544"/>
      <c r="DO104" s="544"/>
      <c r="DP104" s="544"/>
    </row>
    <row r="105" spans="1:120">
      <c r="A105" s="665">
        <v>102</v>
      </c>
      <c r="B105" s="665"/>
      <c r="C105" s="665" t="s">
        <v>2133</v>
      </c>
      <c r="D105" s="692">
        <v>7009</v>
      </c>
      <c r="E105" s="43" t="s">
        <v>2134</v>
      </c>
      <c r="F105" s="692" t="s">
        <v>2136</v>
      </c>
      <c r="G105" s="692" t="s">
        <v>2135</v>
      </c>
      <c r="H105" s="692" t="s">
        <v>2138</v>
      </c>
      <c r="I105" s="692" t="s">
        <v>2137</v>
      </c>
      <c r="J105" s="670" t="s">
        <v>2139</v>
      </c>
      <c r="K105" s="670"/>
      <c r="L105" s="670" t="s">
        <v>2140</v>
      </c>
      <c r="M105" s="670"/>
      <c r="N105" s="670" t="s">
        <v>1861</v>
      </c>
      <c r="O105" s="665">
        <v>100402</v>
      </c>
      <c r="P105" s="653">
        <v>205</v>
      </c>
      <c r="Q105" s="653">
        <v>23</v>
      </c>
      <c r="R105" s="653" t="s">
        <v>2141</v>
      </c>
      <c r="S105" s="653" t="s">
        <v>2142</v>
      </c>
      <c r="T105" s="653"/>
      <c r="U105" s="653"/>
      <c r="V105" s="653"/>
      <c r="W105" s="653"/>
      <c r="X105" s="653"/>
      <c r="Y105" s="653"/>
      <c r="Z105" s="653"/>
      <c r="AA105" s="653"/>
      <c r="AB105" s="653"/>
      <c r="AC105" s="653"/>
      <c r="AD105" s="653"/>
      <c r="AE105" s="653"/>
      <c r="AF105" s="653"/>
      <c r="AG105" s="653"/>
      <c r="AH105" s="653"/>
      <c r="AI105" s="653"/>
      <c r="AJ105" s="653"/>
      <c r="AK105" s="653"/>
      <c r="AL105" s="653"/>
      <c r="AM105" s="653"/>
      <c r="AN105" s="653"/>
      <c r="AO105" s="653"/>
      <c r="AP105" s="655">
        <v>1</v>
      </c>
      <c r="AQ105" s="675" t="s">
        <v>1862</v>
      </c>
      <c r="AR105" s="655"/>
      <c r="AS105" s="676" t="s">
        <v>1863</v>
      </c>
      <c r="AT105" s="656" t="s">
        <v>1864</v>
      </c>
      <c r="AU105" s="656"/>
      <c r="AV105" s="656"/>
      <c r="AW105" s="41" t="s">
        <v>215</v>
      </c>
      <c r="AX105" s="679" t="s">
        <v>216</v>
      </c>
      <c r="AY105" s="679" t="s">
        <v>217</v>
      </c>
      <c r="AZ105" s="679" t="s">
        <v>218</v>
      </c>
      <c r="BA105" s="86" t="s">
        <v>210</v>
      </c>
      <c r="BB105" s="86" t="s">
        <v>211</v>
      </c>
      <c r="BC105" s="86" t="s">
        <v>212</v>
      </c>
      <c r="BD105" s="86" t="s">
        <v>213</v>
      </c>
      <c r="BE105" s="32" t="s">
        <v>2134</v>
      </c>
      <c r="BF105" s="681" t="s">
        <v>1865</v>
      </c>
      <c r="BG105" s="681" t="s">
        <v>1866</v>
      </c>
      <c r="BH105" s="681" t="s">
        <v>1867</v>
      </c>
      <c r="BI105" s="19"/>
      <c r="BJ105" s="19"/>
      <c r="BK105" s="19"/>
      <c r="BL105" s="19"/>
      <c r="BM105" s="682" t="s">
        <v>215</v>
      </c>
      <c r="BN105" s="154" t="s">
        <v>216</v>
      </c>
      <c r="BO105" s="154" t="s">
        <v>217</v>
      </c>
      <c r="BP105" s="154" t="s">
        <v>218</v>
      </c>
      <c r="BQ105" s="683" t="s">
        <v>219</v>
      </c>
      <c r="BR105" s="683" t="s">
        <v>220</v>
      </c>
      <c r="BS105" s="49" t="s">
        <v>221</v>
      </c>
      <c r="BT105" s="49" t="s">
        <v>222</v>
      </c>
      <c r="BU105" s="155" t="s">
        <v>1939</v>
      </c>
      <c r="BV105" s="157" t="s">
        <v>295</v>
      </c>
      <c r="BW105" s="157" t="s">
        <v>296</v>
      </c>
      <c r="BX105" s="156" t="s">
        <v>297</v>
      </c>
      <c r="BY105" s="89" t="s">
        <v>414</v>
      </c>
      <c r="BZ105" s="270" t="s">
        <v>415</v>
      </c>
      <c r="CA105" s="686" t="s">
        <v>416</v>
      </c>
      <c r="CB105" s="686" t="s">
        <v>417</v>
      </c>
      <c r="CC105" s="731" t="s">
        <v>2116</v>
      </c>
      <c r="CD105" s="747" t="s">
        <v>2117</v>
      </c>
      <c r="CE105" s="747" t="s">
        <v>2118</v>
      </c>
      <c r="CF105" s="731" t="s">
        <v>2119</v>
      </c>
      <c r="CG105" s="731"/>
      <c r="CH105" s="731"/>
      <c r="CI105" s="731"/>
      <c r="CJ105" s="731"/>
      <c r="CK105" s="748" t="s">
        <v>2143</v>
      </c>
      <c r="CL105" s="162" t="s">
        <v>2144</v>
      </c>
      <c r="CM105" s="162" t="s">
        <v>2145</v>
      </c>
      <c r="CN105" s="162" t="s">
        <v>2146</v>
      </c>
      <c r="CO105" s="750"/>
      <c r="CP105" s="750"/>
      <c r="CQ105" s="750"/>
      <c r="CR105" s="750"/>
      <c r="CS105" s="750"/>
      <c r="CT105" s="731" t="s">
        <v>2147</v>
      </c>
      <c r="CU105" s="731"/>
      <c r="CV105" s="731"/>
      <c r="CW105" s="731"/>
      <c r="CX105" s="567" t="s">
        <v>2133</v>
      </c>
      <c r="CY105" s="567" t="s">
        <v>2148</v>
      </c>
      <c r="CZ105" s="567"/>
      <c r="DA105" s="567" t="s">
        <v>2148</v>
      </c>
      <c r="DB105" s="567"/>
      <c r="DC105" s="664" t="s">
        <v>254</v>
      </c>
      <c r="DD105" s="664" t="s">
        <v>2100</v>
      </c>
      <c r="DE105" s="544"/>
      <c r="DF105" s="544"/>
      <c r="DG105" s="544"/>
      <c r="DH105" s="544"/>
      <c r="DI105" s="544"/>
      <c r="DJ105" s="544"/>
      <c r="DK105" s="544"/>
      <c r="DL105" s="544"/>
      <c r="DM105" s="544"/>
      <c r="DN105" s="544"/>
      <c r="DO105" s="544"/>
      <c r="DP105" s="544"/>
    </row>
    <row r="106" spans="1:120">
      <c r="A106" s="665">
        <v>103</v>
      </c>
      <c r="B106" s="665"/>
      <c r="C106" s="665" t="s">
        <v>2149</v>
      </c>
      <c r="D106" s="692">
        <v>7009</v>
      </c>
      <c r="E106" s="43" t="s">
        <v>2150</v>
      </c>
      <c r="F106" s="692" t="s">
        <v>2136</v>
      </c>
      <c r="G106" s="692" t="s">
        <v>2135</v>
      </c>
      <c r="H106" s="692" t="s">
        <v>2138</v>
      </c>
      <c r="I106" s="692" t="s">
        <v>2137</v>
      </c>
      <c r="J106" s="670" t="s">
        <v>2139</v>
      </c>
      <c r="K106" s="670"/>
      <c r="L106" s="670" t="s">
        <v>2151</v>
      </c>
      <c r="M106" s="670"/>
      <c r="N106" s="670" t="s">
        <v>1861</v>
      </c>
      <c r="O106" s="665">
        <v>100407</v>
      </c>
      <c r="P106" s="653">
        <v>218</v>
      </c>
      <c r="Q106" s="653">
        <v>23</v>
      </c>
      <c r="R106" s="653" t="s">
        <v>2141</v>
      </c>
      <c r="S106" s="653" t="s">
        <v>2142</v>
      </c>
      <c r="T106" s="653"/>
      <c r="U106" s="653"/>
      <c r="V106" s="653"/>
      <c r="W106" s="653"/>
      <c r="X106" s="653"/>
      <c r="Y106" s="653"/>
      <c r="Z106" s="653"/>
      <c r="AA106" s="653"/>
      <c r="AB106" s="653"/>
      <c r="AC106" s="653"/>
      <c r="AD106" s="653"/>
      <c r="AE106" s="653"/>
      <c r="AF106" s="653"/>
      <c r="AG106" s="653"/>
      <c r="AH106" s="653"/>
      <c r="AI106" s="653"/>
      <c r="AJ106" s="653"/>
      <c r="AK106" s="653"/>
      <c r="AL106" s="653"/>
      <c r="AM106" s="653"/>
      <c r="AN106" s="653"/>
      <c r="AO106" s="653"/>
      <c r="AP106" s="655">
        <v>1</v>
      </c>
      <c r="AQ106" s="675" t="s">
        <v>1862</v>
      </c>
      <c r="AR106" s="655"/>
      <c r="AS106" s="676" t="s">
        <v>1863</v>
      </c>
      <c r="AT106" s="656" t="s">
        <v>1864</v>
      </c>
      <c r="AU106" s="656"/>
      <c r="AV106" s="656"/>
      <c r="AW106" s="41" t="s">
        <v>215</v>
      </c>
      <c r="AX106" s="679" t="s">
        <v>216</v>
      </c>
      <c r="AY106" s="679" t="s">
        <v>217</v>
      </c>
      <c r="AZ106" s="679" t="s">
        <v>218</v>
      </c>
      <c r="BA106" s="86" t="s">
        <v>210</v>
      </c>
      <c r="BB106" s="86" t="s">
        <v>211</v>
      </c>
      <c r="BC106" s="86" t="s">
        <v>212</v>
      </c>
      <c r="BD106" s="86" t="s">
        <v>213</v>
      </c>
      <c r="BE106" s="32" t="s">
        <v>2150</v>
      </c>
      <c r="BF106" s="681" t="s">
        <v>1865</v>
      </c>
      <c r="BG106" s="681" t="s">
        <v>1866</v>
      </c>
      <c r="BH106" s="681" t="s">
        <v>1867</v>
      </c>
      <c r="BI106" s="19"/>
      <c r="BJ106" s="19"/>
      <c r="BK106" s="19"/>
      <c r="BL106" s="19"/>
      <c r="BM106" s="682" t="s">
        <v>215</v>
      </c>
      <c r="BN106" s="154" t="s">
        <v>216</v>
      </c>
      <c r="BO106" s="154" t="s">
        <v>217</v>
      </c>
      <c r="BP106" s="154" t="s">
        <v>218</v>
      </c>
      <c r="BQ106" s="683" t="s">
        <v>219</v>
      </c>
      <c r="BR106" s="683" t="s">
        <v>220</v>
      </c>
      <c r="BS106" s="49" t="s">
        <v>221</v>
      </c>
      <c r="BT106" s="49" t="s">
        <v>222</v>
      </c>
      <c r="BU106" s="155" t="s">
        <v>1939</v>
      </c>
      <c r="BV106" s="157" t="s">
        <v>295</v>
      </c>
      <c r="BW106" s="157" t="s">
        <v>296</v>
      </c>
      <c r="BX106" s="156" t="s">
        <v>297</v>
      </c>
      <c r="BY106" s="89" t="s">
        <v>414</v>
      </c>
      <c r="BZ106" s="270" t="s">
        <v>415</v>
      </c>
      <c r="CA106" s="686" t="s">
        <v>416</v>
      </c>
      <c r="CB106" s="686" t="s">
        <v>417</v>
      </c>
      <c r="CC106" s="731" t="s">
        <v>2116</v>
      </c>
      <c r="CD106" s="747" t="s">
        <v>2117</v>
      </c>
      <c r="CE106" s="747" t="s">
        <v>2118</v>
      </c>
      <c r="CF106" s="731" t="s">
        <v>2119</v>
      </c>
      <c r="CG106" s="731"/>
      <c r="CH106" s="731"/>
      <c r="CI106" s="731"/>
      <c r="CJ106" s="731"/>
      <c r="CK106" s="748" t="s">
        <v>2143</v>
      </c>
      <c r="CL106" s="162" t="s">
        <v>2144</v>
      </c>
      <c r="CM106" s="162" t="s">
        <v>2145</v>
      </c>
      <c r="CN106" s="162" t="s">
        <v>2146</v>
      </c>
      <c r="CO106" s="750"/>
      <c r="CP106" s="750"/>
      <c r="CQ106" s="750"/>
      <c r="CR106" s="750"/>
      <c r="CS106" s="750"/>
      <c r="CT106" s="731" t="s">
        <v>2152</v>
      </c>
      <c r="CU106" s="731"/>
      <c r="CV106" s="731"/>
      <c r="CW106" s="731"/>
      <c r="CX106" s="567"/>
      <c r="CY106" s="567" t="s">
        <v>2153</v>
      </c>
      <c r="CZ106" s="567"/>
      <c r="DA106" s="567" t="s">
        <v>2153</v>
      </c>
      <c r="DB106" s="567"/>
      <c r="DC106" s="664" t="s">
        <v>254</v>
      </c>
      <c r="DD106" s="664" t="s">
        <v>2100</v>
      </c>
      <c r="DE106" s="544"/>
      <c r="DF106" s="544"/>
      <c r="DG106" s="544"/>
      <c r="DH106" s="544"/>
      <c r="DI106" s="544"/>
      <c r="DJ106" s="544"/>
      <c r="DK106" s="544"/>
      <c r="DL106" s="544"/>
      <c r="DM106" s="544"/>
      <c r="DN106" s="544"/>
      <c r="DO106" s="544"/>
      <c r="DP106" s="544"/>
    </row>
    <row r="107" spans="1:120">
      <c r="A107" s="665">
        <v>104</v>
      </c>
      <c r="B107" s="665"/>
      <c r="C107" s="665"/>
      <c r="D107" s="692"/>
      <c r="E107" s="43"/>
      <c r="F107" s="692"/>
      <c r="G107" s="692"/>
      <c r="H107" s="692"/>
      <c r="I107" s="692"/>
      <c r="J107" s="670"/>
      <c r="K107" s="670"/>
      <c r="L107" s="670"/>
      <c r="M107" s="670"/>
      <c r="N107" s="670"/>
      <c r="O107" s="665"/>
      <c r="P107" s="653"/>
      <c r="Q107" s="653"/>
      <c r="R107" s="653"/>
      <c r="S107" s="653"/>
      <c r="T107" s="653"/>
      <c r="U107" s="653"/>
      <c r="V107" s="653"/>
      <c r="W107" s="653"/>
      <c r="X107" s="653"/>
      <c r="Y107" s="653"/>
      <c r="Z107" s="653"/>
      <c r="AA107" s="653"/>
      <c r="AB107" s="653"/>
      <c r="AC107" s="653"/>
      <c r="AD107" s="653"/>
      <c r="AE107" s="653"/>
      <c r="AF107" s="653"/>
      <c r="AG107" s="653"/>
      <c r="AH107" s="653"/>
      <c r="AI107" s="653"/>
      <c r="AJ107" s="653"/>
      <c r="AK107" s="653"/>
      <c r="AL107" s="653"/>
      <c r="AM107" s="653"/>
      <c r="AN107" s="653"/>
      <c r="AO107" s="653"/>
      <c r="AP107" s="655"/>
      <c r="AQ107" s="675"/>
      <c r="AR107" s="655"/>
      <c r="AS107" s="676"/>
      <c r="AT107" s="656"/>
      <c r="AU107" s="656"/>
      <c r="AV107" s="656"/>
      <c r="AW107" s="41"/>
      <c r="AX107" s="679"/>
      <c r="AY107" s="679"/>
      <c r="AZ107" s="679"/>
      <c r="BA107" s="751"/>
      <c r="BB107" s="713"/>
      <c r="BC107" s="713"/>
      <c r="BD107" s="713"/>
      <c r="BE107" s="32"/>
      <c r="BF107" s="681"/>
      <c r="BG107" s="681"/>
      <c r="BH107" s="681"/>
      <c r="BI107" s="19"/>
      <c r="BJ107" s="19"/>
      <c r="BK107" s="19"/>
      <c r="BL107" s="19"/>
      <c r="BM107" s="749"/>
      <c r="BN107" s="752"/>
      <c r="BO107" s="752"/>
      <c r="BP107" s="752"/>
      <c r="BQ107" s="683"/>
      <c r="BR107" s="753"/>
      <c r="BS107" s="754"/>
      <c r="BT107" s="754"/>
      <c r="BU107" s="734"/>
      <c r="BV107" s="734"/>
      <c r="BW107" s="734"/>
      <c r="BX107" s="734"/>
      <c r="BY107" s="49"/>
      <c r="BZ107" s="754"/>
      <c r="CA107" s="754"/>
      <c r="CB107" s="754"/>
      <c r="CC107" s="731"/>
      <c r="CD107" s="747"/>
      <c r="CE107" s="747"/>
      <c r="CF107" s="732"/>
      <c r="CG107" s="731"/>
      <c r="CH107" s="731"/>
      <c r="CI107" s="731"/>
      <c r="CJ107" s="731"/>
      <c r="CK107" s="748"/>
      <c r="CL107" s="748"/>
      <c r="CM107" s="748"/>
      <c r="CN107" s="748"/>
      <c r="CO107" s="755"/>
      <c r="CP107" s="755"/>
      <c r="CQ107" s="755"/>
      <c r="CR107" s="755"/>
      <c r="CS107" s="755"/>
      <c r="CT107" s="731"/>
      <c r="CU107" s="731"/>
      <c r="CV107" s="731"/>
      <c r="CW107" s="731"/>
      <c r="CX107" s="567"/>
      <c r="CY107" s="567"/>
      <c r="CZ107" s="567"/>
      <c r="DA107" s="567"/>
      <c r="DB107" s="567"/>
      <c r="DC107" s="664"/>
      <c r="DD107" s="664"/>
      <c r="DE107" s="544"/>
      <c r="DF107" s="544"/>
      <c r="DG107" s="544"/>
      <c r="DH107" s="544"/>
      <c r="DI107" s="544"/>
      <c r="DJ107" s="544"/>
      <c r="DK107" s="544"/>
      <c r="DL107" s="544"/>
      <c r="DM107" s="544"/>
      <c r="DN107" s="544"/>
      <c r="DO107" s="544"/>
      <c r="DP107" s="544"/>
    </row>
    <row r="108" spans="1:120">
      <c r="A108" s="665">
        <v>105</v>
      </c>
      <c r="B108" s="665"/>
      <c r="C108" s="665" t="s">
        <v>2154</v>
      </c>
      <c r="D108" s="692">
        <v>7017</v>
      </c>
      <c r="E108" s="71" t="s">
        <v>1748</v>
      </c>
      <c r="F108" s="692" t="s">
        <v>2156</v>
      </c>
      <c r="G108" s="692" t="s">
        <v>2155</v>
      </c>
      <c r="H108" s="692" t="s">
        <v>2158</v>
      </c>
      <c r="I108" s="692" t="s">
        <v>2157</v>
      </c>
      <c r="J108" s="670" t="s">
        <v>2159</v>
      </c>
      <c r="K108" s="670"/>
      <c r="L108" s="670" t="s">
        <v>2160</v>
      </c>
      <c r="M108" s="670"/>
      <c r="N108" s="670"/>
      <c r="O108" s="672">
        <v>100520</v>
      </c>
      <c r="P108" s="653">
        <v>8.8000000000000007</v>
      </c>
      <c r="Q108" s="653"/>
      <c r="R108" s="653">
        <v>27</v>
      </c>
      <c r="S108" s="653">
        <v>16.3</v>
      </c>
      <c r="T108" s="653"/>
      <c r="U108" s="653"/>
      <c r="V108" s="653"/>
      <c r="W108" s="653"/>
      <c r="X108" s="653"/>
      <c r="Y108" s="653"/>
      <c r="Z108" s="653"/>
      <c r="AA108" s="653"/>
      <c r="AB108" s="653"/>
      <c r="AC108" s="653"/>
      <c r="AD108" s="653"/>
      <c r="AE108" s="653"/>
      <c r="AF108" s="653"/>
      <c r="AG108" s="653"/>
      <c r="AH108" s="653"/>
      <c r="AI108" s="653"/>
      <c r="AJ108" s="653"/>
      <c r="AK108" s="653"/>
      <c r="AL108" s="653"/>
      <c r="AM108" s="653"/>
      <c r="AN108" s="653"/>
      <c r="AO108" s="653"/>
      <c r="AP108" s="655"/>
      <c r="AQ108" s="675" t="s">
        <v>1862</v>
      </c>
      <c r="AR108" s="655"/>
      <c r="AS108" s="676" t="s">
        <v>1863</v>
      </c>
      <c r="AT108" s="656"/>
      <c r="AU108" s="656"/>
      <c r="AV108" s="656"/>
      <c r="AW108" s="41" t="s">
        <v>215</v>
      </c>
      <c r="AX108" s="679" t="s">
        <v>216</v>
      </c>
      <c r="AY108" s="679" t="s">
        <v>217</v>
      </c>
      <c r="AZ108" s="679" t="s">
        <v>218</v>
      </c>
      <c r="BA108" s="713" t="s">
        <v>12</v>
      </c>
      <c r="BB108" s="756" t="s">
        <v>1520</v>
      </c>
      <c r="BC108" s="756" t="s">
        <v>1521</v>
      </c>
      <c r="BD108" s="756" t="s">
        <v>1522</v>
      </c>
      <c r="BE108" s="404" t="s">
        <v>1748</v>
      </c>
      <c r="BF108" s="404" t="s">
        <v>1757</v>
      </c>
      <c r="BG108" s="404" t="s">
        <v>1758</v>
      </c>
      <c r="BH108" s="404" t="s">
        <v>1759</v>
      </c>
      <c r="BI108" s="404"/>
      <c r="BJ108" s="404"/>
      <c r="BK108" s="404"/>
      <c r="BL108" s="404"/>
      <c r="BM108" s="682" t="s">
        <v>215</v>
      </c>
      <c r="BN108" s="154" t="s">
        <v>216</v>
      </c>
      <c r="BO108" s="154" t="s">
        <v>217</v>
      </c>
      <c r="BP108" s="154" t="s">
        <v>218</v>
      </c>
      <c r="BQ108" s="49" t="s">
        <v>219</v>
      </c>
      <c r="BR108" s="49" t="s">
        <v>220</v>
      </c>
      <c r="BS108" s="49" t="s">
        <v>221</v>
      </c>
      <c r="BT108" s="49" t="s">
        <v>222</v>
      </c>
      <c r="BU108" s="734"/>
      <c r="BV108" s="734"/>
      <c r="BW108" s="734"/>
      <c r="BX108" s="734"/>
      <c r="BY108" s="49"/>
      <c r="BZ108" s="49"/>
      <c r="CA108" s="49"/>
      <c r="CB108" s="49"/>
      <c r="CC108" s="731"/>
      <c r="CD108" s="732"/>
      <c r="CE108" s="732"/>
      <c r="CF108" s="732"/>
      <c r="CG108" s="731"/>
      <c r="CH108" s="731"/>
      <c r="CI108" s="731"/>
      <c r="CJ108" s="731"/>
      <c r="CK108" s="748"/>
      <c r="CL108" s="748"/>
      <c r="CM108" s="748"/>
      <c r="CN108" s="748"/>
      <c r="CO108" s="755"/>
      <c r="CP108" s="755"/>
      <c r="CQ108" s="755"/>
      <c r="CR108" s="755"/>
      <c r="CS108" s="755"/>
      <c r="CT108" s="731"/>
      <c r="CU108" s="731"/>
      <c r="CV108" s="731"/>
      <c r="CW108" s="731"/>
      <c r="CX108" s="567" t="s">
        <v>2161</v>
      </c>
      <c r="CY108" s="567" t="s">
        <v>2162</v>
      </c>
      <c r="CZ108" s="567"/>
      <c r="DA108" s="567" t="s">
        <v>2163</v>
      </c>
      <c r="DB108" s="567"/>
      <c r="DC108" s="664"/>
      <c r="DE108" s="544"/>
      <c r="DF108" s="544"/>
      <c r="DG108" s="544"/>
      <c r="DH108" s="544"/>
      <c r="DI108" s="544"/>
      <c r="DJ108" s="544"/>
      <c r="DK108" s="544" t="s">
        <v>2164</v>
      </c>
      <c r="DL108" s="544"/>
      <c r="DM108" s="544"/>
      <c r="DN108" s="544"/>
      <c r="DO108" s="544"/>
      <c r="DP108" s="544"/>
    </row>
    <row r="109" spans="1:120">
      <c r="A109" s="665">
        <v>106</v>
      </c>
      <c r="B109" s="665"/>
      <c r="C109" s="665" t="s">
        <v>2165</v>
      </c>
      <c r="D109" s="692">
        <v>7017</v>
      </c>
      <c r="E109" s="71" t="s">
        <v>1748</v>
      </c>
      <c r="F109" s="692" t="s">
        <v>2167</v>
      </c>
      <c r="G109" s="692" t="s">
        <v>2166</v>
      </c>
      <c r="H109" s="692" t="s">
        <v>2169</v>
      </c>
      <c r="I109" s="692" t="s">
        <v>2168</v>
      </c>
      <c r="J109" s="670" t="s">
        <v>2170</v>
      </c>
      <c r="K109" s="670"/>
      <c r="L109" s="670" t="s">
        <v>2160</v>
      </c>
      <c r="M109" s="670"/>
      <c r="N109" s="670"/>
      <c r="O109" s="672">
        <v>100528</v>
      </c>
      <c r="P109" s="653">
        <v>8.8000000000000007</v>
      </c>
      <c r="Q109" s="653"/>
      <c r="R109" s="653">
        <v>27</v>
      </c>
      <c r="S109" s="653">
        <v>16.3</v>
      </c>
      <c r="T109" s="653"/>
      <c r="U109" s="653"/>
      <c r="V109" s="653"/>
      <c r="W109" s="653"/>
      <c r="X109" s="653"/>
      <c r="Y109" s="653"/>
      <c r="Z109" s="653"/>
      <c r="AA109" s="653"/>
      <c r="AB109" s="653"/>
      <c r="AC109" s="653"/>
      <c r="AD109" s="653"/>
      <c r="AE109" s="653"/>
      <c r="AF109" s="653"/>
      <c r="AG109" s="653"/>
      <c r="AH109" s="653"/>
      <c r="AI109" s="653"/>
      <c r="AJ109" s="653"/>
      <c r="AK109" s="653"/>
      <c r="AL109" s="653"/>
      <c r="AM109" s="653"/>
      <c r="AN109" s="653"/>
      <c r="AO109" s="653"/>
      <c r="AP109" s="655"/>
      <c r="AQ109" s="675" t="s">
        <v>1862</v>
      </c>
      <c r="AR109" s="655"/>
      <c r="AS109" s="676" t="s">
        <v>1863</v>
      </c>
      <c r="AT109" s="656"/>
      <c r="AU109" s="656"/>
      <c r="AV109" s="656"/>
      <c r="AW109" s="41" t="s">
        <v>215</v>
      </c>
      <c r="AX109" s="679" t="s">
        <v>216</v>
      </c>
      <c r="AY109" s="679" t="s">
        <v>217</v>
      </c>
      <c r="AZ109" s="679" t="s">
        <v>218</v>
      </c>
      <c r="BA109" s="713" t="s">
        <v>12</v>
      </c>
      <c r="BB109" s="756" t="s">
        <v>1520</v>
      </c>
      <c r="BC109" s="756" t="s">
        <v>1521</v>
      </c>
      <c r="BD109" s="756" t="s">
        <v>1522</v>
      </c>
      <c r="BE109" s="404" t="s">
        <v>1748</v>
      </c>
      <c r="BF109" s="404" t="s">
        <v>1757</v>
      </c>
      <c r="BG109" s="404" t="s">
        <v>1758</v>
      </c>
      <c r="BH109" s="404" t="s">
        <v>1759</v>
      </c>
      <c r="BI109" s="404"/>
      <c r="BJ109" s="404"/>
      <c r="BK109" s="404"/>
      <c r="BL109" s="404"/>
      <c r="BM109" s="749" t="s">
        <v>323</v>
      </c>
      <c r="BN109" s="752" t="s">
        <v>324</v>
      </c>
      <c r="BO109" s="752" t="s">
        <v>323</v>
      </c>
      <c r="BP109" s="752" t="s">
        <v>325</v>
      </c>
      <c r="BQ109" s="89" t="s">
        <v>2171</v>
      </c>
      <c r="BR109" s="124" t="s">
        <v>2172</v>
      </c>
      <c r="BS109" s="124" t="s">
        <v>2173</v>
      </c>
      <c r="BT109" s="124" t="s">
        <v>2174</v>
      </c>
      <c r="BU109" s="734"/>
      <c r="BV109" s="734"/>
      <c r="BW109" s="734"/>
      <c r="BX109" s="734"/>
      <c r="BY109" s="49"/>
      <c r="BZ109" s="49"/>
      <c r="CA109" s="49"/>
      <c r="CB109" s="49"/>
      <c r="CC109" s="731"/>
      <c r="CD109" s="732"/>
      <c r="CE109" s="732"/>
      <c r="CF109" s="732"/>
      <c r="CG109" s="731"/>
      <c r="CH109" s="731"/>
      <c r="CI109" s="731"/>
      <c r="CJ109" s="731"/>
      <c r="CK109" s="748"/>
      <c r="CL109" s="748"/>
      <c r="CM109" s="748"/>
      <c r="CN109" s="748"/>
      <c r="CO109" s="755"/>
      <c r="CP109" s="755"/>
      <c r="CQ109" s="755"/>
      <c r="CR109" s="755"/>
      <c r="CS109" s="755"/>
      <c r="CT109" s="731"/>
      <c r="CU109" s="731"/>
      <c r="CV109" s="731"/>
      <c r="CW109" s="731"/>
      <c r="CX109" s="567" t="s">
        <v>2161</v>
      </c>
      <c r="CY109" s="567" t="s">
        <v>2162</v>
      </c>
      <c r="CZ109" s="567"/>
      <c r="DA109" s="567" t="s">
        <v>2163</v>
      </c>
      <c r="DB109" s="567"/>
      <c r="DC109" s="664"/>
      <c r="DE109" s="544"/>
      <c r="DF109" s="544"/>
      <c r="DG109" s="544"/>
      <c r="DH109" s="544"/>
      <c r="DI109" s="544"/>
      <c r="DJ109" s="544"/>
      <c r="DK109" s="544"/>
      <c r="DL109" s="544"/>
      <c r="DM109" s="544"/>
      <c r="DN109" s="544"/>
      <c r="DO109" s="544"/>
      <c r="DP109" s="544"/>
    </row>
    <row r="110" spans="1:120">
      <c r="A110" s="665">
        <v>107</v>
      </c>
      <c r="B110" s="665"/>
      <c r="C110" s="665" t="s">
        <v>2175</v>
      </c>
      <c r="D110" s="692">
        <v>7017</v>
      </c>
      <c r="E110" s="71" t="s">
        <v>1748</v>
      </c>
      <c r="F110" s="692" t="s">
        <v>2177</v>
      </c>
      <c r="G110" s="692" t="s">
        <v>2176</v>
      </c>
      <c r="H110" s="692" t="s">
        <v>2179</v>
      </c>
      <c r="I110" s="692" t="s">
        <v>2178</v>
      </c>
      <c r="J110" s="670" t="s">
        <v>2180</v>
      </c>
      <c r="K110" s="670"/>
      <c r="L110" s="670" t="s">
        <v>2160</v>
      </c>
      <c r="M110" s="670"/>
      <c r="N110" s="670"/>
      <c r="O110" s="672">
        <v>100530</v>
      </c>
      <c r="P110" s="653">
        <v>6</v>
      </c>
      <c r="Q110" s="653"/>
      <c r="R110" s="653">
        <v>17.5</v>
      </c>
      <c r="S110" s="653">
        <v>10.3</v>
      </c>
      <c r="T110" s="653"/>
      <c r="U110" s="653"/>
      <c r="V110" s="653"/>
      <c r="W110" s="653"/>
      <c r="X110" s="653"/>
      <c r="Y110" s="653"/>
      <c r="Z110" s="653"/>
      <c r="AA110" s="653"/>
      <c r="AB110" s="653"/>
      <c r="AC110" s="653"/>
      <c r="AD110" s="653"/>
      <c r="AE110" s="653"/>
      <c r="AF110" s="653"/>
      <c r="AG110" s="653"/>
      <c r="AH110" s="653"/>
      <c r="AI110" s="653"/>
      <c r="AJ110" s="653"/>
      <c r="AK110" s="653"/>
      <c r="AL110" s="653"/>
      <c r="AM110" s="653"/>
      <c r="AN110" s="653"/>
      <c r="AO110" s="653"/>
      <c r="AP110" s="655"/>
      <c r="AQ110" s="675" t="s">
        <v>1862</v>
      </c>
      <c r="AR110" s="655"/>
      <c r="AS110" s="676" t="s">
        <v>1863</v>
      </c>
      <c r="AT110" s="656"/>
      <c r="AU110" s="656"/>
      <c r="AV110" s="656"/>
      <c r="AW110" s="41" t="s">
        <v>215</v>
      </c>
      <c r="AX110" s="679" t="s">
        <v>216</v>
      </c>
      <c r="AY110" s="679" t="s">
        <v>217</v>
      </c>
      <c r="AZ110" s="679" t="s">
        <v>218</v>
      </c>
      <c r="BA110" s="713" t="s">
        <v>12</v>
      </c>
      <c r="BB110" s="756" t="s">
        <v>1520</v>
      </c>
      <c r="BC110" s="756" t="s">
        <v>1521</v>
      </c>
      <c r="BD110" s="756" t="s">
        <v>1522</v>
      </c>
      <c r="BE110" s="404" t="s">
        <v>1748</v>
      </c>
      <c r="BF110" s="404" t="s">
        <v>1757</v>
      </c>
      <c r="BG110" s="404" t="s">
        <v>1758</v>
      </c>
      <c r="BH110" s="404" t="s">
        <v>1759</v>
      </c>
      <c r="BI110" s="404"/>
      <c r="BJ110" s="404"/>
      <c r="BK110" s="404"/>
      <c r="BL110" s="404"/>
      <c r="BM110" s="749" t="s">
        <v>1939</v>
      </c>
      <c r="BN110" s="157" t="s">
        <v>295</v>
      </c>
      <c r="BO110" s="157" t="s">
        <v>296</v>
      </c>
      <c r="BP110" s="156" t="s">
        <v>297</v>
      </c>
      <c r="BQ110" s="270" t="s">
        <v>298</v>
      </c>
      <c r="BR110" s="270" t="s">
        <v>299</v>
      </c>
      <c r="BS110" s="270" t="s">
        <v>300</v>
      </c>
      <c r="BT110" s="270" t="s">
        <v>301</v>
      </c>
      <c r="BU110" s="270" t="s">
        <v>1939</v>
      </c>
      <c r="BV110" s="65" t="s">
        <v>295</v>
      </c>
      <c r="BW110" s="65" t="s">
        <v>296</v>
      </c>
      <c r="BX110" s="757" t="s">
        <v>297</v>
      </c>
      <c r="BY110" s="49"/>
      <c r="BZ110" s="49"/>
      <c r="CA110" s="49"/>
      <c r="CB110" s="49"/>
      <c r="CC110" s="731"/>
      <c r="CD110" s="732"/>
      <c r="CE110" s="732"/>
      <c r="CF110" s="732"/>
      <c r="CG110" s="731"/>
      <c r="CH110" s="731"/>
      <c r="CI110" s="731"/>
      <c r="CJ110" s="731"/>
      <c r="CK110" s="748"/>
      <c r="CL110" s="748"/>
      <c r="CM110" s="748"/>
      <c r="CN110" s="748"/>
      <c r="CO110" s="755"/>
      <c r="CP110" s="755"/>
      <c r="CQ110" s="755"/>
      <c r="CR110" s="755"/>
      <c r="CS110" s="755"/>
      <c r="CT110" s="731"/>
      <c r="CU110" s="731"/>
      <c r="CV110" s="731"/>
      <c r="CW110" s="731"/>
      <c r="CX110" s="567" t="s">
        <v>2161</v>
      </c>
      <c r="CY110" s="567" t="s">
        <v>2162</v>
      </c>
      <c r="CZ110" s="567"/>
      <c r="DA110" s="567" t="s">
        <v>2163</v>
      </c>
      <c r="DB110" s="567"/>
      <c r="DC110" s="664"/>
      <c r="DE110" s="544"/>
      <c r="DF110" s="544"/>
      <c r="DG110" s="544"/>
      <c r="DH110" s="544"/>
      <c r="DI110" s="544"/>
      <c r="DJ110" s="544"/>
      <c r="DK110" s="544"/>
      <c r="DL110" s="544"/>
      <c r="DM110" s="544"/>
      <c r="DN110" s="544"/>
      <c r="DO110" s="544"/>
      <c r="DP110" s="544"/>
    </row>
    <row r="111" spans="1:120">
      <c r="A111" s="665">
        <v>108</v>
      </c>
      <c r="B111" s="665"/>
      <c r="C111" s="665" t="s">
        <v>2181</v>
      </c>
      <c r="D111" s="692">
        <v>7017</v>
      </c>
      <c r="E111" s="71" t="s">
        <v>1748</v>
      </c>
      <c r="F111" s="692" t="s">
        <v>2183</v>
      </c>
      <c r="G111" s="692" t="s">
        <v>2182</v>
      </c>
      <c r="H111" s="692" t="s">
        <v>2185</v>
      </c>
      <c r="I111" s="692" t="s">
        <v>2184</v>
      </c>
      <c r="J111" s="670" t="s">
        <v>2180</v>
      </c>
      <c r="K111" s="670"/>
      <c r="L111" s="670" t="s">
        <v>2160</v>
      </c>
      <c r="M111" s="670"/>
      <c r="N111" s="670"/>
      <c r="O111" s="672">
        <v>100534</v>
      </c>
      <c r="P111" s="653">
        <v>8.8000000000000007</v>
      </c>
      <c r="Q111" s="653"/>
      <c r="R111" s="653">
        <v>27</v>
      </c>
      <c r="S111" s="653">
        <v>16.3</v>
      </c>
      <c r="T111" s="653"/>
      <c r="U111" s="653"/>
      <c r="V111" s="653"/>
      <c r="W111" s="653"/>
      <c r="X111" s="653"/>
      <c r="Y111" s="653"/>
      <c r="Z111" s="653"/>
      <c r="AA111" s="653"/>
      <c r="AB111" s="653"/>
      <c r="AC111" s="653"/>
      <c r="AD111" s="653"/>
      <c r="AE111" s="653"/>
      <c r="AF111" s="653"/>
      <c r="AG111" s="653"/>
      <c r="AH111" s="653"/>
      <c r="AI111" s="653"/>
      <c r="AJ111" s="653"/>
      <c r="AK111" s="653"/>
      <c r="AL111" s="653"/>
      <c r="AM111" s="653"/>
      <c r="AN111" s="653"/>
      <c r="AO111" s="653"/>
      <c r="AP111" s="655"/>
      <c r="AQ111" s="675" t="s">
        <v>1862</v>
      </c>
      <c r="AR111" s="655"/>
      <c r="AS111" s="676" t="s">
        <v>1863</v>
      </c>
      <c r="AT111" s="656"/>
      <c r="AU111" s="656"/>
      <c r="AV111" s="656"/>
      <c r="AW111" s="41" t="s">
        <v>215</v>
      </c>
      <c r="AX111" s="679" t="s">
        <v>216</v>
      </c>
      <c r="AY111" s="679" t="s">
        <v>217</v>
      </c>
      <c r="AZ111" s="679" t="s">
        <v>218</v>
      </c>
      <c r="BA111" s="713" t="s">
        <v>12</v>
      </c>
      <c r="BB111" s="756" t="s">
        <v>1520</v>
      </c>
      <c r="BC111" s="756" t="s">
        <v>1521</v>
      </c>
      <c r="BD111" s="756" t="s">
        <v>1522</v>
      </c>
      <c r="BE111" s="404" t="s">
        <v>1748</v>
      </c>
      <c r="BF111" s="404" t="s">
        <v>1757</v>
      </c>
      <c r="BG111" s="404" t="s">
        <v>1758</v>
      </c>
      <c r="BH111" s="404" t="s">
        <v>1759</v>
      </c>
      <c r="BI111" s="404"/>
      <c r="BJ111" s="404"/>
      <c r="BK111" s="404"/>
      <c r="BL111" s="404"/>
      <c r="BM111" s="749" t="s">
        <v>1939</v>
      </c>
      <c r="BN111" s="157" t="s">
        <v>295</v>
      </c>
      <c r="BO111" s="157" t="s">
        <v>296</v>
      </c>
      <c r="BP111" s="156" t="s">
        <v>297</v>
      </c>
      <c r="BQ111" s="270" t="s">
        <v>298</v>
      </c>
      <c r="BR111" s="270" t="s">
        <v>299</v>
      </c>
      <c r="BS111" s="270" t="s">
        <v>300</v>
      </c>
      <c r="BT111" s="270" t="s">
        <v>301</v>
      </c>
      <c r="BU111" s="270" t="s">
        <v>1939</v>
      </c>
      <c r="BV111" s="65" t="s">
        <v>295</v>
      </c>
      <c r="BW111" s="65" t="s">
        <v>296</v>
      </c>
      <c r="BX111" s="757" t="s">
        <v>297</v>
      </c>
      <c r="BY111" s="49"/>
      <c r="BZ111" s="49"/>
      <c r="CA111" s="49"/>
      <c r="CB111" s="49"/>
      <c r="CC111" s="731"/>
      <c r="CD111" s="732"/>
      <c r="CE111" s="732"/>
      <c r="CF111" s="732"/>
      <c r="CG111" s="731"/>
      <c r="CH111" s="731"/>
      <c r="CI111" s="731"/>
      <c r="CJ111" s="731"/>
      <c r="CK111" s="748"/>
      <c r="CL111" s="748"/>
      <c r="CM111" s="748"/>
      <c r="CN111" s="748"/>
      <c r="CO111" s="755"/>
      <c r="CP111" s="755"/>
      <c r="CQ111" s="755"/>
      <c r="CR111" s="755"/>
      <c r="CS111" s="755"/>
      <c r="CT111" s="731"/>
      <c r="CU111" s="731"/>
      <c r="CV111" s="731"/>
      <c r="CW111" s="731"/>
      <c r="CX111" s="567" t="s">
        <v>2161</v>
      </c>
      <c r="CY111" s="567" t="s">
        <v>2162</v>
      </c>
      <c r="CZ111" s="567"/>
      <c r="DA111" s="567" t="s">
        <v>2163</v>
      </c>
      <c r="DB111" s="567"/>
      <c r="DC111" s="664"/>
      <c r="DE111" s="544"/>
      <c r="DF111" s="544"/>
      <c r="DG111" s="544"/>
      <c r="DH111" s="544"/>
      <c r="DI111" s="544"/>
      <c r="DJ111" s="544"/>
      <c r="DK111" s="544"/>
      <c r="DL111" s="544"/>
      <c r="DM111" s="544"/>
      <c r="DN111" s="544"/>
      <c r="DO111" s="544"/>
      <c r="DP111" s="544"/>
    </row>
    <row r="112" spans="1:120">
      <c r="A112" s="665">
        <v>109</v>
      </c>
      <c r="B112" s="665"/>
      <c r="C112" s="665"/>
      <c r="D112" s="692"/>
      <c r="E112" s="43"/>
      <c r="F112" s="692"/>
      <c r="G112" s="692"/>
      <c r="H112" s="692"/>
      <c r="I112" s="692"/>
      <c r="J112" s="670"/>
      <c r="K112" s="670"/>
      <c r="L112" s="670"/>
      <c r="M112" s="670"/>
      <c r="N112" s="670"/>
      <c r="O112" s="672"/>
      <c r="P112" s="653"/>
      <c r="Q112" s="653"/>
      <c r="R112" s="653"/>
      <c r="S112" s="653"/>
      <c r="T112" s="653"/>
      <c r="U112" s="653"/>
      <c r="V112" s="653"/>
      <c r="W112" s="653"/>
      <c r="X112" s="653"/>
      <c r="Y112" s="653"/>
      <c r="Z112" s="653"/>
      <c r="AA112" s="653"/>
      <c r="AB112" s="653"/>
      <c r="AC112" s="653"/>
      <c r="AD112" s="653"/>
      <c r="AE112" s="653"/>
      <c r="AF112" s="653"/>
      <c r="AG112" s="653"/>
      <c r="AH112" s="653"/>
      <c r="AI112" s="653"/>
      <c r="AJ112" s="653"/>
      <c r="AK112" s="653"/>
      <c r="AL112" s="653"/>
      <c r="AM112" s="653"/>
      <c r="AN112" s="653"/>
      <c r="AO112" s="653"/>
      <c r="AP112" s="655"/>
      <c r="AQ112" s="675"/>
      <c r="AR112" s="655"/>
      <c r="AS112" s="676"/>
      <c r="AT112" s="656"/>
      <c r="AU112" s="656"/>
      <c r="AV112" s="656"/>
      <c r="AW112" s="41"/>
      <c r="AX112" s="679"/>
      <c r="AY112" s="679"/>
      <c r="AZ112" s="679"/>
      <c r="BA112" s="713"/>
      <c r="BB112" s="756"/>
      <c r="BC112" s="756"/>
      <c r="BD112" s="756"/>
      <c r="BE112" s="32"/>
      <c r="BF112" s="681"/>
      <c r="BG112" s="681"/>
      <c r="BH112" s="681"/>
      <c r="BI112" s="19"/>
      <c r="BJ112" s="19"/>
      <c r="BK112" s="19"/>
      <c r="BL112" s="19"/>
      <c r="BM112" s="749"/>
      <c r="BN112" s="752"/>
      <c r="BO112" s="752"/>
      <c r="BP112" s="752"/>
      <c r="BQ112" s="49"/>
      <c r="BR112" s="754"/>
      <c r="BS112" s="754"/>
      <c r="BT112" s="754"/>
      <c r="BU112" s="49"/>
      <c r="BV112" s="49"/>
      <c r="BW112" s="49"/>
      <c r="BX112" s="49"/>
      <c r="BY112" s="49"/>
      <c r="BZ112" s="49"/>
      <c r="CA112" s="49"/>
      <c r="CB112" s="49"/>
      <c r="CC112" s="731"/>
      <c r="CD112" s="732"/>
      <c r="CE112" s="732"/>
      <c r="CF112" s="732"/>
      <c r="CG112" s="731"/>
      <c r="CH112" s="731"/>
      <c r="CI112" s="731"/>
      <c r="CJ112" s="731"/>
      <c r="CK112" s="748"/>
      <c r="CL112" s="748"/>
      <c r="CM112" s="748"/>
      <c r="CN112" s="748"/>
      <c r="CO112" s="755"/>
      <c r="CP112" s="755"/>
      <c r="CQ112" s="755"/>
      <c r="CR112" s="755"/>
      <c r="CS112" s="755"/>
      <c r="CT112" s="731"/>
      <c r="CU112" s="731"/>
      <c r="CV112" s="731"/>
      <c r="CW112" s="731"/>
      <c r="CX112" s="567"/>
      <c r="CY112" s="567"/>
      <c r="CZ112" s="567"/>
      <c r="DA112" s="567"/>
      <c r="DB112" s="567"/>
      <c r="DC112" s="664"/>
      <c r="DE112" s="544"/>
      <c r="DF112" s="544"/>
      <c r="DG112" s="544"/>
      <c r="DH112" s="544"/>
      <c r="DI112" s="544"/>
      <c r="DJ112" s="544"/>
      <c r="DK112" s="544"/>
      <c r="DL112" s="544"/>
      <c r="DM112" s="544"/>
      <c r="DN112" s="544"/>
      <c r="DO112" s="544"/>
      <c r="DP112" s="544"/>
    </row>
    <row r="113" spans="1:120">
      <c r="A113" s="665">
        <v>110</v>
      </c>
      <c r="B113" s="665"/>
      <c r="C113" s="665" t="s">
        <v>2186</v>
      </c>
      <c r="D113" s="692">
        <v>7018</v>
      </c>
      <c r="E113" s="43" t="s">
        <v>1511</v>
      </c>
      <c r="F113" s="692" t="s">
        <v>2188</v>
      </c>
      <c r="G113" s="692" t="s">
        <v>2187</v>
      </c>
      <c r="H113" s="692" t="s">
        <v>2190</v>
      </c>
      <c r="I113" s="692" t="s">
        <v>2189</v>
      </c>
      <c r="J113" s="670" t="s">
        <v>2191</v>
      </c>
      <c r="K113" s="670"/>
      <c r="L113" s="670" t="s">
        <v>2192</v>
      </c>
      <c r="M113" s="670"/>
      <c r="N113" s="670"/>
      <c r="O113" s="672">
        <v>100535</v>
      </c>
      <c r="P113" s="653">
        <v>51.5</v>
      </c>
      <c r="Q113" s="653">
        <v>10</v>
      </c>
      <c r="R113" s="653"/>
      <c r="S113" s="653">
        <v>6</v>
      </c>
      <c r="T113" s="653"/>
      <c r="U113" s="653"/>
      <c r="V113" s="653"/>
      <c r="W113" s="653"/>
      <c r="X113" s="653"/>
      <c r="Y113" s="653"/>
      <c r="Z113" s="653"/>
      <c r="AA113" s="653"/>
      <c r="AB113" s="653"/>
      <c r="AC113" s="653"/>
      <c r="AD113" s="653"/>
      <c r="AE113" s="653"/>
      <c r="AF113" s="653"/>
      <c r="AG113" s="653"/>
      <c r="AH113" s="653"/>
      <c r="AI113" s="653"/>
      <c r="AJ113" s="653"/>
      <c r="AK113" s="653"/>
      <c r="AL113" s="653"/>
      <c r="AM113" s="653"/>
      <c r="AN113" s="653"/>
      <c r="AO113" s="653"/>
      <c r="AP113" s="655"/>
      <c r="AQ113" s="675" t="s">
        <v>1862</v>
      </c>
      <c r="AR113" s="655"/>
      <c r="AS113" s="676" t="s">
        <v>1863</v>
      </c>
      <c r="AT113" s="656"/>
      <c r="AU113" s="656"/>
      <c r="AV113" s="656"/>
      <c r="AW113" s="41" t="s">
        <v>215</v>
      </c>
      <c r="AX113" s="679" t="s">
        <v>216</v>
      </c>
      <c r="AY113" s="679" t="s">
        <v>217</v>
      </c>
      <c r="AZ113" s="679" t="s">
        <v>218</v>
      </c>
      <c r="BA113" s="713" t="s">
        <v>12</v>
      </c>
      <c r="BB113" s="756" t="s">
        <v>1520</v>
      </c>
      <c r="BC113" s="756" t="s">
        <v>1521</v>
      </c>
      <c r="BD113" s="756" t="s">
        <v>1522</v>
      </c>
      <c r="BE113" s="32" t="s">
        <v>1511</v>
      </c>
      <c r="BF113" s="404" t="s">
        <v>170</v>
      </c>
      <c r="BG113" s="404" t="s">
        <v>169</v>
      </c>
      <c r="BH113" s="404" t="s">
        <v>89</v>
      </c>
      <c r="BI113" s="404"/>
      <c r="BJ113" s="404"/>
      <c r="BK113" s="404"/>
      <c r="BL113" s="404"/>
      <c r="BM113" s="682" t="s">
        <v>215</v>
      </c>
      <c r="BN113" s="154" t="s">
        <v>216</v>
      </c>
      <c r="BO113" s="154" t="s">
        <v>217</v>
      </c>
      <c r="BP113" s="154" t="s">
        <v>218</v>
      </c>
      <c r="BQ113" s="49" t="s">
        <v>219</v>
      </c>
      <c r="BR113" s="49" t="s">
        <v>220</v>
      </c>
      <c r="BS113" s="49" t="s">
        <v>221</v>
      </c>
      <c r="BT113" s="49" t="s">
        <v>222</v>
      </c>
      <c r="BU113" s="270" t="s">
        <v>215</v>
      </c>
      <c r="BV113" s="89" t="s">
        <v>216</v>
      </c>
      <c r="BW113" s="89" t="s">
        <v>217</v>
      </c>
      <c r="BX113" s="89" t="s">
        <v>218</v>
      </c>
      <c r="BY113" s="124" t="s">
        <v>223</v>
      </c>
      <c r="BZ113" s="89" t="s">
        <v>224</v>
      </c>
      <c r="CA113" s="89" t="s">
        <v>225</v>
      </c>
      <c r="CB113" s="89" t="s">
        <v>226</v>
      </c>
      <c r="CC113" s="731"/>
      <c r="CD113" s="732"/>
      <c r="CE113" s="732"/>
      <c r="CF113" s="732"/>
      <c r="CG113" s="731"/>
      <c r="CH113" s="731"/>
      <c r="CI113" s="731"/>
      <c r="CJ113" s="731"/>
      <c r="CK113" s="748"/>
      <c r="CL113" s="748"/>
      <c r="CM113" s="748"/>
      <c r="CN113" s="748"/>
      <c r="CO113" s="755"/>
      <c r="CP113" s="755"/>
      <c r="CQ113" s="755"/>
      <c r="CR113" s="755"/>
      <c r="CS113" s="755"/>
      <c r="CT113" s="731"/>
      <c r="CU113" s="731"/>
      <c r="CV113" s="731"/>
      <c r="CW113" s="731"/>
      <c r="CX113" s="567" t="s">
        <v>2193</v>
      </c>
      <c r="CY113" s="567" t="s">
        <v>2194</v>
      </c>
      <c r="CZ113" s="567"/>
      <c r="DA113" s="567" t="s">
        <v>2195</v>
      </c>
      <c r="DB113" s="567"/>
      <c r="DC113" s="664"/>
      <c r="DE113" s="544"/>
      <c r="DF113" s="544"/>
      <c r="DG113" s="544"/>
      <c r="DH113" s="544"/>
      <c r="DI113" s="544"/>
      <c r="DJ113" s="544"/>
      <c r="DK113" s="544"/>
      <c r="DL113" s="544"/>
      <c r="DM113" s="544"/>
      <c r="DN113" s="544"/>
      <c r="DO113" s="544"/>
      <c r="DP113" s="544"/>
    </row>
    <row r="114" spans="1:120">
      <c r="A114" s="665">
        <v>111</v>
      </c>
      <c r="B114" s="665"/>
      <c r="C114" s="665" t="s">
        <v>2196</v>
      </c>
      <c r="D114" s="692">
        <v>7018</v>
      </c>
      <c r="E114" s="43" t="s">
        <v>1511</v>
      </c>
      <c r="F114" s="692" t="s">
        <v>2198</v>
      </c>
      <c r="G114" s="692" t="s">
        <v>2197</v>
      </c>
      <c r="H114" s="692" t="s">
        <v>2200</v>
      </c>
      <c r="I114" s="692" t="s">
        <v>2199</v>
      </c>
      <c r="J114" s="670" t="s">
        <v>2191</v>
      </c>
      <c r="K114" s="670"/>
      <c r="L114" s="670" t="s">
        <v>2192</v>
      </c>
      <c r="M114" s="670"/>
      <c r="N114" s="670"/>
      <c r="O114" s="672">
        <v>100536</v>
      </c>
      <c r="P114" s="653">
        <v>71.5</v>
      </c>
      <c r="Q114" s="653">
        <v>13</v>
      </c>
      <c r="R114" s="653"/>
      <c r="S114" s="653">
        <v>8</v>
      </c>
      <c r="T114" s="653"/>
      <c r="U114" s="653"/>
      <c r="V114" s="653"/>
      <c r="W114" s="653"/>
      <c r="X114" s="653"/>
      <c r="Y114" s="653"/>
      <c r="Z114" s="653"/>
      <c r="AA114" s="653"/>
      <c r="AB114" s="653"/>
      <c r="AC114" s="653"/>
      <c r="AD114" s="653"/>
      <c r="AE114" s="653"/>
      <c r="AF114" s="653"/>
      <c r="AG114" s="653"/>
      <c r="AH114" s="653"/>
      <c r="AI114" s="653"/>
      <c r="AJ114" s="653"/>
      <c r="AK114" s="653"/>
      <c r="AL114" s="653"/>
      <c r="AM114" s="653"/>
      <c r="AN114" s="653"/>
      <c r="AO114" s="653"/>
      <c r="AP114" s="655"/>
      <c r="AQ114" s="675" t="s">
        <v>1862</v>
      </c>
      <c r="AR114" s="655"/>
      <c r="AS114" s="676" t="s">
        <v>1863</v>
      </c>
      <c r="AT114" s="656"/>
      <c r="AU114" s="656"/>
      <c r="AV114" s="656"/>
      <c r="AW114" s="41" t="s">
        <v>215</v>
      </c>
      <c r="AX114" s="679" t="s">
        <v>216</v>
      </c>
      <c r="AY114" s="679" t="s">
        <v>217</v>
      </c>
      <c r="AZ114" s="679" t="s">
        <v>218</v>
      </c>
      <c r="BA114" s="713" t="s">
        <v>12</v>
      </c>
      <c r="BB114" s="756" t="s">
        <v>1520</v>
      </c>
      <c r="BC114" s="756" t="s">
        <v>1521</v>
      </c>
      <c r="BD114" s="756" t="s">
        <v>1522</v>
      </c>
      <c r="BE114" s="32" t="s">
        <v>1511</v>
      </c>
      <c r="BF114" s="404" t="s">
        <v>170</v>
      </c>
      <c r="BG114" s="404" t="s">
        <v>169</v>
      </c>
      <c r="BH114" s="404" t="s">
        <v>89</v>
      </c>
      <c r="BI114" s="404"/>
      <c r="BJ114" s="404"/>
      <c r="BK114" s="404"/>
      <c r="BL114" s="404"/>
      <c r="BM114" s="682" t="s">
        <v>215</v>
      </c>
      <c r="BN114" s="154" t="s">
        <v>216</v>
      </c>
      <c r="BO114" s="154" t="s">
        <v>217</v>
      </c>
      <c r="BP114" s="154" t="s">
        <v>218</v>
      </c>
      <c r="BQ114" s="49" t="s">
        <v>219</v>
      </c>
      <c r="BR114" s="49" t="s">
        <v>220</v>
      </c>
      <c r="BS114" s="49" t="s">
        <v>221</v>
      </c>
      <c r="BT114" s="49" t="s">
        <v>222</v>
      </c>
      <c r="BU114" s="270" t="s">
        <v>215</v>
      </c>
      <c r="BV114" s="89" t="s">
        <v>216</v>
      </c>
      <c r="BW114" s="89" t="s">
        <v>217</v>
      </c>
      <c r="BX114" s="89" t="s">
        <v>218</v>
      </c>
      <c r="BY114" s="124" t="s">
        <v>223</v>
      </c>
      <c r="BZ114" s="89" t="s">
        <v>224</v>
      </c>
      <c r="CA114" s="89" t="s">
        <v>225</v>
      </c>
      <c r="CB114" s="89" t="s">
        <v>226</v>
      </c>
      <c r="CC114" s="731"/>
      <c r="CD114" s="732"/>
      <c r="CE114" s="732"/>
      <c r="CF114" s="732"/>
      <c r="CG114" s="731"/>
      <c r="CH114" s="731"/>
      <c r="CI114" s="731"/>
      <c r="CJ114" s="731"/>
      <c r="CK114" s="748"/>
      <c r="CL114" s="748"/>
      <c r="CM114" s="748"/>
      <c r="CN114" s="748"/>
      <c r="CO114" s="755"/>
      <c r="CP114" s="755"/>
      <c r="CQ114" s="755"/>
      <c r="CR114" s="755"/>
      <c r="CS114" s="755"/>
      <c r="CT114" s="731"/>
      <c r="CU114" s="731"/>
      <c r="CV114" s="731"/>
      <c r="CW114" s="731"/>
      <c r="CX114" s="567" t="s">
        <v>2193</v>
      </c>
      <c r="CY114" s="567" t="s">
        <v>2194</v>
      </c>
      <c r="CZ114" s="567"/>
      <c r="DA114" s="567" t="s">
        <v>2195</v>
      </c>
      <c r="DB114" s="567"/>
      <c r="DC114" s="664"/>
      <c r="DE114" s="544"/>
      <c r="DF114" s="544"/>
      <c r="DG114" s="544"/>
      <c r="DH114" s="544"/>
      <c r="DI114" s="544"/>
      <c r="DJ114" s="544"/>
      <c r="DK114" s="544"/>
      <c r="DL114" s="544"/>
      <c r="DM114" s="544"/>
      <c r="DN114" s="544"/>
      <c r="DO114" s="544"/>
      <c r="DP114" s="544"/>
    </row>
    <row r="115" spans="1:120">
      <c r="A115" s="665">
        <v>112</v>
      </c>
      <c r="B115" s="665"/>
      <c r="C115" s="665" t="s">
        <v>2201</v>
      </c>
      <c r="D115" s="692">
        <v>7018</v>
      </c>
      <c r="E115" s="43" t="s">
        <v>1511</v>
      </c>
      <c r="F115" s="692" t="s">
        <v>2203</v>
      </c>
      <c r="G115" s="692" t="s">
        <v>2202</v>
      </c>
      <c r="H115" s="692" t="s">
        <v>2205</v>
      </c>
      <c r="I115" s="692" t="s">
        <v>2204</v>
      </c>
      <c r="J115" s="670" t="s">
        <v>2191</v>
      </c>
      <c r="K115" s="670"/>
      <c r="L115" s="670" t="s">
        <v>2192</v>
      </c>
      <c r="M115" s="670"/>
      <c r="N115" s="670"/>
      <c r="O115" s="672">
        <v>100537</v>
      </c>
      <c r="P115" s="653">
        <v>88</v>
      </c>
      <c r="Q115" s="653">
        <v>16</v>
      </c>
      <c r="R115" s="653"/>
      <c r="S115" s="653">
        <v>10</v>
      </c>
      <c r="T115" s="653"/>
      <c r="U115" s="653"/>
      <c r="V115" s="653"/>
      <c r="W115" s="653"/>
      <c r="X115" s="653"/>
      <c r="Y115" s="653"/>
      <c r="Z115" s="653"/>
      <c r="AA115" s="653"/>
      <c r="AB115" s="653"/>
      <c r="AC115" s="653"/>
      <c r="AD115" s="653"/>
      <c r="AE115" s="653"/>
      <c r="AF115" s="653"/>
      <c r="AG115" s="653"/>
      <c r="AH115" s="653"/>
      <c r="AI115" s="653"/>
      <c r="AJ115" s="653"/>
      <c r="AK115" s="653"/>
      <c r="AL115" s="653"/>
      <c r="AM115" s="653"/>
      <c r="AN115" s="653"/>
      <c r="AO115" s="653"/>
      <c r="AP115" s="655"/>
      <c r="AQ115" s="675" t="s">
        <v>1862</v>
      </c>
      <c r="AR115" s="655"/>
      <c r="AS115" s="676" t="s">
        <v>1863</v>
      </c>
      <c r="AT115" s="656"/>
      <c r="AU115" s="656"/>
      <c r="AV115" s="656"/>
      <c r="AW115" s="41" t="s">
        <v>215</v>
      </c>
      <c r="AX115" s="679" t="s">
        <v>216</v>
      </c>
      <c r="AY115" s="679" t="s">
        <v>217</v>
      </c>
      <c r="AZ115" s="679" t="s">
        <v>218</v>
      </c>
      <c r="BA115" s="713" t="s">
        <v>12</v>
      </c>
      <c r="BB115" s="756" t="s">
        <v>1520</v>
      </c>
      <c r="BC115" s="756" t="s">
        <v>1521</v>
      </c>
      <c r="BD115" s="756" t="s">
        <v>1522</v>
      </c>
      <c r="BE115" s="32" t="s">
        <v>1511</v>
      </c>
      <c r="BF115" s="404" t="s">
        <v>170</v>
      </c>
      <c r="BG115" s="404" t="s">
        <v>169</v>
      </c>
      <c r="BH115" s="404" t="s">
        <v>89</v>
      </c>
      <c r="BI115" s="404"/>
      <c r="BJ115" s="404"/>
      <c r="BK115" s="404"/>
      <c r="BL115" s="404"/>
      <c r="BM115" s="682" t="s">
        <v>215</v>
      </c>
      <c r="BN115" s="154" t="s">
        <v>216</v>
      </c>
      <c r="BO115" s="154" t="s">
        <v>217</v>
      </c>
      <c r="BP115" s="154" t="s">
        <v>218</v>
      </c>
      <c r="BQ115" s="49" t="s">
        <v>219</v>
      </c>
      <c r="BR115" s="49" t="s">
        <v>220</v>
      </c>
      <c r="BS115" s="49" t="s">
        <v>221</v>
      </c>
      <c r="BT115" s="49" t="s">
        <v>222</v>
      </c>
      <c r="BU115" s="270" t="s">
        <v>215</v>
      </c>
      <c r="BV115" s="89" t="s">
        <v>216</v>
      </c>
      <c r="BW115" s="89" t="s">
        <v>217</v>
      </c>
      <c r="BX115" s="89" t="s">
        <v>218</v>
      </c>
      <c r="BY115" s="124" t="s">
        <v>223</v>
      </c>
      <c r="BZ115" s="89" t="s">
        <v>224</v>
      </c>
      <c r="CA115" s="89" t="s">
        <v>225</v>
      </c>
      <c r="CB115" s="89" t="s">
        <v>226</v>
      </c>
      <c r="CC115" s="731"/>
      <c r="CD115" s="732"/>
      <c r="CE115" s="732"/>
      <c r="CF115" s="732"/>
      <c r="CG115" s="731"/>
      <c r="CH115" s="731"/>
      <c r="CI115" s="731"/>
      <c r="CJ115" s="731"/>
      <c r="CK115" s="748"/>
      <c r="CL115" s="748"/>
      <c r="CM115" s="748"/>
      <c r="CN115" s="748"/>
      <c r="CO115" s="755"/>
      <c r="CP115" s="755"/>
      <c r="CQ115" s="755"/>
      <c r="CR115" s="755"/>
      <c r="CS115" s="755"/>
      <c r="CT115" s="731"/>
      <c r="CU115" s="731"/>
      <c r="CV115" s="731"/>
      <c r="CW115" s="731"/>
      <c r="CX115" s="567" t="s">
        <v>2193</v>
      </c>
      <c r="CY115" s="567" t="s">
        <v>2194</v>
      </c>
      <c r="CZ115" s="567"/>
      <c r="DA115" s="567" t="s">
        <v>2195</v>
      </c>
      <c r="DB115" s="567"/>
      <c r="DC115" s="664"/>
      <c r="DE115" s="544"/>
      <c r="DF115" s="544"/>
      <c r="DG115" s="544"/>
      <c r="DH115" s="544"/>
      <c r="DI115" s="544"/>
      <c r="DJ115" s="544"/>
      <c r="DK115" s="544"/>
      <c r="DL115" s="544"/>
      <c r="DM115" s="544"/>
      <c r="DN115" s="544"/>
      <c r="DO115" s="544"/>
      <c r="DP115" s="544"/>
    </row>
    <row r="116" spans="1:120">
      <c r="A116" s="665">
        <v>113</v>
      </c>
      <c r="B116" s="665"/>
      <c r="C116" s="665" t="s">
        <v>2206</v>
      </c>
      <c r="D116" s="692">
        <v>7018</v>
      </c>
      <c r="E116" s="43" t="s">
        <v>1511</v>
      </c>
      <c r="F116" s="692" t="s">
        <v>2208</v>
      </c>
      <c r="G116" s="692" t="s">
        <v>2207</v>
      </c>
      <c r="H116" s="692" t="s">
        <v>2210</v>
      </c>
      <c r="I116" s="692" t="s">
        <v>2209</v>
      </c>
      <c r="J116" s="670" t="s">
        <v>2191</v>
      </c>
      <c r="K116" s="670"/>
      <c r="L116" s="670" t="s">
        <v>2192</v>
      </c>
      <c r="M116" s="670"/>
      <c r="N116" s="670"/>
      <c r="O116" s="672">
        <v>100538</v>
      </c>
      <c r="P116" s="653">
        <v>108</v>
      </c>
      <c r="Q116" s="653">
        <v>16</v>
      </c>
      <c r="R116" s="653"/>
      <c r="S116" s="653">
        <v>11</v>
      </c>
      <c r="T116" s="653"/>
      <c r="U116" s="653"/>
      <c r="V116" s="653"/>
      <c r="W116" s="653"/>
      <c r="X116" s="653"/>
      <c r="Y116" s="653"/>
      <c r="Z116" s="653"/>
      <c r="AA116" s="653"/>
      <c r="AB116" s="653"/>
      <c r="AC116" s="653"/>
      <c r="AD116" s="653"/>
      <c r="AE116" s="653"/>
      <c r="AF116" s="653"/>
      <c r="AG116" s="653"/>
      <c r="AH116" s="653"/>
      <c r="AI116" s="653"/>
      <c r="AJ116" s="653"/>
      <c r="AK116" s="653"/>
      <c r="AL116" s="653"/>
      <c r="AM116" s="653"/>
      <c r="AN116" s="653"/>
      <c r="AO116" s="653"/>
      <c r="AP116" s="655"/>
      <c r="AQ116" s="675" t="s">
        <v>1862</v>
      </c>
      <c r="AR116" s="655"/>
      <c r="AS116" s="676" t="s">
        <v>1863</v>
      </c>
      <c r="AT116" s="656"/>
      <c r="AU116" s="656"/>
      <c r="AV116" s="656"/>
      <c r="AW116" s="41" t="s">
        <v>215</v>
      </c>
      <c r="AX116" s="679" t="s">
        <v>216</v>
      </c>
      <c r="AY116" s="679" t="s">
        <v>217</v>
      </c>
      <c r="AZ116" s="679" t="s">
        <v>218</v>
      </c>
      <c r="BA116" s="713" t="s">
        <v>12</v>
      </c>
      <c r="BB116" s="756" t="s">
        <v>1520</v>
      </c>
      <c r="BC116" s="756" t="s">
        <v>1521</v>
      </c>
      <c r="BD116" s="756" t="s">
        <v>1522</v>
      </c>
      <c r="BE116" s="32" t="s">
        <v>1511</v>
      </c>
      <c r="BF116" s="404" t="s">
        <v>170</v>
      </c>
      <c r="BG116" s="404" t="s">
        <v>169</v>
      </c>
      <c r="BH116" s="404" t="s">
        <v>89</v>
      </c>
      <c r="BI116" s="404"/>
      <c r="BJ116" s="404"/>
      <c r="BK116" s="404"/>
      <c r="BL116" s="404"/>
      <c r="BM116" s="682" t="s">
        <v>215</v>
      </c>
      <c r="BN116" s="154" t="s">
        <v>216</v>
      </c>
      <c r="BO116" s="154" t="s">
        <v>217</v>
      </c>
      <c r="BP116" s="154" t="s">
        <v>218</v>
      </c>
      <c r="BQ116" s="49" t="s">
        <v>219</v>
      </c>
      <c r="BR116" s="49" t="s">
        <v>220</v>
      </c>
      <c r="BS116" s="49" t="s">
        <v>221</v>
      </c>
      <c r="BT116" s="49" t="s">
        <v>222</v>
      </c>
      <c r="BU116" s="270" t="s">
        <v>215</v>
      </c>
      <c r="BV116" s="89" t="s">
        <v>216</v>
      </c>
      <c r="BW116" s="89" t="s">
        <v>217</v>
      </c>
      <c r="BX116" s="89" t="s">
        <v>218</v>
      </c>
      <c r="BY116" s="124" t="s">
        <v>223</v>
      </c>
      <c r="BZ116" s="89" t="s">
        <v>224</v>
      </c>
      <c r="CA116" s="89" t="s">
        <v>225</v>
      </c>
      <c r="CB116" s="89" t="s">
        <v>226</v>
      </c>
      <c r="CC116" s="731"/>
      <c r="CD116" s="732"/>
      <c r="CE116" s="732"/>
      <c r="CF116" s="732"/>
      <c r="CG116" s="731"/>
      <c r="CH116" s="731"/>
      <c r="CI116" s="731"/>
      <c r="CJ116" s="731"/>
      <c r="CK116" s="748"/>
      <c r="CL116" s="748"/>
      <c r="CM116" s="748"/>
      <c r="CN116" s="748"/>
      <c r="CO116" s="755"/>
      <c r="CP116" s="755"/>
      <c r="CQ116" s="755"/>
      <c r="CR116" s="755"/>
      <c r="CS116" s="755"/>
      <c r="CT116" s="731"/>
      <c r="CU116" s="731"/>
      <c r="CV116" s="731"/>
      <c r="CW116" s="731"/>
      <c r="CX116" s="567" t="s">
        <v>2193</v>
      </c>
      <c r="CY116" s="567" t="s">
        <v>2194</v>
      </c>
      <c r="CZ116" s="567"/>
      <c r="DA116" s="567" t="s">
        <v>2195</v>
      </c>
      <c r="DB116" s="567"/>
      <c r="DC116" s="664"/>
      <c r="DE116" s="544"/>
      <c r="DF116" s="544"/>
      <c r="DG116" s="544"/>
      <c r="DH116" s="544"/>
      <c r="DI116" s="544"/>
      <c r="DJ116" s="544"/>
      <c r="DK116" s="544"/>
      <c r="DL116" s="544"/>
      <c r="DM116" s="544"/>
      <c r="DN116" s="544"/>
      <c r="DO116" s="544"/>
      <c r="DP116" s="544"/>
    </row>
    <row r="117" spans="1:120">
      <c r="A117" s="665">
        <v>114</v>
      </c>
      <c r="B117" s="665"/>
      <c r="C117" s="665" t="s">
        <v>2211</v>
      </c>
      <c r="D117" s="692">
        <v>7018</v>
      </c>
      <c r="E117" s="43" t="s">
        <v>1511</v>
      </c>
      <c r="F117" s="692" t="s">
        <v>2213</v>
      </c>
      <c r="G117" s="692" t="s">
        <v>2212</v>
      </c>
      <c r="H117" s="692" t="s">
        <v>2215</v>
      </c>
      <c r="I117" s="692" t="s">
        <v>2214</v>
      </c>
      <c r="J117" s="670" t="s">
        <v>2191</v>
      </c>
      <c r="K117" s="670"/>
      <c r="L117" s="670" t="s">
        <v>2192</v>
      </c>
      <c r="M117" s="670"/>
      <c r="N117" s="670"/>
      <c r="O117" s="672">
        <v>100541</v>
      </c>
      <c r="P117" s="653">
        <v>139</v>
      </c>
      <c r="Q117" s="653">
        <v>20</v>
      </c>
      <c r="R117" s="653"/>
      <c r="S117" s="653">
        <v>13</v>
      </c>
      <c r="T117" s="653"/>
      <c r="U117" s="653"/>
      <c r="V117" s="653"/>
      <c r="W117" s="653"/>
      <c r="X117" s="653"/>
      <c r="Y117" s="653"/>
      <c r="Z117" s="653"/>
      <c r="AA117" s="653"/>
      <c r="AB117" s="653"/>
      <c r="AC117" s="653"/>
      <c r="AD117" s="653"/>
      <c r="AE117" s="653"/>
      <c r="AF117" s="653"/>
      <c r="AG117" s="653"/>
      <c r="AH117" s="653"/>
      <c r="AI117" s="653"/>
      <c r="AJ117" s="653"/>
      <c r="AK117" s="653"/>
      <c r="AL117" s="653"/>
      <c r="AM117" s="653"/>
      <c r="AN117" s="653"/>
      <c r="AO117" s="653"/>
      <c r="AP117" s="655"/>
      <c r="AQ117" s="675" t="s">
        <v>1862</v>
      </c>
      <c r="AR117" s="655"/>
      <c r="AS117" s="676" t="s">
        <v>1863</v>
      </c>
      <c r="AT117" s="656"/>
      <c r="AU117" s="656"/>
      <c r="AV117" s="656"/>
      <c r="AW117" s="41" t="s">
        <v>215</v>
      </c>
      <c r="AX117" s="679" t="s">
        <v>216</v>
      </c>
      <c r="AY117" s="679" t="s">
        <v>217</v>
      </c>
      <c r="AZ117" s="679" t="s">
        <v>218</v>
      </c>
      <c r="BA117" s="713" t="s">
        <v>12</v>
      </c>
      <c r="BB117" s="756" t="s">
        <v>1520</v>
      </c>
      <c r="BC117" s="756" t="s">
        <v>1521</v>
      </c>
      <c r="BD117" s="756" t="s">
        <v>1522</v>
      </c>
      <c r="BE117" s="32" t="s">
        <v>1511</v>
      </c>
      <c r="BF117" s="404" t="s">
        <v>170</v>
      </c>
      <c r="BG117" s="404" t="s">
        <v>169</v>
      </c>
      <c r="BH117" s="404" t="s">
        <v>89</v>
      </c>
      <c r="BI117" s="404"/>
      <c r="BJ117" s="404"/>
      <c r="BK117" s="404"/>
      <c r="BL117" s="404"/>
      <c r="BM117" s="682" t="s">
        <v>215</v>
      </c>
      <c r="BN117" s="154" t="s">
        <v>216</v>
      </c>
      <c r="BO117" s="154" t="s">
        <v>217</v>
      </c>
      <c r="BP117" s="154" t="s">
        <v>218</v>
      </c>
      <c r="BQ117" s="49" t="s">
        <v>219</v>
      </c>
      <c r="BR117" s="49" t="s">
        <v>220</v>
      </c>
      <c r="BS117" s="49" t="s">
        <v>221</v>
      </c>
      <c r="BT117" s="49" t="s">
        <v>222</v>
      </c>
      <c r="BU117" s="270" t="s">
        <v>215</v>
      </c>
      <c r="BV117" s="89" t="s">
        <v>216</v>
      </c>
      <c r="BW117" s="89" t="s">
        <v>217</v>
      </c>
      <c r="BX117" s="89" t="s">
        <v>218</v>
      </c>
      <c r="BY117" s="124" t="s">
        <v>223</v>
      </c>
      <c r="BZ117" s="89" t="s">
        <v>224</v>
      </c>
      <c r="CA117" s="89" t="s">
        <v>225</v>
      </c>
      <c r="CB117" s="89" t="s">
        <v>226</v>
      </c>
      <c r="CC117" s="731"/>
      <c r="CD117" s="732"/>
      <c r="CE117" s="732"/>
      <c r="CF117" s="732"/>
      <c r="CG117" s="731"/>
      <c r="CH117" s="731"/>
      <c r="CI117" s="731"/>
      <c r="CJ117" s="731"/>
      <c r="CK117" s="748"/>
      <c r="CL117" s="748"/>
      <c r="CM117" s="748"/>
      <c r="CN117" s="748"/>
      <c r="CO117" s="755"/>
      <c r="CP117" s="755"/>
      <c r="CQ117" s="755"/>
      <c r="CR117" s="755"/>
      <c r="CS117" s="755"/>
      <c r="CT117" s="731"/>
      <c r="CU117" s="731"/>
      <c r="CV117" s="731"/>
      <c r="CW117" s="731"/>
      <c r="CX117" s="567" t="s">
        <v>2193</v>
      </c>
      <c r="CY117" s="567" t="s">
        <v>2194</v>
      </c>
      <c r="CZ117" s="567"/>
      <c r="DA117" s="567" t="s">
        <v>2195</v>
      </c>
      <c r="DB117" s="567"/>
      <c r="DC117" s="664"/>
      <c r="DE117" s="544"/>
      <c r="DF117" s="544"/>
      <c r="DG117" s="544"/>
      <c r="DH117" s="544"/>
      <c r="DI117" s="544"/>
      <c r="DJ117" s="544"/>
      <c r="DK117" s="544"/>
      <c r="DL117" s="544"/>
      <c r="DM117" s="544"/>
      <c r="DN117" s="544"/>
      <c r="DO117" s="544"/>
      <c r="DP117" s="544"/>
    </row>
    <row r="118" spans="1:120">
      <c r="A118" s="665">
        <v>115</v>
      </c>
      <c r="B118" s="665"/>
      <c r="C118" s="665" t="s">
        <v>2216</v>
      </c>
      <c r="D118" s="692">
        <v>7018</v>
      </c>
      <c r="E118" s="43" t="s">
        <v>1511</v>
      </c>
      <c r="F118" s="692" t="s">
        <v>2218</v>
      </c>
      <c r="G118" s="692" t="s">
        <v>2217</v>
      </c>
      <c r="H118" s="692" t="s">
        <v>2220</v>
      </c>
      <c r="I118" s="692" t="s">
        <v>2219</v>
      </c>
      <c r="J118" s="670" t="s">
        <v>2191</v>
      </c>
      <c r="K118" s="670"/>
      <c r="L118" s="670" t="s">
        <v>2192</v>
      </c>
      <c r="M118" s="670"/>
      <c r="N118" s="670"/>
      <c r="O118" s="672">
        <v>100542</v>
      </c>
      <c r="P118" s="653">
        <v>166.5</v>
      </c>
      <c r="Q118" s="653">
        <v>20</v>
      </c>
      <c r="R118" s="653"/>
      <c r="S118" s="653">
        <v>14</v>
      </c>
      <c r="T118" s="653"/>
      <c r="U118" s="653"/>
      <c r="V118" s="653"/>
      <c r="W118" s="653"/>
      <c r="X118" s="653"/>
      <c r="Y118" s="653"/>
      <c r="Z118" s="653"/>
      <c r="AA118" s="653"/>
      <c r="AB118" s="653"/>
      <c r="AC118" s="653"/>
      <c r="AD118" s="653"/>
      <c r="AE118" s="653"/>
      <c r="AF118" s="653"/>
      <c r="AG118" s="653"/>
      <c r="AH118" s="653"/>
      <c r="AI118" s="653"/>
      <c r="AJ118" s="653"/>
      <c r="AK118" s="653"/>
      <c r="AL118" s="653"/>
      <c r="AM118" s="653"/>
      <c r="AN118" s="653"/>
      <c r="AO118" s="653"/>
      <c r="AP118" s="655"/>
      <c r="AQ118" s="675" t="s">
        <v>1862</v>
      </c>
      <c r="AR118" s="655"/>
      <c r="AS118" s="676" t="s">
        <v>1863</v>
      </c>
      <c r="AT118" s="656"/>
      <c r="AU118" s="656"/>
      <c r="AV118" s="656"/>
      <c r="AW118" s="41" t="s">
        <v>215</v>
      </c>
      <c r="AX118" s="679" t="s">
        <v>216</v>
      </c>
      <c r="AY118" s="679" t="s">
        <v>217</v>
      </c>
      <c r="AZ118" s="679" t="s">
        <v>218</v>
      </c>
      <c r="BA118" s="713" t="s">
        <v>12</v>
      </c>
      <c r="BB118" s="756" t="s">
        <v>1520</v>
      </c>
      <c r="BC118" s="756" t="s">
        <v>1521</v>
      </c>
      <c r="BD118" s="756" t="s">
        <v>1522</v>
      </c>
      <c r="BE118" s="32" t="s">
        <v>1511</v>
      </c>
      <c r="BF118" s="404" t="s">
        <v>170</v>
      </c>
      <c r="BG118" s="404" t="s">
        <v>169</v>
      </c>
      <c r="BH118" s="404" t="s">
        <v>89</v>
      </c>
      <c r="BI118" s="404"/>
      <c r="BJ118" s="404"/>
      <c r="BK118" s="404"/>
      <c r="BL118" s="404"/>
      <c r="BM118" s="682" t="s">
        <v>215</v>
      </c>
      <c r="BN118" s="154" t="s">
        <v>216</v>
      </c>
      <c r="BO118" s="154" t="s">
        <v>217</v>
      </c>
      <c r="BP118" s="154" t="s">
        <v>218</v>
      </c>
      <c r="BQ118" s="49" t="s">
        <v>219</v>
      </c>
      <c r="BR118" s="49" t="s">
        <v>220</v>
      </c>
      <c r="BS118" s="49" t="s">
        <v>221</v>
      </c>
      <c r="BT118" s="49" t="s">
        <v>222</v>
      </c>
      <c r="BU118" s="270" t="s">
        <v>215</v>
      </c>
      <c r="BV118" s="89" t="s">
        <v>216</v>
      </c>
      <c r="BW118" s="89" t="s">
        <v>217</v>
      </c>
      <c r="BX118" s="89" t="s">
        <v>218</v>
      </c>
      <c r="BY118" s="124" t="s">
        <v>223</v>
      </c>
      <c r="BZ118" s="89" t="s">
        <v>224</v>
      </c>
      <c r="CA118" s="89" t="s">
        <v>225</v>
      </c>
      <c r="CB118" s="89" t="s">
        <v>226</v>
      </c>
      <c r="CC118" s="731"/>
      <c r="CD118" s="732"/>
      <c r="CE118" s="732"/>
      <c r="CF118" s="732"/>
      <c r="CG118" s="731"/>
      <c r="CH118" s="731"/>
      <c r="CI118" s="731"/>
      <c r="CJ118" s="731"/>
      <c r="CK118" s="748"/>
      <c r="CL118" s="748"/>
      <c r="CM118" s="748"/>
      <c r="CN118" s="748"/>
      <c r="CO118" s="755"/>
      <c r="CP118" s="755"/>
      <c r="CQ118" s="755"/>
      <c r="CR118" s="755"/>
      <c r="CS118" s="755"/>
      <c r="CT118" s="731"/>
      <c r="CU118" s="731"/>
      <c r="CV118" s="731"/>
      <c r="CW118" s="731"/>
      <c r="CX118" s="567" t="s">
        <v>2193</v>
      </c>
      <c r="CY118" s="567" t="s">
        <v>2194</v>
      </c>
      <c r="CZ118" s="567"/>
      <c r="DA118" s="567" t="s">
        <v>2195</v>
      </c>
      <c r="DB118" s="567"/>
      <c r="DC118" s="664"/>
      <c r="DE118" s="544"/>
      <c r="DF118" s="544"/>
      <c r="DG118" s="544"/>
      <c r="DH118" s="544"/>
      <c r="DI118" s="544"/>
      <c r="DJ118" s="544"/>
      <c r="DK118" s="544"/>
      <c r="DL118" s="544"/>
      <c r="DM118" s="544"/>
      <c r="DN118" s="544"/>
      <c r="DO118" s="544"/>
      <c r="DP118" s="544"/>
    </row>
    <row r="119" spans="1:120">
      <c r="A119" s="665">
        <v>116</v>
      </c>
      <c r="B119" s="665"/>
      <c r="C119" s="665" t="s">
        <v>2221</v>
      </c>
      <c r="D119" s="692">
        <v>7018</v>
      </c>
      <c r="E119" s="43" t="s">
        <v>1511</v>
      </c>
      <c r="F119" s="692" t="s">
        <v>2223</v>
      </c>
      <c r="G119" s="692" t="s">
        <v>2222</v>
      </c>
      <c r="H119" s="692" t="s">
        <v>2225</v>
      </c>
      <c r="I119" s="692" t="s">
        <v>2224</v>
      </c>
      <c r="J119" s="670" t="s">
        <v>2191</v>
      </c>
      <c r="K119" s="670"/>
      <c r="L119" s="670" t="s">
        <v>2192</v>
      </c>
      <c r="M119" s="670"/>
      <c r="N119" s="670"/>
      <c r="O119" s="672">
        <v>110082</v>
      </c>
      <c r="P119" s="653">
        <v>183.5</v>
      </c>
      <c r="Q119" s="653">
        <v>23</v>
      </c>
      <c r="R119" s="653"/>
      <c r="S119" s="653">
        <v>16</v>
      </c>
      <c r="T119" s="653"/>
      <c r="U119" s="653"/>
      <c r="V119" s="653"/>
      <c r="W119" s="653"/>
      <c r="X119" s="653"/>
      <c r="Y119" s="653"/>
      <c r="Z119" s="653"/>
      <c r="AA119" s="653"/>
      <c r="AB119" s="653"/>
      <c r="AC119" s="653"/>
      <c r="AD119" s="653"/>
      <c r="AE119" s="653"/>
      <c r="AF119" s="653"/>
      <c r="AG119" s="653"/>
      <c r="AH119" s="653"/>
      <c r="AI119" s="653"/>
      <c r="AJ119" s="653"/>
      <c r="AK119" s="653"/>
      <c r="AL119" s="653"/>
      <c r="AM119" s="653"/>
      <c r="AN119" s="653"/>
      <c r="AO119" s="653"/>
      <c r="AP119" s="655"/>
      <c r="AQ119" s="675" t="s">
        <v>1862</v>
      </c>
      <c r="AR119" s="655"/>
      <c r="AS119" s="676" t="s">
        <v>1863</v>
      </c>
      <c r="AT119" s="656"/>
      <c r="AU119" s="656"/>
      <c r="AV119" s="656"/>
      <c r="AW119" s="41" t="s">
        <v>215</v>
      </c>
      <c r="AX119" s="679" t="s">
        <v>216</v>
      </c>
      <c r="AY119" s="679" t="s">
        <v>217</v>
      </c>
      <c r="AZ119" s="679" t="s">
        <v>218</v>
      </c>
      <c r="BA119" s="713" t="s">
        <v>12</v>
      </c>
      <c r="BB119" s="756" t="s">
        <v>1520</v>
      </c>
      <c r="BC119" s="756" t="s">
        <v>1521</v>
      </c>
      <c r="BD119" s="756" t="s">
        <v>1522</v>
      </c>
      <c r="BE119" s="32" t="s">
        <v>1511</v>
      </c>
      <c r="BF119" s="404" t="s">
        <v>170</v>
      </c>
      <c r="BG119" s="404" t="s">
        <v>169</v>
      </c>
      <c r="BH119" s="404" t="s">
        <v>89</v>
      </c>
      <c r="BI119" s="404"/>
      <c r="BJ119" s="404"/>
      <c r="BK119" s="404"/>
      <c r="BL119" s="404"/>
      <c r="BM119" s="682" t="s">
        <v>215</v>
      </c>
      <c r="BN119" s="154" t="s">
        <v>216</v>
      </c>
      <c r="BO119" s="154" t="s">
        <v>217</v>
      </c>
      <c r="BP119" s="154" t="s">
        <v>218</v>
      </c>
      <c r="BQ119" s="49" t="s">
        <v>219</v>
      </c>
      <c r="BR119" s="49" t="s">
        <v>220</v>
      </c>
      <c r="BS119" s="49" t="s">
        <v>221</v>
      </c>
      <c r="BT119" s="49" t="s">
        <v>222</v>
      </c>
      <c r="BU119" s="270" t="s">
        <v>215</v>
      </c>
      <c r="BV119" s="89" t="s">
        <v>216</v>
      </c>
      <c r="BW119" s="89" t="s">
        <v>217</v>
      </c>
      <c r="BX119" s="89" t="s">
        <v>218</v>
      </c>
      <c r="BY119" s="124" t="s">
        <v>223</v>
      </c>
      <c r="BZ119" s="89" t="s">
        <v>224</v>
      </c>
      <c r="CA119" s="89" t="s">
        <v>225</v>
      </c>
      <c r="CB119" s="89" t="s">
        <v>226</v>
      </c>
      <c r="CC119" s="731"/>
      <c r="CD119" s="732"/>
      <c r="CE119" s="732"/>
      <c r="CF119" s="732"/>
      <c r="CG119" s="731"/>
      <c r="CH119" s="731"/>
      <c r="CI119" s="731"/>
      <c r="CJ119" s="731"/>
      <c r="CK119" s="748"/>
      <c r="CL119" s="748"/>
      <c r="CM119" s="748"/>
      <c r="CN119" s="748"/>
      <c r="CO119" s="755"/>
      <c r="CP119" s="755"/>
      <c r="CQ119" s="755"/>
      <c r="CR119" s="755"/>
      <c r="CS119" s="755"/>
      <c r="CT119" s="731"/>
      <c r="CU119" s="731"/>
      <c r="CV119" s="731"/>
      <c r="CW119" s="731"/>
      <c r="CX119" s="567" t="s">
        <v>2193</v>
      </c>
      <c r="CY119" s="567" t="s">
        <v>2194</v>
      </c>
      <c r="CZ119" s="567"/>
      <c r="DA119" s="567" t="s">
        <v>2195</v>
      </c>
      <c r="DB119" s="567"/>
      <c r="DC119" s="664"/>
      <c r="DE119" s="544"/>
      <c r="DF119" s="544"/>
      <c r="DG119" s="544"/>
      <c r="DH119" s="544"/>
      <c r="DI119" s="544"/>
      <c r="DJ119" s="544"/>
      <c r="DK119" s="544"/>
      <c r="DL119" s="544"/>
      <c r="DM119" s="544"/>
      <c r="DN119" s="544"/>
      <c r="DO119" s="544"/>
      <c r="DP119" s="544"/>
    </row>
    <row r="120" spans="1:120">
      <c r="A120" s="665">
        <v>117</v>
      </c>
      <c r="B120" s="665"/>
      <c r="C120" s="665" t="s">
        <v>2226</v>
      </c>
      <c r="D120" s="692">
        <v>7018</v>
      </c>
      <c r="E120" s="43" t="s">
        <v>1511</v>
      </c>
      <c r="F120" s="692" t="s">
        <v>2228</v>
      </c>
      <c r="G120" s="692" t="s">
        <v>2227</v>
      </c>
      <c r="H120" s="692" t="s">
        <v>2230</v>
      </c>
      <c r="I120" s="692" t="s">
        <v>2229</v>
      </c>
      <c r="J120" s="670" t="s">
        <v>2231</v>
      </c>
      <c r="K120" s="670"/>
      <c r="L120" s="670" t="s">
        <v>2192</v>
      </c>
      <c r="M120" s="670"/>
      <c r="N120" s="670"/>
      <c r="O120" s="672">
        <v>100543</v>
      </c>
      <c r="P120" s="653">
        <v>51.5</v>
      </c>
      <c r="Q120" s="653">
        <v>10</v>
      </c>
      <c r="R120" s="653"/>
      <c r="S120" s="653">
        <v>6</v>
      </c>
      <c r="T120" s="653"/>
      <c r="U120" s="653"/>
      <c r="V120" s="653"/>
      <c r="W120" s="653"/>
      <c r="X120" s="653"/>
      <c r="Y120" s="653"/>
      <c r="Z120" s="653"/>
      <c r="AA120" s="653"/>
      <c r="AB120" s="653"/>
      <c r="AC120" s="653"/>
      <c r="AD120" s="653"/>
      <c r="AE120" s="653"/>
      <c r="AF120" s="653"/>
      <c r="AG120" s="653"/>
      <c r="AH120" s="653"/>
      <c r="AI120" s="653"/>
      <c r="AJ120" s="653"/>
      <c r="AK120" s="653"/>
      <c r="AL120" s="653"/>
      <c r="AM120" s="653"/>
      <c r="AN120" s="653"/>
      <c r="AO120" s="653"/>
      <c r="AP120" s="655"/>
      <c r="AQ120" s="675" t="s">
        <v>1862</v>
      </c>
      <c r="AR120" s="655"/>
      <c r="AS120" s="676" t="s">
        <v>1863</v>
      </c>
      <c r="AT120" s="656"/>
      <c r="AU120" s="656"/>
      <c r="AV120" s="656"/>
      <c r="AW120" s="41" t="s">
        <v>215</v>
      </c>
      <c r="AX120" s="679" t="s">
        <v>216</v>
      </c>
      <c r="AY120" s="679" t="s">
        <v>217</v>
      </c>
      <c r="AZ120" s="679" t="s">
        <v>218</v>
      </c>
      <c r="BA120" s="713" t="s">
        <v>12</v>
      </c>
      <c r="BB120" s="756" t="s">
        <v>1520</v>
      </c>
      <c r="BC120" s="756" t="s">
        <v>1521</v>
      </c>
      <c r="BD120" s="756" t="s">
        <v>1522</v>
      </c>
      <c r="BE120" s="32" t="s">
        <v>1511</v>
      </c>
      <c r="BF120" s="404" t="s">
        <v>170</v>
      </c>
      <c r="BG120" s="404" t="s">
        <v>169</v>
      </c>
      <c r="BH120" s="404" t="s">
        <v>89</v>
      </c>
      <c r="BI120" s="404"/>
      <c r="BJ120" s="404"/>
      <c r="BK120" s="404"/>
      <c r="BL120" s="404"/>
      <c r="BM120" s="749" t="s">
        <v>323</v>
      </c>
      <c r="BN120" s="752" t="s">
        <v>324</v>
      </c>
      <c r="BO120" s="752" t="s">
        <v>323</v>
      </c>
      <c r="BP120" s="752" t="s">
        <v>325</v>
      </c>
      <c r="BQ120" s="89" t="s">
        <v>2171</v>
      </c>
      <c r="BR120" s="124" t="s">
        <v>2172</v>
      </c>
      <c r="BS120" s="124" t="s">
        <v>2173</v>
      </c>
      <c r="BT120" s="124" t="s">
        <v>2174</v>
      </c>
      <c r="BU120" s="754" t="s">
        <v>323</v>
      </c>
      <c r="BV120" s="754" t="s">
        <v>324</v>
      </c>
      <c r="BW120" s="754" t="s">
        <v>323</v>
      </c>
      <c r="BX120" s="754" t="s">
        <v>325</v>
      </c>
      <c r="BY120" s="124" t="s">
        <v>223</v>
      </c>
      <c r="BZ120" s="89" t="s">
        <v>224</v>
      </c>
      <c r="CA120" s="89" t="s">
        <v>225</v>
      </c>
      <c r="CB120" s="89" t="s">
        <v>226</v>
      </c>
      <c r="CC120" s="731"/>
      <c r="CD120" s="732"/>
      <c r="CE120" s="732"/>
      <c r="CF120" s="732"/>
      <c r="CG120" s="731"/>
      <c r="CH120" s="731"/>
      <c r="CI120" s="731"/>
      <c r="CJ120" s="731"/>
      <c r="CK120" s="748"/>
      <c r="CL120" s="748"/>
      <c r="CM120" s="748"/>
      <c r="CN120" s="748"/>
      <c r="CO120" s="755"/>
      <c r="CP120" s="755"/>
      <c r="CQ120" s="755"/>
      <c r="CR120" s="755"/>
      <c r="CS120" s="755"/>
      <c r="CT120" s="731"/>
      <c r="CU120" s="731"/>
      <c r="CV120" s="731"/>
      <c r="CW120" s="731"/>
      <c r="CX120" s="567" t="s">
        <v>2193</v>
      </c>
      <c r="CY120" s="567" t="s">
        <v>2194</v>
      </c>
      <c r="CZ120" s="567"/>
      <c r="DA120" s="567" t="s">
        <v>2195</v>
      </c>
      <c r="DB120" s="567"/>
      <c r="DC120" s="664"/>
      <c r="DE120" s="544"/>
      <c r="DF120" s="544"/>
      <c r="DG120" s="544"/>
      <c r="DH120" s="544"/>
      <c r="DI120" s="544"/>
      <c r="DJ120" s="544"/>
      <c r="DK120" s="544"/>
      <c r="DL120" s="544"/>
      <c r="DM120" s="544"/>
      <c r="DN120" s="544"/>
      <c r="DO120" s="544"/>
      <c r="DP120" s="544"/>
    </row>
    <row r="121" spans="1:120">
      <c r="A121" s="665">
        <v>118</v>
      </c>
      <c r="B121" s="665"/>
      <c r="C121" s="665" t="s">
        <v>2232</v>
      </c>
      <c r="D121" s="692">
        <v>7018</v>
      </c>
      <c r="E121" s="43" t="s">
        <v>1511</v>
      </c>
      <c r="F121" s="692" t="s">
        <v>2234</v>
      </c>
      <c r="G121" s="692" t="s">
        <v>2233</v>
      </c>
      <c r="H121" s="692" t="s">
        <v>2236</v>
      </c>
      <c r="I121" s="692" t="s">
        <v>2235</v>
      </c>
      <c r="J121" s="670" t="s">
        <v>2231</v>
      </c>
      <c r="K121" s="670"/>
      <c r="L121" s="670" t="s">
        <v>2192</v>
      </c>
      <c r="M121" s="670"/>
      <c r="N121" s="670"/>
      <c r="O121" s="672">
        <v>100544</v>
      </c>
      <c r="P121" s="653">
        <v>71.5</v>
      </c>
      <c r="Q121" s="653">
        <v>13</v>
      </c>
      <c r="R121" s="653"/>
      <c r="S121" s="653">
        <v>8</v>
      </c>
      <c r="T121" s="653"/>
      <c r="U121" s="653"/>
      <c r="V121" s="653"/>
      <c r="W121" s="653"/>
      <c r="X121" s="653"/>
      <c r="Y121" s="653"/>
      <c r="Z121" s="653"/>
      <c r="AA121" s="653"/>
      <c r="AB121" s="653"/>
      <c r="AC121" s="653"/>
      <c r="AD121" s="653"/>
      <c r="AE121" s="653"/>
      <c r="AF121" s="653"/>
      <c r="AG121" s="653"/>
      <c r="AH121" s="653"/>
      <c r="AI121" s="653"/>
      <c r="AJ121" s="653"/>
      <c r="AK121" s="653"/>
      <c r="AL121" s="653"/>
      <c r="AM121" s="653"/>
      <c r="AN121" s="653"/>
      <c r="AO121" s="653"/>
      <c r="AP121" s="655"/>
      <c r="AQ121" s="675" t="s">
        <v>1862</v>
      </c>
      <c r="AR121" s="655"/>
      <c r="AS121" s="676" t="s">
        <v>1863</v>
      </c>
      <c r="AT121" s="656"/>
      <c r="AU121" s="656"/>
      <c r="AV121" s="656"/>
      <c r="AW121" s="41" t="s">
        <v>215</v>
      </c>
      <c r="AX121" s="679" t="s">
        <v>216</v>
      </c>
      <c r="AY121" s="679" t="s">
        <v>217</v>
      </c>
      <c r="AZ121" s="679" t="s">
        <v>218</v>
      </c>
      <c r="BA121" s="713" t="s">
        <v>12</v>
      </c>
      <c r="BB121" s="756" t="s">
        <v>1520</v>
      </c>
      <c r="BC121" s="756" t="s">
        <v>1521</v>
      </c>
      <c r="BD121" s="756" t="s">
        <v>1522</v>
      </c>
      <c r="BE121" s="32" t="s">
        <v>1511</v>
      </c>
      <c r="BF121" s="404" t="s">
        <v>170</v>
      </c>
      <c r="BG121" s="404" t="s">
        <v>169</v>
      </c>
      <c r="BH121" s="404" t="s">
        <v>89</v>
      </c>
      <c r="BI121" s="404"/>
      <c r="BJ121" s="404"/>
      <c r="BK121" s="404"/>
      <c r="BL121" s="404"/>
      <c r="BM121" s="749" t="s">
        <v>323</v>
      </c>
      <c r="BN121" s="752" t="s">
        <v>324</v>
      </c>
      <c r="BO121" s="752" t="s">
        <v>323</v>
      </c>
      <c r="BP121" s="752" t="s">
        <v>325</v>
      </c>
      <c r="BQ121" s="89" t="s">
        <v>2171</v>
      </c>
      <c r="BR121" s="124" t="s">
        <v>2172</v>
      </c>
      <c r="BS121" s="124" t="s">
        <v>2173</v>
      </c>
      <c r="BT121" s="124" t="s">
        <v>2174</v>
      </c>
      <c r="BU121" s="754" t="s">
        <v>323</v>
      </c>
      <c r="BV121" s="754" t="s">
        <v>324</v>
      </c>
      <c r="BW121" s="754" t="s">
        <v>323</v>
      </c>
      <c r="BX121" s="754" t="s">
        <v>325</v>
      </c>
      <c r="BY121" s="124" t="s">
        <v>223</v>
      </c>
      <c r="BZ121" s="89" t="s">
        <v>224</v>
      </c>
      <c r="CA121" s="89" t="s">
        <v>225</v>
      </c>
      <c r="CB121" s="89" t="s">
        <v>226</v>
      </c>
      <c r="CC121" s="731"/>
      <c r="CD121" s="732"/>
      <c r="CE121" s="732"/>
      <c r="CF121" s="732"/>
      <c r="CG121" s="731"/>
      <c r="CH121" s="731"/>
      <c r="CI121" s="731"/>
      <c r="CJ121" s="731"/>
      <c r="CK121" s="748"/>
      <c r="CL121" s="748"/>
      <c r="CM121" s="748"/>
      <c r="CN121" s="748"/>
      <c r="CO121" s="755"/>
      <c r="CP121" s="755"/>
      <c r="CQ121" s="755"/>
      <c r="CR121" s="755"/>
      <c r="CS121" s="755"/>
      <c r="CT121" s="731"/>
      <c r="CU121" s="731"/>
      <c r="CV121" s="731"/>
      <c r="CW121" s="731"/>
      <c r="CX121" s="567" t="s">
        <v>2193</v>
      </c>
      <c r="CY121" s="567" t="s">
        <v>2194</v>
      </c>
      <c r="CZ121" s="567"/>
      <c r="DA121" s="567" t="s">
        <v>2195</v>
      </c>
      <c r="DB121" s="567"/>
      <c r="DC121" s="664"/>
      <c r="DE121" s="544"/>
      <c r="DF121" s="544"/>
      <c r="DG121" s="544"/>
      <c r="DH121" s="544"/>
      <c r="DI121" s="544"/>
      <c r="DJ121" s="544"/>
      <c r="DK121" s="544"/>
      <c r="DL121" s="544"/>
      <c r="DM121" s="544"/>
      <c r="DN121" s="544"/>
      <c r="DO121" s="544"/>
      <c r="DP121" s="544"/>
    </row>
    <row r="122" spans="1:120">
      <c r="A122" s="665">
        <v>119</v>
      </c>
      <c r="B122" s="665"/>
      <c r="C122" s="665" t="s">
        <v>2237</v>
      </c>
      <c r="D122" s="692">
        <v>7018</v>
      </c>
      <c r="E122" s="43" t="s">
        <v>1511</v>
      </c>
      <c r="F122" s="692" t="s">
        <v>2239</v>
      </c>
      <c r="G122" s="692" t="s">
        <v>2238</v>
      </c>
      <c r="H122" s="692" t="s">
        <v>2241</v>
      </c>
      <c r="I122" s="692" t="s">
        <v>2240</v>
      </c>
      <c r="J122" s="670" t="s">
        <v>2231</v>
      </c>
      <c r="K122" s="670"/>
      <c r="L122" s="670" t="s">
        <v>2192</v>
      </c>
      <c r="M122" s="670"/>
      <c r="N122" s="670"/>
      <c r="O122" s="672">
        <v>100545</v>
      </c>
      <c r="P122" s="653">
        <v>88</v>
      </c>
      <c r="Q122" s="653">
        <v>16</v>
      </c>
      <c r="R122" s="653"/>
      <c r="S122" s="653">
        <v>10</v>
      </c>
      <c r="T122" s="653"/>
      <c r="U122" s="653"/>
      <c r="V122" s="653"/>
      <c r="W122" s="653"/>
      <c r="X122" s="653"/>
      <c r="Y122" s="653"/>
      <c r="Z122" s="653"/>
      <c r="AA122" s="653"/>
      <c r="AB122" s="653"/>
      <c r="AC122" s="653"/>
      <c r="AD122" s="653"/>
      <c r="AE122" s="653"/>
      <c r="AF122" s="653"/>
      <c r="AG122" s="653"/>
      <c r="AH122" s="653"/>
      <c r="AI122" s="653"/>
      <c r="AJ122" s="653"/>
      <c r="AK122" s="653"/>
      <c r="AL122" s="653"/>
      <c r="AM122" s="653"/>
      <c r="AN122" s="653"/>
      <c r="AO122" s="653"/>
      <c r="AP122" s="655"/>
      <c r="AQ122" s="675" t="s">
        <v>1862</v>
      </c>
      <c r="AR122" s="655"/>
      <c r="AS122" s="676" t="s">
        <v>1863</v>
      </c>
      <c r="AT122" s="656"/>
      <c r="AU122" s="656"/>
      <c r="AV122" s="656"/>
      <c r="AW122" s="41" t="s">
        <v>215</v>
      </c>
      <c r="AX122" s="679" t="s">
        <v>216</v>
      </c>
      <c r="AY122" s="679" t="s">
        <v>217</v>
      </c>
      <c r="AZ122" s="679" t="s">
        <v>218</v>
      </c>
      <c r="BA122" s="713" t="s">
        <v>12</v>
      </c>
      <c r="BB122" s="756" t="s">
        <v>1520</v>
      </c>
      <c r="BC122" s="756" t="s">
        <v>1521</v>
      </c>
      <c r="BD122" s="756" t="s">
        <v>1522</v>
      </c>
      <c r="BE122" s="32" t="s">
        <v>1511</v>
      </c>
      <c r="BF122" s="404" t="s">
        <v>170</v>
      </c>
      <c r="BG122" s="404" t="s">
        <v>169</v>
      </c>
      <c r="BH122" s="404" t="s">
        <v>89</v>
      </c>
      <c r="BI122" s="404"/>
      <c r="BJ122" s="404"/>
      <c r="BK122" s="404"/>
      <c r="BL122" s="404"/>
      <c r="BM122" s="749" t="s">
        <v>323</v>
      </c>
      <c r="BN122" s="752" t="s">
        <v>324</v>
      </c>
      <c r="BO122" s="752" t="s">
        <v>323</v>
      </c>
      <c r="BP122" s="752" t="s">
        <v>325</v>
      </c>
      <c r="BQ122" s="89" t="s">
        <v>2171</v>
      </c>
      <c r="BR122" s="124" t="s">
        <v>2172</v>
      </c>
      <c r="BS122" s="124" t="s">
        <v>2173</v>
      </c>
      <c r="BT122" s="124" t="s">
        <v>2174</v>
      </c>
      <c r="BU122" s="754" t="s">
        <v>323</v>
      </c>
      <c r="BV122" s="754" t="s">
        <v>324</v>
      </c>
      <c r="BW122" s="754" t="s">
        <v>323</v>
      </c>
      <c r="BX122" s="754" t="s">
        <v>325</v>
      </c>
      <c r="BY122" s="124" t="s">
        <v>223</v>
      </c>
      <c r="BZ122" s="89" t="s">
        <v>224</v>
      </c>
      <c r="CA122" s="89" t="s">
        <v>225</v>
      </c>
      <c r="CB122" s="89" t="s">
        <v>226</v>
      </c>
      <c r="CC122" s="731"/>
      <c r="CD122" s="732"/>
      <c r="CE122" s="732"/>
      <c r="CF122" s="732"/>
      <c r="CG122" s="731"/>
      <c r="CH122" s="731"/>
      <c r="CI122" s="731"/>
      <c r="CJ122" s="731"/>
      <c r="CK122" s="748"/>
      <c r="CL122" s="748"/>
      <c r="CM122" s="748"/>
      <c r="CN122" s="748"/>
      <c r="CO122" s="755"/>
      <c r="CP122" s="755"/>
      <c r="CQ122" s="755"/>
      <c r="CR122" s="755"/>
      <c r="CS122" s="755"/>
      <c r="CT122" s="731"/>
      <c r="CU122" s="731"/>
      <c r="CV122" s="731"/>
      <c r="CW122" s="731"/>
      <c r="CX122" s="567" t="s">
        <v>2193</v>
      </c>
      <c r="CY122" s="567" t="s">
        <v>2194</v>
      </c>
      <c r="CZ122" s="567"/>
      <c r="DA122" s="567" t="s">
        <v>2195</v>
      </c>
      <c r="DB122" s="567"/>
      <c r="DC122" s="664"/>
      <c r="DE122" s="544"/>
      <c r="DF122" s="544"/>
      <c r="DG122" s="544"/>
      <c r="DH122" s="544"/>
      <c r="DI122" s="544"/>
      <c r="DJ122" s="544"/>
      <c r="DK122" s="544"/>
      <c r="DL122" s="544"/>
      <c r="DM122" s="544"/>
      <c r="DN122" s="544"/>
      <c r="DO122" s="544"/>
      <c r="DP122" s="544"/>
    </row>
    <row r="123" spans="1:120">
      <c r="A123" s="665">
        <v>120</v>
      </c>
      <c r="B123" s="665"/>
      <c r="C123" s="665" t="s">
        <v>2242</v>
      </c>
      <c r="D123" s="692">
        <v>7018</v>
      </c>
      <c r="E123" s="43" t="s">
        <v>1511</v>
      </c>
      <c r="F123" s="692" t="s">
        <v>2244</v>
      </c>
      <c r="G123" s="692" t="s">
        <v>2243</v>
      </c>
      <c r="H123" s="692" t="s">
        <v>2246</v>
      </c>
      <c r="I123" s="692" t="s">
        <v>2245</v>
      </c>
      <c r="J123" s="670" t="s">
        <v>2231</v>
      </c>
      <c r="K123" s="670"/>
      <c r="L123" s="670" t="s">
        <v>2192</v>
      </c>
      <c r="M123" s="670"/>
      <c r="N123" s="670"/>
      <c r="O123" s="672">
        <v>100546</v>
      </c>
      <c r="P123" s="653">
        <v>108</v>
      </c>
      <c r="Q123" s="653">
        <v>16</v>
      </c>
      <c r="R123" s="653"/>
      <c r="S123" s="653">
        <v>11</v>
      </c>
      <c r="T123" s="653"/>
      <c r="U123" s="653"/>
      <c r="V123" s="653"/>
      <c r="W123" s="653"/>
      <c r="X123" s="653"/>
      <c r="Y123" s="653"/>
      <c r="Z123" s="653"/>
      <c r="AA123" s="653"/>
      <c r="AB123" s="653"/>
      <c r="AC123" s="653"/>
      <c r="AD123" s="653"/>
      <c r="AE123" s="653"/>
      <c r="AF123" s="653"/>
      <c r="AG123" s="653"/>
      <c r="AH123" s="653"/>
      <c r="AI123" s="653"/>
      <c r="AJ123" s="653"/>
      <c r="AK123" s="653"/>
      <c r="AL123" s="653"/>
      <c r="AM123" s="653"/>
      <c r="AN123" s="653"/>
      <c r="AO123" s="653"/>
      <c r="AP123" s="655"/>
      <c r="AQ123" s="675" t="s">
        <v>1862</v>
      </c>
      <c r="AR123" s="655"/>
      <c r="AS123" s="676" t="s">
        <v>1863</v>
      </c>
      <c r="AT123" s="656"/>
      <c r="AU123" s="656"/>
      <c r="AV123" s="656"/>
      <c r="AW123" s="41" t="s">
        <v>215</v>
      </c>
      <c r="AX123" s="679" t="s">
        <v>216</v>
      </c>
      <c r="AY123" s="679" t="s">
        <v>217</v>
      </c>
      <c r="AZ123" s="679" t="s">
        <v>218</v>
      </c>
      <c r="BA123" s="713" t="s">
        <v>12</v>
      </c>
      <c r="BB123" s="756" t="s">
        <v>1520</v>
      </c>
      <c r="BC123" s="756" t="s">
        <v>1521</v>
      </c>
      <c r="BD123" s="756" t="s">
        <v>1522</v>
      </c>
      <c r="BE123" s="32" t="s">
        <v>1511</v>
      </c>
      <c r="BF123" s="404" t="s">
        <v>170</v>
      </c>
      <c r="BG123" s="404" t="s">
        <v>169</v>
      </c>
      <c r="BH123" s="404" t="s">
        <v>89</v>
      </c>
      <c r="BI123" s="404"/>
      <c r="BJ123" s="404"/>
      <c r="BK123" s="404"/>
      <c r="BL123" s="404"/>
      <c r="BM123" s="749" t="s">
        <v>323</v>
      </c>
      <c r="BN123" s="752" t="s">
        <v>324</v>
      </c>
      <c r="BO123" s="752" t="s">
        <v>323</v>
      </c>
      <c r="BP123" s="752" t="s">
        <v>325</v>
      </c>
      <c r="BQ123" s="89" t="s">
        <v>2171</v>
      </c>
      <c r="BR123" s="124" t="s">
        <v>2172</v>
      </c>
      <c r="BS123" s="124" t="s">
        <v>2173</v>
      </c>
      <c r="BT123" s="124" t="s">
        <v>2174</v>
      </c>
      <c r="BU123" s="754" t="s">
        <v>323</v>
      </c>
      <c r="BV123" s="754" t="s">
        <v>324</v>
      </c>
      <c r="BW123" s="754" t="s">
        <v>323</v>
      </c>
      <c r="BX123" s="754" t="s">
        <v>325</v>
      </c>
      <c r="BY123" s="124" t="s">
        <v>223</v>
      </c>
      <c r="BZ123" s="89" t="s">
        <v>224</v>
      </c>
      <c r="CA123" s="89" t="s">
        <v>225</v>
      </c>
      <c r="CB123" s="89" t="s">
        <v>226</v>
      </c>
      <c r="CC123" s="731"/>
      <c r="CD123" s="732"/>
      <c r="CE123" s="732"/>
      <c r="CF123" s="732"/>
      <c r="CG123" s="731"/>
      <c r="CH123" s="731"/>
      <c r="CI123" s="731"/>
      <c r="CJ123" s="731"/>
      <c r="CK123" s="748"/>
      <c r="CL123" s="748"/>
      <c r="CM123" s="748"/>
      <c r="CN123" s="748"/>
      <c r="CO123" s="755"/>
      <c r="CP123" s="755"/>
      <c r="CQ123" s="755"/>
      <c r="CR123" s="755"/>
      <c r="CS123" s="755"/>
      <c r="CT123" s="731"/>
      <c r="CU123" s="731"/>
      <c r="CV123" s="731"/>
      <c r="CW123" s="731"/>
      <c r="CX123" s="567" t="s">
        <v>2193</v>
      </c>
      <c r="CY123" s="567" t="s">
        <v>2194</v>
      </c>
      <c r="CZ123" s="567"/>
      <c r="DA123" s="567" t="s">
        <v>2195</v>
      </c>
      <c r="DB123" s="567"/>
      <c r="DC123" s="664"/>
      <c r="DE123" s="544"/>
      <c r="DF123" s="544"/>
      <c r="DG123" s="544"/>
      <c r="DH123" s="544"/>
      <c r="DI123" s="544"/>
      <c r="DJ123" s="544"/>
      <c r="DK123" s="544"/>
      <c r="DL123" s="544"/>
      <c r="DM123" s="544"/>
      <c r="DN123" s="544"/>
      <c r="DO123" s="544"/>
      <c r="DP123" s="544"/>
    </row>
    <row r="124" spans="1:120">
      <c r="A124" s="665">
        <v>121</v>
      </c>
      <c r="B124" s="665"/>
      <c r="C124" s="665" t="s">
        <v>2247</v>
      </c>
      <c r="D124" s="692">
        <v>7018</v>
      </c>
      <c r="E124" s="43" t="s">
        <v>1511</v>
      </c>
      <c r="F124" s="692" t="s">
        <v>2249</v>
      </c>
      <c r="G124" s="692" t="s">
        <v>2248</v>
      </c>
      <c r="H124" s="692" t="s">
        <v>2251</v>
      </c>
      <c r="I124" s="692" t="s">
        <v>2250</v>
      </c>
      <c r="J124" s="670" t="s">
        <v>2231</v>
      </c>
      <c r="K124" s="670"/>
      <c r="L124" s="670" t="s">
        <v>2192</v>
      </c>
      <c r="M124" s="670"/>
      <c r="N124" s="670"/>
      <c r="O124" s="672">
        <v>100548</v>
      </c>
      <c r="P124" s="653">
        <v>139</v>
      </c>
      <c r="Q124" s="653">
        <v>20</v>
      </c>
      <c r="R124" s="653"/>
      <c r="S124" s="653">
        <v>13</v>
      </c>
      <c r="T124" s="653"/>
      <c r="U124" s="653"/>
      <c r="V124" s="653"/>
      <c r="W124" s="653"/>
      <c r="X124" s="653"/>
      <c r="Y124" s="653"/>
      <c r="Z124" s="653"/>
      <c r="AA124" s="653"/>
      <c r="AB124" s="653"/>
      <c r="AC124" s="653"/>
      <c r="AD124" s="653"/>
      <c r="AE124" s="653"/>
      <c r="AF124" s="653"/>
      <c r="AG124" s="653"/>
      <c r="AH124" s="653"/>
      <c r="AI124" s="653"/>
      <c r="AJ124" s="653"/>
      <c r="AK124" s="653"/>
      <c r="AL124" s="653"/>
      <c r="AM124" s="653"/>
      <c r="AN124" s="653"/>
      <c r="AO124" s="653"/>
      <c r="AP124" s="655"/>
      <c r="AQ124" s="675" t="s">
        <v>1862</v>
      </c>
      <c r="AR124" s="655"/>
      <c r="AS124" s="676" t="s">
        <v>1863</v>
      </c>
      <c r="AT124" s="656"/>
      <c r="AU124" s="656"/>
      <c r="AV124" s="656"/>
      <c r="AW124" s="41" t="s">
        <v>215</v>
      </c>
      <c r="AX124" s="679" t="s">
        <v>216</v>
      </c>
      <c r="AY124" s="679" t="s">
        <v>217</v>
      </c>
      <c r="AZ124" s="679" t="s">
        <v>218</v>
      </c>
      <c r="BA124" s="713" t="s">
        <v>12</v>
      </c>
      <c r="BB124" s="756" t="s">
        <v>1520</v>
      </c>
      <c r="BC124" s="756" t="s">
        <v>1521</v>
      </c>
      <c r="BD124" s="756" t="s">
        <v>1522</v>
      </c>
      <c r="BE124" s="32" t="s">
        <v>1511</v>
      </c>
      <c r="BF124" s="404" t="s">
        <v>170</v>
      </c>
      <c r="BG124" s="404" t="s">
        <v>169</v>
      </c>
      <c r="BH124" s="404" t="s">
        <v>89</v>
      </c>
      <c r="BI124" s="404"/>
      <c r="BJ124" s="404"/>
      <c r="BK124" s="404"/>
      <c r="BL124" s="404"/>
      <c r="BM124" s="749" t="s">
        <v>323</v>
      </c>
      <c r="BN124" s="752" t="s">
        <v>324</v>
      </c>
      <c r="BO124" s="752" t="s">
        <v>323</v>
      </c>
      <c r="BP124" s="752" t="s">
        <v>325</v>
      </c>
      <c r="BQ124" s="89" t="s">
        <v>2171</v>
      </c>
      <c r="BR124" s="124" t="s">
        <v>2172</v>
      </c>
      <c r="BS124" s="124" t="s">
        <v>2173</v>
      </c>
      <c r="BT124" s="124" t="s">
        <v>2174</v>
      </c>
      <c r="BU124" s="754" t="s">
        <v>323</v>
      </c>
      <c r="BV124" s="754" t="s">
        <v>324</v>
      </c>
      <c r="BW124" s="754" t="s">
        <v>323</v>
      </c>
      <c r="BX124" s="754" t="s">
        <v>325</v>
      </c>
      <c r="BY124" s="124" t="s">
        <v>223</v>
      </c>
      <c r="BZ124" s="89" t="s">
        <v>224</v>
      </c>
      <c r="CA124" s="89" t="s">
        <v>225</v>
      </c>
      <c r="CB124" s="89" t="s">
        <v>226</v>
      </c>
      <c r="CC124" s="731"/>
      <c r="CD124" s="732"/>
      <c r="CE124" s="732"/>
      <c r="CF124" s="732"/>
      <c r="CG124" s="731"/>
      <c r="CH124" s="731"/>
      <c r="CI124" s="731"/>
      <c r="CJ124" s="731"/>
      <c r="CK124" s="748"/>
      <c r="CL124" s="748"/>
      <c r="CM124" s="748"/>
      <c r="CN124" s="748"/>
      <c r="CO124" s="755"/>
      <c r="CP124" s="755"/>
      <c r="CQ124" s="755"/>
      <c r="CR124" s="755"/>
      <c r="CS124" s="755"/>
      <c r="CT124" s="731"/>
      <c r="CU124" s="731"/>
      <c r="CV124" s="731"/>
      <c r="CW124" s="731"/>
      <c r="CX124" s="567" t="s">
        <v>2193</v>
      </c>
      <c r="CY124" s="567" t="s">
        <v>2194</v>
      </c>
      <c r="CZ124" s="567"/>
      <c r="DA124" s="567" t="s">
        <v>2195</v>
      </c>
      <c r="DB124" s="567"/>
      <c r="DC124" s="664"/>
      <c r="DE124" s="544"/>
      <c r="DF124" s="544"/>
      <c r="DG124" s="544"/>
      <c r="DH124" s="544"/>
      <c r="DI124" s="544"/>
      <c r="DJ124" s="544"/>
      <c r="DK124" s="544"/>
      <c r="DL124" s="544"/>
      <c r="DM124" s="544"/>
      <c r="DN124" s="544"/>
      <c r="DO124" s="544"/>
      <c r="DP124" s="544"/>
    </row>
    <row r="125" spans="1:120">
      <c r="A125" s="665">
        <v>122</v>
      </c>
      <c r="B125" s="665"/>
      <c r="C125" s="665" t="s">
        <v>2252</v>
      </c>
      <c r="D125" s="692">
        <v>7018</v>
      </c>
      <c r="E125" s="43" t="s">
        <v>1511</v>
      </c>
      <c r="F125" s="692" t="s">
        <v>2254</v>
      </c>
      <c r="G125" s="692" t="s">
        <v>2253</v>
      </c>
      <c r="H125" s="692" t="s">
        <v>2256</v>
      </c>
      <c r="I125" s="692" t="s">
        <v>2255</v>
      </c>
      <c r="J125" s="670" t="s">
        <v>2231</v>
      </c>
      <c r="K125" s="670"/>
      <c r="L125" s="670" t="s">
        <v>2192</v>
      </c>
      <c r="M125" s="670"/>
      <c r="N125" s="670"/>
      <c r="O125" s="672">
        <v>100549</v>
      </c>
      <c r="P125" s="653">
        <v>166.5</v>
      </c>
      <c r="Q125" s="653">
        <v>20</v>
      </c>
      <c r="R125" s="653"/>
      <c r="S125" s="653">
        <v>14</v>
      </c>
      <c r="T125" s="653"/>
      <c r="U125" s="653"/>
      <c r="V125" s="653"/>
      <c r="W125" s="653"/>
      <c r="X125" s="653"/>
      <c r="Y125" s="653"/>
      <c r="Z125" s="653"/>
      <c r="AA125" s="653"/>
      <c r="AB125" s="653"/>
      <c r="AC125" s="653"/>
      <c r="AD125" s="653"/>
      <c r="AE125" s="653"/>
      <c r="AF125" s="653"/>
      <c r="AG125" s="653"/>
      <c r="AH125" s="653"/>
      <c r="AI125" s="653"/>
      <c r="AJ125" s="653"/>
      <c r="AK125" s="653"/>
      <c r="AL125" s="653"/>
      <c r="AM125" s="653"/>
      <c r="AN125" s="653"/>
      <c r="AO125" s="653"/>
      <c r="AP125" s="655"/>
      <c r="AQ125" s="675" t="s">
        <v>1862</v>
      </c>
      <c r="AR125" s="655"/>
      <c r="AS125" s="676" t="s">
        <v>1863</v>
      </c>
      <c r="AT125" s="656"/>
      <c r="AU125" s="656"/>
      <c r="AV125" s="656"/>
      <c r="AW125" s="41" t="s">
        <v>215</v>
      </c>
      <c r="AX125" s="679" t="s">
        <v>216</v>
      </c>
      <c r="AY125" s="679" t="s">
        <v>217</v>
      </c>
      <c r="AZ125" s="679" t="s">
        <v>218</v>
      </c>
      <c r="BA125" s="713" t="s">
        <v>12</v>
      </c>
      <c r="BB125" s="756" t="s">
        <v>1520</v>
      </c>
      <c r="BC125" s="756" t="s">
        <v>1521</v>
      </c>
      <c r="BD125" s="756" t="s">
        <v>1522</v>
      </c>
      <c r="BE125" s="32" t="s">
        <v>1511</v>
      </c>
      <c r="BF125" s="404" t="s">
        <v>170</v>
      </c>
      <c r="BG125" s="404" t="s">
        <v>169</v>
      </c>
      <c r="BH125" s="404" t="s">
        <v>89</v>
      </c>
      <c r="BI125" s="404"/>
      <c r="BJ125" s="404"/>
      <c r="BK125" s="404"/>
      <c r="BL125" s="404"/>
      <c r="BM125" s="749" t="s">
        <v>323</v>
      </c>
      <c r="BN125" s="752" t="s">
        <v>324</v>
      </c>
      <c r="BO125" s="752" t="s">
        <v>323</v>
      </c>
      <c r="BP125" s="752" t="s">
        <v>325</v>
      </c>
      <c r="BQ125" s="89" t="s">
        <v>2171</v>
      </c>
      <c r="BR125" s="124" t="s">
        <v>2172</v>
      </c>
      <c r="BS125" s="124" t="s">
        <v>2173</v>
      </c>
      <c r="BT125" s="124" t="s">
        <v>2174</v>
      </c>
      <c r="BU125" s="754" t="s">
        <v>323</v>
      </c>
      <c r="BV125" s="754" t="s">
        <v>324</v>
      </c>
      <c r="BW125" s="754" t="s">
        <v>323</v>
      </c>
      <c r="BX125" s="754" t="s">
        <v>325</v>
      </c>
      <c r="BY125" s="124" t="s">
        <v>223</v>
      </c>
      <c r="BZ125" s="89" t="s">
        <v>224</v>
      </c>
      <c r="CA125" s="89" t="s">
        <v>225</v>
      </c>
      <c r="CB125" s="89" t="s">
        <v>226</v>
      </c>
      <c r="CC125" s="731"/>
      <c r="CD125" s="732"/>
      <c r="CE125" s="732"/>
      <c r="CF125" s="732"/>
      <c r="CG125" s="731"/>
      <c r="CH125" s="731"/>
      <c r="CI125" s="731"/>
      <c r="CJ125" s="731"/>
      <c r="CK125" s="748"/>
      <c r="CL125" s="748"/>
      <c r="CM125" s="748"/>
      <c r="CN125" s="748"/>
      <c r="CO125" s="755"/>
      <c r="CP125" s="755"/>
      <c r="CQ125" s="755"/>
      <c r="CR125" s="755"/>
      <c r="CS125" s="755"/>
      <c r="CT125" s="731"/>
      <c r="CU125" s="731"/>
      <c r="CV125" s="731"/>
      <c r="CW125" s="731"/>
      <c r="CX125" s="567" t="s">
        <v>2193</v>
      </c>
      <c r="CY125" s="567" t="s">
        <v>2194</v>
      </c>
      <c r="CZ125" s="567"/>
      <c r="DA125" s="567" t="s">
        <v>2195</v>
      </c>
      <c r="DB125" s="567"/>
      <c r="DC125" s="664"/>
      <c r="DE125" s="544"/>
      <c r="DF125" s="544"/>
      <c r="DG125" s="544"/>
      <c r="DH125" s="544"/>
      <c r="DI125" s="544"/>
      <c r="DJ125" s="544"/>
      <c r="DK125" s="544"/>
      <c r="DL125" s="544"/>
      <c r="DM125" s="544"/>
      <c r="DN125" s="544"/>
      <c r="DO125" s="544"/>
      <c r="DP125" s="544"/>
    </row>
    <row r="126" spans="1:120">
      <c r="A126" s="665">
        <v>123</v>
      </c>
      <c r="B126" s="665"/>
      <c r="C126" s="665" t="s">
        <v>2257</v>
      </c>
      <c r="D126" s="692">
        <v>7018</v>
      </c>
      <c r="E126" s="43" t="s">
        <v>1511</v>
      </c>
      <c r="F126" s="692" t="s">
        <v>2259</v>
      </c>
      <c r="G126" s="692" t="s">
        <v>2258</v>
      </c>
      <c r="H126" s="692" t="s">
        <v>2261</v>
      </c>
      <c r="I126" s="692" t="s">
        <v>2260</v>
      </c>
      <c r="J126" s="670" t="s">
        <v>2231</v>
      </c>
      <c r="K126" s="670"/>
      <c r="L126" s="670" t="s">
        <v>2192</v>
      </c>
      <c r="M126" s="670"/>
      <c r="N126" s="670"/>
      <c r="O126" s="672">
        <v>100550</v>
      </c>
      <c r="P126" s="653">
        <v>183.5</v>
      </c>
      <c r="Q126" s="653">
        <v>23</v>
      </c>
      <c r="R126" s="653"/>
      <c r="S126" s="653">
        <v>16</v>
      </c>
      <c r="T126" s="653"/>
      <c r="U126" s="653"/>
      <c r="V126" s="653"/>
      <c r="W126" s="653"/>
      <c r="X126" s="653"/>
      <c r="Y126" s="653"/>
      <c r="Z126" s="653"/>
      <c r="AA126" s="653"/>
      <c r="AB126" s="653"/>
      <c r="AC126" s="653"/>
      <c r="AD126" s="653"/>
      <c r="AE126" s="653"/>
      <c r="AF126" s="653"/>
      <c r="AG126" s="653"/>
      <c r="AH126" s="653"/>
      <c r="AI126" s="653"/>
      <c r="AJ126" s="653"/>
      <c r="AK126" s="653"/>
      <c r="AL126" s="653"/>
      <c r="AM126" s="653"/>
      <c r="AN126" s="653"/>
      <c r="AO126" s="653"/>
      <c r="AP126" s="655"/>
      <c r="AQ126" s="675" t="s">
        <v>1862</v>
      </c>
      <c r="AR126" s="655"/>
      <c r="AS126" s="676" t="s">
        <v>1863</v>
      </c>
      <c r="AT126" s="656"/>
      <c r="AU126" s="656"/>
      <c r="AV126" s="656"/>
      <c r="AW126" s="41" t="s">
        <v>215</v>
      </c>
      <c r="AX126" s="679" t="s">
        <v>216</v>
      </c>
      <c r="AY126" s="679" t="s">
        <v>217</v>
      </c>
      <c r="AZ126" s="679" t="s">
        <v>218</v>
      </c>
      <c r="BA126" s="713" t="s">
        <v>12</v>
      </c>
      <c r="BB126" s="756" t="s">
        <v>1520</v>
      </c>
      <c r="BC126" s="756" t="s">
        <v>1521</v>
      </c>
      <c r="BD126" s="756" t="s">
        <v>1522</v>
      </c>
      <c r="BE126" s="32" t="s">
        <v>1511</v>
      </c>
      <c r="BF126" s="404" t="s">
        <v>170</v>
      </c>
      <c r="BG126" s="404" t="s">
        <v>169</v>
      </c>
      <c r="BH126" s="404" t="s">
        <v>89</v>
      </c>
      <c r="BI126" s="404"/>
      <c r="BJ126" s="404"/>
      <c r="BK126" s="404"/>
      <c r="BL126" s="404"/>
      <c r="BM126" s="749" t="s">
        <v>323</v>
      </c>
      <c r="BN126" s="752" t="s">
        <v>324</v>
      </c>
      <c r="BO126" s="752" t="s">
        <v>323</v>
      </c>
      <c r="BP126" s="752" t="s">
        <v>325</v>
      </c>
      <c r="BQ126" s="89" t="s">
        <v>2171</v>
      </c>
      <c r="BR126" s="124" t="s">
        <v>2172</v>
      </c>
      <c r="BS126" s="124" t="s">
        <v>2173</v>
      </c>
      <c r="BT126" s="124" t="s">
        <v>2174</v>
      </c>
      <c r="BU126" s="754" t="s">
        <v>323</v>
      </c>
      <c r="BV126" s="754" t="s">
        <v>324</v>
      </c>
      <c r="BW126" s="754" t="s">
        <v>323</v>
      </c>
      <c r="BX126" s="754" t="s">
        <v>325</v>
      </c>
      <c r="BY126" s="124" t="s">
        <v>223</v>
      </c>
      <c r="BZ126" s="89" t="s">
        <v>224</v>
      </c>
      <c r="CA126" s="89" t="s">
        <v>225</v>
      </c>
      <c r="CB126" s="89" t="s">
        <v>226</v>
      </c>
      <c r="CC126" s="731"/>
      <c r="CD126" s="732"/>
      <c r="CE126" s="732"/>
      <c r="CF126" s="732"/>
      <c r="CG126" s="731"/>
      <c r="CH126" s="731"/>
      <c r="CI126" s="731"/>
      <c r="CJ126" s="731"/>
      <c r="CK126" s="748"/>
      <c r="CL126" s="748"/>
      <c r="CM126" s="748"/>
      <c r="CN126" s="748"/>
      <c r="CO126" s="755"/>
      <c r="CP126" s="755"/>
      <c r="CQ126" s="755"/>
      <c r="CR126" s="755"/>
      <c r="CS126" s="755"/>
      <c r="CT126" s="731"/>
      <c r="CU126" s="731"/>
      <c r="CV126" s="731"/>
      <c r="CW126" s="731"/>
      <c r="CX126" s="567" t="s">
        <v>2193</v>
      </c>
      <c r="CY126" s="567" t="s">
        <v>2194</v>
      </c>
      <c r="CZ126" s="567"/>
      <c r="DA126" s="567" t="s">
        <v>2195</v>
      </c>
      <c r="DB126" s="567"/>
      <c r="DC126" s="664"/>
      <c r="DE126" s="544"/>
      <c r="DF126" s="544"/>
      <c r="DG126" s="544"/>
      <c r="DH126" s="544"/>
      <c r="DI126" s="544"/>
      <c r="DJ126" s="544"/>
      <c r="DK126" s="544"/>
      <c r="DL126" s="544"/>
      <c r="DM126" s="544"/>
      <c r="DN126" s="544"/>
      <c r="DO126" s="544"/>
      <c r="DP126" s="544"/>
    </row>
    <row r="127" spans="1:120">
      <c r="A127" s="665">
        <v>124</v>
      </c>
      <c r="B127" s="665"/>
      <c r="C127" s="665"/>
      <c r="D127" s="692"/>
      <c r="E127" s="43"/>
      <c r="F127" s="692"/>
      <c r="G127" s="692"/>
      <c r="H127" s="692"/>
      <c r="I127" s="692"/>
      <c r="J127" s="670"/>
      <c r="K127" s="670"/>
      <c r="L127" s="670"/>
      <c r="M127" s="670"/>
      <c r="N127" s="670"/>
      <c r="O127" s="672"/>
      <c r="P127" s="653"/>
      <c r="Q127" s="653"/>
      <c r="R127" s="653"/>
      <c r="S127" s="653"/>
      <c r="T127" s="653"/>
      <c r="U127" s="653"/>
      <c r="V127" s="653"/>
      <c r="W127" s="653"/>
      <c r="X127" s="653"/>
      <c r="Y127" s="653"/>
      <c r="Z127" s="653"/>
      <c r="AA127" s="653"/>
      <c r="AB127" s="653"/>
      <c r="AC127" s="653"/>
      <c r="AD127" s="653"/>
      <c r="AE127" s="653"/>
      <c r="AF127" s="653"/>
      <c r="AG127" s="653"/>
      <c r="AH127" s="653"/>
      <c r="AI127" s="653"/>
      <c r="AJ127" s="653"/>
      <c r="AK127" s="653"/>
      <c r="AL127" s="653"/>
      <c r="AM127" s="653"/>
      <c r="AN127" s="653"/>
      <c r="AO127" s="653"/>
      <c r="AP127" s="655"/>
      <c r="AQ127" s="675"/>
      <c r="AR127" s="655"/>
      <c r="AS127" s="676"/>
      <c r="AT127" s="656"/>
      <c r="AU127" s="656"/>
      <c r="AV127" s="656"/>
      <c r="AW127" s="41"/>
      <c r="AX127" s="679"/>
      <c r="AY127" s="679"/>
      <c r="AZ127" s="679"/>
      <c r="BA127" s="713"/>
      <c r="BB127" s="756"/>
      <c r="BC127" s="756"/>
      <c r="BD127" s="756"/>
      <c r="BE127" s="32"/>
      <c r="BF127" s="681"/>
      <c r="BG127" s="681"/>
      <c r="BH127" s="681"/>
      <c r="BI127" s="19"/>
      <c r="BJ127" s="19"/>
      <c r="BK127" s="19"/>
      <c r="BL127" s="19"/>
      <c r="BM127" s="749"/>
      <c r="BN127" s="752"/>
      <c r="BO127" s="752"/>
      <c r="BP127" s="752"/>
      <c r="BQ127" s="49"/>
      <c r="BR127" s="754"/>
      <c r="BS127" s="754"/>
      <c r="BT127" s="754"/>
      <c r="BU127" s="49"/>
      <c r="BV127" s="49"/>
      <c r="BW127" s="49"/>
      <c r="BX127" s="49"/>
      <c r="BY127" s="49"/>
      <c r="BZ127" s="49"/>
      <c r="CA127" s="49"/>
      <c r="CB127" s="49"/>
      <c r="CC127" s="731"/>
      <c r="CD127" s="732"/>
      <c r="CE127" s="732"/>
      <c r="CF127" s="732"/>
      <c r="CG127" s="731"/>
      <c r="CH127" s="731"/>
      <c r="CI127" s="731"/>
      <c r="CJ127" s="731"/>
      <c r="CK127" s="748"/>
      <c r="CL127" s="748"/>
      <c r="CM127" s="748"/>
      <c r="CN127" s="748"/>
      <c r="CO127" s="755"/>
      <c r="CP127" s="755"/>
      <c r="CQ127" s="755"/>
      <c r="CR127" s="755"/>
      <c r="CS127" s="755"/>
      <c r="CT127" s="731"/>
      <c r="CU127" s="731"/>
      <c r="CV127" s="731"/>
      <c r="CW127" s="731"/>
      <c r="CX127" s="567"/>
      <c r="CY127" s="567"/>
      <c r="CZ127" s="567"/>
      <c r="DA127" s="567"/>
      <c r="DB127" s="567"/>
      <c r="DC127" s="664"/>
      <c r="DE127" s="544"/>
      <c r="DF127" s="544"/>
      <c r="DG127" s="544"/>
      <c r="DH127" s="544"/>
      <c r="DI127" s="544"/>
      <c r="DJ127" s="544"/>
      <c r="DK127" s="544"/>
      <c r="DL127" s="544"/>
      <c r="DM127" s="544"/>
      <c r="DN127" s="544"/>
      <c r="DO127" s="544"/>
      <c r="DP127" s="544"/>
    </row>
    <row r="128" spans="1:120">
      <c r="A128" s="665">
        <v>125</v>
      </c>
      <c r="B128" s="665"/>
      <c r="C128" s="670" t="s">
        <v>2262</v>
      </c>
      <c r="D128" s="692">
        <v>7019</v>
      </c>
      <c r="E128" s="43" t="s">
        <v>2263</v>
      </c>
      <c r="F128" s="692" t="s">
        <v>2265</v>
      </c>
      <c r="G128" s="692" t="s">
        <v>2264</v>
      </c>
      <c r="H128" s="692" t="s">
        <v>2267</v>
      </c>
      <c r="I128" s="692" t="s">
        <v>2266</v>
      </c>
      <c r="J128" s="670" t="s">
        <v>2268</v>
      </c>
      <c r="K128" s="670"/>
      <c r="L128" s="670" t="s">
        <v>2269</v>
      </c>
      <c r="M128" s="670"/>
      <c r="N128" s="670"/>
      <c r="O128" s="758">
        <v>100556</v>
      </c>
      <c r="P128" s="653">
        <v>1.5</v>
      </c>
      <c r="Q128" s="653">
        <v>8</v>
      </c>
      <c r="R128" s="653"/>
      <c r="S128" s="653">
        <v>5.0999999999999996</v>
      </c>
      <c r="T128" s="653"/>
      <c r="U128" s="653"/>
      <c r="V128" s="653"/>
      <c r="W128" s="653"/>
      <c r="X128" s="653"/>
      <c r="Y128" s="653"/>
      <c r="Z128" s="653"/>
      <c r="AA128" s="653"/>
      <c r="AB128" s="653"/>
      <c r="AC128" s="653"/>
      <c r="AD128" s="653"/>
      <c r="AE128" s="653"/>
      <c r="AF128" s="653"/>
      <c r="AG128" s="653"/>
      <c r="AH128" s="653"/>
      <c r="AI128" s="653"/>
      <c r="AJ128" s="653"/>
      <c r="AK128" s="653"/>
      <c r="AL128" s="653"/>
      <c r="AM128" s="653"/>
      <c r="AN128" s="653"/>
      <c r="AO128" s="653"/>
      <c r="AP128" s="655"/>
      <c r="AQ128" s="675" t="s">
        <v>1862</v>
      </c>
      <c r="AR128" s="655"/>
      <c r="AS128" s="676" t="s">
        <v>1863</v>
      </c>
      <c r="AT128" s="656"/>
      <c r="AU128" s="656"/>
      <c r="AV128" s="656"/>
      <c r="AW128" s="41" t="s">
        <v>215</v>
      </c>
      <c r="AX128" s="679" t="s">
        <v>216</v>
      </c>
      <c r="AY128" s="679" t="s">
        <v>217</v>
      </c>
      <c r="AZ128" s="679" t="s">
        <v>218</v>
      </c>
      <c r="BA128" s="713" t="s">
        <v>12</v>
      </c>
      <c r="BB128" s="756" t="s">
        <v>1520</v>
      </c>
      <c r="BC128" s="756" t="s">
        <v>1521</v>
      </c>
      <c r="BD128" s="756" t="s">
        <v>1522</v>
      </c>
      <c r="BE128" s="32" t="s">
        <v>2263</v>
      </c>
      <c r="BF128" s="681" t="s">
        <v>2270</v>
      </c>
      <c r="BG128" s="681" t="s">
        <v>2271</v>
      </c>
      <c r="BH128" s="681" t="s">
        <v>92</v>
      </c>
      <c r="BI128" s="19"/>
      <c r="BJ128" s="19"/>
      <c r="BK128" s="19"/>
      <c r="BL128" s="19"/>
      <c r="BM128" s="749" t="s">
        <v>323</v>
      </c>
      <c r="BN128" s="752" t="s">
        <v>324</v>
      </c>
      <c r="BO128" s="752" t="s">
        <v>323</v>
      </c>
      <c r="BP128" s="752" t="s">
        <v>325</v>
      </c>
      <c r="BQ128" s="89" t="s">
        <v>2171</v>
      </c>
      <c r="BR128" s="124" t="s">
        <v>2172</v>
      </c>
      <c r="BS128" s="124" t="s">
        <v>2173</v>
      </c>
      <c r="BT128" s="124" t="s">
        <v>2174</v>
      </c>
      <c r="BU128" s="49"/>
      <c r="BV128" s="49"/>
      <c r="BW128" s="49"/>
      <c r="BX128" s="49"/>
      <c r="BY128" s="49"/>
      <c r="BZ128" s="49"/>
      <c r="CA128" s="49"/>
      <c r="CB128" s="49"/>
      <c r="CC128" s="731"/>
      <c r="CD128" s="732"/>
      <c r="CE128" s="732"/>
      <c r="CF128" s="732"/>
      <c r="CG128" s="731"/>
      <c r="CH128" s="731"/>
      <c r="CI128" s="731"/>
      <c r="CJ128" s="731"/>
      <c r="CK128" s="748"/>
      <c r="CL128" s="748"/>
      <c r="CM128" s="748"/>
      <c r="CN128" s="748"/>
      <c r="CO128" s="755"/>
      <c r="CP128" s="755"/>
      <c r="CQ128" s="755"/>
      <c r="CR128" s="755"/>
      <c r="CS128" s="755"/>
      <c r="CT128" s="731"/>
      <c r="CU128" s="731"/>
      <c r="CV128" s="731"/>
      <c r="CW128" s="731"/>
      <c r="CX128" s="567" t="s">
        <v>2272</v>
      </c>
      <c r="CY128" s="567" t="s">
        <v>2273</v>
      </c>
      <c r="CZ128" s="567"/>
      <c r="DA128" s="567" t="s">
        <v>2274</v>
      </c>
      <c r="DB128" s="567"/>
      <c r="DC128" s="664"/>
      <c r="DE128" s="544"/>
      <c r="DF128" s="544"/>
      <c r="DG128" s="544"/>
      <c r="DH128" s="544"/>
      <c r="DI128" s="544"/>
      <c r="DJ128" s="544"/>
      <c r="DK128" s="544"/>
      <c r="DL128" s="544"/>
      <c r="DM128" s="544"/>
      <c r="DN128" s="544"/>
      <c r="DO128" s="544"/>
      <c r="DP128" s="544"/>
    </row>
    <row r="129" spans="1:120">
      <c r="A129" s="665">
        <v>126</v>
      </c>
      <c r="B129" s="665"/>
      <c r="C129" s="670" t="s">
        <v>2275</v>
      </c>
      <c r="D129" s="692">
        <v>7019</v>
      </c>
      <c r="E129" s="43" t="s">
        <v>2263</v>
      </c>
      <c r="F129" s="692" t="s">
        <v>2277</v>
      </c>
      <c r="G129" s="692" t="s">
        <v>2276</v>
      </c>
      <c r="H129" s="692" t="s">
        <v>2279</v>
      </c>
      <c r="I129" s="692" t="s">
        <v>2278</v>
      </c>
      <c r="J129" s="670" t="s">
        <v>2268</v>
      </c>
      <c r="K129" s="670"/>
      <c r="L129" s="670" t="s">
        <v>2269</v>
      </c>
      <c r="M129" s="670"/>
      <c r="N129" s="670"/>
      <c r="O129" s="758">
        <v>100557</v>
      </c>
      <c r="P129" s="653">
        <v>1.8</v>
      </c>
      <c r="Q129" s="653">
        <v>10</v>
      </c>
      <c r="R129" s="653"/>
      <c r="S129" s="653">
        <v>5.6</v>
      </c>
      <c r="T129" s="653"/>
      <c r="U129" s="653"/>
      <c r="V129" s="653"/>
      <c r="W129" s="653"/>
      <c r="X129" s="653"/>
      <c r="Y129" s="653"/>
      <c r="Z129" s="653"/>
      <c r="AA129" s="653"/>
      <c r="AB129" s="653"/>
      <c r="AC129" s="653"/>
      <c r="AD129" s="653"/>
      <c r="AE129" s="653"/>
      <c r="AF129" s="653"/>
      <c r="AG129" s="653"/>
      <c r="AH129" s="653"/>
      <c r="AI129" s="653"/>
      <c r="AJ129" s="653"/>
      <c r="AK129" s="653"/>
      <c r="AL129" s="653"/>
      <c r="AM129" s="653"/>
      <c r="AN129" s="653"/>
      <c r="AO129" s="653"/>
      <c r="AP129" s="655"/>
      <c r="AQ129" s="675" t="s">
        <v>1862</v>
      </c>
      <c r="AR129" s="655"/>
      <c r="AS129" s="676" t="s">
        <v>1863</v>
      </c>
      <c r="AT129" s="656"/>
      <c r="AU129" s="656"/>
      <c r="AV129" s="656"/>
      <c r="AW129" s="41" t="s">
        <v>215</v>
      </c>
      <c r="AX129" s="679" t="s">
        <v>216</v>
      </c>
      <c r="AY129" s="679" t="s">
        <v>217</v>
      </c>
      <c r="AZ129" s="679" t="s">
        <v>218</v>
      </c>
      <c r="BA129" s="713" t="s">
        <v>12</v>
      </c>
      <c r="BB129" s="756" t="s">
        <v>1520</v>
      </c>
      <c r="BC129" s="756" t="s">
        <v>1521</v>
      </c>
      <c r="BD129" s="756" t="s">
        <v>1522</v>
      </c>
      <c r="BE129" s="32" t="s">
        <v>2263</v>
      </c>
      <c r="BF129" s="681" t="s">
        <v>2270</v>
      </c>
      <c r="BG129" s="681" t="s">
        <v>2271</v>
      </c>
      <c r="BH129" s="681" t="s">
        <v>92</v>
      </c>
      <c r="BI129" s="19"/>
      <c r="BJ129" s="19"/>
      <c r="BK129" s="19"/>
      <c r="BL129" s="19"/>
      <c r="BM129" s="749" t="s">
        <v>323</v>
      </c>
      <c r="BN129" s="752" t="s">
        <v>324</v>
      </c>
      <c r="BO129" s="752" t="s">
        <v>323</v>
      </c>
      <c r="BP129" s="752" t="s">
        <v>325</v>
      </c>
      <c r="BQ129" s="759" t="s">
        <v>2171</v>
      </c>
      <c r="BR129" s="700" t="s">
        <v>2172</v>
      </c>
      <c r="BS129" s="124" t="s">
        <v>2173</v>
      </c>
      <c r="BT129" s="124" t="s">
        <v>2174</v>
      </c>
      <c r="BU129" s="734"/>
      <c r="BV129" s="734"/>
      <c r="BW129" s="734"/>
      <c r="BX129" s="734"/>
      <c r="BY129" s="760"/>
      <c r="BZ129" s="760"/>
      <c r="CA129" s="760"/>
      <c r="CB129" s="760"/>
      <c r="CC129" s="731"/>
      <c r="CD129" s="732"/>
      <c r="CE129" s="732"/>
      <c r="CF129" s="732"/>
      <c r="CG129" s="731"/>
      <c r="CH129" s="731"/>
      <c r="CI129" s="731"/>
      <c r="CJ129" s="731"/>
      <c r="CK129" s="748"/>
      <c r="CL129" s="748"/>
      <c r="CM129" s="748"/>
      <c r="CN129" s="748"/>
      <c r="CO129" s="755"/>
      <c r="CP129" s="755"/>
      <c r="CQ129" s="755"/>
      <c r="CR129" s="755"/>
      <c r="CS129" s="755"/>
      <c r="CT129" s="731"/>
      <c r="CU129" s="731"/>
      <c r="CV129" s="731"/>
      <c r="CW129" s="731"/>
      <c r="CX129" s="567" t="s">
        <v>2272</v>
      </c>
      <c r="CY129" s="567" t="s">
        <v>2273</v>
      </c>
      <c r="CZ129" s="567"/>
      <c r="DA129" s="567" t="s">
        <v>2274</v>
      </c>
      <c r="DB129" s="567"/>
      <c r="DC129" s="664"/>
      <c r="DE129" s="544"/>
      <c r="DF129" s="544"/>
      <c r="DG129" s="544"/>
      <c r="DH129" s="544"/>
      <c r="DI129" s="544"/>
      <c r="DJ129" s="544"/>
      <c r="DK129" s="544"/>
      <c r="DL129" s="544"/>
      <c r="DM129" s="544"/>
      <c r="DN129" s="544"/>
      <c r="DO129" s="544"/>
      <c r="DP129" s="544"/>
    </row>
    <row r="130" spans="1:120">
      <c r="A130" s="665">
        <v>127</v>
      </c>
      <c r="B130" s="665"/>
      <c r="C130" s="670" t="s">
        <v>2280</v>
      </c>
      <c r="D130" s="692">
        <v>7019</v>
      </c>
      <c r="E130" s="43" t="s">
        <v>2263</v>
      </c>
      <c r="F130" s="692" t="s">
        <v>2282</v>
      </c>
      <c r="G130" s="692" t="s">
        <v>2281</v>
      </c>
      <c r="H130" s="692" t="s">
        <v>2284</v>
      </c>
      <c r="I130" s="692" t="s">
        <v>2283</v>
      </c>
      <c r="J130" s="670" t="s">
        <v>2268</v>
      </c>
      <c r="K130" s="670"/>
      <c r="L130" s="670" t="s">
        <v>2269</v>
      </c>
      <c r="M130" s="670"/>
      <c r="N130" s="670"/>
      <c r="O130" s="758">
        <v>100558</v>
      </c>
      <c r="P130" s="653">
        <v>1.8</v>
      </c>
      <c r="Q130" s="653">
        <v>10</v>
      </c>
      <c r="R130" s="653"/>
      <c r="S130" s="653">
        <v>6.1</v>
      </c>
      <c r="T130" s="653"/>
      <c r="U130" s="653"/>
      <c r="V130" s="653"/>
      <c r="W130" s="653"/>
      <c r="X130" s="653"/>
      <c r="Y130" s="653"/>
      <c r="Z130" s="653"/>
      <c r="AA130" s="653"/>
      <c r="AB130" s="653"/>
      <c r="AC130" s="653"/>
      <c r="AD130" s="653"/>
      <c r="AE130" s="653"/>
      <c r="AF130" s="653"/>
      <c r="AG130" s="653"/>
      <c r="AH130" s="653"/>
      <c r="AI130" s="653"/>
      <c r="AJ130" s="653"/>
      <c r="AK130" s="653"/>
      <c r="AL130" s="653"/>
      <c r="AM130" s="653"/>
      <c r="AN130" s="653"/>
      <c r="AO130" s="653"/>
      <c r="AP130" s="655"/>
      <c r="AQ130" s="675" t="s">
        <v>1862</v>
      </c>
      <c r="AR130" s="655"/>
      <c r="AS130" s="676" t="s">
        <v>1863</v>
      </c>
      <c r="AT130" s="656"/>
      <c r="AU130" s="656"/>
      <c r="AV130" s="656"/>
      <c r="AW130" s="41" t="s">
        <v>215</v>
      </c>
      <c r="AX130" s="679" t="s">
        <v>216</v>
      </c>
      <c r="AY130" s="679" t="s">
        <v>217</v>
      </c>
      <c r="AZ130" s="679" t="s">
        <v>218</v>
      </c>
      <c r="BA130" s="713" t="s">
        <v>12</v>
      </c>
      <c r="BB130" s="756" t="s">
        <v>1520</v>
      </c>
      <c r="BC130" s="756" t="s">
        <v>1521</v>
      </c>
      <c r="BD130" s="756" t="s">
        <v>1522</v>
      </c>
      <c r="BE130" s="32" t="s">
        <v>2263</v>
      </c>
      <c r="BF130" s="681" t="s">
        <v>2270</v>
      </c>
      <c r="BG130" s="681" t="s">
        <v>2271</v>
      </c>
      <c r="BH130" s="681" t="s">
        <v>92</v>
      </c>
      <c r="BI130" s="19"/>
      <c r="BJ130" s="19"/>
      <c r="BK130" s="19"/>
      <c r="BL130" s="19"/>
      <c r="BM130" s="749" t="s">
        <v>323</v>
      </c>
      <c r="BN130" s="752" t="s">
        <v>324</v>
      </c>
      <c r="BO130" s="752" t="s">
        <v>323</v>
      </c>
      <c r="BP130" s="752" t="s">
        <v>325</v>
      </c>
      <c r="BQ130" s="759" t="s">
        <v>2171</v>
      </c>
      <c r="BR130" s="700" t="s">
        <v>2172</v>
      </c>
      <c r="BS130" s="124" t="s">
        <v>2173</v>
      </c>
      <c r="BT130" s="124" t="s">
        <v>2174</v>
      </c>
      <c r="BU130" s="734"/>
      <c r="BV130" s="734"/>
      <c r="BW130" s="734"/>
      <c r="BX130" s="734"/>
      <c r="BY130" s="760"/>
      <c r="BZ130" s="760"/>
      <c r="CA130" s="760"/>
      <c r="CB130" s="760"/>
      <c r="CC130" s="731"/>
      <c r="CD130" s="732"/>
      <c r="CE130" s="732"/>
      <c r="CF130" s="732"/>
      <c r="CG130" s="731"/>
      <c r="CH130" s="731"/>
      <c r="CI130" s="731"/>
      <c r="CJ130" s="731"/>
      <c r="CK130" s="748"/>
      <c r="CL130" s="748"/>
      <c r="CM130" s="748"/>
      <c r="CN130" s="748"/>
      <c r="CO130" s="755"/>
      <c r="CP130" s="755"/>
      <c r="CQ130" s="755"/>
      <c r="CR130" s="755"/>
      <c r="CS130" s="755"/>
      <c r="CT130" s="731"/>
      <c r="CU130" s="731"/>
      <c r="CV130" s="731"/>
      <c r="CW130" s="731"/>
      <c r="CX130" s="567"/>
      <c r="CY130" s="567"/>
      <c r="CZ130" s="567"/>
      <c r="DA130" s="567"/>
      <c r="DB130" s="567"/>
      <c r="DC130" s="664"/>
      <c r="DE130" s="544"/>
      <c r="DF130" s="544"/>
      <c r="DG130" s="544"/>
      <c r="DH130" s="544"/>
      <c r="DI130" s="544"/>
      <c r="DJ130" s="544"/>
      <c r="DK130" s="544"/>
      <c r="DL130" s="544"/>
      <c r="DM130" s="544"/>
      <c r="DN130" s="544"/>
      <c r="DO130" s="544"/>
      <c r="DP130" s="544"/>
    </row>
    <row r="131" spans="1:120">
      <c r="A131" s="665">
        <v>128</v>
      </c>
      <c r="B131" s="665"/>
      <c r="C131" s="670" t="s">
        <v>2285</v>
      </c>
      <c r="D131" s="692">
        <v>7019</v>
      </c>
      <c r="E131" s="43" t="s">
        <v>2263</v>
      </c>
      <c r="F131" s="692" t="s">
        <v>2287</v>
      </c>
      <c r="G131" s="692" t="s">
        <v>2286</v>
      </c>
      <c r="H131" s="692" t="s">
        <v>2289</v>
      </c>
      <c r="I131" s="692" t="s">
        <v>2288</v>
      </c>
      <c r="J131" s="670" t="s">
        <v>2268</v>
      </c>
      <c r="K131" s="670"/>
      <c r="L131" s="670" t="s">
        <v>2269</v>
      </c>
      <c r="M131" s="670"/>
      <c r="N131" s="670"/>
      <c r="O131" s="758">
        <v>100560</v>
      </c>
      <c r="P131" s="653">
        <v>1.8</v>
      </c>
      <c r="Q131" s="653">
        <v>13</v>
      </c>
      <c r="R131" s="653"/>
      <c r="S131" s="653">
        <v>7.1</v>
      </c>
      <c r="T131" s="653"/>
      <c r="U131" s="653"/>
      <c r="V131" s="653"/>
      <c r="W131" s="653"/>
      <c r="X131" s="653"/>
      <c r="Y131" s="653"/>
      <c r="Z131" s="653"/>
      <c r="AA131" s="653"/>
      <c r="AB131" s="653"/>
      <c r="AC131" s="653"/>
      <c r="AD131" s="653"/>
      <c r="AE131" s="653"/>
      <c r="AF131" s="653"/>
      <c r="AG131" s="653"/>
      <c r="AH131" s="653"/>
      <c r="AI131" s="653"/>
      <c r="AJ131" s="653"/>
      <c r="AK131" s="653"/>
      <c r="AL131" s="653"/>
      <c r="AM131" s="653"/>
      <c r="AN131" s="653"/>
      <c r="AO131" s="653"/>
      <c r="AP131" s="655"/>
      <c r="AQ131" s="675" t="s">
        <v>1862</v>
      </c>
      <c r="AR131" s="655"/>
      <c r="AS131" s="676" t="s">
        <v>1863</v>
      </c>
      <c r="AT131" s="656"/>
      <c r="AU131" s="656"/>
      <c r="AV131" s="656"/>
      <c r="AW131" s="41" t="s">
        <v>215</v>
      </c>
      <c r="AX131" s="679" t="s">
        <v>216</v>
      </c>
      <c r="AY131" s="679" t="s">
        <v>217</v>
      </c>
      <c r="AZ131" s="679" t="s">
        <v>218</v>
      </c>
      <c r="BA131" s="713" t="s">
        <v>12</v>
      </c>
      <c r="BB131" s="756" t="s">
        <v>1520</v>
      </c>
      <c r="BC131" s="756" t="s">
        <v>1521</v>
      </c>
      <c r="BD131" s="756" t="s">
        <v>1522</v>
      </c>
      <c r="BE131" s="32" t="s">
        <v>2263</v>
      </c>
      <c r="BF131" s="681" t="s">
        <v>2270</v>
      </c>
      <c r="BG131" s="681" t="s">
        <v>2271</v>
      </c>
      <c r="BH131" s="681" t="s">
        <v>92</v>
      </c>
      <c r="BI131" s="19"/>
      <c r="BJ131" s="19"/>
      <c r="BK131" s="19"/>
      <c r="BL131" s="19"/>
      <c r="BM131" s="749" t="s">
        <v>323</v>
      </c>
      <c r="BN131" s="752" t="s">
        <v>324</v>
      </c>
      <c r="BO131" s="752" t="s">
        <v>323</v>
      </c>
      <c r="BP131" s="752" t="s">
        <v>325</v>
      </c>
      <c r="BQ131" s="759" t="s">
        <v>2171</v>
      </c>
      <c r="BR131" s="700" t="s">
        <v>2172</v>
      </c>
      <c r="BS131" s="124" t="s">
        <v>2173</v>
      </c>
      <c r="BT131" s="124" t="s">
        <v>2174</v>
      </c>
      <c r="BU131" s="734"/>
      <c r="BV131" s="734"/>
      <c r="BW131" s="734"/>
      <c r="BX131" s="734"/>
      <c r="BY131" s="760"/>
      <c r="BZ131" s="760"/>
      <c r="CA131" s="760"/>
      <c r="CB131" s="760"/>
      <c r="CC131" s="731"/>
      <c r="CD131" s="732"/>
      <c r="CE131" s="732"/>
      <c r="CF131" s="732"/>
      <c r="CG131" s="731"/>
      <c r="CH131" s="731"/>
      <c r="CI131" s="731"/>
      <c r="CJ131" s="731"/>
      <c r="CK131" s="748"/>
      <c r="CL131" s="748"/>
      <c r="CM131" s="748"/>
      <c r="CN131" s="748"/>
      <c r="CO131" s="755"/>
      <c r="CP131" s="755"/>
      <c r="CQ131" s="755"/>
      <c r="CR131" s="755"/>
      <c r="CS131" s="755"/>
      <c r="CT131" s="731"/>
      <c r="CU131" s="731"/>
      <c r="CV131" s="731"/>
      <c r="CW131" s="731"/>
      <c r="CX131" s="567"/>
      <c r="CY131" s="567"/>
      <c r="CZ131" s="567"/>
      <c r="DA131" s="567"/>
      <c r="DB131" s="567"/>
      <c r="DC131" s="664"/>
      <c r="DE131" s="544"/>
      <c r="DF131" s="544"/>
      <c r="DG131" s="544"/>
      <c r="DH131" s="544"/>
      <c r="DI131" s="544"/>
      <c r="DJ131" s="544"/>
      <c r="DK131" s="544"/>
      <c r="DL131" s="544"/>
      <c r="DM131" s="544"/>
      <c r="DN131" s="544"/>
      <c r="DO131" s="544"/>
      <c r="DP131" s="544"/>
    </row>
    <row r="132" spans="1:120">
      <c r="A132" s="665">
        <v>129</v>
      </c>
      <c r="B132" s="665"/>
      <c r="C132" s="670" t="s">
        <v>2290</v>
      </c>
      <c r="D132" s="692">
        <v>7019</v>
      </c>
      <c r="E132" s="43" t="s">
        <v>2263</v>
      </c>
      <c r="F132" s="692" t="s">
        <v>2292</v>
      </c>
      <c r="G132" s="692" t="s">
        <v>2291</v>
      </c>
      <c r="H132" s="692" t="s">
        <v>2294</v>
      </c>
      <c r="I132" s="692" t="s">
        <v>2293</v>
      </c>
      <c r="J132" s="670" t="s">
        <v>2268</v>
      </c>
      <c r="K132" s="670"/>
      <c r="L132" s="670" t="s">
        <v>2269</v>
      </c>
      <c r="M132" s="670"/>
      <c r="N132" s="670"/>
      <c r="O132" s="758">
        <v>100561</v>
      </c>
      <c r="P132" s="653">
        <v>1.8</v>
      </c>
      <c r="Q132" s="653">
        <v>13</v>
      </c>
      <c r="R132" s="653"/>
      <c r="S132" s="653">
        <v>8.1</v>
      </c>
      <c r="T132" s="653"/>
      <c r="U132" s="653"/>
      <c r="V132" s="653"/>
      <c r="W132" s="653"/>
      <c r="X132" s="653"/>
      <c r="Y132" s="653"/>
      <c r="Z132" s="653"/>
      <c r="AA132" s="653"/>
      <c r="AB132" s="653"/>
      <c r="AC132" s="653"/>
      <c r="AD132" s="653"/>
      <c r="AE132" s="653"/>
      <c r="AF132" s="653"/>
      <c r="AG132" s="653"/>
      <c r="AH132" s="653"/>
      <c r="AI132" s="653"/>
      <c r="AJ132" s="653"/>
      <c r="AK132" s="653"/>
      <c r="AL132" s="653"/>
      <c r="AM132" s="653"/>
      <c r="AN132" s="653"/>
      <c r="AO132" s="653"/>
      <c r="AP132" s="655"/>
      <c r="AQ132" s="675" t="s">
        <v>1862</v>
      </c>
      <c r="AR132" s="655"/>
      <c r="AS132" s="676" t="s">
        <v>1863</v>
      </c>
      <c r="AT132" s="656"/>
      <c r="AU132" s="656"/>
      <c r="AV132" s="656"/>
      <c r="AW132" s="41" t="s">
        <v>215</v>
      </c>
      <c r="AX132" s="679" t="s">
        <v>216</v>
      </c>
      <c r="AY132" s="679" t="s">
        <v>217</v>
      </c>
      <c r="AZ132" s="679" t="s">
        <v>218</v>
      </c>
      <c r="BA132" s="713" t="s">
        <v>12</v>
      </c>
      <c r="BB132" s="756" t="s">
        <v>1520</v>
      </c>
      <c r="BC132" s="756" t="s">
        <v>1521</v>
      </c>
      <c r="BD132" s="756" t="s">
        <v>1522</v>
      </c>
      <c r="BE132" s="32" t="s">
        <v>2263</v>
      </c>
      <c r="BF132" s="681" t="s">
        <v>2270</v>
      </c>
      <c r="BG132" s="681" t="s">
        <v>2271</v>
      </c>
      <c r="BH132" s="681" t="s">
        <v>92</v>
      </c>
      <c r="BI132" s="19"/>
      <c r="BJ132" s="19"/>
      <c r="BK132" s="19"/>
      <c r="BL132" s="19"/>
      <c r="BM132" s="749" t="s">
        <v>323</v>
      </c>
      <c r="BN132" s="752" t="s">
        <v>324</v>
      </c>
      <c r="BO132" s="752" t="s">
        <v>323</v>
      </c>
      <c r="BP132" s="752" t="s">
        <v>325</v>
      </c>
      <c r="BQ132" s="759" t="s">
        <v>2171</v>
      </c>
      <c r="BR132" s="700" t="s">
        <v>2172</v>
      </c>
      <c r="BS132" s="124" t="s">
        <v>2173</v>
      </c>
      <c r="BT132" s="124" t="s">
        <v>2174</v>
      </c>
      <c r="BU132" s="734"/>
      <c r="BV132" s="734"/>
      <c r="BW132" s="734"/>
      <c r="BX132" s="734"/>
      <c r="BY132" s="760"/>
      <c r="BZ132" s="760"/>
      <c r="CA132" s="760"/>
      <c r="CB132" s="760"/>
      <c r="CC132" s="731"/>
      <c r="CD132" s="732"/>
      <c r="CE132" s="732"/>
      <c r="CF132" s="732"/>
      <c r="CG132" s="731"/>
      <c r="CH132" s="731"/>
      <c r="CI132" s="731"/>
      <c r="CJ132" s="731"/>
      <c r="CK132" s="748"/>
      <c r="CL132" s="748"/>
      <c r="CM132" s="748"/>
      <c r="CN132" s="748"/>
      <c r="CO132" s="755"/>
      <c r="CP132" s="755"/>
      <c r="CQ132" s="755"/>
      <c r="CR132" s="755"/>
      <c r="CS132" s="755"/>
      <c r="CT132" s="731"/>
      <c r="CU132" s="731"/>
      <c r="CV132" s="731"/>
      <c r="CW132" s="731"/>
      <c r="CX132" s="567"/>
      <c r="CY132" s="567"/>
      <c r="CZ132" s="567"/>
      <c r="DA132" s="567"/>
      <c r="DB132" s="567"/>
      <c r="DC132" s="664"/>
      <c r="DE132" s="544"/>
      <c r="DF132" s="544"/>
      <c r="DG132" s="544"/>
      <c r="DH132" s="544"/>
      <c r="DI132" s="544"/>
      <c r="DJ132" s="544"/>
      <c r="DK132" s="544"/>
      <c r="DL132" s="544"/>
      <c r="DM132" s="544"/>
      <c r="DN132" s="544"/>
      <c r="DO132" s="544"/>
      <c r="DP132" s="544"/>
    </row>
    <row r="133" spans="1:120">
      <c r="A133" s="665">
        <v>130</v>
      </c>
      <c r="B133" s="665"/>
      <c r="C133" s="670" t="s">
        <v>2295</v>
      </c>
      <c r="D133" s="692">
        <v>7019</v>
      </c>
      <c r="E133" s="43" t="s">
        <v>2263</v>
      </c>
      <c r="F133" s="692" t="s">
        <v>2297</v>
      </c>
      <c r="G133" s="692" t="s">
        <v>2296</v>
      </c>
      <c r="H133" s="692" t="s">
        <v>2299</v>
      </c>
      <c r="I133" s="692" t="s">
        <v>2298</v>
      </c>
      <c r="J133" s="670" t="s">
        <v>2268</v>
      </c>
      <c r="K133" s="670"/>
      <c r="L133" s="670" t="s">
        <v>2269</v>
      </c>
      <c r="M133" s="670"/>
      <c r="N133" s="670"/>
      <c r="O133" s="758">
        <v>100562</v>
      </c>
      <c r="P133" s="653">
        <v>2.2000000000000002</v>
      </c>
      <c r="Q133" s="653">
        <v>16</v>
      </c>
      <c r="R133" s="653"/>
      <c r="S133" s="653">
        <v>9.1</v>
      </c>
      <c r="T133" s="653"/>
      <c r="U133" s="653"/>
      <c r="V133" s="653"/>
      <c r="W133" s="653"/>
      <c r="X133" s="653"/>
      <c r="Y133" s="653"/>
      <c r="Z133" s="653"/>
      <c r="AA133" s="653"/>
      <c r="AB133" s="653"/>
      <c r="AC133" s="653"/>
      <c r="AD133" s="653"/>
      <c r="AE133" s="653"/>
      <c r="AF133" s="653"/>
      <c r="AG133" s="653"/>
      <c r="AH133" s="653"/>
      <c r="AI133" s="653"/>
      <c r="AJ133" s="653"/>
      <c r="AK133" s="653"/>
      <c r="AL133" s="653"/>
      <c r="AM133" s="653"/>
      <c r="AN133" s="653"/>
      <c r="AO133" s="653"/>
      <c r="AP133" s="655"/>
      <c r="AQ133" s="675" t="s">
        <v>1862</v>
      </c>
      <c r="AR133" s="655"/>
      <c r="AS133" s="676" t="s">
        <v>1863</v>
      </c>
      <c r="AT133" s="656"/>
      <c r="AU133" s="656"/>
      <c r="AV133" s="656"/>
      <c r="AW133" s="41" t="s">
        <v>215</v>
      </c>
      <c r="AX133" s="679" t="s">
        <v>216</v>
      </c>
      <c r="AY133" s="679" t="s">
        <v>217</v>
      </c>
      <c r="AZ133" s="679" t="s">
        <v>218</v>
      </c>
      <c r="BA133" s="713" t="s">
        <v>12</v>
      </c>
      <c r="BB133" s="756" t="s">
        <v>1520</v>
      </c>
      <c r="BC133" s="756" t="s">
        <v>1521</v>
      </c>
      <c r="BD133" s="756" t="s">
        <v>1522</v>
      </c>
      <c r="BE133" s="32" t="s">
        <v>2263</v>
      </c>
      <c r="BF133" s="681" t="s">
        <v>2270</v>
      </c>
      <c r="BG133" s="681" t="s">
        <v>2271</v>
      </c>
      <c r="BH133" s="681" t="s">
        <v>92</v>
      </c>
      <c r="BI133" s="19"/>
      <c r="BJ133" s="19"/>
      <c r="BK133" s="19"/>
      <c r="BL133" s="19"/>
      <c r="BM133" s="749" t="s">
        <v>323</v>
      </c>
      <c r="BN133" s="752" t="s">
        <v>324</v>
      </c>
      <c r="BO133" s="752" t="s">
        <v>323</v>
      </c>
      <c r="BP133" s="752" t="s">
        <v>325</v>
      </c>
      <c r="BQ133" s="759" t="s">
        <v>2171</v>
      </c>
      <c r="BR133" s="700" t="s">
        <v>2172</v>
      </c>
      <c r="BS133" s="124" t="s">
        <v>2173</v>
      </c>
      <c r="BT133" s="124" t="s">
        <v>2174</v>
      </c>
      <c r="BU133" s="734"/>
      <c r="BV133" s="734"/>
      <c r="BW133" s="734"/>
      <c r="BX133" s="734"/>
      <c r="BY133" s="760"/>
      <c r="BZ133" s="760"/>
      <c r="CA133" s="760"/>
      <c r="CB133" s="760"/>
      <c r="CC133" s="731"/>
      <c r="CD133" s="732"/>
      <c r="CE133" s="732"/>
      <c r="CF133" s="732"/>
      <c r="CG133" s="731"/>
      <c r="CH133" s="731"/>
      <c r="CI133" s="731"/>
      <c r="CJ133" s="731"/>
      <c r="CK133" s="748"/>
      <c r="CL133" s="748"/>
      <c r="CM133" s="748"/>
      <c r="CN133" s="748"/>
      <c r="CO133" s="755"/>
      <c r="CP133" s="755"/>
      <c r="CQ133" s="755"/>
      <c r="CR133" s="755"/>
      <c r="CS133" s="755"/>
      <c r="CT133" s="731"/>
      <c r="CU133" s="731"/>
      <c r="CV133" s="731"/>
      <c r="CW133" s="731"/>
      <c r="CX133" s="567"/>
      <c r="CY133" s="567"/>
      <c r="CZ133" s="567"/>
      <c r="DA133" s="567"/>
      <c r="DB133" s="567"/>
      <c r="DC133" s="664"/>
      <c r="DE133" s="544"/>
      <c r="DF133" s="544"/>
      <c r="DG133" s="544"/>
      <c r="DH133" s="544"/>
      <c r="DI133" s="544"/>
      <c r="DJ133" s="544"/>
      <c r="DK133" s="544"/>
      <c r="DL133" s="544"/>
      <c r="DM133" s="544"/>
      <c r="DN133" s="544"/>
      <c r="DO133" s="544"/>
      <c r="DP133" s="544"/>
    </row>
    <row r="134" spans="1:120">
      <c r="A134" s="665">
        <v>131</v>
      </c>
      <c r="B134" s="665"/>
      <c r="C134" s="670" t="s">
        <v>2300</v>
      </c>
      <c r="D134" s="692">
        <v>7019</v>
      </c>
      <c r="E134" s="43" t="s">
        <v>2263</v>
      </c>
      <c r="F134" s="692" t="s">
        <v>2302</v>
      </c>
      <c r="G134" s="692" t="s">
        <v>2301</v>
      </c>
      <c r="H134" s="692" t="s">
        <v>2304</v>
      </c>
      <c r="I134" s="692" t="s">
        <v>2303</v>
      </c>
      <c r="J134" s="670" t="s">
        <v>2268</v>
      </c>
      <c r="K134" s="670"/>
      <c r="L134" s="670" t="s">
        <v>2269</v>
      </c>
      <c r="M134" s="670"/>
      <c r="N134" s="670"/>
      <c r="O134" s="758">
        <v>100563</v>
      </c>
      <c r="P134" s="653">
        <v>2.2000000000000002</v>
      </c>
      <c r="Q134" s="653">
        <v>16</v>
      </c>
      <c r="R134" s="653"/>
      <c r="S134" s="653">
        <v>10.1</v>
      </c>
      <c r="T134" s="653"/>
      <c r="U134" s="653"/>
      <c r="V134" s="653"/>
      <c r="W134" s="653"/>
      <c r="X134" s="653"/>
      <c r="Y134" s="653"/>
      <c r="Z134" s="653"/>
      <c r="AA134" s="653"/>
      <c r="AB134" s="653"/>
      <c r="AC134" s="653"/>
      <c r="AD134" s="653"/>
      <c r="AE134" s="653"/>
      <c r="AF134" s="653"/>
      <c r="AG134" s="653"/>
      <c r="AH134" s="653"/>
      <c r="AI134" s="653"/>
      <c r="AJ134" s="653"/>
      <c r="AK134" s="653"/>
      <c r="AL134" s="653"/>
      <c r="AM134" s="653"/>
      <c r="AN134" s="653"/>
      <c r="AO134" s="653"/>
      <c r="AP134" s="655"/>
      <c r="AQ134" s="675" t="s">
        <v>1862</v>
      </c>
      <c r="AR134" s="655"/>
      <c r="AS134" s="676" t="s">
        <v>1863</v>
      </c>
      <c r="AT134" s="656"/>
      <c r="AU134" s="656"/>
      <c r="AV134" s="656"/>
      <c r="AW134" s="41" t="s">
        <v>215</v>
      </c>
      <c r="AX134" s="679" t="s">
        <v>216</v>
      </c>
      <c r="AY134" s="679" t="s">
        <v>217</v>
      </c>
      <c r="AZ134" s="679" t="s">
        <v>218</v>
      </c>
      <c r="BA134" s="713" t="s">
        <v>12</v>
      </c>
      <c r="BB134" s="756" t="s">
        <v>1520</v>
      </c>
      <c r="BC134" s="756" t="s">
        <v>1521</v>
      </c>
      <c r="BD134" s="756" t="s">
        <v>1522</v>
      </c>
      <c r="BE134" s="32" t="s">
        <v>2263</v>
      </c>
      <c r="BF134" s="681" t="s">
        <v>2270</v>
      </c>
      <c r="BG134" s="681" t="s">
        <v>2271</v>
      </c>
      <c r="BH134" s="681" t="s">
        <v>92</v>
      </c>
      <c r="BI134" s="19"/>
      <c r="BJ134" s="19"/>
      <c r="BK134" s="19"/>
      <c r="BL134" s="19"/>
      <c r="BM134" s="749" t="s">
        <v>323</v>
      </c>
      <c r="BN134" s="752" t="s">
        <v>324</v>
      </c>
      <c r="BO134" s="752" t="s">
        <v>323</v>
      </c>
      <c r="BP134" s="752" t="s">
        <v>325</v>
      </c>
      <c r="BQ134" s="759" t="s">
        <v>2171</v>
      </c>
      <c r="BR134" s="700" t="s">
        <v>2172</v>
      </c>
      <c r="BS134" s="124" t="s">
        <v>2173</v>
      </c>
      <c r="BT134" s="124" t="s">
        <v>2174</v>
      </c>
      <c r="BU134" s="734"/>
      <c r="BV134" s="734"/>
      <c r="BW134" s="734"/>
      <c r="BX134" s="734"/>
      <c r="BY134" s="760"/>
      <c r="BZ134" s="760"/>
      <c r="CA134" s="760"/>
      <c r="CB134" s="760"/>
      <c r="CC134" s="731"/>
      <c r="CD134" s="732"/>
      <c r="CE134" s="732"/>
      <c r="CF134" s="732"/>
      <c r="CG134" s="731"/>
      <c r="CH134" s="731"/>
      <c r="CI134" s="731"/>
      <c r="CJ134" s="731"/>
      <c r="CK134" s="748"/>
      <c r="CL134" s="748"/>
      <c r="CM134" s="748"/>
      <c r="CN134" s="748"/>
      <c r="CO134" s="755"/>
      <c r="CP134" s="755"/>
      <c r="CQ134" s="755"/>
      <c r="CR134" s="755"/>
      <c r="CS134" s="755"/>
      <c r="CT134" s="731"/>
      <c r="CU134" s="731"/>
      <c r="CV134" s="731"/>
      <c r="CW134" s="731"/>
      <c r="CX134" s="567"/>
      <c r="CY134" s="567"/>
      <c r="CZ134" s="567"/>
      <c r="DA134" s="567"/>
      <c r="DB134" s="567"/>
      <c r="DC134" s="664"/>
      <c r="DE134" s="544"/>
      <c r="DF134" s="544"/>
      <c r="DG134" s="544"/>
      <c r="DH134" s="544"/>
      <c r="DI134" s="544"/>
      <c r="DJ134" s="544"/>
      <c r="DK134" s="544"/>
      <c r="DL134" s="544"/>
      <c r="DM134" s="544"/>
      <c r="DN134" s="544"/>
      <c r="DO134" s="544"/>
      <c r="DP134" s="544"/>
    </row>
    <row r="135" spans="1:120">
      <c r="A135" s="665">
        <v>132</v>
      </c>
      <c r="B135" s="71"/>
      <c r="C135" s="761" t="s">
        <v>2305</v>
      </c>
      <c r="D135" s="57">
        <v>7019</v>
      </c>
      <c r="E135" s="762" t="s">
        <v>2263</v>
      </c>
      <c r="F135" s="57" t="s">
        <v>2307</v>
      </c>
      <c r="G135" s="57" t="s">
        <v>2306</v>
      </c>
      <c r="H135" s="57" t="s">
        <v>2309</v>
      </c>
      <c r="I135" s="57" t="s">
        <v>2308</v>
      </c>
      <c r="J135" s="670" t="s">
        <v>2268</v>
      </c>
      <c r="K135" s="670"/>
      <c r="L135" s="670" t="s">
        <v>2269</v>
      </c>
      <c r="M135" s="670"/>
      <c r="N135" s="761"/>
      <c r="O135" s="763">
        <v>100564</v>
      </c>
      <c r="P135" s="764">
        <v>2.2000000000000002</v>
      </c>
      <c r="Q135" s="764">
        <v>16</v>
      </c>
      <c r="R135" s="764"/>
      <c r="S135" s="764">
        <v>11.1</v>
      </c>
      <c r="T135" s="764"/>
      <c r="U135" s="764"/>
      <c r="V135" s="764"/>
      <c r="W135" s="764"/>
      <c r="X135" s="764"/>
      <c r="Y135" s="764"/>
      <c r="Z135" s="764"/>
      <c r="AA135" s="764"/>
      <c r="AB135" s="764"/>
      <c r="AC135" s="764"/>
      <c r="AD135" s="764"/>
      <c r="AE135" s="764"/>
      <c r="AF135" s="764"/>
      <c r="AG135" s="764"/>
      <c r="AH135" s="764"/>
      <c r="AI135" s="764"/>
      <c r="AJ135" s="764"/>
      <c r="AK135" s="764"/>
      <c r="AL135" s="764"/>
      <c r="AM135" s="764"/>
      <c r="AN135" s="764"/>
      <c r="AO135" s="764"/>
      <c r="AP135" s="757"/>
      <c r="AQ135" s="675" t="s">
        <v>1862</v>
      </c>
      <c r="AR135" s="757"/>
      <c r="AS135" s="676" t="s">
        <v>1863</v>
      </c>
      <c r="AT135" s="353"/>
      <c r="AU135" s="353"/>
      <c r="AV135" s="353"/>
      <c r="AW135" s="41" t="s">
        <v>215</v>
      </c>
      <c r="AX135" s="679" t="s">
        <v>216</v>
      </c>
      <c r="AY135" s="679" t="s">
        <v>217</v>
      </c>
      <c r="AZ135" s="679" t="s">
        <v>218</v>
      </c>
      <c r="BA135" s="713" t="s">
        <v>12</v>
      </c>
      <c r="BB135" s="756" t="s">
        <v>1520</v>
      </c>
      <c r="BC135" s="756" t="s">
        <v>1521</v>
      </c>
      <c r="BD135" s="756" t="s">
        <v>1522</v>
      </c>
      <c r="BE135" s="765" t="s">
        <v>2263</v>
      </c>
      <c r="BF135" s="681" t="s">
        <v>2270</v>
      </c>
      <c r="BG135" s="681" t="s">
        <v>2271</v>
      </c>
      <c r="BH135" s="681" t="s">
        <v>92</v>
      </c>
      <c r="BI135" s="19"/>
      <c r="BJ135" s="19"/>
      <c r="BK135" s="19"/>
      <c r="BL135" s="19"/>
      <c r="BM135" s="721" t="s">
        <v>323</v>
      </c>
      <c r="BN135" s="752" t="s">
        <v>324</v>
      </c>
      <c r="BO135" s="752" t="s">
        <v>323</v>
      </c>
      <c r="BP135" s="752" t="s">
        <v>325</v>
      </c>
      <c r="BQ135" s="759" t="s">
        <v>2171</v>
      </c>
      <c r="BR135" s="700" t="s">
        <v>2172</v>
      </c>
      <c r="BS135" s="124" t="s">
        <v>2173</v>
      </c>
      <c r="BT135" s="124" t="s">
        <v>2174</v>
      </c>
      <c r="BU135" s="734"/>
      <c r="BV135" s="734"/>
      <c r="BW135" s="734"/>
      <c r="BX135" s="734"/>
      <c r="BY135" s="760"/>
      <c r="BZ135" s="760"/>
      <c r="CA135" s="760"/>
      <c r="CB135" s="760"/>
      <c r="CC135" s="766"/>
      <c r="CD135" s="767"/>
      <c r="CE135" s="767"/>
      <c r="CF135" s="767"/>
      <c r="CG135" s="766"/>
      <c r="CH135" s="766"/>
      <c r="CI135" s="766"/>
      <c r="CJ135" s="766"/>
      <c r="CK135" s="90"/>
      <c r="CL135" s="90"/>
      <c r="CM135" s="90"/>
      <c r="CN135" s="90"/>
      <c r="CO135" s="768"/>
      <c r="CP135" s="768"/>
      <c r="CQ135" s="768"/>
      <c r="CR135" s="768"/>
      <c r="CS135" s="768"/>
      <c r="CT135" s="766"/>
      <c r="CU135" s="766"/>
      <c r="CV135" s="766"/>
      <c r="CW135" s="766"/>
      <c r="CX135" s="519" t="s">
        <v>2272</v>
      </c>
      <c r="CY135" s="519" t="s">
        <v>2273</v>
      </c>
      <c r="CZ135" s="519"/>
      <c r="DA135" s="519" t="s">
        <v>2274</v>
      </c>
      <c r="DB135" s="519"/>
      <c r="DC135" s="769"/>
      <c r="DD135" s="88"/>
      <c r="DE135" s="88" t="s">
        <v>2310</v>
      </c>
      <c r="DF135" s="88" t="s">
        <v>2311</v>
      </c>
      <c r="DG135" s="88"/>
      <c r="DH135" s="88"/>
      <c r="DI135" s="88"/>
      <c r="DJ135" s="88"/>
      <c r="DK135" s="88"/>
      <c r="DL135" s="88"/>
      <c r="DM135" s="88"/>
      <c r="DN135" s="88"/>
      <c r="DO135" s="88"/>
      <c r="DP135" s="88"/>
    </row>
    <row r="136" spans="1:120">
      <c r="A136" s="665">
        <v>133</v>
      </c>
      <c r="B136" s="665"/>
      <c r="C136" s="670" t="s">
        <v>2312</v>
      </c>
      <c r="D136" s="692">
        <v>7019</v>
      </c>
      <c r="E136" s="43" t="s">
        <v>2263</v>
      </c>
      <c r="F136" s="692" t="s">
        <v>2314</v>
      </c>
      <c r="G136" s="692" t="s">
        <v>2313</v>
      </c>
      <c r="H136" s="692" t="s">
        <v>2316</v>
      </c>
      <c r="I136" s="692" t="s">
        <v>2315</v>
      </c>
      <c r="J136" s="670" t="s">
        <v>2268</v>
      </c>
      <c r="K136" s="670"/>
      <c r="L136" s="670" t="s">
        <v>2269</v>
      </c>
      <c r="M136" s="670"/>
      <c r="N136" s="670"/>
      <c r="O136" s="758">
        <v>100565</v>
      </c>
      <c r="P136" s="653">
        <v>2.2000000000000002</v>
      </c>
      <c r="Q136" s="653">
        <v>20</v>
      </c>
      <c r="R136" s="653"/>
      <c r="S136" s="653">
        <v>11.1</v>
      </c>
      <c r="T136" s="653"/>
      <c r="U136" s="653"/>
      <c r="V136" s="653"/>
      <c r="W136" s="653"/>
      <c r="X136" s="653"/>
      <c r="Y136" s="653"/>
      <c r="Z136" s="653"/>
      <c r="AA136" s="653"/>
      <c r="AB136" s="653"/>
      <c r="AC136" s="653"/>
      <c r="AD136" s="653"/>
      <c r="AE136" s="653"/>
      <c r="AF136" s="653"/>
      <c r="AG136" s="653"/>
      <c r="AH136" s="653"/>
      <c r="AI136" s="653"/>
      <c r="AJ136" s="653"/>
      <c r="AK136" s="653"/>
      <c r="AL136" s="653"/>
      <c r="AM136" s="653"/>
      <c r="AN136" s="653"/>
      <c r="AO136" s="653"/>
      <c r="AP136" s="655"/>
      <c r="AQ136" s="675" t="s">
        <v>1862</v>
      </c>
      <c r="AR136" s="655"/>
      <c r="AS136" s="676" t="s">
        <v>1863</v>
      </c>
      <c r="AT136" s="656"/>
      <c r="AU136" s="656"/>
      <c r="AV136" s="656"/>
      <c r="AW136" s="41" t="s">
        <v>215</v>
      </c>
      <c r="AX136" s="679" t="s">
        <v>216</v>
      </c>
      <c r="AY136" s="679" t="s">
        <v>217</v>
      </c>
      <c r="AZ136" s="679" t="s">
        <v>218</v>
      </c>
      <c r="BA136" s="713" t="s">
        <v>12</v>
      </c>
      <c r="BB136" s="756" t="s">
        <v>1520</v>
      </c>
      <c r="BC136" s="756" t="s">
        <v>1521</v>
      </c>
      <c r="BD136" s="756" t="s">
        <v>1522</v>
      </c>
      <c r="BE136" s="32" t="s">
        <v>2263</v>
      </c>
      <c r="BF136" s="681" t="s">
        <v>2270</v>
      </c>
      <c r="BG136" s="681" t="s">
        <v>2271</v>
      </c>
      <c r="BH136" s="681" t="s">
        <v>92</v>
      </c>
      <c r="BI136" s="19"/>
      <c r="BJ136" s="19"/>
      <c r="BK136" s="19"/>
      <c r="BL136" s="19"/>
      <c r="BM136" s="749" t="s">
        <v>323</v>
      </c>
      <c r="BN136" s="752" t="s">
        <v>324</v>
      </c>
      <c r="BO136" s="752" t="s">
        <v>323</v>
      </c>
      <c r="BP136" s="752" t="s">
        <v>325</v>
      </c>
      <c r="BQ136" s="759" t="s">
        <v>2171</v>
      </c>
      <c r="BR136" s="700" t="s">
        <v>2172</v>
      </c>
      <c r="BS136" s="124" t="s">
        <v>2173</v>
      </c>
      <c r="BT136" s="124" t="s">
        <v>2174</v>
      </c>
      <c r="BU136" s="734"/>
      <c r="BV136" s="734"/>
      <c r="BW136" s="734"/>
      <c r="BX136" s="734"/>
      <c r="BY136" s="760"/>
      <c r="BZ136" s="760"/>
      <c r="CA136" s="760"/>
      <c r="CB136" s="760"/>
      <c r="CC136" s="731"/>
      <c r="CD136" s="732"/>
      <c r="CE136" s="732"/>
      <c r="CF136" s="732"/>
      <c r="CG136" s="731"/>
      <c r="CH136" s="731"/>
      <c r="CI136" s="731"/>
      <c r="CJ136" s="731"/>
      <c r="CK136" s="748"/>
      <c r="CL136" s="748"/>
      <c r="CM136" s="748"/>
      <c r="CN136" s="748"/>
      <c r="CO136" s="755"/>
      <c r="CP136" s="755"/>
      <c r="CQ136" s="755"/>
      <c r="CR136" s="755"/>
      <c r="CS136" s="755"/>
      <c r="CT136" s="731"/>
      <c r="CU136" s="731"/>
      <c r="CV136" s="731"/>
      <c r="CW136" s="731"/>
      <c r="CX136" s="567" t="s">
        <v>2272</v>
      </c>
      <c r="CY136" s="567" t="s">
        <v>2273</v>
      </c>
      <c r="CZ136" s="567"/>
      <c r="DA136" s="567" t="s">
        <v>2274</v>
      </c>
      <c r="DB136" s="567"/>
      <c r="DC136" s="664"/>
      <c r="DD136" s="770"/>
      <c r="DE136" s="702"/>
      <c r="DF136" s="702"/>
      <c r="DG136" s="702"/>
      <c r="DH136" s="702"/>
      <c r="DI136" s="702"/>
      <c r="DJ136" s="702"/>
      <c r="DK136" s="544"/>
      <c r="DL136" s="702"/>
      <c r="DM136" s="702"/>
      <c r="DN136" s="702"/>
      <c r="DO136" s="702"/>
      <c r="DP136" s="702"/>
    </row>
    <row r="137" spans="1:120">
      <c r="A137" s="665">
        <v>134</v>
      </c>
      <c r="B137" s="665"/>
      <c r="C137" s="670" t="s">
        <v>2317</v>
      </c>
      <c r="D137" s="692">
        <v>7019</v>
      </c>
      <c r="E137" s="43" t="s">
        <v>2263</v>
      </c>
      <c r="F137" s="692" t="s">
        <v>2319</v>
      </c>
      <c r="G137" s="692" t="s">
        <v>2318</v>
      </c>
      <c r="H137" s="692" t="s">
        <v>2321</v>
      </c>
      <c r="I137" s="692" t="s">
        <v>2320</v>
      </c>
      <c r="J137" s="670" t="s">
        <v>2268</v>
      </c>
      <c r="K137" s="670"/>
      <c r="L137" s="670" t="s">
        <v>2269</v>
      </c>
      <c r="M137" s="670"/>
      <c r="N137" s="670"/>
      <c r="O137" s="758">
        <v>100566</v>
      </c>
      <c r="P137" s="653">
        <v>2.5</v>
      </c>
      <c r="Q137" s="653">
        <v>18</v>
      </c>
      <c r="R137" s="653"/>
      <c r="S137" s="653">
        <v>12.1</v>
      </c>
      <c r="T137" s="653"/>
      <c r="U137" s="653"/>
      <c r="V137" s="653"/>
      <c r="W137" s="653"/>
      <c r="X137" s="653"/>
      <c r="Y137" s="653"/>
      <c r="Z137" s="653"/>
      <c r="AA137" s="653"/>
      <c r="AB137" s="653"/>
      <c r="AC137" s="653"/>
      <c r="AD137" s="653"/>
      <c r="AE137" s="653"/>
      <c r="AF137" s="653"/>
      <c r="AG137" s="653"/>
      <c r="AH137" s="653"/>
      <c r="AI137" s="653"/>
      <c r="AJ137" s="653"/>
      <c r="AK137" s="653"/>
      <c r="AL137" s="653"/>
      <c r="AM137" s="653"/>
      <c r="AN137" s="653"/>
      <c r="AO137" s="653"/>
      <c r="AP137" s="655"/>
      <c r="AQ137" s="675" t="s">
        <v>1862</v>
      </c>
      <c r="AR137" s="655"/>
      <c r="AS137" s="676" t="s">
        <v>1863</v>
      </c>
      <c r="AT137" s="656"/>
      <c r="AU137" s="656"/>
      <c r="AV137" s="656"/>
      <c r="AW137" s="41" t="s">
        <v>215</v>
      </c>
      <c r="AX137" s="679" t="s">
        <v>216</v>
      </c>
      <c r="AY137" s="679" t="s">
        <v>217</v>
      </c>
      <c r="AZ137" s="679" t="s">
        <v>218</v>
      </c>
      <c r="BA137" s="713" t="s">
        <v>12</v>
      </c>
      <c r="BB137" s="756" t="s">
        <v>1520</v>
      </c>
      <c r="BC137" s="756" t="s">
        <v>1521</v>
      </c>
      <c r="BD137" s="756" t="s">
        <v>1522</v>
      </c>
      <c r="BE137" s="32" t="s">
        <v>2263</v>
      </c>
      <c r="BF137" s="681" t="s">
        <v>2270</v>
      </c>
      <c r="BG137" s="681" t="s">
        <v>2271</v>
      </c>
      <c r="BH137" s="681" t="s">
        <v>92</v>
      </c>
      <c r="BI137" s="19"/>
      <c r="BJ137" s="19"/>
      <c r="BK137" s="19"/>
      <c r="BL137" s="19"/>
      <c r="BM137" s="749" t="s">
        <v>323</v>
      </c>
      <c r="BN137" s="752" t="s">
        <v>324</v>
      </c>
      <c r="BO137" s="752" t="s">
        <v>323</v>
      </c>
      <c r="BP137" s="752" t="s">
        <v>325</v>
      </c>
      <c r="BQ137" s="759" t="s">
        <v>2171</v>
      </c>
      <c r="BR137" s="700" t="s">
        <v>2172</v>
      </c>
      <c r="BS137" s="124" t="s">
        <v>2173</v>
      </c>
      <c r="BT137" s="124" t="s">
        <v>2174</v>
      </c>
      <c r="BU137" s="49"/>
      <c r="BV137" s="49"/>
      <c r="BW137" s="49"/>
      <c r="BX137" s="49"/>
      <c r="BY137" s="49"/>
      <c r="BZ137" s="49"/>
      <c r="CA137" s="49"/>
      <c r="CB137" s="49"/>
      <c r="CC137" s="731"/>
      <c r="CD137" s="732"/>
      <c r="CE137" s="732"/>
      <c r="CF137" s="732"/>
      <c r="CG137" s="731"/>
      <c r="CH137" s="731"/>
      <c r="CI137" s="731"/>
      <c r="CJ137" s="731"/>
      <c r="CK137" s="748"/>
      <c r="CL137" s="748"/>
      <c r="CM137" s="748"/>
      <c r="CN137" s="748"/>
      <c r="CO137" s="755"/>
      <c r="CP137" s="755"/>
      <c r="CQ137" s="755"/>
      <c r="CR137" s="755"/>
      <c r="CS137" s="755"/>
      <c r="CT137" s="731"/>
      <c r="CU137" s="731"/>
      <c r="CV137" s="731"/>
      <c r="CW137" s="731"/>
      <c r="CX137" s="567" t="s">
        <v>2272</v>
      </c>
      <c r="CY137" s="567" t="s">
        <v>2273</v>
      </c>
      <c r="CZ137" s="567"/>
      <c r="DA137" s="567" t="s">
        <v>2274</v>
      </c>
      <c r="DB137" s="567"/>
      <c r="DC137" s="664"/>
      <c r="DD137" s="770"/>
      <c r="DE137" s="702"/>
      <c r="DF137" s="702"/>
      <c r="DG137" s="702"/>
      <c r="DH137" s="702"/>
      <c r="DI137" s="702"/>
      <c r="DJ137" s="702"/>
      <c r="DK137" s="544"/>
      <c r="DL137" s="702"/>
      <c r="DM137" s="702"/>
      <c r="DN137" s="702"/>
      <c r="DO137" s="702"/>
      <c r="DP137" s="702"/>
    </row>
    <row r="138" spans="1:120">
      <c r="A138" s="665">
        <v>135</v>
      </c>
      <c r="B138" s="665"/>
      <c r="C138" s="670" t="s">
        <v>2322</v>
      </c>
      <c r="D138" s="692">
        <v>7019</v>
      </c>
      <c r="E138" s="43" t="s">
        <v>2263</v>
      </c>
      <c r="F138" s="692" t="s">
        <v>2324</v>
      </c>
      <c r="G138" s="692" t="s">
        <v>2323</v>
      </c>
      <c r="H138" s="692" t="s">
        <v>2326</v>
      </c>
      <c r="I138" s="692" t="s">
        <v>2325</v>
      </c>
      <c r="J138" s="670" t="s">
        <v>2268</v>
      </c>
      <c r="K138" s="670"/>
      <c r="L138" s="670" t="s">
        <v>2269</v>
      </c>
      <c r="M138" s="670"/>
      <c r="N138" s="670"/>
      <c r="O138" s="758">
        <v>100567</v>
      </c>
      <c r="P138" s="653">
        <v>2.5</v>
      </c>
      <c r="Q138" s="653">
        <v>20</v>
      </c>
      <c r="R138" s="653"/>
      <c r="S138" s="653">
        <v>12.1</v>
      </c>
      <c r="T138" s="653"/>
      <c r="U138" s="653"/>
      <c r="V138" s="653"/>
      <c r="W138" s="653"/>
      <c r="X138" s="653"/>
      <c r="Y138" s="653"/>
      <c r="Z138" s="653"/>
      <c r="AA138" s="653"/>
      <c r="AB138" s="653"/>
      <c r="AC138" s="653"/>
      <c r="AD138" s="653"/>
      <c r="AE138" s="653"/>
      <c r="AF138" s="653"/>
      <c r="AG138" s="653"/>
      <c r="AH138" s="653"/>
      <c r="AI138" s="653"/>
      <c r="AJ138" s="653"/>
      <c r="AK138" s="653"/>
      <c r="AL138" s="653"/>
      <c r="AM138" s="653"/>
      <c r="AN138" s="653"/>
      <c r="AO138" s="653"/>
      <c r="AP138" s="655"/>
      <c r="AQ138" s="675" t="s">
        <v>1862</v>
      </c>
      <c r="AR138" s="655"/>
      <c r="AS138" s="676" t="s">
        <v>1863</v>
      </c>
      <c r="AT138" s="656"/>
      <c r="AU138" s="656"/>
      <c r="AV138" s="656"/>
      <c r="AW138" s="41" t="s">
        <v>215</v>
      </c>
      <c r="AX138" s="679" t="s">
        <v>216</v>
      </c>
      <c r="AY138" s="679" t="s">
        <v>217</v>
      </c>
      <c r="AZ138" s="679" t="s">
        <v>218</v>
      </c>
      <c r="BA138" s="713" t="s">
        <v>12</v>
      </c>
      <c r="BB138" s="756" t="s">
        <v>1520</v>
      </c>
      <c r="BC138" s="756" t="s">
        <v>1521</v>
      </c>
      <c r="BD138" s="756" t="s">
        <v>1522</v>
      </c>
      <c r="BE138" s="32" t="s">
        <v>2263</v>
      </c>
      <c r="BF138" s="681" t="s">
        <v>2270</v>
      </c>
      <c r="BG138" s="681" t="s">
        <v>2271</v>
      </c>
      <c r="BH138" s="681" t="s">
        <v>92</v>
      </c>
      <c r="BI138" s="19"/>
      <c r="BJ138" s="19"/>
      <c r="BK138" s="19"/>
      <c r="BL138" s="19"/>
      <c r="BM138" s="749" t="s">
        <v>323</v>
      </c>
      <c r="BN138" s="752" t="s">
        <v>324</v>
      </c>
      <c r="BO138" s="752" t="s">
        <v>323</v>
      </c>
      <c r="BP138" s="752" t="s">
        <v>325</v>
      </c>
      <c r="BQ138" s="759" t="s">
        <v>2171</v>
      </c>
      <c r="BR138" s="700" t="s">
        <v>2172</v>
      </c>
      <c r="BS138" s="124" t="s">
        <v>2173</v>
      </c>
      <c r="BT138" s="124" t="s">
        <v>2174</v>
      </c>
      <c r="BU138" s="49"/>
      <c r="BV138" s="49"/>
      <c r="BW138" s="49"/>
      <c r="BX138" s="49"/>
      <c r="BY138" s="49"/>
      <c r="BZ138" s="49"/>
      <c r="CA138" s="49"/>
      <c r="CB138" s="49"/>
      <c r="CC138" s="731"/>
      <c r="CD138" s="732"/>
      <c r="CE138" s="732"/>
      <c r="CF138" s="732"/>
      <c r="CG138" s="731"/>
      <c r="CH138" s="731"/>
      <c r="CI138" s="731"/>
      <c r="CJ138" s="731"/>
      <c r="CK138" s="748"/>
      <c r="CL138" s="748"/>
      <c r="CM138" s="748"/>
      <c r="CN138" s="748"/>
      <c r="CO138" s="755"/>
      <c r="CP138" s="755"/>
      <c r="CQ138" s="755"/>
      <c r="CR138" s="755"/>
      <c r="CS138" s="755"/>
      <c r="CT138" s="731"/>
      <c r="CU138" s="731"/>
      <c r="CV138" s="731"/>
      <c r="CW138" s="731"/>
      <c r="CX138" s="567"/>
      <c r="CY138" s="567"/>
      <c r="CZ138" s="567"/>
      <c r="DA138" s="567"/>
      <c r="DB138" s="567"/>
      <c r="DC138" s="664"/>
      <c r="DE138" s="544"/>
      <c r="DF138" s="544"/>
      <c r="DG138" s="544"/>
      <c r="DH138" s="544"/>
      <c r="DI138" s="746"/>
      <c r="DJ138" s="746"/>
      <c r="DK138" s="544"/>
      <c r="DL138" s="746"/>
      <c r="DM138" s="746"/>
      <c r="DN138" s="746"/>
      <c r="DO138" s="746"/>
      <c r="DP138" s="746"/>
    </row>
    <row r="139" spans="1:120">
      <c r="A139" s="665">
        <v>136</v>
      </c>
      <c r="B139" s="665"/>
      <c r="C139" s="670" t="s">
        <v>2327</v>
      </c>
      <c r="D139" s="692">
        <v>7019</v>
      </c>
      <c r="E139" s="43" t="s">
        <v>2263</v>
      </c>
      <c r="F139" s="692" t="s">
        <v>2329</v>
      </c>
      <c r="G139" s="692" t="s">
        <v>2328</v>
      </c>
      <c r="H139" s="692" t="s">
        <v>2331</v>
      </c>
      <c r="I139" s="692" t="s">
        <v>2330</v>
      </c>
      <c r="J139" s="670" t="s">
        <v>2268</v>
      </c>
      <c r="K139" s="670"/>
      <c r="L139" s="670" t="s">
        <v>2269</v>
      </c>
      <c r="M139" s="670"/>
      <c r="N139" s="670"/>
      <c r="O139" s="758">
        <v>100568</v>
      </c>
      <c r="P139" s="653">
        <v>2.8</v>
      </c>
      <c r="Q139" s="653">
        <v>20</v>
      </c>
      <c r="R139" s="653"/>
      <c r="S139" s="653">
        <v>13.2</v>
      </c>
      <c r="T139" s="653"/>
      <c r="U139" s="653"/>
      <c r="V139" s="653"/>
      <c r="W139" s="653"/>
      <c r="X139" s="653"/>
      <c r="Y139" s="653"/>
      <c r="Z139" s="653"/>
      <c r="AA139" s="653"/>
      <c r="AB139" s="653"/>
      <c r="AC139" s="653"/>
      <c r="AD139" s="653"/>
      <c r="AE139" s="653"/>
      <c r="AF139" s="653"/>
      <c r="AG139" s="653"/>
      <c r="AH139" s="653"/>
      <c r="AI139" s="653"/>
      <c r="AJ139" s="653"/>
      <c r="AK139" s="653"/>
      <c r="AL139" s="653"/>
      <c r="AM139" s="653"/>
      <c r="AN139" s="653"/>
      <c r="AO139" s="653"/>
      <c r="AP139" s="655"/>
      <c r="AQ139" s="675" t="s">
        <v>1862</v>
      </c>
      <c r="AR139" s="655"/>
      <c r="AS139" s="676" t="s">
        <v>1863</v>
      </c>
      <c r="AT139" s="656"/>
      <c r="AU139" s="656"/>
      <c r="AV139" s="656"/>
      <c r="AW139" s="41" t="s">
        <v>215</v>
      </c>
      <c r="AX139" s="679" t="s">
        <v>216</v>
      </c>
      <c r="AY139" s="679" t="s">
        <v>217</v>
      </c>
      <c r="AZ139" s="679" t="s">
        <v>218</v>
      </c>
      <c r="BA139" s="713" t="s">
        <v>12</v>
      </c>
      <c r="BB139" s="756" t="s">
        <v>1520</v>
      </c>
      <c r="BC139" s="756" t="s">
        <v>1521</v>
      </c>
      <c r="BD139" s="756" t="s">
        <v>1522</v>
      </c>
      <c r="BE139" s="32" t="s">
        <v>2263</v>
      </c>
      <c r="BF139" s="681" t="s">
        <v>2270</v>
      </c>
      <c r="BG139" s="681" t="s">
        <v>2271</v>
      </c>
      <c r="BH139" s="681" t="s">
        <v>92</v>
      </c>
      <c r="BI139" s="19"/>
      <c r="BJ139" s="19"/>
      <c r="BK139" s="19"/>
      <c r="BL139" s="19"/>
      <c r="BM139" s="749" t="s">
        <v>323</v>
      </c>
      <c r="BN139" s="752" t="s">
        <v>324</v>
      </c>
      <c r="BO139" s="752" t="s">
        <v>323</v>
      </c>
      <c r="BP139" s="752" t="s">
        <v>325</v>
      </c>
      <c r="BQ139" s="759" t="s">
        <v>2171</v>
      </c>
      <c r="BR139" s="700" t="s">
        <v>2172</v>
      </c>
      <c r="BS139" s="124" t="s">
        <v>2173</v>
      </c>
      <c r="BT139" s="124" t="s">
        <v>2174</v>
      </c>
      <c r="BU139" s="49"/>
      <c r="BV139" s="49"/>
      <c r="BW139" s="49"/>
      <c r="BX139" s="49"/>
      <c r="BY139" s="49"/>
      <c r="BZ139" s="49"/>
      <c r="CA139" s="49"/>
      <c r="CB139" s="49"/>
      <c r="CC139" s="731"/>
      <c r="CD139" s="732"/>
      <c r="CE139" s="732"/>
      <c r="CF139" s="732"/>
      <c r="CG139" s="731"/>
      <c r="CH139" s="731"/>
      <c r="CI139" s="731"/>
      <c r="CJ139" s="731"/>
      <c r="CK139" s="748"/>
      <c r="CL139" s="748"/>
      <c r="CM139" s="748"/>
      <c r="CN139" s="748"/>
      <c r="CO139" s="755"/>
      <c r="CP139" s="755"/>
      <c r="CQ139" s="755"/>
      <c r="CR139" s="755"/>
      <c r="CS139" s="755"/>
      <c r="CT139" s="731"/>
      <c r="CU139" s="731"/>
      <c r="CV139" s="731"/>
      <c r="CW139" s="731"/>
      <c r="CX139" s="567"/>
      <c r="CY139" s="567"/>
      <c r="CZ139" s="567"/>
      <c r="DA139" s="567"/>
      <c r="DB139" s="567"/>
      <c r="DC139" s="664"/>
      <c r="DE139" s="544"/>
      <c r="DF139" s="544"/>
      <c r="DG139" s="746"/>
      <c r="DH139" s="746"/>
      <c r="DI139" s="746"/>
      <c r="DJ139" s="746"/>
      <c r="DK139" s="544"/>
      <c r="DL139" s="746"/>
      <c r="DM139" s="746"/>
      <c r="DN139" s="746"/>
      <c r="DO139" s="746"/>
      <c r="DP139" s="746"/>
    </row>
    <row r="140" spans="1:120">
      <c r="A140" s="665">
        <v>137</v>
      </c>
      <c r="B140" s="665"/>
      <c r="C140" s="670" t="s">
        <v>2332</v>
      </c>
      <c r="D140" s="692">
        <v>7019</v>
      </c>
      <c r="E140" s="43" t="s">
        <v>2263</v>
      </c>
      <c r="F140" s="692" t="s">
        <v>2334</v>
      </c>
      <c r="G140" s="692" t="s">
        <v>2333</v>
      </c>
      <c r="H140" s="692" t="s">
        <v>2336</v>
      </c>
      <c r="I140" s="692" t="s">
        <v>2335</v>
      </c>
      <c r="J140" s="670" t="s">
        <v>2268</v>
      </c>
      <c r="K140" s="670"/>
      <c r="L140" s="670" t="s">
        <v>2269</v>
      </c>
      <c r="M140" s="670"/>
      <c r="N140" s="670"/>
      <c r="O140" s="758">
        <v>100569</v>
      </c>
      <c r="P140" s="653">
        <v>2.8</v>
      </c>
      <c r="Q140" s="653">
        <v>20</v>
      </c>
      <c r="R140" s="653"/>
      <c r="S140" s="653">
        <v>14.2</v>
      </c>
      <c r="T140" s="653"/>
      <c r="U140" s="653"/>
      <c r="V140" s="653"/>
      <c r="W140" s="653"/>
      <c r="X140" s="653"/>
      <c r="Y140" s="653"/>
      <c r="Z140" s="653"/>
      <c r="AA140" s="653"/>
      <c r="AB140" s="653"/>
      <c r="AC140" s="653"/>
      <c r="AD140" s="653"/>
      <c r="AE140" s="653"/>
      <c r="AF140" s="653"/>
      <c r="AG140" s="653"/>
      <c r="AH140" s="653"/>
      <c r="AI140" s="653"/>
      <c r="AJ140" s="653"/>
      <c r="AK140" s="653"/>
      <c r="AL140" s="653"/>
      <c r="AM140" s="653"/>
      <c r="AN140" s="653"/>
      <c r="AO140" s="653"/>
      <c r="AP140" s="655"/>
      <c r="AQ140" s="675" t="s">
        <v>1862</v>
      </c>
      <c r="AR140" s="655"/>
      <c r="AS140" s="676" t="s">
        <v>1863</v>
      </c>
      <c r="AT140" s="656"/>
      <c r="AU140" s="656"/>
      <c r="AV140" s="656"/>
      <c r="AW140" s="41" t="s">
        <v>215</v>
      </c>
      <c r="AX140" s="679" t="s">
        <v>216</v>
      </c>
      <c r="AY140" s="679" t="s">
        <v>217</v>
      </c>
      <c r="AZ140" s="679" t="s">
        <v>218</v>
      </c>
      <c r="BA140" s="713" t="s">
        <v>12</v>
      </c>
      <c r="BB140" s="756" t="s">
        <v>1520</v>
      </c>
      <c r="BC140" s="756" t="s">
        <v>1521</v>
      </c>
      <c r="BD140" s="756" t="s">
        <v>1522</v>
      </c>
      <c r="BE140" s="32" t="s">
        <v>2263</v>
      </c>
      <c r="BF140" s="681" t="s">
        <v>2270</v>
      </c>
      <c r="BG140" s="681" t="s">
        <v>2271</v>
      </c>
      <c r="BH140" s="681" t="s">
        <v>92</v>
      </c>
      <c r="BI140" s="19"/>
      <c r="BJ140" s="19"/>
      <c r="BK140" s="19"/>
      <c r="BL140" s="19"/>
      <c r="BM140" s="749" t="s">
        <v>323</v>
      </c>
      <c r="BN140" s="752" t="s">
        <v>324</v>
      </c>
      <c r="BO140" s="752" t="s">
        <v>323</v>
      </c>
      <c r="BP140" s="752" t="s">
        <v>325</v>
      </c>
      <c r="BQ140" s="759" t="s">
        <v>2171</v>
      </c>
      <c r="BR140" s="700" t="s">
        <v>2172</v>
      </c>
      <c r="BS140" s="124" t="s">
        <v>2173</v>
      </c>
      <c r="BT140" s="124" t="s">
        <v>2174</v>
      </c>
      <c r="BU140" s="49"/>
      <c r="BV140" s="49"/>
      <c r="BW140" s="49"/>
      <c r="BX140" s="49"/>
      <c r="BY140" s="49"/>
      <c r="BZ140" s="49"/>
      <c r="CA140" s="49"/>
      <c r="CB140" s="49"/>
      <c r="CC140" s="731"/>
      <c r="CD140" s="732"/>
      <c r="CE140" s="732"/>
      <c r="CF140" s="732"/>
      <c r="CG140" s="731"/>
      <c r="CH140" s="731"/>
      <c r="CI140" s="731"/>
      <c r="CJ140" s="731"/>
      <c r="CK140" s="748"/>
      <c r="CL140" s="748"/>
      <c r="CM140" s="748"/>
      <c r="CN140" s="748"/>
      <c r="CO140" s="755"/>
      <c r="CP140" s="755"/>
      <c r="CQ140" s="755"/>
      <c r="CR140" s="755"/>
      <c r="CS140" s="755"/>
      <c r="CT140" s="731"/>
      <c r="CU140" s="731"/>
      <c r="CV140" s="731"/>
      <c r="CW140" s="731"/>
      <c r="CX140" s="567"/>
      <c r="CY140" s="567"/>
      <c r="CZ140" s="567"/>
      <c r="DA140" s="567"/>
      <c r="DB140" s="567"/>
      <c r="DC140" s="664"/>
      <c r="DE140" s="746"/>
      <c r="DF140" s="544"/>
      <c r="DG140" s="544"/>
      <c r="DH140" s="544"/>
      <c r="DI140" s="544"/>
      <c r="DJ140" s="544"/>
      <c r="DK140" s="544"/>
      <c r="DL140" s="544"/>
      <c r="DM140" s="746"/>
      <c r="DN140" s="746"/>
      <c r="DO140" s="746"/>
      <c r="DP140" s="746"/>
    </row>
    <row r="141" spans="1:120">
      <c r="A141" s="665">
        <v>138</v>
      </c>
      <c r="B141" s="665"/>
      <c r="C141" s="670" t="s">
        <v>2337</v>
      </c>
      <c r="D141" s="692">
        <v>7019</v>
      </c>
      <c r="E141" s="43" t="s">
        <v>2263</v>
      </c>
      <c r="F141" s="692" t="s">
        <v>2339</v>
      </c>
      <c r="G141" s="692" t="s">
        <v>2338</v>
      </c>
      <c r="H141" s="692" t="s">
        <v>2341</v>
      </c>
      <c r="I141" s="692" t="s">
        <v>2340</v>
      </c>
      <c r="J141" s="670" t="s">
        <v>2268</v>
      </c>
      <c r="K141" s="670"/>
      <c r="L141" s="670" t="s">
        <v>2269</v>
      </c>
      <c r="M141" s="670"/>
      <c r="N141" s="670"/>
      <c r="O141" s="758">
        <v>100570</v>
      </c>
      <c r="P141" s="653">
        <v>3</v>
      </c>
      <c r="Q141" s="653">
        <v>23</v>
      </c>
      <c r="R141" s="653"/>
      <c r="S141" s="653">
        <v>14.2</v>
      </c>
      <c r="T141" s="653"/>
      <c r="U141" s="653"/>
      <c r="V141" s="653"/>
      <c r="W141" s="653"/>
      <c r="X141" s="653"/>
      <c r="Y141" s="653"/>
      <c r="Z141" s="653"/>
      <c r="AA141" s="653"/>
      <c r="AB141" s="653"/>
      <c r="AC141" s="653"/>
      <c r="AD141" s="653"/>
      <c r="AE141" s="653"/>
      <c r="AF141" s="653"/>
      <c r="AG141" s="653"/>
      <c r="AH141" s="653"/>
      <c r="AI141" s="653"/>
      <c r="AJ141" s="653"/>
      <c r="AK141" s="653"/>
      <c r="AL141" s="653"/>
      <c r="AM141" s="653"/>
      <c r="AN141" s="653"/>
      <c r="AO141" s="653"/>
      <c r="AP141" s="655"/>
      <c r="AQ141" s="675" t="s">
        <v>1862</v>
      </c>
      <c r="AR141" s="655"/>
      <c r="AS141" s="676" t="s">
        <v>1863</v>
      </c>
      <c r="AT141" s="656"/>
      <c r="AU141" s="656"/>
      <c r="AV141" s="656"/>
      <c r="AW141" s="41" t="s">
        <v>215</v>
      </c>
      <c r="AX141" s="679" t="s">
        <v>216</v>
      </c>
      <c r="AY141" s="679" t="s">
        <v>217</v>
      </c>
      <c r="AZ141" s="679" t="s">
        <v>218</v>
      </c>
      <c r="BA141" s="713" t="s">
        <v>12</v>
      </c>
      <c r="BB141" s="756" t="s">
        <v>1520</v>
      </c>
      <c r="BC141" s="756" t="s">
        <v>1521</v>
      </c>
      <c r="BD141" s="756" t="s">
        <v>1522</v>
      </c>
      <c r="BE141" s="32" t="s">
        <v>2263</v>
      </c>
      <c r="BF141" s="681" t="s">
        <v>2270</v>
      </c>
      <c r="BG141" s="681" t="s">
        <v>2271</v>
      </c>
      <c r="BH141" s="681" t="s">
        <v>92</v>
      </c>
      <c r="BI141" s="19"/>
      <c r="BJ141" s="19"/>
      <c r="BK141" s="19"/>
      <c r="BL141" s="19"/>
      <c r="BM141" s="749" t="s">
        <v>323</v>
      </c>
      <c r="BN141" s="752" t="s">
        <v>324</v>
      </c>
      <c r="BO141" s="752" t="s">
        <v>323</v>
      </c>
      <c r="BP141" s="752" t="s">
        <v>325</v>
      </c>
      <c r="BQ141" s="759" t="s">
        <v>2171</v>
      </c>
      <c r="BR141" s="700" t="s">
        <v>2172</v>
      </c>
      <c r="BS141" s="124" t="s">
        <v>2173</v>
      </c>
      <c r="BT141" s="124" t="s">
        <v>2174</v>
      </c>
      <c r="BU141" s="49"/>
      <c r="BV141" s="49"/>
      <c r="BW141" s="49"/>
      <c r="BX141" s="49"/>
      <c r="BY141" s="49"/>
      <c r="BZ141" s="49"/>
      <c r="CA141" s="49"/>
      <c r="CB141" s="49"/>
      <c r="CC141" s="731"/>
      <c r="CD141" s="732"/>
      <c r="CE141" s="732"/>
      <c r="CF141" s="732"/>
      <c r="CG141" s="731"/>
      <c r="CH141" s="731"/>
      <c r="CI141" s="731"/>
      <c r="CJ141" s="731"/>
      <c r="CK141" s="748"/>
      <c r="CL141" s="748"/>
      <c r="CM141" s="748"/>
      <c r="CN141" s="748"/>
      <c r="CO141" s="755"/>
      <c r="CP141" s="755"/>
      <c r="CQ141" s="755"/>
      <c r="CR141" s="755"/>
      <c r="CS141" s="755"/>
      <c r="CT141" s="731"/>
      <c r="CU141" s="731"/>
      <c r="CV141" s="731"/>
      <c r="CW141" s="731"/>
      <c r="CX141" s="567"/>
      <c r="CY141" s="567"/>
      <c r="CZ141" s="567"/>
      <c r="DA141" s="567"/>
      <c r="DB141" s="567"/>
      <c r="DC141" s="664"/>
      <c r="DE141" s="746"/>
      <c r="DF141" s="544"/>
      <c r="DG141" s="544"/>
      <c r="DH141" s="746"/>
      <c r="DI141" s="746"/>
      <c r="DJ141" s="746"/>
      <c r="DK141" s="544"/>
      <c r="DL141" s="746"/>
      <c r="DM141" s="746"/>
      <c r="DN141" s="746"/>
      <c r="DO141" s="746"/>
      <c r="DP141" s="746"/>
    </row>
    <row r="142" spans="1:120">
      <c r="A142" s="665">
        <v>139</v>
      </c>
      <c r="B142" s="665"/>
      <c r="C142" s="670" t="s">
        <v>2342</v>
      </c>
      <c r="D142" s="692">
        <v>7019</v>
      </c>
      <c r="E142" s="43" t="s">
        <v>2263</v>
      </c>
      <c r="F142" s="692" t="s">
        <v>2344</v>
      </c>
      <c r="G142" s="692" t="s">
        <v>2343</v>
      </c>
      <c r="H142" s="692" t="s">
        <v>2346</v>
      </c>
      <c r="I142" s="692" t="s">
        <v>2345</v>
      </c>
      <c r="J142" s="670" t="s">
        <v>2268</v>
      </c>
      <c r="K142" s="670"/>
      <c r="L142" s="670" t="s">
        <v>2269</v>
      </c>
      <c r="M142" s="670"/>
      <c r="N142" s="670"/>
      <c r="O142" s="758">
        <v>100571</v>
      </c>
      <c r="P142" s="653">
        <v>3</v>
      </c>
      <c r="Q142" s="653">
        <v>23</v>
      </c>
      <c r="R142" s="653"/>
      <c r="S142" s="653">
        <v>16.2</v>
      </c>
      <c r="T142" s="653"/>
      <c r="U142" s="653"/>
      <c r="V142" s="653"/>
      <c r="W142" s="653"/>
      <c r="X142" s="653"/>
      <c r="Y142" s="653"/>
      <c r="Z142" s="653"/>
      <c r="AA142" s="653"/>
      <c r="AB142" s="653"/>
      <c r="AC142" s="653"/>
      <c r="AD142" s="653"/>
      <c r="AE142" s="653"/>
      <c r="AF142" s="653"/>
      <c r="AG142" s="653"/>
      <c r="AH142" s="653"/>
      <c r="AI142" s="653"/>
      <c r="AJ142" s="653"/>
      <c r="AK142" s="653"/>
      <c r="AL142" s="653"/>
      <c r="AM142" s="653"/>
      <c r="AN142" s="653"/>
      <c r="AO142" s="653"/>
      <c r="AP142" s="655"/>
      <c r="AQ142" s="675" t="s">
        <v>1862</v>
      </c>
      <c r="AR142" s="655"/>
      <c r="AS142" s="676" t="s">
        <v>1863</v>
      </c>
      <c r="AT142" s="656"/>
      <c r="AU142" s="656"/>
      <c r="AV142" s="656"/>
      <c r="AW142" s="41" t="s">
        <v>215</v>
      </c>
      <c r="AX142" s="679" t="s">
        <v>216</v>
      </c>
      <c r="AY142" s="679" t="s">
        <v>217</v>
      </c>
      <c r="AZ142" s="679" t="s">
        <v>218</v>
      </c>
      <c r="BA142" s="713" t="s">
        <v>12</v>
      </c>
      <c r="BB142" s="756" t="s">
        <v>1520</v>
      </c>
      <c r="BC142" s="756" t="s">
        <v>1521</v>
      </c>
      <c r="BD142" s="756" t="s">
        <v>1522</v>
      </c>
      <c r="BE142" s="32" t="s">
        <v>2263</v>
      </c>
      <c r="BF142" s="681" t="s">
        <v>2270</v>
      </c>
      <c r="BG142" s="681" t="s">
        <v>2271</v>
      </c>
      <c r="BH142" s="681" t="s">
        <v>92</v>
      </c>
      <c r="BI142" s="19"/>
      <c r="BJ142" s="19"/>
      <c r="BK142" s="19"/>
      <c r="BL142" s="19"/>
      <c r="BM142" s="749" t="s">
        <v>323</v>
      </c>
      <c r="BN142" s="752" t="s">
        <v>324</v>
      </c>
      <c r="BO142" s="752" t="s">
        <v>323</v>
      </c>
      <c r="BP142" s="752" t="s">
        <v>325</v>
      </c>
      <c r="BQ142" s="759" t="s">
        <v>2171</v>
      </c>
      <c r="BR142" s="700" t="s">
        <v>2172</v>
      </c>
      <c r="BS142" s="124" t="s">
        <v>2173</v>
      </c>
      <c r="BT142" s="124" t="s">
        <v>2174</v>
      </c>
      <c r="BU142" s="49"/>
      <c r="BV142" s="49"/>
      <c r="BW142" s="49"/>
      <c r="BX142" s="49"/>
      <c r="BY142" s="49"/>
      <c r="BZ142" s="49"/>
      <c r="CA142" s="49"/>
      <c r="CB142" s="49"/>
      <c r="CC142" s="731"/>
      <c r="CD142" s="732"/>
      <c r="CE142" s="732"/>
      <c r="CF142" s="732"/>
      <c r="CG142" s="731"/>
      <c r="CH142" s="731"/>
      <c r="CI142" s="731"/>
      <c r="CJ142" s="731"/>
      <c r="CK142" s="748"/>
      <c r="CL142" s="748"/>
      <c r="CM142" s="748"/>
      <c r="CN142" s="748"/>
      <c r="CO142" s="755"/>
      <c r="CP142" s="755"/>
      <c r="CQ142" s="755"/>
      <c r="CR142" s="755"/>
      <c r="CS142" s="755"/>
      <c r="CT142" s="731"/>
      <c r="CU142" s="731"/>
      <c r="CV142" s="731"/>
      <c r="CW142" s="731"/>
      <c r="CX142" s="567" t="s">
        <v>2272</v>
      </c>
      <c r="CY142" s="567" t="s">
        <v>2273</v>
      </c>
      <c r="CZ142" s="567"/>
      <c r="DA142" s="567" t="s">
        <v>2274</v>
      </c>
      <c r="DB142" s="567"/>
      <c r="DC142" s="664"/>
      <c r="DE142" s="746"/>
      <c r="DF142" s="746"/>
      <c r="DG142" s="746"/>
      <c r="DH142" s="746"/>
      <c r="DI142" s="746"/>
      <c r="DJ142" s="746"/>
      <c r="DK142" s="544"/>
      <c r="DL142" s="746"/>
      <c r="DM142" s="746"/>
      <c r="DN142" s="746"/>
      <c r="DO142" s="746"/>
      <c r="DP142" s="746"/>
    </row>
    <row r="143" spans="1:120">
      <c r="A143" s="665">
        <v>140</v>
      </c>
      <c r="B143" s="665"/>
      <c r="C143" s="670" t="s">
        <v>2347</v>
      </c>
      <c r="D143" s="692">
        <v>7019</v>
      </c>
      <c r="E143" s="43" t="s">
        <v>2263</v>
      </c>
      <c r="F143" s="692" t="s">
        <v>2349</v>
      </c>
      <c r="G143" s="692" t="s">
        <v>2348</v>
      </c>
      <c r="H143" s="692" t="s">
        <v>2351</v>
      </c>
      <c r="I143" s="692" t="s">
        <v>2350</v>
      </c>
      <c r="J143" s="670" t="s">
        <v>2352</v>
      </c>
      <c r="K143" s="670"/>
      <c r="L143" s="670" t="s">
        <v>2269</v>
      </c>
      <c r="M143" s="670"/>
      <c r="N143" s="670"/>
      <c r="O143" s="672">
        <v>100581</v>
      </c>
      <c r="P143" s="653">
        <v>1.8</v>
      </c>
      <c r="Q143" s="653">
        <v>10</v>
      </c>
      <c r="R143" s="653"/>
      <c r="S143" s="653">
        <v>6.1</v>
      </c>
      <c r="T143" s="653"/>
      <c r="U143" s="653"/>
      <c r="V143" s="653"/>
      <c r="W143" s="653"/>
      <c r="X143" s="653"/>
      <c r="Y143" s="653"/>
      <c r="Z143" s="653"/>
      <c r="AA143" s="653"/>
      <c r="AB143" s="653"/>
      <c r="AC143" s="653"/>
      <c r="AD143" s="653"/>
      <c r="AE143" s="653"/>
      <c r="AF143" s="653"/>
      <c r="AG143" s="653"/>
      <c r="AH143" s="653"/>
      <c r="AI143" s="653"/>
      <c r="AJ143" s="653"/>
      <c r="AK143" s="653"/>
      <c r="AL143" s="653"/>
      <c r="AM143" s="653"/>
      <c r="AN143" s="653"/>
      <c r="AO143" s="653"/>
      <c r="AP143" s="655"/>
      <c r="AQ143" s="675" t="s">
        <v>1862</v>
      </c>
      <c r="AR143" s="655"/>
      <c r="AS143" s="676" t="s">
        <v>1863</v>
      </c>
      <c r="AT143" s="656"/>
      <c r="AU143" s="656"/>
      <c r="AV143" s="656"/>
      <c r="AW143" s="41" t="s">
        <v>215</v>
      </c>
      <c r="AX143" s="679" t="s">
        <v>216</v>
      </c>
      <c r="AY143" s="679" t="s">
        <v>217</v>
      </c>
      <c r="AZ143" s="679" t="s">
        <v>218</v>
      </c>
      <c r="BA143" s="713" t="s">
        <v>12</v>
      </c>
      <c r="BB143" s="756" t="s">
        <v>1520</v>
      </c>
      <c r="BC143" s="756" t="s">
        <v>1521</v>
      </c>
      <c r="BD143" s="756" t="s">
        <v>1522</v>
      </c>
      <c r="BE143" s="32" t="s">
        <v>2263</v>
      </c>
      <c r="BF143" s="681" t="s">
        <v>2270</v>
      </c>
      <c r="BG143" s="681" t="s">
        <v>2271</v>
      </c>
      <c r="BH143" s="681" t="s">
        <v>92</v>
      </c>
      <c r="BI143" s="19"/>
      <c r="BJ143" s="19"/>
      <c r="BK143" s="19"/>
      <c r="BL143" s="19"/>
      <c r="BM143" s="749" t="s">
        <v>1939</v>
      </c>
      <c r="BN143" s="157" t="s">
        <v>295</v>
      </c>
      <c r="BO143" s="157" t="s">
        <v>296</v>
      </c>
      <c r="BP143" s="156" t="s">
        <v>297</v>
      </c>
      <c r="BQ143" s="722" t="s">
        <v>298</v>
      </c>
      <c r="BR143" s="722" t="s">
        <v>299</v>
      </c>
      <c r="BS143" s="270" t="s">
        <v>300</v>
      </c>
      <c r="BT143" s="270" t="s">
        <v>301</v>
      </c>
      <c r="BU143" s="270" t="s">
        <v>1939</v>
      </c>
      <c r="BV143" s="65" t="s">
        <v>295</v>
      </c>
      <c r="BW143" s="65" t="s">
        <v>296</v>
      </c>
      <c r="BX143" s="757" t="s">
        <v>297</v>
      </c>
      <c r="BY143" s="49"/>
      <c r="BZ143" s="49"/>
      <c r="CA143" s="49"/>
      <c r="CB143" s="49"/>
      <c r="CC143" s="731"/>
      <c r="CD143" s="732"/>
      <c r="CE143" s="732"/>
      <c r="CF143" s="732"/>
      <c r="CG143" s="731"/>
      <c r="CH143" s="731"/>
      <c r="CI143" s="731"/>
      <c r="CJ143" s="731"/>
      <c r="CK143" s="748"/>
      <c r="CL143" s="748"/>
      <c r="CM143" s="748"/>
      <c r="CN143" s="748"/>
      <c r="CO143" s="755"/>
      <c r="CP143" s="755"/>
      <c r="CQ143" s="755"/>
      <c r="CR143" s="755"/>
      <c r="CS143" s="755"/>
      <c r="CT143" s="731"/>
      <c r="CU143" s="731"/>
      <c r="CV143" s="731"/>
      <c r="CW143" s="731"/>
      <c r="CX143" s="567" t="s">
        <v>2272</v>
      </c>
      <c r="CY143" s="567" t="s">
        <v>2273</v>
      </c>
      <c r="CZ143" s="567"/>
      <c r="DA143" s="567" t="s">
        <v>2274</v>
      </c>
      <c r="DB143" s="567"/>
      <c r="DC143" s="664"/>
      <c r="DE143" s="746"/>
      <c r="DF143" s="746"/>
      <c r="DG143" s="746"/>
      <c r="DH143" s="746"/>
      <c r="DI143" s="746"/>
      <c r="DJ143" s="746"/>
      <c r="DK143" s="544"/>
      <c r="DL143" s="746"/>
      <c r="DM143" s="746"/>
      <c r="DN143" s="746"/>
      <c r="DO143" s="746"/>
      <c r="DP143" s="746"/>
    </row>
    <row r="144" spans="1:120">
      <c r="A144" s="665">
        <v>141</v>
      </c>
      <c r="B144" s="665"/>
      <c r="C144" s="670" t="s">
        <v>2353</v>
      </c>
      <c r="D144" s="692">
        <v>7019</v>
      </c>
      <c r="E144" s="43" t="s">
        <v>2263</v>
      </c>
      <c r="F144" s="692" t="s">
        <v>2355</v>
      </c>
      <c r="G144" s="692" t="s">
        <v>2354</v>
      </c>
      <c r="H144" s="692" t="s">
        <v>2357</v>
      </c>
      <c r="I144" s="692" t="s">
        <v>2356</v>
      </c>
      <c r="J144" s="670" t="s">
        <v>2352</v>
      </c>
      <c r="K144" s="670"/>
      <c r="L144" s="670" t="s">
        <v>2269</v>
      </c>
      <c r="M144" s="670"/>
      <c r="N144" s="670"/>
      <c r="O144" s="672">
        <v>100583</v>
      </c>
      <c r="P144" s="653">
        <v>1.8</v>
      </c>
      <c r="Q144" s="653">
        <v>13</v>
      </c>
      <c r="R144" s="653"/>
      <c r="S144" s="653">
        <v>8.1</v>
      </c>
      <c r="T144" s="653"/>
      <c r="U144" s="653"/>
      <c r="V144" s="653"/>
      <c r="W144" s="653"/>
      <c r="X144" s="653"/>
      <c r="Y144" s="653"/>
      <c r="Z144" s="653"/>
      <c r="AA144" s="653"/>
      <c r="AB144" s="653"/>
      <c r="AC144" s="653"/>
      <c r="AD144" s="653"/>
      <c r="AE144" s="653"/>
      <c r="AF144" s="653"/>
      <c r="AG144" s="653"/>
      <c r="AH144" s="653"/>
      <c r="AI144" s="653"/>
      <c r="AJ144" s="653"/>
      <c r="AK144" s="653"/>
      <c r="AL144" s="653"/>
      <c r="AM144" s="653"/>
      <c r="AN144" s="653"/>
      <c r="AO144" s="653"/>
      <c r="AP144" s="655"/>
      <c r="AQ144" s="675" t="s">
        <v>1862</v>
      </c>
      <c r="AR144" s="655"/>
      <c r="AS144" s="676" t="s">
        <v>1863</v>
      </c>
      <c r="AT144" s="656"/>
      <c r="AU144" s="656"/>
      <c r="AV144" s="656"/>
      <c r="AW144" s="41" t="s">
        <v>215</v>
      </c>
      <c r="AX144" s="679" t="s">
        <v>216</v>
      </c>
      <c r="AY144" s="679" t="s">
        <v>217</v>
      </c>
      <c r="AZ144" s="679" t="s">
        <v>218</v>
      </c>
      <c r="BA144" s="713" t="s">
        <v>12</v>
      </c>
      <c r="BB144" s="756" t="s">
        <v>1520</v>
      </c>
      <c r="BC144" s="756" t="s">
        <v>1521</v>
      </c>
      <c r="BD144" s="756" t="s">
        <v>1522</v>
      </c>
      <c r="BE144" s="32" t="s">
        <v>2263</v>
      </c>
      <c r="BF144" s="681" t="s">
        <v>2270</v>
      </c>
      <c r="BG144" s="681" t="s">
        <v>2271</v>
      </c>
      <c r="BH144" s="681" t="s">
        <v>92</v>
      </c>
      <c r="BI144" s="19"/>
      <c r="BJ144" s="19"/>
      <c r="BK144" s="19"/>
      <c r="BL144" s="19"/>
      <c r="BM144" s="749" t="s">
        <v>1939</v>
      </c>
      <c r="BN144" s="157" t="s">
        <v>295</v>
      </c>
      <c r="BO144" s="157" t="s">
        <v>296</v>
      </c>
      <c r="BP144" s="156" t="s">
        <v>297</v>
      </c>
      <c r="BQ144" s="722" t="s">
        <v>298</v>
      </c>
      <c r="BR144" s="722" t="s">
        <v>299</v>
      </c>
      <c r="BS144" s="270" t="s">
        <v>300</v>
      </c>
      <c r="BT144" s="270" t="s">
        <v>301</v>
      </c>
      <c r="BU144" s="270" t="s">
        <v>1939</v>
      </c>
      <c r="BV144" s="65" t="s">
        <v>295</v>
      </c>
      <c r="BW144" s="65" t="s">
        <v>296</v>
      </c>
      <c r="BX144" s="757" t="s">
        <v>297</v>
      </c>
      <c r="BY144" s="49"/>
      <c r="BZ144" s="49"/>
      <c r="CA144" s="49"/>
      <c r="CB144" s="49"/>
      <c r="CC144" s="731"/>
      <c r="CD144" s="732"/>
      <c r="CE144" s="732"/>
      <c r="CF144" s="732"/>
      <c r="CG144" s="731"/>
      <c r="CH144" s="731"/>
      <c r="CI144" s="731"/>
      <c r="CJ144" s="731"/>
      <c r="CK144" s="748"/>
      <c r="CL144" s="748"/>
      <c r="CM144" s="748"/>
      <c r="CN144" s="748"/>
      <c r="CO144" s="755"/>
      <c r="CP144" s="755"/>
      <c r="CQ144" s="755"/>
      <c r="CR144" s="755"/>
      <c r="CS144" s="755"/>
      <c r="CT144" s="731"/>
      <c r="CU144" s="731"/>
      <c r="CV144" s="731"/>
      <c r="CW144" s="731"/>
      <c r="CX144" s="567" t="s">
        <v>2272</v>
      </c>
      <c r="CY144" s="567" t="s">
        <v>2273</v>
      </c>
      <c r="CZ144" s="567"/>
      <c r="DA144" s="567" t="s">
        <v>2274</v>
      </c>
      <c r="DB144" s="567"/>
      <c r="DC144" s="664"/>
      <c r="DE144" s="746"/>
      <c r="DF144" s="544"/>
      <c r="DG144" s="746"/>
      <c r="DH144" s="746"/>
      <c r="DI144" s="746"/>
      <c r="DJ144" s="746"/>
      <c r="DK144" s="544"/>
      <c r="DL144" s="746"/>
      <c r="DM144" s="746"/>
      <c r="DN144" s="746"/>
      <c r="DO144" s="746"/>
      <c r="DP144" s="746"/>
    </row>
    <row r="145" spans="1:120">
      <c r="A145" s="665">
        <v>142</v>
      </c>
      <c r="B145" s="665"/>
      <c r="C145" s="670" t="s">
        <v>2358</v>
      </c>
      <c r="D145" s="692">
        <v>7019</v>
      </c>
      <c r="E145" s="43" t="s">
        <v>2263</v>
      </c>
      <c r="F145" s="692" t="s">
        <v>2360</v>
      </c>
      <c r="G145" s="692" t="s">
        <v>2359</v>
      </c>
      <c r="H145" s="692" t="s">
        <v>2362</v>
      </c>
      <c r="I145" s="692" t="s">
        <v>2361</v>
      </c>
      <c r="J145" s="670" t="s">
        <v>2352</v>
      </c>
      <c r="K145" s="670"/>
      <c r="L145" s="670" t="s">
        <v>2269</v>
      </c>
      <c r="M145" s="670"/>
      <c r="N145" s="670"/>
      <c r="O145" s="672">
        <v>100585</v>
      </c>
      <c r="P145" s="653">
        <v>2.2000000000000002</v>
      </c>
      <c r="Q145" s="653">
        <v>16</v>
      </c>
      <c r="R145" s="653"/>
      <c r="S145" s="653">
        <v>10.1</v>
      </c>
      <c r="T145" s="653"/>
      <c r="U145" s="653"/>
      <c r="V145" s="653"/>
      <c r="W145" s="653"/>
      <c r="X145" s="653"/>
      <c r="Y145" s="653"/>
      <c r="Z145" s="653"/>
      <c r="AA145" s="653"/>
      <c r="AB145" s="653"/>
      <c r="AC145" s="653"/>
      <c r="AD145" s="653"/>
      <c r="AE145" s="653"/>
      <c r="AF145" s="653"/>
      <c r="AG145" s="653"/>
      <c r="AH145" s="653"/>
      <c r="AI145" s="653"/>
      <c r="AJ145" s="653"/>
      <c r="AK145" s="653"/>
      <c r="AL145" s="653"/>
      <c r="AM145" s="653"/>
      <c r="AN145" s="653"/>
      <c r="AO145" s="653"/>
      <c r="AP145" s="655"/>
      <c r="AQ145" s="675" t="s">
        <v>1862</v>
      </c>
      <c r="AR145" s="655"/>
      <c r="AS145" s="676" t="s">
        <v>1863</v>
      </c>
      <c r="AT145" s="656"/>
      <c r="AU145" s="656"/>
      <c r="AV145" s="656"/>
      <c r="AW145" s="41" t="s">
        <v>215</v>
      </c>
      <c r="AX145" s="679" t="s">
        <v>216</v>
      </c>
      <c r="AY145" s="679" t="s">
        <v>217</v>
      </c>
      <c r="AZ145" s="679" t="s">
        <v>218</v>
      </c>
      <c r="BA145" s="713" t="s">
        <v>12</v>
      </c>
      <c r="BB145" s="756" t="s">
        <v>1520</v>
      </c>
      <c r="BC145" s="756" t="s">
        <v>1521</v>
      </c>
      <c r="BD145" s="756" t="s">
        <v>1522</v>
      </c>
      <c r="BE145" s="32" t="s">
        <v>2263</v>
      </c>
      <c r="BF145" s="681" t="s">
        <v>2270</v>
      </c>
      <c r="BG145" s="681" t="s">
        <v>2271</v>
      </c>
      <c r="BH145" s="681" t="s">
        <v>92</v>
      </c>
      <c r="BI145" s="19"/>
      <c r="BJ145" s="19"/>
      <c r="BK145" s="19"/>
      <c r="BL145" s="19"/>
      <c r="BM145" s="749" t="s">
        <v>1939</v>
      </c>
      <c r="BN145" s="157" t="s">
        <v>295</v>
      </c>
      <c r="BO145" s="157" t="s">
        <v>296</v>
      </c>
      <c r="BP145" s="156" t="s">
        <v>297</v>
      </c>
      <c r="BQ145" s="722" t="s">
        <v>298</v>
      </c>
      <c r="BR145" s="722" t="s">
        <v>299</v>
      </c>
      <c r="BS145" s="270" t="s">
        <v>300</v>
      </c>
      <c r="BT145" s="270" t="s">
        <v>301</v>
      </c>
      <c r="BU145" s="270" t="s">
        <v>1939</v>
      </c>
      <c r="BV145" s="65" t="s">
        <v>295</v>
      </c>
      <c r="BW145" s="65" t="s">
        <v>296</v>
      </c>
      <c r="BX145" s="757" t="s">
        <v>297</v>
      </c>
      <c r="BY145" s="49"/>
      <c r="BZ145" s="49"/>
      <c r="CA145" s="49"/>
      <c r="CB145" s="49"/>
      <c r="CC145" s="731"/>
      <c r="CD145" s="732"/>
      <c r="CE145" s="732"/>
      <c r="CF145" s="732"/>
      <c r="CG145" s="731"/>
      <c r="CH145" s="731"/>
      <c r="CI145" s="731"/>
      <c r="CJ145" s="731"/>
      <c r="CK145" s="748"/>
      <c r="CL145" s="748"/>
      <c r="CM145" s="748"/>
      <c r="CN145" s="748"/>
      <c r="CO145" s="755"/>
      <c r="CP145" s="755"/>
      <c r="CQ145" s="755"/>
      <c r="CR145" s="755"/>
      <c r="CS145" s="755"/>
      <c r="CT145" s="731"/>
      <c r="CU145" s="731"/>
      <c r="CV145" s="731"/>
      <c r="CW145" s="731"/>
      <c r="CX145" s="567" t="s">
        <v>2272</v>
      </c>
      <c r="CY145" s="567" t="s">
        <v>2273</v>
      </c>
      <c r="CZ145" s="567"/>
      <c r="DA145" s="567" t="s">
        <v>2274</v>
      </c>
      <c r="DB145" s="567"/>
      <c r="DC145" s="664"/>
      <c r="DE145" s="746"/>
      <c r="DF145" s="746"/>
      <c r="DG145" s="746"/>
      <c r="DH145" s="746"/>
      <c r="DI145" s="746"/>
      <c r="DJ145" s="746"/>
      <c r="DK145" s="544"/>
      <c r="DL145" s="746"/>
      <c r="DM145" s="746"/>
      <c r="DN145" s="746"/>
      <c r="DO145" s="746"/>
      <c r="DP145" s="746"/>
    </row>
    <row r="146" spans="1:120">
      <c r="A146" s="665">
        <v>143</v>
      </c>
      <c r="B146" s="665"/>
      <c r="C146" s="670" t="s">
        <v>2363</v>
      </c>
      <c r="D146" s="692">
        <v>7019</v>
      </c>
      <c r="E146" s="43" t="s">
        <v>2263</v>
      </c>
      <c r="F146" s="692" t="s">
        <v>2365</v>
      </c>
      <c r="G146" s="692" t="s">
        <v>2364</v>
      </c>
      <c r="H146" s="692" t="s">
        <v>2367</v>
      </c>
      <c r="I146" s="692" t="s">
        <v>2366</v>
      </c>
      <c r="J146" s="670" t="s">
        <v>2352</v>
      </c>
      <c r="K146" s="670"/>
      <c r="L146" s="670" t="s">
        <v>2269</v>
      </c>
      <c r="M146" s="670"/>
      <c r="N146" s="670"/>
      <c r="O146" s="672">
        <v>100586</v>
      </c>
      <c r="P146" s="653">
        <v>2.2000000000000002</v>
      </c>
      <c r="Q146" s="653">
        <v>16</v>
      </c>
      <c r="R146" s="653"/>
      <c r="S146" s="653">
        <v>11.1</v>
      </c>
      <c r="T146" s="653"/>
      <c r="U146" s="653"/>
      <c r="V146" s="653"/>
      <c r="W146" s="653"/>
      <c r="X146" s="653"/>
      <c r="Y146" s="653"/>
      <c r="Z146" s="653"/>
      <c r="AA146" s="653"/>
      <c r="AB146" s="653"/>
      <c r="AC146" s="653"/>
      <c r="AD146" s="653"/>
      <c r="AE146" s="653"/>
      <c r="AF146" s="653"/>
      <c r="AG146" s="653"/>
      <c r="AH146" s="653"/>
      <c r="AI146" s="653"/>
      <c r="AJ146" s="653"/>
      <c r="AK146" s="653"/>
      <c r="AL146" s="653"/>
      <c r="AM146" s="653"/>
      <c r="AN146" s="653"/>
      <c r="AO146" s="653"/>
      <c r="AP146" s="655"/>
      <c r="AQ146" s="675" t="s">
        <v>1862</v>
      </c>
      <c r="AR146" s="655"/>
      <c r="AS146" s="676" t="s">
        <v>1863</v>
      </c>
      <c r="AT146" s="656"/>
      <c r="AU146" s="656"/>
      <c r="AV146" s="656"/>
      <c r="AW146" s="41" t="s">
        <v>215</v>
      </c>
      <c r="AX146" s="679" t="s">
        <v>216</v>
      </c>
      <c r="AY146" s="679" t="s">
        <v>217</v>
      </c>
      <c r="AZ146" s="679" t="s">
        <v>218</v>
      </c>
      <c r="BA146" s="713" t="s">
        <v>12</v>
      </c>
      <c r="BB146" s="756" t="s">
        <v>1520</v>
      </c>
      <c r="BC146" s="756" t="s">
        <v>1521</v>
      </c>
      <c r="BD146" s="756" t="s">
        <v>1522</v>
      </c>
      <c r="BE146" s="32" t="s">
        <v>2263</v>
      </c>
      <c r="BF146" s="681" t="s">
        <v>2270</v>
      </c>
      <c r="BG146" s="681" t="s">
        <v>2271</v>
      </c>
      <c r="BH146" s="681" t="s">
        <v>92</v>
      </c>
      <c r="BI146" s="19"/>
      <c r="BJ146" s="19"/>
      <c r="BK146" s="19"/>
      <c r="BL146" s="19"/>
      <c r="BM146" s="749" t="s">
        <v>1939</v>
      </c>
      <c r="BN146" s="157" t="s">
        <v>295</v>
      </c>
      <c r="BO146" s="157" t="s">
        <v>296</v>
      </c>
      <c r="BP146" s="156" t="s">
        <v>297</v>
      </c>
      <c r="BQ146" s="722" t="s">
        <v>298</v>
      </c>
      <c r="BR146" s="722" t="s">
        <v>299</v>
      </c>
      <c r="BS146" s="270" t="s">
        <v>300</v>
      </c>
      <c r="BT146" s="270" t="s">
        <v>301</v>
      </c>
      <c r="BU146" s="270" t="s">
        <v>1939</v>
      </c>
      <c r="BV146" s="65" t="s">
        <v>295</v>
      </c>
      <c r="BW146" s="65" t="s">
        <v>296</v>
      </c>
      <c r="BX146" s="757" t="s">
        <v>297</v>
      </c>
      <c r="BY146" s="49"/>
      <c r="BZ146" s="49"/>
      <c r="CA146" s="49"/>
      <c r="CB146" s="49"/>
      <c r="CC146" s="731"/>
      <c r="CD146" s="732"/>
      <c r="CE146" s="732"/>
      <c r="CF146" s="732"/>
      <c r="CG146" s="731"/>
      <c r="CH146" s="731"/>
      <c r="CI146" s="731"/>
      <c r="CJ146" s="731"/>
      <c r="CK146" s="748"/>
      <c r="CL146" s="748"/>
      <c r="CM146" s="748"/>
      <c r="CN146" s="748"/>
      <c r="CO146" s="755"/>
      <c r="CP146" s="755"/>
      <c r="CQ146" s="755"/>
      <c r="CR146" s="755"/>
      <c r="CS146" s="755"/>
      <c r="CT146" s="731"/>
      <c r="CU146" s="731"/>
      <c r="CV146" s="731"/>
      <c r="CW146" s="731"/>
      <c r="CX146" s="567" t="s">
        <v>2272</v>
      </c>
      <c r="CY146" s="567" t="s">
        <v>2273</v>
      </c>
      <c r="CZ146" s="567"/>
      <c r="DA146" s="567" t="s">
        <v>2274</v>
      </c>
      <c r="DB146" s="567"/>
      <c r="DC146" s="664"/>
      <c r="DE146" s="746"/>
      <c r="DF146" s="746"/>
      <c r="DG146" s="746"/>
      <c r="DH146" s="746"/>
      <c r="DI146" s="746"/>
      <c r="DJ146" s="746"/>
      <c r="DK146" s="544"/>
      <c r="DL146" s="746"/>
      <c r="DM146" s="746"/>
      <c r="DN146" s="746"/>
      <c r="DO146" s="746"/>
      <c r="DP146" s="746"/>
    </row>
    <row r="147" spans="1:120">
      <c r="A147" s="665">
        <v>144</v>
      </c>
      <c r="B147" s="665"/>
      <c r="C147" s="670" t="s">
        <v>2368</v>
      </c>
      <c r="D147" s="692">
        <v>7019</v>
      </c>
      <c r="E147" s="43" t="s">
        <v>2263</v>
      </c>
      <c r="F147" s="692" t="s">
        <v>2370</v>
      </c>
      <c r="G147" s="692" t="s">
        <v>2369</v>
      </c>
      <c r="H147" s="692" t="s">
        <v>2372</v>
      </c>
      <c r="I147" s="692" t="s">
        <v>2371</v>
      </c>
      <c r="J147" s="670" t="s">
        <v>2352</v>
      </c>
      <c r="K147" s="670"/>
      <c r="L147" s="670" t="s">
        <v>2269</v>
      </c>
      <c r="M147" s="670"/>
      <c r="N147" s="670"/>
      <c r="O147" s="672">
        <v>100588</v>
      </c>
      <c r="P147" s="653">
        <v>2.8</v>
      </c>
      <c r="Q147" s="653">
        <v>20</v>
      </c>
      <c r="R147" s="653"/>
      <c r="S147" s="653">
        <v>13.2</v>
      </c>
      <c r="T147" s="653"/>
      <c r="U147" s="653"/>
      <c r="V147" s="653"/>
      <c r="W147" s="653"/>
      <c r="X147" s="653"/>
      <c r="Y147" s="653"/>
      <c r="Z147" s="653"/>
      <c r="AA147" s="653"/>
      <c r="AB147" s="653"/>
      <c r="AC147" s="653"/>
      <c r="AD147" s="653"/>
      <c r="AE147" s="653"/>
      <c r="AF147" s="653"/>
      <c r="AG147" s="653"/>
      <c r="AH147" s="653"/>
      <c r="AI147" s="653"/>
      <c r="AJ147" s="653"/>
      <c r="AK147" s="653"/>
      <c r="AL147" s="653"/>
      <c r="AM147" s="653"/>
      <c r="AN147" s="653"/>
      <c r="AO147" s="653"/>
      <c r="AP147" s="655"/>
      <c r="AQ147" s="675" t="s">
        <v>1862</v>
      </c>
      <c r="AR147" s="655"/>
      <c r="AS147" s="676" t="s">
        <v>1863</v>
      </c>
      <c r="AT147" s="656"/>
      <c r="AU147" s="656"/>
      <c r="AV147" s="656"/>
      <c r="AW147" s="41" t="s">
        <v>215</v>
      </c>
      <c r="AX147" s="679" t="s">
        <v>216</v>
      </c>
      <c r="AY147" s="679" t="s">
        <v>217</v>
      </c>
      <c r="AZ147" s="679" t="s">
        <v>218</v>
      </c>
      <c r="BA147" s="713" t="s">
        <v>12</v>
      </c>
      <c r="BB147" s="756" t="s">
        <v>1520</v>
      </c>
      <c r="BC147" s="756" t="s">
        <v>1521</v>
      </c>
      <c r="BD147" s="756" t="s">
        <v>1522</v>
      </c>
      <c r="BE147" s="32" t="s">
        <v>2263</v>
      </c>
      <c r="BF147" s="681" t="s">
        <v>2270</v>
      </c>
      <c r="BG147" s="681" t="s">
        <v>2271</v>
      </c>
      <c r="BH147" s="681" t="s">
        <v>92</v>
      </c>
      <c r="BI147" s="19"/>
      <c r="BJ147" s="19"/>
      <c r="BK147" s="19"/>
      <c r="BL147" s="19"/>
      <c r="BM147" s="749" t="s">
        <v>1939</v>
      </c>
      <c r="BN147" s="157" t="s">
        <v>295</v>
      </c>
      <c r="BO147" s="157" t="s">
        <v>296</v>
      </c>
      <c r="BP147" s="156" t="s">
        <v>297</v>
      </c>
      <c r="BQ147" s="722" t="s">
        <v>298</v>
      </c>
      <c r="BR147" s="722" t="s">
        <v>299</v>
      </c>
      <c r="BS147" s="270" t="s">
        <v>300</v>
      </c>
      <c r="BT147" s="270" t="s">
        <v>301</v>
      </c>
      <c r="BU147" s="270" t="s">
        <v>1939</v>
      </c>
      <c r="BV147" s="65" t="s">
        <v>295</v>
      </c>
      <c r="BW147" s="65" t="s">
        <v>296</v>
      </c>
      <c r="BX147" s="757" t="s">
        <v>297</v>
      </c>
      <c r="BY147" s="49"/>
      <c r="BZ147" s="49"/>
      <c r="CA147" s="49"/>
      <c r="CB147" s="49"/>
      <c r="CC147" s="731"/>
      <c r="CD147" s="732"/>
      <c r="CE147" s="732"/>
      <c r="CF147" s="732"/>
      <c r="CG147" s="731"/>
      <c r="CH147" s="731"/>
      <c r="CI147" s="731"/>
      <c r="CJ147" s="731"/>
      <c r="CK147" s="748"/>
      <c r="CL147" s="748"/>
      <c r="CM147" s="748"/>
      <c r="CN147" s="748"/>
      <c r="CO147" s="755"/>
      <c r="CP147" s="755"/>
      <c r="CQ147" s="755"/>
      <c r="CR147" s="755"/>
      <c r="CS147" s="755"/>
      <c r="CT147" s="731"/>
      <c r="CU147" s="731"/>
      <c r="CV147" s="731"/>
      <c r="CW147" s="731"/>
      <c r="CX147" s="567" t="s">
        <v>2272</v>
      </c>
      <c r="CY147" s="567" t="s">
        <v>2273</v>
      </c>
      <c r="CZ147" s="567"/>
      <c r="DA147" s="567" t="s">
        <v>2274</v>
      </c>
      <c r="DB147" s="567"/>
      <c r="DC147" s="664"/>
      <c r="DE147" s="746"/>
      <c r="DF147" s="746"/>
      <c r="DG147" s="746"/>
      <c r="DH147" s="746"/>
      <c r="DI147" s="746"/>
      <c r="DJ147" s="746"/>
      <c r="DK147" s="544"/>
      <c r="DL147" s="746"/>
      <c r="DM147" s="746"/>
      <c r="DN147" s="746"/>
      <c r="DO147" s="746"/>
      <c r="DP147" s="746"/>
    </row>
    <row r="148" spans="1:120">
      <c r="A148" s="665">
        <v>145</v>
      </c>
      <c r="B148" s="665"/>
      <c r="C148" s="670" t="s">
        <v>2373</v>
      </c>
      <c r="D148" s="692">
        <v>7019</v>
      </c>
      <c r="E148" s="43" t="s">
        <v>2263</v>
      </c>
      <c r="F148" s="692" t="s">
        <v>2375</v>
      </c>
      <c r="G148" s="692" t="s">
        <v>2374</v>
      </c>
      <c r="H148" s="692" t="s">
        <v>2377</v>
      </c>
      <c r="I148" s="692" t="s">
        <v>2376</v>
      </c>
      <c r="J148" s="670" t="s">
        <v>2352</v>
      </c>
      <c r="K148" s="670"/>
      <c r="L148" s="670" t="s">
        <v>2269</v>
      </c>
      <c r="M148" s="670"/>
      <c r="N148" s="670"/>
      <c r="O148" s="672">
        <v>100589</v>
      </c>
      <c r="P148" s="653">
        <v>2.8</v>
      </c>
      <c r="Q148" s="653">
        <v>20</v>
      </c>
      <c r="R148" s="653"/>
      <c r="S148" s="653">
        <v>14.2</v>
      </c>
      <c r="T148" s="653"/>
      <c r="U148" s="653"/>
      <c r="V148" s="653"/>
      <c r="W148" s="653"/>
      <c r="X148" s="653"/>
      <c r="Y148" s="653"/>
      <c r="Z148" s="653"/>
      <c r="AA148" s="653"/>
      <c r="AB148" s="653"/>
      <c r="AC148" s="653"/>
      <c r="AD148" s="653"/>
      <c r="AE148" s="653"/>
      <c r="AF148" s="653"/>
      <c r="AG148" s="653"/>
      <c r="AH148" s="653"/>
      <c r="AI148" s="653"/>
      <c r="AJ148" s="653"/>
      <c r="AK148" s="653"/>
      <c r="AL148" s="653"/>
      <c r="AM148" s="653"/>
      <c r="AN148" s="653"/>
      <c r="AO148" s="653"/>
      <c r="AP148" s="655"/>
      <c r="AQ148" s="675" t="s">
        <v>1862</v>
      </c>
      <c r="AR148" s="655"/>
      <c r="AS148" s="676" t="s">
        <v>1863</v>
      </c>
      <c r="AT148" s="656"/>
      <c r="AU148" s="656"/>
      <c r="AV148" s="656"/>
      <c r="AW148" s="41" t="s">
        <v>215</v>
      </c>
      <c r="AX148" s="679" t="s">
        <v>216</v>
      </c>
      <c r="AY148" s="679" t="s">
        <v>217</v>
      </c>
      <c r="AZ148" s="679" t="s">
        <v>218</v>
      </c>
      <c r="BA148" s="713" t="s">
        <v>12</v>
      </c>
      <c r="BB148" s="756" t="s">
        <v>1520</v>
      </c>
      <c r="BC148" s="756" t="s">
        <v>1521</v>
      </c>
      <c r="BD148" s="756" t="s">
        <v>1522</v>
      </c>
      <c r="BE148" s="32" t="s">
        <v>2263</v>
      </c>
      <c r="BF148" s="681" t="s">
        <v>2270</v>
      </c>
      <c r="BG148" s="681" t="s">
        <v>2271</v>
      </c>
      <c r="BH148" s="681" t="s">
        <v>92</v>
      </c>
      <c r="BI148" s="19"/>
      <c r="BJ148" s="19"/>
      <c r="BK148" s="19"/>
      <c r="BL148" s="19"/>
      <c r="BM148" s="749" t="s">
        <v>1939</v>
      </c>
      <c r="BN148" s="157" t="s">
        <v>295</v>
      </c>
      <c r="BO148" s="157" t="s">
        <v>296</v>
      </c>
      <c r="BP148" s="156" t="s">
        <v>297</v>
      </c>
      <c r="BQ148" s="722" t="s">
        <v>298</v>
      </c>
      <c r="BR148" s="722" t="s">
        <v>299</v>
      </c>
      <c r="BS148" s="270" t="s">
        <v>300</v>
      </c>
      <c r="BT148" s="270" t="s">
        <v>301</v>
      </c>
      <c r="BU148" s="270" t="s">
        <v>1939</v>
      </c>
      <c r="BV148" s="65" t="s">
        <v>295</v>
      </c>
      <c r="BW148" s="65" t="s">
        <v>296</v>
      </c>
      <c r="BX148" s="757" t="s">
        <v>297</v>
      </c>
      <c r="BY148" s="49"/>
      <c r="BZ148" s="49"/>
      <c r="CA148" s="49"/>
      <c r="CB148" s="49"/>
      <c r="CC148" s="731"/>
      <c r="CD148" s="732"/>
      <c r="CE148" s="732"/>
      <c r="CF148" s="732"/>
      <c r="CG148" s="731"/>
      <c r="CH148" s="731"/>
      <c r="CI148" s="731"/>
      <c r="CJ148" s="731"/>
      <c r="CK148" s="748"/>
      <c r="CL148" s="748"/>
      <c r="CM148" s="748"/>
      <c r="CN148" s="748"/>
      <c r="CO148" s="755"/>
      <c r="CP148" s="755"/>
      <c r="CQ148" s="755"/>
      <c r="CR148" s="755"/>
      <c r="CS148" s="755"/>
      <c r="CT148" s="731"/>
      <c r="CU148" s="731"/>
      <c r="CV148" s="731"/>
      <c r="CW148" s="731"/>
      <c r="CX148" s="567" t="s">
        <v>2272</v>
      </c>
      <c r="CY148" s="567" t="s">
        <v>2273</v>
      </c>
      <c r="CZ148" s="567"/>
      <c r="DA148" s="567" t="s">
        <v>2274</v>
      </c>
      <c r="DB148" s="567"/>
      <c r="DC148" s="664"/>
      <c r="DE148" s="746"/>
      <c r="DF148" s="746"/>
      <c r="DG148" s="746"/>
      <c r="DH148" s="746"/>
      <c r="DI148" s="746"/>
      <c r="DJ148" s="746"/>
      <c r="DK148" s="544"/>
      <c r="DL148" s="746"/>
      <c r="DM148" s="746"/>
      <c r="DN148" s="746"/>
      <c r="DO148" s="746"/>
      <c r="DP148" s="746"/>
    </row>
    <row r="149" spans="1:120">
      <c r="A149" s="665">
        <v>146</v>
      </c>
      <c r="B149" s="665"/>
      <c r="C149" s="670" t="s">
        <v>2378</v>
      </c>
      <c r="D149" s="692">
        <v>7019</v>
      </c>
      <c r="E149" s="43" t="s">
        <v>2263</v>
      </c>
      <c r="F149" s="692" t="s">
        <v>2380</v>
      </c>
      <c r="G149" s="692" t="s">
        <v>2379</v>
      </c>
      <c r="H149" s="692" t="s">
        <v>2382</v>
      </c>
      <c r="I149" s="692" t="s">
        <v>2381</v>
      </c>
      <c r="J149" s="670" t="s">
        <v>2352</v>
      </c>
      <c r="K149" s="670"/>
      <c r="L149" s="670" t="s">
        <v>2269</v>
      </c>
      <c r="M149" s="670"/>
      <c r="N149" s="670"/>
      <c r="O149" s="672">
        <v>100596</v>
      </c>
      <c r="P149" s="653">
        <v>2.2000000000000002</v>
      </c>
      <c r="Q149" s="653">
        <v>16</v>
      </c>
      <c r="R149" s="653"/>
      <c r="S149" s="653" t="s">
        <v>2383</v>
      </c>
      <c r="T149" s="653"/>
      <c r="U149" s="653"/>
      <c r="V149" s="653"/>
      <c r="W149" s="653"/>
      <c r="X149" s="653"/>
      <c r="Y149" s="653"/>
      <c r="Z149" s="653"/>
      <c r="AA149" s="653"/>
      <c r="AB149" s="653"/>
      <c r="AC149" s="653"/>
      <c r="AD149" s="653"/>
      <c r="AE149" s="653"/>
      <c r="AF149" s="653"/>
      <c r="AG149" s="653"/>
      <c r="AH149" s="653"/>
      <c r="AI149" s="653"/>
      <c r="AJ149" s="653"/>
      <c r="AK149" s="653"/>
      <c r="AL149" s="653"/>
      <c r="AM149" s="653"/>
      <c r="AN149" s="653"/>
      <c r="AO149" s="653"/>
      <c r="AP149" s="655"/>
      <c r="AQ149" s="675" t="s">
        <v>1862</v>
      </c>
      <c r="AR149" s="655"/>
      <c r="AS149" s="676" t="s">
        <v>1863</v>
      </c>
      <c r="AT149" s="656"/>
      <c r="AU149" s="656"/>
      <c r="AV149" s="656"/>
      <c r="AW149" s="41" t="s">
        <v>215</v>
      </c>
      <c r="AX149" s="679" t="s">
        <v>216</v>
      </c>
      <c r="AY149" s="679" t="s">
        <v>217</v>
      </c>
      <c r="AZ149" s="679" t="s">
        <v>218</v>
      </c>
      <c r="BA149" s="713" t="s">
        <v>12</v>
      </c>
      <c r="BB149" s="756" t="s">
        <v>1520</v>
      </c>
      <c r="BC149" s="756" t="s">
        <v>1521</v>
      </c>
      <c r="BD149" s="756" t="s">
        <v>1522</v>
      </c>
      <c r="BE149" s="32" t="s">
        <v>2263</v>
      </c>
      <c r="BF149" s="681" t="s">
        <v>2270</v>
      </c>
      <c r="BG149" s="681" t="s">
        <v>2271</v>
      </c>
      <c r="BH149" s="681" t="s">
        <v>92</v>
      </c>
      <c r="BI149" s="19"/>
      <c r="BJ149" s="19"/>
      <c r="BK149" s="19"/>
      <c r="BL149" s="19"/>
      <c r="BM149" s="749" t="s">
        <v>1939</v>
      </c>
      <c r="BN149" s="157" t="s">
        <v>295</v>
      </c>
      <c r="BO149" s="157" t="s">
        <v>296</v>
      </c>
      <c r="BP149" s="156" t="s">
        <v>297</v>
      </c>
      <c r="BQ149" s="722" t="s">
        <v>298</v>
      </c>
      <c r="BR149" s="722" t="s">
        <v>299</v>
      </c>
      <c r="BS149" s="270" t="s">
        <v>300</v>
      </c>
      <c r="BT149" s="270" t="s">
        <v>301</v>
      </c>
      <c r="BU149" s="270" t="s">
        <v>1939</v>
      </c>
      <c r="BV149" s="65" t="s">
        <v>295</v>
      </c>
      <c r="BW149" s="65" t="s">
        <v>296</v>
      </c>
      <c r="BX149" s="757" t="s">
        <v>297</v>
      </c>
      <c r="BY149" s="49"/>
      <c r="BZ149" s="49"/>
      <c r="CA149" s="49"/>
      <c r="CB149" s="49"/>
      <c r="CC149" s="731"/>
      <c r="CD149" s="732"/>
      <c r="CE149" s="732"/>
      <c r="CF149" s="732"/>
      <c r="CG149" s="731"/>
      <c r="CH149" s="731"/>
      <c r="CI149" s="731"/>
      <c r="CJ149" s="731"/>
      <c r="CK149" s="748"/>
      <c r="CL149" s="748"/>
      <c r="CM149" s="748"/>
      <c r="CN149" s="748"/>
      <c r="CO149" s="755"/>
      <c r="CP149" s="755"/>
      <c r="CQ149" s="755"/>
      <c r="CR149" s="755"/>
      <c r="CS149" s="755"/>
      <c r="CT149" s="731"/>
      <c r="CU149" s="731"/>
      <c r="CV149" s="731"/>
      <c r="CW149" s="731"/>
      <c r="CX149" s="567" t="s">
        <v>2272</v>
      </c>
      <c r="CY149" s="567" t="s">
        <v>2273</v>
      </c>
      <c r="CZ149" s="567"/>
      <c r="DA149" s="567" t="s">
        <v>2274</v>
      </c>
      <c r="DB149" s="567"/>
      <c r="DC149" s="664"/>
      <c r="DE149" s="746"/>
      <c r="DF149" s="544"/>
      <c r="DG149" s="544"/>
      <c r="DH149" s="544"/>
      <c r="DI149" s="746"/>
      <c r="DJ149" s="746"/>
      <c r="DK149" s="544"/>
      <c r="DL149" s="746"/>
      <c r="DM149" s="746"/>
      <c r="DN149" s="746"/>
      <c r="DO149" s="746"/>
      <c r="DP149" s="746"/>
    </row>
    <row r="150" spans="1:120">
      <c r="A150" s="665">
        <v>147</v>
      </c>
      <c r="B150" s="665"/>
      <c r="C150" s="670"/>
      <c r="D150" s="692"/>
      <c r="E150" s="43"/>
      <c r="F150" s="692"/>
      <c r="G150" s="692"/>
      <c r="H150" s="692"/>
      <c r="I150" s="692"/>
      <c r="J150" s="670"/>
      <c r="K150" s="670"/>
      <c r="L150" s="670"/>
      <c r="M150" s="670"/>
      <c r="N150" s="670"/>
      <c r="O150" s="672"/>
      <c r="P150" s="653"/>
      <c r="Q150" s="653"/>
      <c r="R150" s="653"/>
      <c r="S150" s="653"/>
      <c r="T150" s="653"/>
      <c r="U150" s="653"/>
      <c r="V150" s="653"/>
      <c r="W150" s="653"/>
      <c r="X150" s="653"/>
      <c r="Y150" s="653"/>
      <c r="Z150" s="653"/>
      <c r="AA150" s="653"/>
      <c r="AB150" s="653"/>
      <c r="AC150" s="653"/>
      <c r="AD150" s="653"/>
      <c r="AE150" s="653"/>
      <c r="AF150" s="653"/>
      <c r="AG150" s="653"/>
      <c r="AH150" s="653"/>
      <c r="AI150" s="653"/>
      <c r="AJ150" s="653"/>
      <c r="AK150" s="653"/>
      <c r="AL150" s="653"/>
      <c r="AM150" s="653"/>
      <c r="AN150" s="653"/>
      <c r="AO150" s="653"/>
      <c r="AP150" s="655"/>
      <c r="AQ150" s="675"/>
      <c r="AR150" s="655"/>
      <c r="AS150" s="676"/>
      <c r="AT150" s="656"/>
      <c r="AU150" s="656"/>
      <c r="AV150" s="656"/>
      <c r="AW150" s="41"/>
      <c r="AX150" s="679"/>
      <c r="AY150" s="679"/>
      <c r="AZ150" s="679"/>
      <c r="BA150" s="713"/>
      <c r="BB150" s="756"/>
      <c r="BC150" s="756"/>
      <c r="BD150" s="756"/>
      <c r="BE150" s="32"/>
      <c r="BF150" s="681"/>
      <c r="BG150" s="681"/>
      <c r="BH150" s="681"/>
      <c r="BI150" s="19"/>
      <c r="BJ150" s="19"/>
      <c r="BK150" s="19"/>
      <c r="BL150" s="19"/>
      <c r="BM150" s="749"/>
      <c r="BN150" s="157"/>
      <c r="BO150" s="157"/>
      <c r="BP150" s="156"/>
      <c r="BQ150" s="722"/>
      <c r="BR150" s="722"/>
      <c r="BS150" s="270"/>
      <c r="BT150" s="270"/>
      <c r="BU150" s="270"/>
      <c r="BV150" s="65"/>
      <c r="BW150" s="65"/>
      <c r="BX150" s="757"/>
      <c r="BY150" s="49"/>
      <c r="BZ150" s="49"/>
      <c r="CA150" s="49"/>
      <c r="CB150" s="49"/>
      <c r="CC150" s="731"/>
      <c r="CD150" s="732"/>
      <c r="CE150" s="732"/>
      <c r="CF150" s="732"/>
      <c r="CG150" s="731"/>
      <c r="CH150" s="731"/>
      <c r="CI150" s="731"/>
      <c r="CJ150" s="731"/>
      <c r="CK150" s="748"/>
      <c r="CL150" s="748"/>
      <c r="CM150" s="748"/>
      <c r="CN150" s="748"/>
      <c r="CO150" s="755"/>
      <c r="CP150" s="755"/>
      <c r="CQ150" s="755"/>
      <c r="CR150" s="755"/>
      <c r="CS150" s="755"/>
      <c r="CT150" s="731"/>
      <c r="CU150" s="731"/>
      <c r="CV150" s="731"/>
      <c r="CW150" s="731"/>
      <c r="CX150" s="567"/>
      <c r="CY150" s="567"/>
      <c r="CZ150" s="567"/>
      <c r="DA150" s="567"/>
      <c r="DB150" s="567"/>
      <c r="DC150" s="664"/>
      <c r="DE150" s="746"/>
      <c r="DF150" s="544"/>
      <c r="DG150" s="544"/>
      <c r="DH150" s="544"/>
      <c r="DI150" s="746"/>
      <c r="DJ150" s="746"/>
      <c r="DK150" s="544"/>
      <c r="DL150" s="746"/>
      <c r="DM150" s="746"/>
      <c r="DN150" s="746"/>
      <c r="DO150" s="746"/>
      <c r="DP150" s="746"/>
    </row>
    <row r="151" spans="1:120">
      <c r="A151" s="665">
        <v>148</v>
      </c>
      <c r="B151" s="649"/>
      <c r="C151" s="665"/>
      <c r="D151" s="771"/>
      <c r="E151" s="772"/>
      <c r="F151" s="773"/>
      <c r="G151" s="773"/>
      <c r="H151" s="665"/>
      <c r="I151" s="773"/>
      <c r="J151" s="670"/>
      <c r="K151" s="670"/>
      <c r="L151" s="670"/>
      <c r="M151" s="670"/>
      <c r="N151" s="774"/>
      <c r="O151" s="665"/>
      <c r="P151" s="775"/>
      <c r="Q151" s="653"/>
      <c r="R151" s="653"/>
      <c r="S151" s="653"/>
      <c r="T151" s="653"/>
      <c r="U151" s="653"/>
      <c r="V151" s="653"/>
      <c r="W151" s="653"/>
      <c r="X151" s="653"/>
      <c r="Y151" s="653"/>
      <c r="Z151" s="653"/>
      <c r="AA151" s="653"/>
      <c r="AB151" s="653"/>
      <c r="AC151" s="653"/>
      <c r="AD151" s="653"/>
      <c r="AE151" s="653"/>
      <c r="AF151" s="653"/>
      <c r="AG151" s="653"/>
      <c r="AH151" s="653"/>
      <c r="AI151" s="653"/>
      <c r="AJ151" s="653"/>
      <c r="AK151" s="653"/>
      <c r="AL151" s="653"/>
      <c r="AM151" s="653"/>
      <c r="AN151" s="653"/>
      <c r="AO151" s="653"/>
      <c r="AP151" s="655"/>
      <c r="AQ151" s="675"/>
      <c r="AR151" s="655"/>
      <c r="AS151" s="676"/>
      <c r="AT151" s="695"/>
      <c r="AU151" s="695"/>
      <c r="AV151" s="695"/>
      <c r="AW151" s="776"/>
      <c r="AX151" s="776"/>
      <c r="AY151" s="776"/>
      <c r="AZ151" s="776"/>
      <c r="BA151" s="776"/>
      <c r="BB151" s="776"/>
      <c r="BC151" s="776"/>
      <c r="BD151" s="776"/>
      <c r="BE151" s="777"/>
      <c r="BF151" s="777"/>
      <c r="BG151" s="777"/>
      <c r="BH151" s="777"/>
      <c r="BI151" s="776"/>
      <c r="BJ151" s="776"/>
      <c r="BK151" s="776"/>
      <c r="BL151" s="776"/>
      <c r="BM151" s="778"/>
      <c r="BN151" s="245"/>
      <c r="BO151" s="779"/>
      <c r="BP151" s="779"/>
      <c r="BQ151" s="780"/>
      <c r="BR151" s="780"/>
      <c r="BS151" s="781"/>
      <c r="BT151" s="781"/>
      <c r="BU151" s="49"/>
      <c r="BV151" s="49"/>
      <c r="BW151" s="49"/>
      <c r="BX151" s="49"/>
      <c r="BY151" s="49"/>
      <c r="BZ151" s="49"/>
      <c r="CA151" s="49"/>
      <c r="CB151" s="49"/>
      <c r="CC151" s="782"/>
      <c r="CD151" s="782"/>
      <c r="CE151" s="782"/>
      <c r="CF151" s="782"/>
      <c r="CG151" s="783"/>
      <c r="CH151" s="783"/>
      <c r="CI151" s="783"/>
      <c r="CJ151" s="783"/>
      <c r="CK151" s="784"/>
      <c r="CL151" s="785"/>
      <c r="CM151" s="785"/>
      <c r="CN151" s="785"/>
      <c r="CO151" s="786"/>
      <c r="CP151" s="786"/>
      <c r="CQ151" s="786"/>
      <c r="CR151" s="786"/>
      <c r="CS151" s="786"/>
      <c r="CT151" s="783"/>
      <c r="CU151" s="783"/>
      <c r="CV151" s="783"/>
      <c r="CW151" s="783"/>
      <c r="CX151" s="787"/>
      <c r="CY151" s="787"/>
      <c r="CZ151" s="787"/>
      <c r="DA151" s="787"/>
      <c r="DB151" s="567"/>
      <c r="DC151" s="664"/>
      <c r="DD151" s="664"/>
      <c r="DE151" s="702"/>
      <c r="DF151" s="702"/>
      <c r="DG151" s="702"/>
      <c r="DH151" s="702"/>
      <c r="DI151" s="702"/>
      <c r="DJ151" s="702"/>
      <c r="DK151" s="702"/>
      <c r="DL151" s="702"/>
      <c r="DM151" s="702"/>
      <c r="DN151" s="702"/>
      <c r="DO151" s="702"/>
      <c r="DP151" s="702"/>
    </row>
    <row r="152" spans="1:120" s="808" customFormat="1">
      <c r="A152" s="665">
        <v>149</v>
      </c>
      <c r="B152" s="665"/>
      <c r="C152" s="649" t="s">
        <v>2384</v>
      </c>
      <c r="D152" s="652">
        <v>7300</v>
      </c>
      <c r="E152" s="788" t="s">
        <v>2385</v>
      </c>
      <c r="F152" s="649" t="s">
        <v>2387</v>
      </c>
      <c r="G152" s="649" t="s">
        <v>2386</v>
      </c>
      <c r="H152" s="649" t="s">
        <v>2389</v>
      </c>
      <c r="I152" s="649" t="s">
        <v>2388</v>
      </c>
      <c r="J152" s="670" t="s">
        <v>2390</v>
      </c>
      <c r="K152" s="670"/>
      <c r="L152" s="670" t="s">
        <v>2391</v>
      </c>
      <c r="M152" s="670"/>
      <c r="N152" s="670"/>
      <c r="O152" s="672"/>
      <c r="P152" s="789"/>
      <c r="Q152" s="789"/>
      <c r="R152" s="789"/>
      <c r="S152" s="789"/>
      <c r="T152" s="790">
        <v>80</v>
      </c>
      <c r="U152" s="790">
        <v>41</v>
      </c>
      <c r="V152" s="790" t="s">
        <v>2392</v>
      </c>
      <c r="W152" s="791" t="s">
        <v>2393</v>
      </c>
      <c r="X152" s="791" t="s">
        <v>2394</v>
      </c>
      <c r="Y152" s="790">
        <v>5</v>
      </c>
      <c r="Z152" s="790"/>
      <c r="AA152" s="790"/>
      <c r="AB152" s="790"/>
      <c r="AC152" s="790"/>
      <c r="AD152" s="790"/>
      <c r="AE152" s="790"/>
      <c r="AF152" s="790"/>
      <c r="AG152" s="790"/>
      <c r="AH152" s="790"/>
      <c r="AI152" s="790"/>
      <c r="AJ152" s="790"/>
      <c r="AK152" s="790"/>
      <c r="AL152" s="790"/>
      <c r="AM152" s="790"/>
      <c r="AN152" s="790"/>
      <c r="AO152" s="790"/>
      <c r="AP152" s="792">
        <v>1</v>
      </c>
      <c r="AQ152" s="675" t="s">
        <v>1862</v>
      </c>
      <c r="AR152" s="793"/>
      <c r="AS152" s="676" t="s">
        <v>1863</v>
      </c>
      <c r="AT152" s="794"/>
      <c r="AU152" s="794"/>
      <c r="AV152" s="794"/>
      <c r="AW152" s="795" t="s">
        <v>215</v>
      </c>
      <c r="AX152" s="796" t="s">
        <v>216</v>
      </c>
      <c r="AY152" s="796" t="s">
        <v>217</v>
      </c>
      <c r="AZ152" s="796" t="s">
        <v>218</v>
      </c>
      <c r="BA152" s="797" t="s">
        <v>210</v>
      </c>
      <c r="BB152" s="797" t="s">
        <v>211</v>
      </c>
      <c r="BC152" s="797" t="s">
        <v>212</v>
      </c>
      <c r="BD152" s="797" t="s">
        <v>213</v>
      </c>
      <c r="BE152" s="798" t="s">
        <v>2385</v>
      </c>
      <c r="BF152" s="714" t="s">
        <v>2395</v>
      </c>
      <c r="BG152" s="714" t="s">
        <v>2396</v>
      </c>
      <c r="BH152" s="714" t="s">
        <v>2397</v>
      </c>
      <c r="BI152" s="799"/>
      <c r="BJ152" s="799"/>
      <c r="BK152" s="799"/>
      <c r="BL152" s="799"/>
      <c r="BM152" s="721" t="s">
        <v>1939</v>
      </c>
      <c r="BN152" s="157" t="s">
        <v>295</v>
      </c>
      <c r="BO152" s="157" t="s">
        <v>296</v>
      </c>
      <c r="BP152" s="156" t="s">
        <v>297</v>
      </c>
      <c r="BQ152" s="722" t="s">
        <v>298</v>
      </c>
      <c r="BR152" s="722" t="s">
        <v>299</v>
      </c>
      <c r="BS152" s="270" t="s">
        <v>300</v>
      </c>
      <c r="BT152" s="270" t="s">
        <v>301</v>
      </c>
      <c r="BU152" s="270" t="s">
        <v>1939</v>
      </c>
      <c r="BV152" s="65" t="s">
        <v>295</v>
      </c>
      <c r="BW152" s="65" t="s">
        <v>296</v>
      </c>
      <c r="BX152" s="757" t="s">
        <v>297</v>
      </c>
      <c r="BY152" s="49"/>
      <c r="BZ152" s="49"/>
      <c r="CA152" s="49"/>
      <c r="CB152" s="49"/>
      <c r="CC152" s="800" t="s">
        <v>2398</v>
      </c>
      <c r="CD152" s="800" t="s">
        <v>2399</v>
      </c>
      <c r="CE152" s="801" t="s">
        <v>2400</v>
      </c>
      <c r="CF152" s="801" t="s">
        <v>2401</v>
      </c>
      <c r="CG152" s="65"/>
      <c r="CH152" s="65"/>
      <c r="CI152" s="65"/>
      <c r="CJ152" s="65"/>
      <c r="CK152" s="802" t="s">
        <v>2402</v>
      </c>
      <c r="CL152" s="90" t="s">
        <v>1174</v>
      </c>
      <c r="CM152" s="90" t="s">
        <v>1175</v>
      </c>
      <c r="CN152" s="90" t="s">
        <v>1176</v>
      </c>
      <c r="CO152" s="803" t="s">
        <v>2403</v>
      </c>
      <c r="CP152" s="803" t="s">
        <v>2404</v>
      </c>
      <c r="CQ152" s="803" t="s">
        <v>2405</v>
      </c>
      <c r="CR152" s="803" t="s">
        <v>2406</v>
      </c>
      <c r="CS152" s="803" t="s">
        <v>2407</v>
      </c>
      <c r="CT152" s="65"/>
      <c r="CU152" s="65"/>
      <c r="CV152" s="65"/>
      <c r="CW152" s="65"/>
      <c r="CX152" s="804"/>
      <c r="CY152" s="804"/>
      <c r="CZ152" s="804"/>
      <c r="DA152" s="804"/>
      <c r="DB152" s="805"/>
      <c r="DC152" s="806"/>
      <c r="DD152" s="806"/>
      <c r="DE152" s="807"/>
      <c r="DF152" s="807"/>
      <c r="DG152" s="807"/>
      <c r="DH152" s="807"/>
      <c r="DI152" s="807"/>
      <c r="DJ152" s="807"/>
      <c r="DK152" s="807"/>
      <c r="DL152" s="807"/>
      <c r="DM152" s="807"/>
      <c r="DN152" s="807"/>
      <c r="DO152" s="807"/>
      <c r="DP152" s="807"/>
    </row>
    <row r="153" spans="1:120">
      <c r="A153" s="665">
        <v>150</v>
      </c>
      <c r="B153" s="665"/>
      <c r="C153" s="649"/>
      <c r="D153" s="652"/>
      <c r="E153" s="788"/>
      <c r="F153" s="649"/>
      <c r="G153" s="649"/>
      <c r="H153" s="649"/>
      <c r="I153" s="649"/>
      <c r="J153" s="670"/>
      <c r="K153" s="670"/>
      <c r="L153" s="670"/>
      <c r="M153" s="670"/>
      <c r="N153" s="670"/>
      <c r="O153" s="672"/>
      <c r="P153" s="674"/>
      <c r="Q153" s="673"/>
      <c r="R153" s="673"/>
      <c r="S153" s="673"/>
      <c r="T153" s="790"/>
      <c r="U153" s="790"/>
      <c r="V153" s="790"/>
      <c r="W153" s="791"/>
      <c r="X153" s="791"/>
      <c r="Y153" s="790"/>
      <c r="Z153" s="790"/>
      <c r="AA153" s="790"/>
      <c r="AB153" s="790"/>
      <c r="AC153" s="790"/>
      <c r="AD153" s="790"/>
      <c r="AE153" s="790"/>
      <c r="AF153" s="790"/>
      <c r="AG153" s="790"/>
      <c r="AH153" s="790"/>
      <c r="AI153" s="790"/>
      <c r="AJ153" s="790"/>
      <c r="AK153" s="790"/>
      <c r="AL153" s="790"/>
      <c r="AM153" s="790"/>
      <c r="AN153" s="790"/>
      <c r="AO153" s="790"/>
      <c r="AP153" s="792"/>
      <c r="AQ153" s="675"/>
      <c r="AR153" s="676"/>
      <c r="AS153" s="676"/>
      <c r="AT153" s="677"/>
      <c r="AU153" s="677"/>
      <c r="AV153" s="677"/>
      <c r="AW153" s="809"/>
      <c r="AX153" s="679"/>
      <c r="AY153" s="679"/>
      <c r="AZ153" s="679"/>
      <c r="BA153" s="713"/>
      <c r="BB153" s="713"/>
      <c r="BC153" s="713"/>
      <c r="BD153" s="713"/>
      <c r="BE153" s="798"/>
      <c r="BF153" s="714"/>
      <c r="BG153" s="714"/>
      <c r="BH153" s="714"/>
      <c r="BI153" s="712"/>
      <c r="BJ153" s="712"/>
      <c r="BK153" s="712"/>
      <c r="BL153" s="712"/>
      <c r="BM153" s="721"/>
      <c r="BN153" s="157"/>
      <c r="BO153" s="157"/>
      <c r="BP153" s="156"/>
      <c r="BQ153" s="759"/>
      <c r="BR153" s="810"/>
      <c r="BS153" s="811"/>
      <c r="BT153" s="811"/>
      <c r="BU153" s="49"/>
      <c r="BV153" s="49"/>
      <c r="BW153" s="49"/>
      <c r="BX153" s="49"/>
      <c r="BY153" s="49"/>
      <c r="BZ153" s="49"/>
      <c r="CA153" s="49"/>
      <c r="CB153" s="49"/>
      <c r="CC153" s="800"/>
      <c r="CD153" s="800"/>
      <c r="CE153" s="801"/>
      <c r="CF153" s="801"/>
      <c r="CG153" s="65"/>
      <c r="CH153" s="65"/>
      <c r="CI153" s="65"/>
      <c r="CJ153" s="65"/>
      <c r="CK153" s="802"/>
      <c r="CL153" s="717"/>
      <c r="CM153" s="717"/>
      <c r="CN153" s="717"/>
      <c r="CO153" s="803"/>
      <c r="CP153" s="803"/>
      <c r="CQ153" s="803"/>
      <c r="CR153" s="803"/>
      <c r="CS153" s="803"/>
      <c r="CT153" s="65"/>
      <c r="CU153" s="65"/>
      <c r="CV153" s="65"/>
      <c r="CW153" s="65"/>
      <c r="CX153" s="489"/>
      <c r="CY153" s="489"/>
      <c r="CZ153" s="489"/>
      <c r="DA153" s="489"/>
      <c r="DB153" s="567"/>
      <c r="DC153" s="664"/>
      <c r="DD153" s="664"/>
      <c r="DE153" s="544"/>
      <c r="DF153" s="544"/>
      <c r="DG153" s="544"/>
      <c r="DH153" s="544"/>
      <c r="DI153" s="544"/>
      <c r="DJ153" s="544"/>
      <c r="DK153" s="544"/>
      <c r="DL153" s="544"/>
      <c r="DM153" s="544"/>
      <c r="DN153" s="544"/>
      <c r="DO153" s="544"/>
      <c r="DP153" s="544"/>
    </row>
    <row r="154" spans="1:120">
      <c r="A154" s="665">
        <v>151</v>
      </c>
      <c r="B154" s="665"/>
      <c r="C154" s="649" t="s">
        <v>2408</v>
      </c>
      <c r="D154" s="812">
        <v>7305</v>
      </c>
      <c r="E154" s="788" t="s">
        <v>2385</v>
      </c>
      <c r="F154" s="649" t="s">
        <v>2409</v>
      </c>
      <c r="G154" s="649" t="s">
        <v>2386</v>
      </c>
      <c r="H154" s="649" t="s">
        <v>2389</v>
      </c>
      <c r="I154" s="649" t="s">
        <v>2388</v>
      </c>
      <c r="J154" s="670" t="s">
        <v>2410</v>
      </c>
      <c r="K154" s="670"/>
      <c r="L154" s="670" t="s">
        <v>2411</v>
      </c>
      <c r="M154" s="670"/>
      <c r="N154" s="670"/>
      <c r="O154" s="665">
        <v>101772</v>
      </c>
      <c r="P154" s="653"/>
      <c r="Q154" s="653"/>
      <c r="R154" s="653"/>
      <c r="S154" s="653"/>
      <c r="T154" s="790">
        <v>40</v>
      </c>
      <c r="U154" s="790">
        <v>40</v>
      </c>
      <c r="V154" s="790">
        <v>1</v>
      </c>
      <c r="W154" s="791">
        <v>4.7</v>
      </c>
      <c r="X154" s="791">
        <v>2.5</v>
      </c>
      <c r="Y154" s="790">
        <v>3</v>
      </c>
      <c r="Z154" s="790"/>
      <c r="AA154" s="790"/>
      <c r="AB154" s="790"/>
      <c r="AC154" s="790"/>
      <c r="AD154" s="790"/>
      <c r="AE154" s="790"/>
      <c r="AF154" s="790"/>
      <c r="AG154" s="790"/>
      <c r="AH154" s="790"/>
      <c r="AI154" s="790"/>
      <c r="AJ154" s="790"/>
      <c r="AK154" s="790"/>
      <c r="AL154" s="790"/>
      <c r="AM154" s="790"/>
      <c r="AN154" s="790"/>
      <c r="AO154" s="790"/>
      <c r="AP154" s="792">
        <v>20</v>
      </c>
      <c r="AQ154" s="675" t="s">
        <v>1862</v>
      </c>
      <c r="AR154" s="655"/>
      <c r="AS154" s="676" t="s">
        <v>1863</v>
      </c>
      <c r="AT154" s="656"/>
      <c r="AU154" s="656"/>
      <c r="AV154" s="656"/>
      <c r="AW154" s="41" t="s">
        <v>215</v>
      </c>
      <c r="AX154" s="679" t="s">
        <v>216</v>
      </c>
      <c r="AY154" s="679" t="s">
        <v>217</v>
      </c>
      <c r="AZ154" s="679" t="s">
        <v>218</v>
      </c>
      <c r="BA154" s="86" t="s">
        <v>210</v>
      </c>
      <c r="BB154" s="86" t="s">
        <v>211</v>
      </c>
      <c r="BC154" s="86" t="s">
        <v>212</v>
      </c>
      <c r="BD154" s="86" t="s">
        <v>213</v>
      </c>
      <c r="BE154" s="798" t="s">
        <v>2385</v>
      </c>
      <c r="BF154" s="714" t="s">
        <v>2395</v>
      </c>
      <c r="BG154" s="714" t="s">
        <v>2396</v>
      </c>
      <c r="BH154" s="714" t="s">
        <v>2397</v>
      </c>
      <c r="BI154" s="712"/>
      <c r="BJ154" s="712"/>
      <c r="BK154" s="712"/>
      <c r="BL154" s="712"/>
      <c r="BM154" s="721" t="s">
        <v>1939</v>
      </c>
      <c r="BN154" s="157" t="s">
        <v>295</v>
      </c>
      <c r="BO154" s="157" t="s">
        <v>296</v>
      </c>
      <c r="BP154" s="156" t="s">
        <v>297</v>
      </c>
      <c r="BQ154" s="722" t="s">
        <v>298</v>
      </c>
      <c r="BR154" s="722" t="s">
        <v>299</v>
      </c>
      <c r="BS154" s="270" t="s">
        <v>300</v>
      </c>
      <c r="BT154" s="270" t="s">
        <v>301</v>
      </c>
      <c r="BU154" s="270" t="s">
        <v>1939</v>
      </c>
      <c r="BV154" s="65" t="s">
        <v>295</v>
      </c>
      <c r="BW154" s="65" t="s">
        <v>296</v>
      </c>
      <c r="BX154" s="757" t="s">
        <v>297</v>
      </c>
      <c r="BY154" s="49"/>
      <c r="BZ154" s="49"/>
      <c r="CA154" s="49"/>
      <c r="CB154" s="49"/>
      <c r="CC154" s="800" t="s">
        <v>2398</v>
      </c>
      <c r="CD154" s="800" t="s">
        <v>2399</v>
      </c>
      <c r="CE154" s="801" t="s">
        <v>2400</v>
      </c>
      <c r="CF154" s="801" t="s">
        <v>2401</v>
      </c>
      <c r="CG154" s="65"/>
      <c r="CH154" s="65"/>
      <c r="CI154" s="65"/>
      <c r="CJ154" s="65"/>
      <c r="CK154" s="802" t="s">
        <v>2402</v>
      </c>
      <c r="CL154" s="90" t="s">
        <v>1174</v>
      </c>
      <c r="CM154" s="90" t="s">
        <v>1175</v>
      </c>
      <c r="CN154" s="90" t="s">
        <v>1176</v>
      </c>
      <c r="CO154" s="803" t="s">
        <v>2403</v>
      </c>
      <c r="CP154" s="803" t="s">
        <v>2404</v>
      </c>
      <c r="CQ154" s="803" t="s">
        <v>2405</v>
      </c>
      <c r="CR154" s="803" t="s">
        <v>2406</v>
      </c>
      <c r="CS154" s="803" t="s">
        <v>2407</v>
      </c>
      <c r="CT154" s="65"/>
      <c r="CU154" s="65"/>
      <c r="CV154" s="65"/>
      <c r="CW154" s="65"/>
      <c r="CX154" s="567"/>
      <c r="CY154" s="567"/>
      <c r="CZ154" s="567"/>
      <c r="DA154" s="567"/>
      <c r="DB154" s="567"/>
      <c r="DC154" s="664"/>
      <c r="DD154" s="664"/>
      <c r="DE154" s="544"/>
      <c r="DF154" s="544"/>
      <c r="DG154" s="544"/>
      <c r="DH154" s="544"/>
      <c r="DI154" s="544"/>
      <c r="DJ154" s="544"/>
      <c r="DK154" s="544"/>
      <c r="DL154" s="544"/>
      <c r="DM154" s="544"/>
      <c r="DN154" s="544"/>
      <c r="DO154" s="544"/>
      <c r="DP154" s="544"/>
    </row>
    <row r="155" spans="1:120">
      <c r="A155" s="665">
        <v>152</v>
      </c>
      <c r="B155" s="665"/>
      <c r="C155" s="649" t="s">
        <v>2412</v>
      </c>
      <c r="D155" s="812">
        <v>7305</v>
      </c>
      <c r="E155" s="788" t="s">
        <v>2385</v>
      </c>
      <c r="F155" s="649" t="s">
        <v>2409</v>
      </c>
      <c r="G155" s="649" t="s">
        <v>2386</v>
      </c>
      <c r="H155" s="649" t="s">
        <v>2389</v>
      </c>
      <c r="I155" s="649" t="s">
        <v>2388</v>
      </c>
      <c r="J155" s="670" t="s">
        <v>2410</v>
      </c>
      <c r="K155" s="670"/>
      <c r="L155" s="670" t="s">
        <v>2411</v>
      </c>
      <c r="M155" s="670"/>
      <c r="N155" s="665"/>
      <c r="O155" s="665">
        <v>101774</v>
      </c>
      <c r="P155" s="653"/>
      <c r="Q155" s="653"/>
      <c r="R155" s="653"/>
      <c r="S155" s="653"/>
      <c r="T155" s="790">
        <v>50</v>
      </c>
      <c r="U155" s="790">
        <v>50</v>
      </c>
      <c r="V155" s="813">
        <v>1.25</v>
      </c>
      <c r="W155" s="791">
        <v>5.7</v>
      </c>
      <c r="X155" s="790">
        <v>3</v>
      </c>
      <c r="Y155" s="790">
        <v>5</v>
      </c>
      <c r="Z155" s="790"/>
      <c r="AA155" s="790"/>
      <c r="AB155" s="790"/>
      <c r="AC155" s="790"/>
      <c r="AD155" s="790"/>
      <c r="AE155" s="790"/>
      <c r="AF155" s="790"/>
      <c r="AG155" s="790"/>
      <c r="AH155" s="790"/>
      <c r="AI155" s="790"/>
      <c r="AJ155" s="790"/>
      <c r="AK155" s="790"/>
      <c r="AL155" s="790"/>
      <c r="AM155" s="790"/>
      <c r="AN155" s="790"/>
      <c r="AO155" s="790"/>
      <c r="AP155" s="792">
        <v>20</v>
      </c>
      <c r="AQ155" s="675" t="s">
        <v>1862</v>
      </c>
      <c r="AR155" s="655"/>
      <c r="AS155" s="676" t="s">
        <v>1863</v>
      </c>
      <c r="AT155" s="711"/>
      <c r="AU155" s="711"/>
      <c r="AV155" s="711"/>
      <c r="AW155" s="41" t="s">
        <v>215</v>
      </c>
      <c r="AX155" s="679" t="s">
        <v>216</v>
      </c>
      <c r="AY155" s="679" t="s">
        <v>217</v>
      </c>
      <c r="AZ155" s="679" t="s">
        <v>218</v>
      </c>
      <c r="BA155" s="86" t="s">
        <v>210</v>
      </c>
      <c r="BB155" s="86" t="s">
        <v>211</v>
      </c>
      <c r="BC155" s="86" t="s">
        <v>212</v>
      </c>
      <c r="BD155" s="86" t="s">
        <v>213</v>
      </c>
      <c r="BE155" s="798" t="s">
        <v>2385</v>
      </c>
      <c r="BF155" s="714" t="s">
        <v>2395</v>
      </c>
      <c r="BG155" s="714" t="s">
        <v>2396</v>
      </c>
      <c r="BH155" s="714" t="s">
        <v>2397</v>
      </c>
      <c r="BI155" s="712"/>
      <c r="BJ155" s="712"/>
      <c r="BK155" s="712"/>
      <c r="BL155" s="712"/>
      <c r="BM155" s="721" t="s">
        <v>1939</v>
      </c>
      <c r="BN155" s="157" t="s">
        <v>295</v>
      </c>
      <c r="BO155" s="157" t="s">
        <v>296</v>
      </c>
      <c r="BP155" s="156" t="s">
        <v>297</v>
      </c>
      <c r="BQ155" s="722" t="s">
        <v>298</v>
      </c>
      <c r="BR155" s="722" t="s">
        <v>299</v>
      </c>
      <c r="BS155" s="270" t="s">
        <v>300</v>
      </c>
      <c r="BT155" s="270" t="s">
        <v>301</v>
      </c>
      <c r="BU155" s="270" t="s">
        <v>1939</v>
      </c>
      <c r="BV155" s="65" t="s">
        <v>295</v>
      </c>
      <c r="BW155" s="65" t="s">
        <v>296</v>
      </c>
      <c r="BX155" s="757" t="s">
        <v>297</v>
      </c>
      <c r="BY155" s="49"/>
      <c r="BZ155" s="49"/>
      <c r="CA155" s="49"/>
      <c r="CB155" s="49"/>
      <c r="CC155" s="800" t="s">
        <v>2398</v>
      </c>
      <c r="CD155" s="800" t="s">
        <v>2399</v>
      </c>
      <c r="CE155" s="801" t="s">
        <v>2400</v>
      </c>
      <c r="CF155" s="801" t="s">
        <v>2401</v>
      </c>
      <c r="CG155" s="65"/>
      <c r="CH155" s="65"/>
      <c r="CI155" s="65"/>
      <c r="CJ155" s="65"/>
      <c r="CK155" s="802" t="s">
        <v>2402</v>
      </c>
      <c r="CL155" s="90" t="s">
        <v>1174</v>
      </c>
      <c r="CM155" s="90" t="s">
        <v>1175</v>
      </c>
      <c r="CN155" s="90" t="s">
        <v>1176</v>
      </c>
      <c r="CO155" s="803" t="s">
        <v>2403</v>
      </c>
      <c r="CP155" s="803" t="s">
        <v>2404</v>
      </c>
      <c r="CQ155" s="803" t="s">
        <v>2405</v>
      </c>
      <c r="CR155" s="803" t="s">
        <v>2406</v>
      </c>
      <c r="CS155" s="803" t="s">
        <v>2407</v>
      </c>
      <c r="CT155" s="65"/>
      <c r="CU155" s="65"/>
      <c r="CV155" s="65"/>
      <c r="CW155" s="65"/>
      <c r="CX155" s="770"/>
      <c r="CY155" s="770"/>
      <c r="CZ155" s="770"/>
      <c r="DA155" s="770"/>
      <c r="DB155" s="770"/>
      <c r="DC155" s="712"/>
      <c r="DD155" s="770"/>
      <c r="DE155" s="746"/>
      <c r="DF155" s="746"/>
      <c r="DG155" s="746"/>
      <c r="DH155" s="746"/>
      <c r="DI155" s="746"/>
      <c r="DJ155" s="746"/>
      <c r="DK155" s="746"/>
      <c r="DL155" s="746"/>
      <c r="DM155" s="746"/>
      <c r="DN155" s="746"/>
      <c r="DO155" s="746"/>
      <c r="DP155" s="746"/>
    </row>
    <row r="156" spans="1:120">
      <c r="A156" s="665">
        <v>153</v>
      </c>
      <c r="B156" s="671"/>
      <c r="C156" s="649" t="s">
        <v>2413</v>
      </c>
      <c r="D156" s="812">
        <v>7305</v>
      </c>
      <c r="E156" s="788" t="s">
        <v>2385</v>
      </c>
      <c r="F156" s="649" t="s">
        <v>2409</v>
      </c>
      <c r="G156" s="649" t="s">
        <v>2386</v>
      </c>
      <c r="H156" s="649" t="s">
        <v>2389</v>
      </c>
      <c r="I156" s="649" t="s">
        <v>2388</v>
      </c>
      <c r="J156" s="670" t="s">
        <v>2410</v>
      </c>
      <c r="K156" s="670"/>
      <c r="L156" s="670" t="s">
        <v>2411</v>
      </c>
      <c r="M156" s="670"/>
      <c r="N156" s="671"/>
      <c r="O156" s="671">
        <v>101776</v>
      </c>
      <c r="P156" s="814"/>
      <c r="Q156" s="814"/>
      <c r="R156" s="814"/>
      <c r="S156" s="814"/>
      <c r="T156" s="790">
        <v>60</v>
      </c>
      <c r="U156" s="790">
        <v>60</v>
      </c>
      <c r="V156" s="791">
        <v>1.5</v>
      </c>
      <c r="W156" s="791">
        <v>6.7</v>
      </c>
      <c r="X156" s="791">
        <v>3.5</v>
      </c>
      <c r="Y156" s="790">
        <v>5</v>
      </c>
      <c r="Z156" s="790"/>
      <c r="AA156" s="790"/>
      <c r="AB156" s="790"/>
      <c r="AC156" s="790"/>
      <c r="AD156" s="790"/>
      <c r="AE156" s="790"/>
      <c r="AF156" s="790"/>
      <c r="AG156" s="790"/>
      <c r="AH156" s="790"/>
      <c r="AI156" s="790"/>
      <c r="AJ156" s="790"/>
      <c r="AK156" s="790"/>
      <c r="AL156" s="790"/>
      <c r="AM156" s="790"/>
      <c r="AN156" s="790"/>
      <c r="AO156" s="790"/>
      <c r="AP156" s="792">
        <v>20</v>
      </c>
      <c r="AQ156" s="675" t="s">
        <v>1862</v>
      </c>
      <c r="AR156" s="731"/>
      <c r="AS156" s="676" t="s">
        <v>1863</v>
      </c>
      <c r="AT156" s="794"/>
      <c r="AU156" s="794"/>
      <c r="AV156" s="794"/>
      <c r="AW156" s="41" t="s">
        <v>215</v>
      </c>
      <c r="AX156" s="679" t="s">
        <v>216</v>
      </c>
      <c r="AY156" s="679" t="s">
        <v>217</v>
      </c>
      <c r="AZ156" s="679" t="s">
        <v>218</v>
      </c>
      <c r="BA156" s="86" t="s">
        <v>210</v>
      </c>
      <c r="BB156" s="86" t="s">
        <v>211</v>
      </c>
      <c r="BC156" s="86" t="s">
        <v>212</v>
      </c>
      <c r="BD156" s="86" t="s">
        <v>213</v>
      </c>
      <c r="BE156" s="798" t="s">
        <v>2385</v>
      </c>
      <c r="BF156" s="714" t="s">
        <v>2395</v>
      </c>
      <c r="BG156" s="714" t="s">
        <v>2396</v>
      </c>
      <c r="BH156" s="714" t="s">
        <v>2397</v>
      </c>
      <c r="BI156" s="712"/>
      <c r="BJ156" s="712"/>
      <c r="BK156" s="712"/>
      <c r="BL156" s="712"/>
      <c r="BM156" s="721" t="s">
        <v>1939</v>
      </c>
      <c r="BN156" s="157" t="s">
        <v>295</v>
      </c>
      <c r="BO156" s="157" t="s">
        <v>296</v>
      </c>
      <c r="BP156" s="156" t="s">
        <v>297</v>
      </c>
      <c r="BQ156" s="722" t="s">
        <v>298</v>
      </c>
      <c r="BR156" s="722" t="s">
        <v>299</v>
      </c>
      <c r="BS156" s="270" t="s">
        <v>300</v>
      </c>
      <c r="BT156" s="270" t="s">
        <v>301</v>
      </c>
      <c r="BU156" s="270" t="s">
        <v>1939</v>
      </c>
      <c r="BV156" s="65" t="s">
        <v>295</v>
      </c>
      <c r="BW156" s="65" t="s">
        <v>296</v>
      </c>
      <c r="BX156" s="757" t="s">
        <v>297</v>
      </c>
      <c r="BY156" s="49"/>
      <c r="BZ156" s="49"/>
      <c r="CA156" s="49"/>
      <c r="CB156" s="49"/>
      <c r="CC156" s="800" t="s">
        <v>2398</v>
      </c>
      <c r="CD156" s="800" t="s">
        <v>2399</v>
      </c>
      <c r="CE156" s="801" t="s">
        <v>2400</v>
      </c>
      <c r="CF156" s="801" t="s">
        <v>2401</v>
      </c>
      <c r="CG156" s="65"/>
      <c r="CH156" s="65"/>
      <c r="CI156" s="65"/>
      <c r="CJ156" s="65"/>
      <c r="CK156" s="802" t="s">
        <v>2402</v>
      </c>
      <c r="CL156" s="90" t="s">
        <v>1174</v>
      </c>
      <c r="CM156" s="90" t="s">
        <v>1175</v>
      </c>
      <c r="CN156" s="90" t="s">
        <v>1176</v>
      </c>
      <c r="CO156" s="803" t="s">
        <v>2403</v>
      </c>
      <c r="CP156" s="803" t="s">
        <v>2404</v>
      </c>
      <c r="CQ156" s="803" t="s">
        <v>2405</v>
      </c>
      <c r="CR156" s="803" t="s">
        <v>2406</v>
      </c>
      <c r="CS156" s="803" t="s">
        <v>2407</v>
      </c>
      <c r="CT156" s="65"/>
      <c r="CU156" s="65"/>
      <c r="CV156" s="65"/>
      <c r="CW156" s="65"/>
      <c r="CX156" s="591"/>
      <c r="CY156" s="591"/>
      <c r="CZ156" s="591"/>
      <c r="DA156" s="591"/>
      <c r="DB156" s="591"/>
      <c r="DE156" s="746"/>
      <c r="DF156" s="746"/>
      <c r="DG156" s="746"/>
      <c r="DH156" s="746"/>
      <c r="DI156" s="746"/>
      <c r="DJ156" s="746"/>
      <c r="DK156" s="746"/>
      <c r="DL156" s="746"/>
      <c r="DM156" s="746"/>
      <c r="DN156" s="746"/>
      <c r="DO156" s="746"/>
      <c r="DP156" s="746"/>
    </row>
    <row r="157" spans="1:120">
      <c r="A157" s="665">
        <v>154</v>
      </c>
      <c r="B157" s="671"/>
      <c r="C157" s="649" t="s">
        <v>2414</v>
      </c>
      <c r="D157" s="812">
        <v>7305</v>
      </c>
      <c r="E157" s="788" t="s">
        <v>2385</v>
      </c>
      <c r="F157" s="649" t="s">
        <v>2409</v>
      </c>
      <c r="G157" s="649" t="s">
        <v>2386</v>
      </c>
      <c r="H157" s="649" t="s">
        <v>2389</v>
      </c>
      <c r="I157" s="649" t="s">
        <v>2388</v>
      </c>
      <c r="J157" s="670" t="s">
        <v>2410</v>
      </c>
      <c r="K157" s="670"/>
      <c r="L157" s="670" t="s">
        <v>2411</v>
      </c>
      <c r="M157" s="670"/>
      <c r="N157" s="671"/>
      <c r="O157" s="671">
        <v>101778</v>
      </c>
      <c r="P157" s="814"/>
      <c r="Q157" s="814"/>
      <c r="R157" s="814"/>
      <c r="S157" s="814"/>
      <c r="T157" s="790">
        <v>80</v>
      </c>
      <c r="U157" s="790">
        <v>80</v>
      </c>
      <c r="V157" s="791">
        <v>1.5</v>
      </c>
      <c r="W157" s="791">
        <v>7.3</v>
      </c>
      <c r="X157" s="790">
        <v>4</v>
      </c>
      <c r="Y157" s="790">
        <v>5</v>
      </c>
      <c r="Z157" s="790"/>
      <c r="AA157" s="790"/>
      <c r="AB157" s="790"/>
      <c r="AC157" s="790"/>
      <c r="AD157" s="790"/>
      <c r="AE157" s="790"/>
      <c r="AF157" s="790"/>
      <c r="AG157" s="790"/>
      <c r="AH157" s="790"/>
      <c r="AI157" s="790"/>
      <c r="AJ157" s="790"/>
      <c r="AK157" s="790"/>
      <c r="AL157" s="790"/>
      <c r="AM157" s="790"/>
      <c r="AN157" s="790"/>
      <c r="AO157" s="790"/>
      <c r="AP157" s="792">
        <v>20</v>
      </c>
      <c r="AQ157" s="675" t="s">
        <v>1862</v>
      </c>
      <c r="AR157" s="731"/>
      <c r="AS157" s="676" t="s">
        <v>1863</v>
      </c>
      <c r="AT157" s="794"/>
      <c r="AU157" s="794"/>
      <c r="AV157" s="794"/>
      <c r="AW157" s="41" t="s">
        <v>215</v>
      </c>
      <c r="AX157" s="679" t="s">
        <v>216</v>
      </c>
      <c r="AY157" s="679" t="s">
        <v>217</v>
      </c>
      <c r="AZ157" s="679" t="s">
        <v>218</v>
      </c>
      <c r="BA157" s="86" t="s">
        <v>210</v>
      </c>
      <c r="BB157" s="86" t="s">
        <v>211</v>
      </c>
      <c r="BC157" s="86" t="s">
        <v>212</v>
      </c>
      <c r="BD157" s="86" t="s">
        <v>213</v>
      </c>
      <c r="BE157" s="798" t="s">
        <v>2385</v>
      </c>
      <c r="BF157" s="714" t="s">
        <v>2395</v>
      </c>
      <c r="BG157" s="714" t="s">
        <v>2396</v>
      </c>
      <c r="BH157" s="714" t="s">
        <v>2397</v>
      </c>
      <c r="BI157" s="712"/>
      <c r="BJ157" s="712"/>
      <c r="BK157" s="712"/>
      <c r="BL157" s="712"/>
      <c r="BM157" s="721" t="s">
        <v>1939</v>
      </c>
      <c r="BN157" s="157" t="s">
        <v>295</v>
      </c>
      <c r="BO157" s="157" t="s">
        <v>296</v>
      </c>
      <c r="BP157" s="156" t="s">
        <v>297</v>
      </c>
      <c r="BQ157" s="722" t="s">
        <v>298</v>
      </c>
      <c r="BR157" s="722" t="s">
        <v>299</v>
      </c>
      <c r="BS157" s="270" t="s">
        <v>300</v>
      </c>
      <c r="BT157" s="270" t="s">
        <v>301</v>
      </c>
      <c r="BU157" s="270" t="s">
        <v>1939</v>
      </c>
      <c r="BV157" s="65" t="s">
        <v>295</v>
      </c>
      <c r="BW157" s="65" t="s">
        <v>296</v>
      </c>
      <c r="BX157" s="757" t="s">
        <v>297</v>
      </c>
      <c r="BY157" s="49"/>
      <c r="BZ157" s="49"/>
      <c r="CA157" s="49"/>
      <c r="CB157" s="49"/>
      <c r="CC157" s="800" t="s">
        <v>2398</v>
      </c>
      <c r="CD157" s="800" t="s">
        <v>2399</v>
      </c>
      <c r="CE157" s="801" t="s">
        <v>2400</v>
      </c>
      <c r="CF157" s="801" t="s">
        <v>2401</v>
      </c>
      <c r="CG157" s="65"/>
      <c r="CH157" s="65"/>
      <c r="CI157" s="65"/>
      <c r="CJ157" s="65"/>
      <c r="CK157" s="802" t="s">
        <v>2402</v>
      </c>
      <c r="CL157" s="90" t="s">
        <v>1174</v>
      </c>
      <c r="CM157" s="90" t="s">
        <v>1175</v>
      </c>
      <c r="CN157" s="90" t="s">
        <v>1176</v>
      </c>
      <c r="CO157" s="803" t="s">
        <v>2403</v>
      </c>
      <c r="CP157" s="803" t="s">
        <v>2404</v>
      </c>
      <c r="CQ157" s="803" t="s">
        <v>2405</v>
      </c>
      <c r="CR157" s="803" t="s">
        <v>2406</v>
      </c>
      <c r="CS157" s="803" t="s">
        <v>2407</v>
      </c>
      <c r="CT157" s="65"/>
      <c r="CU157" s="65"/>
      <c r="CV157" s="65"/>
      <c r="CW157" s="65"/>
      <c r="CX157" s="591"/>
      <c r="CY157" s="591"/>
      <c r="CZ157" s="591"/>
      <c r="DA157" s="591"/>
      <c r="DB157" s="591"/>
      <c r="DE157" s="746"/>
      <c r="DF157" s="746"/>
      <c r="DG157" s="746"/>
      <c r="DH157" s="746"/>
      <c r="DI157" s="746"/>
      <c r="DJ157" s="746"/>
      <c r="DK157" s="746"/>
      <c r="DL157" s="746"/>
      <c r="DM157" s="746"/>
      <c r="DN157" s="746"/>
      <c r="DO157" s="746"/>
      <c r="DP157" s="746"/>
    </row>
    <row r="158" spans="1:120">
      <c r="A158" s="665">
        <v>155</v>
      </c>
      <c r="B158" s="671"/>
      <c r="C158" s="649"/>
      <c r="D158" s="812"/>
      <c r="E158" s="788"/>
      <c r="F158" s="649"/>
      <c r="G158" s="649"/>
      <c r="H158" s="649"/>
      <c r="I158" s="649"/>
      <c r="J158" s="670"/>
      <c r="K158" s="670"/>
      <c r="L158" s="670"/>
      <c r="M158" s="670"/>
      <c r="N158" s="671"/>
      <c r="O158" s="671"/>
      <c r="P158" s="814"/>
      <c r="Q158" s="814"/>
      <c r="R158" s="814"/>
      <c r="S158" s="814"/>
      <c r="T158" s="790"/>
      <c r="U158" s="790"/>
      <c r="V158" s="791"/>
      <c r="W158" s="791"/>
      <c r="X158" s="790"/>
      <c r="Y158" s="790"/>
      <c r="Z158" s="790"/>
      <c r="AA158" s="790"/>
      <c r="AB158" s="790"/>
      <c r="AC158" s="790"/>
      <c r="AD158" s="790"/>
      <c r="AE158" s="790"/>
      <c r="AF158" s="790"/>
      <c r="AG158" s="790"/>
      <c r="AH158" s="790"/>
      <c r="AI158" s="790"/>
      <c r="AJ158" s="790"/>
      <c r="AK158" s="790"/>
      <c r="AL158" s="790"/>
      <c r="AM158" s="790"/>
      <c r="AN158" s="790"/>
      <c r="AO158" s="790"/>
      <c r="AP158" s="792"/>
      <c r="AQ158" s="675"/>
      <c r="AR158" s="731"/>
      <c r="AS158" s="676"/>
      <c r="AT158" s="794"/>
      <c r="AU158" s="794"/>
      <c r="AV158" s="794"/>
      <c r="AW158" s="809"/>
      <c r="AX158" s="679"/>
      <c r="AY158" s="679"/>
      <c r="AZ158" s="679"/>
      <c r="BA158" s="713"/>
      <c r="BB158" s="713"/>
      <c r="BC158" s="713"/>
      <c r="BD158" s="713"/>
      <c r="BE158" s="798"/>
      <c r="BF158" s="714"/>
      <c r="BG158" s="714"/>
      <c r="BH158" s="714"/>
      <c r="BI158" s="712"/>
      <c r="BJ158" s="712"/>
      <c r="BK158" s="712"/>
      <c r="BL158" s="712"/>
      <c r="BM158" s="721"/>
      <c r="BN158" s="157"/>
      <c r="BO158" s="157"/>
      <c r="BP158" s="156"/>
      <c r="BQ158" s="759"/>
      <c r="BR158" s="810"/>
      <c r="BS158" s="811"/>
      <c r="BT158" s="811"/>
      <c r="BU158" s="49"/>
      <c r="BV158" s="49"/>
      <c r="BW158" s="49"/>
      <c r="BX158" s="49"/>
      <c r="BY158" s="49"/>
      <c r="BZ158" s="49"/>
      <c r="CA158" s="49"/>
      <c r="CB158" s="49"/>
      <c r="CC158" s="800"/>
      <c r="CD158" s="800"/>
      <c r="CE158" s="801"/>
      <c r="CF158" s="801"/>
      <c r="CG158" s="65"/>
      <c r="CH158" s="65"/>
      <c r="CI158" s="65"/>
      <c r="CJ158" s="65"/>
      <c r="CK158" s="802"/>
      <c r="CL158" s="717"/>
      <c r="CM158" s="717"/>
      <c r="CN158" s="717"/>
      <c r="CO158" s="803"/>
      <c r="CP158" s="803"/>
      <c r="CQ158" s="803"/>
      <c r="CR158" s="803"/>
      <c r="CS158" s="803"/>
      <c r="CT158" s="65"/>
      <c r="CU158" s="65"/>
      <c r="CV158" s="65"/>
      <c r="CW158" s="65"/>
      <c r="CX158" s="591"/>
      <c r="CY158" s="591"/>
      <c r="CZ158" s="591"/>
      <c r="DA158" s="591"/>
      <c r="DB158" s="591"/>
      <c r="DE158" s="746"/>
      <c r="DF158" s="746"/>
      <c r="DG158" s="746"/>
      <c r="DH158" s="746"/>
      <c r="DI158" s="746"/>
      <c r="DJ158" s="746"/>
      <c r="DK158" s="746"/>
      <c r="DL158" s="746"/>
      <c r="DM158" s="746"/>
      <c r="DN158" s="746"/>
      <c r="DO158" s="746"/>
      <c r="DP158" s="746"/>
    </row>
    <row r="159" spans="1:120">
      <c r="A159" s="665">
        <v>156</v>
      </c>
      <c r="B159" s="671"/>
      <c r="C159" s="815" t="s">
        <v>2415</v>
      </c>
      <c r="D159" s="812">
        <v>7320</v>
      </c>
      <c r="E159" s="788" t="s">
        <v>2385</v>
      </c>
      <c r="F159" s="649" t="s">
        <v>2417</v>
      </c>
      <c r="G159" s="649" t="s">
        <v>2416</v>
      </c>
      <c r="H159" s="649" t="s">
        <v>2419</v>
      </c>
      <c r="I159" s="649" t="s">
        <v>2418</v>
      </c>
      <c r="J159" s="670" t="s">
        <v>2420</v>
      </c>
      <c r="K159" s="670"/>
      <c r="L159" s="670" t="s">
        <v>2421</v>
      </c>
      <c r="M159" s="670"/>
      <c r="N159" s="671"/>
      <c r="O159" s="671">
        <v>101785</v>
      </c>
      <c r="P159" s="814"/>
      <c r="Q159" s="814"/>
      <c r="R159" s="814"/>
      <c r="S159" s="814"/>
      <c r="T159" s="790">
        <v>60</v>
      </c>
      <c r="U159" s="790">
        <v>65</v>
      </c>
      <c r="V159" s="790">
        <v>2</v>
      </c>
      <c r="W159" s="791">
        <v>9.3000000000000007</v>
      </c>
      <c r="X159" s="790">
        <v>5</v>
      </c>
      <c r="Y159" s="790">
        <v>3</v>
      </c>
      <c r="Z159" s="790"/>
      <c r="AA159" s="790"/>
      <c r="AB159" s="790"/>
      <c r="AC159" s="790"/>
      <c r="AD159" s="790"/>
      <c r="AE159" s="790"/>
      <c r="AF159" s="790"/>
      <c r="AG159" s="790"/>
      <c r="AH159" s="790"/>
      <c r="AI159" s="790"/>
      <c r="AJ159" s="790"/>
      <c r="AK159" s="790"/>
      <c r="AL159" s="790"/>
      <c r="AM159" s="790"/>
      <c r="AN159" s="790"/>
      <c r="AO159" s="790"/>
      <c r="AP159" s="792">
        <v>20</v>
      </c>
      <c r="AQ159" s="675" t="s">
        <v>1862</v>
      </c>
      <c r="AR159" s="731"/>
      <c r="AS159" s="676" t="s">
        <v>1863</v>
      </c>
      <c r="AT159" s="794"/>
      <c r="AU159" s="794"/>
      <c r="AV159" s="794"/>
      <c r="AW159" s="41" t="s">
        <v>215</v>
      </c>
      <c r="AX159" s="679" t="s">
        <v>216</v>
      </c>
      <c r="AY159" s="679" t="s">
        <v>217</v>
      </c>
      <c r="AZ159" s="679" t="s">
        <v>218</v>
      </c>
      <c r="BA159" s="86" t="s">
        <v>210</v>
      </c>
      <c r="BB159" s="86" t="s">
        <v>211</v>
      </c>
      <c r="BC159" s="86" t="s">
        <v>212</v>
      </c>
      <c r="BD159" s="86" t="s">
        <v>213</v>
      </c>
      <c r="BE159" s="798" t="s">
        <v>2385</v>
      </c>
      <c r="BF159" s="714" t="s">
        <v>2395</v>
      </c>
      <c r="BG159" s="714" t="s">
        <v>2396</v>
      </c>
      <c r="BH159" s="714" t="s">
        <v>2397</v>
      </c>
      <c r="BI159" s="712"/>
      <c r="BJ159" s="712"/>
      <c r="BK159" s="712"/>
      <c r="BL159" s="712"/>
      <c r="BM159" s="721" t="s">
        <v>1939</v>
      </c>
      <c r="BN159" s="157" t="s">
        <v>295</v>
      </c>
      <c r="BO159" s="157" t="s">
        <v>296</v>
      </c>
      <c r="BP159" s="156" t="s">
        <v>297</v>
      </c>
      <c r="BQ159" s="722" t="s">
        <v>298</v>
      </c>
      <c r="BR159" s="722" t="s">
        <v>299</v>
      </c>
      <c r="BS159" s="270" t="s">
        <v>300</v>
      </c>
      <c r="BT159" s="270" t="s">
        <v>301</v>
      </c>
      <c r="BU159" s="270" t="s">
        <v>1939</v>
      </c>
      <c r="BV159" s="65" t="s">
        <v>295</v>
      </c>
      <c r="BW159" s="65" t="s">
        <v>296</v>
      </c>
      <c r="BX159" s="757" t="s">
        <v>297</v>
      </c>
      <c r="BY159" s="49"/>
      <c r="BZ159" s="49"/>
      <c r="CA159" s="49"/>
      <c r="CB159" s="49"/>
      <c r="CC159" s="800" t="s">
        <v>2398</v>
      </c>
      <c r="CD159" s="800" t="s">
        <v>2399</v>
      </c>
      <c r="CE159" s="801" t="s">
        <v>2400</v>
      </c>
      <c r="CF159" s="801" t="s">
        <v>2401</v>
      </c>
      <c r="CG159" s="65"/>
      <c r="CH159" s="65"/>
      <c r="CI159" s="65"/>
      <c r="CJ159" s="65"/>
      <c r="CK159" s="802" t="s">
        <v>2402</v>
      </c>
      <c r="CL159" s="90" t="s">
        <v>1174</v>
      </c>
      <c r="CM159" s="90" t="s">
        <v>1175</v>
      </c>
      <c r="CN159" s="90" t="s">
        <v>1176</v>
      </c>
      <c r="CO159" s="803" t="s">
        <v>2403</v>
      </c>
      <c r="CP159" s="803" t="s">
        <v>2404</v>
      </c>
      <c r="CQ159" s="803" t="s">
        <v>2405</v>
      </c>
      <c r="CR159" s="803" t="s">
        <v>2406</v>
      </c>
      <c r="CS159" s="803" t="s">
        <v>2407</v>
      </c>
      <c r="CT159" s="65"/>
      <c r="CU159" s="65"/>
      <c r="CV159" s="65"/>
      <c r="CW159" s="65"/>
      <c r="CX159" s="591"/>
      <c r="CY159" s="591"/>
      <c r="CZ159" s="591"/>
      <c r="DA159" s="591"/>
      <c r="DB159" s="591"/>
      <c r="DE159" s="746"/>
      <c r="DF159" s="746"/>
      <c r="DG159" s="746"/>
      <c r="DH159" s="746"/>
      <c r="DI159" s="746"/>
      <c r="DJ159" s="746"/>
      <c r="DK159" s="746"/>
      <c r="DL159" s="746"/>
      <c r="DM159" s="746"/>
      <c r="DN159" s="746"/>
      <c r="DO159" s="746"/>
      <c r="DP159" s="746"/>
    </row>
    <row r="160" spans="1:120">
      <c r="A160" s="665">
        <v>157</v>
      </c>
      <c r="B160" s="671"/>
      <c r="C160" s="815" t="s">
        <v>2422</v>
      </c>
      <c r="D160" s="812">
        <v>7320</v>
      </c>
      <c r="E160" s="788" t="s">
        <v>2385</v>
      </c>
      <c r="F160" s="649" t="s">
        <v>2417</v>
      </c>
      <c r="G160" s="649" t="s">
        <v>2416</v>
      </c>
      <c r="H160" s="649" t="s">
        <v>2419</v>
      </c>
      <c r="I160" s="649" t="s">
        <v>2418</v>
      </c>
      <c r="J160" s="670" t="s">
        <v>2420</v>
      </c>
      <c r="K160" s="670"/>
      <c r="L160" s="670" t="s">
        <v>2421</v>
      </c>
      <c r="M160" s="670"/>
      <c r="N160" s="671"/>
      <c r="O160" s="671">
        <v>101787</v>
      </c>
      <c r="P160" s="814"/>
      <c r="Q160" s="814"/>
      <c r="R160" s="814"/>
      <c r="S160" s="814"/>
      <c r="T160" s="790">
        <v>76</v>
      </c>
      <c r="U160" s="790">
        <v>77</v>
      </c>
      <c r="V160" s="791">
        <v>2.5</v>
      </c>
      <c r="W160" s="791">
        <v>11.5</v>
      </c>
      <c r="X160" s="790">
        <v>6</v>
      </c>
      <c r="Y160" s="790">
        <v>5</v>
      </c>
      <c r="Z160" s="790"/>
      <c r="AA160" s="790"/>
      <c r="AB160" s="790"/>
      <c r="AC160" s="790"/>
      <c r="AD160" s="790"/>
      <c r="AE160" s="790"/>
      <c r="AF160" s="790"/>
      <c r="AG160" s="790"/>
      <c r="AH160" s="790"/>
      <c r="AI160" s="790"/>
      <c r="AJ160" s="790"/>
      <c r="AK160" s="790"/>
      <c r="AL160" s="790"/>
      <c r="AM160" s="790"/>
      <c r="AN160" s="790"/>
      <c r="AO160" s="790"/>
      <c r="AP160" s="792">
        <v>20</v>
      </c>
      <c r="AQ160" s="675" t="s">
        <v>1862</v>
      </c>
      <c r="AR160" s="731"/>
      <c r="AS160" s="676" t="s">
        <v>1863</v>
      </c>
      <c r="AT160" s="794"/>
      <c r="AU160" s="794"/>
      <c r="AV160" s="794"/>
      <c r="AW160" s="41" t="s">
        <v>215</v>
      </c>
      <c r="AX160" s="679" t="s">
        <v>216</v>
      </c>
      <c r="AY160" s="679" t="s">
        <v>217</v>
      </c>
      <c r="AZ160" s="679" t="s">
        <v>218</v>
      </c>
      <c r="BA160" s="86" t="s">
        <v>210</v>
      </c>
      <c r="BB160" s="86" t="s">
        <v>211</v>
      </c>
      <c r="BC160" s="86" t="s">
        <v>212</v>
      </c>
      <c r="BD160" s="86" t="s">
        <v>213</v>
      </c>
      <c r="BE160" s="798" t="s">
        <v>2385</v>
      </c>
      <c r="BF160" s="714" t="s">
        <v>2395</v>
      </c>
      <c r="BG160" s="714" t="s">
        <v>2396</v>
      </c>
      <c r="BH160" s="714" t="s">
        <v>2397</v>
      </c>
      <c r="BI160" s="712"/>
      <c r="BJ160" s="712"/>
      <c r="BK160" s="712"/>
      <c r="BL160" s="712"/>
      <c r="BM160" s="721" t="s">
        <v>1939</v>
      </c>
      <c r="BN160" s="157" t="s">
        <v>295</v>
      </c>
      <c r="BO160" s="157" t="s">
        <v>296</v>
      </c>
      <c r="BP160" s="156" t="s">
        <v>297</v>
      </c>
      <c r="BQ160" s="722" t="s">
        <v>298</v>
      </c>
      <c r="BR160" s="722" t="s">
        <v>299</v>
      </c>
      <c r="BS160" s="270" t="s">
        <v>300</v>
      </c>
      <c r="BT160" s="270" t="s">
        <v>301</v>
      </c>
      <c r="BU160" s="270" t="s">
        <v>1939</v>
      </c>
      <c r="BV160" s="65" t="s">
        <v>295</v>
      </c>
      <c r="BW160" s="65" t="s">
        <v>296</v>
      </c>
      <c r="BX160" s="757" t="s">
        <v>297</v>
      </c>
      <c r="BY160" s="49"/>
      <c r="BZ160" s="49"/>
      <c r="CA160" s="49"/>
      <c r="CB160" s="49"/>
      <c r="CC160" s="800" t="s">
        <v>2398</v>
      </c>
      <c r="CD160" s="800" t="s">
        <v>2399</v>
      </c>
      <c r="CE160" s="801" t="s">
        <v>2400</v>
      </c>
      <c r="CF160" s="801" t="s">
        <v>2401</v>
      </c>
      <c r="CG160" s="65"/>
      <c r="CH160" s="65"/>
      <c r="CI160" s="65"/>
      <c r="CJ160" s="65"/>
      <c r="CK160" s="802" t="s">
        <v>2402</v>
      </c>
      <c r="CL160" s="90" t="s">
        <v>1174</v>
      </c>
      <c r="CM160" s="90" t="s">
        <v>1175</v>
      </c>
      <c r="CN160" s="90" t="s">
        <v>1176</v>
      </c>
      <c r="CO160" s="803" t="s">
        <v>2403</v>
      </c>
      <c r="CP160" s="803" t="s">
        <v>2404</v>
      </c>
      <c r="CQ160" s="803" t="s">
        <v>2405</v>
      </c>
      <c r="CR160" s="803" t="s">
        <v>2406</v>
      </c>
      <c r="CS160" s="803" t="s">
        <v>2407</v>
      </c>
      <c r="CT160" s="65"/>
      <c r="CU160" s="65"/>
      <c r="CV160" s="65"/>
      <c r="CW160" s="65"/>
      <c r="CX160" s="591"/>
      <c r="CY160" s="591"/>
      <c r="CZ160" s="591"/>
      <c r="DA160" s="591"/>
      <c r="DB160" s="591"/>
      <c r="DE160" s="746"/>
      <c r="DF160" s="746"/>
      <c r="DG160" s="746"/>
      <c r="DH160" s="746"/>
      <c r="DI160" s="746"/>
      <c r="DJ160" s="746"/>
      <c r="DK160" s="746"/>
      <c r="DL160" s="746"/>
      <c r="DM160" s="746"/>
      <c r="DN160" s="746"/>
      <c r="DO160" s="746"/>
      <c r="DP160" s="746"/>
    </row>
    <row r="161" spans="1:120">
      <c r="A161" s="665">
        <v>158</v>
      </c>
      <c r="B161" s="671"/>
      <c r="C161" s="815" t="s">
        <v>2423</v>
      </c>
      <c r="D161" s="812">
        <v>7328</v>
      </c>
      <c r="E161" s="788" t="s">
        <v>2385</v>
      </c>
      <c r="F161" s="649" t="s">
        <v>2425</v>
      </c>
      <c r="G161" s="649" t="s">
        <v>2424</v>
      </c>
      <c r="H161" s="649" t="s">
        <v>2427</v>
      </c>
      <c r="I161" s="649" t="s">
        <v>2426</v>
      </c>
      <c r="J161" s="670" t="s">
        <v>2428</v>
      </c>
      <c r="K161" s="670"/>
      <c r="L161" s="670" t="s">
        <v>2421</v>
      </c>
      <c r="M161" s="670"/>
      <c r="N161" s="671"/>
      <c r="O161" s="671">
        <v>101793</v>
      </c>
      <c r="P161" s="814"/>
      <c r="Q161" s="814"/>
      <c r="R161" s="814"/>
      <c r="S161" s="814"/>
      <c r="T161" s="790">
        <v>50</v>
      </c>
      <c r="U161" s="790">
        <v>75</v>
      </c>
      <c r="V161" s="813">
        <v>1.25</v>
      </c>
      <c r="W161" s="791">
        <v>5.5</v>
      </c>
      <c r="X161" s="813">
        <v>2.75</v>
      </c>
      <c r="Y161" s="790">
        <v>5</v>
      </c>
      <c r="Z161" s="790"/>
      <c r="AA161" s="790"/>
      <c r="AB161" s="790"/>
      <c r="AC161" s="790"/>
      <c r="AD161" s="790"/>
      <c r="AE161" s="790"/>
      <c r="AF161" s="790"/>
      <c r="AG161" s="790"/>
      <c r="AH161" s="790"/>
      <c r="AI161" s="790"/>
      <c r="AJ161" s="790"/>
      <c r="AK161" s="790"/>
      <c r="AL161" s="790"/>
      <c r="AM161" s="790"/>
      <c r="AN161" s="790"/>
      <c r="AO161" s="790"/>
      <c r="AP161" s="792">
        <v>20</v>
      </c>
      <c r="AQ161" s="675" t="s">
        <v>1862</v>
      </c>
      <c r="AR161" s="731"/>
      <c r="AS161" s="676" t="s">
        <v>1863</v>
      </c>
      <c r="AT161" s="794"/>
      <c r="AU161" s="794"/>
      <c r="AV161" s="794"/>
      <c r="AW161" s="41" t="s">
        <v>215</v>
      </c>
      <c r="AX161" s="679" t="s">
        <v>216</v>
      </c>
      <c r="AY161" s="679" t="s">
        <v>217</v>
      </c>
      <c r="AZ161" s="679" t="s">
        <v>218</v>
      </c>
      <c r="BA161" s="86" t="s">
        <v>210</v>
      </c>
      <c r="BB161" s="86" t="s">
        <v>211</v>
      </c>
      <c r="BC161" s="86" t="s">
        <v>212</v>
      </c>
      <c r="BD161" s="86" t="s">
        <v>213</v>
      </c>
      <c r="BE161" s="798" t="s">
        <v>2385</v>
      </c>
      <c r="BF161" s="714" t="s">
        <v>2395</v>
      </c>
      <c r="BG161" s="714" t="s">
        <v>2396</v>
      </c>
      <c r="BH161" s="714" t="s">
        <v>2397</v>
      </c>
      <c r="BI161" s="712"/>
      <c r="BJ161" s="712"/>
      <c r="BK161" s="712"/>
      <c r="BL161" s="712"/>
      <c r="BM161" s="721" t="s">
        <v>1939</v>
      </c>
      <c r="BN161" s="157" t="s">
        <v>295</v>
      </c>
      <c r="BO161" s="157" t="s">
        <v>296</v>
      </c>
      <c r="BP161" s="156" t="s">
        <v>297</v>
      </c>
      <c r="BQ161" s="722" t="s">
        <v>298</v>
      </c>
      <c r="BR161" s="722" t="s">
        <v>299</v>
      </c>
      <c r="BS161" s="270" t="s">
        <v>300</v>
      </c>
      <c r="BT161" s="270" t="s">
        <v>301</v>
      </c>
      <c r="BU161" s="270" t="s">
        <v>1939</v>
      </c>
      <c r="BV161" s="65" t="s">
        <v>295</v>
      </c>
      <c r="BW161" s="65" t="s">
        <v>296</v>
      </c>
      <c r="BX161" s="757" t="s">
        <v>297</v>
      </c>
      <c r="BY161" s="49"/>
      <c r="BZ161" s="49"/>
      <c r="CA161" s="49"/>
      <c r="CB161" s="49"/>
      <c r="CC161" s="800" t="s">
        <v>2398</v>
      </c>
      <c r="CD161" s="800" t="s">
        <v>2399</v>
      </c>
      <c r="CE161" s="801" t="s">
        <v>2400</v>
      </c>
      <c r="CF161" s="801" t="s">
        <v>2401</v>
      </c>
      <c r="CG161" s="65"/>
      <c r="CH161" s="65"/>
      <c r="CI161" s="65"/>
      <c r="CJ161" s="65"/>
      <c r="CK161" s="802" t="s">
        <v>2402</v>
      </c>
      <c r="CL161" s="90" t="s">
        <v>1174</v>
      </c>
      <c r="CM161" s="90" t="s">
        <v>1175</v>
      </c>
      <c r="CN161" s="90" t="s">
        <v>1176</v>
      </c>
      <c r="CO161" s="803" t="s">
        <v>2403</v>
      </c>
      <c r="CP161" s="803" t="s">
        <v>2404</v>
      </c>
      <c r="CQ161" s="803" t="s">
        <v>2405</v>
      </c>
      <c r="CR161" s="803" t="s">
        <v>2406</v>
      </c>
      <c r="CS161" s="803" t="s">
        <v>2407</v>
      </c>
      <c r="CT161" s="65"/>
      <c r="CU161" s="65"/>
      <c r="CV161" s="65"/>
      <c r="CW161" s="65"/>
      <c r="CX161" s="591"/>
      <c r="CY161" s="591"/>
      <c r="CZ161" s="591"/>
      <c r="DA161" s="591"/>
      <c r="DB161" s="591"/>
      <c r="DE161" s="746"/>
      <c r="DF161" s="746"/>
      <c r="DG161" s="746"/>
      <c r="DH161" s="746"/>
      <c r="DI161" s="746"/>
      <c r="DJ161" s="746"/>
      <c r="DK161" s="746"/>
      <c r="DL161" s="746"/>
      <c r="DM161" s="746"/>
      <c r="DN161" s="746"/>
      <c r="DO161" s="746"/>
      <c r="DP161" s="746"/>
    </row>
    <row r="162" spans="1:120">
      <c r="A162" s="665">
        <v>159</v>
      </c>
      <c r="B162" s="671"/>
      <c r="C162" s="815" t="s">
        <v>2429</v>
      </c>
      <c r="D162" s="812">
        <v>7328</v>
      </c>
      <c r="E162" s="788" t="s">
        <v>2385</v>
      </c>
      <c r="F162" s="649" t="s">
        <v>2425</v>
      </c>
      <c r="G162" s="649" t="s">
        <v>2424</v>
      </c>
      <c r="H162" s="649" t="s">
        <v>2427</v>
      </c>
      <c r="I162" s="649" t="s">
        <v>2426</v>
      </c>
      <c r="J162" s="670" t="s">
        <v>2428</v>
      </c>
      <c r="K162" s="670"/>
      <c r="L162" s="670" t="s">
        <v>2421</v>
      </c>
      <c r="M162" s="670"/>
      <c r="N162" s="671"/>
      <c r="O162" s="671">
        <v>110214</v>
      </c>
      <c r="P162" s="814"/>
      <c r="Q162" s="814"/>
      <c r="R162" s="814"/>
      <c r="S162" s="814"/>
      <c r="T162" s="790">
        <v>60</v>
      </c>
      <c r="U162" s="813">
        <v>89.15</v>
      </c>
      <c r="V162" s="791">
        <v>1.5</v>
      </c>
      <c r="W162" s="790">
        <v>6</v>
      </c>
      <c r="X162" s="813">
        <v>2.75</v>
      </c>
      <c r="Y162" s="790">
        <v>5</v>
      </c>
      <c r="Z162" s="790"/>
      <c r="AA162" s="790"/>
      <c r="AB162" s="790"/>
      <c r="AC162" s="790"/>
      <c r="AD162" s="790"/>
      <c r="AE162" s="790"/>
      <c r="AF162" s="790"/>
      <c r="AG162" s="790"/>
      <c r="AH162" s="790"/>
      <c r="AI162" s="790"/>
      <c r="AJ162" s="790"/>
      <c r="AK162" s="790"/>
      <c r="AL162" s="790"/>
      <c r="AM162" s="790"/>
      <c r="AN162" s="790"/>
      <c r="AO162" s="790"/>
      <c r="AP162" s="792">
        <v>20</v>
      </c>
      <c r="AQ162" s="675" t="s">
        <v>1862</v>
      </c>
      <c r="AR162" s="731"/>
      <c r="AS162" s="676" t="s">
        <v>1863</v>
      </c>
      <c r="AT162" s="794"/>
      <c r="AU162" s="794"/>
      <c r="AV162" s="794"/>
      <c r="AW162" s="41" t="s">
        <v>215</v>
      </c>
      <c r="AX162" s="679" t="s">
        <v>216</v>
      </c>
      <c r="AY162" s="679" t="s">
        <v>217</v>
      </c>
      <c r="AZ162" s="679" t="s">
        <v>218</v>
      </c>
      <c r="BA162" s="86" t="s">
        <v>210</v>
      </c>
      <c r="BB162" s="86" t="s">
        <v>211</v>
      </c>
      <c r="BC162" s="86" t="s">
        <v>212</v>
      </c>
      <c r="BD162" s="86" t="s">
        <v>213</v>
      </c>
      <c r="BE162" s="798" t="s">
        <v>2385</v>
      </c>
      <c r="BF162" s="714" t="s">
        <v>2395</v>
      </c>
      <c r="BG162" s="714" t="s">
        <v>2396</v>
      </c>
      <c r="BH162" s="714" t="s">
        <v>2397</v>
      </c>
      <c r="BI162" s="712"/>
      <c r="BJ162" s="712"/>
      <c r="BK162" s="712"/>
      <c r="BL162" s="712"/>
      <c r="BM162" s="721" t="s">
        <v>1939</v>
      </c>
      <c r="BN162" s="157" t="s">
        <v>295</v>
      </c>
      <c r="BO162" s="157" t="s">
        <v>296</v>
      </c>
      <c r="BP162" s="156" t="s">
        <v>297</v>
      </c>
      <c r="BQ162" s="722" t="s">
        <v>298</v>
      </c>
      <c r="BR162" s="722" t="s">
        <v>299</v>
      </c>
      <c r="BS162" s="270" t="s">
        <v>300</v>
      </c>
      <c r="BT162" s="270" t="s">
        <v>301</v>
      </c>
      <c r="BU162" s="270" t="s">
        <v>1939</v>
      </c>
      <c r="BV162" s="65" t="s">
        <v>295</v>
      </c>
      <c r="BW162" s="65" t="s">
        <v>296</v>
      </c>
      <c r="BX162" s="757" t="s">
        <v>297</v>
      </c>
      <c r="BY162" s="49"/>
      <c r="BZ162" s="49"/>
      <c r="CA162" s="49"/>
      <c r="CB162" s="49"/>
      <c r="CC162" s="800" t="s">
        <v>2398</v>
      </c>
      <c r="CD162" s="800" t="s">
        <v>2399</v>
      </c>
      <c r="CE162" s="801" t="s">
        <v>2400</v>
      </c>
      <c r="CF162" s="801" t="s">
        <v>2401</v>
      </c>
      <c r="CG162" s="65"/>
      <c r="CH162" s="65"/>
      <c r="CI162" s="65"/>
      <c r="CJ162" s="65"/>
      <c r="CK162" s="802" t="s">
        <v>2402</v>
      </c>
      <c r="CL162" s="90" t="s">
        <v>1174</v>
      </c>
      <c r="CM162" s="90" t="s">
        <v>1175</v>
      </c>
      <c r="CN162" s="90" t="s">
        <v>1176</v>
      </c>
      <c r="CO162" s="803" t="s">
        <v>2403</v>
      </c>
      <c r="CP162" s="803" t="s">
        <v>2404</v>
      </c>
      <c r="CQ162" s="803" t="s">
        <v>2405</v>
      </c>
      <c r="CR162" s="803" t="s">
        <v>2406</v>
      </c>
      <c r="CS162" s="803" t="s">
        <v>2407</v>
      </c>
      <c r="CT162" s="65"/>
      <c r="CU162" s="65"/>
      <c r="CV162" s="65"/>
      <c r="CW162" s="65"/>
      <c r="CX162" s="591"/>
      <c r="CY162" s="591"/>
      <c r="CZ162" s="591"/>
      <c r="DA162" s="591"/>
      <c r="DB162" s="591"/>
      <c r="DE162" s="746"/>
      <c r="DF162" s="746"/>
      <c r="DG162" s="746"/>
      <c r="DH162" s="746"/>
      <c r="DI162" s="746"/>
      <c r="DJ162" s="746"/>
      <c r="DK162" s="746"/>
      <c r="DL162" s="746"/>
      <c r="DM162" s="746"/>
      <c r="DN162" s="746"/>
      <c r="DO162" s="746"/>
      <c r="DP162" s="746"/>
    </row>
    <row r="163" spans="1:120">
      <c r="A163" s="665">
        <v>160</v>
      </c>
      <c r="B163" s="665"/>
      <c r="C163" s="815"/>
      <c r="D163" s="812"/>
      <c r="E163" s="788"/>
      <c r="F163" s="649"/>
      <c r="G163" s="649"/>
      <c r="H163" s="649"/>
      <c r="I163" s="649"/>
      <c r="J163" s="670"/>
      <c r="K163" s="670"/>
      <c r="L163" s="670"/>
      <c r="M163" s="670"/>
      <c r="N163" s="665"/>
      <c r="O163" s="672"/>
      <c r="P163" s="673"/>
      <c r="Q163" s="673"/>
      <c r="R163" s="674"/>
      <c r="S163" s="673"/>
      <c r="T163" s="790"/>
      <c r="U163" s="813"/>
      <c r="V163" s="791"/>
      <c r="W163" s="790"/>
      <c r="X163" s="813"/>
      <c r="Y163" s="790"/>
      <c r="Z163" s="790"/>
      <c r="AA163" s="790"/>
      <c r="AB163" s="790"/>
      <c r="AC163" s="790"/>
      <c r="AD163" s="790"/>
      <c r="AE163" s="790"/>
      <c r="AF163" s="790"/>
      <c r="AG163" s="790"/>
      <c r="AH163" s="790"/>
      <c r="AI163" s="790"/>
      <c r="AJ163" s="790"/>
      <c r="AK163" s="790"/>
      <c r="AL163" s="790"/>
      <c r="AM163" s="790"/>
      <c r="AN163" s="790"/>
      <c r="AO163" s="790"/>
      <c r="AP163" s="792"/>
      <c r="AQ163" s="675"/>
      <c r="AR163" s="676"/>
      <c r="AS163" s="676"/>
      <c r="AT163" s="794"/>
      <c r="AU163" s="794"/>
      <c r="AV163" s="794"/>
      <c r="AW163" s="809"/>
      <c r="AX163" s="679"/>
      <c r="AY163" s="679"/>
      <c r="AZ163" s="679"/>
      <c r="BA163" s="713"/>
      <c r="BB163" s="713"/>
      <c r="BC163" s="713"/>
      <c r="BD163" s="713"/>
      <c r="BE163" s="798"/>
      <c r="BF163" s="714"/>
      <c r="BG163" s="714"/>
      <c r="BH163" s="714"/>
      <c r="BI163" s="712"/>
      <c r="BJ163" s="712"/>
      <c r="BK163" s="712"/>
      <c r="BL163" s="712"/>
      <c r="BM163" s="816"/>
      <c r="BN163" s="817"/>
      <c r="BO163" s="817"/>
      <c r="BP163" s="817"/>
      <c r="BQ163" s="818"/>
      <c r="BR163" s="818"/>
      <c r="BS163" s="819"/>
      <c r="BT163" s="819"/>
      <c r="BU163" s="49"/>
      <c r="BV163" s="49"/>
      <c r="BW163" s="49"/>
      <c r="BX163" s="49"/>
      <c r="BY163" s="49"/>
      <c r="BZ163" s="49"/>
      <c r="CA163" s="49"/>
      <c r="CB163" s="49"/>
      <c r="CC163" s="800"/>
      <c r="CD163" s="800"/>
      <c r="CE163" s="801"/>
      <c r="CF163" s="801"/>
      <c r="CG163" s="65"/>
      <c r="CH163" s="65"/>
      <c r="CI163" s="65"/>
      <c r="CJ163" s="65"/>
      <c r="CK163" s="802"/>
      <c r="CL163" s="717"/>
      <c r="CM163" s="717"/>
      <c r="CN163" s="717"/>
      <c r="CO163" s="803"/>
      <c r="CP163" s="803"/>
      <c r="CQ163" s="803"/>
      <c r="CR163" s="803"/>
      <c r="CS163" s="803"/>
      <c r="CT163" s="65"/>
      <c r="CU163" s="65"/>
      <c r="CV163" s="65"/>
      <c r="CW163" s="65"/>
      <c r="CX163" s="770"/>
      <c r="CY163" s="770"/>
      <c r="CZ163" s="770"/>
      <c r="DA163" s="770"/>
      <c r="DB163" s="770"/>
      <c r="DC163" s="770"/>
      <c r="DD163" s="770"/>
      <c r="DE163" s="746"/>
      <c r="DF163" s="746"/>
      <c r="DG163" s="746"/>
      <c r="DH163" s="746"/>
      <c r="DI163" s="746"/>
      <c r="DJ163" s="746"/>
      <c r="DK163" s="746"/>
      <c r="DL163" s="746"/>
      <c r="DM163" s="746"/>
      <c r="DN163" s="746"/>
      <c r="DO163" s="746"/>
      <c r="DP163" s="746"/>
    </row>
    <row r="164" spans="1:120">
      <c r="A164" s="665">
        <v>161</v>
      </c>
      <c r="B164" s="820"/>
      <c r="C164" s="649" t="s">
        <v>2430</v>
      </c>
      <c r="D164" s="812">
        <v>7339</v>
      </c>
      <c r="E164" s="788" t="s">
        <v>2385</v>
      </c>
      <c r="F164" s="649" t="s">
        <v>2432</v>
      </c>
      <c r="G164" s="649" t="s">
        <v>2431</v>
      </c>
      <c r="H164" s="649" t="s">
        <v>2434</v>
      </c>
      <c r="I164" s="649" t="s">
        <v>2433</v>
      </c>
      <c r="J164" s="670" t="s">
        <v>2435</v>
      </c>
      <c r="K164" s="670"/>
      <c r="L164" s="670" t="s">
        <v>2436</v>
      </c>
      <c r="M164" s="670"/>
      <c r="N164" s="820"/>
      <c r="O164" s="820">
        <v>101800</v>
      </c>
      <c r="P164" s="789"/>
      <c r="Q164" s="789"/>
      <c r="R164" s="789"/>
      <c r="S164" s="789"/>
      <c r="T164" s="790">
        <v>40</v>
      </c>
      <c r="U164" s="790">
        <v>200</v>
      </c>
      <c r="V164" s="790">
        <v>4</v>
      </c>
      <c r="W164" s="791">
        <v>15.5</v>
      </c>
      <c r="X164" s="790">
        <v>7</v>
      </c>
      <c r="Y164" s="790">
        <v>3</v>
      </c>
      <c r="Z164" s="790"/>
      <c r="AA164" s="790"/>
      <c r="AB164" s="790"/>
      <c r="AC164" s="790"/>
      <c r="AD164" s="790"/>
      <c r="AE164" s="790"/>
      <c r="AF164" s="790"/>
      <c r="AG164" s="790"/>
      <c r="AH164" s="790"/>
      <c r="AI164" s="790"/>
      <c r="AJ164" s="790"/>
      <c r="AK164" s="790"/>
      <c r="AL164" s="790"/>
      <c r="AM164" s="790"/>
      <c r="AN164" s="790"/>
      <c r="AO164" s="790"/>
      <c r="AP164" s="792">
        <v>20</v>
      </c>
      <c r="AQ164" s="675" t="s">
        <v>1862</v>
      </c>
      <c r="AR164" s="793"/>
      <c r="AS164" s="676" t="s">
        <v>1863</v>
      </c>
      <c r="AT164" s="794"/>
      <c r="AU164" s="794"/>
      <c r="AV164" s="794"/>
      <c r="AW164" s="41" t="s">
        <v>215</v>
      </c>
      <c r="AX164" s="679" t="s">
        <v>216</v>
      </c>
      <c r="AY164" s="679" t="s">
        <v>217</v>
      </c>
      <c r="AZ164" s="679" t="s">
        <v>218</v>
      </c>
      <c r="BA164" s="86" t="s">
        <v>210</v>
      </c>
      <c r="BB164" s="86" t="s">
        <v>211</v>
      </c>
      <c r="BC164" s="86" t="s">
        <v>212</v>
      </c>
      <c r="BD164" s="86" t="s">
        <v>213</v>
      </c>
      <c r="BE164" s="798" t="s">
        <v>2385</v>
      </c>
      <c r="BF164" s="714" t="s">
        <v>2395</v>
      </c>
      <c r="BG164" s="714" t="s">
        <v>2396</v>
      </c>
      <c r="BH164" s="714" t="s">
        <v>2397</v>
      </c>
      <c r="BI164" s="712"/>
      <c r="BJ164" s="712"/>
      <c r="BK164" s="712"/>
      <c r="BL164" s="712"/>
      <c r="BM164" s="682" t="s">
        <v>215</v>
      </c>
      <c r="BN164" s="154" t="s">
        <v>216</v>
      </c>
      <c r="BO164" s="154" t="s">
        <v>217</v>
      </c>
      <c r="BP164" s="154" t="s">
        <v>218</v>
      </c>
      <c r="BQ164" s="683" t="s">
        <v>219</v>
      </c>
      <c r="BR164" s="683" t="s">
        <v>220</v>
      </c>
      <c r="BS164" s="49" t="s">
        <v>221</v>
      </c>
      <c r="BT164" s="49" t="s">
        <v>222</v>
      </c>
      <c r="BU164" s="270" t="s">
        <v>1939</v>
      </c>
      <c r="BV164" s="65" t="s">
        <v>295</v>
      </c>
      <c r="BW164" s="65" t="s">
        <v>296</v>
      </c>
      <c r="BX164" s="757" t="s">
        <v>297</v>
      </c>
      <c r="BY164" s="49"/>
      <c r="BZ164" s="49"/>
      <c r="CA164" s="49"/>
      <c r="CB164" s="49"/>
      <c r="CC164" s="800" t="s">
        <v>2398</v>
      </c>
      <c r="CD164" s="800" t="s">
        <v>2399</v>
      </c>
      <c r="CE164" s="801" t="s">
        <v>2400</v>
      </c>
      <c r="CF164" s="801" t="s">
        <v>2401</v>
      </c>
      <c r="CG164" s="65"/>
      <c r="CH164" s="65"/>
      <c r="CI164" s="65"/>
      <c r="CJ164" s="65"/>
      <c r="CK164" s="802" t="s">
        <v>2402</v>
      </c>
      <c r="CL164" s="90" t="s">
        <v>1174</v>
      </c>
      <c r="CM164" s="90" t="s">
        <v>1175</v>
      </c>
      <c r="CN164" s="90" t="s">
        <v>1176</v>
      </c>
      <c r="CO164" s="803" t="s">
        <v>2403</v>
      </c>
      <c r="CP164" s="803" t="s">
        <v>2404</v>
      </c>
      <c r="CQ164" s="803" t="s">
        <v>2405</v>
      </c>
      <c r="CR164" s="803" t="s">
        <v>2406</v>
      </c>
      <c r="CS164" s="803" t="s">
        <v>2407</v>
      </c>
      <c r="CT164" s="65"/>
      <c r="CU164" s="65"/>
      <c r="CV164" s="65"/>
      <c r="CW164" s="65"/>
      <c r="CX164" s="591"/>
      <c r="CY164" s="591"/>
      <c r="CZ164" s="591"/>
      <c r="DA164" s="591"/>
      <c r="DB164" s="591"/>
      <c r="DC164" s="591"/>
      <c r="DD164" s="591"/>
      <c r="DE164" s="746"/>
      <c r="DF164" s="746"/>
      <c r="DG164" s="746"/>
      <c r="DH164" s="746"/>
      <c r="DI164" s="746"/>
      <c r="DJ164" s="746"/>
      <c r="DK164" s="746"/>
      <c r="DL164" s="746"/>
      <c r="DM164" s="746"/>
      <c r="DN164" s="746"/>
      <c r="DO164" s="746"/>
      <c r="DP164" s="746"/>
    </row>
    <row r="165" spans="1:120">
      <c r="A165" s="665">
        <v>162</v>
      </c>
      <c r="B165" s="820"/>
      <c r="C165" s="649" t="s">
        <v>2437</v>
      </c>
      <c r="D165" s="812">
        <v>7339</v>
      </c>
      <c r="E165" s="788" t="s">
        <v>2385</v>
      </c>
      <c r="F165" s="649" t="s">
        <v>2432</v>
      </c>
      <c r="G165" s="649" t="s">
        <v>2431</v>
      </c>
      <c r="H165" s="649" t="s">
        <v>2434</v>
      </c>
      <c r="I165" s="649" t="s">
        <v>2433</v>
      </c>
      <c r="J165" s="670" t="s">
        <v>2435</v>
      </c>
      <c r="K165" s="670"/>
      <c r="L165" s="670" t="s">
        <v>2436</v>
      </c>
      <c r="M165" s="670"/>
      <c r="N165" s="820"/>
      <c r="O165" s="820">
        <v>101802</v>
      </c>
      <c r="P165" s="789"/>
      <c r="Q165" s="789"/>
      <c r="R165" s="789"/>
      <c r="S165" s="789"/>
      <c r="T165" s="790">
        <v>50</v>
      </c>
      <c r="U165" s="790">
        <v>200</v>
      </c>
      <c r="V165" s="790">
        <v>5</v>
      </c>
      <c r="W165" s="791">
        <v>18.5</v>
      </c>
      <c r="X165" s="790">
        <v>8</v>
      </c>
      <c r="Y165" s="790">
        <v>3</v>
      </c>
      <c r="Z165" s="790"/>
      <c r="AA165" s="790"/>
      <c r="AB165" s="790"/>
      <c r="AC165" s="790"/>
      <c r="AD165" s="790"/>
      <c r="AE165" s="790"/>
      <c r="AF165" s="790"/>
      <c r="AG165" s="790"/>
      <c r="AH165" s="790"/>
      <c r="AI165" s="790"/>
      <c r="AJ165" s="790"/>
      <c r="AK165" s="790"/>
      <c r="AL165" s="790"/>
      <c r="AM165" s="790"/>
      <c r="AN165" s="790"/>
      <c r="AO165" s="790"/>
      <c r="AP165" s="792">
        <v>20</v>
      </c>
      <c r="AQ165" s="675" t="s">
        <v>1862</v>
      </c>
      <c r="AR165" s="793"/>
      <c r="AS165" s="676" t="s">
        <v>1863</v>
      </c>
      <c r="AT165" s="794"/>
      <c r="AU165" s="794"/>
      <c r="AV165" s="794"/>
      <c r="AW165" s="41" t="s">
        <v>215</v>
      </c>
      <c r="AX165" s="679" t="s">
        <v>216</v>
      </c>
      <c r="AY165" s="679" t="s">
        <v>217</v>
      </c>
      <c r="AZ165" s="679" t="s">
        <v>218</v>
      </c>
      <c r="BA165" s="86" t="s">
        <v>210</v>
      </c>
      <c r="BB165" s="86" t="s">
        <v>211</v>
      </c>
      <c r="BC165" s="86" t="s">
        <v>212</v>
      </c>
      <c r="BD165" s="86" t="s">
        <v>213</v>
      </c>
      <c r="BE165" s="798" t="s">
        <v>2385</v>
      </c>
      <c r="BF165" s="714" t="s">
        <v>2395</v>
      </c>
      <c r="BG165" s="714" t="s">
        <v>2396</v>
      </c>
      <c r="BH165" s="714" t="s">
        <v>2397</v>
      </c>
      <c r="BI165" s="712"/>
      <c r="BJ165" s="712"/>
      <c r="BK165" s="712"/>
      <c r="BL165" s="712"/>
      <c r="BM165" s="682" t="s">
        <v>215</v>
      </c>
      <c r="BN165" s="154" t="s">
        <v>216</v>
      </c>
      <c r="BO165" s="154" t="s">
        <v>217</v>
      </c>
      <c r="BP165" s="154" t="s">
        <v>218</v>
      </c>
      <c r="BQ165" s="683" t="s">
        <v>219</v>
      </c>
      <c r="BR165" s="683" t="s">
        <v>220</v>
      </c>
      <c r="BS165" s="49" t="s">
        <v>221</v>
      </c>
      <c r="BT165" s="49" t="s">
        <v>222</v>
      </c>
      <c r="BU165" s="270" t="s">
        <v>1939</v>
      </c>
      <c r="BV165" s="65" t="s">
        <v>295</v>
      </c>
      <c r="BW165" s="65" t="s">
        <v>296</v>
      </c>
      <c r="BX165" s="757" t="s">
        <v>297</v>
      </c>
      <c r="BY165" s="49"/>
      <c r="BZ165" s="49"/>
      <c r="CA165" s="49"/>
      <c r="CB165" s="49"/>
      <c r="CC165" s="800" t="s">
        <v>2398</v>
      </c>
      <c r="CD165" s="800" t="s">
        <v>2399</v>
      </c>
      <c r="CE165" s="801" t="s">
        <v>2400</v>
      </c>
      <c r="CF165" s="801" t="s">
        <v>2401</v>
      </c>
      <c r="CG165" s="65"/>
      <c r="CH165" s="65"/>
      <c r="CI165" s="65"/>
      <c r="CJ165" s="65"/>
      <c r="CK165" s="802" t="s">
        <v>2402</v>
      </c>
      <c r="CL165" s="90" t="s">
        <v>1174</v>
      </c>
      <c r="CM165" s="90" t="s">
        <v>1175</v>
      </c>
      <c r="CN165" s="90" t="s">
        <v>1176</v>
      </c>
      <c r="CO165" s="803" t="s">
        <v>2403</v>
      </c>
      <c r="CP165" s="803" t="s">
        <v>2404</v>
      </c>
      <c r="CQ165" s="803" t="s">
        <v>2405</v>
      </c>
      <c r="CR165" s="803" t="s">
        <v>2406</v>
      </c>
      <c r="CS165" s="803" t="s">
        <v>2407</v>
      </c>
      <c r="CT165" s="65"/>
      <c r="CU165" s="65"/>
      <c r="CV165" s="65"/>
      <c r="CW165" s="65"/>
      <c r="CX165" s="591"/>
      <c r="CY165" s="591"/>
      <c r="CZ165" s="591"/>
      <c r="DA165" s="591"/>
      <c r="DB165" s="591"/>
      <c r="DC165" s="591"/>
      <c r="DD165" s="591"/>
      <c r="DE165" s="746"/>
      <c r="DF165" s="746"/>
      <c r="DG165" s="746"/>
      <c r="DH165" s="746"/>
      <c r="DI165" s="746"/>
      <c r="DJ165" s="746"/>
      <c r="DK165" s="746"/>
      <c r="DL165" s="746"/>
      <c r="DM165" s="746"/>
      <c r="DN165" s="746"/>
      <c r="DO165" s="746"/>
      <c r="DP165" s="746"/>
    </row>
    <row r="166" spans="1:120">
      <c r="A166" s="665">
        <v>163</v>
      </c>
      <c r="B166" s="820"/>
      <c r="C166" s="649" t="s">
        <v>2438</v>
      </c>
      <c r="D166" s="812">
        <v>7339</v>
      </c>
      <c r="E166" s="788" t="s">
        <v>2385</v>
      </c>
      <c r="F166" s="649" t="s">
        <v>2432</v>
      </c>
      <c r="G166" s="649" t="s">
        <v>2431</v>
      </c>
      <c r="H166" s="649" t="s">
        <v>2434</v>
      </c>
      <c r="I166" s="649" t="s">
        <v>2433</v>
      </c>
      <c r="J166" s="670" t="s">
        <v>2435</v>
      </c>
      <c r="K166" s="670"/>
      <c r="L166" s="670" t="s">
        <v>2436</v>
      </c>
      <c r="M166" s="670"/>
      <c r="N166" s="820"/>
      <c r="O166" s="820">
        <v>101804</v>
      </c>
      <c r="P166" s="789"/>
      <c r="Q166" s="789"/>
      <c r="R166" s="789"/>
      <c r="S166" s="789"/>
      <c r="T166" s="790">
        <v>60</v>
      </c>
      <c r="U166" s="790">
        <v>200</v>
      </c>
      <c r="V166" s="790">
        <v>6</v>
      </c>
      <c r="W166" s="790">
        <v>25</v>
      </c>
      <c r="X166" s="790">
        <v>12</v>
      </c>
      <c r="Y166" s="790">
        <v>3</v>
      </c>
      <c r="Z166" s="790"/>
      <c r="AA166" s="790"/>
      <c r="AB166" s="790"/>
      <c r="AC166" s="790"/>
      <c r="AD166" s="790"/>
      <c r="AE166" s="790"/>
      <c r="AF166" s="790"/>
      <c r="AG166" s="790"/>
      <c r="AH166" s="790"/>
      <c r="AI166" s="790"/>
      <c r="AJ166" s="790"/>
      <c r="AK166" s="790"/>
      <c r="AL166" s="790"/>
      <c r="AM166" s="790"/>
      <c r="AN166" s="790"/>
      <c r="AO166" s="790"/>
      <c r="AP166" s="792">
        <v>20</v>
      </c>
      <c r="AQ166" s="675" t="s">
        <v>1862</v>
      </c>
      <c r="AR166" s="793"/>
      <c r="AS166" s="676" t="s">
        <v>1863</v>
      </c>
      <c r="AT166" s="794"/>
      <c r="AU166" s="794"/>
      <c r="AV166" s="794"/>
      <c r="AW166" s="41" t="s">
        <v>215</v>
      </c>
      <c r="AX166" s="679" t="s">
        <v>216</v>
      </c>
      <c r="AY166" s="679" t="s">
        <v>217</v>
      </c>
      <c r="AZ166" s="679" t="s">
        <v>218</v>
      </c>
      <c r="BA166" s="86" t="s">
        <v>210</v>
      </c>
      <c r="BB166" s="86" t="s">
        <v>211</v>
      </c>
      <c r="BC166" s="86" t="s">
        <v>212</v>
      </c>
      <c r="BD166" s="86" t="s">
        <v>213</v>
      </c>
      <c r="BE166" s="798" t="s">
        <v>2385</v>
      </c>
      <c r="BF166" s="714" t="s">
        <v>2395</v>
      </c>
      <c r="BG166" s="714" t="s">
        <v>2396</v>
      </c>
      <c r="BH166" s="714" t="s">
        <v>2397</v>
      </c>
      <c r="BI166" s="712"/>
      <c r="BJ166" s="712"/>
      <c r="BK166" s="712"/>
      <c r="BL166" s="712"/>
      <c r="BM166" s="682" t="s">
        <v>215</v>
      </c>
      <c r="BN166" s="154" t="s">
        <v>216</v>
      </c>
      <c r="BO166" s="154" t="s">
        <v>217</v>
      </c>
      <c r="BP166" s="154" t="s">
        <v>218</v>
      </c>
      <c r="BQ166" s="683" t="s">
        <v>219</v>
      </c>
      <c r="BR166" s="683" t="s">
        <v>220</v>
      </c>
      <c r="BS166" s="49" t="s">
        <v>221</v>
      </c>
      <c r="BT166" s="49" t="s">
        <v>222</v>
      </c>
      <c r="BU166" s="270" t="s">
        <v>1939</v>
      </c>
      <c r="BV166" s="65" t="s">
        <v>295</v>
      </c>
      <c r="BW166" s="65" t="s">
        <v>296</v>
      </c>
      <c r="BX166" s="757" t="s">
        <v>297</v>
      </c>
      <c r="BY166" s="49"/>
      <c r="BZ166" s="49"/>
      <c r="CA166" s="49"/>
      <c r="CB166" s="49"/>
      <c r="CC166" s="800" t="s">
        <v>2398</v>
      </c>
      <c r="CD166" s="800" t="s">
        <v>2399</v>
      </c>
      <c r="CE166" s="801" t="s">
        <v>2400</v>
      </c>
      <c r="CF166" s="801" t="s">
        <v>2401</v>
      </c>
      <c r="CG166" s="65"/>
      <c r="CH166" s="65"/>
      <c r="CI166" s="65"/>
      <c r="CJ166" s="65"/>
      <c r="CK166" s="802" t="s">
        <v>2402</v>
      </c>
      <c r="CL166" s="90" t="s">
        <v>1174</v>
      </c>
      <c r="CM166" s="90" t="s">
        <v>1175</v>
      </c>
      <c r="CN166" s="90" t="s">
        <v>1176</v>
      </c>
      <c r="CO166" s="803" t="s">
        <v>2403</v>
      </c>
      <c r="CP166" s="803" t="s">
        <v>2404</v>
      </c>
      <c r="CQ166" s="803" t="s">
        <v>2405</v>
      </c>
      <c r="CR166" s="803" t="s">
        <v>2406</v>
      </c>
      <c r="CS166" s="803" t="s">
        <v>2407</v>
      </c>
      <c r="CT166" s="65"/>
      <c r="CU166" s="65"/>
      <c r="CV166" s="65"/>
      <c r="CW166" s="65"/>
      <c r="CX166" s="591"/>
      <c r="CY166" s="591"/>
      <c r="CZ166" s="591"/>
      <c r="DA166" s="591"/>
      <c r="DB166" s="591"/>
      <c r="DC166" s="591"/>
      <c r="DD166" s="591"/>
      <c r="DE166" s="746"/>
      <c r="DF166" s="746"/>
      <c r="DG166" s="746"/>
      <c r="DH166" s="746"/>
      <c r="DI166" s="746"/>
      <c r="DJ166" s="746"/>
      <c r="DK166" s="746"/>
      <c r="DL166" s="746"/>
      <c r="DM166" s="746"/>
      <c r="DN166" s="746"/>
      <c r="DO166" s="746"/>
      <c r="DP166" s="746"/>
    </row>
    <row r="167" spans="1:120">
      <c r="A167" s="665">
        <v>164</v>
      </c>
      <c r="B167" s="820"/>
      <c r="C167" s="649"/>
      <c r="D167" s="812"/>
      <c r="E167" s="788"/>
      <c r="F167" s="649"/>
      <c r="G167" s="649"/>
      <c r="H167" s="649"/>
      <c r="I167" s="649"/>
      <c r="J167" s="670"/>
      <c r="K167" s="670"/>
      <c r="L167" s="670"/>
      <c r="M167" s="670"/>
      <c r="N167" s="820"/>
      <c r="O167" s="820"/>
      <c r="P167" s="789"/>
      <c r="Q167" s="789"/>
      <c r="R167" s="789"/>
      <c r="S167" s="789"/>
      <c r="T167" s="790"/>
      <c r="U167" s="790"/>
      <c r="V167" s="790"/>
      <c r="W167" s="790"/>
      <c r="X167" s="790"/>
      <c r="Y167" s="790"/>
      <c r="Z167" s="790"/>
      <c r="AA167" s="790"/>
      <c r="AB167" s="790"/>
      <c r="AC167" s="790"/>
      <c r="AD167" s="790"/>
      <c r="AE167" s="790"/>
      <c r="AF167" s="790"/>
      <c r="AG167" s="790"/>
      <c r="AH167" s="790"/>
      <c r="AI167" s="790"/>
      <c r="AJ167" s="790"/>
      <c r="AK167" s="790"/>
      <c r="AL167" s="790"/>
      <c r="AM167" s="790"/>
      <c r="AN167" s="790"/>
      <c r="AO167" s="790"/>
      <c r="AP167" s="792"/>
      <c r="AQ167" s="675"/>
      <c r="AR167" s="793"/>
      <c r="AS167" s="676"/>
      <c r="AT167" s="794"/>
      <c r="AU167" s="794"/>
      <c r="AV167" s="794"/>
      <c r="AW167" s="809"/>
      <c r="AX167" s="679"/>
      <c r="AY167" s="679"/>
      <c r="AZ167" s="679"/>
      <c r="BA167" s="713"/>
      <c r="BB167" s="713"/>
      <c r="BC167" s="713"/>
      <c r="BD167" s="713"/>
      <c r="BE167" s="798"/>
      <c r="BF167" s="714"/>
      <c r="BG167" s="714"/>
      <c r="BH167" s="714"/>
      <c r="BI167" s="712"/>
      <c r="BJ167" s="712"/>
      <c r="BK167" s="712"/>
      <c r="BL167" s="712"/>
      <c r="BM167" s="816"/>
      <c r="BN167" s="817"/>
      <c r="BO167" s="817"/>
      <c r="BP167" s="817"/>
      <c r="BQ167" s="821"/>
      <c r="BR167" s="821"/>
      <c r="BS167" s="822"/>
      <c r="BT167" s="822"/>
      <c r="BU167" s="49"/>
      <c r="BV167" s="49"/>
      <c r="BW167" s="49"/>
      <c r="BX167" s="49"/>
      <c r="BY167" s="49"/>
      <c r="BZ167" s="49"/>
      <c r="CA167" s="49"/>
      <c r="CB167" s="49"/>
      <c r="CC167" s="800"/>
      <c r="CD167" s="800"/>
      <c r="CE167" s="801"/>
      <c r="CF167" s="801"/>
      <c r="CG167" s="65"/>
      <c r="CH167" s="65"/>
      <c r="CI167" s="65"/>
      <c r="CJ167" s="65"/>
      <c r="CK167" s="802"/>
      <c r="CL167" s="90"/>
      <c r="CM167" s="90"/>
      <c r="CN167" s="90"/>
      <c r="CO167" s="803"/>
      <c r="CP167" s="803"/>
      <c r="CQ167" s="803"/>
      <c r="CR167" s="803"/>
      <c r="CS167" s="803"/>
      <c r="CT167" s="65"/>
      <c r="CU167" s="65"/>
      <c r="CV167" s="65"/>
      <c r="CW167" s="65"/>
      <c r="CX167" s="591"/>
      <c r="CY167" s="591"/>
      <c r="CZ167" s="591"/>
      <c r="DA167" s="591"/>
      <c r="DB167" s="591"/>
      <c r="DC167" s="591"/>
      <c r="DD167" s="591"/>
      <c r="DE167" s="746"/>
      <c r="DF167" s="746"/>
      <c r="DG167" s="746"/>
      <c r="DH167" s="746"/>
      <c r="DI167" s="746"/>
      <c r="DJ167" s="746"/>
      <c r="DK167" s="746"/>
      <c r="DL167" s="746"/>
      <c r="DM167" s="746"/>
      <c r="DN167" s="746"/>
      <c r="DO167" s="746"/>
      <c r="DP167" s="746"/>
    </row>
    <row r="168" spans="1:120">
      <c r="A168" s="665">
        <v>165</v>
      </c>
      <c r="B168" s="820"/>
      <c r="C168" s="665" t="s">
        <v>2439</v>
      </c>
      <c r="D168" s="812">
        <v>7343</v>
      </c>
      <c r="E168" s="788" t="s">
        <v>2385</v>
      </c>
      <c r="F168" s="649" t="s">
        <v>2441</v>
      </c>
      <c r="G168" s="649" t="s">
        <v>2440</v>
      </c>
      <c r="H168" s="649" t="s">
        <v>2443</v>
      </c>
      <c r="I168" s="649" t="s">
        <v>2442</v>
      </c>
      <c r="J168" s="670" t="s">
        <v>2444</v>
      </c>
      <c r="K168" s="670"/>
      <c r="L168" s="670" t="s">
        <v>2445</v>
      </c>
      <c r="M168" s="670"/>
      <c r="N168" s="820"/>
      <c r="O168" s="820">
        <v>101807</v>
      </c>
      <c r="P168" s="789"/>
      <c r="Q168" s="789"/>
      <c r="R168" s="789"/>
      <c r="S168" s="789"/>
      <c r="T168" s="673">
        <v>3500</v>
      </c>
      <c r="U168" s="673">
        <v>25</v>
      </c>
      <c r="V168" s="673">
        <v>1</v>
      </c>
      <c r="W168" s="674">
        <v>4.2</v>
      </c>
      <c r="X168" s="673">
        <v>2</v>
      </c>
      <c r="Y168" s="790"/>
      <c r="Z168" s="790">
        <v>29.4</v>
      </c>
      <c r="AA168" s="790"/>
      <c r="AB168" s="790"/>
      <c r="AC168" s="790"/>
      <c r="AD168" s="790"/>
      <c r="AE168" s="790"/>
      <c r="AF168" s="790"/>
      <c r="AG168" s="790"/>
      <c r="AH168" s="790"/>
      <c r="AI168" s="790"/>
      <c r="AJ168" s="790"/>
      <c r="AK168" s="790"/>
      <c r="AL168" s="790"/>
      <c r="AM168" s="790"/>
      <c r="AN168" s="790"/>
      <c r="AO168" s="790"/>
      <c r="AP168" s="675">
        <v>1</v>
      </c>
      <c r="AQ168" s="675" t="s">
        <v>1862</v>
      </c>
      <c r="AR168" s="793"/>
      <c r="AS168" s="676" t="s">
        <v>1863</v>
      </c>
      <c r="AT168" s="794"/>
      <c r="AU168" s="794"/>
      <c r="AV168" s="794"/>
      <c r="AW168" s="41" t="s">
        <v>215</v>
      </c>
      <c r="AX168" s="679" t="s">
        <v>216</v>
      </c>
      <c r="AY168" s="679" t="s">
        <v>217</v>
      </c>
      <c r="AZ168" s="679" t="s">
        <v>218</v>
      </c>
      <c r="BA168" s="86" t="s">
        <v>210</v>
      </c>
      <c r="BB168" s="86" t="s">
        <v>211</v>
      </c>
      <c r="BC168" s="86" t="s">
        <v>212</v>
      </c>
      <c r="BD168" s="86" t="s">
        <v>213</v>
      </c>
      <c r="BE168" s="798" t="s">
        <v>2385</v>
      </c>
      <c r="BF168" s="714" t="s">
        <v>2395</v>
      </c>
      <c r="BG168" s="714" t="s">
        <v>2396</v>
      </c>
      <c r="BH168" s="714" t="s">
        <v>2397</v>
      </c>
      <c r="BI168" s="712"/>
      <c r="BJ168" s="712"/>
      <c r="BK168" s="712"/>
      <c r="BL168" s="712"/>
      <c r="BM168" s="721" t="s">
        <v>1939</v>
      </c>
      <c r="BN168" s="157" t="s">
        <v>295</v>
      </c>
      <c r="BO168" s="157" t="s">
        <v>296</v>
      </c>
      <c r="BP168" s="156" t="s">
        <v>297</v>
      </c>
      <c r="BQ168" s="722" t="s">
        <v>298</v>
      </c>
      <c r="BR168" s="722" t="s">
        <v>299</v>
      </c>
      <c r="BS168" s="270" t="s">
        <v>300</v>
      </c>
      <c r="BT168" s="270" t="s">
        <v>301</v>
      </c>
      <c r="BU168" s="270" t="s">
        <v>1939</v>
      </c>
      <c r="BV168" s="65" t="s">
        <v>295</v>
      </c>
      <c r="BW168" s="65" t="s">
        <v>296</v>
      </c>
      <c r="BX168" s="757" t="s">
        <v>297</v>
      </c>
      <c r="BY168" s="49"/>
      <c r="BZ168" s="49"/>
      <c r="CA168" s="49"/>
      <c r="CB168" s="49"/>
      <c r="CC168" s="800" t="s">
        <v>2398</v>
      </c>
      <c r="CD168" s="800" t="s">
        <v>2399</v>
      </c>
      <c r="CE168" s="801" t="s">
        <v>2400</v>
      </c>
      <c r="CF168" s="801" t="s">
        <v>2401</v>
      </c>
      <c r="CG168" s="65"/>
      <c r="CH168" s="65"/>
      <c r="CI168" s="65"/>
      <c r="CJ168" s="65"/>
      <c r="CK168" s="802" t="s">
        <v>2402</v>
      </c>
      <c r="CL168" s="90" t="s">
        <v>1174</v>
      </c>
      <c r="CM168" s="90" t="s">
        <v>1175</v>
      </c>
      <c r="CN168" s="90" t="s">
        <v>1176</v>
      </c>
      <c r="CO168" s="803" t="s">
        <v>2403</v>
      </c>
      <c r="CP168" s="803" t="s">
        <v>2404</v>
      </c>
      <c r="CQ168" s="803" t="s">
        <v>2405</v>
      </c>
      <c r="CR168" s="803" t="s">
        <v>2406</v>
      </c>
      <c r="CS168" s="803" t="s">
        <v>2407</v>
      </c>
      <c r="CT168" s="65"/>
      <c r="CU168" s="65"/>
      <c r="CV168" s="65"/>
      <c r="CW168" s="65"/>
      <c r="CX168" s="591"/>
      <c r="CY168" s="591"/>
      <c r="CZ168" s="591"/>
      <c r="DA168" s="591"/>
      <c r="DB168" s="591"/>
      <c r="DC168" s="591"/>
      <c r="DD168" s="591"/>
      <c r="DE168" s="746"/>
      <c r="DF168" s="746"/>
      <c r="DG168" s="746"/>
      <c r="DH168" s="746"/>
      <c r="DI168" s="746"/>
      <c r="DJ168" s="746"/>
      <c r="DK168" s="746"/>
      <c r="DL168" s="746"/>
      <c r="DM168" s="746"/>
      <c r="DN168" s="746"/>
      <c r="DO168" s="746"/>
      <c r="DP168" s="746"/>
    </row>
    <row r="169" spans="1:120">
      <c r="A169" s="665">
        <v>166</v>
      </c>
      <c r="B169" s="820"/>
      <c r="C169" s="665" t="s">
        <v>2446</v>
      </c>
      <c r="D169" s="812">
        <v>7343</v>
      </c>
      <c r="E169" s="788" t="s">
        <v>2385</v>
      </c>
      <c r="F169" s="649" t="s">
        <v>2441</v>
      </c>
      <c r="G169" s="649" t="s">
        <v>2440</v>
      </c>
      <c r="H169" s="649" t="s">
        <v>2443</v>
      </c>
      <c r="I169" s="649" t="s">
        <v>2442</v>
      </c>
      <c r="J169" s="670" t="s">
        <v>2444</v>
      </c>
      <c r="K169" s="670"/>
      <c r="L169" s="670" t="s">
        <v>2445</v>
      </c>
      <c r="M169" s="670"/>
      <c r="N169" s="820"/>
      <c r="O169" s="820">
        <v>101808</v>
      </c>
      <c r="P169" s="789"/>
      <c r="Q169" s="789"/>
      <c r="R169" s="789"/>
      <c r="S169" s="789"/>
      <c r="T169" s="673">
        <v>2000</v>
      </c>
      <c r="U169" s="673">
        <v>30</v>
      </c>
      <c r="V169" s="673">
        <v>1</v>
      </c>
      <c r="W169" s="674">
        <v>4.2</v>
      </c>
      <c r="X169" s="673">
        <v>2</v>
      </c>
      <c r="Y169" s="790"/>
      <c r="Z169" s="790">
        <v>29.4</v>
      </c>
      <c r="AA169" s="790"/>
      <c r="AB169" s="790"/>
      <c r="AC169" s="790"/>
      <c r="AD169" s="790"/>
      <c r="AE169" s="790"/>
      <c r="AF169" s="790"/>
      <c r="AG169" s="790"/>
      <c r="AH169" s="790"/>
      <c r="AI169" s="790"/>
      <c r="AJ169" s="790"/>
      <c r="AK169" s="790"/>
      <c r="AL169" s="790"/>
      <c r="AM169" s="790"/>
      <c r="AN169" s="790"/>
      <c r="AO169" s="790"/>
      <c r="AP169" s="675">
        <v>1</v>
      </c>
      <c r="AQ169" s="675" t="s">
        <v>1862</v>
      </c>
      <c r="AR169" s="793"/>
      <c r="AS169" s="676" t="s">
        <v>1863</v>
      </c>
      <c r="AT169" s="794"/>
      <c r="AU169" s="794"/>
      <c r="AV169" s="794"/>
      <c r="AW169" s="41" t="s">
        <v>215</v>
      </c>
      <c r="AX169" s="679" t="s">
        <v>216</v>
      </c>
      <c r="AY169" s="679" t="s">
        <v>217</v>
      </c>
      <c r="AZ169" s="679" t="s">
        <v>218</v>
      </c>
      <c r="BA169" s="86" t="s">
        <v>210</v>
      </c>
      <c r="BB169" s="86" t="s">
        <v>211</v>
      </c>
      <c r="BC169" s="86" t="s">
        <v>212</v>
      </c>
      <c r="BD169" s="86" t="s">
        <v>213</v>
      </c>
      <c r="BE169" s="798" t="s">
        <v>2385</v>
      </c>
      <c r="BF169" s="714" t="s">
        <v>2395</v>
      </c>
      <c r="BG169" s="714" t="s">
        <v>2396</v>
      </c>
      <c r="BH169" s="714" t="s">
        <v>2397</v>
      </c>
      <c r="BI169" s="712"/>
      <c r="BJ169" s="712"/>
      <c r="BK169" s="712"/>
      <c r="BL169" s="712"/>
      <c r="BM169" s="721" t="s">
        <v>1939</v>
      </c>
      <c r="BN169" s="157" t="s">
        <v>295</v>
      </c>
      <c r="BO169" s="157" t="s">
        <v>296</v>
      </c>
      <c r="BP169" s="156" t="s">
        <v>297</v>
      </c>
      <c r="BQ169" s="722" t="s">
        <v>298</v>
      </c>
      <c r="BR169" s="722" t="s">
        <v>299</v>
      </c>
      <c r="BS169" s="270" t="s">
        <v>300</v>
      </c>
      <c r="BT169" s="270" t="s">
        <v>301</v>
      </c>
      <c r="BU169" s="270" t="s">
        <v>1939</v>
      </c>
      <c r="BV169" s="65" t="s">
        <v>295</v>
      </c>
      <c r="BW169" s="65" t="s">
        <v>296</v>
      </c>
      <c r="BX169" s="757" t="s">
        <v>297</v>
      </c>
      <c r="BY169" s="49"/>
      <c r="BZ169" s="49"/>
      <c r="CA169" s="49"/>
      <c r="CB169" s="49"/>
      <c r="CC169" s="800" t="s">
        <v>2398</v>
      </c>
      <c r="CD169" s="800" t="s">
        <v>2399</v>
      </c>
      <c r="CE169" s="801" t="s">
        <v>2400</v>
      </c>
      <c r="CF169" s="801" t="s">
        <v>2401</v>
      </c>
      <c r="CG169" s="65"/>
      <c r="CH169" s="65"/>
      <c r="CI169" s="65"/>
      <c r="CJ169" s="65"/>
      <c r="CK169" s="802" t="s">
        <v>2402</v>
      </c>
      <c r="CL169" s="90" t="s">
        <v>1174</v>
      </c>
      <c r="CM169" s="90" t="s">
        <v>1175</v>
      </c>
      <c r="CN169" s="90" t="s">
        <v>1176</v>
      </c>
      <c r="CO169" s="803" t="s">
        <v>2403</v>
      </c>
      <c r="CP169" s="803" t="s">
        <v>2404</v>
      </c>
      <c r="CQ169" s="803" t="s">
        <v>2405</v>
      </c>
      <c r="CR169" s="803" t="s">
        <v>2406</v>
      </c>
      <c r="CS169" s="803" t="s">
        <v>2407</v>
      </c>
      <c r="CT169" s="65"/>
      <c r="CU169" s="65"/>
      <c r="CV169" s="65"/>
      <c r="CW169" s="65"/>
      <c r="CX169" s="591"/>
      <c r="CY169" s="591"/>
      <c r="CZ169" s="591"/>
      <c r="DA169" s="591"/>
      <c r="DB169" s="591"/>
      <c r="DC169" s="591"/>
      <c r="DD169" s="591"/>
      <c r="DE169" s="746"/>
      <c r="DF169" s="746"/>
      <c r="DG169" s="746"/>
      <c r="DH169" s="746"/>
      <c r="DI169" s="746"/>
      <c r="DJ169" s="746"/>
      <c r="DK169" s="746"/>
      <c r="DL169" s="746"/>
      <c r="DM169" s="746"/>
      <c r="DN169" s="746"/>
      <c r="DO169" s="746"/>
      <c r="DP169" s="746"/>
    </row>
    <row r="170" spans="1:120">
      <c r="A170" s="665">
        <v>167</v>
      </c>
      <c r="B170" s="820"/>
      <c r="C170" s="665" t="s">
        <v>2447</v>
      </c>
      <c r="D170" s="812">
        <v>7343</v>
      </c>
      <c r="E170" s="788" t="s">
        <v>2385</v>
      </c>
      <c r="F170" s="649" t="s">
        <v>2441</v>
      </c>
      <c r="G170" s="649" t="s">
        <v>2440</v>
      </c>
      <c r="H170" s="649" t="s">
        <v>2443</v>
      </c>
      <c r="I170" s="649" t="s">
        <v>2442</v>
      </c>
      <c r="J170" s="670" t="s">
        <v>2444</v>
      </c>
      <c r="K170" s="670"/>
      <c r="L170" s="670" t="s">
        <v>2445</v>
      </c>
      <c r="M170" s="670"/>
      <c r="N170" s="820"/>
      <c r="O170" s="820">
        <v>101809</v>
      </c>
      <c r="P170" s="789"/>
      <c r="Q170" s="789"/>
      <c r="R170" s="789"/>
      <c r="S170" s="789"/>
      <c r="T170" s="673">
        <v>2000</v>
      </c>
      <c r="U170" s="673">
        <v>40</v>
      </c>
      <c r="V170" s="673">
        <v>1</v>
      </c>
      <c r="W170" s="674">
        <v>4.2</v>
      </c>
      <c r="X170" s="673">
        <v>2</v>
      </c>
      <c r="Y170" s="790"/>
      <c r="Z170" s="790">
        <v>29.4</v>
      </c>
      <c r="AA170" s="790"/>
      <c r="AB170" s="790"/>
      <c r="AC170" s="790"/>
      <c r="AD170" s="790"/>
      <c r="AE170" s="790"/>
      <c r="AF170" s="790"/>
      <c r="AG170" s="790"/>
      <c r="AH170" s="790"/>
      <c r="AI170" s="790"/>
      <c r="AJ170" s="790"/>
      <c r="AK170" s="790"/>
      <c r="AL170" s="790"/>
      <c r="AM170" s="790"/>
      <c r="AN170" s="790"/>
      <c r="AO170" s="790"/>
      <c r="AP170" s="675">
        <v>1</v>
      </c>
      <c r="AQ170" s="675" t="s">
        <v>1862</v>
      </c>
      <c r="AR170" s="793"/>
      <c r="AS170" s="676" t="s">
        <v>1863</v>
      </c>
      <c r="AT170" s="794"/>
      <c r="AU170" s="794"/>
      <c r="AV170" s="794"/>
      <c r="AW170" s="41" t="s">
        <v>215</v>
      </c>
      <c r="AX170" s="679" t="s">
        <v>216</v>
      </c>
      <c r="AY170" s="679" t="s">
        <v>217</v>
      </c>
      <c r="AZ170" s="679" t="s">
        <v>218</v>
      </c>
      <c r="BA170" s="86" t="s">
        <v>210</v>
      </c>
      <c r="BB170" s="86" t="s">
        <v>211</v>
      </c>
      <c r="BC170" s="86" t="s">
        <v>212</v>
      </c>
      <c r="BD170" s="86" t="s">
        <v>213</v>
      </c>
      <c r="BE170" s="798" t="s">
        <v>2385</v>
      </c>
      <c r="BF170" s="714" t="s">
        <v>2395</v>
      </c>
      <c r="BG170" s="714" t="s">
        <v>2396</v>
      </c>
      <c r="BH170" s="714" t="s">
        <v>2397</v>
      </c>
      <c r="BI170" s="712"/>
      <c r="BJ170" s="712"/>
      <c r="BK170" s="712"/>
      <c r="BL170" s="712"/>
      <c r="BM170" s="721" t="s">
        <v>1939</v>
      </c>
      <c r="BN170" s="157" t="s">
        <v>295</v>
      </c>
      <c r="BO170" s="157" t="s">
        <v>296</v>
      </c>
      <c r="BP170" s="156" t="s">
        <v>297</v>
      </c>
      <c r="BQ170" s="722" t="s">
        <v>298</v>
      </c>
      <c r="BR170" s="722" t="s">
        <v>299</v>
      </c>
      <c r="BS170" s="270" t="s">
        <v>300</v>
      </c>
      <c r="BT170" s="270" t="s">
        <v>301</v>
      </c>
      <c r="BU170" s="270" t="s">
        <v>1939</v>
      </c>
      <c r="BV170" s="65" t="s">
        <v>295</v>
      </c>
      <c r="BW170" s="65" t="s">
        <v>296</v>
      </c>
      <c r="BX170" s="757" t="s">
        <v>297</v>
      </c>
      <c r="BY170" s="49"/>
      <c r="BZ170" s="49"/>
      <c r="CA170" s="49"/>
      <c r="CB170" s="49"/>
      <c r="CC170" s="800" t="s">
        <v>2398</v>
      </c>
      <c r="CD170" s="800" t="s">
        <v>2399</v>
      </c>
      <c r="CE170" s="801" t="s">
        <v>2400</v>
      </c>
      <c r="CF170" s="801" t="s">
        <v>2401</v>
      </c>
      <c r="CG170" s="65"/>
      <c r="CH170" s="65"/>
      <c r="CI170" s="65"/>
      <c r="CJ170" s="65"/>
      <c r="CK170" s="802" t="s">
        <v>2402</v>
      </c>
      <c r="CL170" s="90" t="s">
        <v>1174</v>
      </c>
      <c r="CM170" s="90" t="s">
        <v>1175</v>
      </c>
      <c r="CN170" s="90" t="s">
        <v>1176</v>
      </c>
      <c r="CO170" s="803" t="s">
        <v>2403</v>
      </c>
      <c r="CP170" s="803" t="s">
        <v>2404</v>
      </c>
      <c r="CQ170" s="803" t="s">
        <v>2405</v>
      </c>
      <c r="CR170" s="803" t="s">
        <v>2406</v>
      </c>
      <c r="CS170" s="803" t="s">
        <v>2407</v>
      </c>
      <c r="CT170" s="65"/>
      <c r="CU170" s="65"/>
      <c r="CV170" s="65"/>
      <c r="CW170" s="65"/>
      <c r="CX170" s="591"/>
      <c r="CY170" s="591"/>
      <c r="CZ170" s="591"/>
      <c r="DA170" s="591"/>
      <c r="DB170" s="591"/>
      <c r="DC170" s="591"/>
      <c r="DD170" s="591"/>
      <c r="DE170" s="746"/>
      <c r="DF170" s="746"/>
      <c r="DG170" s="746"/>
      <c r="DH170" s="746"/>
      <c r="DI170" s="746"/>
      <c r="DJ170" s="746"/>
      <c r="DK170" s="746"/>
      <c r="DL170" s="746"/>
      <c r="DM170" s="746"/>
      <c r="DN170" s="746"/>
      <c r="DO170" s="746"/>
      <c r="DP170" s="746"/>
    </row>
    <row r="171" spans="1:120">
      <c r="A171" s="665">
        <v>168</v>
      </c>
      <c r="B171" s="820"/>
      <c r="C171" s="665"/>
      <c r="D171" s="812"/>
      <c r="E171" s="788"/>
      <c r="F171" s="649"/>
      <c r="G171" s="649"/>
      <c r="H171" s="649"/>
      <c r="I171" s="649"/>
      <c r="J171" s="670"/>
      <c r="K171" s="670"/>
      <c r="L171" s="670"/>
      <c r="M171" s="670"/>
      <c r="N171" s="820"/>
      <c r="O171" s="820"/>
      <c r="P171" s="789"/>
      <c r="Q171" s="789"/>
      <c r="R171" s="789"/>
      <c r="S171" s="789"/>
      <c r="T171" s="673"/>
      <c r="U171" s="673"/>
      <c r="V171" s="673"/>
      <c r="W171" s="674"/>
      <c r="X171" s="673"/>
      <c r="Y171" s="790"/>
      <c r="Z171" s="790"/>
      <c r="AA171" s="790"/>
      <c r="AB171" s="790"/>
      <c r="AC171" s="790"/>
      <c r="AD171" s="790"/>
      <c r="AE171" s="790"/>
      <c r="AF171" s="790"/>
      <c r="AG171" s="790"/>
      <c r="AH171" s="790"/>
      <c r="AI171" s="790"/>
      <c r="AJ171" s="790"/>
      <c r="AK171" s="790"/>
      <c r="AL171" s="790"/>
      <c r="AM171" s="790"/>
      <c r="AN171" s="790"/>
      <c r="AO171" s="790"/>
      <c r="AP171" s="675"/>
      <c r="AQ171" s="675"/>
      <c r="AR171" s="793"/>
      <c r="AS171" s="676"/>
      <c r="AT171" s="794"/>
      <c r="AU171" s="794"/>
      <c r="AV171" s="794"/>
      <c r="AW171" s="809"/>
      <c r="AX171" s="679"/>
      <c r="AY171" s="679"/>
      <c r="AZ171" s="679"/>
      <c r="BA171" s="713"/>
      <c r="BB171" s="713"/>
      <c r="BC171" s="713"/>
      <c r="BD171" s="713"/>
      <c r="BE171" s="798"/>
      <c r="BF171" s="714"/>
      <c r="BG171" s="714"/>
      <c r="BH171" s="714"/>
      <c r="BI171" s="712"/>
      <c r="BJ171" s="712"/>
      <c r="BK171" s="712"/>
      <c r="BL171" s="712"/>
      <c r="BM171" s="823"/>
      <c r="BN171" s="824"/>
      <c r="BO171" s="824"/>
      <c r="BP171" s="824"/>
      <c r="BQ171" s="818"/>
      <c r="BR171" s="818"/>
      <c r="BS171" s="819"/>
      <c r="BT171" s="819"/>
      <c r="BU171" s="49"/>
      <c r="BV171" s="49"/>
      <c r="BW171" s="49"/>
      <c r="BX171" s="49"/>
      <c r="BY171" s="49"/>
      <c r="BZ171" s="49"/>
      <c r="CA171" s="49"/>
      <c r="CB171" s="49"/>
      <c r="CC171" s="800"/>
      <c r="CD171" s="800"/>
      <c r="CE171" s="801"/>
      <c r="CF171" s="801"/>
      <c r="CG171" s="65"/>
      <c r="CH171" s="65"/>
      <c r="CI171" s="65"/>
      <c r="CJ171" s="65"/>
      <c r="CK171" s="802"/>
      <c r="CL171" s="90"/>
      <c r="CM171" s="90"/>
      <c r="CN171" s="90"/>
      <c r="CO171" s="803"/>
      <c r="CP171" s="803"/>
      <c r="CQ171" s="803"/>
      <c r="CR171" s="803"/>
      <c r="CS171" s="803"/>
      <c r="CT171" s="65"/>
      <c r="CU171" s="65"/>
      <c r="CV171" s="65"/>
      <c r="CW171" s="65"/>
      <c r="CX171" s="591"/>
      <c r="CY171" s="591"/>
      <c r="CZ171" s="591"/>
      <c r="DA171" s="591"/>
      <c r="DB171" s="591"/>
      <c r="DC171" s="591"/>
      <c r="DD171" s="591"/>
      <c r="DE171" s="746"/>
      <c r="DF171" s="746"/>
      <c r="DG171" s="746"/>
      <c r="DH171" s="746"/>
      <c r="DI171" s="746"/>
      <c r="DJ171" s="746"/>
      <c r="DK171" s="746"/>
      <c r="DL171" s="746"/>
      <c r="DM171" s="746"/>
      <c r="DN171" s="746"/>
      <c r="DO171" s="746"/>
      <c r="DP171" s="746"/>
    </row>
    <row r="172" spans="1:120">
      <c r="A172" s="665">
        <v>169</v>
      </c>
      <c r="B172" s="820"/>
      <c r="C172" s="665" t="s">
        <v>2448</v>
      </c>
      <c r="D172" s="812">
        <v>7350</v>
      </c>
      <c r="E172" s="788" t="s">
        <v>2385</v>
      </c>
      <c r="F172" s="649" t="s">
        <v>2450</v>
      </c>
      <c r="G172" s="649" t="s">
        <v>2449</v>
      </c>
      <c r="H172" s="649" t="s">
        <v>2452</v>
      </c>
      <c r="I172" s="649" t="s">
        <v>2451</v>
      </c>
      <c r="J172" s="670" t="s">
        <v>2453</v>
      </c>
      <c r="K172" s="670"/>
      <c r="L172" s="670" t="s">
        <v>2454</v>
      </c>
      <c r="M172" s="670"/>
      <c r="N172" s="820"/>
      <c r="O172" s="820">
        <v>101810</v>
      </c>
      <c r="P172" s="789"/>
      <c r="Q172" s="789"/>
      <c r="R172" s="789"/>
      <c r="S172" s="789"/>
      <c r="T172" s="673">
        <v>2000</v>
      </c>
      <c r="U172" s="673">
        <v>32</v>
      </c>
      <c r="V172" s="674">
        <v>1.5</v>
      </c>
      <c r="W172" s="674">
        <v>7.3</v>
      </c>
      <c r="X172" s="673">
        <v>4</v>
      </c>
      <c r="Y172" s="790"/>
      <c r="Z172" s="790">
        <v>29.4</v>
      </c>
      <c r="AA172" s="790"/>
      <c r="AB172" s="790"/>
      <c r="AC172" s="790"/>
      <c r="AD172" s="790"/>
      <c r="AE172" s="790"/>
      <c r="AF172" s="790"/>
      <c r="AG172" s="790"/>
      <c r="AH172" s="790"/>
      <c r="AI172" s="790"/>
      <c r="AJ172" s="790"/>
      <c r="AK172" s="790"/>
      <c r="AL172" s="790"/>
      <c r="AM172" s="790"/>
      <c r="AN172" s="790"/>
      <c r="AO172" s="790"/>
      <c r="AP172" s="675">
        <v>1</v>
      </c>
      <c r="AQ172" s="675" t="s">
        <v>1862</v>
      </c>
      <c r="AR172" s="793"/>
      <c r="AS172" s="676" t="s">
        <v>1863</v>
      </c>
      <c r="AT172" s="794"/>
      <c r="AU172" s="794"/>
      <c r="AV172" s="794"/>
      <c r="AW172" s="41" t="s">
        <v>215</v>
      </c>
      <c r="AX172" s="679" t="s">
        <v>216</v>
      </c>
      <c r="AY172" s="679" t="s">
        <v>217</v>
      </c>
      <c r="AZ172" s="679" t="s">
        <v>218</v>
      </c>
      <c r="BA172" s="86" t="s">
        <v>210</v>
      </c>
      <c r="BB172" s="86" t="s">
        <v>211</v>
      </c>
      <c r="BC172" s="86" t="s">
        <v>212</v>
      </c>
      <c r="BD172" s="86" t="s">
        <v>213</v>
      </c>
      <c r="BE172" s="798" t="s">
        <v>2385</v>
      </c>
      <c r="BF172" s="714" t="s">
        <v>2395</v>
      </c>
      <c r="BG172" s="714" t="s">
        <v>2396</v>
      </c>
      <c r="BH172" s="714" t="s">
        <v>2397</v>
      </c>
      <c r="BI172" s="712"/>
      <c r="BJ172" s="712"/>
      <c r="BK172" s="712"/>
      <c r="BL172" s="712"/>
      <c r="BM172" s="682" t="s">
        <v>215</v>
      </c>
      <c r="BN172" s="154" t="s">
        <v>216</v>
      </c>
      <c r="BO172" s="154" t="s">
        <v>217</v>
      </c>
      <c r="BP172" s="154" t="s">
        <v>218</v>
      </c>
      <c r="BQ172" s="683" t="s">
        <v>219</v>
      </c>
      <c r="BR172" s="683" t="s">
        <v>220</v>
      </c>
      <c r="BS172" s="49" t="s">
        <v>221</v>
      </c>
      <c r="BT172" s="49" t="s">
        <v>222</v>
      </c>
      <c r="BU172" s="270" t="s">
        <v>1939</v>
      </c>
      <c r="BV172" s="65" t="s">
        <v>295</v>
      </c>
      <c r="BW172" s="65" t="s">
        <v>296</v>
      </c>
      <c r="BX172" s="757" t="s">
        <v>297</v>
      </c>
      <c r="BY172" s="49"/>
      <c r="BZ172" s="49"/>
      <c r="CA172" s="49"/>
      <c r="CB172" s="49"/>
      <c r="CC172" s="800" t="s">
        <v>2398</v>
      </c>
      <c r="CD172" s="800" t="s">
        <v>2399</v>
      </c>
      <c r="CE172" s="801" t="s">
        <v>2400</v>
      </c>
      <c r="CF172" s="801" t="s">
        <v>2401</v>
      </c>
      <c r="CG172" s="65"/>
      <c r="CH172" s="65"/>
      <c r="CI172" s="65"/>
      <c r="CJ172" s="65"/>
      <c r="CK172" s="802" t="s">
        <v>2402</v>
      </c>
      <c r="CL172" s="90" t="s">
        <v>1174</v>
      </c>
      <c r="CM172" s="90" t="s">
        <v>1175</v>
      </c>
      <c r="CN172" s="90" t="s">
        <v>1176</v>
      </c>
      <c r="CO172" s="803" t="s">
        <v>2403</v>
      </c>
      <c r="CP172" s="803" t="s">
        <v>2404</v>
      </c>
      <c r="CQ172" s="803" t="s">
        <v>2405</v>
      </c>
      <c r="CR172" s="803" t="s">
        <v>2406</v>
      </c>
      <c r="CS172" s="803" t="s">
        <v>2407</v>
      </c>
      <c r="CT172" s="65"/>
      <c r="CU172" s="65"/>
      <c r="CV172" s="65"/>
      <c r="CW172" s="65"/>
      <c r="CX172" s="591"/>
      <c r="CY172" s="591"/>
      <c r="CZ172" s="591"/>
      <c r="DA172" s="591"/>
      <c r="DB172" s="591"/>
      <c r="DC172" s="591"/>
      <c r="DD172" s="591"/>
      <c r="DE172" s="746"/>
      <c r="DF172" s="746"/>
      <c r="DG172" s="746"/>
      <c r="DH172" s="746"/>
      <c r="DI172" s="746"/>
      <c r="DJ172" s="746"/>
      <c r="DK172" s="746"/>
      <c r="DL172" s="746"/>
      <c r="DM172" s="746"/>
      <c r="DN172" s="746"/>
      <c r="DO172" s="746"/>
      <c r="DP172" s="746"/>
    </row>
    <row r="173" spans="1:120">
      <c r="A173" s="665">
        <v>170</v>
      </c>
      <c r="B173" s="820"/>
      <c r="C173" s="665" t="s">
        <v>2455</v>
      </c>
      <c r="D173" s="812">
        <v>7350</v>
      </c>
      <c r="E173" s="788" t="s">
        <v>2385</v>
      </c>
      <c r="F173" s="649" t="s">
        <v>2450</v>
      </c>
      <c r="G173" s="649" t="s">
        <v>2449</v>
      </c>
      <c r="H173" s="649" t="s">
        <v>2452</v>
      </c>
      <c r="I173" s="649" t="s">
        <v>2451</v>
      </c>
      <c r="J173" s="670" t="s">
        <v>2453</v>
      </c>
      <c r="K173" s="670"/>
      <c r="L173" s="670" t="s">
        <v>2454</v>
      </c>
      <c r="M173" s="670"/>
      <c r="N173" s="820"/>
      <c r="O173" s="820">
        <v>101811</v>
      </c>
      <c r="P173" s="789"/>
      <c r="Q173" s="789"/>
      <c r="R173" s="789"/>
      <c r="S173" s="789"/>
      <c r="T173" s="673">
        <v>2000</v>
      </c>
      <c r="U173" s="673">
        <v>40</v>
      </c>
      <c r="V173" s="674">
        <v>1.5</v>
      </c>
      <c r="W173" s="674">
        <v>7.3</v>
      </c>
      <c r="X173" s="673">
        <v>4</v>
      </c>
      <c r="Y173" s="790"/>
      <c r="Z173" s="790">
        <v>29.4</v>
      </c>
      <c r="AA173" s="790"/>
      <c r="AB173" s="790"/>
      <c r="AC173" s="790"/>
      <c r="AD173" s="790"/>
      <c r="AE173" s="790"/>
      <c r="AF173" s="790"/>
      <c r="AG173" s="790"/>
      <c r="AH173" s="790"/>
      <c r="AI173" s="790"/>
      <c r="AJ173" s="790"/>
      <c r="AK173" s="790"/>
      <c r="AL173" s="790"/>
      <c r="AM173" s="790"/>
      <c r="AN173" s="790"/>
      <c r="AO173" s="790"/>
      <c r="AP173" s="675">
        <v>1</v>
      </c>
      <c r="AQ173" s="675" t="s">
        <v>1862</v>
      </c>
      <c r="AR173" s="793"/>
      <c r="AS173" s="676" t="s">
        <v>1863</v>
      </c>
      <c r="AT173" s="794"/>
      <c r="AU173" s="794"/>
      <c r="AV173" s="794"/>
      <c r="AW173" s="41" t="s">
        <v>215</v>
      </c>
      <c r="AX173" s="679" t="s">
        <v>216</v>
      </c>
      <c r="AY173" s="679" t="s">
        <v>217</v>
      </c>
      <c r="AZ173" s="679" t="s">
        <v>218</v>
      </c>
      <c r="BA173" s="86" t="s">
        <v>210</v>
      </c>
      <c r="BB173" s="86" t="s">
        <v>211</v>
      </c>
      <c r="BC173" s="86" t="s">
        <v>212</v>
      </c>
      <c r="BD173" s="86" t="s">
        <v>213</v>
      </c>
      <c r="BE173" s="798" t="s">
        <v>2385</v>
      </c>
      <c r="BF173" s="714" t="s">
        <v>2395</v>
      </c>
      <c r="BG173" s="714" t="s">
        <v>2396</v>
      </c>
      <c r="BH173" s="714" t="s">
        <v>2397</v>
      </c>
      <c r="BI173" s="712"/>
      <c r="BJ173" s="712"/>
      <c r="BK173" s="712"/>
      <c r="BL173" s="712"/>
      <c r="BM173" s="682" t="s">
        <v>215</v>
      </c>
      <c r="BN173" s="154" t="s">
        <v>216</v>
      </c>
      <c r="BO173" s="154" t="s">
        <v>217</v>
      </c>
      <c r="BP173" s="154" t="s">
        <v>218</v>
      </c>
      <c r="BQ173" s="683" t="s">
        <v>219</v>
      </c>
      <c r="BR173" s="683" t="s">
        <v>220</v>
      </c>
      <c r="BS173" s="49" t="s">
        <v>221</v>
      </c>
      <c r="BT173" s="49" t="s">
        <v>222</v>
      </c>
      <c r="BU173" s="270" t="s">
        <v>1939</v>
      </c>
      <c r="BV173" s="65" t="s">
        <v>295</v>
      </c>
      <c r="BW173" s="65" t="s">
        <v>296</v>
      </c>
      <c r="BX173" s="757" t="s">
        <v>297</v>
      </c>
      <c r="BY173" s="49"/>
      <c r="BZ173" s="49"/>
      <c r="CA173" s="49"/>
      <c r="CB173" s="49"/>
      <c r="CC173" s="800" t="s">
        <v>2398</v>
      </c>
      <c r="CD173" s="800" t="s">
        <v>2399</v>
      </c>
      <c r="CE173" s="801" t="s">
        <v>2400</v>
      </c>
      <c r="CF173" s="801" t="s">
        <v>2401</v>
      </c>
      <c r="CG173" s="65"/>
      <c r="CH173" s="65"/>
      <c r="CI173" s="65"/>
      <c r="CJ173" s="65"/>
      <c r="CK173" s="802" t="s">
        <v>2402</v>
      </c>
      <c r="CL173" s="90" t="s">
        <v>1174</v>
      </c>
      <c r="CM173" s="90" t="s">
        <v>1175</v>
      </c>
      <c r="CN173" s="90" t="s">
        <v>1176</v>
      </c>
      <c r="CO173" s="803" t="s">
        <v>2403</v>
      </c>
      <c r="CP173" s="803" t="s">
        <v>2404</v>
      </c>
      <c r="CQ173" s="803" t="s">
        <v>2405</v>
      </c>
      <c r="CR173" s="803" t="s">
        <v>2406</v>
      </c>
      <c r="CS173" s="803" t="s">
        <v>2407</v>
      </c>
      <c r="CT173" s="65"/>
      <c r="CU173" s="65"/>
      <c r="CV173" s="65"/>
      <c r="CW173" s="65"/>
      <c r="CX173" s="591"/>
      <c r="CY173" s="591"/>
      <c r="CZ173" s="591"/>
      <c r="DA173" s="591"/>
      <c r="DB173" s="591"/>
      <c r="DC173" s="591"/>
      <c r="DD173" s="591"/>
      <c r="DE173" s="746"/>
      <c r="DF173" s="746"/>
      <c r="DG173" s="746"/>
      <c r="DH173" s="746"/>
      <c r="DI173" s="746"/>
      <c r="DJ173" s="746"/>
      <c r="DK173" s="746"/>
      <c r="DL173" s="746"/>
      <c r="DM173" s="746"/>
      <c r="DN173" s="746"/>
      <c r="DO173" s="746"/>
      <c r="DP173" s="746"/>
    </row>
    <row r="174" spans="1:120">
      <c r="A174" s="665">
        <v>171</v>
      </c>
      <c r="B174" s="820"/>
      <c r="C174" s="665" t="s">
        <v>2456</v>
      </c>
      <c r="D174" s="812">
        <v>7350</v>
      </c>
      <c r="E174" s="788" t="s">
        <v>2385</v>
      </c>
      <c r="F174" s="649" t="s">
        <v>2450</v>
      </c>
      <c r="G174" s="649" t="s">
        <v>2449</v>
      </c>
      <c r="H174" s="649" t="s">
        <v>2452</v>
      </c>
      <c r="I174" s="649" t="s">
        <v>2451</v>
      </c>
      <c r="J174" s="670" t="s">
        <v>2453</v>
      </c>
      <c r="K174" s="670"/>
      <c r="L174" s="670" t="s">
        <v>2454</v>
      </c>
      <c r="M174" s="670"/>
      <c r="N174" s="820"/>
      <c r="O174" s="820">
        <v>101812</v>
      </c>
      <c r="P174" s="789"/>
      <c r="Q174" s="789"/>
      <c r="R174" s="789"/>
      <c r="S174" s="789"/>
      <c r="T174" s="673">
        <v>2000</v>
      </c>
      <c r="U174" s="673">
        <v>50</v>
      </c>
      <c r="V174" s="674">
        <v>1.5</v>
      </c>
      <c r="W174" s="674">
        <v>7.3</v>
      </c>
      <c r="X174" s="673">
        <v>4</v>
      </c>
      <c r="Y174" s="790"/>
      <c r="Z174" s="790">
        <v>29.4</v>
      </c>
      <c r="AA174" s="790"/>
      <c r="AB174" s="790"/>
      <c r="AC174" s="790"/>
      <c r="AD174" s="790"/>
      <c r="AE174" s="790"/>
      <c r="AF174" s="790"/>
      <c r="AG174" s="790"/>
      <c r="AH174" s="790"/>
      <c r="AI174" s="790"/>
      <c r="AJ174" s="790"/>
      <c r="AK174" s="790"/>
      <c r="AL174" s="790"/>
      <c r="AM174" s="790"/>
      <c r="AN174" s="790"/>
      <c r="AO174" s="790"/>
      <c r="AP174" s="675">
        <v>1</v>
      </c>
      <c r="AQ174" s="675" t="s">
        <v>1862</v>
      </c>
      <c r="AR174" s="793"/>
      <c r="AS174" s="676" t="s">
        <v>1863</v>
      </c>
      <c r="AT174" s="794"/>
      <c r="AU174" s="794"/>
      <c r="AV174" s="794"/>
      <c r="AW174" s="41" t="s">
        <v>215</v>
      </c>
      <c r="AX174" s="679" t="s">
        <v>216</v>
      </c>
      <c r="AY174" s="679" t="s">
        <v>217</v>
      </c>
      <c r="AZ174" s="679" t="s">
        <v>218</v>
      </c>
      <c r="BA174" s="86" t="s">
        <v>210</v>
      </c>
      <c r="BB174" s="86" t="s">
        <v>211</v>
      </c>
      <c r="BC174" s="86" t="s">
        <v>212</v>
      </c>
      <c r="BD174" s="86" t="s">
        <v>213</v>
      </c>
      <c r="BE174" s="798" t="s">
        <v>2385</v>
      </c>
      <c r="BF174" s="714" t="s">
        <v>2395</v>
      </c>
      <c r="BG174" s="714" t="s">
        <v>2396</v>
      </c>
      <c r="BH174" s="714" t="s">
        <v>2397</v>
      </c>
      <c r="BI174" s="712"/>
      <c r="BJ174" s="712"/>
      <c r="BK174" s="712"/>
      <c r="BL174" s="712"/>
      <c r="BM174" s="682" t="s">
        <v>215</v>
      </c>
      <c r="BN174" s="154" t="s">
        <v>216</v>
      </c>
      <c r="BO174" s="154" t="s">
        <v>217</v>
      </c>
      <c r="BP174" s="154" t="s">
        <v>218</v>
      </c>
      <c r="BQ174" s="683" t="s">
        <v>219</v>
      </c>
      <c r="BR174" s="683" t="s">
        <v>220</v>
      </c>
      <c r="BS174" s="49" t="s">
        <v>221</v>
      </c>
      <c r="BT174" s="49" t="s">
        <v>222</v>
      </c>
      <c r="BU174" s="270" t="s">
        <v>1939</v>
      </c>
      <c r="BV174" s="65" t="s">
        <v>295</v>
      </c>
      <c r="BW174" s="65" t="s">
        <v>296</v>
      </c>
      <c r="BX174" s="757" t="s">
        <v>297</v>
      </c>
      <c r="BY174" s="49"/>
      <c r="BZ174" s="49"/>
      <c r="CA174" s="49"/>
      <c r="CB174" s="49"/>
      <c r="CC174" s="800" t="s">
        <v>2398</v>
      </c>
      <c r="CD174" s="800" t="s">
        <v>2399</v>
      </c>
      <c r="CE174" s="801" t="s">
        <v>2400</v>
      </c>
      <c r="CF174" s="801" t="s">
        <v>2401</v>
      </c>
      <c r="CG174" s="65"/>
      <c r="CH174" s="65"/>
      <c r="CI174" s="65"/>
      <c r="CJ174" s="65"/>
      <c r="CK174" s="802" t="s">
        <v>2402</v>
      </c>
      <c r="CL174" s="90" t="s">
        <v>1174</v>
      </c>
      <c r="CM174" s="90" t="s">
        <v>1175</v>
      </c>
      <c r="CN174" s="90" t="s">
        <v>1176</v>
      </c>
      <c r="CO174" s="803" t="s">
        <v>2403</v>
      </c>
      <c r="CP174" s="803" t="s">
        <v>2404</v>
      </c>
      <c r="CQ174" s="803" t="s">
        <v>2405</v>
      </c>
      <c r="CR174" s="803" t="s">
        <v>2406</v>
      </c>
      <c r="CS174" s="803" t="s">
        <v>2407</v>
      </c>
      <c r="CT174" s="65"/>
      <c r="CU174" s="65"/>
      <c r="CV174" s="65"/>
      <c r="CW174" s="65"/>
      <c r="CX174" s="591"/>
      <c r="CY174" s="591"/>
      <c r="CZ174" s="591"/>
      <c r="DA174" s="591"/>
      <c r="DB174" s="591"/>
      <c r="DC174" s="591"/>
      <c r="DD174" s="591"/>
      <c r="DE174" s="746"/>
      <c r="DF174" s="746"/>
      <c r="DG174" s="746"/>
      <c r="DH174" s="746"/>
      <c r="DI174" s="746"/>
      <c r="DJ174" s="746"/>
      <c r="DK174" s="746"/>
      <c r="DL174" s="746"/>
      <c r="DM174" s="746"/>
      <c r="DN174" s="746"/>
      <c r="DO174" s="746"/>
      <c r="DP174" s="746"/>
    </row>
    <row r="175" spans="1:120">
      <c r="A175" s="665">
        <v>172</v>
      </c>
      <c r="B175" s="820"/>
      <c r="C175" s="665"/>
      <c r="D175" s="812"/>
      <c r="E175" s="788"/>
      <c r="F175" s="649"/>
      <c r="G175" s="649"/>
      <c r="H175" s="649"/>
      <c r="I175" s="649"/>
      <c r="J175" s="670"/>
      <c r="K175" s="670"/>
      <c r="L175" s="670"/>
      <c r="M175" s="670"/>
      <c r="N175" s="820"/>
      <c r="O175" s="820"/>
      <c r="P175" s="789"/>
      <c r="Q175" s="789"/>
      <c r="R175" s="789"/>
      <c r="S175" s="789"/>
      <c r="T175" s="673"/>
      <c r="U175" s="673"/>
      <c r="V175" s="674"/>
      <c r="W175" s="674"/>
      <c r="X175" s="673"/>
      <c r="Y175" s="790"/>
      <c r="Z175" s="790"/>
      <c r="AA175" s="790"/>
      <c r="AB175" s="790"/>
      <c r="AC175" s="790"/>
      <c r="AD175" s="790"/>
      <c r="AE175" s="790"/>
      <c r="AF175" s="790"/>
      <c r="AG175" s="790"/>
      <c r="AH175" s="790"/>
      <c r="AI175" s="790"/>
      <c r="AJ175" s="790"/>
      <c r="AK175" s="790"/>
      <c r="AL175" s="790"/>
      <c r="AM175" s="790"/>
      <c r="AN175" s="790"/>
      <c r="AO175" s="790"/>
      <c r="AP175" s="675"/>
      <c r="AQ175" s="675"/>
      <c r="AR175" s="793"/>
      <c r="AS175" s="676"/>
      <c r="AT175" s="794"/>
      <c r="AU175" s="794"/>
      <c r="AV175" s="794"/>
      <c r="AW175" s="809"/>
      <c r="AX175" s="679"/>
      <c r="AY175" s="679"/>
      <c r="AZ175" s="679"/>
      <c r="BA175" s="713"/>
      <c r="BB175" s="713"/>
      <c r="BC175" s="713"/>
      <c r="BD175" s="713"/>
      <c r="BE175" s="798"/>
      <c r="BF175" s="714"/>
      <c r="BG175" s="714"/>
      <c r="BH175" s="714"/>
      <c r="BI175" s="712"/>
      <c r="BJ175" s="712"/>
      <c r="BK175" s="712"/>
      <c r="BL175" s="712"/>
      <c r="BM175" s="823"/>
      <c r="BN175" s="824"/>
      <c r="BO175" s="824"/>
      <c r="BP175" s="824"/>
      <c r="BQ175" s="818"/>
      <c r="BR175" s="818"/>
      <c r="BS175" s="819"/>
      <c r="BT175" s="819"/>
      <c r="BU175" s="49"/>
      <c r="BV175" s="49"/>
      <c r="BW175" s="49"/>
      <c r="BX175" s="49"/>
      <c r="BY175" s="49"/>
      <c r="BZ175" s="49"/>
      <c r="CA175" s="49"/>
      <c r="CB175" s="49"/>
      <c r="CC175" s="800"/>
      <c r="CD175" s="800"/>
      <c r="CE175" s="801"/>
      <c r="CF175" s="801"/>
      <c r="CG175" s="65"/>
      <c r="CH175" s="65"/>
      <c r="CI175" s="65"/>
      <c r="CJ175" s="65"/>
      <c r="CK175" s="802"/>
      <c r="CL175" s="90"/>
      <c r="CM175" s="90"/>
      <c r="CN175" s="90"/>
      <c r="CO175" s="803"/>
      <c r="CP175" s="803"/>
      <c r="CQ175" s="803"/>
      <c r="CR175" s="803"/>
      <c r="CS175" s="803"/>
      <c r="CT175" s="65"/>
      <c r="CU175" s="65"/>
      <c r="CV175" s="65"/>
      <c r="CW175" s="65"/>
      <c r="CX175" s="591"/>
      <c r="CY175" s="591"/>
      <c r="CZ175" s="591"/>
      <c r="DA175" s="591"/>
      <c r="DB175" s="591"/>
      <c r="DC175" s="591"/>
      <c r="DD175" s="591"/>
      <c r="DE175" s="746"/>
      <c r="DF175" s="746"/>
      <c r="DG175" s="746"/>
      <c r="DH175" s="746"/>
      <c r="DI175" s="746"/>
      <c r="DJ175" s="746"/>
      <c r="DK175" s="746"/>
      <c r="DL175" s="746"/>
      <c r="DM175" s="746"/>
      <c r="DN175" s="746"/>
      <c r="DO175" s="746"/>
      <c r="DP175" s="746"/>
    </row>
    <row r="176" spans="1:120">
      <c r="A176" s="665">
        <v>173</v>
      </c>
      <c r="B176" s="820"/>
      <c r="C176" s="665" t="s">
        <v>2457</v>
      </c>
      <c r="D176" s="812">
        <v>7351</v>
      </c>
      <c r="E176" s="788" t="s">
        <v>2385</v>
      </c>
      <c r="F176" s="649" t="s">
        <v>2459</v>
      </c>
      <c r="G176" s="649" t="s">
        <v>2458</v>
      </c>
      <c r="H176" s="649" t="s">
        <v>2461</v>
      </c>
      <c r="I176" s="649" t="s">
        <v>2460</v>
      </c>
      <c r="J176" s="670" t="s">
        <v>2453</v>
      </c>
      <c r="K176" s="670"/>
      <c r="L176" s="670" t="s">
        <v>2454</v>
      </c>
      <c r="M176" s="670"/>
      <c r="N176" s="820"/>
      <c r="O176" s="820">
        <v>101813</v>
      </c>
      <c r="P176" s="789"/>
      <c r="Q176" s="789"/>
      <c r="R176" s="789"/>
      <c r="S176" s="789"/>
      <c r="T176" s="673">
        <v>2000</v>
      </c>
      <c r="U176" s="673">
        <v>40</v>
      </c>
      <c r="V176" s="674">
        <v>1.5</v>
      </c>
      <c r="W176" s="674">
        <v>7.3</v>
      </c>
      <c r="X176" s="673">
        <v>4</v>
      </c>
      <c r="Y176" s="790"/>
      <c r="Z176" s="790">
        <v>29.4</v>
      </c>
      <c r="AA176" s="790"/>
      <c r="AB176" s="790"/>
      <c r="AC176" s="790"/>
      <c r="AD176" s="790"/>
      <c r="AE176" s="790"/>
      <c r="AF176" s="790"/>
      <c r="AG176" s="790"/>
      <c r="AH176" s="790"/>
      <c r="AI176" s="790"/>
      <c r="AJ176" s="790"/>
      <c r="AK176" s="790"/>
      <c r="AL176" s="790"/>
      <c r="AM176" s="790"/>
      <c r="AN176" s="790"/>
      <c r="AO176" s="790"/>
      <c r="AP176" s="675">
        <v>1</v>
      </c>
      <c r="AQ176" s="675" t="s">
        <v>1862</v>
      </c>
      <c r="AR176" s="793"/>
      <c r="AS176" s="676" t="s">
        <v>1863</v>
      </c>
      <c r="AT176" s="794"/>
      <c r="AU176" s="794"/>
      <c r="AV176" s="794"/>
      <c r="AW176" s="41" t="s">
        <v>215</v>
      </c>
      <c r="AX176" s="679" t="s">
        <v>216</v>
      </c>
      <c r="AY176" s="679" t="s">
        <v>217</v>
      </c>
      <c r="AZ176" s="679" t="s">
        <v>218</v>
      </c>
      <c r="BA176" s="86" t="s">
        <v>210</v>
      </c>
      <c r="BB176" s="86" t="s">
        <v>211</v>
      </c>
      <c r="BC176" s="86" t="s">
        <v>212</v>
      </c>
      <c r="BD176" s="86" t="s">
        <v>213</v>
      </c>
      <c r="BE176" s="798" t="s">
        <v>2385</v>
      </c>
      <c r="BF176" s="714" t="s">
        <v>2395</v>
      </c>
      <c r="BG176" s="714" t="s">
        <v>2396</v>
      </c>
      <c r="BH176" s="714" t="s">
        <v>2397</v>
      </c>
      <c r="BI176" s="712"/>
      <c r="BJ176" s="712"/>
      <c r="BK176" s="712"/>
      <c r="BL176" s="712"/>
      <c r="BM176" s="682" t="s">
        <v>215</v>
      </c>
      <c r="BN176" s="154" t="s">
        <v>216</v>
      </c>
      <c r="BO176" s="154" t="s">
        <v>217</v>
      </c>
      <c r="BP176" s="154" t="s">
        <v>218</v>
      </c>
      <c r="BQ176" s="683" t="s">
        <v>219</v>
      </c>
      <c r="BR176" s="683" t="s">
        <v>220</v>
      </c>
      <c r="BS176" s="49" t="s">
        <v>221</v>
      </c>
      <c r="BT176" s="49" t="s">
        <v>222</v>
      </c>
      <c r="BU176" s="270" t="s">
        <v>1939</v>
      </c>
      <c r="BV176" s="65" t="s">
        <v>295</v>
      </c>
      <c r="BW176" s="65" t="s">
        <v>296</v>
      </c>
      <c r="BX176" s="757" t="s">
        <v>297</v>
      </c>
      <c r="BY176" s="49"/>
      <c r="BZ176" s="49"/>
      <c r="CA176" s="49"/>
      <c r="CB176" s="49"/>
      <c r="CC176" s="800" t="s">
        <v>2398</v>
      </c>
      <c r="CD176" s="800" t="s">
        <v>2399</v>
      </c>
      <c r="CE176" s="801" t="s">
        <v>2400</v>
      </c>
      <c r="CF176" s="801" t="s">
        <v>2401</v>
      </c>
      <c r="CG176" s="65"/>
      <c r="CH176" s="65"/>
      <c r="CI176" s="65"/>
      <c r="CJ176" s="65"/>
      <c r="CK176" s="802" t="s">
        <v>2402</v>
      </c>
      <c r="CL176" s="90" t="s">
        <v>1174</v>
      </c>
      <c r="CM176" s="90" t="s">
        <v>1175</v>
      </c>
      <c r="CN176" s="90" t="s">
        <v>1176</v>
      </c>
      <c r="CO176" s="803" t="s">
        <v>2403</v>
      </c>
      <c r="CP176" s="803" t="s">
        <v>2404</v>
      </c>
      <c r="CQ176" s="803" t="s">
        <v>2405</v>
      </c>
      <c r="CR176" s="803" t="s">
        <v>2406</v>
      </c>
      <c r="CS176" s="803" t="s">
        <v>2407</v>
      </c>
      <c r="CT176" s="65"/>
      <c r="CU176" s="65"/>
      <c r="CV176" s="65"/>
      <c r="CW176" s="65"/>
      <c r="CX176" s="591"/>
      <c r="CY176" s="591"/>
      <c r="CZ176" s="591"/>
      <c r="DA176" s="591"/>
      <c r="DB176" s="591"/>
      <c r="DC176" s="591"/>
      <c r="DD176" s="591"/>
      <c r="DE176" s="746"/>
      <c r="DF176" s="746"/>
      <c r="DG176" s="746"/>
      <c r="DH176" s="746"/>
      <c r="DI176" s="746"/>
      <c r="DJ176" s="746"/>
      <c r="DK176" s="746"/>
      <c r="DL176" s="746"/>
      <c r="DM176" s="746"/>
      <c r="DN176" s="746"/>
      <c r="DO176" s="746"/>
      <c r="DP176" s="746"/>
    </row>
    <row r="177" spans="1:120">
      <c r="A177" s="665">
        <v>174</v>
      </c>
      <c r="B177" s="820"/>
      <c r="C177" s="665" t="s">
        <v>2462</v>
      </c>
      <c r="D177" s="812">
        <v>7351</v>
      </c>
      <c r="E177" s="788" t="s">
        <v>2385</v>
      </c>
      <c r="F177" s="649" t="s">
        <v>2459</v>
      </c>
      <c r="G177" s="649" t="s">
        <v>2458</v>
      </c>
      <c r="H177" s="649" t="s">
        <v>2461</v>
      </c>
      <c r="I177" s="649" t="s">
        <v>2460</v>
      </c>
      <c r="J177" s="670" t="s">
        <v>2453</v>
      </c>
      <c r="K177" s="670"/>
      <c r="L177" s="670" t="s">
        <v>2454</v>
      </c>
      <c r="M177" s="670"/>
      <c r="N177" s="820"/>
      <c r="O177" s="820">
        <v>101814</v>
      </c>
      <c r="P177" s="789"/>
      <c r="Q177" s="789"/>
      <c r="R177" s="789"/>
      <c r="S177" s="789"/>
      <c r="T177" s="673">
        <v>2000</v>
      </c>
      <c r="U177" s="673">
        <v>50</v>
      </c>
      <c r="V177" s="674">
        <v>1.5</v>
      </c>
      <c r="W177" s="674">
        <v>7.3</v>
      </c>
      <c r="X177" s="673">
        <v>4</v>
      </c>
      <c r="Y177" s="790"/>
      <c r="Z177" s="790">
        <v>29.4</v>
      </c>
      <c r="AA177" s="790"/>
      <c r="AB177" s="790"/>
      <c r="AC177" s="790"/>
      <c r="AD177" s="790"/>
      <c r="AE177" s="790"/>
      <c r="AF177" s="790"/>
      <c r="AG177" s="790"/>
      <c r="AH177" s="790"/>
      <c r="AI177" s="790"/>
      <c r="AJ177" s="790"/>
      <c r="AK177" s="790"/>
      <c r="AL177" s="790"/>
      <c r="AM177" s="790"/>
      <c r="AN177" s="790"/>
      <c r="AO177" s="790"/>
      <c r="AP177" s="675">
        <v>1</v>
      </c>
      <c r="AQ177" s="675" t="s">
        <v>1862</v>
      </c>
      <c r="AR177" s="793"/>
      <c r="AS177" s="676" t="s">
        <v>1863</v>
      </c>
      <c r="AT177" s="794"/>
      <c r="AU177" s="794"/>
      <c r="AV177" s="794"/>
      <c r="AW177" s="41" t="s">
        <v>215</v>
      </c>
      <c r="AX177" s="679" t="s">
        <v>216</v>
      </c>
      <c r="AY177" s="679" t="s">
        <v>217</v>
      </c>
      <c r="AZ177" s="679" t="s">
        <v>218</v>
      </c>
      <c r="BA177" s="86" t="s">
        <v>210</v>
      </c>
      <c r="BB177" s="86" t="s">
        <v>211</v>
      </c>
      <c r="BC177" s="86" t="s">
        <v>212</v>
      </c>
      <c r="BD177" s="86" t="s">
        <v>213</v>
      </c>
      <c r="BE177" s="798" t="s">
        <v>2385</v>
      </c>
      <c r="BF177" s="714" t="s">
        <v>2395</v>
      </c>
      <c r="BG177" s="714" t="s">
        <v>2396</v>
      </c>
      <c r="BH177" s="714" t="s">
        <v>2397</v>
      </c>
      <c r="BI177" s="712"/>
      <c r="BJ177" s="712"/>
      <c r="BK177" s="712"/>
      <c r="BL177" s="712"/>
      <c r="BM177" s="682" t="s">
        <v>215</v>
      </c>
      <c r="BN177" s="154" t="s">
        <v>216</v>
      </c>
      <c r="BO177" s="154" t="s">
        <v>217</v>
      </c>
      <c r="BP177" s="154" t="s">
        <v>218</v>
      </c>
      <c r="BQ177" s="683" t="s">
        <v>219</v>
      </c>
      <c r="BR177" s="683" t="s">
        <v>220</v>
      </c>
      <c r="BS177" s="49" t="s">
        <v>221</v>
      </c>
      <c r="BT177" s="49" t="s">
        <v>222</v>
      </c>
      <c r="BU177" s="270" t="s">
        <v>1939</v>
      </c>
      <c r="BV177" s="65" t="s">
        <v>295</v>
      </c>
      <c r="BW177" s="65" t="s">
        <v>296</v>
      </c>
      <c r="BX177" s="757" t="s">
        <v>297</v>
      </c>
      <c r="BY177" s="49"/>
      <c r="BZ177" s="49"/>
      <c r="CA177" s="49"/>
      <c r="CB177" s="49"/>
      <c r="CC177" s="800" t="s">
        <v>2398</v>
      </c>
      <c r="CD177" s="800" t="s">
        <v>2399</v>
      </c>
      <c r="CE177" s="801" t="s">
        <v>2400</v>
      </c>
      <c r="CF177" s="801" t="s">
        <v>2401</v>
      </c>
      <c r="CG177" s="65"/>
      <c r="CH177" s="65"/>
      <c r="CI177" s="65"/>
      <c r="CJ177" s="65"/>
      <c r="CK177" s="802" t="s">
        <v>2402</v>
      </c>
      <c r="CL177" s="90" t="s">
        <v>1174</v>
      </c>
      <c r="CM177" s="90" t="s">
        <v>1175</v>
      </c>
      <c r="CN177" s="90" t="s">
        <v>1176</v>
      </c>
      <c r="CO177" s="803" t="s">
        <v>2403</v>
      </c>
      <c r="CP177" s="803" t="s">
        <v>2404</v>
      </c>
      <c r="CQ177" s="803" t="s">
        <v>2405</v>
      </c>
      <c r="CR177" s="803" t="s">
        <v>2406</v>
      </c>
      <c r="CS177" s="803" t="s">
        <v>2407</v>
      </c>
      <c r="CT177" s="65"/>
      <c r="CU177" s="65"/>
      <c r="CV177" s="65"/>
      <c r="CW177" s="65"/>
      <c r="CX177" s="591"/>
      <c r="CY177" s="591"/>
      <c r="CZ177" s="591"/>
      <c r="DA177" s="591"/>
      <c r="DB177" s="591"/>
      <c r="DC177" s="591"/>
      <c r="DD177" s="591"/>
      <c r="DE177" s="746"/>
      <c r="DF177" s="746"/>
      <c r="DG177" s="746"/>
      <c r="DH177" s="746"/>
      <c r="DI177" s="746"/>
      <c r="DJ177" s="746"/>
      <c r="DK177" s="746"/>
      <c r="DL177" s="746"/>
      <c r="DM177" s="746"/>
      <c r="DN177" s="746"/>
      <c r="DO177" s="746"/>
      <c r="DP177" s="746"/>
    </row>
    <row r="178" spans="1:120">
      <c r="A178" s="665">
        <v>175</v>
      </c>
      <c r="B178" s="820"/>
      <c r="C178" s="665"/>
      <c r="D178" s="812"/>
      <c r="E178" s="788"/>
      <c r="F178" s="649"/>
      <c r="G178" s="649"/>
      <c r="H178" s="649"/>
      <c r="I178" s="649"/>
      <c r="J178" s="670"/>
      <c r="K178" s="670"/>
      <c r="L178" s="670"/>
      <c r="M178" s="670"/>
      <c r="N178" s="820"/>
      <c r="O178" s="820"/>
      <c r="P178" s="789"/>
      <c r="Q178" s="789"/>
      <c r="R178" s="789"/>
      <c r="S178" s="789"/>
      <c r="T178" s="673"/>
      <c r="U178" s="673"/>
      <c r="V178" s="674"/>
      <c r="W178" s="674"/>
      <c r="X178" s="673"/>
      <c r="Y178" s="790"/>
      <c r="Z178" s="790"/>
      <c r="AA178" s="790"/>
      <c r="AB178" s="790"/>
      <c r="AC178" s="790"/>
      <c r="AD178" s="790"/>
      <c r="AE178" s="790"/>
      <c r="AF178" s="790"/>
      <c r="AG178" s="790"/>
      <c r="AH178" s="790"/>
      <c r="AI178" s="790"/>
      <c r="AJ178" s="790"/>
      <c r="AK178" s="790"/>
      <c r="AL178" s="790"/>
      <c r="AM178" s="790"/>
      <c r="AN178" s="790"/>
      <c r="AO178" s="790"/>
      <c r="AP178" s="675"/>
      <c r="AQ178" s="675"/>
      <c r="AR178" s="793"/>
      <c r="AS178" s="676"/>
      <c r="AT178" s="794"/>
      <c r="AU178" s="794"/>
      <c r="AV178" s="794"/>
      <c r="AW178" s="809"/>
      <c r="AX178" s="679"/>
      <c r="AY178" s="679"/>
      <c r="AZ178" s="679"/>
      <c r="BA178" s="713"/>
      <c r="BB178" s="713"/>
      <c r="BC178" s="713"/>
      <c r="BD178" s="713"/>
      <c r="BE178" s="798"/>
      <c r="BF178" s="714"/>
      <c r="BG178" s="714"/>
      <c r="BH178" s="714"/>
      <c r="BI178" s="712"/>
      <c r="BJ178" s="712"/>
      <c r="BK178" s="712"/>
      <c r="BL178" s="712"/>
      <c r="BM178" s="823"/>
      <c r="BN178" s="824"/>
      <c r="BO178" s="824"/>
      <c r="BP178" s="824"/>
      <c r="BQ178" s="818"/>
      <c r="BR178" s="818"/>
      <c r="BS178" s="819"/>
      <c r="BT178" s="819"/>
      <c r="BU178" s="49"/>
      <c r="BV178" s="49"/>
      <c r="BW178" s="49"/>
      <c r="BX178" s="49"/>
      <c r="BY178" s="49"/>
      <c r="BZ178" s="49"/>
      <c r="CA178" s="49"/>
      <c r="CB178" s="49"/>
      <c r="CC178" s="800"/>
      <c r="CD178" s="800"/>
      <c r="CE178" s="801"/>
      <c r="CF178" s="801"/>
      <c r="CG178" s="65"/>
      <c r="CH178" s="65"/>
      <c r="CI178" s="65"/>
      <c r="CJ178" s="65"/>
      <c r="CK178" s="802"/>
      <c r="CL178" s="90"/>
      <c r="CM178" s="90"/>
      <c r="CN178" s="90"/>
      <c r="CO178" s="803"/>
      <c r="CP178" s="803"/>
      <c r="CQ178" s="803"/>
      <c r="CR178" s="803"/>
      <c r="CS178" s="803"/>
      <c r="CT178" s="65"/>
      <c r="CU178" s="65"/>
      <c r="CV178" s="65"/>
      <c r="CW178" s="65"/>
      <c r="CX178" s="591"/>
      <c r="CY178" s="591"/>
      <c r="CZ178" s="591"/>
      <c r="DA178" s="591"/>
      <c r="DB178" s="591"/>
      <c r="DC178" s="591"/>
      <c r="DD178" s="591"/>
      <c r="DE178" s="746"/>
      <c r="DF178" s="746"/>
      <c r="DG178" s="746"/>
      <c r="DH178" s="746"/>
      <c r="DI178" s="746"/>
      <c r="DJ178" s="746"/>
      <c r="DK178" s="746"/>
      <c r="DL178" s="746"/>
      <c r="DM178" s="746"/>
      <c r="DN178" s="746"/>
      <c r="DO178" s="746"/>
      <c r="DP178" s="746"/>
    </row>
    <row r="179" spans="1:120">
      <c r="A179" s="665">
        <v>176</v>
      </c>
      <c r="B179" s="820"/>
      <c r="C179" s="665" t="s">
        <v>2463</v>
      </c>
      <c r="D179" s="812">
        <v>7353</v>
      </c>
      <c r="E179" s="788" t="s">
        <v>2385</v>
      </c>
      <c r="F179" s="649" t="s">
        <v>2464</v>
      </c>
      <c r="G179" s="649" t="s">
        <v>2440</v>
      </c>
      <c r="H179" s="649" t="s">
        <v>2443</v>
      </c>
      <c r="I179" s="649" t="s">
        <v>2442</v>
      </c>
      <c r="J179" s="670" t="s">
        <v>2453</v>
      </c>
      <c r="K179" s="670"/>
      <c r="L179" s="670" t="s">
        <v>2465</v>
      </c>
      <c r="M179" s="670"/>
      <c r="N179" s="820"/>
      <c r="O179" s="820">
        <v>101815</v>
      </c>
      <c r="P179" s="789"/>
      <c r="Q179" s="789"/>
      <c r="R179" s="789"/>
      <c r="S179" s="789"/>
      <c r="T179" s="673">
        <v>2000</v>
      </c>
      <c r="U179" s="673">
        <v>32</v>
      </c>
      <c r="V179" s="674">
        <v>1.5</v>
      </c>
      <c r="W179" s="674">
        <v>7.3</v>
      </c>
      <c r="X179" s="673">
        <v>4</v>
      </c>
      <c r="Y179" s="790"/>
      <c r="Z179" s="790">
        <v>29.4</v>
      </c>
      <c r="AA179" s="790"/>
      <c r="AB179" s="790"/>
      <c r="AC179" s="790"/>
      <c r="AD179" s="790"/>
      <c r="AE179" s="790"/>
      <c r="AF179" s="790"/>
      <c r="AG179" s="790"/>
      <c r="AH179" s="790"/>
      <c r="AI179" s="790"/>
      <c r="AJ179" s="790"/>
      <c r="AK179" s="790"/>
      <c r="AL179" s="790"/>
      <c r="AM179" s="790"/>
      <c r="AN179" s="790"/>
      <c r="AO179" s="790"/>
      <c r="AP179" s="675">
        <v>1</v>
      </c>
      <c r="AQ179" s="675" t="s">
        <v>1862</v>
      </c>
      <c r="AR179" s="793"/>
      <c r="AS179" s="676" t="s">
        <v>1863</v>
      </c>
      <c r="AT179" s="794"/>
      <c r="AU179" s="794"/>
      <c r="AV179" s="794"/>
      <c r="AW179" s="41" t="s">
        <v>215</v>
      </c>
      <c r="AX179" s="679" t="s">
        <v>216</v>
      </c>
      <c r="AY179" s="679" t="s">
        <v>217</v>
      </c>
      <c r="AZ179" s="679" t="s">
        <v>218</v>
      </c>
      <c r="BA179" s="86" t="s">
        <v>210</v>
      </c>
      <c r="BB179" s="86" t="s">
        <v>211</v>
      </c>
      <c r="BC179" s="86" t="s">
        <v>212</v>
      </c>
      <c r="BD179" s="86" t="s">
        <v>213</v>
      </c>
      <c r="BE179" s="798" t="s">
        <v>2385</v>
      </c>
      <c r="BF179" s="714" t="s">
        <v>2395</v>
      </c>
      <c r="BG179" s="714" t="s">
        <v>2396</v>
      </c>
      <c r="BH179" s="714" t="s">
        <v>2397</v>
      </c>
      <c r="BI179" s="712"/>
      <c r="BJ179" s="712"/>
      <c r="BK179" s="712"/>
      <c r="BL179" s="712"/>
      <c r="BM179" s="721" t="s">
        <v>1939</v>
      </c>
      <c r="BN179" s="157" t="s">
        <v>295</v>
      </c>
      <c r="BO179" s="157" t="s">
        <v>296</v>
      </c>
      <c r="BP179" s="156" t="s">
        <v>297</v>
      </c>
      <c r="BQ179" s="722" t="s">
        <v>298</v>
      </c>
      <c r="BR179" s="722" t="s">
        <v>299</v>
      </c>
      <c r="BS179" s="270" t="s">
        <v>300</v>
      </c>
      <c r="BT179" s="270" t="s">
        <v>301</v>
      </c>
      <c r="BU179" s="270" t="s">
        <v>1939</v>
      </c>
      <c r="BV179" s="65" t="s">
        <v>295</v>
      </c>
      <c r="BW179" s="65" t="s">
        <v>296</v>
      </c>
      <c r="BX179" s="757" t="s">
        <v>297</v>
      </c>
      <c r="BY179" s="49"/>
      <c r="BZ179" s="49"/>
      <c r="CA179" s="49"/>
      <c r="CB179" s="49"/>
      <c r="CC179" s="800" t="s">
        <v>2398</v>
      </c>
      <c r="CD179" s="800" t="s">
        <v>2399</v>
      </c>
      <c r="CE179" s="801" t="s">
        <v>2400</v>
      </c>
      <c r="CF179" s="801" t="s">
        <v>2401</v>
      </c>
      <c r="CG179" s="65"/>
      <c r="CH179" s="65"/>
      <c r="CI179" s="65"/>
      <c r="CJ179" s="65"/>
      <c r="CK179" s="802" t="s">
        <v>2402</v>
      </c>
      <c r="CL179" s="90" t="s">
        <v>1174</v>
      </c>
      <c r="CM179" s="90" t="s">
        <v>1175</v>
      </c>
      <c r="CN179" s="90" t="s">
        <v>1176</v>
      </c>
      <c r="CO179" s="803" t="s">
        <v>2403</v>
      </c>
      <c r="CP179" s="803" t="s">
        <v>2404</v>
      </c>
      <c r="CQ179" s="803" t="s">
        <v>2405</v>
      </c>
      <c r="CR179" s="803" t="s">
        <v>2406</v>
      </c>
      <c r="CS179" s="803" t="s">
        <v>2407</v>
      </c>
      <c r="CT179" s="65"/>
      <c r="CU179" s="65"/>
      <c r="CV179" s="65"/>
      <c r="CW179" s="65"/>
      <c r="CX179" s="591"/>
      <c r="CY179" s="591"/>
      <c r="CZ179" s="591"/>
      <c r="DA179" s="591"/>
      <c r="DB179" s="591"/>
      <c r="DC179" s="591"/>
      <c r="DD179" s="591"/>
      <c r="DE179" s="746"/>
      <c r="DF179" s="746"/>
      <c r="DG179" s="746"/>
      <c r="DH179" s="746"/>
      <c r="DI179" s="746"/>
      <c r="DJ179" s="746"/>
      <c r="DK179" s="746"/>
      <c r="DL179" s="746"/>
      <c r="DM179" s="746"/>
      <c r="DN179" s="746"/>
      <c r="DO179" s="746"/>
      <c r="DP179" s="746"/>
    </row>
    <row r="180" spans="1:120">
      <c r="A180" s="665">
        <v>177</v>
      </c>
      <c r="B180" s="820"/>
      <c r="C180" s="665" t="s">
        <v>2466</v>
      </c>
      <c r="D180" s="812">
        <v>7353</v>
      </c>
      <c r="E180" s="788" t="s">
        <v>2385</v>
      </c>
      <c r="F180" s="649" t="s">
        <v>2464</v>
      </c>
      <c r="G180" s="649" t="s">
        <v>2440</v>
      </c>
      <c r="H180" s="649" t="s">
        <v>2443</v>
      </c>
      <c r="I180" s="649" t="s">
        <v>2442</v>
      </c>
      <c r="J180" s="670" t="s">
        <v>2453</v>
      </c>
      <c r="K180" s="670"/>
      <c r="L180" s="670" t="s">
        <v>2465</v>
      </c>
      <c r="M180" s="670"/>
      <c r="N180" s="820"/>
      <c r="O180" s="820">
        <v>101816</v>
      </c>
      <c r="P180" s="789"/>
      <c r="Q180" s="789"/>
      <c r="R180" s="789"/>
      <c r="S180" s="789"/>
      <c r="T180" s="673">
        <v>2000</v>
      </c>
      <c r="U180" s="673">
        <v>40</v>
      </c>
      <c r="V180" s="674">
        <v>1.5</v>
      </c>
      <c r="W180" s="674">
        <v>7.3</v>
      </c>
      <c r="X180" s="673">
        <v>4</v>
      </c>
      <c r="Y180" s="790"/>
      <c r="Z180" s="790">
        <v>29.4</v>
      </c>
      <c r="AA180" s="790"/>
      <c r="AB180" s="790"/>
      <c r="AC180" s="790"/>
      <c r="AD180" s="790"/>
      <c r="AE180" s="790"/>
      <c r="AF180" s="790"/>
      <c r="AG180" s="790"/>
      <c r="AH180" s="790"/>
      <c r="AI180" s="790"/>
      <c r="AJ180" s="790"/>
      <c r="AK180" s="790"/>
      <c r="AL180" s="790"/>
      <c r="AM180" s="790"/>
      <c r="AN180" s="790"/>
      <c r="AO180" s="790"/>
      <c r="AP180" s="675">
        <v>1</v>
      </c>
      <c r="AQ180" s="675" t="s">
        <v>1862</v>
      </c>
      <c r="AR180" s="793"/>
      <c r="AS180" s="676" t="s">
        <v>1863</v>
      </c>
      <c r="AT180" s="794"/>
      <c r="AU180" s="794"/>
      <c r="AV180" s="794"/>
      <c r="AW180" s="41" t="s">
        <v>215</v>
      </c>
      <c r="AX180" s="679" t="s">
        <v>216</v>
      </c>
      <c r="AY180" s="679" t="s">
        <v>217</v>
      </c>
      <c r="AZ180" s="679" t="s">
        <v>218</v>
      </c>
      <c r="BA180" s="86" t="s">
        <v>210</v>
      </c>
      <c r="BB180" s="86" t="s">
        <v>211</v>
      </c>
      <c r="BC180" s="86" t="s">
        <v>212</v>
      </c>
      <c r="BD180" s="86" t="s">
        <v>213</v>
      </c>
      <c r="BE180" s="798" t="s">
        <v>2385</v>
      </c>
      <c r="BF180" s="714" t="s">
        <v>2395</v>
      </c>
      <c r="BG180" s="714" t="s">
        <v>2396</v>
      </c>
      <c r="BH180" s="714" t="s">
        <v>2397</v>
      </c>
      <c r="BI180" s="712"/>
      <c r="BJ180" s="712"/>
      <c r="BK180" s="712"/>
      <c r="BL180" s="712"/>
      <c r="BM180" s="721" t="s">
        <v>1939</v>
      </c>
      <c r="BN180" s="157" t="s">
        <v>295</v>
      </c>
      <c r="BO180" s="157" t="s">
        <v>296</v>
      </c>
      <c r="BP180" s="156" t="s">
        <v>297</v>
      </c>
      <c r="BQ180" s="722" t="s">
        <v>298</v>
      </c>
      <c r="BR180" s="722" t="s">
        <v>299</v>
      </c>
      <c r="BS180" s="270" t="s">
        <v>300</v>
      </c>
      <c r="BT180" s="270" t="s">
        <v>301</v>
      </c>
      <c r="BU180" s="270" t="s">
        <v>1939</v>
      </c>
      <c r="BV180" s="65" t="s">
        <v>295</v>
      </c>
      <c r="BW180" s="65" t="s">
        <v>296</v>
      </c>
      <c r="BX180" s="757" t="s">
        <v>297</v>
      </c>
      <c r="BY180" s="49"/>
      <c r="BZ180" s="49"/>
      <c r="CA180" s="49"/>
      <c r="CB180" s="49"/>
      <c r="CC180" s="800" t="s">
        <v>2398</v>
      </c>
      <c r="CD180" s="800" t="s">
        <v>2399</v>
      </c>
      <c r="CE180" s="801" t="s">
        <v>2400</v>
      </c>
      <c r="CF180" s="801" t="s">
        <v>2401</v>
      </c>
      <c r="CG180" s="65"/>
      <c r="CH180" s="65"/>
      <c r="CI180" s="65"/>
      <c r="CJ180" s="65"/>
      <c r="CK180" s="802" t="s">
        <v>2402</v>
      </c>
      <c r="CL180" s="90" t="s">
        <v>1174</v>
      </c>
      <c r="CM180" s="90" t="s">
        <v>1175</v>
      </c>
      <c r="CN180" s="90" t="s">
        <v>1176</v>
      </c>
      <c r="CO180" s="803" t="s">
        <v>2403</v>
      </c>
      <c r="CP180" s="803" t="s">
        <v>2404</v>
      </c>
      <c r="CQ180" s="803" t="s">
        <v>2405</v>
      </c>
      <c r="CR180" s="803" t="s">
        <v>2406</v>
      </c>
      <c r="CS180" s="803" t="s">
        <v>2407</v>
      </c>
      <c r="CT180" s="65"/>
      <c r="CU180" s="65"/>
      <c r="CV180" s="65"/>
      <c r="CW180" s="65"/>
      <c r="CX180" s="591"/>
      <c r="CY180" s="591"/>
      <c r="CZ180" s="591"/>
      <c r="DA180" s="591"/>
      <c r="DB180" s="591"/>
      <c r="DC180" s="591"/>
      <c r="DD180" s="591"/>
      <c r="DE180" s="746"/>
      <c r="DF180" s="746"/>
      <c r="DG180" s="746"/>
      <c r="DH180" s="746"/>
      <c r="DI180" s="746"/>
      <c r="DJ180" s="746"/>
      <c r="DK180" s="746"/>
      <c r="DL180" s="746"/>
      <c r="DM180" s="746"/>
      <c r="DN180" s="746"/>
      <c r="DO180" s="746"/>
      <c r="DP180" s="746"/>
    </row>
    <row r="181" spans="1:120">
      <c r="A181" s="665">
        <v>178</v>
      </c>
      <c r="B181" s="820"/>
      <c r="C181" s="665" t="s">
        <v>2467</v>
      </c>
      <c r="D181" s="812">
        <v>7353</v>
      </c>
      <c r="E181" s="788" t="s">
        <v>2385</v>
      </c>
      <c r="F181" s="649" t="s">
        <v>2464</v>
      </c>
      <c r="G181" s="649" t="s">
        <v>2440</v>
      </c>
      <c r="H181" s="649" t="s">
        <v>2443</v>
      </c>
      <c r="I181" s="649" t="s">
        <v>2442</v>
      </c>
      <c r="J181" s="670" t="s">
        <v>2453</v>
      </c>
      <c r="K181" s="670"/>
      <c r="L181" s="670" t="s">
        <v>2465</v>
      </c>
      <c r="M181" s="670"/>
      <c r="N181" s="820"/>
      <c r="O181" s="820">
        <v>101817</v>
      </c>
      <c r="P181" s="789"/>
      <c r="Q181" s="789"/>
      <c r="R181" s="789"/>
      <c r="S181" s="789"/>
      <c r="T181" s="673">
        <v>2000</v>
      </c>
      <c r="U181" s="673">
        <v>50</v>
      </c>
      <c r="V181" s="674">
        <v>1.5</v>
      </c>
      <c r="W181" s="674">
        <v>7.3</v>
      </c>
      <c r="X181" s="673">
        <v>4</v>
      </c>
      <c r="Y181" s="790"/>
      <c r="Z181" s="790">
        <v>29.4</v>
      </c>
      <c r="AA181" s="790"/>
      <c r="AB181" s="790"/>
      <c r="AC181" s="790"/>
      <c r="AD181" s="790"/>
      <c r="AE181" s="790"/>
      <c r="AF181" s="790"/>
      <c r="AG181" s="790"/>
      <c r="AH181" s="790"/>
      <c r="AI181" s="790"/>
      <c r="AJ181" s="790"/>
      <c r="AK181" s="790"/>
      <c r="AL181" s="790"/>
      <c r="AM181" s="790"/>
      <c r="AN181" s="790"/>
      <c r="AO181" s="790"/>
      <c r="AP181" s="675">
        <v>1</v>
      </c>
      <c r="AQ181" s="675" t="s">
        <v>1862</v>
      </c>
      <c r="AR181" s="793"/>
      <c r="AS181" s="676" t="s">
        <v>1863</v>
      </c>
      <c r="AT181" s="794"/>
      <c r="AU181" s="794"/>
      <c r="AV181" s="794"/>
      <c r="AW181" s="41" t="s">
        <v>215</v>
      </c>
      <c r="AX181" s="679" t="s">
        <v>216</v>
      </c>
      <c r="AY181" s="679" t="s">
        <v>217</v>
      </c>
      <c r="AZ181" s="679" t="s">
        <v>218</v>
      </c>
      <c r="BA181" s="86" t="s">
        <v>210</v>
      </c>
      <c r="BB181" s="86" t="s">
        <v>211</v>
      </c>
      <c r="BC181" s="86" t="s">
        <v>212</v>
      </c>
      <c r="BD181" s="86" t="s">
        <v>213</v>
      </c>
      <c r="BE181" s="798" t="s">
        <v>2385</v>
      </c>
      <c r="BF181" s="714" t="s">
        <v>2395</v>
      </c>
      <c r="BG181" s="714" t="s">
        <v>2396</v>
      </c>
      <c r="BH181" s="714" t="s">
        <v>2397</v>
      </c>
      <c r="BI181" s="712"/>
      <c r="BJ181" s="712"/>
      <c r="BK181" s="712"/>
      <c r="BL181" s="712"/>
      <c r="BM181" s="721" t="s">
        <v>1939</v>
      </c>
      <c r="BN181" s="157" t="s">
        <v>295</v>
      </c>
      <c r="BO181" s="157" t="s">
        <v>296</v>
      </c>
      <c r="BP181" s="156" t="s">
        <v>297</v>
      </c>
      <c r="BQ181" s="722" t="s">
        <v>298</v>
      </c>
      <c r="BR181" s="722" t="s">
        <v>299</v>
      </c>
      <c r="BS181" s="270" t="s">
        <v>300</v>
      </c>
      <c r="BT181" s="270" t="s">
        <v>301</v>
      </c>
      <c r="BU181" s="270" t="s">
        <v>1939</v>
      </c>
      <c r="BV181" s="65" t="s">
        <v>295</v>
      </c>
      <c r="BW181" s="65" t="s">
        <v>296</v>
      </c>
      <c r="BX181" s="757" t="s">
        <v>297</v>
      </c>
      <c r="BY181" s="49"/>
      <c r="BZ181" s="49"/>
      <c r="CA181" s="49"/>
      <c r="CB181" s="49"/>
      <c r="CC181" s="800" t="s">
        <v>2398</v>
      </c>
      <c r="CD181" s="800" t="s">
        <v>2399</v>
      </c>
      <c r="CE181" s="801" t="s">
        <v>2400</v>
      </c>
      <c r="CF181" s="801" t="s">
        <v>2401</v>
      </c>
      <c r="CG181" s="65"/>
      <c r="CH181" s="65"/>
      <c r="CI181" s="65"/>
      <c r="CJ181" s="65"/>
      <c r="CK181" s="802" t="s">
        <v>2402</v>
      </c>
      <c r="CL181" s="90" t="s">
        <v>1174</v>
      </c>
      <c r="CM181" s="90" t="s">
        <v>1175</v>
      </c>
      <c r="CN181" s="90" t="s">
        <v>1176</v>
      </c>
      <c r="CO181" s="803" t="s">
        <v>2403</v>
      </c>
      <c r="CP181" s="803" t="s">
        <v>2404</v>
      </c>
      <c r="CQ181" s="803" t="s">
        <v>2405</v>
      </c>
      <c r="CR181" s="803" t="s">
        <v>2406</v>
      </c>
      <c r="CS181" s="803" t="s">
        <v>2407</v>
      </c>
      <c r="CT181" s="65"/>
      <c r="CU181" s="65"/>
      <c r="CV181" s="65"/>
      <c r="CW181" s="65"/>
      <c r="CX181" s="591"/>
      <c r="CY181" s="591"/>
      <c r="CZ181" s="591"/>
      <c r="DA181" s="591"/>
      <c r="DB181" s="591"/>
      <c r="DC181" s="591"/>
      <c r="DD181" s="591"/>
      <c r="DE181" s="746"/>
      <c r="DF181" s="746"/>
      <c r="DG181" s="746"/>
      <c r="DH181" s="746"/>
      <c r="DI181" s="746"/>
      <c r="DJ181" s="746"/>
      <c r="DK181" s="746"/>
      <c r="DL181" s="746"/>
      <c r="DM181" s="746"/>
      <c r="DN181" s="746"/>
      <c r="DO181" s="746"/>
      <c r="DP181" s="746"/>
    </row>
    <row r="182" spans="1:120">
      <c r="A182" s="665">
        <v>179</v>
      </c>
      <c r="B182" s="820"/>
      <c r="C182" s="665"/>
      <c r="D182" s="812"/>
      <c r="E182" s="788"/>
      <c r="F182" s="649"/>
      <c r="G182" s="649"/>
      <c r="H182" s="649"/>
      <c r="I182" s="649"/>
      <c r="J182" s="670"/>
      <c r="K182" s="670"/>
      <c r="L182" s="670"/>
      <c r="M182" s="670"/>
      <c r="N182" s="820"/>
      <c r="O182" s="820"/>
      <c r="P182" s="789"/>
      <c r="Q182" s="789"/>
      <c r="R182" s="789"/>
      <c r="S182" s="789"/>
      <c r="T182" s="673"/>
      <c r="U182" s="673"/>
      <c r="V182" s="674"/>
      <c r="W182" s="674"/>
      <c r="X182" s="673"/>
      <c r="Y182" s="790"/>
      <c r="Z182" s="790"/>
      <c r="AA182" s="790"/>
      <c r="AB182" s="790"/>
      <c r="AC182" s="790"/>
      <c r="AD182" s="790"/>
      <c r="AE182" s="790"/>
      <c r="AF182" s="790"/>
      <c r="AG182" s="790"/>
      <c r="AH182" s="790"/>
      <c r="AI182" s="790"/>
      <c r="AJ182" s="790"/>
      <c r="AK182" s="790"/>
      <c r="AL182" s="790"/>
      <c r="AM182" s="790"/>
      <c r="AN182" s="790"/>
      <c r="AO182" s="790"/>
      <c r="AP182" s="675"/>
      <c r="AQ182" s="675"/>
      <c r="AR182" s="793"/>
      <c r="AS182" s="676"/>
      <c r="AT182" s="794"/>
      <c r="AU182" s="794"/>
      <c r="AV182" s="794"/>
      <c r="AW182" s="809"/>
      <c r="AX182" s="679"/>
      <c r="AY182" s="679"/>
      <c r="AZ182" s="679"/>
      <c r="BA182" s="713"/>
      <c r="BB182" s="713"/>
      <c r="BC182" s="713"/>
      <c r="BD182" s="713"/>
      <c r="BE182" s="798"/>
      <c r="BF182" s="714"/>
      <c r="BG182" s="714"/>
      <c r="BH182" s="714"/>
      <c r="BI182" s="712"/>
      <c r="BJ182" s="712"/>
      <c r="BK182" s="712"/>
      <c r="BL182" s="712"/>
      <c r="BM182" s="823"/>
      <c r="BN182" s="824"/>
      <c r="BO182" s="824"/>
      <c r="BP182" s="824"/>
      <c r="BQ182" s="818"/>
      <c r="BR182" s="818"/>
      <c r="BS182" s="819"/>
      <c r="BT182" s="819"/>
      <c r="BU182" s="49"/>
      <c r="BV182" s="49"/>
      <c r="BW182" s="49"/>
      <c r="BX182" s="49"/>
      <c r="BY182" s="49"/>
      <c r="BZ182" s="49"/>
      <c r="CA182" s="49"/>
      <c r="CB182" s="49"/>
      <c r="CC182" s="800"/>
      <c r="CD182" s="800"/>
      <c r="CE182" s="801"/>
      <c r="CF182" s="801"/>
      <c r="CG182" s="65"/>
      <c r="CH182" s="65"/>
      <c r="CI182" s="65"/>
      <c r="CJ182" s="65"/>
      <c r="CK182" s="802"/>
      <c r="CL182" s="90"/>
      <c r="CM182" s="90"/>
      <c r="CN182" s="90"/>
      <c r="CO182" s="803"/>
      <c r="CP182" s="803"/>
      <c r="CQ182" s="803"/>
      <c r="CR182" s="803"/>
      <c r="CS182" s="803"/>
      <c r="CT182" s="65"/>
      <c r="CU182" s="65"/>
      <c r="CV182" s="65"/>
      <c r="CW182" s="65"/>
      <c r="CX182" s="591"/>
      <c r="CY182" s="591"/>
      <c r="CZ182" s="591"/>
      <c r="DA182" s="591"/>
      <c r="DB182" s="591"/>
      <c r="DC182" s="591"/>
      <c r="DD182" s="591"/>
      <c r="DE182" s="746"/>
      <c r="DF182" s="746"/>
      <c r="DG182" s="746"/>
      <c r="DH182" s="746"/>
      <c r="DI182" s="746"/>
      <c r="DJ182" s="746"/>
      <c r="DK182" s="746"/>
      <c r="DL182" s="746"/>
      <c r="DM182" s="746"/>
      <c r="DN182" s="746"/>
      <c r="DO182" s="746"/>
      <c r="DP182" s="746"/>
    </row>
    <row r="183" spans="1:120">
      <c r="A183" s="665">
        <v>180</v>
      </c>
      <c r="B183" s="820"/>
      <c r="C183" s="665" t="s">
        <v>2468</v>
      </c>
      <c r="D183" s="812">
        <v>7360</v>
      </c>
      <c r="E183" s="788" t="s">
        <v>2385</v>
      </c>
      <c r="F183" s="649" t="s">
        <v>2469</v>
      </c>
      <c r="G183" s="649" t="s">
        <v>2449</v>
      </c>
      <c r="H183" s="649" t="s">
        <v>2452</v>
      </c>
      <c r="I183" s="649" t="s">
        <v>2451</v>
      </c>
      <c r="J183" s="670" t="s">
        <v>2453</v>
      </c>
      <c r="K183" s="670"/>
      <c r="L183" s="670" t="s">
        <v>2470</v>
      </c>
      <c r="M183" s="670"/>
      <c r="N183" s="820"/>
      <c r="O183" s="820">
        <v>101818</v>
      </c>
      <c r="P183" s="789"/>
      <c r="Q183" s="789"/>
      <c r="R183" s="789"/>
      <c r="S183" s="789"/>
      <c r="T183" s="673">
        <v>2000</v>
      </c>
      <c r="U183" s="673">
        <v>32</v>
      </c>
      <c r="V183" s="674">
        <v>1.5</v>
      </c>
      <c r="W183" s="674">
        <v>6.3</v>
      </c>
      <c r="X183" s="673">
        <v>3</v>
      </c>
      <c r="Y183" s="790"/>
      <c r="Z183" s="790">
        <v>29.4</v>
      </c>
      <c r="AA183" s="790"/>
      <c r="AB183" s="790"/>
      <c r="AC183" s="790"/>
      <c r="AD183" s="790"/>
      <c r="AE183" s="790"/>
      <c r="AF183" s="790"/>
      <c r="AG183" s="790"/>
      <c r="AH183" s="790"/>
      <c r="AI183" s="790"/>
      <c r="AJ183" s="790"/>
      <c r="AK183" s="790"/>
      <c r="AL183" s="790"/>
      <c r="AM183" s="790"/>
      <c r="AN183" s="790"/>
      <c r="AO183" s="790"/>
      <c r="AP183" s="675">
        <v>1</v>
      </c>
      <c r="AQ183" s="675" t="s">
        <v>1862</v>
      </c>
      <c r="AR183" s="793"/>
      <c r="AS183" s="676" t="s">
        <v>1863</v>
      </c>
      <c r="AT183" s="794"/>
      <c r="AU183" s="794"/>
      <c r="AV183" s="794"/>
      <c r="AW183" s="41" t="s">
        <v>215</v>
      </c>
      <c r="AX183" s="679" t="s">
        <v>216</v>
      </c>
      <c r="AY183" s="679" t="s">
        <v>217</v>
      </c>
      <c r="AZ183" s="679" t="s">
        <v>218</v>
      </c>
      <c r="BA183" s="86" t="s">
        <v>210</v>
      </c>
      <c r="BB183" s="86" t="s">
        <v>211</v>
      </c>
      <c r="BC183" s="86" t="s">
        <v>212</v>
      </c>
      <c r="BD183" s="86" t="s">
        <v>213</v>
      </c>
      <c r="BE183" s="798" t="s">
        <v>2385</v>
      </c>
      <c r="BF183" s="714" t="s">
        <v>2395</v>
      </c>
      <c r="BG183" s="714" t="s">
        <v>2396</v>
      </c>
      <c r="BH183" s="714" t="s">
        <v>2397</v>
      </c>
      <c r="BI183" s="712"/>
      <c r="BJ183" s="712"/>
      <c r="BK183" s="712"/>
      <c r="BL183" s="712"/>
      <c r="BM183" s="682" t="s">
        <v>215</v>
      </c>
      <c r="BN183" s="154" t="s">
        <v>216</v>
      </c>
      <c r="BO183" s="154" t="s">
        <v>217</v>
      </c>
      <c r="BP183" s="154" t="s">
        <v>218</v>
      </c>
      <c r="BQ183" s="683" t="s">
        <v>219</v>
      </c>
      <c r="BR183" s="683" t="s">
        <v>220</v>
      </c>
      <c r="BS183" s="49" t="s">
        <v>221</v>
      </c>
      <c r="BT183" s="49" t="s">
        <v>222</v>
      </c>
      <c r="BU183" s="155" t="s">
        <v>1939</v>
      </c>
      <c r="BV183" s="157" t="s">
        <v>295</v>
      </c>
      <c r="BW183" s="157" t="s">
        <v>296</v>
      </c>
      <c r="BX183" s="156" t="s">
        <v>297</v>
      </c>
      <c r="BY183" s="49"/>
      <c r="BZ183" s="49"/>
      <c r="CA183" s="49"/>
      <c r="CB183" s="49"/>
      <c r="CC183" s="800" t="s">
        <v>2398</v>
      </c>
      <c r="CD183" s="800" t="s">
        <v>2399</v>
      </c>
      <c r="CE183" s="801" t="s">
        <v>2400</v>
      </c>
      <c r="CF183" s="801" t="s">
        <v>2401</v>
      </c>
      <c r="CG183" s="65"/>
      <c r="CH183" s="65"/>
      <c r="CI183" s="65"/>
      <c r="CJ183" s="65"/>
      <c r="CK183" s="802" t="s">
        <v>2402</v>
      </c>
      <c r="CL183" s="90" t="s">
        <v>1174</v>
      </c>
      <c r="CM183" s="90" t="s">
        <v>1175</v>
      </c>
      <c r="CN183" s="90" t="s">
        <v>1176</v>
      </c>
      <c r="CO183" s="803" t="s">
        <v>2403</v>
      </c>
      <c r="CP183" s="803" t="s">
        <v>2404</v>
      </c>
      <c r="CQ183" s="803" t="s">
        <v>2405</v>
      </c>
      <c r="CR183" s="803" t="s">
        <v>2406</v>
      </c>
      <c r="CS183" s="803" t="s">
        <v>2407</v>
      </c>
      <c r="CT183" s="65"/>
      <c r="CU183" s="65"/>
      <c r="CV183" s="65"/>
      <c r="CW183" s="65"/>
      <c r="CX183" s="591"/>
      <c r="CY183" s="591"/>
      <c r="CZ183" s="591"/>
      <c r="DA183" s="591"/>
      <c r="DB183" s="591"/>
      <c r="DC183" s="591"/>
      <c r="DD183" s="591"/>
      <c r="DE183" s="746"/>
      <c r="DF183" s="746"/>
      <c r="DG183" s="746"/>
      <c r="DH183" s="746"/>
      <c r="DI183" s="746"/>
      <c r="DJ183" s="746"/>
      <c r="DK183" s="746"/>
      <c r="DL183" s="746"/>
      <c r="DM183" s="746"/>
      <c r="DN183" s="746"/>
      <c r="DO183" s="746"/>
      <c r="DP183" s="746"/>
    </row>
    <row r="184" spans="1:120">
      <c r="A184" s="665">
        <v>181</v>
      </c>
      <c r="B184" s="820"/>
      <c r="C184" s="665" t="s">
        <v>2471</v>
      </c>
      <c r="D184" s="812">
        <v>7360</v>
      </c>
      <c r="E184" s="788" t="s">
        <v>2385</v>
      </c>
      <c r="F184" s="649" t="s">
        <v>2469</v>
      </c>
      <c r="G184" s="649" t="s">
        <v>2449</v>
      </c>
      <c r="H184" s="649" t="s">
        <v>2452</v>
      </c>
      <c r="I184" s="649" t="s">
        <v>2451</v>
      </c>
      <c r="J184" s="670" t="s">
        <v>2453</v>
      </c>
      <c r="K184" s="670"/>
      <c r="L184" s="670" t="s">
        <v>2470</v>
      </c>
      <c r="M184" s="670"/>
      <c r="N184" s="820"/>
      <c r="O184" s="820">
        <v>101819</v>
      </c>
      <c r="P184" s="789"/>
      <c r="Q184" s="789"/>
      <c r="R184" s="789"/>
      <c r="S184" s="789"/>
      <c r="T184" s="673">
        <v>2000</v>
      </c>
      <c r="U184" s="673">
        <v>40</v>
      </c>
      <c r="V184" s="674">
        <v>1.5</v>
      </c>
      <c r="W184" s="674">
        <v>7.3</v>
      </c>
      <c r="X184" s="673">
        <v>3</v>
      </c>
      <c r="Y184" s="790"/>
      <c r="Z184" s="790">
        <v>29.4</v>
      </c>
      <c r="AA184" s="790"/>
      <c r="AB184" s="790"/>
      <c r="AC184" s="790"/>
      <c r="AD184" s="790"/>
      <c r="AE184" s="790"/>
      <c r="AF184" s="790"/>
      <c r="AG184" s="790"/>
      <c r="AH184" s="790"/>
      <c r="AI184" s="790"/>
      <c r="AJ184" s="790"/>
      <c r="AK184" s="790"/>
      <c r="AL184" s="790"/>
      <c r="AM184" s="790"/>
      <c r="AN184" s="790"/>
      <c r="AO184" s="790"/>
      <c r="AP184" s="675">
        <v>1</v>
      </c>
      <c r="AQ184" s="675" t="s">
        <v>1862</v>
      </c>
      <c r="AR184" s="793"/>
      <c r="AS184" s="676" t="s">
        <v>1863</v>
      </c>
      <c r="AT184" s="794"/>
      <c r="AU184" s="794"/>
      <c r="AV184" s="794"/>
      <c r="AW184" s="41" t="s">
        <v>215</v>
      </c>
      <c r="AX184" s="679" t="s">
        <v>216</v>
      </c>
      <c r="AY184" s="679" t="s">
        <v>217</v>
      </c>
      <c r="AZ184" s="679" t="s">
        <v>218</v>
      </c>
      <c r="BA184" s="86" t="s">
        <v>210</v>
      </c>
      <c r="BB184" s="86" t="s">
        <v>211</v>
      </c>
      <c r="BC184" s="86" t="s">
        <v>212</v>
      </c>
      <c r="BD184" s="86" t="s">
        <v>213</v>
      </c>
      <c r="BE184" s="798" t="s">
        <v>2385</v>
      </c>
      <c r="BF184" s="714" t="s">
        <v>2395</v>
      </c>
      <c r="BG184" s="714" t="s">
        <v>2396</v>
      </c>
      <c r="BH184" s="714" t="s">
        <v>2397</v>
      </c>
      <c r="BI184" s="712"/>
      <c r="BJ184" s="712"/>
      <c r="BK184" s="712"/>
      <c r="BL184" s="712"/>
      <c r="BM184" s="682" t="s">
        <v>215</v>
      </c>
      <c r="BN184" s="154" t="s">
        <v>216</v>
      </c>
      <c r="BO184" s="154" t="s">
        <v>217</v>
      </c>
      <c r="BP184" s="154" t="s">
        <v>218</v>
      </c>
      <c r="BQ184" s="683" t="s">
        <v>219</v>
      </c>
      <c r="BR184" s="683" t="s">
        <v>220</v>
      </c>
      <c r="BS184" s="49" t="s">
        <v>221</v>
      </c>
      <c r="BT184" s="49" t="s">
        <v>222</v>
      </c>
      <c r="BU184" s="155" t="s">
        <v>1939</v>
      </c>
      <c r="BV184" s="157" t="s">
        <v>295</v>
      </c>
      <c r="BW184" s="157" t="s">
        <v>296</v>
      </c>
      <c r="BX184" s="156" t="s">
        <v>297</v>
      </c>
      <c r="BY184" s="49"/>
      <c r="BZ184" s="49"/>
      <c r="CA184" s="49"/>
      <c r="CB184" s="49"/>
      <c r="CC184" s="800" t="s">
        <v>2398</v>
      </c>
      <c r="CD184" s="800" t="s">
        <v>2399</v>
      </c>
      <c r="CE184" s="801" t="s">
        <v>2400</v>
      </c>
      <c r="CF184" s="801" t="s">
        <v>2401</v>
      </c>
      <c r="CG184" s="65"/>
      <c r="CH184" s="65"/>
      <c r="CI184" s="65"/>
      <c r="CJ184" s="65"/>
      <c r="CK184" s="802" t="s">
        <v>2402</v>
      </c>
      <c r="CL184" s="90" t="s">
        <v>1174</v>
      </c>
      <c r="CM184" s="90" t="s">
        <v>1175</v>
      </c>
      <c r="CN184" s="90" t="s">
        <v>1176</v>
      </c>
      <c r="CO184" s="803" t="s">
        <v>2403</v>
      </c>
      <c r="CP184" s="803" t="s">
        <v>2404</v>
      </c>
      <c r="CQ184" s="803" t="s">
        <v>2405</v>
      </c>
      <c r="CR184" s="803" t="s">
        <v>2406</v>
      </c>
      <c r="CS184" s="803" t="s">
        <v>2407</v>
      </c>
      <c r="CT184" s="65"/>
      <c r="CU184" s="65"/>
      <c r="CV184" s="65"/>
      <c r="CW184" s="65"/>
      <c r="CX184" s="591"/>
      <c r="CY184" s="591"/>
      <c r="CZ184" s="591"/>
      <c r="DA184" s="591"/>
      <c r="DB184" s="591"/>
      <c r="DC184" s="591"/>
      <c r="DD184" s="591"/>
      <c r="DE184" s="746"/>
      <c r="DF184" s="746"/>
      <c r="DG184" s="746"/>
      <c r="DH184" s="746"/>
      <c r="DI184" s="746"/>
      <c r="DJ184" s="746"/>
      <c r="DK184" s="746"/>
      <c r="DL184" s="746"/>
      <c r="DM184" s="746"/>
      <c r="DN184" s="746"/>
      <c r="DO184" s="746"/>
      <c r="DP184" s="746"/>
    </row>
    <row r="185" spans="1:120">
      <c r="A185" s="665">
        <v>182</v>
      </c>
      <c r="B185" s="820"/>
      <c r="C185" s="665" t="s">
        <v>2472</v>
      </c>
      <c r="D185" s="812">
        <v>7360</v>
      </c>
      <c r="E185" s="788" t="s">
        <v>2385</v>
      </c>
      <c r="F185" s="649" t="s">
        <v>2469</v>
      </c>
      <c r="G185" s="649" t="s">
        <v>2449</v>
      </c>
      <c r="H185" s="649" t="s">
        <v>2452</v>
      </c>
      <c r="I185" s="649" t="s">
        <v>2451</v>
      </c>
      <c r="J185" s="670" t="s">
        <v>2453</v>
      </c>
      <c r="K185" s="670"/>
      <c r="L185" s="670" t="s">
        <v>2470</v>
      </c>
      <c r="M185" s="670"/>
      <c r="N185" s="820"/>
      <c r="O185" s="820">
        <v>101820</v>
      </c>
      <c r="P185" s="789"/>
      <c r="Q185" s="789"/>
      <c r="R185" s="789"/>
      <c r="S185" s="789"/>
      <c r="T185" s="673">
        <v>2000</v>
      </c>
      <c r="U185" s="673">
        <v>50</v>
      </c>
      <c r="V185" s="674">
        <v>1.5</v>
      </c>
      <c r="W185" s="674">
        <v>6.3</v>
      </c>
      <c r="X185" s="673">
        <v>3</v>
      </c>
      <c r="Y185" s="790"/>
      <c r="Z185" s="790">
        <v>29.4</v>
      </c>
      <c r="AA185" s="790"/>
      <c r="AB185" s="790"/>
      <c r="AC185" s="790"/>
      <c r="AD185" s="790"/>
      <c r="AE185" s="790"/>
      <c r="AF185" s="790"/>
      <c r="AG185" s="790"/>
      <c r="AH185" s="790"/>
      <c r="AI185" s="790"/>
      <c r="AJ185" s="790"/>
      <c r="AK185" s="790"/>
      <c r="AL185" s="790"/>
      <c r="AM185" s="790"/>
      <c r="AN185" s="790"/>
      <c r="AO185" s="790"/>
      <c r="AP185" s="675">
        <v>1</v>
      </c>
      <c r="AQ185" s="675" t="s">
        <v>1862</v>
      </c>
      <c r="AR185" s="793"/>
      <c r="AS185" s="676" t="s">
        <v>1863</v>
      </c>
      <c r="AT185" s="794"/>
      <c r="AU185" s="794"/>
      <c r="AV185" s="794"/>
      <c r="AW185" s="41" t="s">
        <v>215</v>
      </c>
      <c r="AX185" s="679" t="s">
        <v>216</v>
      </c>
      <c r="AY185" s="679" t="s">
        <v>217</v>
      </c>
      <c r="AZ185" s="679" t="s">
        <v>218</v>
      </c>
      <c r="BA185" s="86" t="s">
        <v>210</v>
      </c>
      <c r="BB185" s="86" t="s">
        <v>211</v>
      </c>
      <c r="BC185" s="86" t="s">
        <v>212</v>
      </c>
      <c r="BD185" s="86" t="s">
        <v>213</v>
      </c>
      <c r="BE185" s="798" t="s">
        <v>2385</v>
      </c>
      <c r="BF185" s="714" t="s">
        <v>2395</v>
      </c>
      <c r="BG185" s="714" t="s">
        <v>2396</v>
      </c>
      <c r="BH185" s="714" t="s">
        <v>2397</v>
      </c>
      <c r="BI185" s="712"/>
      <c r="BJ185" s="712"/>
      <c r="BK185" s="712"/>
      <c r="BL185" s="712"/>
      <c r="BM185" s="682" t="s">
        <v>215</v>
      </c>
      <c r="BN185" s="154" t="s">
        <v>216</v>
      </c>
      <c r="BO185" s="154" t="s">
        <v>217</v>
      </c>
      <c r="BP185" s="154" t="s">
        <v>218</v>
      </c>
      <c r="BQ185" s="683" t="s">
        <v>219</v>
      </c>
      <c r="BR185" s="683" t="s">
        <v>220</v>
      </c>
      <c r="BS185" s="49" t="s">
        <v>221</v>
      </c>
      <c r="BT185" s="49" t="s">
        <v>222</v>
      </c>
      <c r="BU185" s="155" t="s">
        <v>1939</v>
      </c>
      <c r="BV185" s="157" t="s">
        <v>295</v>
      </c>
      <c r="BW185" s="157" t="s">
        <v>296</v>
      </c>
      <c r="BX185" s="156" t="s">
        <v>297</v>
      </c>
      <c r="BY185" s="49"/>
      <c r="BZ185" s="49"/>
      <c r="CA185" s="49"/>
      <c r="CB185" s="49"/>
      <c r="CC185" s="800" t="s">
        <v>2398</v>
      </c>
      <c r="CD185" s="800" t="s">
        <v>2399</v>
      </c>
      <c r="CE185" s="801" t="s">
        <v>2400</v>
      </c>
      <c r="CF185" s="801" t="s">
        <v>2401</v>
      </c>
      <c r="CG185" s="65"/>
      <c r="CH185" s="65"/>
      <c r="CI185" s="65"/>
      <c r="CJ185" s="65"/>
      <c r="CK185" s="802" t="s">
        <v>2402</v>
      </c>
      <c r="CL185" s="90" t="s">
        <v>1174</v>
      </c>
      <c r="CM185" s="90" t="s">
        <v>1175</v>
      </c>
      <c r="CN185" s="90" t="s">
        <v>1176</v>
      </c>
      <c r="CO185" s="803" t="s">
        <v>2403</v>
      </c>
      <c r="CP185" s="803" t="s">
        <v>2404</v>
      </c>
      <c r="CQ185" s="803" t="s">
        <v>2405</v>
      </c>
      <c r="CR185" s="803" t="s">
        <v>2406</v>
      </c>
      <c r="CS185" s="803" t="s">
        <v>2407</v>
      </c>
      <c r="CT185" s="65"/>
      <c r="CU185" s="65"/>
      <c r="CV185" s="65"/>
      <c r="CW185" s="65"/>
      <c r="CX185" s="591"/>
      <c r="CY185" s="591"/>
      <c r="CZ185" s="591"/>
      <c r="DA185" s="591"/>
      <c r="DB185" s="591"/>
      <c r="DC185" s="591"/>
      <c r="DD185" s="591"/>
      <c r="DE185" s="746"/>
      <c r="DF185" s="746"/>
      <c r="DG185" s="746"/>
      <c r="DH185" s="746"/>
      <c r="DI185" s="746"/>
      <c r="DJ185" s="746"/>
      <c r="DK185" s="746"/>
      <c r="DL185" s="746"/>
      <c r="DM185" s="746"/>
      <c r="DN185" s="746"/>
      <c r="DO185" s="746"/>
      <c r="DP185" s="746"/>
    </row>
    <row r="186" spans="1:120">
      <c r="A186" s="665">
        <v>183</v>
      </c>
      <c r="B186" s="820"/>
      <c r="C186" s="665" t="s">
        <v>2473</v>
      </c>
      <c r="D186" s="812">
        <v>7360</v>
      </c>
      <c r="E186" s="788" t="s">
        <v>2385</v>
      </c>
      <c r="F186" s="649" t="s">
        <v>2469</v>
      </c>
      <c r="G186" s="649" t="s">
        <v>2449</v>
      </c>
      <c r="H186" s="649" t="s">
        <v>2452</v>
      </c>
      <c r="I186" s="649" t="s">
        <v>2451</v>
      </c>
      <c r="J186" s="670" t="s">
        <v>2453</v>
      </c>
      <c r="K186" s="670"/>
      <c r="L186" s="670" t="s">
        <v>2470</v>
      </c>
      <c r="M186" s="670"/>
      <c r="N186" s="820"/>
      <c r="O186" s="820">
        <v>101821</v>
      </c>
      <c r="P186" s="789"/>
      <c r="Q186" s="789"/>
      <c r="R186" s="789"/>
      <c r="S186" s="789"/>
      <c r="T186" s="673">
        <v>2000</v>
      </c>
      <c r="U186" s="673">
        <v>60</v>
      </c>
      <c r="V186" s="674">
        <v>1.5</v>
      </c>
      <c r="W186" s="674">
        <v>6.3</v>
      </c>
      <c r="X186" s="673">
        <v>3</v>
      </c>
      <c r="Y186" s="790"/>
      <c r="Z186" s="790">
        <v>29.4</v>
      </c>
      <c r="AA186" s="790"/>
      <c r="AB186" s="790"/>
      <c r="AC186" s="790"/>
      <c r="AD186" s="790"/>
      <c r="AE186" s="790"/>
      <c r="AF186" s="790"/>
      <c r="AG186" s="790"/>
      <c r="AH186" s="790"/>
      <c r="AI186" s="790"/>
      <c r="AJ186" s="790"/>
      <c r="AK186" s="790"/>
      <c r="AL186" s="790"/>
      <c r="AM186" s="790"/>
      <c r="AN186" s="790"/>
      <c r="AO186" s="790"/>
      <c r="AP186" s="675">
        <v>1</v>
      </c>
      <c r="AQ186" s="675" t="s">
        <v>1862</v>
      </c>
      <c r="AR186" s="793"/>
      <c r="AS186" s="676" t="s">
        <v>1863</v>
      </c>
      <c r="AT186" s="794"/>
      <c r="AU186" s="794"/>
      <c r="AV186" s="794"/>
      <c r="AW186" s="41" t="s">
        <v>215</v>
      </c>
      <c r="AX186" s="679" t="s">
        <v>216</v>
      </c>
      <c r="AY186" s="679" t="s">
        <v>217</v>
      </c>
      <c r="AZ186" s="679" t="s">
        <v>218</v>
      </c>
      <c r="BA186" s="86" t="s">
        <v>210</v>
      </c>
      <c r="BB186" s="86" t="s">
        <v>211</v>
      </c>
      <c r="BC186" s="86" t="s">
        <v>212</v>
      </c>
      <c r="BD186" s="86" t="s">
        <v>213</v>
      </c>
      <c r="BE186" s="798" t="s">
        <v>2385</v>
      </c>
      <c r="BF186" s="714" t="s">
        <v>2395</v>
      </c>
      <c r="BG186" s="714" t="s">
        <v>2396</v>
      </c>
      <c r="BH186" s="714" t="s">
        <v>2397</v>
      </c>
      <c r="BI186" s="712"/>
      <c r="BJ186" s="712"/>
      <c r="BK186" s="712"/>
      <c r="BL186" s="712"/>
      <c r="BM186" s="682" t="s">
        <v>215</v>
      </c>
      <c r="BN186" s="154" t="s">
        <v>216</v>
      </c>
      <c r="BO186" s="154" t="s">
        <v>217</v>
      </c>
      <c r="BP186" s="154" t="s">
        <v>218</v>
      </c>
      <c r="BQ186" s="683" t="s">
        <v>219</v>
      </c>
      <c r="BR186" s="683" t="s">
        <v>220</v>
      </c>
      <c r="BS186" s="49" t="s">
        <v>221</v>
      </c>
      <c r="BT186" s="49" t="s">
        <v>222</v>
      </c>
      <c r="BU186" s="155" t="s">
        <v>1939</v>
      </c>
      <c r="BV186" s="157" t="s">
        <v>295</v>
      </c>
      <c r="BW186" s="157" t="s">
        <v>296</v>
      </c>
      <c r="BX186" s="156" t="s">
        <v>297</v>
      </c>
      <c r="BY186" s="49"/>
      <c r="BZ186" s="49"/>
      <c r="CA186" s="49"/>
      <c r="CB186" s="49"/>
      <c r="CC186" s="800" t="s">
        <v>2398</v>
      </c>
      <c r="CD186" s="800" t="s">
        <v>2399</v>
      </c>
      <c r="CE186" s="801" t="s">
        <v>2400</v>
      </c>
      <c r="CF186" s="801" t="s">
        <v>2401</v>
      </c>
      <c r="CG186" s="65"/>
      <c r="CH186" s="65"/>
      <c r="CI186" s="65"/>
      <c r="CJ186" s="65"/>
      <c r="CK186" s="802" t="s">
        <v>2402</v>
      </c>
      <c r="CL186" s="90" t="s">
        <v>1174</v>
      </c>
      <c r="CM186" s="90" t="s">
        <v>1175</v>
      </c>
      <c r="CN186" s="90" t="s">
        <v>1176</v>
      </c>
      <c r="CO186" s="803" t="s">
        <v>2403</v>
      </c>
      <c r="CP186" s="803" t="s">
        <v>2404</v>
      </c>
      <c r="CQ186" s="803" t="s">
        <v>2405</v>
      </c>
      <c r="CR186" s="803" t="s">
        <v>2406</v>
      </c>
      <c r="CS186" s="803" t="s">
        <v>2407</v>
      </c>
      <c r="CT186" s="65"/>
      <c r="CU186" s="65"/>
      <c r="CV186" s="65"/>
      <c r="CW186" s="65"/>
      <c r="CX186" s="591"/>
      <c r="CY186" s="591"/>
      <c r="CZ186" s="591"/>
      <c r="DA186" s="591"/>
      <c r="DB186" s="591"/>
      <c r="DC186" s="591"/>
      <c r="DD186" s="591"/>
      <c r="DE186" s="746"/>
      <c r="DF186" s="746"/>
      <c r="DG186" s="746"/>
      <c r="DH186" s="746"/>
      <c r="DI186" s="746"/>
      <c r="DJ186" s="746"/>
      <c r="DK186" s="746"/>
      <c r="DL186" s="746"/>
      <c r="DM186" s="746"/>
      <c r="DN186" s="746"/>
      <c r="DO186" s="746"/>
      <c r="DP186" s="746"/>
    </row>
    <row r="187" spans="1:120">
      <c r="A187" s="665">
        <v>184</v>
      </c>
      <c r="B187" s="820"/>
      <c r="C187" s="665"/>
      <c r="D187" s="812"/>
      <c r="E187" s="788"/>
      <c r="F187" s="649"/>
      <c r="G187" s="649"/>
      <c r="H187" s="649"/>
      <c r="I187" s="649"/>
      <c r="J187" s="670"/>
      <c r="K187" s="670"/>
      <c r="L187" s="670"/>
      <c r="M187" s="670"/>
      <c r="N187" s="820"/>
      <c r="O187" s="820"/>
      <c r="P187" s="789"/>
      <c r="Q187" s="789"/>
      <c r="R187" s="789"/>
      <c r="S187" s="789"/>
      <c r="T187" s="673"/>
      <c r="U187" s="673"/>
      <c r="V187" s="674"/>
      <c r="W187" s="674"/>
      <c r="X187" s="673"/>
      <c r="Y187" s="790"/>
      <c r="Z187" s="790"/>
      <c r="AA187" s="790"/>
      <c r="AB187" s="790"/>
      <c r="AC187" s="790"/>
      <c r="AD187" s="790"/>
      <c r="AE187" s="790"/>
      <c r="AF187" s="790"/>
      <c r="AG187" s="790"/>
      <c r="AH187" s="790"/>
      <c r="AI187" s="790"/>
      <c r="AJ187" s="790"/>
      <c r="AK187" s="790"/>
      <c r="AL187" s="790"/>
      <c r="AM187" s="790"/>
      <c r="AN187" s="790"/>
      <c r="AO187" s="790"/>
      <c r="AP187" s="675"/>
      <c r="AQ187" s="675"/>
      <c r="AR187" s="793"/>
      <c r="AS187" s="676"/>
      <c r="AT187" s="794"/>
      <c r="AU187" s="794"/>
      <c r="AV187" s="794"/>
      <c r="AW187" s="809"/>
      <c r="AX187" s="679"/>
      <c r="AY187" s="679"/>
      <c r="AZ187" s="679"/>
      <c r="BA187" s="713"/>
      <c r="BB187" s="713"/>
      <c r="BC187" s="713"/>
      <c r="BD187" s="713"/>
      <c r="BE187" s="798"/>
      <c r="BF187" s="714"/>
      <c r="BG187" s="714"/>
      <c r="BH187" s="714"/>
      <c r="BI187" s="712"/>
      <c r="BJ187" s="712"/>
      <c r="BK187" s="712"/>
      <c r="BL187" s="712"/>
      <c r="BM187" s="823"/>
      <c r="BN187" s="824"/>
      <c r="BO187" s="824"/>
      <c r="BP187" s="824"/>
      <c r="BQ187" s="818"/>
      <c r="BR187" s="818"/>
      <c r="BS187" s="819"/>
      <c r="BT187" s="819"/>
      <c r="BU187" s="734"/>
      <c r="BV187" s="734"/>
      <c r="BW187" s="734"/>
      <c r="BX187" s="734"/>
      <c r="BY187" s="49"/>
      <c r="BZ187" s="49"/>
      <c r="CA187" s="49"/>
      <c r="CB187" s="49"/>
      <c r="CC187" s="800"/>
      <c r="CD187" s="800"/>
      <c r="CE187" s="801"/>
      <c r="CF187" s="801"/>
      <c r="CG187" s="65"/>
      <c r="CH187" s="65"/>
      <c r="CI187" s="65"/>
      <c r="CJ187" s="65"/>
      <c r="CK187" s="802"/>
      <c r="CL187" s="90"/>
      <c r="CM187" s="90"/>
      <c r="CN187" s="90"/>
      <c r="CO187" s="803"/>
      <c r="CP187" s="803"/>
      <c r="CQ187" s="803"/>
      <c r="CR187" s="803"/>
      <c r="CS187" s="803"/>
      <c r="CT187" s="65"/>
      <c r="CU187" s="65"/>
      <c r="CV187" s="65"/>
      <c r="CW187" s="65"/>
      <c r="CX187" s="591"/>
      <c r="CY187" s="591"/>
      <c r="CZ187" s="591"/>
      <c r="DA187" s="591"/>
      <c r="DB187" s="591"/>
      <c r="DC187" s="591"/>
      <c r="DD187" s="591"/>
      <c r="DE187" s="746"/>
      <c r="DF187" s="746"/>
      <c r="DG187" s="746"/>
      <c r="DH187" s="746"/>
      <c r="DI187" s="746"/>
      <c r="DJ187" s="746"/>
      <c r="DK187" s="746"/>
      <c r="DL187" s="746"/>
      <c r="DM187" s="746"/>
      <c r="DN187" s="746"/>
      <c r="DO187" s="746"/>
      <c r="DP187" s="746"/>
    </row>
    <row r="188" spans="1:120">
      <c r="A188" s="665">
        <v>185</v>
      </c>
      <c r="B188" s="820"/>
      <c r="C188" s="665" t="s">
        <v>2474</v>
      </c>
      <c r="D188" s="812">
        <v>7363</v>
      </c>
      <c r="E188" s="788" t="s">
        <v>2385</v>
      </c>
      <c r="F188" s="649" t="s">
        <v>2441</v>
      </c>
      <c r="G188" s="649" t="s">
        <v>2440</v>
      </c>
      <c r="H188" s="649" t="s">
        <v>2443</v>
      </c>
      <c r="I188" s="649" t="s">
        <v>2442</v>
      </c>
      <c r="J188" s="670" t="s">
        <v>2453</v>
      </c>
      <c r="K188" s="670"/>
      <c r="L188" s="670" t="s">
        <v>2470</v>
      </c>
      <c r="M188" s="670"/>
      <c r="N188" s="820"/>
      <c r="O188" s="820">
        <v>101822</v>
      </c>
      <c r="P188" s="789"/>
      <c r="Q188" s="789"/>
      <c r="R188" s="789"/>
      <c r="S188" s="789"/>
      <c r="T188" s="673">
        <v>2000</v>
      </c>
      <c r="U188" s="673">
        <v>32</v>
      </c>
      <c r="V188" s="674">
        <v>1.5</v>
      </c>
      <c r="W188" s="674">
        <v>6.3</v>
      </c>
      <c r="X188" s="673">
        <v>3</v>
      </c>
      <c r="Y188" s="790"/>
      <c r="Z188" s="790">
        <v>29.4</v>
      </c>
      <c r="AA188" s="790"/>
      <c r="AB188" s="790"/>
      <c r="AC188" s="790"/>
      <c r="AD188" s="790"/>
      <c r="AE188" s="790"/>
      <c r="AF188" s="790"/>
      <c r="AG188" s="790"/>
      <c r="AH188" s="790"/>
      <c r="AI188" s="790"/>
      <c r="AJ188" s="790"/>
      <c r="AK188" s="790"/>
      <c r="AL188" s="790"/>
      <c r="AM188" s="790"/>
      <c r="AN188" s="790"/>
      <c r="AO188" s="790"/>
      <c r="AP188" s="675">
        <v>1</v>
      </c>
      <c r="AQ188" s="675" t="s">
        <v>1862</v>
      </c>
      <c r="AR188" s="793"/>
      <c r="AS188" s="676" t="s">
        <v>1863</v>
      </c>
      <c r="AT188" s="794"/>
      <c r="AU188" s="794"/>
      <c r="AV188" s="794"/>
      <c r="AW188" s="41" t="s">
        <v>215</v>
      </c>
      <c r="AX188" s="679" t="s">
        <v>216</v>
      </c>
      <c r="AY188" s="679" t="s">
        <v>217</v>
      </c>
      <c r="AZ188" s="679" t="s">
        <v>218</v>
      </c>
      <c r="BA188" s="86" t="s">
        <v>210</v>
      </c>
      <c r="BB188" s="86" t="s">
        <v>211</v>
      </c>
      <c r="BC188" s="86" t="s">
        <v>212</v>
      </c>
      <c r="BD188" s="86" t="s">
        <v>213</v>
      </c>
      <c r="BE188" s="798" t="s">
        <v>2385</v>
      </c>
      <c r="BF188" s="714" t="s">
        <v>2395</v>
      </c>
      <c r="BG188" s="714" t="s">
        <v>2396</v>
      </c>
      <c r="BH188" s="714" t="s">
        <v>2397</v>
      </c>
      <c r="BI188" s="712"/>
      <c r="BJ188" s="712"/>
      <c r="BK188" s="712"/>
      <c r="BL188" s="712"/>
      <c r="BM188" s="721" t="s">
        <v>1939</v>
      </c>
      <c r="BN188" s="157" t="s">
        <v>295</v>
      </c>
      <c r="BO188" s="157" t="s">
        <v>296</v>
      </c>
      <c r="BP188" s="156" t="s">
        <v>297</v>
      </c>
      <c r="BQ188" s="722" t="s">
        <v>298</v>
      </c>
      <c r="BR188" s="722" t="s">
        <v>299</v>
      </c>
      <c r="BS188" s="270" t="s">
        <v>300</v>
      </c>
      <c r="BT188" s="270" t="s">
        <v>301</v>
      </c>
      <c r="BU188" s="155" t="s">
        <v>1939</v>
      </c>
      <c r="BV188" s="157" t="s">
        <v>295</v>
      </c>
      <c r="BW188" s="157" t="s">
        <v>296</v>
      </c>
      <c r="BX188" s="156" t="s">
        <v>297</v>
      </c>
      <c r="BY188" s="49"/>
      <c r="BZ188" s="49"/>
      <c r="CA188" s="49"/>
      <c r="CB188" s="49"/>
      <c r="CC188" s="800" t="s">
        <v>2398</v>
      </c>
      <c r="CD188" s="800" t="s">
        <v>2399</v>
      </c>
      <c r="CE188" s="801" t="s">
        <v>2400</v>
      </c>
      <c r="CF188" s="801" t="s">
        <v>2401</v>
      </c>
      <c r="CG188" s="65"/>
      <c r="CH188" s="65"/>
      <c r="CI188" s="65"/>
      <c r="CJ188" s="65"/>
      <c r="CK188" s="802" t="s">
        <v>2402</v>
      </c>
      <c r="CL188" s="90" t="s">
        <v>1174</v>
      </c>
      <c r="CM188" s="90" t="s">
        <v>1175</v>
      </c>
      <c r="CN188" s="90" t="s">
        <v>1176</v>
      </c>
      <c r="CO188" s="803" t="s">
        <v>2403</v>
      </c>
      <c r="CP188" s="803" t="s">
        <v>2404</v>
      </c>
      <c r="CQ188" s="803" t="s">
        <v>2405</v>
      </c>
      <c r="CR188" s="803" t="s">
        <v>2406</v>
      </c>
      <c r="CS188" s="803" t="s">
        <v>2407</v>
      </c>
      <c r="CT188" s="65"/>
      <c r="CU188" s="65"/>
      <c r="CV188" s="65"/>
      <c r="CW188" s="65"/>
      <c r="CX188" s="591"/>
      <c r="CY188" s="591"/>
      <c r="CZ188" s="591"/>
      <c r="DA188" s="591"/>
      <c r="DB188" s="591"/>
      <c r="DC188" s="591"/>
      <c r="DD188" s="591"/>
      <c r="DE188" s="746"/>
      <c r="DF188" s="746"/>
      <c r="DG188" s="746"/>
      <c r="DH188" s="746"/>
      <c r="DI188" s="746"/>
      <c r="DJ188" s="746"/>
      <c r="DK188" s="746"/>
      <c r="DL188" s="746"/>
      <c r="DM188" s="746"/>
      <c r="DN188" s="746"/>
      <c r="DO188" s="746"/>
      <c r="DP188" s="746"/>
    </row>
    <row r="189" spans="1:120">
      <c r="A189" s="665">
        <v>186</v>
      </c>
      <c r="B189" s="820"/>
      <c r="C189" s="665" t="s">
        <v>2475</v>
      </c>
      <c r="D189" s="812">
        <v>7363</v>
      </c>
      <c r="E189" s="788" t="s">
        <v>2385</v>
      </c>
      <c r="F189" s="649" t="s">
        <v>2441</v>
      </c>
      <c r="G189" s="649" t="s">
        <v>2440</v>
      </c>
      <c r="H189" s="649" t="s">
        <v>2443</v>
      </c>
      <c r="I189" s="649" t="s">
        <v>2442</v>
      </c>
      <c r="J189" s="670" t="s">
        <v>2453</v>
      </c>
      <c r="K189" s="670"/>
      <c r="L189" s="670" t="s">
        <v>2470</v>
      </c>
      <c r="M189" s="670"/>
      <c r="N189" s="820"/>
      <c r="O189" s="820">
        <v>101823</v>
      </c>
      <c r="P189" s="789"/>
      <c r="Q189" s="789"/>
      <c r="R189" s="789"/>
      <c r="S189" s="789"/>
      <c r="T189" s="673">
        <v>2000</v>
      </c>
      <c r="U189" s="673">
        <v>40</v>
      </c>
      <c r="V189" s="674">
        <v>1.5</v>
      </c>
      <c r="W189" s="674">
        <v>6.3</v>
      </c>
      <c r="X189" s="673">
        <v>3</v>
      </c>
      <c r="Y189" s="790"/>
      <c r="Z189" s="790">
        <v>29.4</v>
      </c>
      <c r="AA189" s="790"/>
      <c r="AB189" s="790"/>
      <c r="AC189" s="790"/>
      <c r="AD189" s="790"/>
      <c r="AE189" s="790"/>
      <c r="AF189" s="790"/>
      <c r="AG189" s="790"/>
      <c r="AH189" s="790"/>
      <c r="AI189" s="790"/>
      <c r="AJ189" s="790"/>
      <c r="AK189" s="790"/>
      <c r="AL189" s="790"/>
      <c r="AM189" s="790"/>
      <c r="AN189" s="790"/>
      <c r="AO189" s="790"/>
      <c r="AP189" s="675">
        <v>1</v>
      </c>
      <c r="AQ189" s="675" t="s">
        <v>1862</v>
      </c>
      <c r="AR189" s="793"/>
      <c r="AS189" s="676" t="s">
        <v>1863</v>
      </c>
      <c r="AT189" s="794"/>
      <c r="AU189" s="794"/>
      <c r="AV189" s="794"/>
      <c r="AW189" s="41" t="s">
        <v>215</v>
      </c>
      <c r="AX189" s="679" t="s">
        <v>216</v>
      </c>
      <c r="AY189" s="679" t="s">
        <v>217</v>
      </c>
      <c r="AZ189" s="679" t="s">
        <v>218</v>
      </c>
      <c r="BA189" s="86" t="s">
        <v>210</v>
      </c>
      <c r="BB189" s="86" t="s">
        <v>211</v>
      </c>
      <c r="BC189" s="86" t="s">
        <v>212</v>
      </c>
      <c r="BD189" s="86" t="s">
        <v>213</v>
      </c>
      <c r="BE189" s="798" t="s">
        <v>2385</v>
      </c>
      <c r="BF189" s="714" t="s">
        <v>2395</v>
      </c>
      <c r="BG189" s="714" t="s">
        <v>2396</v>
      </c>
      <c r="BH189" s="714" t="s">
        <v>2397</v>
      </c>
      <c r="BI189" s="712"/>
      <c r="BJ189" s="712"/>
      <c r="BK189" s="712"/>
      <c r="BL189" s="712"/>
      <c r="BM189" s="721" t="s">
        <v>1939</v>
      </c>
      <c r="BN189" s="157" t="s">
        <v>295</v>
      </c>
      <c r="BO189" s="157" t="s">
        <v>296</v>
      </c>
      <c r="BP189" s="156" t="s">
        <v>297</v>
      </c>
      <c r="BQ189" s="722" t="s">
        <v>298</v>
      </c>
      <c r="BR189" s="722" t="s">
        <v>299</v>
      </c>
      <c r="BS189" s="270" t="s">
        <v>300</v>
      </c>
      <c r="BT189" s="270" t="s">
        <v>301</v>
      </c>
      <c r="BU189" s="155" t="s">
        <v>1939</v>
      </c>
      <c r="BV189" s="157" t="s">
        <v>295</v>
      </c>
      <c r="BW189" s="157" t="s">
        <v>296</v>
      </c>
      <c r="BX189" s="156" t="s">
        <v>297</v>
      </c>
      <c r="BY189" s="49"/>
      <c r="BZ189" s="49"/>
      <c r="CA189" s="49"/>
      <c r="CB189" s="49"/>
      <c r="CC189" s="800" t="s">
        <v>2398</v>
      </c>
      <c r="CD189" s="800" t="s">
        <v>2399</v>
      </c>
      <c r="CE189" s="801" t="s">
        <v>2400</v>
      </c>
      <c r="CF189" s="801" t="s">
        <v>2401</v>
      </c>
      <c r="CG189" s="65"/>
      <c r="CH189" s="65"/>
      <c r="CI189" s="65"/>
      <c r="CJ189" s="65"/>
      <c r="CK189" s="802" t="s">
        <v>2402</v>
      </c>
      <c r="CL189" s="90" t="s">
        <v>1174</v>
      </c>
      <c r="CM189" s="90" t="s">
        <v>1175</v>
      </c>
      <c r="CN189" s="90" t="s">
        <v>1176</v>
      </c>
      <c r="CO189" s="803" t="s">
        <v>2403</v>
      </c>
      <c r="CP189" s="803" t="s">
        <v>2404</v>
      </c>
      <c r="CQ189" s="803" t="s">
        <v>2405</v>
      </c>
      <c r="CR189" s="803" t="s">
        <v>2406</v>
      </c>
      <c r="CS189" s="803" t="s">
        <v>2407</v>
      </c>
      <c r="CT189" s="65"/>
      <c r="CU189" s="65"/>
      <c r="CV189" s="65"/>
      <c r="CW189" s="65"/>
      <c r="CX189" s="591"/>
      <c r="CY189" s="591"/>
      <c r="CZ189" s="591"/>
      <c r="DA189" s="591"/>
      <c r="DB189" s="591"/>
      <c r="DC189" s="591"/>
      <c r="DD189" s="591"/>
      <c r="DE189" s="746"/>
      <c r="DF189" s="746"/>
      <c r="DG189" s="746"/>
      <c r="DH189" s="746"/>
      <c r="DI189" s="746"/>
      <c r="DJ189" s="746"/>
      <c r="DK189" s="746"/>
      <c r="DL189" s="746"/>
      <c r="DM189" s="746"/>
      <c r="DN189" s="746"/>
      <c r="DO189" s="746"/>
      <c r="DP189" s="746"/>
    </row>
    <row r="190" spans="1:120">
      <c r="A190" s="665">
        <v>187</v>
      </c>
      <c r="B190" s="820"/>
      <c r="C190" s="665" t="s">
        <v>2476</v>
      </c>
      <c r="D190" s="812">
        <v>7363</v>
      </c>
      <c r="E190" s="788" t="s">
        <v>2385</v>
      </c>
      <c r="F190" s="649" t="s">
        <v>2441</v>
      </c>
      <c r="G190" s="649" t="s">
        <v>2440</v>
      </c>
      <c r="H190" s="649" t="s">
        <v>2443</v>
      </c>
      <c r="I190" s="649" t="s">
        <v>2442</v>
      </c>
      <c r="J190" s="670" t="s">
        <v>2453</v>
      </c>
      <c r="K190" s="670"/>
      <c r="L190" s="670" t="s">
        <v>2470</v>
      </c>
      <c r="M190" s="670"/>
      <c r="N190" s="820"/>
      <c r="O190" s="820">
        <v>101824</v>
      </c>
      <c r="P190" s="789"/>
      <c r="Q190" s="789"/>
      <c r="R190" s="789"/>
      <c r="S190" s="789"/>
      <c r="T190" s="673">
        <v>2000</v>
      </c>
      <c r="U190" s="673">
        <v>50</v>
      </c>
      <c r="V190" s="674">
        <v>1.5</v>
      </c>
      <c r="W190" s="674">
        <v>6.3</v>
      </c>
      <c r="X190" s="673">
        <v>3</v>
      </c>
      <c r="Y190" s="790"/>
      <c r="Z190" s="790">
        <v>29.4</v>
      </c>
      <c r="AA190" s="790"/>
      <c r="AB190" s="790"/>
      <c r="AC190" s="790"/>
      <c r="AD190" s="790"/>
      <c r="AE190" s="790"/>
      <c r="AF190" s="790"/>
      <c r="AG190" s="790"/>
      <c r="AH190" s="790"/>
      <c r="AI190" s="790"/>
      <c r="AJ190" s="790"/>
      <c r="AK190" s="790"/>
      <c r="AL190" s="790"/>
      <c r="AM190" s="790"/>
      <c r="AN190" s="790"/>
      <c r="AO190" s="790"/>
      <c r="AP190" s="675">
        <v>1</v>
      </c>
      <c r="AQ190" s="675" t="s">
        <v>1862</v>
      </c>
      <c r="AR190" s="793"/>
      <c r="AS190" s="676" t="s">
        <v>1863</v>
      </c>
      <c r="AT190" s="794"/>
      <c r="AU190" s="794"/>
      <c r="AV190" s="794"/>
      <c r="AW190" s="41" t="s">
        <v>215</v>
      </c>
      <c r="AX190" s="679" t="s">
        <v>216</v>
      </c>
      <c r="AY190" s="679" t="s">
        <v>217</v>
      </c>
      <c r="AZ190" s="679" t="s">
        <v>218</v>
      </c>
      <c r="BA190" s="86" t="s">
        <v>210</v>
      </c>
      <c r="BB190" s="86" t="s">
        <v>211</v>
      </c>
      <c r="BC190" s="86" t="s">
        <v>212</v>
      </c>
      <c r="BD190" s="86" t="s">
        <v>213</v>
      </c>
      <c r="BE190" s="798" t="s">
        <v>2385</v>
      </c>
      <c r="BF190" s="714" t="s">
        <v>2395</v>
      </c>
      <c r="BG190" s="714" t="s">
        <v>2396</v>
      </c>
      <c r="BH190" s="714" t="s">
        <v>2397</v>
      </c>
      <c r="BI190" s="712"/>
      <c r="BJ190" s="712"/>
      <c r="BK190" s="712"/>
      <c r="BL190" s="712"/>
      <c r="BM190" s="721" t="s">
        <v>1939</v>
      </c>
      <c r="BN190" s="157" t="s">
        <v>295</v>
      </c>
      <c r="BO190" s="157" t="s">
        <v>296</v>
      </c>
      <c r="BP190" s="156" t="s">
        <v>297</v>
      </c>
      <c r="BQ190" s="722" t="s">
        <v>298</v>
      </c>
      <c r="BR190" s="722" t="s">
        <v>299</v>
      </c>
      <c r="BS190" s="270" t="s">
        <v>300</v>
      </c>
      <c r="BT190" s="270" t="s">
        <v>301</v>
      </c>
      <c r="BU190" s="270" t="s">
        <v>1939</v>
      </c>
      <c r="BV190" s="65" t="s">
        <v>295</v>
      </c>
      <c r="BW190" s="65" t="s">
        <v>296</v>
      </c>
      <c r="BX190" s="757" t="s">
        <v>297</v>
      </c>
      <c r="BY190" s="49"/>
      <c r="BZ190" s="49"/>
      <c r="CA190" s="49"/>
      <c r="CB190" s="49"/>
      <c r="CC190" s="800" t="s">
        <v>2398</v>
      </c>
      <c r="CD190" s="800" t="s">
        <v>2399</v>
      </c>
      <c r="CE190" s="801" t="s">
        <v>2400</v>
      </c>
      <c r="CF190" s="801" t="s">
        <v>2401</v>
      </c>
      <c r="CG190" s="65"/>
      <c r="CH190" s="65"/>
      <c r="CI190" s="65"/>
      <c r="CJ190" s="65"/>
      <c r="CK190" s="802" t="s">
        <v>2402</v>
      </c>
      <c r="CL190" s="90" t="s">
        <v>1174</v>
      </c>
      <c r="CM190" s="90" t="s">
        <v>1175</v>
      </c>
      <c r="CN190" s="90" t="s">
        <v>1176</v>
      </c>
      <c r="CO190" s="803" t="s">
        <v>2403</v>
      </c>
      <c r="CP190" s="803" t="s">
        <v>2404</v>
      </c>
      <c r="CQ190" s="803" t="s">
        <v>2405</v>
      </c>
      <c r="CR190" s="803" t="s">
        <v>2406</v>
      </c>
      <c r="CS190" s="803" t="s">
        <v>2407</v>
      </c>
      <c r="CT190" s="65"/>
      <c r="CU190" s="65"/>
      <c r="CV190" s="65"/>
      <c r="CW190" s="65"/>
      <c r="CX190" s="591"/>
      <c r="CY190" s="591"/>
      <c r="CZ190" s="591"/>
      <c r="DA190" s="591"/>
      <c r="DB190" s="591"/>
      <c r="DC190" s="591"/>
      <c r="DD190" s="591"/>
      <c r="DE190" s="746"/>
      <c r="DF190" s="746"/>
      <c r="DG190" s="746"/>
      <c r="DH190" s="746"/>
      <c r="DI190" s="746"/>
      <c r="DJ190" s="746"/>
      <c r="DK190" s="746"/>
      <c r="DL190" s="746"/>
      <c r="DM190" s="746"/>
      <c r="DN190" s="746"/>
      <c r="DO190" s="746"/>
      <c r="DP190" s="746"/>
    </row>
    <row r="191" spans="1:120">
      <c r="A191" s="665">
        <v>188</v>
      </c>
      <c r="B191" s="820"/>
      <c r="C191" s="665" t="s">
        <v>2477</v>
      </c>
      <c r="D191" s="812">
        <v>7363</v>
      </c>
      <c r="E191" s="788" t="s">
        <v>2385</v>
      </c>
      <c r="F191" s="649" t="s">
        <v>2441</v>
      </c>
      <c r="G191" s="649" t="s">
        <v>2440</v>
      </c>
      <c r="H191" s="649" t="s">
        <v>2443</v>
      </c>
      <c r="I191" s="649" t="s">
        <v>2442</v>
      </c>
      <c r="J191" s="670" t="s">
        <v>2453</v>
      </c>
      <c r="K191" s="670"/>
      <c r="L191" s="670" t="s">
        <v>2470</v>
      </c>
      <c r="M191" s="670"/>
      <c r="N191" s="820"/>
      <c r="O191" s="820">
        <v>101825</v>
      </c>
      <c r="P191" s="789"/>
      <c r="Q191" s="789"/>
      <c r="R191" s="789"/>
      <c r="S191" s="789"/>
      <c r="T191" s="673">
        <v>2000</v>
      </c>
      <c r="U191" s="673">
        <v>60</v>
      </c>
      <c r="V191" s="674">
        <v>1.5</v>
      </c>
      <c r="W191" s="674">
        <v>6.3</v>
      </c>
      <c r="X191" s="673">
        <v>3</v>
      </c>
      <c r="Y191" s="790"/>
      <c r="Z191" s="790">
        <v>29.4</v>
      </c>
      <c r="AA191" s="790"/>
      <c r="AB191" s="790"/>
      <c r="AC191" s="790"/>
      <c r="AD191" s="790"/>
      <c r="AE191" s="790"/>
      <c r="AF191" s="790"/>
      <c r="AG191" s="790"/>
      <c r="AH191" s="790"/>
      <c r="AI191" s="790"/>
      <c r="AJ191" s="790"/>
      <c r="AK191" s="790"/>
      <c r="AL191" s="790"/>
      <c r="AM191" s="790"/>
      <c r="AN191" s="790"/>
      <c r="AO191" s="790"/>
      <c r="AP191" s="675">
        <v>1</v>
      </c>
      <c r="AQ191" s="675" t="s">
        <v>1862</v>
      </c>
      <c r="AR191" s="793"/>
      <c r="AS191" s="676" t="s">
        <v>1863</v>
      </c>
      <c r="AT191" s="794"/>
      <c r="AU191" s="794"/>
      <c r="AV191" s="794"/>
      <c r="AW191" s="41" t="s">
        <v>215</v>
      </c>
      <c r="AX191" s="679" t="s">
        <v>216</v>
      </c>
      <c r="AY191" s="679" t="s">
        <v>217</v>
      </c>
      <c r="AZ191" s="679" t="s">
        <v>218</v>
      </c>
      <c r="BA191" s="86" t="s">
        <v>210</v>
      </c>
      <c r="BB191" s="86" t="s">
        <v>211</v>
      </c>
      <c r="BC191" s="86" t="s">
        <v>212</v>
      </c>
      <c r="BD191" s="86" t="s">
        <v>213</v>
      </c>
      <c r="BE191" s="798" t="s">
        <v>2385</v>
      </c>
      <c r="BF191" s="714" t="s">
        <v>2395</v>
      </c>
      <c r="BG191" s="714" t="s">
        <v>2396</v>
      </c>
      <c r="BH191" s="714" t="s">
        <v>2397</v>
      </c>
      <c r="BI191" s="712"/>
      <c r="BJ191" s="712"/>
      <c r="BK191" s="712"/>
      <c r="BL191" s="712"/>
      <c r="BM191" s="721" t="s">
        <v>1939</v>
      </c>
      <c r="BN191" s="157" t="s">
        <v>295</v>
      </c>
      <c r="BO191" s="157" t="s">
        <v>296</v>
      </c>
      <c r="BP191" s="156" t="s">
        <v>297</v>
      </c>
      <c r="BQ191" s="722" t="s">
        <v>298</v>
      </c>
      <c r="BR191" s="722" t="s">
        <v>299</v>
      </c>
      <c r="BS191" s="270" t="s">
        <v>300</v>
      </c>
      <c r="BT191" s="270" t="s">
        <v>301</v>
      </c>
      <c r="BU191" s="270" t="s">
        <v>1939</v>
      </c>
      <c r="BV191" s="65" t="s">
        <v>295</v>
      </c>
      <c r="BW191" s="65" t="s">
        <v>296</v>
      </c>
      <c r="BX191" s="757" t="s">
        <v>297</v>
      </c>
      <c r="BY191" s="49"/>
      <c r="BZ191" s="49"/>
      <c r="CA191" s="49"/>
      <c r="CB191" s="49"/>
      <c r="CC191" s="800" t="s">
        <v>2398</v>
      </c>
      <c r="CD191" s="800" t="s">
        <v>2399</v>
      </c>
      <c r="CE191" s="801" t="s">
        <v>2400</v>
      </c>
      <c r="CF191" s="801" t="s">
        <v>2401</v>
      </c>
      <c r="CG191" s="65"/>
      <c r="CH191" s="65"/>
      <c r="CI191" s="65"/>
      <c r="CJ191" s="65"/>
      <c r="CK191" s="802" t="s">
        <v>2402</v>
      </c>
      <c r="CL191" s="90" t="s">
        <v>1174</v>
      </c>
      <c r="CM191" s="90" t="s">
        <v>1175</v>
      </c>
      <c r="CN191" s="90" t="s">
        <v>1176</v>
      </c>
      <c r="CO191" s="803" t="s">
        <v>2403</v>
      </c>
      <c r="CP191" s="803" t="s">
        <v>2404</v>
      </c>
      <c r="CQ191" s="803" t="s">
        <v>2405</v>
      </c>
      <c r="CR191" s="803" t="s">
        <v>2406</v>
      </c>
      <c r="CS191" s="803" t="s">
        <v>2407</v>
      </c>
      <c r="CT191" s="65"/>
      <c r="CU191" s="65"/>
      <c r="CV191" s="65"/>
      <c r="CW191" s="65"/>
      <c r="CX191" s="591"/>
      <c r="CY191" s="591"/>
      <c r="CZ191" s="591"/>
      <c r="DA191" s="591"/>
      <c r="DB191" s="591"/>
      <c r="DC191" s="591"/>
      <c r="DD191" s="591"/>
      <c r="DE191" s="746"/>
      <c r="DF191" s="746"/>
      <c r="DG191" s="746"/>
      <c r="DH191" s="746"/>
      <c r="DI191" s="746"/>
      <c r="DJ191" s="746"/>
      <c r="DK191" s="746"/>
      <c r="DL191" s="746"/>
      <c r="DM191" s="746"/>
      <c r="DN191" s="746"/>
      <c r="DO191" s="746"/>
      <c r="DP191" s="746"/>
    </row>
    <row r="192" spans="1:120">
      <c r="A192" s="665">
        <v>189</v>
      </c>
      <c r="B192" s="820"/>
      <c r="C192" s="665"/>
      <c r="D192" s="649"/>
      <c r="E192" s="788"/>
      <c r="F192" s="649"/>
      <c r="G192" s="649"/>
      <c r="H192" s="649"/>
      <c r="I192" s="649"/>
      <c r="J192" s="670"/>
      <c r="K192" s="670"/>
      <c r="L192" s="670"/>
      <c r="M192" s="670"/>
      <c r="N192" s="820"/>
      <c r="O192" s="820"/>
      <c r="P192" s="789"/>
      <c r="Q192" s="789"/>
      <c r="R192" s="789"/>
      <c r="S192" s="789"/>
      <c r="T192" s="653"/>
      <c r="U192" s="653"/>
      <c r="V192" s="653"/>
      <c r="W192" s="653"/>
      <c r="X192" s="653"/>
      <c r="Y192" s="790"/>
      <c r="Z192" s="790"/>
      <c r="AA192" s="790"/>
      <c r="AB192" s="790"/>
      <c r="AC192" s="790"/>
      <c r="AD192" s="790"/>
      <c r="AE192" s="790"/>
      <c r="AF192" s="790"/>
      <c r="AG192" s="790"/>
      <c r="AH192" s="790"/>
      <c r="AI192" s="790"/>
      <c r="AJ192" s="790"/>
      <c r="AK192" s="790"/>
      <c r="AL192" s="790"/>
      <c r="AM192" s="790"/>
      <c r="AN192" s="790"/>
      <c r="AO192" s="790"/>
      <c r="AP192" s="655"/>
      <c r="AQ192" s="675"/>
      <c r="AR192" s="793"/>
      <c r="AS192" s="676"/>
      <c r="AT192" s="794"/>
      <c r="AU192" s="794"/>
      <c r="AV192" s="794"/>
      <c r="AW192" s="809"/>
      <c r="AX192" s="679"/>
      <c r="AY192" s="679"/>
      <c r="AZ192" s="679"/>
      <c r="BA192" s="713"/>
      <c r="BB192" s="713"/>
      <c r="BC192" s="713"/>
      <c r="BD192" s="713"/>
      <c r="BE192" s="798"/>
      <c r="BF192" s="714"/>
      <c r="BG192" s="714"/>
      <c r="BH192" s="714"/>
      <c r="BI192" s="712"/>
      <c r="BJ192" s="712"/>
      <c r="BK192" s="712"/>
      <c r="BL192" s="712"/>
      <c r="BM192" s="819"/>
      <c r="BN192" s="819"/>
      <c r="BO192" s="819"/>
      <c r="BP192" s="819"/>
      <c r="BQ192" s="819"/>
      <c r="BR192" s="819"/>
      <c r="BS192" s="819"/>
      <c r="BT192" s="819"/>
      <c r="BU192" s="49"/>
      <c r="BV192" s="49"/>
      <c r="BW192" s="49"/>
      <c r="BX192" s="49"/>
      <c r="BY192" s="49"/>
      <c r="BZ192" s="49"/>
      <c r="CA192" s="49"/>
      <c r="CB192" s="49"/>
      <c r="CC192" s="800"/>
      <c r="CD192" s="800"/>
      <c r="CE192" s="801"/>
      <c r="CF192" s="801"/>
      <c r="CG192" s="65"/>
      <c r="CH192" s="65"/>
      <c r="CI192" s="65"/>
      <c r="CJ192" s="65"/>
      <c r="CK192" s="802"/>
      <c r="CL192" s="90"/>
      <c r="CM192" s="90"/>
      <c r="CN192" s="90"/>
      <c r="CO192" s="803"/>
      <c r="CP192" s="803"/>
      <c r="CQ192" s="803"/>
      <c r="CR192" s="803"/>
      <c r="CS192" s="803"/>
      <c r="CT192" s="65"/>
      <c r="CU192" s="65"/>
      <c r="CV192" s="65"/>
      <c r="CW192" s="65"/>
      <c r="CX192" s="591"/>
      <c r="CY192" s="591"/>
      <c r="CZ192" s="591"/>
      <c r="DA192" s="591"/>
      <c r="DB192" s="591"/>
      <c r="DC192" s="591"/>
      <c r="DD192" s="591"/>
      <c r="DE192" s="746"/>
      <c r="DF192" s="746"/>
      <c r="DG192" s="746"/>
      <c r="DH192" s="746"/>
      <c r="DI192" s="746"/>
      <c r="DJ192" s="746"/>
      <c r="DK192" s="746"/>
      <c r="DL192" s="746"/>
      <c r="DM192" s="746"/>
      <c r="DN192" s="746"/>
      <c r="DO192" s="746"/>
      <c r="DP192" s="746"/>
    </row>
    <row r="193" spans="1:120">
      <c r="A193" s="665">
        <v>190</v>
      </c>
      <c r="B193" s="820"/>
      <c r="C193" s="665" t="s">
        <v>2478</v>
      </c>
      <c r="D193" s="812">
        <v>7370</v>
      </c>
      <c r="E193" s="788" t="s">
        <v>2385</v>
      </c>
      <c r="F193" s="649" t="s">
        <v>2469</v>
      </c>
      <c r="G193" s="649" t="s">
        <v>2449</v>
      </c>
      <c r="H193" s="649" t="s">
        <v>2452</v>
      </c>
      <c r="I193" s="649" t="s">
        <v>2451</v>
      </c>
      <c r="J193" s="670" t="s">
        <v>2453</v>
      </c>
      <c r="K193" s="670"/>
      <c r="L193" s="670" t="s">
        <v>2470</v>
      </c>
      <c r="M193" s="670"/>
      <c r="N193" s="820"/>
      <c r="O193" s="820">
        <v>101827</v>
      </c>
      <c r="P193" s="789"/>
      <c r="Q193" s="789"/>
      <c r="R193" s="789"/>
      <c r="S193" s="789"/>
      <c r="T193" s="673">
        <v>2000</v>
      </c>
      <c r="U193" s="673">
        <v>50</v>
      </c>
      <c r="V193" s="673">
        <v>2</v>
      </c>
      <c r="W193" s="674">
        <v>10.5</v>
      </c>
      <c r="X193" s="673">
        <v>6</v>
      </c>
      <c r="Y193" s="790"/>
      <c r="Z193" s="790">
        <v>29.4</v>
      </c>
      <c r="AA193" s="790"/>
      <c r="AB193" s="790"/>
      <c r="AC193" s="790"/>
      <c r="AD193" s="790"/>
      <c r="AE193" s="790"/>
      <c r="AF193" s="790"/>
      <c r="AG193" s="790"/>
      <c r="AH193" s="790"/>
      <c r="AI193" s="790"/>
      <c r="AJ193" s="790"/>
      <c r="AK193" s="790"/>
      <c r="AL193" s="790"/>
      <c r="AM193" s="790"/>
      <c r="AN193" s="790"/>
      <c r="AO193" s="790"/>
      <c r="AP193" s="675">
        <v>1</v>
      </c>
      <c r="AQ193" s="675" t="s">
        <v>1862</v>
      </c>
      <c r="AR193" s="793"/>
      <c r="AS193" s="676" t="s">
        <v>1863</v>
      </c>
      <c r="AT193" s="794"/>
      <c r="AU193" s="794"/>
      <c r="AV193" s="794"/>
      <c r="AW193" s="41" t="s">
        <v>215</v>
      </c>
      <c r="AX193" s="679" t="s">
        <v>216</v>
      </c>
      <c r="AY193" s="679" t="s">
        <v>217</v>
      </c>
      <c r="AZ193" s="679" t="s">
        <v>218</v>
      </c>
      <c r="BA193" s="86" t="s">
        <v>210</v>
      </c>
      <c r="BB193" s="86" t="s">
        <v>211</v>
      </c>
      <c r="BC193" s="86" t="s">
        <v>212</v>
      </c>
      <c r="BD193" s="86" t="s">
        <v>213</v>
      </c>
      <c r="BE193" s="798" t="s">
        <v>2385</v>
      </c>
      <c r="BF193" s="714" t="s">
        <v>2395</v>
      </c>
      <c r="BG193" s="714" t="s">
        <v>2396</v>
      </c>
      <c r="BH193" s="714" t="s">
        <v>2397</v>
      </c>
      <c r="BI193" s="712"/>
      <c r="BJ193" s="712"/>
      <c r="BK193" s="712"/>
      <c r="BL193" s="712"/>
      <c r="BM193" s="270" t="s">
        <v>215</v>
      </c>
      <c r="BN193" s="89" t="s">
        <v>216</v>
      </c>
      <c r="BO193" s="89" t="s">
        <v>217</v>
      </c>
      <c r="BP193" s="89" t="s">
        <v>218</v>
      </c>
      <c r="BQ193" s="49" t="s">
        <v>219</v>
      </c>
      <c r="BR193" s="49" t="s">
        <v>220</v>
      </c>
      <c r="BS193" s="49" t="s">
        <v>221</v>
      </c>
      <c r="BT193" s="49" t="s">
        <v>222</v>
      </c>
      <c r="BU193" s="270" t="s">
        <v>1939</v>
      </c>
      <c r="BV193" s="65" t="s">
        <v>295</v>
      </c>
      <c r="BW193" s="65" t="s">
        <v>296</v>
      </c>
      <c r="BX193" s="757" t="s">
        <v>297</v>
      </c>
      <c r="BY193" s="49"/>
      <c r="BZ193" s="49"/>
      <c r="CA193" s="49"/>
      <c r="CB193" s="49"/>
      <c r="CC193" s="800" t="s">
        <v>2398</v>
      </c>
      <c r="CD193" s="800" t="s">
        <v>2399</v>
      </c>
      <c r="CE193" s="801" t="s">
        <v>2400</v>
      </c>
      <c r="CF193" s="801" t="s">
        <v>2401</v>
      </c>
      <c r="CG193" s="65"/>
      <c r="CH193" s="65"/>
      <c r="CI193" s="65"/>
      <c r="CJ193" s="65"/>
      <c r="CK193" s="802" t="s">
        <v>2402</v>
      </c>
      <c r="CL193" s="90" t="s">
        <v>1174</v>
      </c>
      <c r="CM193" s="90" t="s">
        <v>1175</v>
      </c>
      <c r="CN193" s="90" t="s">
        <v>1176</v>
      </c>
      <c r="CO193" s="803" t="s">
        <v>2403</v>
      </c>
      <c r="CP193" s="803" t="s">
        <v>2404</v>
      </c>
      <c r="CQ193" s="803" t="s">
        <v>2405</v>
      </c>
      <c r="CR193" s="803" t="s">
        <v>2406</v>
      </c>
      <c r="CS193" s="803" t="s">
        <v>2407</v>
      </c>
      <c r="CT193" s="65"/>
      <c r="CU193" s="65"/>
      <c r="CV193" s="65"/>
      <c r="CW193" s="65"/>
      <c r="CX193" s="591"/>
      <c r="CY193" s="591"/>
      <c r="CZ193" s="591"/>
      <c r="DA193" s="591"/>
      <c r="DB193" s="591"/>
      <c r="DC193" s="591"/>
      <c r="DD193" s="591"/>
      <c r="DE193" s="746"/>
      <c r="DF193" s="746"/>
      <c r="DG193" s="746"/>
      <c r="DH193" s="746"/>
      <c r="DI193" s="746"/>
      <c r="DJ193" s="746"/>
      <c r="DK193" s="746"/>
      <c r="DL193" s="746"/>
      <c r="DM193" s="746"/>
      <c r="DN193" s="746"/>
      <c r="DO193" s="746"/>
      <c r="DP193" s="746"/>
    </row>
    <row r="194" spans="1:120">
      <c r="A194" s="665">
        <v>191</v>
      </c>
      <c r="B194" s="820"/>
      <c r="C194" s="665" t="s">
        <v>2479</v>
      </c>
      <c r="D194" s="812">
        <v>7370</v>
      </c>
      <c r="E194" s="788" t="s">
        <v>2385</v>
      </c>
      <c r="F194" s="649" t="s">
        <v>2469</v>
      </c>
      <c r="G194" s="649" t="s">
        <v>2449</v>
      </c>
      <c r="H194" s="649" t="s">
        <v>2452</v>
      </c>
      <c r="I194" s="649" t="s">
        <v>2451</v>
      </c>
      <c r="J194" s="670" t="s">
        <v>2453</v>
      </c>
      <c r="K194" s="670"/>
      <c r="L194" s="670" t="s">
        <v>2470</v>
      </c>
      <c r="M194" s="670"/>
      <c r="N194" s="820"/>
      <c r="O194" s="820">
        <v>101828</v>
      </c>
      <c r="P194" s="789"/>
      <c r="Q194" s="789"/>
      <c r="R194" s="789"/>
      <c r="S194" s="789"/>
      <c r="T194" s="673">
        <v>2000</v>
      </c>
      <c r="U194" s="673">
        <v>60</v>
      </c>
      <c r="V194" s="674">
        <v>1.9</v>
      </c>
      <c r="W194" s="674">
        <v>10.5</v>
      </c>
      <c r="X194" s="673">
        <v>6</v>
      </c>
      <c r="Y194" s="790"/>
      <c r="Z194" s="790">
        <v>29.4</v>
      </c>
      <c r="AA194" s="790"/>
      <c r="AB194" s="790"/>
      <c r="AC194" s="790"/>
      <c r="AD194" s="790"/>
      <c r="AE194" s="790"/>
      <c r="AF194" s="790"/>
      <c r="AG194" s="790"/>
      <c r="AH194" s="790"/>
      <c r="AI194" s="790"/>
      <c r="AJ194" s="790"/>
      <c r="AK194" s="790"/>
      <c r="AL194" s="790"/>
      <c r="AM194" s="790"/>
      <c r="AN194" s="790"/>
      <c r="AO194" s="790"/>
      <c r="AP194" s="675">
        <v>1</v>
      </c>
      <c r="AQ194" s="675" t="s">
        <v>1862</v>
      </c>
      <c r="AR194" s="793"/>
      <c r="AS194" s="676" t="s">
        <v>1863</v>
      </c>
      <c r="AT194" s="794"/>
      <c r="AU194" s="794"/>
      <c r="AV194" s="794"/>
      <c r="AW194" s="41" t="s">
        <v>215</v>
      </c>
      <c r="AX194" s="679" t="s">
        <v>216</v>
      </c>
      <c r="AY194" s="679" t="s">
        <v>217</v>
      </c>
      <c r="AZ194" s="679" t="s">
        <v>218</v>
      </c>
      <c r="BA194" s="86" t="s">
        <v>210</v>
      </c>
      <c r="BB194" s="86" t="s">
        <v>211</v>
      </c>
      <c r="BC194" s="86" t="s">
        <v>212</v>
      </c>
      <c r="BD194" s="86" t="s">
        <v>213</v>
      </c>
      <c r="BE194" s="798" t="s">
        <v>2385</v>
      </c>
      <c r="BF194" s="714" t="s">
        <v>2395</v>
      </c>
      <c r="BG194" s="714" t="s">
        <v>2396</v>
      </c>
      <c r="BH194" s="714" t="s">
        <v>2397</v>
      </c>
      <c r="BI194" s="712"/>
      <c r="BJ194" s="712"/>
      <c r="BK194" s="712"/>
      <c r="BL194" s="712"/>
      <c r="BM194" s="270" t="s">
        <v>215</v>
      </c>
      <c r="BN194" s="89" t="s">
        <v>216</v>
      </c>
      <c r="BO194" s="89" t="s">
        <v>217</v>
      </c>
      <c r="BP194" s="89" t="s">
        <v>218</v>
      </c>
      <c r="BQ194" s="49" t="s">
        <v>219</v>
      </c>
      <c r="BR194" s="49" t="s">
        <v>220</v>
      </c>
      <c r="BS194" s="49" t="s">
        <v>221</v>
      </c>
      <c r="BT194" s="49" t="s">
        <v>222</v>
      </c>
      <c r="BU194" s="270" t="s">
        <v>1939</v>
      </c>
      <c r="BV194" s="65" t="s">
        <v>295</v>
      </c>
      <c r="BW194" s="65" t="s">
        <v>296</v>
      </c>
      <c r="BX194" s="757" t="s">
        <v>297</v>
      </c>
      <c r="BY194" s="49"/>
      <c r="BZ194" s="49"/>
      <c r="CA194" s="49"/>
      <c r="CB194" s="49"/>
      <c r="CC194" s="800" t="s">
        <v>2398</v>
      </c>
      <c r="CD194" s="800" t="s">
        <v>2399</v>
      </c>
      <c r="CE194" s="801" t="s">
        <v>2400</v>
      </c>
      <c r="CF194" s="801" t="s">
        <v>2401</v>
      </c>
      <c r="CG194" s="65"/>
      <c r="CH194" s="65"/>
      <c r="CI194" s="65"/>
      <c r="CJ194" s="65"/>
      <c r="CK194" s="802" t="s">
        <v>2402</v>
      </c>
      <c r="CL194" s="90" t="s">
        <v>1174</v>
      </c>
      <c r="CM194" s="90" t="s">
        <v>1175</v>
      </c>
      <c r="CN194" s="90" t="s">
        <v>1176</v>
      </c>
      <c r="CO194" s="803" t="s">
        <v>2403</v>
      </c>
      <c r="CP194" s="803" t="s">
        <v>2404</v>
      </c>
      <c r="CQ194" s="803" t="s">
        <v>2405</v>
      </c>
      <c r="CR194" s="803" t="s">
        <v>2406</v>
      </c>
      <c r="CS194" s="803" t="s">
        <v>2407</v>
      </c>
      <c r="CT194" s="65"/>
      <c r="CU194" s="65"/>
      <c r="CV194" s="65"/>
      <c r="CW194" s="65"/>
      <c r="CX194" s="591"/>
      <c r="CY194" s="591"/>
      <c r="CZ194" s="591"/>
      <c r="DA194" s="591"/>
      <c r="DB194" s="591"/>
      <c r="DC194" s="591"/>
      <c r="DD194" s="591"/>
      <c r="DE194" s="746"/>
      <c r="DF194" s="746"/>
      <c r="DG194" s="746"/>
      <c r="DH194" s="746"/>
      <c r="DI194" s="746"/>
      <c r="DJ194" s="746"/>
      <c r="DK194" s="746"/>
      <c r="DL194" s="746"/>
      <c r="DM194" s="746"/>
      <c r="DN194" s="746"/>
      <c r="DO194" s="746"/>
      <c r="DP194" s="746"/>
    </row>
    <row r="195" spans="1:120">
      <c r="A195" s="665">
        <v>192</v>
      </c>
      <c r="B195" s="820"/>
      <c r="C195" s="665"/>
      <c r="D195" s="812"/>
      <c r="E195" s="788"/>
      <c r="F195" s="649"/>
      <c r="G195" s="649"/>
      <c r="H195" s="649"/>
      <c r="I195" s="649"/>
      <c r="J195" s="670"/>
      <c r="K195" s="670"/>
      <c r="L195" s="670"/>
      <c r="M195" s="670"/>
      <c r="N195" s="820"/>
      <c r="O195" s="820"/>
      <c r="P195" s="789"/>
      <c r="Q195" s="789"/>
      <c r="R195" s="789"/>
      <c r="S195" s="789"/>
      <c r="T195" s="673"/>
      <c r="U195" s="673"/>
      <c r="V195" s="674"/>
      <c r="W195" s="674"/>
      <c r="X195" s="673"/>
      <c r="Y195" s="790"/>
      <c r="Z195" s="790"/>
      <c r="AA195" s="790"/>
      <c r="AB195" s="790"/>
      <c r="AC195" s="790"/>
      <c r="AD195" s="790"/>
      <c r="AE195" s="790"/>
      <c r="AF195" s="790"/>
      <c r="AG195" s="790"/>
      <c r="AH195" s="790"/>
      <c r="AI195" s="790"/>
      <c r="AJ195" s="790"/>
      <c r="AK195" s="790"/>
      <c r="AL195" s="790"/>
      <c r="AM195" s="790"/>
      <c r="AN195" s="790"/>
      <c r="AO195" s="790"/>
      <c r="AP195" s="675"/>
      <c r="AQ195" s="675"/>
      <c r="AR195" s="793"/>
      <c r="AS195" s="676"/>
      <c r="AT195" s="794"/>
      <c r="AU195" s="794"/>
      <c r="AV195" s="794"/>
      <c r="AW195" s="809"/>
      <c r="AX195" s="679"/>
      <c r="AY195" s="679"/>
      <c r="AZ195" s="679"/>
      <c r="BA195" s="713"/>
      <c r="BB195" s="713"/>
      <c r="BC195" s="713"/>
      <c r="BD195" s="713"/>
      <c r="BE195" s="798"/>
      <c r="BF195" s="714"/>
      <c r="BG195" s="714"/>
      <c r="BH195" s="714"/>
      <c r="BI195" s="712"/>
      <c r="BJ195" s="712"/>
      <c r="BK195" s="712"/>
      <c r="BL195" s="712"/>
      <c r="BM195" s="819"/>
      <c r="BN195" s="819"/>
      <c r="BO195" s="819"/>
      <c r="BP195" s="819"/>
      <c r="BQ195" s="819"/>
      <c r="BR195" s="819"/>
      <c r="BS195" s="819"/>
      <c r="BT195" s="819"/>
      <c r="BU195" s="49"/>
      <c r="BV195" s="49"/>
      <c r="BW195" s="49"/>
      <c r="BX195" s="49"/>
      <c r="BY195" s="49"/>
      <c r="BZ195" s="49"/>
      <c r="CA195" s="49"/>
      <c r="CB195" s="49"/>
      <c r="CC195" s="800"/>
      <c r="CD195" s="800"/>
      <c r="CE195" s="801"/>
      <c r="CF195" s="801"/>
      <c r="CG195" s="65"/>
      <c r="CH195" s="65"/>
      <c r="CI195" s="65"/>
      <c r="CJ195" s="65"/>
      <c r="CK195" s="802"/>
      <c r="CL195" s="90"/>
      <c r="CM195" s="90"/>
      <c r="CN195" s="90"/>
      <c r="CO195" s="803"/>
      <c r="CP195" s="803"/>
      <c r="CQ195" s="803"/>
      <c r="CR195" s="803"/>
      <c r="CS195" s="803"/>
      <c r="CT195" s="65"/>
      <c r="CU195" s="65"/>
      <c r="CV195" s="65"/>
      <c r="CW195" s="65"/>
      <c r="CX195" s="591"/>
      <c r="CY195" s="591"/>
      <c r="CZ195" s="591"/>
      <c r="DA195" s="591"/>
      <c r="DB195" s="591"/>
      <c r="DC195" s="591"/>
      <c r="DD195" s="591"/>
      <c r="DE195" s="746"/>
      <c r="DF195" s="746"/>
      <c r="DG195" s="746"/>
      <c r="DH195" s="746"/>
      <c r="DI195" s="746"/>
      <c r="DJ195" s="746"/>
      <c r="DK195" s="746"/>
      <c r="DL195" s="746"/>
      <c r="DM195" s="746"/>
      <c r="DN195" s="746"/>
      <c r="DO195" s="746"/>
      <c r="DP195" s="746"/>
    </row>
    <row r="196" spans="1:120">
      <c r="A196" s="665">
        <v>193</v>
      </c>
      <c r="B196" s="820"/>
      <c r="C196" s="665" t="s">
        <v>2480</v>
      </c>
      <c r="D196" s="812">
        <v>7371</v>
      </c>
      <c r="E196" s="788" t="s">
        <v>2385</v>
      </c>
      <c r="F196" s="649" t="s">
        <v>2459</v>
      </c>
      <c r="G196" s="649" t="s">
        <v>2458</v>
      </c>
      <c r="H196" s="649" t="s">
        <v>2481</v>
      </c>
      <c r="I196" s="649" t="s">
        <v>2460</v>
      </c>
      <c r="J196" s="670" t="s">
        <v>2453</v>
      </c>
      <c r="K196" s="670"/>
      <c r="L196" s="670" t="s">
        <v>2470</v>
      </c>
      <c r="M196" s="670"/>
      <c r="N196" s="820"/>
      <c r="O196" s="820">
        <v>101829</v>
      </c>
      <c r="P196" s="789"/>
      <c r="Q196" s="789"/>
      <c r="R196" s="789"/>
      <c r="S196" s="789"/>
      <c r="T196" s="673">
        <v>2000</v>
      </c>
      <c r="U196" s="673">
        <v>50</v>
      </c>
      <c r="V196" s="825">
        <v>1.9</v>
      </c>
      <c r="W196" s="674">
        <v>10.5</v>
      </c>
      <c r="X196" s="673">
        <v>6</v>
      </c>
      <c r="Y196" s="790"/>
      <c r="Z196" s="790">
        <v>29.4</v>
      </c>
      <c r="AA196" s="790"/>
      <c r="AB196" s="790"/>
      <c r="AC196" s="790"/>
      <c r="AD196" s="790"/>
      <c r="AE196" s="790"/>
      <c r="AF196" s="790"/>
      <c r="AG196" s="790"/>
      <c r="AH196" s="790"/>
      <c r="AI196" s="790"/>
      <c r="AJ196" s="790"/>
      <c r="AK196" s="790"/>
      <c r="AL196" s="790"/>
      <c r="AM196" s="790"/>
      <c r="AN196" s="790"/>
      <c r="AO196" s="790"/>
      <c r="AP196" s="675">
        <v>1</v>
      </c>
      <c r="AQ196" s="675" t="s">
        <v>1862</v>
      </c>
      <c r="AR196" s="793"/>
      <c r="AS196" s="676" t="s">
        <v>1863</v>
      </c>
      <c r="AT196" s="794"/>
      <c r="AU196" s="794"/>
      <c r="AV196" s="794"/>
      <c r="AW196" s="41" t="s">
        <v>215</v>
      </c>
      <c r="AX196" s="679" t="s">
        <v>216</v>
      </c>
      <c r="AY196" s="679" t="s">
        <v>217</v>
      </c>
      <c r="AZ196" s="679" t="s">
        <v>218</v>
      </c>
      <c r="BA196" s="86" t="s">
        <v>210</v>
      </c>
      <c r="BB196" s="86" t="s">
        <v>211</v>
      </c>
      <c r="BC196" s="86" t="s">
        <v>212</v>
      </c>
      <c r="BD196" s="86" t="s">
        <v>213</v>
      </c>
      <c r="BE196" s="798" t="s">
        <v>2385</v>
      </c>
      <c r="BF196" s="714" t="s">
        <v>2395</v>
      </c>
      <c r="BG196" s="714" t="s">
        <v>2396</v>
      </c>
      <c r="BH196" s="714" t="s">
        <v>2397</v>
      </c>
      <c r="BI196" s="712"/>
      <c r="BJ196" s="712"/>
      <c r="BK196" s="712"/>
      <c r="BL196" s="712"/>
      <c r="BM196" s="270" t="s">
        <v>215</v>
      </c>
      <c r="BN196" s="89" t="s">
        <v>216</v>
      </c>
      <c r="BO196" s="89" t="s">
        <v>217</v>
      </c>
      <c r="BP196" s="89" t="s">
        <v>218</v>
      </c>
      <c r="BQ196" s="49" t="s">
        <v>219</v>
      </c>
      <c r="BR196" s="49" t="s">
        <v>220</v>
      </c>
      <c r="BS196" s="49" t="s">
        <v>221</v>
      </c>
      <c r="BT196" s="49" t="s">
        <v>222</v>
      </c>
      <c r="BU196" s="270" t="s">
        <v>1939</v>
      </c>
      <c r="BV196" s="65" t="s">
        <v>295</v>
      </c>
      <c r="BW196" s="65" t="s">
        <v>296</v>
      </c>
      <c r="BX196" s="757" t="s">
        <v>297</v>
      </c>
      <c r="BY196" s="49"/>
      <c r="BZ196" s="49"/>
      <c r="CA196" s="49"/>
      <c r="CB196" s="49"/>
      <c r="CC196" s="800" t="s">
        <v>2398</v>
      </c>
      <c r="CD196" s="800" t="s">
        <v>2399</v>
      </c>
      <c r="CE196" s="801" t="s">
        <v>2400</v>
      </c>
      <c r="CF196" s="801" t="s">
        <v>2401</v>
      </c>
      <c r="CG196" s="65"/>
      <c r="CH196" s="65"/>
      <c r="CI196" s="65"/>
      <c r="CJ196" s="65"/>
      <c r="CK196" s="802" t="s">
        <v>2402</v>
      </c>
      <c r="CL196" s="90" t="s">
        <v>1174</v>
      </c>
      <c r="CM196" s="90" t="s">
        <v>1175</v>
      </c>
      <c r="CN196" s="90" t="s">
        <v>1176</v>
      </c>
      <c r="CO196" s="803" t="s">
        <v>2403</v>
      </c>
      <c r="CP196" s="803" t="s">
        <v>2404</v>
      </c>
      <c r="CQ196" s="803" t="s">
        <v>2405</v>
      </c>
      <c r="CR196" s="803" t="s">
        <v>2406</v>
      </c>
      <c r="CS196" s="803" t="s">
        <v>2407</v>
      </c>
      <c r="CT196" s="65"/>
      <c r="CU196" s="65"/>
      <c r="CV196" s="65"/>
      <c r="CW196" s="65"/>
      <c r="CX196" s="591"/>
      <c r="CY196" s="591"/>
      <c r="CZ196" s="591"/>
      <c r="DA196" s="591"/>
      <c r="DB196" s="591"/>
      <c r="DC196" s="591"/>
      <c r="DD196" s="591"/>
      <c r="DE196" s="746"/>
      <c r="DF196" s="746"/>
      <c r="DG196" s="746"/>
      <c r="DH196" s="746"/>
      <c r="DI196" s="746"/>
      <c r="DJ196" s="746"/>
      <c r="DK196" s="746"/>
      <c r="DL196" s="746"/>
      <c r="DM196" s="746"/>
      <c r="DN196" s="746"/>
      <c r="DO196" s="746"/>
      <c r="DP196" s="746"/>
    </row>
    <row r="197" spans="1:120">
      <c r="A197" s="665">
        <v>194</v>
      </c>
      <c r="B197" s="820"/>
      <c r="C197" s="665" t="s">
        <v>2482</v>
      </c>
      <c r="D197" s="812">
        <v>7371</v>
      </c>
      <c r="E197" s="788" t="s">
        <v>2385</v>
      </c>
      <c r="F197" s="649" t="s">
        <v>2459</v>
      </c>
      <c r="G197" s="649" t="s">
        <v>2458</v>
      </c>
      <c r="H197" s="649" t="s">
        <v>2481</v>
      </c>
      <c r="I197" s="649" t="s">
        <v>2460</v>
      </c>
      <c r="J197" s="670" t="s">
        <v>2453</v>
      </c>
      <c r="K197" s="670"/>
      <c r="L197" s="670" t="s">
        <v>2470</v>
      </c>
      <c r="M197" s="670"/>
      <c r="N197" s="820"/>
      <c r="O197" s="820">
        <v>101830</v>
      </c>
      <c r="P197" s="789"/>
      <c r="Q197" s="789"/>
      <c r="R197" s="789"/>
      <c r="S197" s="789"/>
      <c r="T197" s="673">
        <v>2000</v>
      </c>
      <c r="U197" s="673">
        <v>60</v>
      </c>
      <c r="V197" s="825">
        <v>1.9</v>
      </c>
      <c r="W197" s="674">
        <v>10.5</v>
      </c>
      <c r="X197" s="673">
        <v>6</v>
      </c>
      <c r="Y197" s="790"/>
      <c r="Z197" s="790">
        <v>29.4</v>
      </c>
      <c r="AA197" s="790"/>
      <c r="AB197" s="790"/>
      <c r="AC197" s="790"/>
      <c r="AD197" s="790"/>
      <c r="AE197" s="790"/>
      <c r="AF197" s="790"/>
      <c r="AG197" s="790"/>
      <c r="AH197" s="790"/>
      <c r="AI197" s="790"/>
      <c r="AJ197" s="790"/>
      <c r="AK197" s="790"/>
      <c r="AL197" s="790"/>
      <c r="AM197" s="790"/>
      <c r="AN197" s="790"/>
      <c r="AO197" s="790"/>
      <c r="AP197" s="675">
        <v>1</v>
      </c>
      <c r="AQ197" s="675" t="s">
        <v>1862</v>
      </c>
      <c r="AR197" s="793"/>
      <c r="AS197" s="676" t="s">
        <v>1863</v>
      </c>
      <c r="AT197" s="794"/>
      <c r="AU197" s="794"/>
      <c r="AV197" s="794"/>
      <c r="AW197" s="41" t="s">
        <v>215</v>
      </c>
      <c r="AX197" s="679" t="s">
        <v>216</v>
      </c>
      <c r="AY197" s="679" t="s">
        <v>217</v>
      </c>
      <c r="AZ197" s="679" t="s">
        <v>218</v>
      </c>
      <c r="BA197" s="86" t="s">
        <v>210</v>
      </c>
      <c r="BB197" s="86" t="s">
        <v>211</v>
      </c>
      <c r="BC197" s="86" t="s">
        <v>212</v>
      </c>
      <c r="BD197" s="86" t="s">
        <v>213</v>
      </c>
      <c r="BE197" s="798" t="s">
        <v>2385</v>
      </c>
      <c r="BF197" s="714" t="s">
        <v>2395</v>
      </c>
      <c r="BG197" s="714" t="s">
        <v>2396</v>
      </c>
      <c r="BH197" s="714" t="s">
        <v>2397</v>
      </c>
      <c r="BI197" s="712"/>
      <c r="BJ197" s="712"/>
      <c r="BK197" s="712"/>
      <c r="BL197" s="712"/>
      <c r="BM197" s="270" t="s">
        <v>215</v>
      </c>
      <c r="BN197" s="89" t="s">
        <v>216</v>
      </c>
      <c r="BO197" s="89" t="s">
        <v>217</v>
      </c>
      <c r="BP197" s="89" t="s">
        <v>218</v>
      </c>
      <c r="BQ197" s="49" t="s">
        <v>219</v>
      </c>
      <c r="BR197" s="49" t="s">
        <v>220</v>
      </c>
      <c r="BS197" s="49" t="s">
        <v>221</v>
      </c>
      <c r="BT197" s="49" t="s">
        <v>222</v>
      </c>
      <c r="BU197" s="270" t="s">
        <v>1939</v>
      </c>
      <c r="BV197" s="65" t="s">
        <v>295</v>
      </c>
      <c r="BW197" s="65" t="s">
        <v>296</v>
      </c>
      <c r="BX197" s="757" t="s">
        <v>297</v>
      </c>
      <c r="BY197" s="49"/>
      <c r="BZ197" s="49"/>
      <c r="CA197" s="49"/>
      <c r="CB197" s="49"/>
      <c r="CC197" s="800" t="s">
        <v>2398</v>
      </c>
      <c r="CD197" s="800" t="s">
        <v>2399</v>
      </c>
      <c r="CE197" s="801" t="s">
        <v>2400</v>
      </c>
      <c r="CF197" s="801" t="s">
        <v>2401</v>
      </c>
      <c r="CG197" s="65"/>
      <c r="CH197" s="65"/>
      <c r="CI197" s="65"/>
      <c r="CJ197" s="65"/>
      <c r="CK197" s="802" t="s">
        <v>2402</v>
      </c>
      <c r="CL197" s="90" t="s">
        <v>1174</v>
      </c>
      <c r="CM197" s="90" t="s">
        <v>1175</v>
      </c>
      <c r="CN197" s="90" t="s">
        <v>1176</v>
      </c>
      <c r="CO197" s="803" t="s">
        <v>2403</v>
      </c>
      <c r="CP197" s="803" t="s">
        <v>2404</v>
      </c>
      <c r="CQ197" s="803" t="s">
        <v>2405</v>
      </c>
      <c r="CR197" s="803" t="s">
        <v>2406</v>
      </c>
      <c r="CS197" s="803" t="s">
        <v>2407</v>
      </c>
      <c r="CT197" s="65"/>
      <c r="CU197" s="65"/>
      <c r="CV197" s="65"/>
      <c r="CW197" s="65"/>
      <c r="CX197" s="591"/>
      <c r="CY197" s="591"/>
      <c r="CZ197" s="591"/>
      <c r="DA197" s="591"/>
      <c r="DB197" s="591"/>
      <c r="DC197" s="591"/>
      <c r="DD197" s="591"/>
      <c r="DE197" s="746"/>
      <c r="DF197" s="746"/>
      <c r="DG197" s="746"/>
      <c r="DH197" s="746"/>
      <c r="DI197" s="746"/>
      <c r="DJ197" s="746"/>
      <c r="DK197" s="746"/>
      <c r="DL197" s="746"/>
      <c r="DM197" s="746"/>
      <c r="DN197" s="746"/>
      <c r="DO197" s="746"/>
      <c r="DP197" s="746"/>
    </row>
    <row r="198" spans="1:120">
      <c r="A198" s="665">
        <v>195</v>
      </c>
      <c r="B198" s="820"/>
      <c r="C198" s="665"/>
      <c r="D198" s="812"/>
      <c r="E198" s="788"/>
      <c r="F198" s="649"/>
      <c r="G198" s="649"/>
      <c r="H198" s="649"/>
      <c r="I198" s="649"/>
      <c r="J198" s="670"/>
      <c r="K198" s="670"/>
      <c r="L198" s="670"/>
      <c r="M198" s="670"/>
      <c r="N198" s="820"/>
      <c r="O198" s="820"/>
      <c r="P198" s="789"/>
      <c r="Q198" s="789"/>
      <c r="R198" s="789"/>
      <c r="S198" s="789"/>
      <c r="T198" s="673"/>
      <c r="U198" s="673"/>
      <c r="V198" s="825"/>
      <c r="W198" s="674"/>
      <c r="X198" s="673"/>
      <c r="Y198" s="790"/>
      <c r="Z198" s="790"/>
      <c r="AA198" s="790"/>
      <c r="AB198" s="790"/>
      <c r="AC198" s="790"/>
      <c r="AD198" s="790"/>
      <c r="AE198" s="790"/>
      <c r="AF198" s="790"/>
      <c r="AG198" s="790"/>
      <c r="AH198" s="790"/>
      <c r="AI198" s="790"/>
      <c r="AJ198" s="790"/>
      <c r="AK198" s="790"/>
      <c r="AL198" s="790"/>
      <c r="AM198" s="790"/>
      <c r="AN198" s="790"/>
      <c r="AO198" s="790"/>
      <c r="AP198" s="675"/>
      <c r="AQ198" s="675"/>
      <c r="AR198" s="793"/>
      <c r="AS198" s="676"/>
      <c r="AT198" s="794"/>
      <c r="AU198" s="794"/>
      <c r="AV198" s="794"/>
      <c r="AW198" s="809"/>
      <c r="AX198" s="679"/>
      <c r="AY198" s="679"/>
      <c r="AZ198" s="679"/>
      <c r="BA198" s="713"/>
      <c r="BB198" s="713"/>
      <c r="BC198" s="713"/>
      <c r="BD198" s="713"/>
      <c r="BE198" s="798"/>
      <c r="BF198" s="714"/>
      <c r="BG198" s="714"/>
      <c r="BH198" s="714"/>
      <c r="BI198" s="712"/>
      <c r="BJ198" s="712"/>
      <c r="BK198" s="712"/>
      <c r="BL198" s="712"/>
      <c r="BM198" s="819"/>
      <c r="BN198" s="819"/>
      <c r="BO198" s="819"/>
      <c r="BP198" s="819"/>
      <c r="BQ198" s="819"/>
      <c r="BR198" s="819"/>
      <c r="BS198" s="819"/>
      <c r="BT198" s="819"/>
      <c r="BU198" s="49"/>
      <c r="BV198" s="49"/>
      <c r="BW198" s="49"/>
      <c r="BX198" s="49"/>
      <c r="BY198" s="49"/>
      <c r="BZ198" s="49"/>
      <c r="CA198" s="49"/>
      <c r="CB198" s="49"/>
      <c r="CC198" s="800"/>
      <c r="CD198" s="800"/>
      <c r="CE198" s="801"/>
      <c r="CF198" s="801"/>
      <c r="CG198" s="65"/>
      <c r="CH198" s="65"/>
      <c r="CI198" s="65"/>
      <c r="CJ198" s="65"/>
      <c r="CK198" s="802"/>
      <c r="CL198" s="90"/>
      <c r="CM198" s="90"/>
      <c r="CN198" s="90"/>
      <c r="CO198" s="803"/>
      <c r="CP198" s="803"/>
      <c r="CQ198" s="803"/>
      <c r="CR198" s="803"/>
      <c r="CS198" s="803"/>
      <c r="CT198" s="65"/>
      <c r="CU198" s="65"/>
      <c r="CV198" s="65"/>
      <c r="CW198" s="65"/>
      <c r="CX198" s="591"/>
      <c r="CY198" s="591"/>
      <c r="CZ198" s="591"/>
      <c r="DA198" s="591"/>
      <c r="DB198" s="591"/>
      <c r="DC198" s="591"/>
      <c r="DD198" s="591"/>
      <c r="DE198" s="746"/>
      <c r="DF198" s="746"/>
      <c r="DG198" s="746"/>
      <c r="DH198" s="746"/>
      <c r="DI198" s="746"/>
      <c r="DJ198" s="746"/>
      <c r="DK198" s="746"/>
      <c r="DL198" s="746"/>
      <c r="DM198" s="746"/>
      <c r="DN198" s="746"/>
      <c r="DO198" s="746"/>
      <c r="DP198" s="746"/>
    </row>
    <row r="199" spans="1:120">
      <c r="A199" s="665">
        <v>196</v>
      </c>
      <c r="B199" s="820"/>
      <c r="C199" s="665" t="s">
        <v>2483</v>
      </c>
      <c r="D199" s="812">
        <v>7373</v>
      </c>
      <c r="E199" s="788" t="s">
        <v>2385</v>
      </c>
      <c r="F199" s="649" t="s">
        <v>2441</v>
      </c>
      <c r="G199" s="649" t="s">
        <v>2440</v>
      </c>
      <c r="H199" s="649" t="s">
        <v>2443</v>
      </c>
      <c r="I199" s="649" t="s">
        <v>2442</v>
      </c>
      <c r="J199" s="670" t="s">
        <v>2453</v>
      </c>
      <c r="K199" s="670"/>
      <c r="L199" s="670" t="s">
        <v>2470</v>
      </c>
      <c r="M199" s="670"/>
      <c r="N199" s="820"/>
      <c r="O199" s="820">
        <v>101831</v>
      </c>
      <c r="P199" s="789"/>
      <c r="Q199" s="789"/>
      <c r="R199" s="789"/>
      <c r="S199" s="789"/>
      <c r="T199" s="673">
        <v>2000</v>
      </c>
      <c r="U199" s="673">
        <v>40</v>
      </c>
      <c r="V199" s="673">
        <v>2</v>
      </c>
      <c r="W199" s="674">
        <v>10.5</v>
      </c>
      <c r="X199" s="673">
        <v>6</v>
      </c>
      <c r="Y199" s="790"/>
      <c r="Z199" s="790">
        <v>29.4</v>
      </c>
      <c r="AA199" s="790"/>
      <c r="AB199" s="790"/>
      <c r="AC199" s="790"/>
      <c r="AD199" s="790"/>
      <c r="AE199" s="790"/>
      <c r="AF199" s="790"/>
      <c r="AG199" s="790"/>
      <c r="AH199" s="790"/>
      <c r="AI199" s="790"/>
      <c r="AJ199" s="790"/>
      <c r="AK199" s="790"/>
      <c r="AL199" s="790"/>
      <c r="AM199" s="790"/>
      <c r="AN199" s="790"/>
      <c r="AO199" s="790"/>
      <c r="AP199" s="675">
        <v>1</v>
      </c>
      <c r="AQ199" s="675" t="s">
        <v>1862</v>
      </c>
      <c r="AR199" s="793"/>
      <c r="AS199" s="676" t="s">
        <v>1863</v>
      </c>
      <c r="AT199" s="794"/>
      <c r="AU199" s="794"/>
      <c r="AV199" s="794"/>
      <c r="AW199" s="41" t="s">
        <v>215</v>
      </c>
      <c r="AX199" s="679" t="s">
        <v>216</v>
      </c>
      <c r="AY199" s="679" t="s">
        <v>217</v>
      </c>
      <c r="AZ199" s="679" t="s">
        <v>218</v>
      </c>
      <c r="BA199" s="86" t="s">
        <v>210</v>
      </c>
      <c r="BB199" s="86" t="s">
        <v>211</v>
      </c>
      <c r="BC199" s="86" t="s">
        <v>212</v>
      </c>
      <c r="BD199" s="86" t="s">
        <v>213</v>
      </c>
      <c r="BE199" s="798" t="s">
        <v>2385</v>
      </c>
      <c r="BF199" s="714" t="s">
        <v>2395</v>
      </c>
      <c r="BG199" s="714" t="s">
        <v>2396</v>
      </c>
      <c r="BH199" s="714" t="s">
        <v>2397</v>
      </c>
      <c r="BI199" s="712"/>
      <c r="BJ199" s="712"/>
      <c r="BK199" s="712"/>
      <c r="BL199" s="712"/>
      <c r="BM199" s="89" t="s">
        <v>1939</v>
      </c>
      <c r="BN199" s="65" t="s">
        <v>295</v>
      </c>
      <c r="BO199" s="65" t="s">
        <v>296</v>
      </c>
      <c r="BP199" s="757" t="s">
        <v>297</v>
      </c>
      <c r="BQ199" s="270" t="s">
        <v>298</v>
      </c>
      <c r="BR199" s="270" t="s">
        <v>299</v>
      </c>
      <c r="BS199" s="270" t="s">
        <v>300</v>
      </c>
      <c r="BT199" s="270" t="s">
        <v>301</v>
      </c>
      <c r="BU199" s="270" t="s">
        <v>1939</v>
      </c>
      <c r="BV199" s="65" t="s">
        <v>295</v>
      </c>
      <c r="BW199" s="65" t="s">
        <v>296</v>
      </c>
      <c r="BX199" s="757" t="s">
        <v>297</v>
      </c>
      <c r="BY199" s="49"/>
      <c r="BZ199" s="49"/>
      <c r="CA199" s="49"/>
      <c r="CB199" s="49"/>
      <c r="CC199" s="800" t="s">
        <v>2398</v>
      </c>
      <c r="CD199" s="800" t="s">
        <v>2399</v>
      </c>
      <c r="CE199" s="801" t="s">
        <v>2400</v>
      </c>
      <c r="CF199" s="801" t="s">
        <v>2401</v>
      </c>
      <c r="CG199" s="65"/>
      <c r="CH199" s="65"/>
      <c r="CI199" s="65"/>
      <c r="CJ199" s="65"/>
      <c r="CK199" s="802" t="s">
        <v>2402</v>
      </c>
      <c r="CL199" s="90" t="s">
        <v>1174</v>
      </c>
      <c r="CM199" s="90" t="s">
        <v>1175</v>
      </c>
      <c r="CN199" s="90" t="s">
        <v>1176</v>
      </c>
      <c r="CO199" s="803" t="s">
        <v>2403</v>
      </c>
      <c r="CP199" s="803" t="s">
        <v>2404</v>
      </c>
      <c r="CQ199" s="803" t="s">
        <v>2405</v>
      </c>
      <c r="CR199" s="803" t="s">
        <v>2406</v>
      </c>
      <c r="CS199" s="803" t="s">
        <v>2407</v>
      </c>
      <c r="CT199" s="65"/>
      <c r="CU199" s="65"/>
      <c r="CV199" s="65"/>
      <c r="CW199" s="65"/>
      <c r="CX199" s="591"/>
      <c r="CY199" s="591"/>
      <c r="CZ199" s="591"/>
      <c r="DA199" s="591"/>
      <c r="DB199" s="591"/>
      <c r="DC199" s="591"/>
      <c r="DD199" s="591"/>
      <c r="DE199" s="746"/>
      <c r="DF199" s="746"/>
      <c r="DG199" s="746"/>
      <c r="DH199" s="746"/>
      <c r="DI199" s="746"/>
      <c r="DJ199" s="746"/>
      <c r="DK199" s="746"/>
      <c r="DL199" s="746"/>
      <c r="DM199" s="746"/>
      <c r="DN199" s="746"/>
      <c r="DO199" s="746"/>
      <c r="DP199" s="746"/>
    </row>
    <row r="200" spans="1:120">
      <c r="A200" s="665">
        <v>197</v>
      </c>
      <c r="B200" s="820"/>
      <c r="C200" s="665" t="s">
        <v>2484</v>
      </c>
      <c r="D200" s="812">
        <v>7373</v>
      </c>
      <c r="E200" s="788" t="s">
        <v>2385</v>
      </c>
      <c r="F200" s="649" t="s">
        <v>2441</v>
      </c>
      <c r="G200" s="649" t="s">
        <v>2440</v>
      </c>
      <c r="H200" s="649" t="s">
        <v>2443</v>
      </c>
      <c r="I200" s="649" t="s">
        <v>2442</v>
      </c>
      <c r="J200" s="670" t="s">
        <v>2453</v>
      </c>
      <c r="K200" s="670"/>
      <c r="L200" s="670" t="s">
        <v>2470</v>
      </c>
      <c r="M200" s="670"/>
      <c r="N200" s="820"/>
      <c r="O200" s="820">
        <v>101832</v>
      </c>
      <c r="P200" s="789"/>
      <c r="Q200" s="789"/>
      <c r="R200" s="789"/>
      <c r="S200" s="789"/>
      <c r="T200" s="673">
        <v>2000</v>
      </c>
      <c r="U200" s="673">
        <v>50</v>
      </c>
      <c r="V200" s="673">
        <v>2</v>
      </c>
      <c r="W200" s="674">
        <v>10.5</v>
      </c>
      <c r="X200" s="673">
        <v>6</v>
      </c>
      <c r="Y200" s="790"/>
      <c r="Z200" s="790">
        <v>29.4</v>
      </c>
      <c r="AA200" s="790"/>
      <c r="AB200" s="790"/>
      <c r="AC200" s="790"/>
      <c r="AD200" s="790"/>
      <c r="AE200" s="790"/>
      <c r="AF200" s="790"/>
      <c r="AG200" s="790"/>
      <c r="AH200" s="790"/>
      <c r="AI200" s="790"/>
      <c r="AJ200" s="790"/>
      <c r="AK200" s="790"/>
      <c r="AL200" s="790"/>
      <c r="AM200" s="790"/>
      <c r="AN200" s="790"/>
      <c r="AO200" s="790"/>
      <c r="AP200" s="675">
        <v>1</v>
      </c>
      <c r="AQ200" s="675" t="s">
        <v>1862</v>
      </c>
      <c r="AR200" s="793"/>
      <c r="AS200" s="676" t="s">
        <v>1863</v>
      </c>
      <c r="AT200" s="794"/>
      <c r="AU200" s="794"/>
      <c r="AV200" s="794"/>
      <c r="AW200" s="41" t="s">
        <v>215</v>
      </c>
      <c r="AX200" s="679" t="s">
        <v>216</v>
      </c>
      <c r="AY200" s="679" t="s">
        <v>217</v>
      </c>
      <c r="AZ200" s="679" t="s">
        <v>218</v>
      </c>
      <c r="BA200" s="86" t="s">
        <v>210</v>
      </c>
      <c r="BB200" s="86" t="s">
        <v>211</v>
      </c>
      <c r="BC200" s="86" t="s">
        <v>212</v>
      </c>
      <c r="BD200" s="86" t="s">
        <v>213</v>
      </c>
      <c r="BE200" s="798" t="s">
        <v>2385</v>
      </c>
      <c r="BF200" s="714" t="s">
        <v>2395</v>
      </c>
      <c r="BG200" s="714" t="s">
        <v>2396</v>
      </c>
      <c r="BH200" s="714" t="s">
        <v>2397</v>
      </c>
      <c r="BI200" s="712"/>
      <c r="BJ200" s="712"/>
      <c r="BK200" s="712"/>
      <c r="BL200" s="712"/>
      <c r="BM200" s="89" t="s">
        <v>1939</v>
      </c>
      <c r="BN200" s="65" t="s">
        <v>295</v>
      </c>
      <c r="BO200" s="65" t="s">
        <v>296</v>
      </c>
      <c r="BP200" s="757" t="s">
        <v>297</v>
      </c>
      <c r="BQ200" s="270" t="s">
        <v>298</v>
      </c>
      <c r="BR200" s="270" t="s">
        <v>299</v>
      </c>
      <c r="BS200" s="270" t="s">
        <v>300</v>
      </c>
      <c r="BT200" s="270" t="s">
        <v>301</v>
      </c>
      <c r="BU200" s="270" t="s">
        <v>1939</v>
      </c>
      <c r="BV200" s="65" t="s">
        <v>295</v>
      </c>
      <c r="BW200" s="65" t="s">
        <v>296</v>
      </c>
      <c r="BX200" s="757" t="s">
        <v>297</v>
      </c>
      <c r="BY200" s="49"/>
      <c r="BZ200" s="49"/>
      <c r="CA200" s="49"/>
      <c r="CB200" s="49"/>
      <c r="CC200" s="800" t="s">
        <v>2398</v>
      </c>
      <c r="CD200" s="800" t="s">
        <v>2399</v>
      </c>
      <c r="CE200" s="801" t="s">
        <v>2400</v>
      </c>
      <c r="CF200" s="801" t="s">
        <v>2401</v>
      </c>
      <c r="CG200" s="65"/>
      <c r="CH200" s="65"/>
      <c r="CI200" s="65"/>
      <c r="CJ200" s="65"/>
      <c r="CK200" s="802" t="s">
        <v>2402</v>
      </c>
      <c r="CL200" s="90" t="s">
        <v>1174</v>
      </c>
      <c r="CM200" s="90" t="s">
        <v>1175</v>
      </c>
      <c r="CN200" s="90" t="s">
        <v>1176</v>
      </c>
      <c r="CO200" s="803" t="s">
        <v>2403</v>
      </c>
      <c r="CP200" s="803" t="s">
        <v>2404</v>
      </c>
      <c r="CQ200" s="803" t="s">
        <v>2405</v>
      </c>
      <c r="CR200" s="803" t="s">
        <v>2406</v>
      </c>
      <c r="CS200" s="803" t="s">
        <v>2407</v>
      </c>
      <c r="CT200" s="65"/>
      <c r="CU200" s="65"/>
      <c r="CV200" s="65"/>
      <c r="CW200" s="65"/>
      <c r="CX200" s="591"/>
      <c r="CY200" s="591"/>
      <c r="CZ200" s="591"/>
      <c r="DA200" s="591"/>
      <c r="DB200" s="591"/>
      <c r="DC200" s="591"/>
      <c r="DD200" s="591"/>
      <c r="DE200" s="746"/>
      <c r="DF200" s="746"/>
      <c r="DG200" s="746"/>
      <c r="DH200" s="746"/>
      <c r="DI200" s="746"/>
      <c r="DJ200" s="746"/>
      <c r="DK200" s="746"/>
      <c r="DL200" s="746"/>
      <c r="DM200" s="746"/>
      <c r="DN200" s="746"/>
      <c r="DO200" s="746"/>
      <c r="DP200" s="746"/>
    </row>
    <row r="201" spans="1:120">
      <c r="A201" s="665">
        <v>198</v>
      </c>
      <c r="B201" s="820"/>
      <c r="C201" s="665" t="s">
        <v>2485</v>
      </c>
      <c r="D201" s="812">
        <v>7373</v>
      </c>
      <c r="E201" s="788" t="s">
        <v>2385</v>
      </c>
      <c r="F201" s="649" t="s">
        <v>2441</v>
      </c>
      <c r="G201" s="649" t="s">
        <v>2440</v>
      </c>
      <c r="H201" s="649" t="s">
        <v>2443</v>
      </c>
      <c r="I201" s="649" t="s">
        <v>2442</v>
      </c>
      <c r="J201" s="670" t="s">
        <v>2453</v>
      </c>
      <c r="K201" s="670"/>
      <c r="L201" s="670" t="s">
        <v>2470</v>
      </c>
      <c r="M201" s="670"/>
      <c r="N201" s="820"/>
      <c r="O201" s="820">
        <v>101833</v>
      </c>
      <c r="P201" s="789"/>
      <c r="Q201" s="789"/>
      <c r="R201" s="789"/>
      <c r="S201" s="789"/>
      <c r="T201" s="673">
        <v>2000</v>
      </c>
      <c r="U201" s="673">
        <v>60</v>
      </c>
      <c r="V201" s="673">
        <v>2</v>
      </c>
      <c r="W201" s="674">
        <v>10.5</v>
      </c>
      <c r="X201" s="673">
        <v>6</v>
      </c>
      <c r="Y201" s="790"/>
      <c r="Z201" s="790">
        <v>29.4</v>
      </c>
      <c r="AA201" s="790"/>
      <c r="AB201" s="790"/>
      <c r="AC201" s="790"/>
      <c r="AD201" s="790"/>
      <c r="AE201" s="790"/>
      <c r="AF201" s="790"/>
      <c r="AG201" s="790"/>
      <c r="AH201" s="790"/>
      <c r="AI201" s="790"/>
      <c r="AJ201" s="790"/>
      <c r="AK201" s="790"/>
      <c r="AL201" s="790"/>
      <c r="AM201" s="790"/>
      <c r="AN201" s="790"/>
      <c r="AO201" s="790"/>
      <c r="AP201" s="675">
        <v>1</v>
      </c>
      <c r="AQ201" s="675" t="s">
        <v>1862</v>
      </c>
      <c r="AR201" s="793"/>
      <c r="AS201" s="676" t="s">
        <v>1863</v>
      </c>
      <c r="AT201" s="794"/>
      <c r="AU201" s="794"/>
      <c r="AV201" s="794"/>
      <c r="AW201" s="41" t="s">
        <v>215</v>
      </c>
      <c r="AX201" s="679" t="s">
        <v>216</v>
      </c>
      <c r="AY201" s="679" t="s">
        <v>217</v>
      </c>
      <c r="AZ201" s="679" t="s">
        <v>218</v>
      </c>
      <c r="BA201" s="86" t="s">
        <v>210</v>
      </c>
      <c r="BB201" s="86" t="s">
        <v>211</v>
      </c>
      <c r="BC201" s="86" t="s">
        <v>212</v>
      </c>
      <c r="BD201" s="86" t="s">
        <v>213</v>
      </c>
      <c r="BE201" s="798" t="s">
        <v>2385</v>
      </c>
      <c r="BF201" s="714" t="s">
        <v>2395</v>
      </c>
      <c r="BG201" s="714" t="s">
        <v>2396</v>
      </c>
      <c r="BH201" s="714" t="s">
        <v>2397</v>
      </c>
      <c r="BI201" s="712"/>
      <c r="BJ201" s="712"/>
      <c r="BK201" s="712"/>
      <c r="BL201" s="712"/>
      <c r="BM201" s="89" t="s">
        <v>1939</v>
      </c>
      <c r="BN201" s="65" t="s">
        <v>295</v>
      </c>
      <c r="BO201" s="65" t="s">
        <v>296</v>
      </c>
      <c r="BP201" s="757" t="s">
        <v>297</v>
      </c>
      <c r="BQ201" s="270" t="s">
        <v>298</v>
      </c>
      <c r="BR201" s="270" t="s">
        <v>299</v>
      </c>
      <c r="BS201" s="270" t="s">
        <v>300</v>
      </c>
      <c r="BT201" s="270" t="s">
        <v>301</v>
      </c>
      <c r="BU201" s="270" t="s">
        <v>1939</v>
      </c>
      <c r="BV201" s="65" t="s">
        <v>295</v>
      </c>
      <c r="BW201" s="65" t="s">
        <v>296</v>
      </c>
      <c r="BX201" s="757" t="s">
        <v>297</v>
      </c>
      <c r="BY201" s="49"/>
      <c r="BZ201" s="49"/>
      <c r="CA201" s="49"/>
      <c r="CB201" s="49"/>
      <c r="CC201" s="800" t="s">
        <v>2398</v>
      </c>
      <c r="CD201" s="800" t="s">
        <v>2399</v>
      </c>
      <c r="CE201" s="801" t="s">
        <v>2400</v>
      </c>
      <c r="CF201" s="801" t="s">
        <v>2401</v>
      </c>
      <c r="CG201" s="65"/>
      <c r="CH201" s="65"/>
      <c r="CI201" s="65"/>
      <c r="CJ201" s="65"/>
      <c r="CK201" s="802" t="s">
        <v>2402</v>
      </c>
      <c r="CL201" s="90" t="s">
        <v>1174</v>
      </c>
      <c r="CM201" s="90" t="s">
        <v>1175</v>
      </c>
      <c r="CN201" s="90" t="s">
        <v>1176</v>
      </c>
      <c r="CO201" s="803" t="s">
        <v>2403</v>
      </c>
      <c r="CP201" s="803" t="s">
        <v>2404</v>
      </c>
      <c r="CQ201" s="803" t="s">
        <v>2405</v>
      </c>
      <c r="CR201" s="803" t="s">
        <v>2406</v>
      </c>
      <c r="CS201" s="803" t="s">
        <v>2407</v>
      </c>
      <c r="CT201" s="65"/>
      <c r="CU201" s="65"/>
      <c r="CV201" s="65"/>
      <c r="CW201" s="65"/>
      <c r="CX201" s="591"/>
      <c r="CY201" s="591"/>
      <c r="CZ201" s="591"/>
      <c r="DA201" s="591"/>
      <c r="DB201" s="591"/>
      <c r="DC201" s="591"/>
      <c r="DD201" s="591"/>
      <c r="DE201" s="746"/>
      <c r="DF201" s="746"/>
      <c r="DG201" s="746"/>
      <c r="DH201" s="746"/>
      <c r="DI201" s="746"/>
      <c r="DJ201" s="746"/>
      <c r="DK201" s="746"/>
      <c r="DL201" s="746"/>
      <c r="DM201" s="746"/>
      <c r="DN201" s="746"/>
      <c r="DO201" s="746"/>
      <c r="DP201" s="746"/>
    </row>
    <row r="202" spans="1:120">
      <c r="A202" s="665">
        <v>199</v>
      </c>
      <c r="B202" s="820"/>
      <c r="C202" s="649"/>
      <c r="D202" s="649"/>
      <c r="E202" s="788"/>
      <c r="F202" s="649"/>
      <c r="G202" s="649"/>
      <c r="H202" s="649"/>
      <c r="I202" s="649"/>
      <c r="J202" s="670"/>
      <c r="K202" s="670"/>
      <c r="L202" s="670"/>
      <c r="M202" s="670"/>
      <c r="N202" s="820"/>
      <c r="O202" s="820"/>
      <c r="P202" s="789"/>
      <c r="Q202" s="789"/>
      <c r="R202" s="789"/>
      <c r="S202" s="789"/>
      <c r="T202" s="654"/>
      <c r="U202" s="654"/>
      <c r="V202" s="654"/>
      <c r="W202" s="654"/>
      <c r="X202" s="654"/>
      <c r="Y202" s="790"/>
      <c r="Z202" s="790"/>
      <c r="AA202" s="790"/>
      <c r="AB202" s="790"/>
      <c r="AC202" s="790"/>
      <c r="AD202" s="790"/>
      <c r="AE202" s="790"/>
      <c r="AF202" s="790"/>
      <c r="AG202" s="790"/>
      <c r="AH202" s="790"/>
      <c r="AI202" s="790"/>
      <c r="AJ202" s="790"/>
      <c r="AK202" s="790"/>
      <c r="AL202" s="790"/>
      <c r="AM202" s="790"/>
      <c r="AN202" s="790"/>
      <c r="AO202" s="790"/>
      <c r="AP202" s="65"/>
      <c r="AQ202" s="675"/>
      <c r="AR202" s="793"/>
      <c r="AS202" s="676"/>
      <c r="AT202" s="794"/>
      <c r="AU202" s="794"/>
      <c r="AV202" s="794"/>
      <c r="AW202" s="809"/>
      <c r="AX202" s="679"/>
      <c r="AY202" s="679"/>
      <c r="AZ202" s="679"/>
      <c r="BA202" s="713"/>
      <c r="BB202" s="713"/>
      <c r="BC202" s="713"/>
      <c r="BD202" s="713"/>
      <c r="BE202" s="798"/>
      <c r="BF202" s="714"/>
      <c r="BG202" s="714"/>
      <c r="BH202" s="714"/>
      <c r="BI202" s="712"/>
      <c r="BJ202" s="712"/>
      <c r="BK202" s="712"/>
      <c r="BL202" s="712"/>
      <c r="BM202" s="819"/>
      <c r="BN202" s="819"/>
      <c r="BO202" s="819"/>
      <c r="BP202" s="819"/>
      <c r="BQ202" s="819"/>
      <c r="BR202" s="819"/>
      <c r="BS202" s="819"/>
      <c r="BT202" s="819"/>
      <c r="BU202" s="49"/>
      <c r="BV202" s="49"/>
      <c r="BW202" s="49"/>
      <c r="BX202" s="49"/>
      <c r="BY202" s="49"/>
      <c r="BZ202" s="49"/>
      <c r="CA202" s="49"/>
      <c r="CB202" s="49"/>
      <c r="CC202" s="826"/>
      <c r="CD202" s="826"/>
      <c r="CE202" s="826"/>
      <c r="CF202" s="826"/>
      <c r="CG202" s="65"/>
      <c r="CH202" s="65"/>
      <c r="CI202" s="65"/>
      <c r="CJ202" s="65"/>
      <c r="CK202" s="802"/>
      <c r="CL202" s="717"/>
      <c r="CM202" s="717"/>
      <c r="CN202" s="717"/>
      <c r="CO202" s="803"/>
      <c r="CP202" s="803"/>
      <c r="CQ202" s="803"/>
      <c r="CR202" s="803"/>
      <c r="CS202" s="803"/>
      <c r="CT202" s="65"/>
      <c r="CU202" s="65"/>
      <c r="CV202" s="65"/>
      <c r="CW202" s="65"/>
      <c r="CX202" s="591"/>
      <c r="CY202" s="591"/>
      <c r="CZ202" s="591"/>
      <c r="DA202" s="591"/>
      <c r="DB202" s="591"/>
      <c r="DC202" s="591"/>
      <c r="DD202" s="591"/>
      <c r="DE202" s="746"/>
      <c r="DF202" s="746"/>
      <c r="DG202" s="746"/>
      <c r="DH202" s="746"/>
      <c r="DI202" s="746"/>
      <c r="DJ202" s="746"/>
      <c r="DK202" s="746"/>
      <c r="DL202" s="746"/>
      <c r="DM202" s="746"/>
      <c r="DN202" s="746"/>
      <c r="DO202" s="746"/>
      <c r="DP202" s="746"/>
    </row>
    <row r="203" spans="1:120">
      <c r="A203" s="665">
        <v>200</v>
      </c>
      <c r="B203" s="820"/>
      <c r="C203" s="649"/>
      <c r="D203" s="649"/>
      <c r="E203" s="788"/>
      <c r="F203" s="649"/>
      <c r="G203" s="649"/>
      <c r="H203" s="649"/>
      <c r="I203" s="649"/>
      <c r="J203" s="670"/>
      <c r="K203" s="670"/>
      <c r="L203" s="670"/>
      <c r="M203" s="670"/>
      <c r="N203" s="820"/>
      <c r="O203" s="820"/>
      <c r="P203" s="789"/>
      <c r="Q203" s="789"/>
      <c r="R203" s="789"/>
      <c r="S203" s="789"/>
      <c r="T203" s="654"/>
      <c r="U203" s="654"/>
      <c r="V203" s="654"/>
      <c r="W203" s="654"/>
      <c r="X203" s="654"/>
      <c r="Y203" s="790"/>
      <c r="Z203" s="790"/>
      <c r="AA203" s="790"/>
      <c r="AB203" s="790"/>
      <c r="AC203" s="790"/>
      <c r="AD203" s="790"/>
      <c r="AE203" s="790"/>
      <c r="AF203" s="790"/>
      <c r="AG203" s="790"/>
      <c r="AH203" s="790"/>
      <c r="AI203" s="790"/>
      <c r="AJ203" s="790"/>
      <c r="AK203" s="790"/>
      <c r="AL203" s="790"/>
      <c r="AM203" s="790"/>
      <c r="AN203" s="790"/>
      <c r="AO203" s="790"/>
      <c r="AP203" s="65"/>
      <c r="AQ203" s="675"/>
      <c r="AR203" s="793"/>
      <c r="AS203" s="676"/>
      <c r="AT203" s="794"/>
      <c r="AU203" s="794"/>
      <c r="AV203" s="794"/>
      <c r="AW203" s="41"/>
      <c r="AX203" s="679"/>
      <c r="AY203" s="679"/>
      <c r="AZ203" s="679"/>
      <c r="BA203" s="86"/>
      <c r="BB203" s="86"/>
      <c r="BC203" s="86"/>
      <c r="BD203" s="86"/>
      <c r="BE203" s="798"/>
      <c r="BF203" s="714"/>
      <c r="BG203" s="714"/>
      <c r="BH203" s="714"/>
      <c r="BI203" s="712"/>
      <c r="BJ203" s="712"/>
      <c r="BK203" s="712"/>
      <c r="BL203" s="712"/>
      <c r="BM203" s="89"/>
      <c r="BN203" s="65"/>
      <c r="BO203" s="65"/>
      <c r="BP203" s="757"/>
      <c r="BQ203" s="270"/>
      <c r="BR203" s="270"/>
      <c r="BS203" s="270"/>
      <c r="BT203" s="270"/>
      <c r="BU203" s="270"/>
      <c r="BV203" s="65"/>
      <c r="BW203" s="65"/>
      <c r="BX203" s="757"/>
      <c r="BY203" s="49"/>
      <c r="BZ203" s="49"/>
      <c r="CA203" s="49"/>
      <c r="CB203" s="49"/>
      <c r="CC203" s="827"/>
      <c r="CD203" s="827"/>
      <c r="CE203" s="827"/>
      <c r="CF203" s="827"/>
      <c r="CG203" s="65"/>
      <c r="CH203" s="65"/>
      <c r="CI203" s="65"/>
      <c r="CJ203" s="65"/>
      <c r="CK203" s="162"/>
      <c r="CL203" s="162"/>
      <c r="CM203" s="162"/>
      <c r="CN203" s="162"/>
      <c r="CO203" s="803"/>
      <c r="CP203" s="803"/>
      <c r="CQ203" s="803"/>
      <c r="CR203" s="803"/>
      <c r="CS203" s="803"/>
      <c r="CT203" s="65"/>
      <c r="CU203" s="65"/>
      <c r="CV203" s="65"/>
      <c r="CW203" s="65"/>
      <c r="CX203" s="591"/>
      <c r="CY203" s="591"/>
      <c r="CZ203" s="591"/>
      <c r="DA203" s="591"/>
      <c r="DB203" s="591"/>
      <c r="DC203" s="591"/>
      <c r="DD203" s="591"/>
      <c r="DE203" s="746"/>
      <c r="DF203" s="746"/>
      <c r="DG203" s="746"/>
      <c r="DH203" s="746"/>
      <c r="DI203" s="746"/>
      <c r="DJ203" s="746"/>
      <c r="DK203" s="746"/>
      <c r="DL203" s="746"/>
      <c r="DM203" s="746"/>
      <c r="DN203" s="746"/>
      <c r="DO203" s="746"/>
      <c r="DP203" s="746"/>
    </row>
    <row r="204" spans="1:120">
      <c r="A204" s="591"/>
      <c r="B204" s="591"/>
      <c r="D204" s="591"/>
      <c r="E204" s="591"/>
      <c r="F204" s="591"/>
      <c r="G204" s="591"/>
      <c r="H204" s="591"/>
      <c r="I204" s="591"/>
      <c r="J204" s="591"/>
      <c r="K204" s="591"/>
      <c r="P204" s="591"/>
      <c r="Q204" s="591"/>
      <c r="R204" s="591"/>
      <c r="S204" s="591"/>
      <c r="T204" s="591"/>
      <c r="U204" s="591"/>
      <c r="V204" s="591"/>
      <c r="W204" s="591"/>
      <c r="X204" s="591"/>
      <c r="Y204" s="591"/>
      <c r="Z204" s="591"/>
      <c r="AA204" s="591"/>
      <c r="AB204" s="591"/>
      <c r="AC204" s="591"/>
      <c r="AD204" s="591"/>
      <c r="AE204" s="591"/>
      <c r="AF204" s="591"/>
      <c r="AG204" s="591"/>
      <c r="AH204" s="591"/>
      <c r="AI204" s="591"/>
      <c r="AJ204" s="591"/>
      <c r="AK204" s="591"/>
      <c r="AL204" s="591"/>
      <c r="AM204" s="591"/>
      <c r="AN204" s="591"/>
      <c r="AO204" s="591"/>
      <c r="AP204" s="591"/>
      <c r="AQ204" s="591"/>
      <c r="AR204" s="591"/>
      <c r="AS204" s="591"/>
      <c r="AT204" s="15"/>
      <c r="AU204" s="15"/>
      <c r="AV204" s="15"/>
      <c r="AW204" s="591"/>
      <c r="AX204" s="591"/>
      <c r="AY204" s="591"/>
      <c r="AZ204" s="591"/>
      <c r="BA204" s="591"/>
      <c r="BB204" s="591"/>
      <c r="BC204" s="591"/>
      <c r="BD204" s="591"/>
      <c r="BE204" s="591"/>
      <c r="BF204" s="591"/>
      <c r="BG204" s="591"/>
      <c r="BH204" s="591"/>
      <c r="BI204" s="591"/>
      <c r="BJ204" s="591"/>
      <c r="BK204" s="591"/>
      <c r="BL204" s="591"/>
      <c r="BM204" s="591"/>
      <c r="BN204" s="591"/>
      <c r="BO204" s="591"/>
      <c r="BP204" s="591"/>
      <c r="BQ204" s="591"/>
      <c r="BR204" s="591"/>
      <c r="BS204" s="591"/>
      <c r="BT204" s="591"/>
      <c r="BU204" s="591"/>
      <c r="BV204" s="591"/>
      <c r="BW204" s="591"/>
      <c r="BX204" s="591"/>
      <c r="BY204" s="591"/>
      <c r="BZ204" s="591"/>
      <c r="CA204" s="591"/>
      <c r="CB204" s="591"/>
      <c r="CC204" s="591"/>
      <c r="CD204" s="591"/>
      <c r="CE204" s="591"/>
      <c r="CF204" s="591"/>
      <c r="CG204" s="591"/>
      <c r="CH204" s="591"/>
      <c r="CI204" s="591"/>
      <c r="CJ204" s="591"/>
      <c r="CK204" s="591"/>
      <c r="CL204" s="591"/>
      <c r="CM204" s="591"/>
      <c r="CN204" s="591"/>
      <c r="CO204" s="591"/>
      <c r="CP204" s="591"/>
      <c r="CQ204" s="591"/>
      <c r="CR204" s="591"/>
      <c r="CS204" s="591"/>
      <c r="CT204" s="591"/>
      <c r="CU204" s="591"/>
      <c r="CV204" s="591"/>
      <c r="CW204" s="591"/>
      <c r="CX204" s="591"/>
      <c r="CY204" s="591"/>
      <c r="CZ204" s="591"/>
      <c r="DA204" s="591"/>
      <c r="DB204" s="591"/>
      <c r="DC204" s="591"/>
      <c r="DD204" s="591"/>
      <c r="DE204" s="746"/>
      <c r="DF204" s="746"/>
      <c r="DG204" s="746"/>
      <c r="DH204" s="746"/>
      <c r="DI204" s="746"/>
      <c r="DJ204" s="746"/>
      <c r="DK204" s="746"/>
      <c r="DL204" s="746"/>
      <c r="DM204" s="746"/>
      <c r="DN204" s="746"/>
      <c r="DO204" s="746"/>
      <c r="DP204" s="746"/>
    </row>
    <row r="205" spans="1:120">
      <c r="A205" s="591"/>
      <c r="B205" s="591"/>
      <c r="D205" s="591"/>
      <c r="E205" s="591"/>
      <c r="F205" s="591"/>
      <c r="G205" s="591"/>
      <c r="H205" s="591"/>
      <c r="I205" s="591"/>
      <c r="J205" s="591"/>
      <c r="K205" s="591"/>
      <c r="P205" s="591"/>
      <c r="Q205" s="591"/>
      <c r="R205" s="591"/>
      <c r="S205" s="591"/>
      <c r="T205" s="591"/>
      <c r="U205" s="591"/>
      <c r="V205" s="591"/>
      <c r="W205" s="591"/>
      <c r="X205" s="591"/>
      <c r="Y205" s="591"/>
      <c r="Z205" s="591"/>
      <c r="AA205" s="591"/>
      <c r="AB205" s="591"/>
      <c r="AC205" s="591"/>
      <c r="AD205" s="591"/>
      <c r="AE205" s="591"/>
      <c r="AF205" s="591"/>
      <c r="AG205" s="591"/>
      <c r="AH205" s="591"/>
      <c r="AI205" s="591"/>
      <c r="AJ205" s="591"/>
      <c r="AK205" s="591"/>
      <c r="AL205" s="591"/>
      <c r="AM205" s="591"/>
      <c r="AN205" s="591"/>
      <c r="AO205" s="591"/>
      <c r="AP205" s="591"/>
      <c r="AQ205" s="591"/>
      <c r="AR205" s="591"/>
      <c r="AS205" s="591"/>
      <c r="AT205" s="15"/>
      <c r="AU205" s="15"/>
      <c r="AV205" s="15"/>
      <c r="AW205" s="591"/>
      <c r="AX205" s="591"/>
      <c r="AY205" s="591"/>
      <c r="AZ205" s="591"/>
      <c r="BA205" s="591"/>
      <c r="BB205" s="591"/>
      <c r="BC205" s="591"/>
      <c r="BD205" s="591"/>
      <c r="BE205" s="591"/>
      <c r="BF205" s="591"/>
      <c r="BG205" s="591"/>
      <c r="BH205" s="591"/>
      <c r="BI205" s="591"/>
      <c r="BJ205" s="591"/>
      <c r="BK205" s="591"/>
      <c r="BL205" s="591"/>
      <c r="BM205" s="591"/>
      <c r="BN205" s="591"/>
      <c r="BO205" s="591"/>
      <c r="BP205" s="591"/>
      <c r="BQ205" s="591"/>
      <c r="BR205" s="591"/>
      <c r="BS205" s="591"/>
      <c r="BT205" s="591"/>
      <c r="BU205" s="591"/>
      <c r="BV205" s="591"/>
      <c r="BW205" s="591"/>
      <c r="BX205" s="591"/>
      <c r="BY205" s="591"/>
      <c r="BZ205" s="591"/>
      <c r="CA205" s="591"/>
      <c r="CB205" s="591"/>
      <c r="CC205" s="591"/>
      <c r="CD205" s="591"/>
      <c r="CE205" s="591"/>
      <c r="CF205" s="591"/>
      <c r="CG205" s="591"/>
      <c r="CH205" s="591"/>
      <c r="CI205" s="591"/>
      <c r="CJ205" s="591"/>
      <c r="CK205" s="591"/>
      <c r="CL205" s="591"/>
      <c r="CM205" s="591"/>
      <c r="CN205" s="591"/>
      <c r="CO205" s="591"/>
      <c r="CP205" s="591"/>
      <c r="CQ205" s="591"/>
      <c r="CR205" s="591"/>
      <c r="CS205" s="591"/>
      <c r="CT205" s="591"/>
      <c r="CU205" s="591"/>
      <c r="CV205" s="591"/>
      <c r="CW205" s="591"/>
      <c r="CX205" s="591"/>
      <c r="CY205" s="591"/>
      <c r="CZ205" s="591"/>
      <c r="DA205" s="591"/>
      <c r="DB205" s="591"/>
      <c r="DC205" s="591"/>
      <c r="DD205" s="591"/>
      <c r="DE205" s="746"/>
      <c r="DF205" s="746"/>
      <c r="DG205" s="746"/>
      <c r="DH205" s="746"/>
      <c r="DI205" s="746"/>
      <c r="DJ205" s="746"/>
      <c r="DK205" s="746"/>
      <c r="DL205" s="746"/>
      <c r="DM205" s="746"/>
      <c r="DN205" s="746"/>
      <c r="DO205" s="746"/>
      <c r="DP205" s="746"/>
    </row>
    <row r="440" spans="1:6">
      <c r="A440" s="476"/>
      <c r="B440" s="476"/>
      <c r="D440" s="476"/>
      <c r="F440" s="476"/>
    </row>
    <row r="441" spans="1:6">
      <c r="A441" s="504"/>
      <c r="B441" s="504"/>
      <c r="D441" s="504"/>
      <c r="F441" s="504"/>
    </row>
    <row r="442" spans="1:6">
      <c r="A442" s="504"/>
      <c r="B442" s="504"/>
      <c r="D442" s="504"/>
      <c r="F442" s="504"/>
    </row>
    <row r="443" spans="1:6">
      <c r="A443" s="504"/>
      <c r="B443" s="504"/>
      <c r="D443" s="586"/>
      <c r="F443" s="586"/>
    </row>
  </sheetData>
  <autoFilter ref="A3:ED3" xr:uid="{91DBF3AD-B401-426B-8B6D-ECC1BF4DF0EE}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Nederland" Type="http://schemas.openxmlformats.org/officeDocument/2006/relationships/image" Target="images/a3d0362a-94de-43ad-b20b-2a7fb6af71c7.png"/><Relationship Id="Engeland" Type="http://schemas.openxmlformats.org/officeDocument/2006/relationships/image" Target="images/c3ec3155-d153-4853-ab7a-0719226d02a9.png"/><Relationship Id="Frankrijk" Type="http://schemas.openxmlformats.org/officeDocument/2006/relationships/image" Target="images/11828827-3721-483d-b576-133dbda34827.png"/><Relationship Id="Duitsland" Type="http://schemas.openxmlformats.org/officeDocument/2006/relationships/image" Target="images/fdc5c148-0c94-4520-9666-3ab93a9e04fc.png"/></Relationships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  <group id="grpTaal" label="Selecteer Taal">
          <button id="cbNederland" label="NL" size="large" onAction="knpNL" image="Nederland"/>
          <button id="cbEngeland" label="GB" size="large" onAction="knpGB" image="Engeland"/>
          <button id="cbDuitsland" label="D" size="large" onAction="knpD" image="Duitsland"/>
          <button id="cbFrankrijk" label="F" size="large" onAction="knpF" image="Frankrij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2</vt:i4>
      </vt:variant>
    </vt:vector>
  </HeadingPairs>
  <TitlesOfParts>
    <vt:vector size="5" baseType="lpstr">
      <vt:lpstr>Stamkaart Product</vt:lpstr>
      <vt:lpstr>Hout</vt:lpstr>
      <vt:lpstr>Staal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2020-08-06T15:31:49Z</cp:lastPrinted>
  <dcterms:created xsi:type="dcterms:W3CDTF">2019-07-17T13:01:50Z</dcterms:created>
  <dcterms:modified xsi:type="dcterms:W3CDTF">2020-08-07T07:35:24Z</dcterms:modified>
</cp:coreProperties>
</file>